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SE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X31" i="12" l="1"/>
  <c r="X27" i="7"/>
  <c r="X23" i="12"/>
  <c r="X19" i="12"/>
  <c r="Y17" i="7"/>
  <c r="Y15" i="7"/>
  <c r="X15" i="7"/>
  <c r="X4" i="7"/>
  <c r="Y30" i="12"/>
  <c r="X29" i="12"/>
  <c r="Y27" i="8"/>
  <c r="X25" i="12"/>
  <c r="X24" i="10"/>
  <c r="Y23" i="12"/>
  <c r="X21" i="12"/>
  <c r="X17" i="8"/>
  <c r="Y19" i="12"/>
  <c r="X16" i="10"/>
  <c r="Y15" i="8"/>
  <c r="Y11" i="12"/>
  <c r="Y10" i="12"/>
  <c r="X8" i="10"/>
  <c r="Y7" i="12"/>
  <c r="Y6" i="12"/>
  <c r="Y32" i="13"/>
  <c r="X32" i="10"/>
  <c r="X27" i="9"/>
  <c r="X25" i="13"/>
  <c r="Y24" i="13"/>
  <c r="X23" i="13"/>
  <c r="X21" i="13"/>
  <c r="Y20" i="13"/>
  <c r="Y17" i="9"/>
  <c r="X19" i="13"/>
  <c r="Y15" i="9"/>
  <c r="X15" i="9"/>
  <c r="Y14" i="10"/>
  <c r="X14" i="10"/>
  <c r="X11" i="13"/>
  <c r="Y10" i="10"/>
  <c r="X10" i="10"/>
  <c r="X7" i="13"/>
  <c r="Y30" i="10"/>
  <c r="X30" i="10"/>
  <c r="X29" i="10"/>
  <c r="X28" i="10"/>
  <c r="Y26" i="10"/>
  <c r="X26" i="10"/>
  <c r="X25" i="10"/>
  <c r="Y22" i="10"/>
  <c r="X22" i="10"/>
  <c r="X21" i="10"/>
  <c r="X20" i="10"/>
  <c r="Y19" i="10"/>
  <c r="Y18" i="10"/>
  <c r="X18" i="10"/>
  <c r="X13" i="10"/>
  <c r="X12" i="10"/>
  <c r="X9" i="10"/>
  <c r="Y6" i="10"/>
  <c r="X6" i="10"/>
  <c r="X5" i="10"/>
  <c r="Y27" i="11"/>
  <c r="Y22" i="14"/>
  <c r="Y22" i="17" s="1"/>
  <c r="X17" i="11"/>
  <c r="Y15" i="11"/>
  <c r="X15" i="11"/>
  <c r="Y10" i="14"/>
  <c r="Y10" i="17" s="1"/>
  <c r="Y9" i="14"/>
  <c r="Y9" i="17" s="1"/>
  <c r="Y6" i="14"/>
  <c r="X4" i="11"/>
  <c r="Y32" i="12"/>
  <c r="X32" i="12"/>
  <c r="X30" i="12"/>
  <c r="Y28" i="12"/>
  <c r="X28" i="12"/>
  <c r="X26" i="12"/>
  <c r="Y24" i="12"/>
  <c r="X24" i="12"/>
  <c r="X22" i="12"/>
  <c r="Y20" i="12"/>
  <c r="X20" i="12"/>
  <c r="X18" i="12"/>
  <c r="Y12" i="12"/>
  <c r="X12" i="12"/>
  <c r="X10" i="12"/>
  <c r="Y8" i="12"/>
  <c r="X8" i="12"/>
  <c r="X6" i="12"/>
  <c r="X32" i="13"/>
  <c r="Y31" i="13"/>
  <c r="Y30" i="13"/>
  <c r="X30" i="13"/>
  <c r="X29" i="13"/>
  <c r="X28" i="13"/>
  <c r="Y26" i="13"/>
  <c r="X26" i="13"/>
  <c r="X24" i="13"/>
  <c r="Y23" i="13"/>
  <c r="Y22" i="13"/>
  <c r="X22" i="13"/>
  <c r="X20" i="13"/>
  <c r="Y19" i="13"/>
  <c r="Y18" i="13"/>
  <c r="X18" i="13"/>
  <c r="X12" i="13"/>
  <c r="Y11" i="13"/>
  <c r="Y10" i="13"/>
  <c r="X10" i="13"/>
  <c r="X8" i="13"/>
  <c r="Y7" i="13"/>
  <c r="Y6" i="13"/>
  <c r="X6" i="13"/>
  <c r="Y32" i="14"/>
  <c r="Y32" i="17" s="1"/>
  <c r="X32" i="14"/>
  <c r="X32" i="17" s="1"/>
  <c r="Y31" i="14"/>
  <c r="Y31" i="17" s="1"/>
  <c r="X31" i="14"/>
  <c r="X31" i="17" s="1"/>
  <c r="Y30" i="14"/>
  <c r="X30" i="14"/>
  <c r="X29" i="14"/>
  <c r="Y28" i="14"/>
  <c r="X28" i="14"/>
  <c r="Y26" i="14"/>
  <c r="X26" i="14"/>
  <c r="X26" i="17" s="1"/>
  <c r="Y25" i="14"/>
  <c r="Y25" i="17" s="1"/>
  <c r="X25" i="14"/>
  <c r="X25" i="17" s="1"/>
  <c r="Y24" i="14"/>
  <c r="Y24" i="17" s="1"/>
  <c r="X24" i="14"/>
  <c r="X24" i="17" s="1"/>
  <c r="Y23" i="14"/>
  <c r="Y23" i="17" s="1"/>
  <c r="X23" i="14"/>
  <c r="X23" i="17" s="1"/>
  <c r="X22" i="14"/>
  <c r="X22" i="17" s="1"/>
  <c r="X21" i="14"/>
  <c r="Y20" i="14"/>
  <c r="X20" i="14"/>
  <c r="Y19" i="14"/>
  <c r="X18" i="14"/>
  <c r="Y16" i="14"/>
  <c r="X16" i="14"/>
  <c r="X15" i="14" s="1"/>
  <c r="X15" i="17" s="1"/>
  <c r="Y14" i="14"/>
  <c r="Y14" i="17" s="1"/>
  <c r="X14" i="14"/>
  <c r="X14" i="17" s="1"/>
  <c r="Y13" i="14"/>
  <c r="Y13" i="17" s="1"/>
  <c r="X13" i="14"/>
  <c r="X13" i="17" s="1"/>
  <c r="Y12" i="14"/>
  <c r="Y12" i="17" s="1"/>
  <c r="X12" i="14"/>
  <c r="Y11" i="14"/>
  <c r="Y11" i="17" s="1"/>
  <c r="X11" i="14"/>
  <c r="X11" i="17" s="1"/>
  <c r="X10" i="14"/>
  <c r="X10" i="17" s="1"/>
  <c r="X9" i="14"/>
  <c r="X9" i="17" s="1"/>
  <c r="Y8" i="14"/>
  <c r="X8" i="14"/>
  <c r="Y7" i="14"/>
  <c r="X6" i="14"/>
  <c r="X5" i="14"/>
  <c r="Y26" i="17"/>
  <c r="X12" i="17"/>
  <c r="Y17" i="18"/>
  <c r="X17" i="18"/>
  <c r="Y15" i="18"/>
  <c r="X15" i="18"/>
  <c r="X4" i="18"/>
  <c r="X3" i="18" s="1"/>
  <c r="Y4" i="18"/>
  <c r="Y3" i="18" s="1"/>
  <c r="X32" i="23"/>
  <c r="X30" i="23"/>
  <c r="X27" i="19"/>
  <c r="Y26" i="23"/>
  <c r="X26" i="23"/>
  <c r="X24" i="23"/>
  <c r="Y22" i="23"/>
  <c r="X22" i="23"/>
  <c r="X20" i="23"/>
  <c r="Y15" i="19"/>
  <c r="X15" i="19"/>
  <c r="X12" i="23"/>
  <c r="Y10" i="23"/>
  <c r="X10" i="23"/>
  <c r="X8" i="23"/>
  <c r="Y6" i="23"/>
  <c r="X30" i="24"/>
  <c r="Y29" i="21"/>
  <c r="X26" i="24"/>
  <c r="Y25" i="21"/>
  <c r="X22" i="24"/>
  <c r="Y21" i="21"/>
  <c r="Y17" i="20"/>
  <c r="Y13" i="21"/>
  <c r="X10" i="24"/>
  <c r="Y9" i="21"/>
  <c r="X6" i="24"/>
  <c r="Y5" i="21"/>
  <c r="Y31" i="21"/>
  <c r="X31" i="21"/>
  <c r="Y30" i="21"/>
  <c r="X30" i="21"/>
  <c r="X29" i="21"/>
  <c r="X26" i="21"/>
  <c r="X25" i="21"/>
  <c r="Y23" i="21"/>
  <c r="X23" i="21"/>
  <c r="X22" i="21"/>
  <c r="X21" i="21"/>
  <c r="Y19" i="21"/>
  <c r="X19" i="21"/>
  <c r="Y14" i="21"/>
  <c r="X13" i="21"/>
  <c r="Y11" i="21"/>
  <c r="X11" i="21"/>
  <c r="Y10" i="21"/>
  <c r="X9" i="21"/>
  <c r="Y7" i="21"/>
  <c r="X7" i="21"/>
  <c r="Y6" i="21"/>
  <c r="X5" i="21"/>
  <c r="X31" i="25"/>
  <c r="X31" i="28" s="1"/>
  <c r="X27" i="22"/>
  <c r="Y22" i="25"/>
  <c r="Y22" i="28" s="1"/>
  <c r="Y21" i="25"/>
  <c r="X21" i="25"/>
  <c r="X17" i="22"/>
  <c r="Y18" i="25"/>
  <c r="Y15" i="22"/>
  <c r="X15" i="22"/>
  <c r="Y10" i="25"/>
  <c r="Y10" i="28" s="1"/>
  <c r="Y9" i="25"/>
  <c r="Y9" i="28" s="1"/>
  <c r="Y6" i="25"/>
  <c r="Y32" i="23"/>
  <c r="Y31" i="23"/>
  <c r="X31" i="23"/>
  <c r="Y29" i="23"/>
  <c r="X29" i="23"/>
  <c r="Y28" i="23"/>
  <c r="Y25" i="23"/>
  <c r="X25" i="23"/>
  <c r="Y24" i="23"/>
  <c r="Y23" i="23"/>
  <c r="X23" i="23"/>
  <c r="Y21" i="23"/>
  <c r="X21" i="23"/>
  <c r="Y20" i="23"/>
  <c r="Y19" i="23"/>
  <c r="X19" i="23"/>
  <c r="Y13" i="23"/>
  <c r="X13" i="23"/>
  <c r="Y12" i="23"/>
  <c r="Y11" i="23"/>
  <c r="X11" i="23"/>
  <c r="Y9" i="23"/>
  <c r="X9" i="23"/>
  <c r="Y8" i="23"/>
  <c r="Y7" i="23"/>
  <c r="X7" i="23"/>
  <c r="Y5" i="23"/>
  <c r="X5" i="23"/>
  <c r="Y31" i="24"/>
  <c r="X31" i="24"/>
  <c r="Y30" i="24"/>
  <c r="Y29" i="24"/>
  <c r="X29" i="24"/>
  <c r="Y26" i="24"/>
  <c r="Y25" i="24"/>
  <c r="X25" i="24"/>
  <c r="Y23" i="24"/>
  <c r="X23" i="24"/>
  <c r="Y22" i="24"/>
  <c r="Y21" i="24"/>
  <c r="X21" i="24"/>
  <c r="Y19" i="24"/>
  <c r="X19" i="24"/>
  <c r="Y18" i="24"/>
  <c r="Y13" i="24"/>
  <c r="X13" i="24"/>
  <c r="Y11" i="24"/>
  <c r="X11" i="24"/>
  <c r="Y10" i="24"/>
  <c r="Y9" i="24"/>
  <c r="X9" i="24"/>
  <c r="Y7" i="24"/>
  <c r="X7" i="24"/>
  <c r="Y6" i="24"/>
  <c r="Y5" i="24"/>
  <c r="X5" i="24"/>
  <c r="Y32" i="25"/>
  <c r="Y32" i="28" s="1"/>
  <c r="X32" i="25"/>
  <c r="X32" i="28" s="1"/>
  <c r="Y31" i="25"/>
  <c r="Y31" i="28" s="1"/>
  <c r="Y30" i="25"/>
  <c r="X30" i="25"/>
  <c r="Y29" i="25"/>
  <c r="X29" i="25"/>
  <c r="Y28" i="25"/>
  <c r="Y26" i="25"/>
  <c r="Y26" i="28" s="1"/>
  <c r="X26" i="25"/>
  <c r="X26" i="28" s="1"/>
  <c r="Y25" i="25"/>
  <c r="Y25" i="28" s="1"/>
  <c r="X25" i="25"/>
  <c r="X25" i="28" s="1"/>
  <c r="Y24" i="25"/>
  <c r="Y24" i="28" s="1"/>
  <c r="X24" i="25"/>
  <c r="X24" i="28" s="1"/>
  <c r="Y23" i="25"/>
  <c r="Y23" i="28" s="1"/>
  <c r="X23" i="25"/>
  <c r="X23" i="28" s="1"/>
  <c r="X22" i="25"/>
  <c r="X22" i="28" s="1"/>
  <c r="Y20" i="25"/>
  <c r="Y19" i="25"/>
  <c r="X19" i="25"/>
  <c r="X18" i="25"/>
  <c r="Y16" i="25"/>
  <c r="Y15" i="25" s="1"/>
  <c r="Y15" i="28" s="1"/>
  <c r="X16" i="25"/>
  <c r="X15" i="25" s="1"/>
  <c r="X15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Y11" i="25"/>
  <c r="Y11" i="28" s="1"/>
  <c r="X11" i="25"/>
  <c r="X11" i="28" s="1"/>
  <c r="X10" i="25"/>
  <c r="X10" i="28" s="1"/>
  <c r="X9" i="25"/>
  <c r="X9" i="28" s="1"/>
  <c r="Y8" i="25"/>
  <c r="Y7" i="25"/>
  <c r="X7" i="25"/>
  <c r="X6" i="25"/>
  <c r="X23" i="29"/>
  <c r="Y19" i="29"/>
  <c r="X19" i="29"/>
  <c r="X6" i="29" s="1"/>
  <c r="X18" i="29"/>
  <c r="Y27" i="29"/>
  <c r="Y14" i="29" s="1"/>
  <c r="X27" i="29"/>
  <c r="Y26" i="29"/>
  <c r="X26" i="29"/>
  <c r="X13" i="29" s="1"/>
  <c r="X24" i="29"/>
  <c r="X11" i="29" s="1"/>
  <c r="Y23" i="29"/>
  <c r="Y10" i="29" s="1"/>
  <c r="Y21" i="29"/>
  <c r="Y8" i="29" s="1"/>
  <c r="X21" i="29"/>
  <c r="X8" i="29" s="1"/>
  <c r="X20" i="29"/>
  <c r="X7" i="29" s="1"/>
  <c r="Y18" i="29"/>
  <c r="Y5" i="29" s="1"/>
  <c r="Y5" i="30"/>
  <c r="Y3" i="30" s="1"/>
  <c r="X5" i="30"/>
  <c r="X3" i="30" s="1"/>
  <c r="Y5" i="31"/>
  <c r="Y3" i="31" s="1"/>
  <c r="X5" i="32"/>
  <c r="X3" i="32" s="1"/>
  <c r="Y5" i="33"/>
  <c r="Y3" i="33" s="1"/>
  <c r="X5" i="33"/>
  <c r="X3" i="33" s="1"/>
  <c r="Y5" i="34"/>
  <c r="Y3" i="34" s="1"/>
  <c r="X5" i="34"/>
  <c r="X3" i="34" s="1"/>
  <c r="Y5" i="35"/>
  <c r="Y3" i="35" s="1"/>
  <c r="Y5" i="36"/>
  <c r="Y3" i="36" s="1"/>
  <c r="X5" i="37"/>
  <c r="X172" i="42"/>
  <c r="Y167" i="42"/>
  <c r="X154" i="42"/>
  <c r="Y149" i="42"/>
  <c r="X136" i="42"/>
  <c r="Y131" i="42"/>
  <c r="X117" i="42"/>
  <c r="Y112" i="42"/>
  <c r="Y93" i="42"/>
  <c r="X92" i="42"/>
  <c r="Y74" i="42"/>
  <c r="X73" i="42"/>
  <c r="Y55" i="42"/>
  <c r="X54" i="42"/>
  <c r="Y36" i="42"/>
  <c r="X35" i="42"/>
  <c r="X16" i="42"/>
  <c r="Y11" i="42"/>
  <c r="X10" i="42"/>
  <c r="Y171" i="42"/>
  <c r="Y170" i="42"/>
  <c r="X170" i="42"/>
  <c r="Y169" i="42"/>
  <c r="X169" i="42"/>
  <c r="Y168" i="42"/>
  <c r="X168" i="42"/>
  <c r="X167" i="42"/>
  <c r="Y153" i="42"/>
  <c r="Y152" i="42"/>
  <c r="X152" i="42"/>
  <c r="Y151" i="42"/>
  <c r="X151" i="42"/>
  <c r="Y150" i="42"/>
  <c r="X150" i="42"/>
  <c r="X149" i="42"/>
  <c r="Y135" i="42"/>
  <c r="Y134" i="42"/>
  <c r="X134" i="42"/>
  <c r="Y133" i="42"/>
  <c r="X133" i="42"/>
  <c r="Y132" i="42"/>
  <c r="X132" i="42"/>
  <c r="X131" i="42"/>
  <c r="Y117" i="42"/>
  <c r="Y116" i="42"/>
  <c r="Y115" i="42"/>
  <c r="X115" i="42"/>
  <c r="Y114" i="42"/>
  <c r="X114" i="42"/>
  <c r="Y113" i="42"/>
  <c r="X113" i="42"/>
  <c r="X112" i="42"/>
  <c r="Y97" i="42"/>
  <c r="Y96" i="42"/>
  <c r="X96" i="42"/>
  <c r="Y95" i="42"/>
  <c r="X95" i="42"/>
  <c r="Y94" i="42"/>
  <c r="X94" i="42"/>
  <c r="X93" i="42"/>
  <c r="Y92" i="42"/>
  <c r="Y91" i="42"/>
  <c r="X91" i="42"/>
  <c r="Y90" i="42"/>
  <c r="X90" i="42"/>
  <c r="Y89" i="42"/>
  <c r="Y88" i="42"/>
  <c r="X88" i="42"/>
  <c r="X74" i="42"/>
  <c r="Y72" i="42"/>
  <c r="X72" i="42"/>
  <c r="Y71" i="42"/>
  <c r="X71" i="42"/>
  <c r="Y70" i="42"/>
  <c r="Y69" i="42"/>
  <c r="X69" i="42"/>
  <c r="X55" i="42"/>
  <c r="Y53" i="42"/>
  <c r="X53" i="42"/>
  <c r="Y52" i="42"/>
  <c r="X52" i="42"/>
  <c r="Y51" i="42"/>
  <c r="Y50" i="42"/>
  <c r="X50" i="42"/>
  <c r="X36" i="42"/>
  <c r="Y34" i="42"/>
  <c r="X34" i="42"/>
  <c r="Y33" i="42"/>
  <c r="X33" i="42"/>
  <c r="Y32" i="42"/>
  <c r="X32" i="42"/>
  <c r="Y31" i="42"/>
  <c r="X31" i="42"/>
  <c r="Y15" i="42"/>
  <c r="Y14" i="42"/>
  <c r="X14" i="42"/>
  <c r="Y13" i="42"/>
  <c r="X13" i="42"/>
  <c r="Y12" i="42"/>
  <c r="X12" i="42"/>
  <c r="X11" i="42"/>
  <c r="Y164" i="44"/>
  <c r="X164" i="44"/>
  <c r="X162" i="44"/>
  <c r="X146" i="44"/>
  <c r="Y146" i="44"/>
  <c r="Y144" i="44"/>
  <c r="Y128" i="44"/>
  <c r="X128" i="44"/>
  <c r="X125" i="44"/>
  <c r="Y125" i="44"/>
  <c r="Y109" i="44"/>
  <c r="X109" i="44"/>
  <c r="Y106" i="44"/>
  <c r="X106" i="44"/>
  <c r="Y85" i="44"/>
  <c r="X85" i="44"/>
  <c r="X82" i="44"/>
  <c r="X66" i="44"/>
  <c r="Y66" i="44"/>
  <c r="X63" i="44"/>
  <c r="Y63" i="44"/>
  <c r="X47" i="44"/>
  <c r="Y47" i="44"/>
  <c r="Y44" i="44"/>
  <c r="X44" i="44"/>
  <c r="X28" i="44"/>
  <c r="Y28" i="44"/>
  <c r="Y25" i="44"/>
  <c r="Y7" i="44"/>
  <c r="X7" i="44"/>
  <c r="X4" i="44"/>
  <c r="Y4" i="44"/>
  <c r="X177" i="46"/>
  <c r="Y174" i="46"/>
  <c r="X173" i="46"/>
  <c r="Y170" i="46"/>
  <c r="X169" i="46"/>
  <c r="Y166" i="46"/>
  <c r="Y164" i="45"/>
  <c r="X162" i="45"/>
  <c r="Y162" i="45"/>
  <c r="Y157" i="46"/>
  <c r="X156" i="46"/>
  <c r="Y153" i="46"/>
  <c r="X152" i="46"/>
  <c r="Y149" i="46"/>
  <c r="X148" i="46"/>
  <c r="Y146" i="45"/>
  <c r="X146" i="45"/>
  <c r="X144" i="45"/>
  <c r="Y140" i="46"/>
  <c r="X139" i="46"/>
  <c r="Y136" i="46"/>
  <c r="X135" i="46"/>
  <c r="Y132" i="46"/>
  <c r="X131" i="46"/>
  <c r="X128" i="45"/>
  <c r="Y128" i="45"/>
  <c r="Y125" i="45"/>
  <c r="X122" i="46"/>
  <c r="X118" i="46"/>
  <c r="Y109" i="45"/>
  <c r="Y109" i="46" s="1"/>
  <c r="X109" i="45"/>
  <c r="X109" i="46" s="1"/>
  <c r="X106" i="45"/>
  <c r="Y85" i="45"/>
  <c r="X85" i="45"/>
  <c r="X82" i="45"/>
  <c r="Y82" i="45"/>
  <c r="Y77" i="46"/>
  <c r="Y73" i="46"/>
  <c r="Y69" i="46"/>
  <c r="X66" i="45"/>
  <c r="Y66" i="45"/>
  <c r="X63" i="45"/>
  <c r="Y60" i="46"/>
  <c r="Y56" i="46"/>
  <c r="Y52" i="46"/>
  <c r="Y47" i="45"/>
  <c r="X47" i="45"/>
  <c r="X47" i="46" s="1"/>
  <c r="X44" i="45"/>
  <c r="Y44" i="45"/>
  <c r="Y39" i="46"/>
  <c r="Y35" i="46"/>
  <c r="Y31" i="46"/>
  <c r="Y28" i="45"/>
  <c r="X28" i="45"/>
  <c r="Y27" i="46"/>
  <c r="X25" i="45"/>
  <c r="X21" i="46"/>
  <c r="X17" i="46"/>
  <c r="X13" i="46"/>
  <c r="X9" i="46"/>
  <c r="Y7" i="45"/>
  <c r="X7" i="45"/>
  <c r="X7" i="46" s="1"/>
  <c r="Y177" i="46"/>
  <c r="Y176" i="46"/>
  <c r="X176" i="46"/>
  <c r="X175" i="46"/>
  <c r="Y173" i="46"/>
  <c r="Y172" i="46"/>
  <c r="X172" i="46"/>
  <c r="X171" i="46"/>
  <c r="Y169" i="46"/>
  <c r="Y168" i="46"/>
  <c r="X168" i="46"/>
  <c r="X167" i="46"/>
  <c r="Y165" i="46"/>
  <c r="X163" i="46"/>
  <c r="Y159" i="46"/>
  <c r="X159" i="46"/>
  <c r="X158" i="46"/>
  <c r="Y156" i="46"/>
  <c r="Y155" i="46"/>
  <c r="X155" i="46"/>
  <c r="X154" i="46"/>
  <c r="Y152" i="46"/>
  <c r="Y151" i="46"/>
  <c r="X151" i="46"/>
  <c r="X150" i="46"/>
  <c r="Y148" i="46"/>
  <c r="Y147" i="46"/>
  <c r="X147" i="46"/>
  <c r="X141" i="46"/>
  <c r="X140" i="46"/>
  <c r="Y139" i="46"/>
  <c r="Y138" i="46"/>
  <c r="X138" i="46"/>
  <c r="X137" i="46"/>
  <c r="Y135" i="46"/>
  <c r="Y134" i="46"/>
  <c r="X134" i="46"/>
  <c r="X133" i="46"/>
  <c r="X132" i="46"/>
  <c r="Y131" i="46"/>
  <c r="Y130" i="46"/>
  <c r="X130" i="46"/>
  <c r="Y129" i="46"/>
  <c r="X129" i="46"/>
  <c r="Y127" i="46"/>
  <c r="Y126" i="46"/>
  <c r="X126" i="46"/>
  <c r="Y122" i="46"/>
  <c r="Y121" i="46"/>
  <c r="X121" i="46"/>
  <c r="X120" i="46"/>
  <c r="Y119" i="46"/>
  <c r="X119" i="46"/>
  <c r="Y118" i="46"/>
  <c r="Y117" i="46"/>
  <c r="X117" i="46"/>
  <c r="Y116" i="46"/>
  <c r="X116" i="46"/>
  <c r="Y115" i="46"/>
  <c r="Y114" i="46"/>
  <c r="X114" i="46"/>
  <c r="Y113" i="46"/>
  <c r="X113" i="46"/>
  <c r="Y112" i="46"/>
  <c r="X112" i="46"/>
  <c r="Y111" i="46"/>
  <c r="Y110" i="46"/>
  <c r="X110" i="46"/>
  <c r="Y108" i="46"/>
  <c r="X108" i="46"/>
  <c r="Y107" i="46"/>
  <c r="Y103" i="46"/>
  <c r="X103" i="46"/>
  <c r="Y102" i="46"/>
  <c r="X102" i="46"/>
  <c r="Y101" i="46"/>
  <c r="X101" i="46"/>
  <c r="Y100" i="46"/>
  <c r="X100" i="46"/>
  <c r="Y99" i="46"/>
  <c r="X99" i="46"/>
  <c r="Y98" i="46"/>
  <c r="X98" i="46"/>
  <c r="Y97" i="46"/>
  <c r="X97" i="46"/>
  <c r="Y96" i="46"/>
  <c r="X96" i="46"/>
  <c r="Y95" i="46"/>
  <c r="X95" i="46"/>
  <c r="Y94" i="46"/>
  <c r="X94" i="46"/>
  <c r="Y93" i="46"/>
  <c r="X93" i="46"/>
  <c r="Y92" i="46"/>
  <c r="X92" i="46"/>
  <c r="Y91" i="46"/>
  <c r="X91" i="46"/>
  <c r="Y90" i="46"/>
  <c r="X90" i="46"/>
  <c r="Y89" i="46"/>
  <c r="X89" i="46"/>
  <c r="Y88" i="46"/>
  <c r="X88" i="46"/>
  <c r="Y87" i="46"/>
  <c r="X87" i="46"/>
  <c r="Y86" i="46"/>
  <c r="X86" i="46"/>
  <c r="Y84" i="46"/>
  <c r="X84" i="46"/>
  <c r="X83" i="46"/>
  <c r="Y79" i="46"/>
  <c r="X79" i="46"/>
  <c r="Y78" i="46"/>
  <c r="X78" i="46"/>
  <c r="Y76" i="46"/>
  <c r="X76" i="46"/>
  <c r="Y75" i="46"/>
  <c r="X75" i="46"/>
  <c r="Y74" i="46"/>
  <c r="X74" i="46"/>
  <c r="Y72" i="46"/>
  <c r="X72" i="46"/>
  <c r="Y71" i="46"/>
  <c r="X71" i="46"/>
  <c r="Y70" i="46"/>
  <c r="X70" i="46"/>
  <c r="Y68" i="46"/>
  <c r="X68" i="46"/>
  <c r="Y67" i="46"/>
  <c r="X67" i="46"/>
  <c r="X65" i="46"/>
  <c r="Y64" i="46"/>
  <c r="X64" i="46"/>
  <c r="X60" i="46"/>
  <c r="Y59" i="46"/>
  <c r="X59" i="46"/>
  <c r="Y58" i="46"/>
  <c r="X58" i="46"/>
  <c r="Y57" i="46"/>
  <c r="X57" i="46"/>
  <c r="X56" i="46"/>
  <c r="Y55" i="46"/>
  <c r="X55" i="46"/>
  <c r="Y54" i="46"/>
  <c r="X54" i="46"/>
  <c r="Y53" i="46"/>
  <c r="X53" i="46"/>
  <c r="X52" i="46"/>
  <c r="Y51" i="46"/>
  <c r="X51" i="46"/>
  <c r="Y50" i="46"/>
  <c r="X50" i="46"/>
  <c r="Y49" i="46"/>
  <c r="X49" i="46"/>
  <c r="X48" i="46"/>
  <c r="Y46" i="46"/>
  <c r="X46" i="46"/>
  <c r="X45" i="46"/>
  <c r="Y41" i="46"/>
  <c r="X41" i="46"/>
  <c r="Y40" i="46"/>
  <c r="X40" i="46"/>
  <c r="Y38" i="46"/>
  <c r="X38" i="46"/>
  <c r="Y37" i="46"/>
  <c r="X37" i="46"/>
  <c r="Y36" i="46"/>
  <c r="X36" i="46"/>
  <c r="Y34" i="46"/>
  <c r="X34" i="46"/>
  <c r="Y33" i="46"/>
  <c r="X33" i="46"/>
  <c r="Y32" i="46"/>
  <c r="X32" i="46"/>
  <c r="Y30" i="46"/>
  <c r="X30" i="46"/>
  <c r="Y29" i="46"/>
  <c r="X29" i="46"/>
  <c r="Y26" i="46"/>
  <c r="X26" i="46"/>
  <c r="Y22" i="46"/>
  <c r="Y21" i="46"/>
  <c r="Y20" i="46"/>
  <c r="X20" i="46"/>
  <c r="Y19" i="46"/>
  <c r="X19" i="46"/>
  <c r="Y18" i="46"/>
  <c r="Y17" i="46"/>
  <c r="Y16" i="46"/>
  <c r="X16" i="46"/>
  <c r="Y15" i="46"/>
  <c r="X15" i="46"/>
  <c r="Y14" i="46"/>
  <c r="Y13" i="46"/>
  <c r="Y12" i="46"/>
  <c r="X12" i="46"/>
  <c r="Y11" i="46"/>
  <c r="X11" i="46"/>
  <c r="Y10" i="46"/>
  <c r="Y9" i="46"/>
  <c r="Y8" i="46"/>
  <c r="X8" i="46"/>
  <c r="Y6" i="46"/>
  <c r="X6" i="46"/>
  <c r="Y5" i="46"/>
  <c r="Y164" i="47"/>
  <c r="X164" i="47"/>
  <c r="Y162" i="47"/>
  <c r="Y161" i="47" s="1"/>
  <c r="X162" i="47"/>
  <c r="Y146" i="47"/>
  <c r="X146" i="47"/>
  <c r="Y144" i="47"/>
  <c r="Y143" i="47" s="1"/>
  <c r="X144" i="47"/>
  <c r="X143" i="47" s="1"/>
  <c r="Y128" i="47"/>
  <c r="X128" i="47"/>
  <c r="Y125" i="47"/>
  <c r="Y124" i="47" s="1"/>
  <c r="X125" i="47"/>
  <c r="Y109" i="47"/>
  <c r="X109" i="47"/>
  <c r="Y106" i="47"/>
  <c r="X106" i="47"/>
  <c r="X105" i="47" s="1"/>
  <c r="Y85" i="47"/>
  <c r="X85" i="47"/>
  <c r="Y82" i="47"/>
  <c r="Y81" i="47" s="1"/>
  <c r="X82" i="47"/>
  <c r="X81" i="47" s="1"/>
  <c r="Y66" i="47"/>
  <c r="X66" i="47"/>
  <c r="Y63" i="47"/>
  <c r="Y62" i="47" s="1"/>
  <c r="X63" i="47"/>
  <c r="X62" i="47" s="1"/>
  <c r="Y47" i="47"/>
  <c r="X47" i="47"/>
  <c r="Y44" i="47"/>
  <c r="Y43" i="47" s="1"/>
  <c r="X44" i="47"/>
  <c r="X43" i="47" s="1"/>
  <c r="Y28" i="47"/>
  <c r="X28" i="47"/>
  <c r="Y25" i="47"/>
  <c r="Y24" i="47" s="1"/>
  <c r="X25" i="47"/>
  <c r="X24" i="47" s="1"/>
  <c r="Y7" i="47"/>
  <c r="X7" i="47"/>
  <c r="Y4" i="47"/>
  <c r="Y165" i="48"/>
  <c r="Y164" i="48" s="1"/>
  <c r="X165" i="48"/>
  <c r="X164" i="48" s="1"/>
  <c r="X162" i="48"/>
  <c r="Y162" i="48"/>
  <c r="Y147" i="48"/>
  <c r="Y146" i="48" s="1"/>
  <c r="X147" i="48"/>
  <c r="X146" i="48" s="1"/>
  <c r="Y144" i="48"/>
  <c r="X144" i="48"/>
  <c r="X129" i="48"/>
  <c r="X128" i="48" s="1"/>
  <c r="Y125" i="48"/>
  <c r="X125" i="48"/>
  <c r="Y110" i="48"/>
  <c r="Y109" i="48" s="1"/>
  <c r="X110" i="48"/>
  <c r="X109" i="48" s="1"/>
  <c r="Y106" i="48"/>
  <c r="X106" i="48"/>
  <c r="Y86" i="48"/>
  <c r="Y85" i="48" s="1"/>
  <c r="X86" i="48"/>
  <c r="X85" i="48" s="1"/>
  <c r="Y82" i="48"/>
  <c r="X82" i="48"/>
  <c r="Y67" i="48"/>
  <c r="Y66" i="48" s="1"/>
  <c r="X67" i="48"/>
  <c r="X66" i="48" s="1"/>
  <c r="Y63" i="48"/>
  <c r="X63" i="48"/>
  <c r="Y48" i="48"/>
  <c r="Y47" i="48" s="1"/>
  <c r="X48" i="48"/>
  <c r="X47" i="48" s="1"/>
  <c r="Y44" i="48"/>
  <c r="X44" i="48"/>
  <c r="Y29" i="48"/>
  <c r="Y28" i="48" s="1"/>
  <c r="X29" i="48"/>
  <c r="X28" i="48" s="1"/>
  <c r="Y25" i="48"/>
  <c r="X25" i="48"/>
  <c r="Y8" i="48"/>
  <c r="Y7" i="48" s="1"/>
  <c r="X8" i="48"/>
  <c r="X7" i="48" s="1"/>
  <c r="Y4" i="48"/>
  <c r="X4" i="48"/>
  <c r="Y165" i="49"/>
  <c r="Y164" i="49" s="1"/>
  <c r="X165" i="49"/>
  <c r="X164" i="49" s="1"/>
  <c r="Y162" i="49"/>
  <c r="X162" i="49"/>
  <c r="Y147" i="49"/>
  <c r="Y146" i="49" s="1"/>
  <c r="X147" i="49"/>
  <c r="X146" i="49" s="1"/>
  <c r="Y144" i="49"/>
  <c r="X144" i="49"/>
  <c r="Y129" i="49"/>
  <c r="Y128" i="49" s="1"/>
  <c r="X129" i="49"/>
  <c r="X128" i="49" s="1"/>
  <c r="Y125" i="49"/>
  <c r="X125" i="49"/>
  <c r="Y110" i="49"/>
  <c r="Y198" i="69" s="1"/>
  <c r="Y197" i="69" s="1"/>
  <c r="X110" i="49"/>
  <c r="X109" i="49" s="1"/>
  <c r="Y106" i="49"/>
  <c r="X106" i="49"/>
  <c r="Y86" i="49"/>
  <c r="Y85" i="49" s="1"/>
  <c r="X86" i="49"/>
  <c r="X85" i="49" s="1"/>
  <c r="Y82" i="49"/>
  <c r="X82" i="49"/>
  <c r="Y67" i="49"/>
  <c r="Y66" i="49" s="1"/>
  <c r="X67" i="49"/>
  <c r="X66" i="49" s="1"/>
  <c r="Y63" i="49"/>
  <c r="X63" i="49"/>
  <c r="Y48" i="49"/>
  <c r="Y47" i="49" s="1"/>
  <c r="X48" i="49"/>
  <c r="X47" i="49" s="1"/>
  <c r="Y44" i="49"/>
  <c r="X44" i="49"/>
  <c r="Y29" i="49"/>
  <c r="Y28" i="49" s="1"/>
  <c r="X29" i="49"/>
  <c r="X28" i="49" s="1"/>
  <c r="Y25" i="49"/>
  <c r="X25" i="49"/>
  <c r="Y8" i="49"/>
  <c r="Y7" i="49" s="1"/>
  <c r="X8" i="49"/>
  <c r="X7" i="49" s="1"/>
  <c r="Y4" i="49"/>
  <c r="X4" i="49"/>
  <c r="Y164" i="50"/>
  <c r="X164" i="50"/>
  <c r="Y162" i="50"/>
  <c r="Y161" i="50" s="1"/>
  <c r="X162" i="50"/>
  <c r="X161" i="50" s="1"/>
  <c r="Y146" i="50"/>
  <c r="X146" i="50"/>
  <c r="Y144" i="50"/>
  <c r="Y143" i="50" s="1"/>
  <c r="X144" i="50"/>
  <c r="X143" i="50" s="1"/>
  <c r="Y128" i="50"/>
  <c r="X128" i="50"/>
  <c r="Y109" i="50"/>
  <c r="X109" i="50"/>
  <c r="Y106" i="50"/>
  <c r="Y105" i="50" s="1"/>
  <c r="X106" i="50"/>
  <c r="X105" i="50" s="1"/>
  <c r="Y85" i="50"/>
  <c r="X85" i="50"/>
  <c r="Y82" i="50"/>
  <c r="Y81" i="50" s="1"/>
  <c r="X82" i="50"/>
  <c r="X81" i="50" s="1"/>
  <c r="Y66" i="50"/>
  <c r="X66" i="50"/>
  <c r="Y63" i="50"/>
  <c r="Y62" i="50" s="1"/>
  <c r="X63" i="50"/>
  <c r="X62" i="50" s="1"/>
  <c r="Y47" i="50"/>
  <c r="X47" i="50"/>
  <c r="Y44" i="50"/>
  <c r="Y43" i="50" s="1"/>
  <c r="X44" i="50"/>
  <c r="X43" i="50" s="1"/>
  <c r="Y28" i="50"/>
  <c r="X28" i="50"/>
  <c r="Y25" i="50"/>
  <c r="Y24" i="50" s="1"/>
  <c r="X25" i="50"/>
  <c r="X24" i="50" s="1"/>
  <c r="Y7" i="50"/>
  <c r="X7" i="50"/>
  <c r="Y4" i="50"/>
  <c r="X4" i="50"/>
  <c r="Y164" i="53"/>
  <c r="X164" i="53"/>
  <c r="Y146" i="53"/>
  <c r="X146" i="53"/>
  <c r="Y128" i="53"/>
  <c r="X128" i="53"/>
  <c r="Y109" i="53"/>
  <c r="X109" i="53"/>
  <c r="Y85" i="53"/>
  <c r="X85" i="53"/>
  <c r="Y66" i="53"/>
  <c r="X66" i="53"/>
  <c r="Y47" i="53"/>
  <c r="X47" i="53"/>
  <c r="Y28" i="53"/>
  <c r="X28" i="53"/>
  <c r="Y7" i="53"/>
  <c r="X7" i="53"/>
  <c r="Y164" i="54"/>
  <c r="X164" i="54"/>
  <c r="Y162" i="54"/>
  <c r="X162" i="54"/>
  <c r="Y146" i="54"/>
  <c r="X144" i="54"/>
  <c r="Y144" i="54"/>
  <c r="Y128" i="54"/>
  <c r="X128" i="54"/>
  <c r="Y125" i="54"/>
  <c r="Y109" i="54"/>
  <c r="X109" i="54"/>
  <c r="X106" i="54"/>
  <c r="Y106" i="54"/>
  <c r="X85" i="54"/>
  <c r="Y85" i="54"/>
  <c r="X82" i="54"/>
  <c r="Y66" i="54"/>
  <c r="X66" i="54"/>
  <c r="Y63" i="54"/>
  <c r="X63" i="54"/>
  <c r="X47" i="54"/>
  <c r="Y47" i="54"/>
  <c r="Y44" i="54"/>
  <c r="X44" i="54"/>
  <c r="Y28" i="54"/>
  <c r="X28" i="54"/>
  <c r="Y25" i="54"/>
  <c r="X25" i="54"/>
  <c r="Y7" i="54"/>
  <c r="X7" i="54"/>
  <c r="Y4" i="54"/>
  <c r="X4" i="54"/>
  <c r="X175" i="56"/>
  <c r="X171" i="56"/>
  <c r="X167" i="56"/>
  <c r="X164" i="55"/>
  <c r="Y164" i="55"/>
  <c r="Y162" i="55"/>
  <c r="X158" i="56"/>
  <c r="X154" i="56"/>
  <c r="X150" i="56"/>
  <c r="Y146" i="55"/>
  <c r="X146" i="55"/>
  <c r="Y144" i="55"/>
  <c r="X144" i="55"/>
  <c r="X141" i="56"/>
  <c r="X137" i="56"/>
  <c r="X133" i="56"/>
  <c r="Y128" i="55"/>
  <c r="Y125" i="55"/>
  <c r="X125" i="55"/>
  <c r="X120" i="56"/>
  <c r="X116" i="56"/>
  <c r="X112" i="56"/>
  <c r="X109" i="55"/>
  <c r="X109" i="56" s="1"/>
  <c r="Y109" i="55"/>
  <c r="Y106" i="55"/>
  <c r="X103" i="56"/>
  <c r="X99" i="56"/>
  <c r="X95" i="56"/>
  <c r="X91" i="56"/>
  <c r="X87" i="56"/>
  <c r="Y85" i="55"/>
  <c r="X85" i="55"/>
  <c r="X78" i="56"/>
  <c r="X74" i="56"/>
  <c r="X70" i="56"/>
  <c r="Y66" i="55"/>
  <c r="X66" i="55"/>
  <c r="Y63" i="55"/>
  <c r="X63" i="55"/>
  <c r="Y47" i="55"/>
  <c r="X47" i="55"/>
  <c r="X47" i="56" s="1"/>
  <c r="X44" i="55"/>
  <c r="X44" i="56" s="1"/>
  <c r="Y28" i="55"/>
  <c r="X28" i="55"/>
  <c r="X28" i="56" s="1"/>
  <c r="Y25" i="55"/>
  <c r="X25" i="55"/>
  <c r="Y7" i="55"/>
  <c r="Y7" i="56" s="1"/>
  <c r="X7" i="55"/>
  <c r="X7" i="56" s="1"/>
  <c r="Y4" i="55"/>
  <c r="Y4" i="56" s="1"/>
  <c r="X4" i="55"/>
  <c r="X4" i="56" s="1"/>
  <c r="Y177" i="56"/>
  <c r="X177" i="56"/>
  <c r="Y176" i="56"/>
  <c r="Y175" i="56"/>
  <c r="Y174" i="56"/>
  <c r="X174" i="56"/>
  <c r="Y173" i="56"/>
  <c r="X173" i="56"/>
  <c r="Y172" i="56"/>
  <c r="Y171" i="56"/>
  <c r="Y170" i="56"/>
  <c r="X170" i="56"/>
  <c r="Y169" i="56"/>
  <c r="X169" i="56"/>
  <c r="Y168" i="56"/>
  <c r="Y167" i="56"/>
  <c r="Y166" i="56"/>
  <c r="X166" i="56"/>
  <c r="Y165" i="56"/>
  <c r="X165" i="56"/>
  <c r="Y163" i="56"/>
  <c r="Y159" i="56"/>
  <c r="Y158" i="56"/>
  <c r="Y157" i="56"/>
  <c r="X157" i="56"/>
  <c r="Y156" i="56"/>
  <c r="X156" i="56"/>
  <c r="Y155" i="56"/>
  <c r="Y154" i="56"/>
  <c r="Y153" i="56"/>
  <c r="X153" i="56"/>
  <c r="Y152" i="56"/>
  <c r="X152" i="56"/>
  <c r="Y151" i="56"/>
  <c r="Y150" i="56"/>
  <c r="Y149" i="56"/>
  <c r="X149" i="56"/>
  <c r="Y148" i="56"/>
  <c r="X148" i="56"/>
  <c r="Y147" i="56"/>
  <c r="Y145" i="56"/>
  <c r="X145" i="56"/>
  <c r="Y141" i="56"/>
  <c r="Y140" i="56"/>
  <c r="X140" i="56"/>
  <c r="Y139" i="56"/>
  <c r="X139" i="56"/>
  <c r="Y138" i="56"/>
  <c r="Y137" i="56"/>
  <c r="Y136" i="56"/>
  <c r="X136" i="56"/>
  <c r="Y135" i="56"/>
  <c r="X135" i="56"/>
  <c r="Y134" i="56"/>
  <c r="Y133" i="56"/>
  <c r="Y132" i="56"/>
  <c r="X132" i="56"/>
  <c r="Y131" i="56"/>
  <c r="X131" i="56"/>
  <c r="Y130" i="56"/>
  <c r="Y129" i="56"/>
  <c r="Y127" i="56"/>
  <c r="X127" i="56"/>
  <c r="Y126" i="56"/>
  <c r="Y122" i="56"/>
  <c r="X122" i="56"/>
  <c r="Y121" i="56"/>
  <c r="Y120" i="56"/>
  <c r="Y119" i="56"/>
  <c r="X119" i="56"/>
  <c r="Y118" i="56"/>
  <c r="X118" i="56"/>
  <c r="Y117" i="56"/>
  <c r="Y116" i="56"/>
  <c r="Y115" i="56"/>
  <c r="X115" i="56"/>
  <c r="Y114" i="56"/>
  <c r="X114" i="56"/>
  <c r="Y113" i="56"/>
  <c r="Y112" i="56"/>
  <c r="Y111" i="56"/>
  <c r="X111" i="56"/>
  <c r="Y110" i="56"/>
  <c r="X110" i="56"/>
  <c r="Y109" i="56"/>
  <c r="Y108" i="56"/>
  <c r="Y107" i="56"/>
  <c r="X107" i="56"/>
  <c r="Y103" i="56"/>
  <c r="Y102" i="56"/>
  <c r="X102" i="56"/>
  <c r="Y101" i="56"/>
  <c r="X101" i="56"/>
  <c r="Y100" i="56"/>
  <c r="X100" i="56"/>
  <c r="Y99" i="56"/>
  <c r="Y98" i="56"/>
  <c r="X98" i="56"/>
  <c r="Y97" i="56"/>
  <c r="X97" i="56"/>
  <c r="Y96" i="56"/>
  <c r="Y95" i="56"/>
  <c r="Y94" i="56"/>
  <c r="X94" i="56"/>
  <c r="Y93" i="56"/>
  <c r="X93" i="56"/>
  <c r="Y92" i="56"/>
  <c r="Y91" i="56"/>
  <c r="Y90" i="56"/>
  <c r="X90" i="56"/>
  <c r="Y89" i="56"/>
  <c r="X89" i="56"/>
  <c r="Y88" i="56"/>
  <c r="Y87" i="56"/>
  <c r="Y86" i="56"/>
  <c r="X86" i="56"/>
  <c r="Y84" i="56"/>
  <c r="X84" i="56"/>
  <c r="Y83" i="56"/>
  <c r="Y79" i="56"/>
  <c r="X79" i="56"/>
  <c r="Y78" i="56"/>
  <c r="Y77" i="56"/>
  <c r="X77" i="56"/>
  <c r="Y76" i="56"/>
  <c r="X76" i="56"/>
  <c r="Y75" i="56"/>
  <c r="X75" i="56"/>
  <c r="Y74" i="56"/>
  <c r="Y73" i="56"/>
  <c r="X73" i="56"/>
  <c r="Y72" i="56"/>
  <c r="X72" i="56"/>
  <c r="Y71" i="56"/>
  <c r="X71" i="56"/>
  <c r="Y70" i="56"/>
  <c r="Y69" i="56"/>
  <c r="X69" i="56"/>
  <c r="Y68" i="56"/>
  <c r="X68" i="56"/>
  <c r="Y67" i="56"/>
  <c r="X67" i="56"/>
  <c r="Y65" i="56"/>
  <c r="X65" i="56"/>
  <c r="Y64" i="56"/>
  <c r="X64" i="56"/>
  <c r="Y60" i="56"/>
  <c r="X60" i="56"/>
  <c r="Y59" i="56"/>
  <c r="X59" i="56"/>
  <c r="Y58" i="56"/>
  <c r="X58" i="56"/>
  <c r="Y57" i="56"/>
  <c r="X57" i="56"/>
  <c r="Y56" i="56"/>
  <c r="X56" i="56"/>
  <c r="Y55" i="56"/>
  <c r="X55" i="56"/>
  <c r="Y54" i="56"/>
  <c r="X54" i="56"/>
  <c r="Y53" i="56"/>
  <c r="X53" i="56"/>
  <c r="Y52" i="56"/>
  <c r="X52" i="56"/>
  <c r="Y51" i="56"/>
  <c r="X51" i="56"/>
  <c r="Y50" i="56"/>
  <c r="X50" i="56"/>
  <c r="Y49" i="56"/>
  <c r="X49" i="56"/>
  <c r="Y48" i="56"/>
  <c r="X48" i="56"/>
  <c r="Y47" i="56"/>
  <c r="Y46" i="56"/>
  <c r="X46" i="56"/>
  <c r="Y45" i="56"/>
  <c r="X45" i="56"/>
  <c r="Y41" i="56"/>
  <c r="X41" i="56"/>
  <c r="Y40" i="56"/>
  <c r="X40" i="56"/>
  <c r="Y39" i="56"/>
  <c r="X39" i="56"/>
  <c r="Y38" i="56"/>
  <c r="X38" i="56"/>
  <c r="Y37" i="56"/>
  <c r="X37" i="56"/>
  <c r="Y36" i="56"/>
  <c r="X36" i="56"/>
  <c r="Y35" i="56"/>
  <c r="X35" i="56"/>
  <c r="Y34" i="56"/>
  <c r="X34" i="56"/>
  <c r="Y33" i="56"/>
  <c r="X33" i="56"/>
  <c r="Y32" i="56"/>
  <c r="X32" i="56"/>
  <c r="Y31" i="56"/>
  <c r="X31" i="56"/>
  <c r="Y30" i="56"/>
  <c r="X30" i="56"/>
  <c r="Y29" i="56"/>
  <c r="X29" i="56"/>
  <c r="Y27" i="56"/>
  <c r="X27" i="56"/>
  <c r="Y26" i="56"/>
  <c r="X26" i="56"/>
  <c r="Y22" i="56"/>
  <c r="X22" i="56"/>
  <c r="Y21" i="56"/>
  <c r="X21" i="56"/>
  <c r="Y20" i="56"/>
  <c r="X20" i="56"/>
  <c r="Y19" i="56"/>
  <c r="X19" i="56"/>
  <c r="Y18" i="56"/>
  <c r="X18" i="56"/>
  <c r="Y17" i="56"/>
  <c r="X17" i="56"/>
  <c r="Y16" i="56"/>
  <c r="X16" i="56"/>
  <c r="Y15" i="56"/>
  <c r="X15" i="56"/>
  <c r="Y14" i="56"/>
  <c r="X14" i="56"/>
  <c r="Y13" i="56"/>
  <c r="X13" i="56"/>
  <c r="Y12" i="56"/>
  <c r="X12" i="56"/>
  <c r="Y11" i="56"/>
  <c r="X11" i="56"/>
  <c r="Y10" i="56"/>
  <c r="X10" i="56"/>
  <c r="Y9" i="56"/>
  <c r="X9" i="56"/>
  <c r="Y8" i="56"/>
  <c r="X8" i="56"/>
  <c r="Y6" i="56"/>
  <c r="X6" i="56"/>
  <c r="Y5" i="56"/>
  <c r="X5" i="56"/>
  <c r="Y164" i="57"/>
  <c r="X164" i="57"/>
  <c r="Y162" i="57"/>
  <c r="Y161" i="57" s="1"/>
  <c r="X162" i="57"/>
  <c r="X161" i="57" s="1"/>
  <c r="Y146" i="57"/>
  <c r="X146" i="57"/>
  <c r="Y144" i="57"/>
  <c r="Y143" i="57" s="1"/>
  <c r="X144" i="57"/>
  <c r="X143" i="57" s="1"/>
  <c r="Y128" i="57"/>
  <c r="X128" i="57"/>
  <c r="Y125" i="57"/>
  <c r="Y124" i="57" s="1"/>
  <c r="X125" i="57"/>
  <c r="Y109" i="57"/>
  <c r="X109" i="57"/>
  <c r="Y106" i="57"/>
  <c r="Y105" i="57" s="1"/>
  <c r="X106" i="57"/>
  <c r="X105" i="57" s="1"/>
  <c r="Y85" i="57"/>
  <c r="X85" i="57"/>
  <c r="Y82" i="57"/>
  <c r="Y81" i="57" s="1"/>
  <c r="X82" i="57"/>
  <c r="X81" i="57" s="1"/>
  <c r="Y66" i="57"/>
  <c r="X66" i="57"/>
  <c r="Y63" i="57"/>
  <c r="Y62" i="57" s="1"/>
  <c r="X63" i="57"/>
  <c r="Y47" i="57"/>
  <c r="X47" i="57"/>
  <c r="Y44" i="57"/>
  <c r="Y43" i="57" s="1"/>
  <c r="X44" i="57"/>
  <c r="X43" i="57" s="1"/>
  <c r="Y28" i="57"/>
  <c r="X28" i="57"/>
  <c r="Y25" i="57"/>
  <c r="Y24" i="57" s="1"/>
  <c r="X25" i="57"/>
  <c r="X24" i="57" s="1"/>
  <c r="Y7" i="57"/>
  <c r="X7" i="57"/>
  <c r="Y4" i="57"/>
  <c r="Y3" i="57" s="1"/>
  <c r="X4" i="57"/>
  <c r="X3" i="57" s="1"/>
  <c r="Y165" i="58"/>
  <c r="Y164" i="58" s="1"/>
  <c r="X165" i="58"/>
  <c r="X164" i="58" s="1"/>
  <c r="Y162" i="58"/>
  <c r="X162" i="58"/>
  <c r="Y147" i="58"/>
  <c r="Y146" i="58" s="1"/>
  <c r="X147" i="58"/>
  <c r="X146" i="58" s="1"/>
  <c r="Y144" i="58"/>
  <c r="Y143" i="58" s="1"/>
  <c r="X144" i="58"/>
  <c r="Y129" i="58"/>
  <c r="Y128" i="58" s="1"/>
  <c r="X129" i="58"/>
  <c r="X128" i="58" s="1"/>
  <c r="Y125" i="58"/>
  <c r="X125" i="58"/>
  <c r="Y110" i="58"/>
  <c r="Y109" i="58" s="1"/>
  <c r="X110" i="58"/>
  <c r="X109" i="58" s="1"/>
  <c r="Y106" i="58"/>
  <c r="X106" i="58"/>
  <c r="Y86" i="58"/>
  <c r="Y85" i="58" s="1"/>
  <c r="X86" i="58"/>
  <c r="X85" i="58" s="1"/>
  <c r="X82" i="58"/>
  <c r="Y82" i="58"/>
  <c r="Y67" i="58"/>
  <c r="Y66" i="58" s="1"/>
  <c r="X67" i="58"/>
  <c r="X66" i="58" s="1"/>
  <c r="Y63" i="58"/>
  <c r="Y62" i="58" s="1"/>
  <c r="X63" i="58"/>
  <c r="Y48" i="58"/>
  <c r="Y47" i="58" s="1"/>
  <c r="X48" i="58"/>
  <c r="X47" i="58" s="1"/>
  <c r="X44" i="58"/>
  <c r="Y44" i="58"/>
  <c r="Y29" i="58"/>
  <c r="Y28" i="58" s="1"/>
  <c r="X29" i="58"/>
  <c r="X28" i="58" s="1"/>
  <c r="Y25" i="58"/>
  <c r="X25" i="58"/>
  <c r="Y8" i="58"/>
  <c r="Y7" i="58" s="1"/>
  <c r="X8" i="58"/>
  <c r="Y4" i="58"/>
  <c r="X4" i="58"/>
  <c r="Y165" i="59"/>
  <c r="Y164" i="59" s="1"/>
  <c r="X165" i="59"/>
  <c r="X164" i="59" s="1"/>
  <c r="X162" i="59"/>
  <c r="Y162" i="59"/>
  <c r="Y147" i="59"/>
  <c r="Y146" i="59" s="1"/>
  <c r="X147" i="59"/>
  <c r="X146" i="59" s="1"/>
  <c r="Y144" i="59"/>
  <c r="X144" i="59"/>
  <c r="Y129" i="59"/>
  <c r="Y128" i="59" s="1"/>
  <c r="X129" i="59"/>
  <c r="X128" i="59" s="1"/>
  <c r="Y125" i="59"/>
  <c r="X125" i="59"/>
  <c r="Y110" i="59"/>
  <c r="Y109" i="59" s="1"/>
  <c r="X110" i="59"/>
  <c r="X109" i="59" s="1"/>
  <c r="Y106" i="59"/>
  <c r="Y86" i="59"/>
  <c r="Y85" i="59" s="1"/>
  <c r="X86" i="59"/>
  <c r="X85" i="59" s="1"/>
  <c r="X82" i="59"/>
  <c r="Y82" i="59"/>
  <c r="Y67" i="59"/>
  <c r="Y66" i="59" s="1"/>
  <c r="X67" i="59"/>
  <c r="X66" i="59" s="1"/>
  <c r="Y63" i="59"/>
  <c r="X63" i="59"/>
  <c r="Y48" i="59"/>
  <c r="Y47" i="59" s="1"/>
  <c r="X48" i="59"/>
  <c r="X47" i="59" s="1"/>
  <c r="Y44" i="59"/>
  <c r="X44" i="59"/>
  <c r="Y29" i="59"/>
  <c r="Y28" i="59" s="1"/>
  <c r="X29" i="59"/>
  <c r="X28" i="59" s="1"/>
  <c r="Y25" i="59"/>
  <c r="X25" i="59"/>
  <c r="Y8" i="59"/>
  <c r="Y7" i="59" s="1"/>
  <c r="X8" i="59"/>
  <c r="X7" i="59" s="1"/>
  <c r="Y4" i="59"/>
  <c r="X4" i="59"/>
  <c r="Y164" i="60"/>
  <c r="X164" i="60"/>
  <c r="Y162" i="60"/>
  <c r="Y161" i="60" s="1"/>
  <c r="X162" i="60"/>
  <c r="X161" i="60" s="1"/>
  <c r="Y146" i="60"/>
  <c r="X146" i="60"/>
  <c r="Y144" i="60"/>
  <c r="Y143" i="60" s="1"/>
  <c r="X144" i="60"/>
  <c r="X143" i="60" s="1"/>
  <c r="Y128" i="60"/>
  <c r="X128" i="60"/>
  <c r="Y125" i="60"/>
  <c r="Y124" i="60" s="1"/>
  <c r="X125" i="60"/>
  <c r="Y109" i="60"/>
  <c r="X109" i="60"/>
  <c r="X106" i="60"/>
  <c r="X105" i="60" s="1"/>
  <c r="Y106" i="60"/>
  <c r="Y105" i="60" s="1"/>
  <c r="Y85" i="60"/>
  <c r="X85" i="60"/>
  <c r="Y82" i="60"/>
  <c r="Y81" i="60" s="1"/>
  <c r="X82" i="60"/>
  <c r="X81" i="60" s="1"/>
  <c r="Y66" i="60"/>
  <c r="X66" i="60"/>
  <c r="Y63" i="60"/>
  <c r="Y62" i="60" s="1"/>
  <c r="X63" i="60"/>
  <c r="X62" i="60" s="1"/>
  <c r="Y47" i="60"/>
  <c r="X47" i="60"/>
  <c r="X44" i="60"/>
  <c r="X43" i="60" s="1"/>
  <c r="Y44" i="60"/>
  <c r="Y43" i="60" s="1"/>
  <c r="Y28" i="60"/>
  <c r="X28" i="60"/>
  <c r="Y25" i="60"/>
  <c r="Y24" i="60" s="1"/>
  <c r="X25" i="60"/>
  <c r="X24" i="60" s="1"/>
  <c r="Y7" i="60"/>
  <c r="X7" i="60"/>
  <c r="X4" i="60"/>
  <c r="X3" i="60" s="1"/>
  <c r="Y4" i="60"/>
  <c r="Y3" i="60" s="1"/>
  <c r="Y164" i="63"/>
  <c r="X164" i="63"/>
  <c r="Y146" i="63"/>
  <c r="X146" i="63"/>
  <c r="Y128" i="63"/>
  <c r="X128" i="63"/>
  <c r="Y109" i="63"/>
  <c r="X109" i="63"/>
  <c r="Y85" i="63"/>
  <c r="X85" i="63"/>
  <c r="Y66" i="63"/>
  <c r="X66" i="63"/>
  <c r="Y47" i="63"/>
  <c r="X47" i="63"/>
  <c r="Y28" i="63"/>
  <c r="X28" i="63"/>
  <c r="Y7" i="63"/>
  <c r="X7" i="63"/>
  <c r="Y515" i="64"/>
  <c r="X515" i="64"/>
  <c r="Y452" i="64"/>
  <c r="X452" i="64"/>
  <c r="Y449" i="64"/>
  <c r="Y448" i="64" s="1"/>
  <c r="X449" i="64"/>
  <c r="Y428" i="64"/>
  <c r="X428" i="64"/>
  <c r="Y407" i="64"/>
  <c r="Y389" i="64"/>
  <c r="X389" i="64"/>
  <c r="Y386" i="64"/>
  <c r="Y385" i="64" s="1"/>
  <c r="X386" i="64"/>
  <c r="X385" i="64" s="1"/>
  <c r="Y382" i="64"/>
  <c r="Y378" i="64"/>
  <c r="X378" i="64"/>
  <c r="Y377" i="64"/>
  <c r="Y374" i="64"/>
  <c r="Y373" i="64"/>
  <c r="Y370" i="64"/>
  <c r="X370" i="64"/>
  <c r="Y347" i="64"/>
  <c r="X366" i="64"/>
  <c r="Y344" i="64"/>
  <c r="X380" i="64"/>
  <c r="X326" i="64"/>
  <c r="Y326" i="64"/>
  <c r="Y323" i="64"/>
  <c r="Y303" i="64"/>
  <c r="X303" i="64"/>
  <c r="Y240" i="64"/>
  <c r="X240" i="64"/>
  <c r="X195" i="64"/>
  <c r="Y177" i="64"/>
  <c r="X177" i="64"/>
  <c r="X174" i="64"/>
  <c r="X173" i="64" s="1"/>
  <c r="Y174" i="64"/>
  <c r="Y173" i="64" s="1"/>
  <c r="Y171" i="64"/>
  <c r="X171" i="64"/>
  <c r="Y168" i="64"/>
  <c r="X168" i="64"/>
  <c r="Y167" i="64"/>
  <c r="X167" i="64"/>
  <c r="Y164" i="64"/>
  <c r="X164" i="64"/>
  <c r="Y163" i="64"/>
  <c r="X163" i="64"/>
  <c r="Y160" i="64"/>
  <c r="X160" i="64"/>
  <c r="Y159" i="64"/>
  <c r="X159" i="64"/>
  <c r="Y135" i="64"/>
  <c r="X135" i="64"/>
  <c r="Y155" i="64"/>
  <c r="X155" i="64"/>
  <c r="Y132" i="64"/>
  <c r="Y114" i="64"/>
  <c r="X114" i="64"/>
  <c r="Y111" i="64"/>
  <c r="X111" i="64"/>
  <c r="Y106" i="64"/>
  <c r="X106" i="64"/>
  <c r="Y105" i="64"/>
  <c r="X105" i="64"/>
  <c r="Y104" i="64"/>
  <c r="X104" i="64"/>
  <c r="Y103" i="64"/>
  <c r="X103" i="64"/>
  <c r="Y102" i="64"/>
  <c r="X102" i="64"/>
  <c r="Y101" i="64"/>
  <c r="X101" i="64"/>
  <c r="Y100" i="64"/>
  <c r="X100" i="64"/>
  <c r="Y99" i="64"/>
  <c r="X99" i="64"/>
  <c r="Y98" i="64"/>
  <c r="X98" i="64"/>
  <c r="Y97" i="64"/>
  <c r="X97" i="64"/>
  <c r="Y96" i="64"/>
  <c r="X96" i="64"/>
  <c r="Y95" i="64"/>
  <c r="X95" i="64"/>
  <c r="Y94" i="64"/>
  <c r="X94" i="64"/>
  <c r="Y93" i="64"/>
  <c r="X93" i="64"/>
  <c r="Y92" i="64"/>
  <c r="X92" i="64"/>
  <c r="Y91" i="64"/>
  <c r="X91" i="64"/>
  <c r="Y90" i="64"/>
  <c r="X90" i="64"/>
  <c r="Y89" i="64"/>
  <c r="X89" i="64"/>
  <c r="Y88" i="64"/>
  <c r="X88" i="64"/>
  <c r="Y79" i="64"/>
  <c r="X79" i="64"/>
  <c r="Y78" i="64"/>
  <c r="X78" i="64"/>
  <c r="Y75" i="64"/>
  <c r="X75" i="64"/>
  <c r="Y465" i="65"/>
  <c r="X465" i="65"/>
  <c r="Y408" i="65"/>
  <c r="X408" i="65"/>
  <c r="Y405" i="65"/>
  <c r="Y404" i="65" s="1"/>
  <c r="X405" i="65"/>
  <c r="X404" i="65" s="1"/>
  <c r="X390" i="65"/>
  <c r="X389" i="65" s="1"/>
  <c r="Y386" i="65"/>
  <c r="X386" i="65"/>
  <c r="Y367" i="65"/>
  <c r="X367" i="65"/>
  <c r="Y351" i="65"/>
  <c r="X351" i="65"/>
  <c r="Y348" i="65"/>
  <c r="Y347" i="65" s="1"/>
  <c r="X348" i="65"/>
  <c r="X347" i="65" s="1"/>
  <c r="Y313" i="65"/>
  <c r="X313" i="65"/>
  <c r="Y331" i="65"/>
  <c r="X331" i="65"/>
  <c r="Y310" i="65"/>
  <c r="X310" i="65"/>
  <c r="Y294" i="65"/>
  <c r="X294" i="65"/>
  <c r="Y273" i="65"/>
  <c r="X273" i="65"/>
  <c r="Y216" i="65"/>
  <c r="X216" i="65"/>
  <c r="Y213" i="65"/>
  <c r="Y212" i="65" s="1"/>
  <c r="X213" i="65"/>
  <c r="X212" i="65" s="1"/>
  <c r="Y194" i="65"/>
  <c r="X194" i="65"/>
  <c r="Y179" i="65"/>
  <c r="Y178" i="65" s="1"/>
  <c r="Y175" i="65"/>
  <c r="X175" i="65"/>
  <c r="Y159" i="65"/>
  <c r="X159" i="65"/>
  <c r="Y156" i="65"/>
  <c r="Y155" i="65" s="1"/>
  <c r="X156" i="65"/>
  <c r="X155" i="65" s="1"/>
  <c r="Y121" i="65"/>
  <c r="X121" i="65"/>
  <c r="Y138" i="65"/>
  <c r="X138" i="65"/>
  <c r="Y152" i="65"/>
  <c r="X152" i="65"/>
  <c r="Y151" i="65"/>
  <c r="X151" i="65"/>
  <c r="Y148" i="65"/>
  <c r="X148" i="65"/>
  <c r="Y147" i="65"/>
  <c r="X147" i="65"/>
  <c r="Y144" i="65"/>
  <c r="X144" i="65"/>
  <c r="Y143" i="65"/>
  <c r="X143" i="65"/>
  <c r="Y102" i="65"/>
  <c r="X102" i="65"/>
  <c r="Y99" i="65"/>
  <c r="X99" i="65"/>
  <c r="Y94" i="65"/>
  <c r="X94" i="65"/>
  <c r="Y93" i="65"/>
  <c r="X93" i="65"/>
  <c r="Y92" i="65"/>
  <c r="X92" i="65"/>
  <c r="Y91" i="65"/>
  <c r="X91" i="65"/>
  <c r="Y90" i="65"/>
  <c r="X90" i="65"/>
  <c r="Y89" i="65"/>
  <c r="X89" i="65"/>
  <c r="Y88" i="65"/>
  <c r="X88" i="65"/>
  <c r="Y87" i="65"/>
  <c r="X87" i="65"/>
  <c r="Y86" i="65"/>
  <c r="X86" i="65"/>
  <c r="Y85" i="65"/>
  <c r="X85" i="65"/>
  <c r="Y84" i="65"/>
  <c r="X84" i="65"/>
  <c r="Y83" i="65"/>
  <c r="X83" i="65"/>
  <c r="Y82" i="65"/>
  <c r="X82" i="65"/>
  <c r="Y81" i="65"/>
  <c r="X81" i="65"/>
  <c r="Y80" i="65"/>
  <c r="X80" i="65"/>
  <c r="Y79" i="65"/>
  <c r="X79" i="65"/>
  <c r="Y78" i="65"/>
  <c r="X78" i="65"/>
  <c r="Y70" i="65"/>
  <c r="X70" i="65"/>
  <c r="Y69" i="65"/>
  <c r="X69" i="65"/>
  <c r="Y68" i="65"/>
  <c r="X68" i="65"/>
  <c r="Y67" i="65"/>
  <c r="X67" i="65"/>
  <c r="Y465" i="66"/>
  <c r="X465" i="66"/>
  <c r="Y408" i="66"/>
  <c r="X408" i="66"/>
  <c r="Y405" i="66"/>
  <c r="Y404" i="66" s="1"/>
  <c r="X405" i="66"/>
  <c r="X404" i="66" s="1"/>
  <c r="Y386" i="66"/>
  <c r="X386" i="66"/>
  <c r="Y367" i="66"/>
  <c r="X367" i="66"/>
  <c r="Y351" i="66"/>
  <c r="X351" i="66"/>
  <c r="Y348" i="66"/>
  <c r="Y347" i="66" s="1"/>
  <c r="X348" i="66"/>
  <c r="X347" i="66" s="1"/>
  <c r="Y313" i="66"/>
  <c r="X313" i="66"/>
  <c r="Y330" i="66"/>
  <c r="X330" i="66"/>
  <c r="Y344" i="66"/>
  <c r="X344" i="66"/>
  <c r="Y343" i="66"/>
  <c r="X343" i="66"/>
  <c r="Y340" i="66"/>
  <c r="X340" i="66"/>
  <c r="Y339" i="66"/>
  <c r="X339" i="66"/>
  <c r="Y336" i="66"/>
  <c r="X336" i="66"/>
  <c r="Y335" i="66"/>
  <c r="X335" i="66"/>
  <c r="Y294" i="66"/>
  <c r="X294" i="66"/>
  <c r="Y291" i="66"/>
  <c r="X291" i="66"/>
  <c r="Y273" i="66"/>
  <c r="X273" i="66"/>
  <c r="Y216" i="66"/>
  <c r="X216" i="66"/>
  <c r="Y213" i="66"/>
  <c r="Y212" i="66" s="1"/>
  <c r="X213" i="66"/>
  <c r="X212" i="66" s="1"/>
  <c r="Y194" i="66"/>
  <c r="X194" i="66"/>
  <c r="Y175" i="66"/>
  <c r="Y159" i="66"/>
  <c r="X159" i="66"/>
  <c r="Y156" i="66"/>
  <c r="Y155" i="66" s="1"/>
  <c r="Y121" i="66"/>
  <c r="X121" i="66"/>
  <c r="X139" i="66"/>
  <c r="Y118" i="66"/>
  <c r="Y153" i="66"/>
  <c r="X153" i="66"/>
  <c r="Y152" i="66"/>
  <c r="X152" i="66"/>
  <c r="Y149" i="66"/>
  <c r="X149" i="66"/>
  <c r="Y148" i="66"/>
  <c r="X148" i="66"/>
  <c r="Y145" i="66"/>
  <c r="X145" i="66"/>
  <c r="Y144" i="66"/>
  <c r="X144" i="66"/>
  <c r="Y141" i="66"/>
  <c r="X141" i="66"/>
  <c r="Y102" i="66"/>
  <c r="Y99" i="66"/>
  <c r="X99" i="66"/>
  <c r="Y94" i="66"/>
  <c r="X94" i="66"/>
  <c r="Y93" i="66"/>
  <c r="X93" i="66"/>
  <c r="Y92" i="66"/>
  <c r="X92" i="66"/>
  <c r="Y91" i="66"/>
  <c r="X91" i="66"/>
  <c r="Y90" i="66"/>
  <c r="X90" i="66"/>
  <c r="Y89" i="66"/>
  <c r="X89" i="66"/>
  <c r="Y88" i="66"/>
  <c r="X88" i="66"/>
  <c r="Y87" i="66"/>
  <c r="X87" i="66"/>
  <c r="Y86" i="66"/>
  <c r="X86" i="66"/>
  <c r="Y85" i="66"/>
  <c r="X85" i="66"/>
  <c r="Y84" i="66"/>
  <c r="X84" i="66"/>
  <c r="Y83" i="66"/>
  <c r="X83" i="66"/>
  <c r="Y82" i="66"/>
  <c r="X82" i="66"/>
  <c r="Y81" i="66"/>
  <c r="X81" i="66"/>
  <c r="Y80" i="66"/>
  <c r="X80" i="66"/>
  <c r="Y79" i="66"/>
  <c r="X79" i="66"/>
  <c r="Y78" i="66"/>
  <c r="X78" i="66"/>
  <c r="Y70" i="66"/>
  <c r="X70" i="66"/>
  <c r="Y69" i="66"/>
  <c r="X69" i="66"/>
  <c r="Y68" i="66"/>
  <c r="X68" i="66"/>
  <c r="Y67" i="66"/>
  <c r="X67" i="66"/>
  <c r="Y465" i="67"/>
  <c r="X465" i="67"/>
  <c r="Y408" i="67"/>
  <c r="X408" i="67"/>
  <c r="Y405" i="67"/>
  <c r="Y404" i="67" s="1"/>
  <c r="X405" i="67"/>
  <c r="X404" i="67" s="1"/>
  <c r="Y386" i="67"/>
  <c r="X386" i="67"/>
  <c r="Y367" i="67"/>
  <c r="X367" i="67"/>
  <c r="Y351" i="67"/>
  <c r="X351" i="67"/>
  <c r="Y348" i="67"/>
  <c r="Y347" i="67" s="1"/>
  <c r="X348" i="67"/>
  <c r="X347" i="67" s="1"/>
  <c r="X313" i="67"/>
  <c r="Y313" i="67"/>
  <c r="Y310" i="67"/>
  <c r="X310" i="67"/>
  <c r="Y345" i="67"/>
  <c r="X345" i="67"/>
  <c r="Y344" i="67"/>
  <c r="X344" i="67"/>
  <c r="Y341" i="67"/>
  <c r="X341" i="67"/>
  <c r="Y340" i="67"/>
  <c r="X340" i="67"/>
  <c r="Y337" i="67"/>
  <c r="X337" i="67"/>
  <c r="Y336" i="67"/>
  <c r="X336" i="67"/>
  <c r="Y333" i="67"/>
  <c r="X333" i="67"/>
  <c r="Y291" i="67"/>
  <c r="X291" i="67"/>
  <c r="Y273" i="67"/>
  <c r="X273" i="67"/>
  <c r="Y216" i="67"/>
  <c r="X216" i="67"/>
  <c r="Y213" i="67"/>
  <c r="Y212" i="67" s="1"/>
  <c r="X213" i="67"/>
  <c r="X212" i="67" s="1"/>
  <c r="Y198" i="67"/>
  <c r="Y197" i="67" s="1"/>
  <c r="X194" i="67"/>
  <c r="Y194" i="67"/>
  <c r="Y175" i="67"/>
  <c r="X175" i="67"/>
  <c r="Y159" i="67"/>
  <c r="X159" i="67"/>
  <c r="Y156" i="67"/>
  <c r="Y155" i="67" s="1"/>
  <c r="X156" i="67"/>
  <c r="X155" i="67" s="1"/>
  <c r="Y121" i="67"/>
  <c r="X121" i="67"/>
  <c r="Y153" i="67"/>
  <c r="X153" i="67"/>
  <c r="Y150" i="67"/>
  <c r="X150" i="67"/>
  <c r="Y149" i="67"/>
  <c r="X149" i="67"/>
  <c r="Y146" i="67"/>
  <c r="X146" i="67"/>
  <c r="Y145" i="67"/>
  <c r="X145" i="67"/>
  <c r="Y142" i="67"/>
  <c r="X142" i="67"/>
  <c r="Y102" i="67"/>
  <c r="X102" i="67"/>
  <c r="Y138" i="67"/>
  <c r="X138" i="67"/>
  <c r="Y94" i="67"/>
  <c r="X94" i="67"/>
  <c r="Y93" i="67"/>
  <c r="X93" i="67"/>
  <c r="Y92" i="67"/>
  <c r="X92" i="67"/>
  <c r="Y91" i="67"/>
  <c r="X91" i="67"/>
  <c r="Y90" i="67"/>
  <c r="X90" i="67"/>
  <c r="Y89" i="67"/>
  <c r="X89" i="67"/>
  <c r="Y88" i="67"/>
  <c r="X88" i="67"/>
  <c r="Y87" i="67"/>
  <c r="X87" i="67"/>
  <c r="Y86" i="67"/>
  <c r="X86" i="67"/>
  <c r="Y85" i="67"/>
  <c r="X85" i="67"/>
  <c r="Y84" i="67"/>
  <c r="X84" i="67"/>
  <c r="Y83" i="67"/>
  <c r="X83" i="67"/>
  <c r="Y82" i="67"/>
  <c r="X82" i="67"/>
  <c r="Y81" i="67"/>
  <c r="X81" i="67"/>
  <c r="Y80" i="67"/>
  <c r="X80" i="67"/>
  <c r="Y79" i="67"/>
  <c r="X79" i="67"/>
  <c r="Y78" i="67"/>
  <c r="X78" i="67"/>
  <c r="Y70" i="67"/>
  <c r="X70" i="67"/>
  <c r="Y69" i="67"/>
  <c r="X69" i="67"/>
  <c r="Y68" i="67"/>
  <c r="X68" i="67"/>
  <c r="Y67" i="67"/>
  <c r="X67" i="67"/>
  <c r="Y580" i="68"/>
  <c r="X580" i="68"/>
  <c r="Y508" i="68"/>
  <c r="X508" i="68"/>
  <c r="Y481" i="68"/>
  <c r="Y457" i="68"/>
  <c r="X457" i="68"/>
  <c r="Y436" i="68"/>
  <c r="X436" i="68"/>
  <c r="Y433" i="68"/>
  <c r="Y432" i="68" s="1"/>
  <c r="X433" i="68"/>
  <c r="X432" i="68" s="1"/>
  <c r="Y385" i="68"/>
  <c r="X385" i="68"/>
  <c r="Y364" i="68"/>
  <c r="X364" i="68"/>
  <c r="Y361" i="68"/>
  <c r="X361" i="68"/>
  <c r="Y338" i="68"/>
  <c r="X338" i="68"/>
  <c r="Y266" i="68"/>
  <c r="X266" i="68"/>
  <c r="Y263" i="68"/>
  <c r="Y262" i="68" s="1"/>
  <c r="X263" i="68"/>
  <c r="X262" i="68" s="1"/>
  <c r="Y239" i="68"/>
  <c r="X239" i="68"/>
  <c r="Y215" i="68"/>
  <c r="X215" i="68"/>
  <c r="Y194" i="68"/>
  <c r="X194" i="68"/>
  <c r="Y191" i="68"/>
  <c r="Y190" i="68" s="1"/>
  <c r="X191" i="68"/>
  <c r="X190" i="68" s="1"/>
  <c r="X146" i="68"/>
  <c r="Y143" i="68"/>
  <c r="Y122" i="68"/>
  <c r="X122" i="68"/>
  <c r="Y119" i="68"/>
  <c r="X119" i="68"/>
  <c r="Y114" i="68"/>
  <c r="X114" i="68"/>
  <c r="Y113" i="68"/>
  <c r="X113" i="68"/>
  <c r="Y112" i="68"/>
  <c r="X112" i="68"/>
  <c r="Y111" i="68"/>
  <c r="X111" i="68"/>
  <c r="Y110" i="68"/>
  <c r="X110" i="68"/>
  <c r="Y109" i="68"/>
  <c r="X109" i="68"/>
  <c r="Y108" i="68"/>
  <c r="X108" i="68"/>
  <c r="Y107" i="68"/>
  <c r="X107" i="68"/>
  <c r="Y106" i="68"/>
  <c r="X106" i="68"/>
  <c r="Y105" i="68"/>
  <c r="X105" i="68"/>
  <c r="Y104" i="68"/>
  <c r="X104" i="68"/>
  <c r="Y103" i="68"/>
  <c r="X103" i="68"/>
  <c r="Y102" i="68"/>
  <c r="X102" i="68"/>
  <c r="Y101" i="68"/>
  <c r="X101" i="68"/>
  <c r="Y100" i="68"/>
  <c r="X100" i="68"/>
  <c r="Y99" i="68"/>
  <c r="X99" i="68"/>
  <c r="Y98" i="68"/>
  <c r="X98" i="68"/>
  <c r="Y97" i="68"/>
  <c r="X97" i="68"/>
  <c r="Y96" i="68"/>
  <c r="X96" i="68"/>
  <c r="Y95" i="68"/>
  <c r="X95" i="68"/>
  <c r="Y94" i="68"/>
  <c r="X94" i="68"/>
  <c r="Y93" i="68"/>
  <c r="X93" i="68"/>
  <c r="Y84" i="68"/>
  <c r="X84" i="68"/>
  <c r="Y83" i="68"/>
  <c r="X83" i="68"/>
  <c r="Y82" i="68"/>
  <c r="X82" i="68"/>
  <c r="Y81" i="68"/>
  <c r="X81" i="68"/>
  <c r="Y80" i="68"/>
  <c r="X80" i="68"/>
  <c r="Y79" i="68"/>
  <c r="X79" i="68"/>
  <c r="Y465" i="69"/>
  <c r="X465" i="69"/>
  <c r="Y408" i="69"/>
  <c r="X408" i="69"/>
  <c r="Y405" i="69"/>
  <c r="Y404" i="69" s="1"/>
  <c r="X405" i="69"/>
  <c r="X404" i="69" s="1"/>
  <c r="Y390" i="69"/>
  <c r="Y389" i="69" s="1"/>
  <c r="X386" i="69"/>
  <c r="Y367" i="69"/>
  <c r="Y351" i="69"/>
  <c r="X351" i="69"/>
  <c r="X348" i="69"/>
  <c r="X347" i="69" s="1"/>
  <c r="Y348" i="69"/>
  <c r="Y347" i="69" s="1"/>
  <c r="Y313" i="69"/>
  <c r="X313" i="69"/>
  <c r="Y310" i="69"/>
  <c r="Y345" i="69"/>
  <c r="X345" i="69"/>
  <c r="Y344" i="69"/>
  <c r="X342" i="69"/>
  <c r="Y341" i="69"/>
  <c r="X341" i="69"/>
  <c r="Y340" i="69"/>
  <c r="X338" i="69"/>
  <c r="Y337" i="69"/>
  <c r="X337" i="69"/>
  <c r="Y336" i="69"/>
  <c r="X334" i="69"/>
  <c r="Y333" i="69"/>
  <c r="X333" i="69"/>
  <c r="X330" i="69"/>
  <c r="Y291" i="69"/>
  <c r="X291" i="69"/>
  <c r="Y273" i="69"/>
  <c r="X273" i="69"/>
  <c r="Y216" i="69"/>
  <c r="X216" i="69"/>
  <c r="X213" i="69"/>
  <c r="X212" i="69" s="1"/>
  <c r="Y213" i="69"/>
  <c r="Y212" i="69" s="1"/>
  <c r="X194" i="69"/>
  <c r="Y194" i="69"/>
  <c r="X175" i="69"/>
  <c r="Y175" i="69"/>
  <c r="Y159" i="69"/>
  <c r="X159" i="69"/>
  <c r="Y156" i="69"/>
  <c r="Y155" i="69" s="1"/>
  <c r="X156" i="69"/>
  <c r="X155" i="69" s="1"/>
  <c r="Y121" i="69"/>
  <c r="X121" i="69"/>
  <c r="X118" i="69"/>
  <c r="Y153" i="69"/>
  <c r="Y150" i="69"/>
  <c r="X150" i="69"/>
  <c r="Y149" i="69"/>
  <c r="Y146" i="69"/>
  <c r="X146" i="69"/>
  <c r="Y145" i="69"/>
  <c r="Y142" i="69"/>
  <c r="X142" i="69"/>
  <c r="Y141" i="69"/>
  <c r="X102" i="69"/>
  <c r="Y138" i="69"/>
  <c r="X138" i="69"/>
  <c r="Y99" i="69"/>
  <c r="Y94" i="69"/>
  <c r="X94" i="69"/>
  <c r="Y93" i="69"/>
  <c r="X93" i="69"/>
  <c r="Y92" i="69"/>
  <c r="X92" i="69"/>
  <c r="Y91" i="69"/>
  <c r="X91" i="69"/>
  <c r="Y90" i="69"/>
  <c r="X90" i="69"/>
  <c r="Y89" i="69"/>
  <c r="X89" i="69"/>
  <c r="Y88" i="69"/>
  <c r="X88" i="69"/>
  <c r="Y87" i="69"/>
  <c r="X87" i="69"/>
  <c r="Y86" i="69"/>
  <c r="X86" i="69"/>
  <c r="Y85" i="69"/>
  <c r="X85" i="69"/>
  <c r="Y84" i="69"/>
  <c r="X84" i="69"/>
  <c r="Y83" i="69"/>
  <c r="X83" i="69"/>
  <c r="Y82" i="69"/>
  <c r="X82" i="69"/>
  <c r="Y81" i="69"/>
  <c r="X81" i="69"/>
  <c r="Y80" i="69"/>
  <c r="X80" i="69"/>
  <c r="Y79" i="69"/>
  <c r="X79" i="69"/>
  <c r="Y78" i="69"/>
  <c r="X78" i="69"/>
  <c r="Y70" i="69"/>
  <c r="X70" i="69"/>
  <c r="Y69" i="69"/>
  <c r="X69" i="69"/>
  <c r="Y68" i="69"/>
  <c r="X68" i="69"/>
  <c r="Y67" i="69"/>
  <c r="X67" i="69"/>
  <c r="Y465" i="70"/>
  <c r="X465" i="70"/>
  <c r="Y408" i="70"/>
  <c r="X408" i="70"/>
  <c r="Y405" i="70"/>
  <c r="Y404" i="70" s="1"/>
  <c r="Y386" i="70"/>
  <c r="X386" i="70"/>
  <c r="Y367" i="70"/>
  <c r="X367" i="70"/>
  <c r="Y351" i="70"/>
  <c r="X351" i="70"/>
  <c r="X348" i="70"/>
  <c r="X347" i="70" s="1"/>
  <c r="Y348" i="70"/>
  <c r="Y347" i="70" s="1"/>
  <c r="Y313" i="70"/>
  <c r="X313" i="70"/>
  <c r="Y310" i="70"/>
  <c r="Y345" i="70"/>
  <c r="X342" i="70"/>
  <c r="Y341" i="70"/>
  <c r="X338" i="70"/>
  <c r="Y337" i="70"/>
  <c r="X334" i="70"/>
  <c r="Y333" i="70"/>
  <c r="X294" i="70"/>
  <c r="X330" i="70"/>
  <c r="Y291" i="70"/>
  <c r="Y273" i="70"/>
  <c r="X273" i="70"/>
  <c r="Y216" i="70"/>
  <c r="X216" i="70"/>
  <c r="Y213" i="70"/>
  <c r="Y212" i="70" s="1"/>
  <c r="X213" i="70"/>
  <c r="X212" i="70" s="1"/>
  <c r="X194" i="70"/>
  <c r="Y194" i="70"/>
  <c r="Y175" i="70"/>
  <c r="X175" i="70"/>
  <c r="Y159" i="70"/>
  <c r="X159" i="70"/>
  <c r="Y156" i="70"/>
  <c r="Y155" i="70" s="1"/>
  <c r="X156" i="70"/>
  <c r="X155" i="70" s="1"/>
  <c r="X121" i="70"/>
  <c r="Y121" i="70"/>
  <c r="Y118" i="70"/>
  <c r="X118" i="70"/>
  <c r="X151" i="70"/>
  <c r="Y150" i="70"/>
  <c r="X147" i="70"/>
  <c r="Y146" i="70"/>
  <c r="X143" i="70"/>
  <c r="Y142" i="70"/>
  <c r="Y102" i="70"/>
  <c r="X102" i="70"/>
  <c r="X139" i="70"/>
  <c r="Y138" i="70"/>
  <c r="Y94" i="70"/>
  <c r="X94" i="70"/>
  <c r="Y93" i="70"/>
  <c r="X93" i="70"/>
  <c r="Y92" i="70"/>
  <c r="X92" i="70"/>
  <c r="Y91" i="70"/>
  <c r="X91" i="70"/>
  <c r="Y90" i="70"/>
  <c r="X90" i="70"/>
  <c r="Y89" i="70"/>
  <c r="X89" i="70"/>
  <c r="Y88" i="70"/>
  <c r="X88" i="70"/>
  <c r="Y87" i="70"/>
  <c r="X87" i="70"/>
  <c r="Y86" i="70"/>
  <c r="X86" i="70"/>
  <c r="Y85" i="70"/>
  <c r="X85" i="70"/>
  <c r="Y84" i="70"/>
  <c r="X84" i="70"/>
  <c r="Y83" i="70"/>
  <c r="X83" i="70"/>
  <c r="Y82" i="70"/>
  <c r="X82" i="70"/>
  <c r="Y81" i="70"/>
  <c r="X81" i="70"/>
  <c r="Y80" i="70"/>
  <c r="X80" i="70"/>
  <c r="Y79" i="70"/>
  <c r="X79" i="70"/>
  <c r="Y78" i="70"/>
  <c r="X78" i="70"/>
  <c r="Y70" i="70"/>
  <c r="X70" i="70"/>
  <c r="Y69" i="70"/>
  <c r="X69" i="70"/>
  <c r="Y68" i="70"/>
  <c r="X68" i="70"/>
  <c r="Y67" i="70"/>
  <c r="X67" i="70"/>
  <c r="Y444" i="71"/>
  <c r="X444" i="71"/>
  <c r="Y390" i="71"/>
  <c r="X390" i="71"/>
  <c r="Y388" i="71"/>
  <c r="Y387" i="71" s="1"/>
  <c r="X388" i="71"/>
  <c r="X387" i="71" s="1"/>
  <c r="Y370" i="71"/>
  <c r="X370" i="71"/>
  <c r="X352" i="71"/>
  <c r="Y352" i="71"/>
  <c r="Y336" i="71"/>
  <c r="X336" i="71"/>
  <c r="X334" i="71"/>
  <c r="X333" i="71" s="1"/>
  <c r="Y334" i="71"/>
  <c r="Y333" i="71" s="1"/>
  <c r="X330" i="71"/>
  <c r="Y329" i="71"/>
  <c r="X326" i="71"/>
  <c r="Y325" i="71"/>
  <c r="X322" i="71"/>
  <c r="Y321" i="71"/>
  <c r="Y300" i="71"/>
  <c r="X300" i="71"/>
  <c r="Y317" i="71"/>
  <c r="Y298" i="71"/>
  <c r="X298" i="71"/>
  <c r="Y282" i="71"/>
  <c r="X282" i="71"/>
  <c r="Y280" i="71"/>
  <c r="X280" i="71"/>
  <c r="Y262" i="71"/>
  <c r="X262" i="71"/>
  <c r="Y208" i="71"/>
  <c r="X208" i="71"/>
  <c r="Y206" i="71"/>
  <c r="Y205" i="71" s="1"/>
  <c r="X206" i="71"/>
  <c r="X205" i="71" s="1"/>
  <c r="Y188" i="71"/>
  <c r="X188" i="71"/>
  <c r="X173" i="71"/>
  <c r="X172" i="71" s="1"/>
  <c r="Y170" i="71"/>
  <c r="X170" i="71"/>
  <c r="Y154" i="71"/>
  <c r="X154" i="71"/>
  <c r="Y152" i="71"/>
  <c r="Y151" i="71" s="1"/>
  <c r="X152" i="71"/>
  <c r="X151" i="71" s="1"/>
  <c r="Y146" i="71"/>
  <c r="Y142" i="71"/>
  <c r="X139" i="71"/>
  <c r="Y138" i="71"/>
  <c r="X118" i="71"/>
  <c r="Y116" i="71"/>
  <c r="X116" i="71"/>
  <c r="X147" i="71"/>
  <c r="X143" i="71"/>
  <c r="X100" i="71"/>
  <c r="Y100" i="71"/>
  <c r="Y98" i="71"/>
  <c r="X98" i="71"/>
  <c r="Y93" i="71"/>
  <c r="X93" i="71"/>
  <c r="Y92" i="71"/>
  <c r="X92" i="71"/>
  <c r="Y91" i="71"/>
  <c r="X91" i="71"/>
  <c r="Y90" i="71"/>
  <c r="X90" i="71"/>
  <c r="Y89" i="71"/>
  <c r="X89" i="71"/>
  <c r="Y88" i="71"/>
  <c r="X88" i="71"/>
  <c r="Y87" i="71"/>
  <c r="X87" i="71"/>
  <c r="Y86" i="71"/>
  <c r="X86" i="71"/>
  <c r="Y85" i="71"/>
  <c r="X85" i="71"/>
  <c r="Y84" i="71"/>
  <c r="X84" i="71"/>
  <c r="Y83" i="71"/>
  <c r="X83" i="71"/>
  <c r="Y82" i="71"/>
  <c r="X82" i="71"/>
  <c r="Y81" i="71"/>
  <c r="X81" i="71"/>
  <c r="Y80" i="71"/>
  <c r="X80" i="71"/>
  <c r="Y79" i="71"/>
  <c r="X79" i="71"/>
  <c r="Y78" i="71"/>
  <c r="X78" i="71"/>
  <c r="Y70" i="71"/>
  <c r="X70" i="71"/>
  <c r="Y69" i="71"/>
  <c r="X69" i="71"/>
  <c r="Y68" i="71"/>
  <c r="X68" i="71"/>
  <c r="Y67" i="71"/>
  <c r="X67" i="71"/>
  <c r="Y444" i="72"/>
  <c r="X444" i="72"/>
  <c r="Y390" i="72"/>
  <c r="X390" i="72"/>
  <c r="Y388" i="72"/>
  <c r="Y387" i="72" s="1"/>
  <c r="X388" i="72"/>
  <c r="X387" i="72" s="1"/>
  <c r="X370" i="72"/>
  <c r="Y370" i="72"/>
  <c r="Y352" i="72"/>
  <c r="X352" i="72"/>
  <c r="Y336" i="72"/>
  <c r="X336" i="72"/>
  <c r="Y334" i="72"/>
  <c r="Y333" i="72" s="1"/>
  <c r="X334" i="72"/>
  <c r="X333" i="72" s="1"/>
  <c r="X320" i="72"/>
  <c r="Y300" i="72"/>
  <c r="X300" i="72"/>
  <c r="Y320" i="72"/>
  <c r="Y282" i="72"/>
  <c r="X282" i="72"/>
  <c r="X280" i="72"/>
  <c r="Y280" i="72"/>
  <c r="Y262" i="72"/>
  <c r="X262" i="72"/>
  <c r="Y208" i="72"/>
  <c r="X208" i="72"/>
  <c r="X206" i="72"/>
  <c r="X205" i="72" s="1"/>
  <c r="Y206" i="72"/>
  <c r="Y205" i="72" s="1"/>
  <c r="Y188" i="72"/>
  <c r="X188" i="72"/>
  <c r="Y170" i="72"/>
  <c r="X170" i="72"/>
  <c r="Y154" i="72"/>
  <c r="X154" i="72"/>
  <c r="X152" i="72"/>
  <c r="X151" i="72" s="1"/>
  <c r="Y152" i="72"/>
  <c r="Y151" i="72" s="1"/>
  <c r="Y118" i="72"/>
  <c r="X118" i="72"/>
  <c r="Y116" i="72"/>
  <c r="X116" i="72"/>
  <c r="Y100" i="72"/>
  <c r="X100" i="72"/>
  <c r="Y98" i="72"/>
  <c r="X98" i="72"/>
  <c r="Y93" i="72"/>
  <c r="X93" i="72"/>
  <c r="Y92" i="72"/>
  <c r="X92" i="72"/>
  <c r="Y91" i="72"/>
  <c r="X91" i="72"/>
  <c r="Y90" i="72"/>
  <c r="X90" i="72"/>
  <c r="Y89" i="72"/>
  <c r="X89" i="72"/>
  <c r="Y88" i="72"/>
  <c r="X88" i="72"/>
  <c r="Y87" i="72"/>
  <c r="X87" i="72"/>
  <c r="Y86" i="72"/>
  <c r="X86" i="72"/>
  <c r="Y85" i="72"/>
  <c r="X85" i="72"/>
  <c r="Y84" i="72"/>
  <c r="X84" i="72"/>
  <c r="Y83" i="72"/>
  <c r="X83" i="72"/>
  <c r="Y82" i="72"/>
  <c r="X82" i="72"/>
  <c r="Y81" i="72"/>
  <c r="X81" i="72"/>
  <c r="Y80" i="72"/>
  <c r="X80" i="72"/>
  <c r="Y79" i="72"/>
  <c r="X79" i="72"/>
  <c r="Y78" i="72"/>
  <c r="X78" i="72"/>
  <c r="Y70" i="72"/>
  <c r="X70" i="72"/>
  <c r="Y69" i="72"/>
  <c r="X69" i="72"/>
  <c r="Y68" i="72"/>
  <c r="X68" i="72"/>
  <c r="Y67" i="72"/>
  <c r="X67" i="72"/>
  <c r="Y92" i="6"/>
  <c r="X92" i="6"/>
  <c r="Y89" i="6"/>
  <c r="X89" i="6"/>
  <c r="X114" i="6"/>
  <c r="Y34" i="6"/>
  <c r="X21" i="6"/>
  <c r="Y17" i="6"/>
  <c r="Y159" i="6" s="1"/>
  <c r="X17" i="6"/>
  <c r="X160" i="6" s="1"/>
  <c r="Y12" i="6"/>
  <c r="Y13" i="6" s="1"/>
  <c r="Y105" i="55" l="1"/>
  <c r="Y243" i="68"/>
  <c r="Y242" i="68" s="1"/>
  <c r="X279" i="72"/>
  <c r="X371" i="69"/>
  <c r="X370" i="69" s="1"/>
  <c r="Y373" i="72"/>
  <c r="Y372" i="72" s="1"/>
  <c r="Y191" i="72"/>
  <c r="Y190" i="72" s="1"/>
  <c r="X27" i="13"/>
  <c r="Y179" i="67"/>
  <c r="Y178" i="67" s="1"/>
  <c r="Y28" i="46"/>
  <c r="X432" i="64"/>
  <c r="X431" i="64" s="1"/>
  <c r="X427" i="64" s="1"/>
  <c r="X179" i="69"/>
  <c r="X178" i="69" s="1"/>
  <c r="Y432" i="64"/>
  <c r="Y431" i="64" s="1"/>
  <c r="X85" i="56"/>
  <c r="X66" i="56"/>
  <c r="Y371" i="69"/>
  <c r="Y370" i="69" s="1"/>
  <c r="X198" i="69"/>
  <c r="X197" i="69" s="1"/>
  <c r="X193" i="69" s="1"/>
  <c r="X117" i="70"/>
  <c r="Y179" i="69"/>
  <c r="Y178" i="69" s="1"/>
  <c r="Y411" i="64"/>
  <c r="Y410" i="64" s="1"/>
  <c r="Y198" i="70"/>
  <c r="Y197" i="70" s="1"/>
  <c r="Y193" i="70" s="1"/>
  <c r="Y220" i="64"/>
  <c r="Y219" i="64" s="1"/>
  <c r="Y371" i="65"/>
  <c r="Y370" i="65" s="1"/>
  <c r="Y366" i="65" s="1"/>
  <c r="X43" i="45"/>
  <c r="Y140" i="66"/>
  <c r="X198" i="65"/>
  <c r="X197" i="65" s="1"/>
  <c r="Y371" i="67"/>
  <c r="Y370" i="67" s="1"/>
  <c r="Y366" i="67" s="1"/>
  <c r="Y371" i="66"/>
  <c r="Y370" i="66" s="1"/>
  <c r="Y366" i="66" s="1"/>
  <c r="Y191" i="71"/>
  <c r="Y190" i="71" s="1"/>
  <c r="X373" i="71"/>
  <c r="X372" i="71" s="1"/>
  <c r="X290" i="66"/>
  <c r="X198" i="70"/>
  <c r="X197" i="70" s="1"/>
  <c r="X193" i="70" s="1"/>
  <c r="X355" i="71"/>
  <c r="X354" i="71" s="1"/>
  <c r="X351" i="71" s="1"/>
  <c r="X371" i="67"/>
  <c r="X370" i="67" s="1"/>
  <c r="Y373" i="71"/>
  <c r="Y372" i="71" s="1"/>
  <c r="Y369" i="71" s="1"/>
  <c r="X461" i="68"/>
  <c r="X460" i="68" s="1"/>
  <c r="X456" i="68" s="1"/>
  <c r="X390" i="67"/>
  <c r="X389" i="67" s="1"/>
  <c r="X390" i="66"/>
  <c r="X389" i="66" s="1"/>
  <c r="Y85" i="56"/>
  <c r="X198" i="66"/>
  <c r="X197" i="66" s="1"/>
  <c r="Y355" i="71"/>
  <c r="Y354" i="71" s="1"/>
  <c r="Y198" i="65"/>
  <c r="Y197" i="65" s="1"/>
  <c r="Y97" i="71"/>
  <c r="Y390" i="66"/>
  <c r="Y389" i="66" s="1"/>
  <c r="X173" i="72"/>
  <c r="X172" i="72" s="1"/>
  <c r="X355" i="72"/>
  <c r="X354" i="72" s="1"/>
  <c r="X191" i="71"/>
  <c r="X190" i="71" s="1"/>
  <c r="X390" i="69"/>
  <c r="X389" i="69" s="1"/>
  <c r="X385" i="69" s="1"/>
  <c r="X371" i="66"/>
  <c r="X370" i="66" s="1"/>
  <c r="Y322" i="64"/>
  <c r="X62" i="49"/>
  <c r="X85" i="46"/>
  <c r="Y164" i="46"/>
  <c r="Y47" i="46"/>
  <c r="Y85" i="46"/>
  <c r="X371" i="70"/>
  <c r="X370" i="70" s="1"/>
  <c r="X366" i="70" s="1"/>
  <c r="X198" i="67"/>
  <c r="X197" i="67" s="1"/>
  <c r="Y28" i="56"/>
  <c r="Y66" i="56"/>
  <c r="X16" i="17"/>
  <c r="X373" i="72"/>
  <c r="X372" i="72" s="1"/>
  <c r="X369" i="72" s="1"/>
  <c r="X390" i="70"/>
  <c r="X389" i="70" s="1"/>
  <c r="X243" i="68"/>
  <c r="X242" i="68" s="1"/>
  <c r="X62" i="58"/>
  <c r="Y161" i="54"/>
  <c r="X124" i="44"/>
  <c r="Y134" i="72"/>
  <c r="Y161" i="59"/>
  <c r="X220" i="64"/>
  <c r="X219" i="64" s="1"/>
  <c r="Y105" i="54"/>
  <c r="X28" i="46"/>
  <c r="Y173" i="71"/>
  <c r="Y172" i="71" s="1"/>
  <c r="Y169" i="71" s="1"/>
  <c r="Y193" i="69"/>
  <c r="Y174" i="67"/>
  <c r="Y390" i="65"/>
  <c r="Y389" i="65" s="1"/>
  <c r="Y81" i="58"/>
  <c r="X105" i="54"/>
  <c r="Y390" i="67"/>
  <c r="Y389" i="67" s="1"/>
  <c r="X97" i="72"/>
  <c r="Y355" i="72"/>
  <c r="Y354" i="72" s="1"/>
  <c r="Y351" i="72" s="1"/>
  <c r="Y371" i="70"/>
  <c r="Y370" i="70" s="1"/>
  <c r="Y366" i="70" s="1"/>
  <c r="Y461" i="68"/>
  <c r="Y460" i="68" s="1"/>
  <c r="Y456" i="68" s="1"/>
  <c r="Y290" i="66"/>
  <c r="Y174" i="65"/>
  <c r="Y62" i="59"/>
  <c r="Y81" i="45"/>
  <c r="X25" i="29"/>
  <c r="X191" i="72"/>
  <c r="X190" i="72" s="1"/>
  <c r="X187" i="72" s="1"/>
  <c r="X117" i="69"/>
  <c r="X179" i="67"/>
  <c r="X178" i="67" s="1"/>
  <c r="X174" i="67" s="1"/>
  <c r="X179" i="65"/>
  <c r="X178" i="65" s="1"/>
  <c r="Y124" i="45"/>
  <c r="Y17" i="24"/>
  <c r="Y136" i="72"/>
  <c r="X128" i="46"/>
  <c r="Y25" i="29"/>
  <c r="Y98" i="66"/>
  <c r="X143" i="48"/>
  <c r="Y117" i="70"/>
  <c r="Y43" i="54"/>
  <c r="Y427" i="64"/>
  <c r="X143" i="59"/>
  <c r="Y164" i="56"/>
  <c r="Y105" i="56"/>
  <c r="Y24" i="44"/>
  <c r="X63" i="46"/>
  <c r="X17" i="25"/>
  <c r="X118" i="68"/>
  <c r="X164" i="56"/>
  <c r="X63" i="56"/>
  <c r="X44" i="46"/>
  <c r="Y66" i="46"/>
  <c r="X146" i="46"/>
  <c r="Y106" i="56"/>
  <c r="Y13" i="29"/>
  <c r="Y12" i="29" s="1"/>
  <c r="X14" i="29"/>
  <c r="X442" i="72"/>
  <c r="X406" i="72"/>
  <c r="X144" i="62"/>
  <c r="X162" i="61"/>
  <c r="Y173" i="72"/>
  <c r="Y172" i="72" s="1"/>
  <c r="X179" i="70"/>
  <c r="X178" i="70" s="1"/>
  <c r="X174" i="70" s="1"/>
  <c r="X170" i="68"/>
  <c r="X485" i="68"/>
  <c r="X484" i="68" s="1"/>
  <c r="Y198" i="66"/>
  <c r="Y197" i="66" s="1"/>
  <c r="Y193" i="66" s="1"/>
  <c r="X199" i="64"/>
  <c r="X198" i="64" s="1"/>
  <c r="X194" i="64" s="1"/>
  <c r="X105" i="58"/>
  <c r="X143" i="58"/>
  <c r="Y24" i="54"/>
  <c r="Y62" i="54"/>
  <c r="X161" i="49"/>
  <c r="X24" i="48"/>
  <c r="X62" i="48"/>
  <c r="X351" i="72"/>
  <c r="X219" i="68"/>
  <c r="X218" i="68" s="1"/>
  <c r="Y485" i="68"/>
  <c r="Y484" i="68" s="1"/>
  <c r="Y480" i="68" s="1"/>
  <c r="X179" i="66"/>
  <c r="X178" i="66" s="1"/>
  <c r="Y199" i="64"/>
  <c r="Y198" i="64" s="1"/>
  <c r="Y3" i="59"/>
  <c r="Y43" i="58"/>
  <c r="X3" i="55"/>
  <c r="Y124" i="55"/>
  <c r="Y3" i="49"/>
  <c r="Y161" i="49"/>
  <c r="Y62" i="48"/>
  <c r="X24" i="45"/>
  <c r="Y24" i="49"/>
  <c r="Y174" i="69"/>
  <c r="Y219" i="68"/>
  <c r="Y218" i="68" s="1"/>
  <c r="Y214" i="68" s="1"/>
  <c r="X385" i="67"/>
  <c r="Y179" i="66"/>
  <c r="Y178" i="66" s="1"/>
  <c r="X3" i="59"/>
  <c r="Y43" i="59"/>
  <c r="Y3" i="55"/>
  <c r="X143" i="49"/>
  <c r="Y146" i="46"/>
  <c r="X162" i="46"/>
  <c r="Y43" i="44"/>
  <c r="Y15" i="10"/>
  <c r="Y279" i="72"/>
  <c r="X174" i="69"/>
  <c r="X238" i="68"/>
  <c r="Y193" i="67"/>
  <c r="Y385" i="67"/>
  <c r="X371" i="65"/>
  <c r="X370" i="65" s="1"/>
  <c r="X366" i="65" s="1"/>
  <c r="Y406" i="64"/>
  <c r="Y81" i="59"/>
  <c r="Y143" i="49"/>
  <c r="X3" i="44"/>
  <c r="Y187" i="71"/>
  <c r="Y118" i="68"/>
  <c r="Y238" i="68"/>
  <c r="Y110" i="64"/>
  <c r="Y343" i="64"/>
  <c r="Y364" i="64" s="1"/>
  <c r="X81" i="59"/>
  <c r="X161" i="58"/>
  <c r="Y128" i="56"/>
  <c r="Y43" i="49"/>
  <c r="X81" i="49"/>
  <c r="X3" i="48"/>
  <c r="X43" i="48"/>
  <c r="X105" i="44"/>
  <c r="Y390" i="70"/>
  <c r="Y389" i="70" s="1"/>
  <c r="Y385" i="70" s="1"/>
  <c r="X214" i="68"/>
  <c r="Y161" i="58"/>
  <c r="X24" i="49"/>
  <c r="Y81" i="49"/>
  <c r="Y3" i="48"/>
  <c r="Y43" i="48"/>
  <c r="Y105" i="44"/>
  <c r="X23" i="6"/>
  <c r="X99" i="6"/>
  <c r="X153" i="6" s="1"/>
  <c r="Y145" i="72"/>
  <c r="Y149" i="72"/>
  <c r="X317" i="72"/>
  <c r="X322" i="72"/>
  <c r="X366" i="66"/>
  <c r="X174" i="65"/>
  <c r="Y22" i="6"/>
  <c r="Y23" i="6"/>
  <c r="Y99" i="6"/>
  <c r="Y153" i="6" s="1"/>
  <c r="Y115" i="6"/>
  <c r="X142" i="72"/>
  <c r="X146" i="72"/>
  <c r="Y317" i="72"/>
  <c r="X100" i="6"/>
  <c r="X121" i="6" s="1"/>
  <c r="Y138" i="72"/>
  <c r="Y142" i="72"/>
  <c r="Y146" i="72"/>
  <c r="X318" i="72"/>
  <c r="Y21" i="6"/>
  <c r="Y6" i="27" s="1"/>
  <c r="Y100" i="6"/>
  <c r="Y121" i="6" s="1"/>
  <c r="X147" i="72"/>
  <c r="Y318" i="72"/>
  <c r="X101" i="6"/>
  <c r="X122" i="6" s="1"/>
  <c r="Y143" i="72"/>
  <c r="Y147" i="72"/>
  <c r="Y101" i="6"/>
  <c r="Y155" i="6" s="1"/>
  <c r="Y112" i="6"/>
  <c r="Y166" i="6" s="1"/>
  <c r="X140" i="72"/>
  <c r="X144" i="72"/>
  <c r="X148" i="72"/>
  <c r="X12" i="6"/>
  <c r="X13" i="6" s="1"/>
  <c r="Y30" i="6"/>
  <c r="Y28" i="6" s="1"/>
  <c r="X34" i="6"/>
  <c r="X98" i="6"/>
  <c r="X119" i="6" s="1"/>
  <c r="X102" i="6"/>
  <c r="X156" i="6" s="1"/>
  <c r="Y104" i="6"/>
  <c r="Y158" i="6" s="1"/>
  <c r="Y97" i="72"/>
  <c r="Y140" i="72"/>
  <c r="Y144" i="72"/>
  <c r="Y148" i="72"/>
  <c r="X169" i="72"/>
  <c r="X321" i="72"/>
  <c r="Y19" i="6"/>
  <c r="Y24" i="16" s="1"/>
  <c r="X30" i="6"/>
  <c r="Y98" i="6"/>
  <c r="Y152" i="6" s="1"/>
  <c r="Y102" i="6"/>
  <c r="Y156" i="6" s="1"/>
  <c r="Y113" i="6"/>
  <c r="Y143" i="6" s="1"/>
  <c r="X141" i="72"/>
  <c r="X145" i="72"/>
  <c r="X149" i="72"/>
  <c r="Y169" i="72"/>
  <c r="Y321" i="72"/>
  <c r="X325" i="72"/>
  <c r="X329" i="72"/>
  <c r="Y140" i="71"/>
  <c r="Y144" i="71"/>
  <c r="Y148" i="71"/>
  <c r="Y322" i="71"/>
  <c r="Y326" i="71"/>
  <c r="Y330" i="71"/>
  <c r="Y139" i="70"/>
  <c r="X144" i="70"/>
  <c r="X148" i="70"/>
  <c r="X152" i="70"/>
  <c r="Y139" i="69"/>
  <c r="Y143" i="69"/>
  <c r="Y147" i="69"/>
  <c r="Y151" i="69"/>
  <c r="X367" i="69"/>
  <c r="X366" i="69" s="1"/>
  <c r="Y168" i="68"/>
  <c r="X173" i="68"/>
  <c r="X177" i="68"/>
  <c r="X181" i="68"/>
  <c r="X185" i="68"/>
  <c r="X414" i="68"/>
  <c r="X418" i="68"/>
  <c r="X422" i="68"/>
  <c r="X426" i="68"/>
  <c r="X430" i="68"/>
  <c r="Y505" i="68"/>
  <c r="Y504" i="68" s="1"/>
  <c r="Y139" i="67"/>
  <c r="Y143" i="67"/>
  <c r="Y147" i="67"/>
  <c r="Y151" i="67"/>
  <c r="Y331" i="67"/>
  <c r="Y385" i="66"/>
  <c r="Y140" i="65"/>
  <c r="Y145" i="65"/>
  <c r="Y149" i="65"/>
  <c r="Y153" i="65"/>
  <c r="Y332" i="65"/>
  <c r="Y337" i="65"/>
  <c r="Y341" i="65"/>
  <c r="Y345" i="65"/>
  <c r="Y76" i="64"/>
  <c r="Y156" i="64"/>
  <c r="Y161" i="64"/>
  <c r="Y165" i="64"/>
  <c r="Y169" i="64"/>
  <c r="X216" i="64"/>
  <c r="X323" i="64"/>
  <c r="X322" i="64" s="1"/>
  <c r="X374" i="64"/>
  <c r="X367" i="64"/>
  <c r="Y371" i="64"/>
  <c r="Y375" i="64"/>
  <c r="Y379" i="64"/>
  <c r="Y3" i="44"/>
  <c r="Y325" i="72"/>
  <c r="Y329" i="72"/>
  <c r="X137" i="71"/>
  <c r="X141" i="71"/>
  <c r="X145" i="71"/>
  <c r="X149" i="71"/>
  <c r="X323" i="71"/>
  <c r="X327" i="71"/>
  <c r="X331" i="71"/>
  <c r="Y140" i="70"/>
  <c r="Y144" i="70"/>
  <c r="Y148" i="70"/>
  <c r="Y152" i="70"/>
  <c r="X140" i="69"/>
  <c r="X144" i="69"/>
  <c r="X148" i="69"/>
  <c r="X152" i="69"/>
  <c r="X169" i="68"/>
  <c r="Y173" i="68"/>
  <c r="Y177" i="68"/>
  <c r="Y181" i="68"/>
  <c r="Y185" i="68"/>
  <c r="Y414" i="68"/>
  <c r="Y418" i="68"/>
  <c r="Y422" i="68"/>
  <c r="Y426" i="68"/>
  <c r="Y430" i="68"/>
  <c r="X144" i="67"/>
  <c r="X148" i="67"/>
  <c r="X152" i="67"/>
  <c r="X332" i="66"/>
  <c r="X337" i="66"/>
  <c r="X341" i="66"/>
  <c r="X345" i="66"/>
  <c r="X118" i="65"/>
  <c r="X117" i="65" s="1"/>
  <c r="X142" i="65"/>
  <c r="X146" i="65"/>
  <c r="X150" i="65"/>
  <c r="X291" i="65"/>
  <c r="X290" i="65" s="1"/>
  <c r="X334" i="65"/>
  <c r="X338" i="65"/>
  <c r="X342" i="65"/>
  <c r="X77" i="64"/>
  <c r="X158" i="64"/>
  <c r="X162" i="64"/>
  <c r="X166" i="64"/>
  <c r="X170" i="64"/>
  <c r="Y367" i="64"/>
  <c r="X372" i="64"/>
  <c r="X376" i="64"/>
  <c r="X326" i="72"/>
  <c r="X330" i="72"/>
  <c r="Y137" i="71"/>
  <c r="Y141" i="71"/>
  <c r="Y145" i="71"/>
  <c r="Y149" i="71"/>
  <c r="Y323" i="71"/>
  <c r="Y327" i="71"/>
  <c r="Y331" i="71"/>
  <c r="X140" i="70"/>
  <c r="X145" i="70"/>
  <c r="X149" i="70"/>
  <c r="X153" i="70"/>
  <c r="Y334" i="70"/>
  <c r="Y338" i="70"/>
  <c r="Y342" i="70"/>
  <c r="Y144" i="69"/>
  <c r="Y148" i="69"/>
  <c r="Y152" i="69"/>
  <c r="Y334" i="69"/>
  <c r="Y338" i="69"/>
  <c r="Y342" i="69"/>
  <c r="Y169" i="68"/>
  <c r="X174" i="68"/>
  <c r="X178" i="68"/>
  <c r="X182" i="68"/>
  <c r="X186" i="68"/>
  <c r="X410" i="68"/>
  <c r="X415" i="68"/>
  <c r="X419" i="68"/>
  <c r="X423" i="68"/>
  <c r="X427" i="68"/>
  <c r="Y144" i="67"/>
  <c r="Y148" i="67"/>
  <c r="Y152" i="67"/>
  <c r="Y294" i="67"/>
  <c r="Y332" i="66"/>
  <c r="Y337" i="66"/>
  <c r="Y341" i="66"/>
  <c r="Y345" i="66"/>
  <c r="Y118" i="65"/>
  <c r="Y137" i="65" s="1"/>
  <c r="Y142" i="65"/>
  <c r="Y146" i="65"/>
  <c r="Y150" i="65"/>
  <c r="Y291" i="65"/>
  <c r="Y290" i="65" s="1"/>
  <c r="Y334" i="65"/>
  <c r="Y338" i="65"/>
  <c r="Y342" i="65"/>
  <c r="Y77" i="64"/>
  <c r="X154" i="64"/>
  <c r="Y158" i="64"/>
  <c r="Y162" i="64"/>
  <c r="Y166" i="64"/>
  <c r="Y170" i="64"/>
  <c r="X237" i="64"/>
  <c r="X236" i="64" s="1"/>
  <c r="X161" i="48"/>
  <c r="Y322" i="72"/>
  <c r="Y326" i="72"/>
  <c r="Y330" i="72"/>
  <c r="X138" i="71"/>
  <c r="X142" i="71"/>
  <c r="X146" i="71"/>
  <c r="X135" i="71"/>
  <c r="X320" i="71"/>
  <c r="X324" i="71"/>
  <c r="X328" i="71"/>
  <c r="Y141" i="70"/>
  <c r="Y145" i="70"/>
  <c r="Y149" i="70"/>
  <c r="Y153" i="70"/>
  <c r="X331" i="70"/>
  <c r="X335" i="70"/>
  <c r="X339" i="70"/>
  <c r="X343" i="70"/>
  <c r="X141" i="69"/>
  <c r="X145" i="69"/>
  <c r="X149" i="69"/>
  <c r="X153" i="69"/>
  <c r="X331" i="69"/>
  <c r="X335" i="69"/>
  <c r="X339" i="69"/>
  <c r="X343" i="69"/>
  <c r="Y174" i="68"/>
  <c r="Y178" i="68"/>
  <c r="Y182" i="68"/>
  <c r="Y186" i="68"/>
  <c r="Y410" i="68"/>
  <c r="Y415" i="68"/>
  <c r="Y419" i="68"/>
  <c r="Y423" i="68"/>
  <c r="Y427" i="68"/>
  <c r="X175" i="66"/>
  <c r="X193" i="66"/>
  <c r="X310" i="66"/>
  <c r="X309" i="66" s="1"/>
  <c r="X328" i="66" s="1"/>
  <c r="X334" i="66"/>
  <c r="X338" i="66"/>
  <c r="X342" i="66"/>
  <c r="X98" i="65"/>
  <c r="X335" i="65"/>
  <c r="X339" i="65"/>
  <c r="X343" i="65"/>
  <c r="Y154" i="64"/>
  <c r="Y195" i="64"/>
  <c r="Y237" i="64"/>
  <c r="Y236" i="64" s="1"/>
  <c r="X369" i="64"/>
  <c r="X373" i="64"/>
  <c r="X377" i="64"/>
  <c r="X381" i="64"/>
  <c r="X323" i="72"/>
  <c r="X327" i="72"/>
  <c r="X331" i="72"/>
  <c r="X97" i="71"/>
  <c r="X316" i="71"/>
  <c r="Y320" i="71"/>
  <c r="Y324" i="71"/>
  <c r="Y328" i="71"/>
  <c r="X142" i="70"/>
  <c r="X146" i="70"/>
  <c r="X150" i="70"/>
  <c r="Y331" i="70"/>
  <c r="Y335" i="70"/>
  <c r="Y339" i="70"/>
  <c r="Y343" i="70"/>
  <c r="Y331" i="69"/>
  <c r="Y335" i="69"/>
  <c r="Y339" i="69"/>
  <c r="Y343" i="69"/>
  <c r="Y386" i="69"/>
  <c r="Y385" i="69" s="1"/>
  <c r="X171" i="68"/>
  <c r="X175" i="68"/>
  <c r="X179" i="68"/>
  <c r="X183" i="68"/>
  <c r="X187" i="68"/>
  <c r="X411" i="68"/>
  <c r="X416" i="68"/>
  <c r="X420" i="68"/>
  <c r="X424" i="68"/>
  <c r="X428" i="68"/>
  <c r="X334" i="67"/>
  <c r="X338" i="67"/>
  <c r="X342" i="67"/>
  <c r="X118" i="66"/>
  <c r="X137" i="66" s="1"/>
  <c r="X142" i="66"/>
  <c r="X146" i="66"/>
  <c r="X150" i="66"/>
  <c r="X156" i="66"/>
  <c r="X155" i="66" s="1"/>
  <c r="Y310" i="66"/>
  <c r="Y309" i="66" s="1"/>
  <c r="Y328" i="66" s="1"/>
  <c r="Y334" i="66"/>
  <c r="Y338" i="66"/>
  <c r="Y342" i="66"/>
  <c r="Y98" i="65"/>
  <c r="Y339" i="65"/>
  <c r="Y343" i="65"/>
  <c r="Y16" i="23"/>
  <c r="Y15" i="23" s="1"/>
  <c r="Y323" i="72"/>
  <c r="Y327" i="72"/>
  <c r="Y331" i="72"/>
  <c r="X321" i="71"/>
  <c r="X325" i="71"/>
  <c r="X329" i="71"/>
  <c r="X138" i="70"/>
  <c r="X332" i="70"/>
  <c r="X336" i="70"/>
  <c r="X340" i="70"/>
  <c r="X344" i="70"/>
  <c r="X336" i="69"/>
  <c r="X340" i="69"/>
  <c r="X344" i="69"/>
  <c r="Y171" i="68"/>
  <c r="Y175" i="68"/>
  <c r="Y179" i="68"/>
  <c r="Y183" i="68"/>
  <c r="Y187" i="68"/>
  <c r="Y411" i="68"/>
  <c r="Y416" i="68"/>
  <c r="Y420" i="68"/>
  <c r="Y424" i="68"/>
  <c r="Y428" i="68"/>
  <c r="Y334" i="67"/>
  <c r="Y338" i="67"/>
  <c r="Y342" i="67"/>
  <c r="Y142" i="66"/>
  <c r="Y146" i="66"/>
  <c r="Y150" i="66"/>
  <c r="X193" i="65"/>
  <c r="X336" i="65"/>
  <c r="X340" i="65"/>
  <c r="X344" i="65"/>
  <c r="X385" i="65"/>
  <c r="X110" i="64"/>
  <c r="Y365" i="64"/>
  <c r="X324" i="72"/>
  <c r="X328" i="72"/>
  <c r="Y369" i="72"/>
  <c r="Y139" i="71"/>
  <c r="Y143" i="71"/>
  <c r="Y147" i="71"/>
  <c r="X317" i="71"/>
  <c r="Y336" i="70"/>
  <c r="Y340" i="70"/>
  <c r="Y344" i="70"/>
  <c r="Y294" i="69"/>
  <c r="X172" i="68"/>
  <c r="X176" i="68"/>
  <c r="X180" i="68"/>
  <c r="X184" i="68"/>
  <c r="X188" i="68"/>
  <c r="X360" i="68"/>
  <c r="X413" i="68"/>
  <c r="X417" i="68"/>
  <c r="X421" i="68"/>
  <c r="X425" i="68"/>
  <c r="X429" i="68"/>
  <c r="X335" i="67"/>
  <c r="X339" i="67"/>
  <c r="X343" i="67"/>
  <c r="X143" i="66"/>
  <c r="X147" i="66"/>
  <c r="X151" i="66"/>
  <c r="Y193" i="65"/>
  <c r="Y336" i="65"/>
  <c r="Y340" i="65"/>
  <c r="Y344" i="65"/>
  <c r="Y385" i="65"/>
  <c r="X156" i="64"/>
  <c r="Y324" i="72"/>
  <c r="Y328" i="72"/>
  <c r="X140" i="71"/>
  <c r="X144" i="71"/>
  <c r="X148" i="71"/>
  <c r="X187" i="71"/>
  <c r="X279" i="71"/>
  <c r="Y351" i="71"/>
  <c r="Y143" i="70"/>
  <c r="Y147" i="70"/>
  <c r="Y151" i="70"/>
  <c r="X333" i="70"/>
  <c r="X337" i="70"/>
  <c r="X341" i="70"/>
  <c r="X345" i="70"/>
  <c r="X405" i="70"/>
  <c r="X404" i="70" s="1"/>
  <c r="X139" i="69"/>
  <c r="X143" i="69"/>
  <c r="X147" i="69"/>
  <c r="X151" i="69"/>
  <c r="X168" i="68"/>
  <c r="Y172" i="68"/>
  <c r="Y176" i="68"/>
  <c r="Y180" i="68"/>
  <c r="Y184" i="68"/>
  <c r="Y188" i="68"/>
  <c r="Y360" i="68"/>
  <c r="Y413" i="68"/>
  <c r="Y417" i="68"/>
  <c r="Y421" i="68"/>
  <c r="Y425" i="68"/>
  <c r="Y429" i="68"/>
  <c r="X481" i="68"/>
  <c r="X505" i="68"/>
  <c r="X504" i="68" s="1"/>
  <c r="X139" i="67"/>
  <c r="X143" i="67"/>
  <c r="X147" i="67"/>
  <c r="X151" i="67"/>
  <c r="X331" i="67"/>
  <c r="Y335" i="67"/>
  <c r="Y339" i="67"/>
  <c r="Y343" i="67"/>
  <c r="Y139" i="66"/>
  <c r="Y143" i="66"/>
  <c r="Y147" i="66"/>
  <c r="Y151" i="66"/>
  <c r="X385" i="66"/>
  <c r="X140" i="65"/>
  <c r="X145" i="65"/>
  <c r="X149" i="65"/>
  <c r="X153" i="65"/>
  <c r="X332" i="65"/>
  <c r="X337" i="65"/>
  <c r="X341" i="65"/>
  <c r="X345" i="65"/>
  <c r="X76" i="64"/>
  <c r="X157" i="64"/>
  <c r="X161" i="64"/>
  <c r="X165" i="64"/>
  <c r="X169" i="64"/>
  <c r="Y216" i="64"/>
  <c r="Y215" i="64" s="1"/>
  <c r="Y369" i="64"/>
  <c r="Y366" i="64"/>
  <c r="X371" i="64"/>
  <c r="X375" i="64"/>
  <c r="X379" i="64"/>
  <c r="X383" i="64"/>
  <c r="Y7" i="46"/>
  <c r="Y383" i="64"/>
  <c r="X124" i="58"/>
  <c r="X130" i="56"/>
  <c r="X134" i="56"/>
  <c r="X138" i="56"/>
  <c r="X105" i="48"/>
  <c r="X124" i="48"/>
  <c r="X124" i="47"/>
  <c r="X161" i="47"/>
  <c r="Y120" i="46"/>
  <c r="Y150" i="46"/>
  <c r="Y154" i="46"/>
  <c r="Y158" i="46"/>
  <c r="X16" i="28"/>
  <c r="X4" i="22"/>
  <c r="X4" i="25" s="1"/>
  <c r="X4" i="28" s="1"/>
  <c r="X20" i="25"/>
  <c r="X20" i="28" s="1"/>
  <c r="X27" i="11"/>
  <c r="X27" i="14" s="1"/>
  <c r="Y11" i="10"/>
  <c r="X31" i="13"/>
  <c r="X31" i="16" s="1"/>
  <c r="X15" i="8"/>
  <c r="X15" i="10" s="1"/>
  <c r="X448" i="64"/>
  <c r="Y124" i="58"/>
  <c r="X24" i="55"/>
  <c r="X144" i="56"/>
  <c r="X168" i="56"/>
  <c r="X172" i="56"/>
  <c r="X176" i="56"/>
  <c r="Y105" i="48"/>
  <c r="X10" i="46"/>
  <c r="X14" i="46"/>
  <c r="X18" i="46"/>
  <c r="X22" i="46"/>
  <c r="Y62" i="44"/>
  <c r="Y10" i="42"/>
  <c r="Y16" i="42"/>
  <c r="Y35" i="42"/>
  <c r="Y54" i="42"/>
  <c r="Y73" i="42"/>
  <c r="Y136" i="42"/>
  <c r="Y154" i="42"/>
  <c r="Y172" i="42"/>
  <c r="Y16" i="28"/>
  <c r="Y27" i="22"/>
  <c r="Y14" i="18"/>
  <c r="Y14" i="24" s="1"/>
  <c r="X62" i="59"/>
  <c r="Y124" i="59"/>
  <c r="X43" i="49"/>
  <c r="X4" i="47"/>
  <c r="X3" i="47" s="1"/>
  <c r="Y106" i="45"/>
  <c r="X66" i="46"/>
  <c r="X136" i="46"/>
  <c r="X166" i="46"/>
  <c r="X170" i="46"/>
  <c r="X174" i="46"/>
  <c r="X14" i="18"/>
  <c r="X14" i="24" s="1"/>
  <c r="X14" i="27" s="1"/>
  <c r="X24" i="59"/>
  <c r="Y24" i="58"/>
  <c r="X151" i="56"/>
  <c r="X155" i="56"/>
  <c r="X159" i="56"/>
  <c r="Y161" i="48"/>
  <c r="Y7" i="10"/>
  <c r="Y27" i="9"/>
  <c r="Y27" i="10" s="1"/>
  <c r="Y9" i="12"/>
  <c r="Y13" i="12"/>
  <c r="Y381" i="64"/>
  <c r="X113" i="56"/>
  <c r="X117" i="56"/>
  <c r="X121" i="56"/>
  <c r="X3" i="50"/>
  <c r="X4" i="8"/>
  <c r="X9" i="12"/>
  <c r="X13" i="12"/>
  <c r="X382" i="64"/>
  <c r="X43" i="58"/>
  <c r="Y82" i="55"/>
  <c r="X143" i="55"/>
  <c r="X88" i="56"/>
  <c r="X92" i="56"/>
  <c r="X96" i="56"/>
  <c r="X161" i="54"/>
  <c r="Y3" i="50"/>
  <c r="Y105" i="47"/>
  <c r="X111" i="46"/>
  <c r="X115" i="46"/>
  <c r="Y133" i="46"/>
  <c r="Y137" i="46"/>
  <c r="Y141" i="46"/>
  <c r="X149" i="46"/>
  <c r="X153" i="46"/>
  <c r="X157" i="46"/>
  <c r="Y167" i="46"/>
  <c r="Y171" i="46"/>
  <c r="Y175" i="46"/>
  <c r="X81" i="58"/>
  <c r="Y44" i="55"/>
  <c r="Y43" i="55" s="1"/>
  <c r="Y43" i="56" s="1"/>
  <c r="X62" i="45"/>
  <c r="X31" i="46"/>
  <c r="X35" i="46"/>
  <c r="X39" i="46"/>
  <c r="X69" i="46"/>
  <c r="X73" i="46"/>
  <c r="X77" i="46"/>
  <c r="X15" i="42"/>
  <c r="X51" i="42"/>
  <c r="X70" i="42"/>
  <c r="X89" i="42"/>
  <c r="X97" i="42"/>
  <c r="X116" i="42"/>
  <c r="X135" i="42"/>
  <c r="X153" i="42"/>
  <c r="X171" i="42"/>
  <c r="X8" i="25"/>
  <c r="X8" i="28" s="1"/>
  <c r="X27" i="18"/>
  <c r="X27" i="23" s="1"/>
  <c r="X27" i="26" s="1"/>
  <c r="Y8" i="13"/>
  <c r="Y12" i="13"/>
  <c r="Y22" i="12"/>
  <c r="Y26" i="12"/>
  <c r="X7" i="12"/>
  <c r="X11" i="12"/>
  <c r="Y3" i="58"/>
  <c r="Y82" i="54"/>
  <c r="Y81" i="54" s="1"/>
  <c r="Y3" i="47"/>
  <c r="X81" i="45"/>
  <c r="X4" i="20"/>
  <c r="X4" i="24" s="1"/>
  <c r="X4" i="27" s="1"/>
  <c r="Y27" i="18"/>
  <c r="X4" i="9"/>
  <c r="X4" i="13" s="1"/>
  <c r="X9" i="13"/>
  <c r="X13" i="13"/>
  <c r="Y31" i="12"/>
  <c r="Y31" i="15" s="1"/>
  <c r="Y21" i="12"/>
  <c r="Y25" i="12"/>
  <c r="Y29" i="28"/>
  <c r="Y7" i="28"/>
  <c r="Y5" i="26"/>
  <c r="Y20" i="28"/>
  <c r="Y10" i="26"/>
  <c r="Y29" i="27"/>
  <c r="Y28" i="28"/>
  <c r="Y23" i="27"/>
  <c r="Y18" i="27"/>
  <c r="Y7" i="27"/>
  <c r="Y18" i="28"/>
  <c r="Y31" i="27"/>
  <c r="Y29" i="26"/>
  <c r="Y10" i="27"/>
  <c r="Y31" i="16"/>
  <c r="Y23" i="16"/>
  <c r="Y19" i="17"/>
  <c r="Y10" i="15"/>
  <c r="Y165" i="51"/>
  <c r="X30" i="28"/>
  <c r="X18" i="28"/>
  <c r="X6" i="28"/>
  <c r="X11" i="26"/>
  <c r="X25" i="27"/>
  <c r="X9" i="27"/>
  <c r="X19" i="27"/>
  <c r="X13" i="27"/>
  <c r="X9" i="26"/>
  <c r="X23" i="27"/>
  <c r="X7" i="27"/>
  <c r="X31" i="26"/>
  <c r="X11" i="27"/>
  <c r="X7" i="26"/>
  <c r="X21" i="27"/>
  <c r="X5" i="27"/>
  <c r="X129" i="61"/>
  <c r="X144" i="61"/>
  <c r="X86" i="61"/>
  <c r="X48" i="61"/>
  <c r="X165" i="62"/>
  <c r="X110" i="62"/>
  <c r="X165" i="61"/>
  <c r="X110" i="61"/>
  <c r="X25" i="61"/>
  <c r="X147" i="62"/>
  <c r="X125" i="62"/>
  <c r="X162" i="62"/>
  <c r="X67" i="62"/>
  <c r="X29" i="62"/>
  <c r="X8" i="62"/>
  <c r="X44" i="62"/>
  <c r="X44" i="63"/>
  <c r="X67" i="61"/>
  <c r="X86" i="62"/>
  <c r="X48" i="62"/>
  <c r="X25" i="63"/>
  <c r="X144" i="63"/>
  <c r="X162" i="63"/>
  <c r="X161" i="63" s="1"/>
  <c r="X424" i="65"/>
  <c r="X147" i="61"/>
  <c r="X25" i="62"/>
  <c r="X424" i="67"/>
  <c r="X553" i="68"/>
  <c r="X462" i="69"/>
  <c r="X442" i="71"/>
  <c r="X424" i="71"/>
  <c r="X424" i="72"/>
  <c r="X406" i="71"/>
  <c r="X20" i="6"/>
  <c r="Y114" i="6"/>
  <c r="Y160" i="6"/>
  <c r="X135" i="72"/>
  <c r="X139" i="72"/>
  <c r="X143" i="72"/>
  <c r="X169" i="71"/>
  <c r="Y316" i="71"/>
  <c r="X385" i="70"/>
  <c r="X45" i="6"/>
  <c r="X79" i="6"/>
  <c r="X115" i="6"/>
  <c r="X161" i="6"/>
  <c r="Y135" i="72"/>
  <c r="Y139" i="72"/>
  <c r="X134" i="71"/>
  <c r="X115" i="71"/>
  <c r="X369" i="71"/>
  <c r="Y45" i="6"/>
  <c r="Y79" i="6"/>
  <c r="Y161" i="6"/>
  <c r="X136" i="72"/>
  <c r="Y187" i="72"/>
  <c r="Y134" i="71"/>
  <c r="Y366" i="69"/>
  <c r="X16" i="30"/>
  <c r="X17" i="30" s="1"/>
  <c r="X16" i="34"/>
  <c r="X17" i="34" s="1"/>
  <c r="X114" i="29"/>
  <c r="X127" i="29" s="1"/>
  <c r="X16" i="33"/>
  <c r="X18" i="6"/>
  <c r="X22" i="6"/>
  <c r="X112" i="6"/>
  <c r="X116" i="6"/>
  <c r="X162" i="6"/>
  <c r="X136" i="71"/>
  <c r="Y318" i="71"/>
  <c r="Y16" i="31"/>
  <c r="Y17" i="31" s="1"/>
  <c r="Y16" i="35"/>
  <c r="Y17" i="35" s="1"/>
  <c r="Y16" i="36"/>
  <c r="Y16" i="34"/>
  <c r="Y17" i="34" s="1"/>
  <c r="Y16" i="30"/>
  <c r="Y17" i="30" s="1"/>
  <c r="Y18" i="6"/>
  <c r="Y116" i="6"/>
  <c r="Y162" i="6"/>
  <c r="X137" i="72"/>
  <c r="Y279" i="71"/>
  <c r="X318" i="71"/>
  <c r="X297" i="71"/>
  <c r="X19" i="6"/>
  <c r="X7" i="16" s="1"/>
  <c r="X104" i="6"/>
  <c r="X113" i="6"/>
  <c r="X159" i="6"/>
  <c r="X168" i="6"/>
  <c r="Y137" i="72"/>
  <c r="Y141" i="72"/>
  <c r="Y329" i="70"/>
  <c r="Y309" i="70"/>
  <c r="Y309" i="69"/>
  <c r="Y329" i="69"/>
  <c r="X134" i="72"/>
  <c r="X138" i="72"/>
  <c r="Y118" i="71"/>
  <c r="Y136" i="71" s="1"/>
  <c r="Y135" i="71"/>
  <c r="Y297" i="71"/>
  <c r="Y330" i="70"/>
  <c r="X309" i="67"/>
  <c r="X329" i="67"/>
  <c r="Y117" i="66"/>
  <c r="Y136" i="66" s="1"/>
  <c r="Y137" i="66"/>
  <c r="X115" i="72"/>
  <c r="X133" i="72" s="1"/>
  <c r="X298" i="72"/>
  <c r="X319" i="72"/>
  <c r="X319" i="71"/>
  <c r="X310" i="70"/>
  <c r="Y167" i="68"/>
  <c r="Y309" i="67"/>
  <c r="Y329" i="67"/>
  <c r="Y115" i="72"/>
  <c r="Y298" i="72"/>
  <c r="Y319" i="72"/>
  <c r="Y319" i="71"/>
  <c r="Y118" i="69"/>
  <c r="Y330" i="69"/>
  <c r="X99" i="70"/>
  <c r="X98" i="70" s="1"/>
  <c r="X136" i="70" s="1"/>
  <c r="X141" i="70"/>
  <c r="X310" i="69"/>
  <c r="X409" i="68"/>
  <c r="Y99" i="70"/>
  <c r="Y98" i="70" s="1"/>
  <c r="Y136" i="70" s="1"/>
  <c r="Y294" i="70"/>
  <c r="Y290" i="70" s="1"/>
  <c r="Y102" i="69"/>
  <c r="Y98" i="69" s="1"/>
  <c r="Y409" i="68"/>
  <c r="X140" i="67"/>
  <c r="X291" i="70"/>
  <c r="X290" i="70" s="1"/>
  <c r="X99" i="69"/>
  <c r="X98" i="69" s="1"/>
  <c r="X136" i="69" s="1"/>
  <c r="X294" i="69"/>
  <c r="X290" i="69" s="1"/>
  <c r="Y140" i="67"/>
  <c r="X193" i="67"/>
  <c r="X366" i="67"/>
  <c r="Y174" i="66"/>
  <c r="X388" i="68"/>
  <c r="X412" i="68" s="1"/>
  <c r="X99" i="67"/>
  <c r="X98" i="67" s="1"/>
  <c r="X141" i="67"/>
  <c r="X294" i="67"/>
  <c r="X290" i="67" s="1"/>
  <c r="X102" i="66"/>
  <c r="X140" i="66" s="1"/>
  <c r="X331" i="66"/>
  <c r="X139" i="65"/>
  <c r="Y388" i="68"/>
  <c r="Y412" i="68" s="1"/>
  <c r="Y99" i="67"/>
  <c r="Y98" i="67" s="1"/>
  <c r="Y141" i="67"/>
  <c r="Y331" i="66"/>
  <c r="Y139" i="65"/>
  <c r="Y146" i="68"/>
  <c r="Y170" i="68" s="1"/>
  <c r="X143" i="68"/>
  <c r="X118" i="67"/>
  <c r="X330" i="67"/>
  <c r="X138" i="66"/>
  <c r="X333" i="66"/>
  <c r="X141" i="65"/>
  <c r="X309" i="65"/>
  <c r="Y131" i="64"/>
  <c r="Y152" i="64" s="1"/>
  <c r="Y118" i="67"/>
  <c r="Y330" i="67"/>
  <c r="Y138" i="66"/>
  <c r="Y333" i="66"/>
  <c r="Y141" i="65"/>
  <c r="Y309" i="65"/>
  <c r="X330" i="65"/>
  <c r="Y330" i="65"/>
  <c r="Y335" i="65"/>
  <c r="X333" i="65"/>
  <c r="X132" i="64"/>
  <c r="X347" i="64"/>
  <c r="X368" i="64" s="1"/>
  <c r="Y333" i="65"/>
  <c r="Y153" i="64"/>
  <c r="Y157" i="64"/>
  <c r="Y368" i="64"/>
  <c r="Y372" i="64"/>
  <c r="Y376" i="64"/>
  <c r="Y380" i="64"/>
  <c r="X344" i="64"/>
  <c r="X407" i="64"/>
  <c r="X7" i="58"/>
  <c r="X3" i="58" s="1"/>
  <c r="X411" i="64"/>
  <c r="X410" i="64" s="1"/>
  <c r="X8" i="61"/>
  <c r="X29" i="61"/>
  <c r="Y62" i="55"/>
  <c r="Y62" i="56" s="1"/>
  <c r="Y63" i="56"/>
  <c r="Y161" i="55"/>
  <c r="Y161" i="56" s="1"/>
  <c r="Y162" i="56"/>
  <c r="X24" i="54"/>
  <c r="X25" i="56"/>
  <c r="X62" i="57"/>
  <c r="X124" i="57"/>
  <c r="Y24" i="55"/>
  <c r="Y24" i="56" s="1"/>
  <c r="Y25" i="56"/>
  <c r="Y24" i="59"/>
  <c r="X43" i="59"/>
  <c r="X124" i="60"/>
  <c r="Y105" i="59"/>
  <c r="X124" i="59"/>
  <c r="X161" i="59"/>
  <c r="Y105" i="58"/>
  <c r="X129" i="62"/>
  <c r="X106" i="59"/>
  <c r="X105" i="59" s="1"/>
  <c r="Y143" i="59"/>
  <c r="X24" i="58"/>
  <c r="Y146" i="56"/>
  <c r="Y143" i="54"/>
  <c r="X81" i="54"/>
  <c r="Y144" i="56"/>
  <c r="Y143" i="55"/>
  <c r="X43" i="54"/>
  <c r="X106" i="55"/>
  <c r="X108" i="56"/>
  <c r="X125" i="54"/>
  <c r="X124" i="54" s="1"/>
  <c r="X126" i="56"/>
  <c r="X3" i="54"/>
  <c r="Y124" i="54"/>
  <c r="Y124" i="56" s="1"/>
  <c r="Y125" i="56"/>
  <c r="Y3" i="54"/>
  <c r="X62" i="55"/>
  <c r="X128" i="55"/>
  <c r="X128" i="56" s="1"/>
  <c r="X129" i="56"/>
  <c r="X43" i="55"/>
  <c r="X43" i="56" s="1"/>
  <c r="X82" i="55"/>
  <c r="X83" i="56"/>
  <c r="X162" i="55"/>
  <c r="X163" i="56"/>
  <c r="X62" i="54"/>
  <c r="X146" i="54"/>
  <c r="X143" i="54" s="1"/>
  <c r="X147" i="56"/>
  <c r="X30" i="26"/>
  <c r="Y109" i="49"/>
  <c r="Y105" i="49" s="1"/>
  <c r="Y62" i="49"/>
  <c r="X138" i="29"/>
  <c r="X3" i="49"/>
  <c r="X105" i="49"/>
  <c r="X5" i="26"/>
  <c r="Y24" i="48"/>
  <c r="X125" i="50"/>
  <c r="X124" i="50" s="1"/>
  <c r="X124" i="49"/>
  <c r="X81" i="48"/>
  <c r="Y125" i="50"/>
  <c r="Y124" i="50" s="1"/>
  <c r="Y124" i="49"/>
  <c r="Y81" i="48"/>
  <c r="Y82" i="44"/>
  <c r="Y83" i="46"/>
  <c r="Y124" i="44"/>
  <c r="Y124" i="46" s="1"/>
  <c r="Y125" i="46"/>
  <c r="X144" i="44"/>
  <c r="X143" i="44" s="1"/>
  <c r="X145" i="46"/>
  <c r="X141" i="29"/>
  <c r="X105" i="45"/>
  <c r="X105" i="46" s="1"/>
  <c r="X106" i="46"/>
  <c r="X25" i="44"/>
  <c r="X24" i="44" s="1"/>
  <c r="X27" i="46"/>
  <c r="Y16" i="32"/>
  <c r="Y17" i="32" s="1"/>
  <c r="Y5" i="32"/>
  <c r="Y3" i="32" s="1"/>
  <c r="X136" i="29"/>
  <c r="X115" i="29"/>
  <c r="Y143" i="48"/>
  <c r="X4" i="45"/>
  <c r="X5" i="46"/>
  <c r="Y63" i="45"/>
  <c r="Y65" i="46"/>
  <c r="X137" i="29"/>
  <c r="Y144" i="29"/>
  <c r="X82" i="46"/>
  <c r="X107" i="46"/>
  <c r="Y4" i="45"/>
  <c r="X143" i="45"/>
  <c r="Y161" i="45"/>
  <c r="X62" i="44"/>
  <c r="Y143" i="44"/>
  <c r="Y16" i="33"/>
  <c r="Y17" i="33" s="1"/>
  <c r="Y138" i="29"/>
  <c r="Y6" i="29"/>
  <c r="Y115" i="29"/>
  <c r="Y128" i="29" s="1"/>
  <c r="X21" i="26"/>
  <c r="Y17" i="13"/>
  <c r="Y21" i="13"/>
  <c r="Y21" i="10"/>
  <c r="Y25" i="13"/>
  <c r="Y25" i="10"/>
  <c r="Y129" i="48"/>
  <c r="Y44" i="46"/>
  <c r="Y48" i="46"/>
  <c r="Y140" i="29"/>
  <c r="X111" i="29"/>
  <c r="X124" i="29" s="1"/>
  <c r="X117" i="29"/>
  <c r="X13" i="26"/>
  <c r="X29" i="26"/>
  <c r="Y145" i="46"/>
  <c r="Y144" i="45"/>
  <c r="Y111" i="29"/>
  <c r="Y124" i="29" s="1"/>
  <c r="Y117" i="29"/>
  <c r="X29" i="28"/>
  <c r="Y5" i="27"/>
  <c r="X29" i="27"/>
  <c r="Y7" i="26"/>
  <c r="X23" i="26"/>
  <c r="Y45" i="46"/>
  <c r="X125" i="45"/>
  <c r="X127" i="46"/>
  <c r="Y18" i="36"/>
  <c r="X18" i="34"/>
  <c r="Y18" i="30"/>
  <c r="X112" i="29"/>
  <c r="X118" i="29"/>
  <c r="X131" i="29" s="1"/>
  <c r="X7" i="28"/>
  <c r="Y25" i="45"/>
  <c r="Y43" i="45"/>
  <c r="Y43" i="46" s="1"/>
  <c r="X164" i="45"/>
  <c r="X165" i="46"/>
  <c r="X43" i="44"/>
  <c r="X43" i="46" s="1"/>
  <c r="X161" i="44"/>
  <c r="X3" i="37"/>
  <c r="Y18" i="35"/>
  <c r="Y18" i="34"/>
  <c r="X18" i="33"/>
  <c r="Y18" i="31"/>
  <c r="X18" i="30"/>
  <c r="X143" i="29"/>
  <c r="Y112" i="29"/>
  <c r="Y125" i="29" s="1"/>
  <c r="Y118" i="29"/>
  <c r="X19" i="28"/>
  <c r="Y31" i="26"/>
  <c r="Y128" i="46"/>
  <c r="X81" i="44"/>
  <c r="X16" i="37"/>
  <c r="X17" i="37" s="1"/>
  <c r="X5" i="36"/>
  <c r="X3" i="36" s="1"/>
  <c r="X16" i="36"/>
  <c r="X17" i="36" s="1"/>
  <c r="X18" i="32"/>
  <c r="Y135" i="29"/>
  <c r="Y143" i="29"/>
  <c r="X5" i="29"/>
  <c r="X17" i="29"/>
  <c r="X10" i="29"/>
  <c r="X22" i="29"/>
  <c r="X109" i="29"/>
  <c r="X122" i="29" s="1"/>
  <c r="X31" i="27"/>
  <c r="X19" i="26"/>
  <c r="X25" i="26"/>
  <c r="X21" i="28"/>
  <c r="Y163" i="46"/>
  <c r="Y162" i="44"/>
  <c r="Y161" i="44" s="1"/>
  <c r="Y16" i="37"/>
  <c r="Y17" i="37" s="1"/>
  <c r="Y5" i="37"/>
  <c r="Y3" i="37" s="1"/>
  <c r="X5" i="35"/>
  <c r="X3" i="35" s="1"/>
  <c r="X16" i="35"/>
  <c r="X17" i="35" s="1"/>
  <c r="Y18" i="33"/>
  <c r="X16" i="32"/>
  <c r="X17" i="32" s="1"/>
  <c r="X5" i="31"/>
  <c r="X3" i="31" s="1"/>
  <c r="X16" i="31"/>
  <c r="X17" i="31" s="1"/>
  <c r="X144" i="29"/>
  <c r="Y109" i="29"/>
  <c r="Y122" i="29" s="1"/>
  <c r="Y114" i="29"/>
  <c r="X17" i="28"/>
  <c r="Y20" i="29"/>
  <c r="Y7" i="29" s="1"/>
  <c r="Y24" i="29"/>
  <c r="X14" i="21"/>
  <c r="X27" i="20"/>
  <c r="X28" i="24"/>
  <c r="X28" i="27" s="1"/>
  <c r="X28" i="21"/>
  <c r="X32" i="24"/>
  <c r="X32" i="27" s="1"/>
  <c r="X32" i="21"/>
  <c r="X8" i="26"/>
  <c r="X12" i="26"/>
  <c r="Y30" i="23"/>
  <c r="Y27" i="19"/>
  <c r="Y4" i="11"/>
  <c r="Y17" i="11"/>
  <c r="Y17" i="14" s="1"/>
  <c r="Y18" i="14"/>
  <c r="Y18" i="17" s="1"/>
  <c r="Y17" i="8"/>
  <c r="Y17" i="12" s="1"/>
  <c r="Y29" i="12"/>
  <c r="Y29" i="15" s="1"/>
  <c r="Y29" i="14"/>
  <c r="Y29" i="17" s="1"/>
  <c r="X12" i="29"/>
  <c r="X110" i="29"/>
  <c r="X123" i="29" s="1"/>
  <c r="Y20" i="26"/>
  <c r="Y22" i="21"/>
  <c r="X6" i="27"/>
  <c r="X10" i="27"/>
  <c r="Y27" i="20"/>
  <c r="Y28" i="24"/>
  <c r="Y28" i="27" s="1"/>
  <c r="Y28" i="21"/>
  <c r="Y32" i="24"/>
  <c r="Y32" i="21"/>
  <c r="X17" i="19"/>
  <c r="X17" i="23" s="1"/>
  <c r="X17" i="26" s="1"/>
  <c r="X18" i="23"/>
  <c r="X18" i="26" s="1"/>
  <c r="X22" i="26"/>
  <c r="X26" i="26"/>
  <c r="Y15" i="14"/>
  <c r="Y15" i="17" s="1"/>
  <c r="Y16" i="17"/>
  <c r="Y28" i="17"/>
  <c r="Y4" i="9"/>
  <c r="Y5" i="13"/>
  <c r="Y5" i="16" s="1"/>
  <c r="Y5" i="10"/>
  <c r="Y9" i="13"/>
  <c r="Y9" i="10"/>
  <c r="Y13" i="13"/>
  <c r="Y13" i="10"/>
  <c r="Y110" i="29"/>
  <c r="Y123" i="29" s="1"/>
  <c r="X20" i="24"/>
  <c r="X20" i="27" s="1"/>
  <c r="X20" i="21"/>
  <c r="X24" i="24"/>
  <c r="X24" i="27" s="1"/>
  <c r="X24" i="21"/>
  <c r="Y17" i="19"/>
  <c r="Y17" i="23" s="1"/>
  <c r="Y18" i="23"/>
  <c r="Y18" i="26" s="1"/>
  <c r="Y28" i="15"/>
  <c r="X23" i="16"/>
  <c r="Y23" i="15"/>
  <c r="Y28" i="26"/>
  <c r="Y4" i="22"/>
  <c r="Y5" i="25"/>
  <c r="Y5" i="28" s="1"/>
  <c r="Y17" i="22"/>
  <c r="Y17" i="25" s="1"/>
  <c r="X10" i="21"/>
  <c r="X18" i="21"/>
  <c r="X15" i="20"/>
  <c r="X15" i="21" s="1"/>
  <c r="X16" i="24"/>
  <c r="X16" i="21"/>
  <c r="Y20" i="24"/>
  <c r="Y20" i="27" s="1"/>
  <c r="Y20" i="21"/>
  <c r="Y24" i="24"/>
  <c r="Y24" i="21"/>
  <c r="Y4" i="19"/>
  <c r="X32" i="26"/>
  <c r="Y18" i="16"/>
  <c r="X31" i="15"/>
  <c r="Y18" i="21"/>
  <c r="Y15" i="20"/>
  <c r="Y15" i="21" s="1"/>
  <c r="Y16" i="24"/>
  <c r="Y16" i="21"/>
  <c r="X30" i="27"/>
  <c r="X6" i="23"/>
  <c r="X6" i="26" s="1"/>
  <c r="X4" i="19"/>
  <c r="X10" i="26"/>
  <c r="Y23" i="10"/>
  <c r="X29" i="15"/>
  <c r="X3" i="7"/>
  <c r="X4" i="14"/>
  <c r="X23" i="15"/>
  <c r="X5" i="25"/>
  <c r="X5" i="28" s="1"/>
  <c r="Y23" i="26"/>
  <c r="X8" i="24"/>
  <c r="X8" i="27" s="1"/>
  <c r="X8" i="21"/>
  <c r="X12" i="24"/>
  <c r="X12" i="27" s="1"/>
  <c r="X12" i="21"/>
  <c r="X20" i="26"/>
  <c r="X24" i="26"/>
  <c r="Y4" i="7"/>
  <c r="Y3" i="7" s="1"/>
  <c r="Y14" i="7"/>
  <c r="Y14" i="13" s="1"/>
  <c r="Y5" i="12"/>
  <c r="Y5" i="15" s="1"/>
  <c r="X6" i="21"/>
  <c r="Y26" i="21"/>
  <c r="Y4" i="20"/>
  <c r="Y8" i="24"/>
  <c r="Y8" i="21"/>
  <c r="Y12" i="24"/>
  <c r="Y12" i="21"/>
  <c r="X17" i="20"/>
  <c r="X22" i="27"/>
  <c r="X26" i="27"/>
  <c r="Y10" i="16"/>
  <c r="Y21" i="14"/>
  <c r="Y31" i="10"/>
  <c r="Y29" i="13"/>
  <c r="Y29" i="16" s="1"/>
  <c r="Y29" i="10"/>
  <c r="Y27" i="7"/>
  <c r="X7" i="10"/>
  <c r="X11" i="10"/>
  <c r="X19" i="10"/>
  <c r="X23" i="10"/>
  <c r="X31" i="10"/>
  <c r="X17" i="9"/>
  <c r="X27" i="8"/>
  <c r="X27" i="12" s="1"/>
  <c r="X17" i="7"/>
  <c r="X17" i="12" s="1"/>
  <c r="X28" i="25"/>
  <c r="X28" i="28" s="1"/>
  <c r="X18" i="24"/>
  <c r="X18" i="27" s="1"/>
  <c r="X16" i="23"/>
  <c r="X28" i="23"/>
  <c r="X28" i="26" s="1"/>
  <c r="X5" i="12"/>
  <c r="X5" i="15" s="1"/>
  <c r="X14" i="7"/>
  <c r="Y5" i="14"/>
  <c r="Y5" i="17" s="1"/>
  <c r="Y8" i="10"/>
  <c r="Y12" i="10"/>
  <c r="Y16" i="10"/>
  <c r="Y20" i="10"/>
  <c r="Y24" i="10"/>
  <c r="Y28" i="10"/>
  <c r="Y32" i="10"/>
  <c r="Y4" i="8"/>
  <c r="Y28" i="13"/>
  <c r="Y28" i="16" s="1"/>
  <c r="Y18" i="12"/>
  <c r="Y18" i="15" s="1"/>
  <c r="X7" i="14"/>
  <c r="X19" i="14"/>
  <c r="X5" i="13"/>
  <c r="X5" i="16" s="1"/>
  <c r="Y19" i="16" l="1"/>
  <c r="X82" i="62"/>
  <c r="X443" i="66"/>
  <c r="X577" i="68"/>
  <c r="X576" i="68" s="1"/>
  <c r="X106" i="63"/>
  <c r="Y82" i="56"/>
  <c r="Y67" i="62"/>
  <c r="X4" i="10"/>
  <c r="Y8" i="15"/>
  <c r="Y19" i="26"/>
  <c r="Y19" i="28"/>
  <c r="X462" i="65"/>
  <c r="X480" i="68"/>
  <c r="Y44" i="56"/>
  <c r="Y27" i="13"/>
  <c r="Y27" i="16" s="1"/>
  <c r="Y19" i="15"/>
  <c r="Y19" i="27"/>
  <c r="Y17" i="21"/>
  <c r="X3" i="9"/>
  <c r="X215" i="64"/>
  <c r="X529" i="68"/>
  <c r="X462" i="67"/>
  <c r="X3" i="11"/>
  <c r="X4" i="12"/>
  <c r="Y24" i="15"/>
  <c r="Y32" i="27"/>
  <c r="X24" i="56"/>
  <c r="X3" i="22"/>
  <c r="X144" i="46"/>
  <c r="Y7" i="16"/>
  <c r="Y8" i="16"/>
  <c r="X82" i="63"/>
  <c r="X125" i="61"/>
  <c r="X9" i="15"/>
  <c r="X24" i="46"/>
  <c r="X117" i="66"/>
  <c r="X329" i="65"/>
  <c r="Y13" i="15"/>
  <c r="Y27" i="23"/>
  <c r="Y27" i="26" s="1"/>
  <c r="X120" i="6"/>
  <c r="Y8" i="51"/>
  <c r="Y25" i="16"/>
  <c r="Y29" i="51"/>
  <c r="Y28" i="51" s="1"/>
  <c r="Y194" i="64"/>
  <c r="X155" i="6"/>
  <c r="Y11" i="16"/>
  <c r="Y21" i="17"/>
  <c r="Y11" i="15"/>
  <c r="Y30" i="15"/>
  <c r="Y135" i="6"/>
  <c r="Y7" i="15"/>
  <c r="Y26" i="15"/>
  <c r="Y132" i="6"/>
  <c r="Y67" i="51"/>
  <c r="Y147" i="51"/>
  <c r="Y227" i="71" s="1"/>
  <c r="Y226" i="71" s="1"/>
  <c r="Y7" i="17"/>
  <c r="Y21" i="15"/>
  <c r="X174" i="66"/>
  <c r="Y6" i="15"/>
  <c r="Y86" i="52"/>
  <c r="Y30" i="16"/>
  <c r="Y32" i="16"/>
  <c r="Y32" i="15"/>
  <c r="Y26" i="16"/>
  <c r="Y13" i="16"/>
  <c r="Y12" i="15"/>
  <c r="Y22" i="16"/>
  <c r="X17" i="33"/>
  <c r="Y128" i="6"/>
  <c r="Y48" i="52"/>
  <c r="Y110" i="51"/>
  <c r="Y137" i="6"/>
  <c r="Y11" i="27"/>
  <c r="Y145" i="6"/>
  <c r="Y20" i="17"/>
  <c r="Y9" i="16"/>
  <c r="Y110" i="52"/>
  <c r="Y109" i="52" s="1"/>
  <c r="Y8" i="52"/>
  <c r="Y24" i="26"/>
  <c r="Y8" i="17"/>
  <c r="Y17" i="15"/>
  <c r="Y21" i="16"/>
  <c r="X315" i="71"/>
  <c r="Y29" i="52"/>
  <c r="Y67" i="52"/>
  <c r="Y255" i="67" s="1"/>
  <c r="Y254" i="67" s="1"/>
  <c r="Y8" i="61"/>
  <c r="Y86" i="51"/>
  <c r="Y85" i="51" s="1"/>
  <c r="X62" i="46"/>
  <c r="Y147" i="52"/>
  <c r="Y147" i="62"/>
  <c r="Y9" i="15"/>
  <c r="Y20" i="15"/>
  <c r="Y12" i="26"/>
  <c r="Y26" i="26"/>
  <c r="Y17" i="16"/>
  <c r="Y133" i="72"/>
  <c r="Y129" i="52"/>
  <c r="Y30" i="17"/>
  <c r="Y131" i="6"/>
  <c r="Y12" i="27"/>
  <c r="Y6" i="16"/>
  <c r="Y22" i="26"/>
  <c r="X461" i="69"/>
  <c r="Y6" i="17"/>
  <c r="Y165" i="52"/>
  <c r="Y20" i="16"/>
  <c r="Y22" i="15"/>
  <c r="Y14" i="16"/>
  <c r="Y17" i="17"/>
  <c r="Y48" i="51"/>
  <c r="Y25" i="15"/>
  <c r="Y12" i="16"/>
  <c r="Y167" i="6"/>
  <c r="Y17" i="26"/>
  <c r="Y21" i="27"/>
  <c r="X128" i="29"/>
  <c r="Y329" i="66"/>
  <c r="X329" i="66"/>
  <c r="Y48" i="62"/>
  <c r="Y8" i="28"/>
  <c r="Y9" i="26"/>
  <c r="X14" i="23"/>
  <c r="X14" i="26" s="1"/>
  <c r="X406" i="64"/>
  <c r="Y48" i="61"/>
  <c r="Y47" i="61" s="1"/>
  <c r="Y81" i="55"/>
  <c r="Y81" i="56" s="1"/>
  <c r="X28" i="6"/>
  <c r="Y17" i="27"/>
  <c r="Y129" i="61"/>
  <c r="Y8" i="27"/>
  <c r="Y24" i="27"/>
  <c r="Y17" i="28"/>
  <c r="Y30" i="26"/>
  <c r="Y154" i="6"/>
  <c r="X328" i="65"/>
  <c r="Y130" i="6"/>
  <c r="X4" i="21"/>
  <c r="Y32" i="26"/>
  <c r="X154" i="6"/>
  <c r="Y20" i="6"/>
  <c r="X136" i="65"/>
  <c r="X63" i="62"/>
  <c r="X4" i="63"/>
  <c r="X3" i="63" s="1"/>
  <c r="X443" i="67"/>
  <c r="X16" i="29"/>
  <c r="X130" i="6"/>
  <c r="X224" i="72"/>
  <c r="X224" i="71"/>
  <c r="X144" i="53"/>
  <c r="X106" i="52"/>
  <c r="X4" i="16"/>
  <c r="X7" i="17"/>
  <c r="X19" i="16"/>
  <c r="X17" i="15"/>
  <c r="Y119" i="6"/>
  <c r="Y8" i="62"/>
  <c r="Y67" i="61"/>
  <c r="Y21" i="28"/>
  <c r="Y8" i="26"/>
  <c r="Y6" i="28"/>
  <c r="Y30" i="27"/>
  <c r="Y14" i="27"/>
  <c r="Y15" i="26"/>
  <c r="X25" i="16"/>
  <c r="X4" i="17"/>
  <c r="X27" i="15"/>
  <c r="X13" i="15"/>
  <c r="X11" i="16"/>
  <c r="X11" i="15"/>
  <c r="Y11" i="26"/>
  <c r="Y29" i="62"/>
  <c r="Y147" i="61"/>
  <c r="Y26" i="27"/>
  <c r="Y136" i="6"/>
  <c r="Y260" i="72"/>
  <c r="Y242" i="72"/>
  <c r="Y224" i="72"/>
  <c r="Y260" i="71"/>
  <c r="Y242" i="71"/>
  <c r="Y224" i="71"/>
  <c r="Y162" i="53"/>
  <c r="Y144" i="53"/>
  <c r="Y63" i="53"/>
  <c r="Y162" i="52"/>
  <c r="Y144" i="52"/>
  <c r="Y25" i="52"/>
  <c r="Y162" i="51"/>
  <c r="Y144" i="51"/>
  <c r="X7" i="15"/>
  <c r="X4" i="15"/>
  <c r="X25" i="15"/>
  <c r="X13" i="16"/>
  <c r="Y9" i="27"/>
  <c r="Y110" i="62"/>
  <c r="Y110" i="61"/>
  <c r="Y428" i="69" s="1"/>
  <c r="Y427" i="69" s="1"/>
  <c r="Y30" i="28"/>
  <c r="Y13" i="27"/>
  <c r="X27" i="17"/>
  <c r="X21" i="15"/>
  <c r="X27" i="16"/>
  <c r="X9" i="16"/>
  <c r="Y25" i="27"/>
  <c r="Y129" i="62"/>
  <c r="Y447" i="70" s="1"/>
  <c r="Y446" i="70" s="1"/>
  <c r="Y165" i="61"/>
  <c r="Y13" i="26"/>
  <c r="Y6" i="26"/>
  <c r="X19" i="17"/>
  <c r="X19" i="15"/>
  <c r="Y17" i="36"/>
  <c r="Y165" i="62"/>
  <c r="Y21" i="26"/>
  <c r="Y442" i="72"/>
  <c r="Y424" i="72"/>
  <c r="Y406" i="72"/>
  <c r="Y442" i="71"/>
  <c r="Y406" i="71"/>
  <c r="Y424" i="71"/>
  <c r="Y529" i="68"/>
  <c r="Y491" i="64"/>
  <c r="Y144" i="63"/>
  <c r="Y162" i="63"/>
  <c r="Y162" i="62"/>
  <c r="Y144" i="62"/>
  <c r="Y144" i="61"/>
  <c r="Y162" i="61"/>
  <c r="X21" i="16"/>
  <c r="Y131" i="29"/>
  <c r="Y86" i="62"/>
  <c r="Y29" i="61"/>
  <c r="Y86" i="61"/>
  <c r="Y85" i="61" s="1"/>
  <c r="Y22" i="27"/>
  <c r="Y25" i="26"/>
  <c r="Y117" i="65"/>
  <c r="Y136" i="65" s="1"/>
  <c r="Y129" i="6"/>
  <c r="Y142" i="6"/>
  <c r="X81" i="46"/>
  <c r="X143" i="56"/>
  <c r="Y329" i="65"/>
  <c r="Y328" i="65"/>
  <c r="Y122" i="6"/>
  <c r="Y120" i="6"/>
  <c r="Y315" i="71"/>
  <c r="X137" i="65"/>
  <c r="Y142" i="68"/>
  <c r="Y166" i="68" s="1"/>
  <c r="X137" i="70"/>
  <c r="Y169" i="6"/>
  <c r="Y16" i="26"/>
  <c r="X133" i="71"/>
  <c r="X152" i="6"/>
  <c r="X3" i="20"/>
  <c r="Y16" i="12"/>
  <c r="Y15" i="12" s="1"/>
  <c r="Y15" i="15" s="1"/>
  <c r="X3" i="56"/>
  <c r="X332" i="69"/>
  <c r="X424" i="66"/>
  <c r="Y279" i="64"/>
  <c r="X18" i="36"/>
  <c r="X18" i="37"/>
  <c r="Y127" i="29"/>
  <c r="X130" i="29"/>
  <c r="X124" i="55"/>
  <c r="X124" i="56" s="1"/>
  <c r="X27" i="25"/>
  <c r="X27" i="28" s="1"/>
  <c r="Y332" i="69"/>
  <c r="Y290" i="69"/>
  <c r="Y328" i="69" s="1"/>
  <c r="Y332" i="67"/>
  <c r="Y290" i="67"/>
  <c r="Y328" i="67" s="1"/>
  <c r="X18" i="35"/>
  <c r="X125" i="29"/>
  <c r="Y130" i="29"/>
  <c r="Y162" i="46"/>
  <c r="Y140" i="69"/>
  <c r="X105" i="63"/>
  <c r="X512" i="64"/>
  <c r="X511" i="64" s="1"/>
  <c r="X63" i="63"/>
  <c r="X62" i="63" s="1"/>
  <c r="Y138" i="6"/>
  <c r="Y18" i="32"/>
  <c r="Y125" i="61"/>
  <c r="Y134" i="6"/>
  <c r="Y16" i="13"/>
  <c r="Y16" i="16" s="1"/>
  <c r="Y142" i="29"/>
  <c r="X143" i="46"/>
  <c r="Y3" i="56"/>
  <c r="Y115" i="71"/>
  <c r="Y270" i="70"/>
  <c r="Y269" i="70" s="1"/>
  <c r="Y251" i="67"/>
  <c r="Y105" i="45"/>
  <c r="Y105" i="46" s="1"/>
  <c r="Y106" i="46"/>
  <c r="Y27" i="25"/>
  <c r="Y27" i="28" s="1"/>
  <c r="Y14" i="12"/>
  <c r="Y14" i="15" s="1"/>
  <c r="Y137" i="29"/>
  <c r="Y18" i="37"/>
  <c r="X491" i="64"/>
  <c r="Y443" i="65"/>
  <c r="Y106" i="62"/>
  <c r="X3" i="25"/>
  <c r="X18" i="31"/>
  <c r="Y14" i="23"/>
  <c r="Y14" i="26" s="1"/>
  <c r="X3" i="13"/>
  <c r="X27" i="10"/>
  <c r="Y27" i="14"/>
  <c r="Y27" i="17" s="1"/>
  <c r="Y27" i="24"/>
  <c r="Y27" i="27" s="1"/>
  <c r="Y27" i="21"/>
  <c r="X17" i="14"/>
  <c r="X17" i="17" s="1"/>
  <c r="X142" i="29"/>
  <c r="X124" i="45"/>
  <c r="X124" i="46" s="1"/>
  <c r="X125" i="46"/>
  <c r="Y129" i="51"/>
  <c r="Y128" i="48"/>
  <c r="Y124" i="48" s="1"/>
  <c r="Y179" i="70"/>
  <c r="Y178" i="70" s="1"/>
  <c r="Y174" i="70" s="1"/>
  <c r="Y17" i="29"/>
  <c r="Y62" i="45"/>
  <c r="Y62" i="46" s="1"/>
  <c r="Y63" i="46"/>
  <c r="X365" i="64"/>
  <c r="X343" i="64"/>
  <c r="X364" i="64" s="1"/>
  <c r="Y117" i="67"/>
  <c r="Y136" i="67" s="1"/>
  <c r="Y137" i="67"/>
  <c r="Y316" i="72"/>
  <c r="Y297" i="72"/>
  <c r="Y315" i="72" s="1"/>
  <c r="Y97" i="6"/>
  <c r="Y44" i="6"/>
  <c r="Y168" i="6"/>
  <c r="Y144" i="6"/>
  <c r="X443" i="70"/>
  <c r="X441" i="72"/>
  <c r="X462" i="66"/>
  <c r="X461" i="66" s="1"/>
  <c r="X164" i="62"/>
  <c r="X161" i="62" s="1"/>
  <c r="X427" i="72"/>
  <c r="X426" i="72" s="1"/>
  <c r="X423" i="72" s="1"/>
  <c r="X129" i="6"/>
  <c r="Y259" i="72"/>
  <c r="Y7" i="52"/>
  <c r="Y283" i="64"/>
  <c r="Y282" i="64" s="1"/>
  <c r="Y4" i="52"/>
  <c r="Y512" i="64"/>
  <c r="Y164" i="62"/>
  <c r="Y161" i="62" s="1"/>
  <c r="Y427" i="72"/>
  <c r="Y426" i="72" s="1"/>
  <c r="X16" i="26"/>
  <c r="X15" i="23"/>
  <c r="X15" i="26" s="1"/>
  <c r="Y15" i="24"/>
  <c r="Y15" i="27" s="1"/>
  <c r="Y16" i="27"/>
  <c r="X16" i="27"/>
  <c r="X15" i="24"/>
  <c r="X15" i="27" s="1"/>
  <c r="Y136" i="29"/>
  <c r="Y4" i="29"/>
  <c r="X28" i="61"/>
  <c r="X24" i="61" s="1"/>
  <c r="X428" i="65"/>
  <c r="X427" i="65" s="1"/>
  <c r="X423" i="65" s="1"/>
  <c r="X117" i="67"/>
  <c r="X136" i="67" s="1"/>
  <c r="X137" i="67"/>
  <c r="X297" i="72"/>
  <c r="X315" i="72" s="1"/>
  <c r="X316" i="72"/>
  <c r="Y328" i="70"/>
  <c r="X143" i="6"/>
  <c r="X167" i="6"/>
  <c r="Y332" i="70"/>
  <c r="X443" i="65"/>
  <c r="X24" i="63"/>
  <c r="X43" i="63"/>
  <c r="X125" i="63"/>
  <c r="X124" i="63" s="1"/>
  <c r="X164" i="61"/>
  <c r="X161" i="61" s="1"/>
  <c r="X409" i="72"/>
  <c r="X408" i="72" s="1"/>
  <c r="X405" i="72" s="1"/>
  <c r="X82" i="61"/>
  <c r="X135" i="6"/>
  <c r="Y28" i="52"/>
  <c r="Y255" i="65"/>
  <c r="Y254" i="65" s="1"/>
  <c r="Y146" i="51"/>
  <c r="X3" i="8"/>
  <c r="X3" i="14"/>
  <c r="X164" i="46"/>
  <c r="X161" i="45"/>
  <c r="X161" i="46" s="1"/>
  <c r="Y3" i="45"/>
  <c r="Y4" i="46"/>
  <c r="X3" i="45"/>
  <c r="X4" i="46"/>
  <c r="X146" i="56"/>
  <c r="X7" i="61"/>
  <c r="X474" i="64"/>
  <c r="X473" i="64" s="1"/>
  <c r="X167" i="68"/>
  <c r="X142" i="68"/>
  <c r="Y384" i="68"/>
  <c r="Y408" i="68" s="1"/>
  <c r="X384" i="68"/>
  <c r="X408" i="68" s="1"/>
  <c r="X332" i="67"/>
  <c r="X134" i="6"/>
  <c r="X158" i="6"/>
  <c r="X169" i="6"/>
  <c r="X145" i="6"/>
  <c r="X441" i="71"/>
  <c r="X106" i="62"/>
  <c r="X470" i="64"/>
  <c r="X4" i="61"/>
  <c r="X106" i="61"/>
  <c r="X44" i="61"/>
  <c r="Y287" i="68"/>
  <c r="Y66" i="52"/>
  <c r="Y146" i="52"/>
  <c r="Y245" i="71"/>
  <c r="Y244" i="71" s="1"/>
  <c r="Y241" i="71" s="1"/>
  <c r="X132" i="6"/>
  <c r="Y44" i="62"/>
  <c r="Y7" i="61"/>
  <c r="Y474" i="64"/>
  <c r="Y473" i="64" s="1"/>
  <c r="Y164" i="61"/>
  <c r="Y161" i="61" s="1"/>
  <c r="Y409" i="72"/>
  <c r="Y408" i="72" s="1"/>
  <c r="Y44" i="61"/>
  <c r="Y3" i="20"/>
  <c r="Y4" i="24"/>
  <c r="Y4" i="27" s="1"/>
  <c r="Y4" i="21"/>
  <c r="Y3" i="19"/>
  <c r="Y4" i="23"/>
  <c r="Y4" i="26" s="1"/>
  <c r="Y27" i="12"/>
  <c r="Y27" i="15" s="1"/>
  <c r="X62" i="56"/>
  <c r="X125" i="56"/>
  <c r="X131" i="64"/>
  <c r="X153" i="64"/>
  <c r="X137" i="69"/>
  <c r="X78" i="6"/>
  <c r="X87" i="6" s="1"/>
  <c r="X111" i="6"/>
  <c r="X424" i="69"/>
  <c r="X7" i="62"/>
  <c r="X495" i="64"/>
  <c r="X494" i="64" s="1"/>
  <c r="X146" i="62"/>
  <c r="X143" i="62" s="1"/>
  <c r="X427" i="71"/>
  <c r="X426" i="71" s="1"/>
  <c r="X423" i="71" s="1"/>
  <c r="X128" i="61"/>
  <c r="X124" i="61" s="1"/>
  <c r="X428" i="70"/>
  <c r="X427" i="70" s="1"/>
  <c r="Y47" i="51"/>
  <c r="Y236" i="66"/>
  <c r="Y235" i="66" s="1"/>
  <c r="Y25" i="63"/>
  <c r="Y24" i="63" s="1"/>
  <c r="Y447" i="65"/>
  <c r="Y446" i="65" s="1"/>
  <c r="Y28" i="62"/>
  <c r="Y66" i="62"/>
  <c r="Y447" i="67"/>
  <c r="Y446" i="67" s="1"/>
  <c r="Y128" i="61"/>
  <c r="Y428" i="70"/>
  <c r="Y427" i="70" s="1"/>
  <c r="X16" i="13"/>
  <c r="X16" i="12"/>
  <c r="Y3" i="9"/>
  <c r="Y4" i="13"/>
  <c r="Y4" i="16" s="1"/>
  <c r="Y4" i="10"/>
  <c r="Y22" i="29"/>
  <c r="Y11" i="29"/>
  <c r="X140" i="29"/>
  <c r="X9" i="29"/>
  <c r="Y24" i="45"/>
  <c r="Y24" i="46" s="1"/>
  <c r="Y25" i="46"/>
  <c r="X105" i="55"/>
  <c r="X105" i="56" s="1"/>
  <c r="X106" i="56"/>
  <c r="X29" i="17"/>
  <c r="X21" i="17"/>
  <c r="X5" i="17"/>
  <c r="X32" i="15"/>
  <c r="X28" i="15"/>
  <c r="X24" i="15"/>
  <c r="X20" i="15"/>
  <c r="X12" i="15"/>
  <c r="X8" i="15"/>
  <c r="X30" i="16"/>
  <c r="X26" i="16"/>
  <c r="X22" i="16"/>
  <c r="X18" i="16"/>
  <c r="X10" i="16"/>
  <c r="X6" i="16"/>
  <c r="X28" i="17"/>
  <c r="X20" i="17"/>
  <c r="X8" i="17"/>
  <c r="X29" i="16"/>
  <c r="X30" i="15"/>
  <c r="X26" i="15"/>
  <c r="X22" i="15"/>
  <c r="X18" i="15"/>
  <c r="X10" i="15"/>
  <c r="X6" i="15"/>
  <c r="X32" i="16"/>
  <c r="X28" i="16"/>
  <c r="X24" i="16"/>
  <c r="X20" i="16"/>
  <c r="X12" i="16"/>
  <c r="X8" i="16"/>
  <c r="X30" i="17"/>
  <c r="X18" i="17"/>
  <c r="X6" i="17"/>
  <c r="X165" i="51"/>
  <c r="X110" i="51"/>
  <c r="X147" i="51"/>
  <c r="X162" i="51"/>
  <c r="X129" i="51"/>
  <c r="X48" i="51"/>
  <c r="X165" i="52"/>
  <c r="X110" i="52"/>
  <c r="X162" i="53"/>
  <c r="X147" i="52"/>
  <c r="X67" i="52"/>
  <c r="X29" i="52"/>
  <c r="X8" i="52"/>
  <c r="X67" i="51"/>
  <c r="X29" i="51"/>
  <c r="X8" i="51"/>
  <c r="X162" i="52"/>
  <c r="X129" i="52"/>
  <c r="X48" i="52"/>
  <c r="X86" i="51"/>
  <c r="X144" i="52"/>
  <c r="X144" i="51"/>
  <c r="X44" i="51"/>
  <c r="X86" i="52"/>
  <c r="X242" i="71"/>
  <c r="X242" i="72"/>
  <c r="X232" i="70"/>
  <c r="X260" i="71"/>
  <c r="X260" i="72"/>
  <c r="X146" i="6"/>
  <c r="X170" i="6"/>
  <c r="X144" i="6"/>
  <c r="Y109" i="51"/>
  <c r="Y236" i="69"/>
  <c r="Y235" i="69" s="1"/>
  <c r="X128" i="6"/>
  <c r="X131" i="6"/>
  <c r="Y109" i="62"/>
  <c r="Y447" i="69"/>
  <c r="Y446" i="69" s="1"/>
  <c r="Y146" i="62"/>
  <c r="Y427" i="71"/>
  <c r="Y426" i="71" s="1"/>
  <c r="Y3" i="8"/>
  <c r="Y4" i="12"/>
  <c r="Y4" i="15" s="1"/>
  <c r="X3" i="19"/>
  <c r="X4" i="23"/>
  <c r="X4" i="26" s="1"/>
  <c r="Y3" i="11"/>
  <c r="Y4" i="14"/>
  <c r="Y4" i="17" s="1"/>
  <c r="X25" i="46"/>
  <c r="Y143" i="45"/>
  <c r="Y143" i="46" s="1"/>
  <c r="Y144" i="46"/>
  <c r="Y81" i="44"/>
  <c r="Y81" i="46" s="1"/>
  <c r="Y82" i="46"/>
  <c r="X161" i="55"/>
  <c r="X161" i="56" s="1"/>
  <c r="X162" i="56"/>
  <c r="Y137" i="69"/>
  <c r="Y117" i="69"/>
  <c r="Y136" i="69" s="1"/>
  <c r="Y137" i="70"/>
  <c r="X142" i="6"/>
  <c r="X166" i="6"/>
  <c r="Y111" i="6"/>
  <c r="Y78" i="6"/>
  <c r="X462" i="70"/>
  <c r="X461" i="70" s="1"/>
  <c r="X4" i="62"/>
  <c r="X143" i="63"/>
  <c r="X47" i="62"/>
  <c r="X43" i="62" s="1"/>
  <c r="X447" i="66"/>
  <c r="X446" i="66" s="1"/>
  <c r="X442" i="66" s="1"/>
  <c r="X85" i="62"/>
  <c r="X81" i="62" s="1"/>
  <c r="X557" i="68"/>
  <c r="X556" i="68" s="1"/>
  <c r="X552" i="68" s="1"/>
  <c r="X109" i="62"/>
  <c r="X447" i="69"/>
  <c r="X446" i="69" s="1"/>
  <c r="X47" i="61"/>
  <c r="X428" i="66"/>
  <c r="X427" i="66" s="1"/>
  <c r="X85" i="61"/>
  <c r="X533" i="68"/>
  <c r="X532" i="68" s="1"/>
  <c r="X528" i="68" s="1"/>
  <c r="Y232" i="70"/>
  <c r="Y270" i="65"/>
  <c r="Y7" i="51"/>
  <c r="Y262" i="64"/>
  <c r="Y261" i="64" s="1"/>
  <c r="Y47" i="52"/>
  <c r="Y255" i="66"/>
  <c r="Y254" i="66" s="1"/>
  <c r="Y63" i="51"/>
  <c r="Y125" i="51"/>
  <c r="X138" i="6"/>
  <c r="Y462" i="70"/>
  <c r="Y424" i="67"/>
  <c r="X14" i="12"/>
  <c r="X14" i="15" s="1"/>
  <c r="X14" i="13"/>
  <c r="X14" i="16" s="1"/>
  <c r="X17" i="13"/>
  <c r="X17" i="16" s="1"/>
  <c r="X17" i="10"/>
  <c r="X17" i="21"/>
  <c r="X17" i="24"/>
  <c r="X17" i="27" s="1"/>
  <c r="X135" i="29"/>
  <c r="X4" i="29"/>
  <c r="Y17" i="10"/>
  <c r="Y161" i="46"/>
  <c r="Y143" i="56"/>
  <c r="X128" i="62"/>
  <c r="X124" i="62" s="1"/>
  <c r="X447" i="70"/>
  <c r="X446" i="70" s="1"/>
  <c r="X98" i="66"/>
  <c r="X309" i="70"/>
  <c r="X328" i="70" s="1"/>
  <c r="X329" i="70"/>
  <c r="X328" i="67"/>
  <c r="Y146" i="6"/>
  <c r="Y170" i="6"/>
  <c r="X44" i="6"/>
  <c r="X97" i="6"/>
  <c r="X443" i="69"/>
  <c r="X424" i="70"/>
  <c r="X461" i="67"/>
  <c r="X81" i="63"/>
  <c r="X146" i="61"/>
  <c r="X143" i="61" s="1"/>
  <c r="X409" i="71"/>
  <c r="X408" i="71" s="1"/>
  <c r="X405" i="71" s="1"/>
  <c r="X461" i="65"/>
  <c r="X63" i="61"/>
  <c r="X109" i="61"/>
  <c r="X428" i="69"/>
  <c r="X427" i="69" s="1"/>
  <c r="Y270" i="69"/>
  <c r="Y269" i="69" s="1"/>
  <c r="Y128" i="52"/>
  <c r="Y255" i="70"/>
  <c r="Y254" i="70" s="1"/>
  <c r="Y85" i="52"/>
  <c r="Y315" i="68"/>
  <c r="Y314" i="68" s="1"/>
  <c r="Y164" i="52"/>
  <c r="Y245" i="72"/>
  <c r="Y244" i="72" s="1"/>
  <c r="Y241" i="72" s="1"/>
  <c r="X137" i="6"/>
  <c r="Y424" i="70"/>
  <c r="Y424" i="66"/>
  <c r="Y143" i="63"/>
  <c r="Y470" i="64"/>
  <c r="Y28" i="61"/>
  <c r="Y428" i="65"/>
  <c r="Y427" i="65" s="1"/>
  <c r="Y66" i="61"/>
  <c r="Y428" i="67"/>
  <c r="Y427" i="67" s="1"/>
  <c r="Y146" i="61"/>
  <c r="Y409" i="71"/>
  <c r="Y408" i="71" s="1"/>
  <c r="Y405" i="71" s="1"/>
  <c r="Y3" i="22"/>
  <c r="Y4" i="25"/>
  <c r="Y4" i="28" s="1"/>
  <c r="X27" i="21"/>
  <c r="X27" i="24"/>
  <c r="X27" i="27" s="1"/>
  <c r="X81" i="55"/>
  <c r="X81" i="56" s="1"/>
  <c r="X82" i="56"/>
  <c r="X329" i="69"/>
  <c r="X309" i="69"/>
  <c r="X328" i="69" s="1"/>
  <c r="X66" i="61"/>
  <c r="X428" i="67"/>
  <c r="X427" i="67" s="1"/>
  <c r="X423" i="67" s="1"/>
  <c r="X28" i="62"/>
  <c r="X24" i="62" s="1"/>
  <c r="X447" i="65"/>
  <c r="X446" i="65" s="1"/>
  <c r="X66" i="62"/>
  <c r="X62" i="62" s="1"/>
  <c r="X447" i="67"/>
  <c r="X446" i="67" s="1"/>
  <c r="X442" i="67" s="1"/>
  <c r="X136" i="6"/>
  <c r="Y66" i="51"/>
  <c r="Y236" i="67"/>
  <c r="Y235" i="67" s="1"/>
  <c r="Y164" i="51"/>
  <c r="Y227" i="72"/>
  <c r="Y226" i="72" s="1"/>
  <c r="Y223" i="72" s="1"/>
  <c r="Y443" i="69"/>
  <c r="Y47" i="62"/>
  <c r="Y447" i="66"/>
  <c r="Y446" i="66" s="1"/>
  <c r="Y85" i="62"/>
  <c r="Y557" i="68"/>
  <c r="Y556" i="68" s="1"/>
  <c r="Y7" i="62"/>
  <c r="Y495" i="64"/>
  <c r="Y494" i="64" s="1"/>
  <c r="Y128" i="62"/>
  <c r="Y109" i="61"/>
  <c r="Y82" i="53" l="1"/>
  <c r="X251" i="65"/>
  <c r="Y258" i="64"/>
  <c r="Y106" i="52"/>
  <c r="Y82" i="62"/>
  <c r="Y44" i="63"/>
  <c r="Y43" i="63" s="1"/>
  <c r="Y25" i="51"/>
  <c r="Y462" i="69"/>
  <c r="Y461" i="69" s="1"/>
  <c r="Y63" i="52"/>
  <c r="Y511" i="64"/>
  <c r="Y291" i="68"/>
  <c r="Y290" i="68" s="1"/>
  <c r="Y161" i="52"/>
  <c r="Y82" i="51"/>
  <c r="Y143" i="53"/>
  <c r="Y270" i="67"/>
  <c r="Y269" i="67" s="1"/>
  <c r="Y44" i="51"/>
  <c r="Y300" i="64"/>
  <c r="Y299" i="64" s="1"/>
  <c r="Y25" i="62"/>
  <c r="Y251" i="65"/>
  <c r="Y250" i="65" s="1"/>
  <c r="Y270" i="66"/>
  <c r="Y269" i="66" s="1"/>
  <c r="Y232" i="65"/>
  <c r="Y251" i="66"/>
  <c r="Y161" i="53"/>
  <c r="X4" i="51"/>
  <c r="Y106" i="61"/>
  <c r="Y105" i="61" s="1"/>
  <c r="Y63" i="62"/>
  <c r="Y62" i="62" s="1"/>
  <c r="Y125" i="52"/>
  <c r="Y124" i="52" s="1"/>
  <c r="Y25" i="53"/>
  <c r="Y24" i="53" s="1"/>
  <c r="Y62" i="53"/>
  <c r="X3" i="24"/>
  <c r="X3" i="27" s="1"/>
  <c r="X423" i="66"/>
  <c r="Y63" i="63"/>
  <c r="Y62" i="63" s="1"/>
  <c r="Y161" i="63"/>
  <c r="Y577" i="68"/>
  <c r="Y576" i="68" s="1"/>
  <c r="Y25" i="61"/>
  <c r="Y24" i="61" s="1"/>
  <c r="Y125" i="63"/>
  <c r="Y124" i="63" s="1"/>
  <c r="Y259" i="71"/>
  <c r="Y278" i="64"/>
  <c r="Y82" i="61"/>
  <c r="Y81" i="61" s="1"/>
  <c r="Y63" i="61"/>
  <c r="Y62" i="61" s="1"/>
  <c r="X311" i="68"/>
  <c r="Y441" i="72"/>
  <c r="Y236" i="65"/>
  <c r="Y235" i="65" s="1"/>
  <c r="Y461" i="70"/>
  <c r="Y125" i="62"/>
  <c r="Y124" i="62" s="1"/>
  <c r="X3" i="62"/>
  <c r="Y4" i="61"/>
  <c r="Y3" i="61" s="1"/>
  <c r="Y223" i="71"/>
  <c r="Y81" i="51"/>
  <c r="Y462" i="66"/>
  <c r="Y461" i="66" s="1"/>
  <c r="Y43" i="51"/>
  <c r="Y143" i="51"/>
  <c r="X63" i="51"/>
  <c r="Y15" i="13"/>
  <c r="Y15" i="16" s="1"/>
  <c r="Y161" i="51"/>
  <c r="Y424" i="65"/>
  <c r="Y423" i="65" s="1"/>
  <c r="Y423" i="71"/>
  <c r="Y143" i="62"/>
  <c r="Y428" i="66"/>
  <c r="Y427" i="66" s="1"/>
  <c r="Y423" i="66" s="1"/>
  <c r="Y255" i="69"/>
  <c r="Y254" i="69" s="1"/>
  <c r="Y533" i="68"/>
  <c r="Y532" i="68" s="1"/>
  <c r="Y528" i="68" s="1"/>
  <c r="X423" i="70"/>
  <c r="X490" i="64"/>
  <c r="Y143" i="61"/>
  <c r="Y423" i="70"/>
  <c r="Y105" i="62"/>
  <c r="Y405" i="72"/>
  <c r="Y143" i="52"/>
  <c r="Y269" i="65"/>
  <c r="Y423" i="72"/>
  <c r="Y81" i="53"/>
  <c r="Y553" i="68"/>
  <c r="Y552" i="68" s="1"/>
  <c r="Y442" i="69"/>
  <c r="Y250" i="66"/>
  <c r="Y24" i="62"/>
  <c r="Y4" i="53"/>
  <c r="Y3" i="53" s="1"/>
  <c r="Y251" i="69"/>
  <c r="Y251" i="70"/>
  <c r="Y250" i="70" s="1"/>
  <c r="Y462" i="67"/>
  <c r="Y461" i="67" s="1"/>
  <c r="Y443" i="70"/>
  <c r="Y442" i="70" s="1"/>
  <c r="Y124" i="61"/>
  <c r="Y469" i="64"/>
  <c r="Y442" i="65"/>
  <c r="X3" i="29"/>
  <c r="Y443" i="66"/>
  <c r="Y442" i="66" s="1"/>
  <c r="Y82" i="52"/>
  <c r="Y81" i="52" s="1"/>
  <c r="Y44" i="53"/>
  <c r="Y43" i="53" s="1"/>
  <c r="Y232" i="67"/>
  <c r="Y231" i="67" s="1"/>
  <c r="Y16" i="15"/>
  <c r="Y250" i="67"/>
  <c r="Y311" i="68"/>
  <c r="Y310" i="68" s="1"/>
  <c r="Y286" i="68"/>
  <c r="Y443" i="67"/>
  <c r="Y442" i="67" s="1"/>
  <c r="Y441" i="71"/>
  <c r="Y62" i="52"/>
  <c r="Y106" i="63"/>
  <c r="Y105" i="63" s="1"/>
  <c r="Y24" i="51"/>
  <c r="Y82" i="63"/>
  <c r="Y81" i="63" s="1"/>
  <c r="Y462" i="65"/>
  <c r="Y461" i="65" s="1"/>
  <c r="Y44" i="52"/>
  <c r="Y43" i="52" s="1"/>
  <c r="Y232" i="69"/>
  <c r="Y231" i="69" s="1"/>
  <c r="Y424" i="69"/>
  <c r="Y423" i="69" s="1"/>
  <c r="Y125" i="53"/>
  <c r="Y124" i="53" s="1"/>
  <c r="Y232" i="66"/>
  <c r="Y231" i="66" s="1"/>
  <c r="Y4" i="62"/>
  <c r="Y3" i="62" s="1"/>
  <c r="Y4" i="51"/>
  <c r="Y3" i="51" s="1"/>
  <c r="Y106" i="51"/>
  <c r="Y105" i="51" s="1"/>
  <c r="Y106" i="53"/>
  <c r="Y105" i="53" s="1"/>
  <c r="Y335" i="68"/>
  <c r="Y334" i="68" s="1"/>
  <c r="Y4" i="63"/>
  <c r="Y3" i="63" s="1"/>
  <c r="Y24" i="52"/>
  <c r="Y105" i="52"/>
  <c r="X62" i="61"/>
  <c r="Y3" i="12"/>
  <c r="X259" i="71"/>
  <c r="X251" i="69"/>
  <c r="X44" i="52"/>
  <c r="X106" i="51"/>
  <c r="Y3" i="23"/>
  <c r="Y423" i="67"/>
  <c r="X3" i="17"/>
  <c r="X3" i="28"/>
  <c r="X134" i="29"/>
  <c r="Y3" i="14"/>
  <c r="X3" i="12"/>
  <c r="X442" i="69"/>
  <c r="X136" i="66"/>
  <c r="X270" i="67"/>
  <c r="X269" i="67" s="1"/>
  <c r="X125" i="52"/>
  <c r="X25" i="51"/>
  <c r="X152" i="64"/>
  <c r="X3" i="61"/>
  <c r="Y133" i="71"/>
  <c r="X118" i="6"/>
  <c r="X3" i="23"/>
  <c r="X232" i="67"/>
  <c r="X270" i="66"/>
  <c r="X269" i="66" s="1"/>
  <c r="X3" i="46"/>
  <c r="X3" i="10"/>
  <c r="X139" i="29"/>
  <c r="X3" i="16"/>
  <c r="Y3" i="25"/>
  <c r="X3" i="21"/>
  <c r="X259" i="72"/>
  <c r="X270" i="69"/>
  <c r="X269" i="69" s="1"/>
  <c r="X232" i="65"/>
  <c r="X161" i="53"/>
  <c r="X63" i="52"/>
  <c r="X125" i="51"/>
  <c r="X166" i="68"/>
  <c r="Y3" i="46"/>
  <c r="X251" i="70"/>
  <c r="X335" i="68"/>
  <c r="X334" i="68" s="1"/>
  <c r="X4" i="53"/>
  <c r="X3" i="53" s="1"/>
  <c r="X82" i="52"/>
  <c r="X81" i="52" s="1"/>
  <c r="X25" i="52"/>
  <c r="Y134" i="29"/>
  <c r="X96" i="6"/>
  <c r="X57" i="6"/>
  <c r="X52" i="6"/>
  <c r="X55" i="6"/>
  <c r="X54" i="6"/>
  <c r="X58" i="6"/>
  <c r="X56" i="6"/>
  <c r="X279" i="64"/>
  <c r="X143" i="53"/>
  <c r="X82" i="53"/>
  <c r="X81" i="53" s="1"/>
  <c r="X28" i="51"/>
  <c r="X236" i="65"/>
  <c r="X235" i="65" s="1"/>
  <c r="X66" i="51"/>
  <c r="X236" i="67"/>
  <c r="X235" i="67" s="1"/>
  <c r="X164" i="51"/>
  <c r="X161" i="51" s="1"/>
  <c r="X227" i="72"/>
  <c r="X226" i="72" s="1"/>
  <c r="X223" i="72" s="1"/>
  <c r="X105" i="61"/>
  <c r="Y127" i="6"/>
  <c r="Y151" i="6"/>
  <c r="Y118" i="6"/>
  <c r="X53" i="6"/>
  <c r="Y88" i="6"/>
  <c r="Y91" i="6"/>
  <c r="Y86" i="6"/>
  <c r="Y110" i="6"/>
  <c r="Y90" i="6"/>
  <c r="X128" i="52"/>
  <c r="X255" i="70"/>
  <c r="X254" i="70" s="1"/>
  <c r="X164" i="52"/>
  <c r="X161" i="52" s="1"/>
  <c r="X245" i="72"/>
  <c r="X244" i="72" s="1"/>
  <c r="X241" i="72" s="1"/>
  <c r="X423" i="69"/>
  <c r="Y3" i="24"/>
  <c r="Y3" i="21"/>
  <c r="Y16" i="29"/>
  <c r="Y141" i="6"/>
  <c r="Y165" i="6"/>
  <c r="X270" i="70"/>
  <c r="X269" i="70" s="1"/>
  <c r="X287" i="68"/>
  <c r="X106" i="53"/>
  <c r="X105" i="53" s="1"/>
  <c r="X85" i="52"/>
  <c r="X315" i="68"/>
  <c r="X314" i="68" s="1"/>
  <c r="X125" i="53"/>
  <c r="X124" i="53" s="1"/>
  <c r="X4" i="52"/>
  <c r="X146" i="51"/>
  <c r="X143" i="51" s="1"/>
  <c r="X227" i="71"/>
  <c r="X226" i="71" s="1"/>
  <c r="X223" i="71" s="1"/>
  <c r="X165" i="6"/>
  <c r="X141" i="6"/>
  <c r="Y43" i="62"/>
  <c r="Y257" i="64"/>
  <c r="X469" i="64"/>
  <c r="Y3" i="52"/>
  <c r="Y87" i="6"/>
  <c r="X258" i="64"/>
  <c r="X7" i="52"/>
  <c r="X283" i="64"/>
  <c r="X282" i="64" s="1"/>
  <c r="Y3" i="13"/>
  <c r="Y3" i="10"/>
  <c r="Y43" i="61"/>
  <c r="Y81" i="62"/>
  <c r="X105" i="62"/>
  <c r="X442" i="65"/>
  <c r="X442" i="70"/>
  <c r="Y62" i="51"/>
  <c r="X251" i="67"/>
  <c r="X47" i="52"/>
  <c r="X255" i="66"/>
  <c r="X254" i="66" s="1"/>
  <c r="X7" i="51"/>
  <c r="X262" i="64"/>
  <c r="X261" i="64" s="1"/>
  <c r="X82" i="51"/>
  <c r="X15" i="12"/>
  <c r="X15" i="15" s="1"/>
  <c r="X16" i="15"/>
  <c r="X110" i="6"/>
  <c r="X86" i="6"/>
  <c r="X91" i="6"/>
  <c r="X88" i="6"/>
  <c r="X90" i="6"/>
  <c r="X81" i="61"/>
  <c r="Y128" i="51"/>
  <c r="Y124" i="51" s="1"/>
  <c r="Y236" i="70"/>
  <c r="Y235" i="70" s="1"/>
  <c r="Y231" i="70" s="1"/>
  <c r="X251" i="66"/>
  <c r="X232" i="66"/>
  <c r="X270" i="65"/>
  <c r="X269" i="65" s="1"/>
  <c r="X300" i="64"/>
  <c r="X299" i="64" s="1"/>
  <c r="X44" i="53"/>
  <c r="X43" i="53" s="1"/>
  <c r="X63" i="53"/>
  <c r="X62" i="53" s="1"/>
  <c r="X25" i="53"/>
  <c r="X24" i="53" s="1"/>
  <c r="X109" i="51"/>
  <c r="X236" i="69"/>
  <c r="X235" i="69" s="1"/>
  <c r="X15" i="13"/>
  <c r="X15" i="16" s="1"/>
  <c r="X16" i="16"/>
  <c r="X109" i="52"/>
  <c r="X105" i="52" s="1"/>
  <c r="X255" i="69"/>
  <c r="X254" i="69" s="1"/>
  <c r="X47" i="51"/>
  <c r="X43" i="51" s="1"/>
  <c r="X236" i="66"/>
  <c r="X235" i="66" s="1"/>
  <c r="X128" i="51"/>
  <c r="X236" i="70"/>
  <c r="X235" i="70" s="1"/>
  <c r="X231" i="70" s="1"/>
  <c r="Y56" i="6"/>
  <c r="Y52" i="6"/>
  <c r="Y96" i="6"/>
  <c r="Y54" i="6"/>
  <c r="Y55" i="6"/>
  <c r="Y58" i="6"/>
  <c r="Y57" i="6"/>
  <c r="X151" i="6"/>
  <c r="X127" i="6"/>
  <c r="X232" i="69"/>
  <c r="X85" i="51"/>
  <c r="X291" i="68"/>
  <c r="X290" i="68" s="1"/>
  <c r="X28" i="52"/>
  <c r="X255" i="65"/>
  <c r="X254" i="65" s="1"/>
  <c r="X250" i="65" s="1"/>
  <c r="X66" i="52"/>
  <c r="X255" i="67"/>
  <c r="X254" i="67" s="1"/>
  <c r="X146" i="52"/>
  <c r="X143" i="52" s="1"/>
  <c r="X245" i="71"/>
  <c r="X244" i="71" s="1"/>
  <c r="X241" i="71" s="1"/>
  <c r="Y9" i="29"/>
  <c r="Y3" i="29" s="1"/>
  <c r="Y141" i="29"/>
  <c r="Y490" i="64"/>
  <c r="X43" i="61"/>
  <c r="Y53" i="6"/>
  <c r="Y231" i="65" l="1"/>
  <c r="X3" i="51"/>
  <c r="X62" i="51"/>
  <c r="X310" i="68"/>
  <c r="X231" i="67"/>
  <c r="X105" i="51"/>
  <c r="X43" i="52"/>
  <c r="X24" i="52"/>
  <c r="Y250" i="69"/>
  <c r="X250" i="69"/>
  <c r="X124" i="52"/>
  <c r="X24" i="51"/>
  <c r="X133" i="29"/>
  <c r="X231" i="65"/>
  <c r="X62" i="52"/>
  <c r="X250" i="66"/>
  <c r="X124" i="51"/>
  <c r="X3" i="52"/>
  <c r="X250" i="70"/>
  <c r="Y3" i="16"/>
  <c r="Y3" i="17"/>
  <c r="X231" i="66"/>
  <c r="Y3" i="15"/>
  <c r="Y3" i="28"/>
  <c r="X3" i="15"/>
  <c r="Y3" i="26"/>
  <c r="Y3" i="27"/>
  <c r="Y139" i="29"/>
  <c r="Y133" i="29" s="1"/>
  <c r="X3" i="26"/>
  <c r="Y150" i="6"/>
  <c r="Y126" i="6"/>
  <c r="X286" i="68"/>
  <c r="Y164" i="6"/>
  <c r="Y140" i="6"/>
  <c r="X140" i="6"/>
  <c r="X164" i="6"/>
  <c r="X250" i="67"/>
  <c r="X257" i="64"/>
  <c r="X278" i="64"/>
  <c r="X126" i="6"/>
  <c r="X150" i="6"/>
  <c r="X231" i="69"/>
  <c r="X81" i="51"/>
  <c r="W34" i="6" l="1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B28" i="6" l="1"/>
  <c r="L28" i="6"/>
  <c r="T28" i="6"/>
  <c r="F28" i="6"/>
  <c r="N28" i="6"/>
  <c r="V28" i="6"/>
  <c r="G28" i="6"/>
  <c r="O28" i="6"/>
  <c r="W28" i="6"/>
  <c r="D28" i="6"/>
  <c r="H28" i="6"/>
  <c r="P28" i="6"/>
  <c r="I28" i="6"/>
  <c r="Q28" i="6"/>
  <c r="C28" i="6"/>
  <c r="K28" i="6"/>
  <c r="S28" i="6"/>
  <c r="R28" i="6"/>
  <c r="J28" i="6"/>
  <c r="E28" i="6"/>
  <c r="M28" i="6"/>
  <c r="U28" i="6"/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43" i="57" s="1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81" i="54"/>
  <c r="W17" i="12"/>
  <c r="W214" i="68"/>
  <c r="W164" i="49"/>
  <c r="W161" i="49" s="1"/>
  <c r="W424" i="72"/>
  <c r="W442" i="72"/>
  <c r="W406" i="72"/>
  <c r="W424" i="71"/>
  <c r="W406" i="71"/>
  <c r="W442" i="71"/>
  <c r="W144" i="63"/>
  <c r="W144" i="62"/>
  <c r="W162" i="61"/>
  <c r="W144" i="61"/>
  <c r="W242" i="72"/>
  <c r="W224" i="72"/>
  <c r="W260" i="72"/>
  <c r="W260" i="71"/>
  <c r="W242" i="71"/>
  <c r="W224" i="71"/>
  <c r="W162" i="53"/>
  <c r="W144" i="53"/>
  <c r="W162" i="52"/>
  <c r="W144" i="52"/>
  <c r="W162" i="51"/>
  <c r="W144" i="51"/>
  <c r="W23" i="26"/>
  <c r="W23" i="15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162" i="62"/>
  <c r="W162" i="63"/>
  <c r="W12" i="15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27" i="15" s="1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3" i="56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53" i="6" l="1"/>
  <c r="W63" i="53"/>
  <c r="W335" i="68"/>
  <c r="W512" i="64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511" i="64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231" i="65" s="1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50" i="70" l="1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57" i="4"/>
  <c r="B81" i="4"/>
  <c r="B54" i="4"/>
  <c r="B23" i="4"/>
  <c r="B56" i="4"/>
  <c r="B20" i="4"/>
  <c r="B76" i="4"/>
  <c r="B64" i="4"/>
  <c r="B27" i="4"/>
  <c r="B45" i="4"/>
  <c r="B53" i="4"/>
  <c r="B58" i="4"/>
  <c r="B82" i="4"/>
  <c r="B84" i="4"/>
  <c r="B38" i="4"/>
  <c r="B14" i="4"/>
  <c r="B24" i="4"/>
  <c r="B70" i="4"/>
  <c r="B8" i="4"/>
  <c r="B37" i="4"/>
  <c r="B35" i="4"/>
  <c r="B48" i="4"/>
  <c r="B10" i="4"/>
  <c r="B4" i="4"/>
  <c r="B73" i="4"/>
  <c r="B7" i="4"/>
  <c r="B80" i="4"/>
  <c r="B9" i="4"/>
  <c r="B61" i="4"/>
  <c r="B65" i="4"/>
  <c r="B11" i="4"/>
  <c r="B25" i="4"/>
  <c r="B26" i="4"/>
  <c r="B22" i="4"/>
  <c r="B71" i="4"/>
  <c r="B46" i="4"/>
  <c r="B30" i="4"/>
  <c r="B72" i="4"/>
  <c r="B60" i="4"/>
  <c r="B66" i="4"/>
  <c r="B68" i="4"/>
  <c r="B34" i="4"/>
  <c r="B13" i="4"/>
  <c r="B79" i="4"/>
  <c r="B15" i="4"/>
  <c r="B41" i="4"/>
  <c r="B39" i="4"/>
  <c r="B47" i="4"/>
  <c r="B36" i="4"/>
  <c r="B17" i="4"/>
  <c r="B29" i="4"/>
  <c r="B78" i="4"/>
  <c r="B77" i="4"/>
  <c r="B83" i="4"/>
  <c r="B49" i="4"/>
  <c r="B55" i="4"/>
  <c r="B44" i="4"/>
  <c r="B33" i="4"/>
  <c r="B21" i="4"/>
  <c r="B16" i="4"/>
  <c r="B28" i="4"/>
  <c r="B67" i="4"/>
  <c r="B59" i="4"/>
  <c r="B52" i="4"/>
  <c r="B40" i="4"/>
  <c r="B12" i="4"/>
  <c r="B69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6" i="56" s="1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P15" i="56" l="1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7" i="56" s="1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S423" i="68" l="1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T4" i="13"/>
  <c r="T4" i="16" s="1"/>
  <c r="T4" i="10"/>
  <c r="G116" i="71"/>
  <c r="G135" i="71"/>
  <c r="R24" i="60"/>
  <c r="R24" i="63"/>
  <c r="R461" i="65"/>
  <c r="E97" i="6"/>
  <c r="E44" i="6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V4" i="10"/>
  <c r="V4" i="13"/>
  <c r="V4" i="16" s="1"/>
  <c r="V44" i="6"/>
  <c r="V97" i="6"/>
  <c r="Q97" i="6"/>
  <c r="Q44" i="6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97" i="6"/>
  <c r="U3" i="15"/>
  <c r="D32" i="13"/>
  <c r="D32" i="16" s="1"/>
  <c r="D32" i="10"/>
  <c r="D27" i="9"/>
  <c r="C98" i="65"/>
  <c r="B97" i="6"/>
  <c r="B44" i="6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L53" i="6" l="1"/>
  <c r="U53" i="6"/>
  <c r="S53" i="6"/>
  <c r="V53" i="6"/>
  <c r="D53" i="6"/>
  <c r="O53" i="6"/>
  <c r="P53" i="6"/>
  <c r="G53" i="6"/>
  <c r="B53" i="6"/>
  <c r="K53" i="6"/>
  <c r="T53" i="6"/>
  <c r="C53" i="6"/>
  <c r="E53" i="6"/>
  <c r="M53" i="6"/>
  <c r="F53" i="6"/>
  <c r="Q53" i="6"/>
  <c r="O257" i="64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F3" i="13" s="1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F3" i="10" l="1"/>
  <c r="L3" i="10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R3" i="46" s="1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C3" i="1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P25" i="21" l="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408" i="68" l="1"/>
  <c r="Q81" i="56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S3" i="19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461" i="69" l="1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<sst xmlns="http://schemas.openxmlformats.org/spreadsheetml/2006/main" count="18216" uniqueCount="4948">
  <si>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</si>
  <si>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</si>
  <si>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</si>
  <si>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</si>
  <si>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</si>
  <si>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</si>
  <si>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</si>
  <si>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</si>
  <si>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</si>
  <si>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</si>
  <si>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</si>
  <si>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</si>
  <si>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</si>
  <si>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</si>
  <si>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</si>
  <si>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</si>
  <si>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</si>
  <si>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</si>
  <si>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</si>
  <si>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</si>
  <si>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</si>
  <si>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</si>
  <si>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</si>
  <si>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</si>
  <si>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</si>
  <si>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</si>
  <si>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</si>
  <si>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</si>
  <si>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</si>
  <si>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</si>
  <si>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</si>
  <si>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</si>
  <si>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</si>
  <si>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</si>
  <si>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</si>
  <si>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</si>
  <si>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</si>
  <si>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</si>
  <si>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</si>
  <si>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</si>
  <si>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</si>
  <si>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</si>
  <si>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</si>
  <si>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</si>
  <si>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</si>
  <si>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</si>
  <si>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</si>
  <si>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</si>
  <si>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</si>
  <si>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</si>
  <si>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</si>
  <si>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</si>
  <si>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</si>
  <si>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</si>
  <si>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</si>
  <si>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</si>
  <si>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</si>
  <si>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</si>
  <si>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</si>
  <si>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</si>
  <si>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</si>
  <si>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</si>
  <si>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</si>
  <si>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</si>
  <si>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</si>
  <si>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</si>
  <si>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</si>
  <si>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</si>
  <si>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</si>
  <si>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</si>
  <si>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</si>
  <si>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</si>
  <si>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</si>
  <si>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</si>
  <si>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</si>
  <si>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</si>
  <si>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</si>
  <si>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</si>
  <si>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</si>
  <si>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</si>
  <si>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</si>
  <si>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</si>
  <si>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</si>
  <si>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</si>
  <si>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</si>
  <si>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</si>
  <si>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</si>
  <si>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</si>
  <si>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</si>
  <si>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</si>
  <si>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</si>
  <si>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</si>
  <si>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</si>
  <si>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</si>
  <si>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</si>
  <si>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</si>
  <si>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</si>
  <si>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</si>
  <si>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</si>
  <si>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</si>
  <si>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</si>
  <si>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</si>
  <si>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</si>
  <si>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</si>
  <si>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</si>
  <si>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</si>
  <si>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</si>
  <si>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</si>
  <si>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</si>
  <si>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</si>
  <si>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</si>
  <si>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</si>
  <si>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</si>
  <si>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</si>
  <si>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</si>
  <si>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</si>
  <si>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</si>
  <si>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</si>
  <si>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</si>
  <si>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</si>
  <si>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</si>
  <si>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</si>
  <si>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</si>
  <si>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</si>
  <si>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</si>
  <si>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</si>
  <si>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</si>
  <si>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</si>
  <si>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</si>
  <si>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</si>
  <si>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</si>
  <si>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</si>
  <si>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</si>
  <si>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</si>
  <si>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</si>
  <si>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</si>
  <si>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</si>
  <si>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</si>
  <si>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</si>
  <si>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</si>
  <si>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</si>
  <si>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</si>
  <si>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</si>
  <si>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</si>
  <si>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</si>
  <si>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</si>
  <si>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</si>
  <si>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</si>
  <si>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</si>
  <si>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</si>
  <si>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</si>
  <si>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</si>
  <si>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</si>
  <si>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</si>
  <si>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</si>
  <si>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</si>
  <si>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</si>
  <si>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</si>
  <si>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</si>
  <si>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</si>
  <si>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</si>
  <si>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</si>
  <si>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</si>
  <si>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</si>
  <si>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</si>
  <si>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</si>
  <si>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</si>
  <si>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</si>
  <si>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</si>
  <si>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</si>
  <si>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</si>
  <si>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</si>
  <si>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</si>
  <si>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</si>
  <si>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</si>
  <si>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</si>
  <si>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</si>
  <si>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</si>
  <si>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</si>
  <si>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</si>
  <si>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</si>
  <si>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</si>
  <si>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</si>
  <si>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</si>
  <si>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</si>
  <si>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</si>
  <si>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Total households useful surface area (in thousand sqm)</t>
  </si>
  <si>
    <t>New and renovated households useful surface area (in thousand sqm)</t>
  </si>
  <si>
    <t>Consumption expenditure per household relative to the EU average</t>
  </si>
  <si>
    <t>Natural gas</t>
  </si>
  <si>
    <t>Code</t>
  </si>
  <si>
    <t>Ambient heat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</si>
  <si>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</si>
  <si>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</si>
  <si>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</si>
  <si>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</si>
  <si>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</si>
  <si>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</si>
  <si>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</si>
  <si>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</si>
  <si>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</si>
  <si>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</si>
  <si>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</si>
  <si>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</si>
  <si>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</si>
  <si>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</si>
  <si>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</si>
  <si>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</si>
  <si>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</si>
  <si>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</si>
  <si>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</si>
  <si>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</si>
  <si>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</si>
  <si>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JRC-IDEES-2023 - Integrated Database of the European Energy System</t>
  </si>
  <si>
    <t>v2023-1.00</t>
  </si>
  <si>
    <t>Space heating (without ambient heat)</t>
  </si>
  <si>
    <t>SE</t>
  </si>
  <si>
    <t>Sweden</t>
  </si>
  <si>
    <t>Household consumption expenditure (M€2023)</t>
  </si>
  <si>
    <t>Household consumption expenditure per capita (€2023)</t>
  </si>
  <si>
    <t>Household consumption expenditure per household (€2023)</t>
  </si>
  <si>
    <t>SE - Residential sector summary</t>
  </si>
  <si>
    <t>Macro.Meuro2015.SE.ConsumptionExpenditure</t>
  </si>
  <si>
    <t>Macro.number.SE.Population</t>
  </si>
  <si>
    <t>NUM.number.SE.Res.HH</t>
  </si>
  <si>
    <t>SurfaceArea.ksqm.SE.Res.HH</t>
  </si>
  <si>
    <t>NUM.number.SE.Res.HHnew</t>
  </si>
  <si>
    <t>SurfaceArea.ksqm.SE.Res.HHnew</t>
  </si>
  <si>
    <t>HDD.Celsius.SE.Actual</t>
  </si>
  <si>
    <t>HDD.Celsius.SE.Mean</t>
  </si>
  <si>
    <t>HDD.ratio.SE.Relative</t>
  </si>
  <si>
    <t>FEC.ktoe.SE.ES.Res</t>
  </si>
  <si>
    <t>FEC.ktoe.SE.ES.Res.Solids</t>
  </si>
  <si>
    <t>FEC.ktoe.SE.ES.Res.LPG</t>
  </si>
  <si>
    <t>FEC.ktoe.SE.ES.Res.Oil</t>
  </si>
  <si>
    <t>FEC.ktoe.SE.ES.Res.NG</t>
  </si>
  <si>
    <t>FEC.ktoe.SE.ES.Res.Biomass_Waste</t>
  </si>
  <si>
    <t>FEC.ktoe.SE.ES.Res.Biogas</t>
  </si>
  <si>
    <t>FEC.ktoe.SE.ES.Res.LiqBio</t>
  </si>
  <si>
    <t>FEC.ktoe.SE.ES.Res.Solar</t>
  </si>
  <si>
    <t>FEC.ktoe.SE.ES.Res.Geo</t>
  </si>
  <si>
    <t>FEC.ktoe.SE.ES.Res.Ambient</t>
  </si>
  <si>
    <t>FEC.ktoe.SE.ES.Res.Steam_Distr</t>
  </si>
  <si>
    <t>FEC.ktoe.SE.ES.Res.Elec</t>
  </si>
  <si>
    <t>FEC.ktoe.SE.Res.HH</t>
  </si>
  <si>
    <t>FEC.ktoe.SE.Res.HH.Thermal</t>
  </si>
  <si>
    <t>FEC.ktoe.SE.Res.HH.Thermal.SH</t>
  </si>
  <si>
    <t>FEC.ktoe.SE.Res.HH.Thermal.SC</t>
  </si>
  <si>
    <t>FEC.ktoe.SE.Res.HH.Thermal.WH</t>
  </si>
  <si>
    <t>FEC.ktoe.SE.Res.HH.Thermal.CO</t>
  </si>
  <si>
    <t>FEC.ktoe.SE.Res.HH.Appl</t>
  </si>
  <si>
    <t>EMI.ktCO2.SE.ES.Res</t>
  </si>
  <si>
    <t>EMI.ktCO2.SE.ES.Res.Solids</t>
  </si>
  <si>
    <t>EMI.ktCO2.SE.ES.Res.LPG</t>
  </si>
  <si>
    <t>EMI.ktCO2.SE.ES.Res.Oil</t>
  </si>
  <si>
    <t>EMI.ktCO2.SE.ES.Res.NG</t>
  </si>
  <si>
    <t>EMI.ktCO2.SE.ES.Res.Biomass_Waste</t>
  </si>
  <si>
    <t>EMI.ktCO2.SE.ES.Res.Biogas</t>
  </si>
  <si>
    <t>EMI.ktCO2.SE.ES.Res.LiqBio</t>
  </si>
  <si>
    <t>EMI.ktCO2.SE.ES.Res.Solar</t>
  </si>
  <si>
    <t>EMI.ktCO2.SE.ES.Res.Geo</t>
  </si>
  <si>
    <t>EMI.ktCO2.SE.ES.Res.Ambient</t>
  </si>
  <si>
    <t>EMI.ktCO2.SE.ES.Res.Steam_Distr</t>
  </si>
  <si>
    <t>EMI.ktCO2.SE.ES.Res.Elec</t>
  </si>
  <si>
    <t>EMI.ktCO2.SE.Res.HH</t>
  </si>
  <si>
    <t>EMI.ktCO2.SE.Res.HH.Thermal</t>
  </si>
  <si>
    <t>EMI.ktCO2.SE.Res.HH.Thermal.SH</t>
  </si>
  <si>
    <t>EMI.ktCO2.SE.Res.HH.Thermal.SC</t>
  </si>
  <si>
    <t>EMI.ktCO2.SE.Res.HH.Thermal.WH</t>
  </si>
  <si>
    <t>EMI.ktCO2.SE.Res.HH.Thermal.CO</t>
  </si>
  <si>
    <t>EMI.ktCO2.SE.Res.HH.Appl</t>
  </si>
  <si>
    <t>FEC_per_household.kWh.SE.Res.HH</t>
  </si>
  <si>
    <t>FEC_per_household.kWh.SE.Res.HH.Thermal</t>
  </si>
  <si>
    <t>FEC_per_household.kWh.SE.Res.HH.Thermal.SH</t>
  </si>
  <si>
    <t>FEC_per_household.kWh.SE.Res.HH.Thermal.SC</t>
  </si>
  <si>
    <t>FEC_per_household.kWh.SE.Res.HH.Thermal.WH</t>
  </si>
  <si>
    <t>FEC_per_household.kWh.SE.Res.HH.Thermal.CO</t>
  </si>
  <si>
    <t>FEC_per_household.kWh.SE.Res.HH.Appl</t>
  </si>
  <si>
    <t>TES_per_household.kWh.SE.Res.HH.Thermal</t>
  </si>
  <si>
    <t>TES_per_household.kWh.SE.Res.HH.Thermal.SH</t>
  </si>
  <si>
    <t>TES_per_household.kWh.SE.Res.HH.Thermal.SC</t>
  </si>
  <si>
    <t>TES_per_household.kWh.SE.Res.HH.Thermal.WH</t>
  </si>
  <si>
    <t>TES_per_household.kWh.SE.Res.HH.Thermal.CO</t>
  </si>
  <si>
    <t>EMI_per_household.kgCO2.SE.Res.HH</t>
  </si>
  <si>
    <t>EMI_per_household.kgCO2.SE.Res.HH.Thermal</t>
  </si>
  <si>
    <t>EMI_per_household.kgCO2.SE.Res.HH.Thermal.SH</t>
  </si>
  <si>
    <t>EMI_per_household.kgCO2.SE.Res.HH.Thermal.SC</t>
  </si>
  <si>
    <t>EMI_per_household.kgCO2.SE.Res.HH.Thermal.WH</t>
  </si>
  <si>
    <t>EMI_per_household.kgCO2.SE.Res.HH.Thermal.CO</t>
  </si>
  <si>
    <t>EMI_per_household.kgCO2.SE.Res.HH.Appl</t>
  </si>
  <si>
    <t>Eff.ratio.SE.Res.HH.Thermal</t>
  </si>
  <si>
    <t>Eff.ratio.SE.Res.HH.Thermal.SH</t>
  </si>
  <si>
    <t>Eff.ratio.SE.Res.HH.Thermal.SC</t>
  </si>
  <si>
    <t>Eff.ratio.SE.Res.HH.Thermal.WH</t>
  </si>
  <si>
    <t>Eff.ratio.SE.Res.HH.Thermal.CO</t>
  </si>
  <si>
    <t>FEC_per_sqm.kWh.SE.Res.HH</t>
  </si>
  <si>
    <t>FEC_per_sqm.kWh.SE.Res.HH.Thermal</t>
  </si>
  <si>
    <t>FEC_per_sqm.kWh.SE.Res.HH.Thermal.SH</t>
  </si>
  <si>
    <t>FEC_per_sqm.kWh.SE.Res.HH.Thermal.SC</t>
  </si>
  <si>
    <t>FEC_per_sqm.kWh.SE.Res.HH.Thermal.WH</t>
  </si>
  <si>
    <t>FEC_per_sqm.kWh.SE.Res.HH.Thermal.CO</t>
  </si>
  <si>
    <t>FEC_per_sqm.kWh.SE.Res.HH.Appl</t>
  </si>
  <si>
    <t>TES_per_sqm.kWh.SE.Res.HH.Thermal</t>
  </si>
  <si>
    <t>TES_per_sqm.kWh.SE.Res.HH.Thermal.SH</t>
  </si>
  <si>
    <t>TES_per_sqm.kWh.SE.Res.HH.Thermal.SC</t>
  </si>
  <si>
    <t>TES_per_sqm.kWh.SE.Res.HH.Thermal.WH</t>
  </si>
  <si>
    <t>TES_per_sqm.kWh.SE.Res.HH.Thermal.CO</t>
  </si>
  <si>
    <t>EMI_per_sqm.kgCO2.SE.Res.HH</t>
  </si>
  <si>
    <t>EMI_per_sqm.kgCO2.SE.Res.HH.Thermal</t>
  </si>
  <si>
    <t>EMI_per_sqm.kgCO2.SE.Res.HH.Thermal.SH</t>
  </si>
  <si>
    <t>EMI_per_sqm.kgCO2.SE.Res.HH.Thermal.SC</t>
  </si>
  <si>
    <t>EMI_per_sqm.kgCO2.SE.Res.HH.Thermal.WH</t>
  </si>
  <si>
    <t>EMI_per_sqm.kgCO2.SE.Res.HH.Thermal.CO</t>
  </si>
  <si>
    <t>EMI_per_sqm.kgCO2.SE.Res.HH.Appl</t>
  </si>
  <si>
    <t>FEC_per_capita.kWh.SE.Res.HH</t>
  </si>
  <si>
    <t>FEC_per_capita.kWh.SE.Res.HH.Thermal</t>
  </si>
  <si>
    <t>FEC_per_capita.kWh.SE.Res.HH.Thermal.SH</t>
  </si>
  <si>
    <t>FEC_per_capita.kWh.SE.Res.HH.Thermal.SC</t>
  </si>
  <si>
    <t>FEC_per_capita.kWh.SE.Res.HH.Thermal.WH</t>
  </si>
  <si>
    <t>FEC_per_capita.kWh.SE.Res.HH.Thermal.CO</t>
  </si>
  <si>
    <t>FEC_per_capita.kWh.SE.Res.HH.Appl</t>
  </si>
  <si>
    <t>TES_per_capita.kWh.SE.Res.HH.Thermal</t>
  </si>
  <si>
    <t>TES_per_capita.kWh.SE.Res.HH.Thermal.SH</t>
  </si>
  <si>
    <t>TES_per_capita.kWh.SE.Res.HH.Thermal.SC</t>
  </si>
  <si>
    <t>TES_per_capita.kWh.SE.Res.HH.Thermal.WH</t>
  </si>
  <si>
    <t>TES_per_capita.kWh.SE.Res.HH.Thermal.CO</t>
  </si>
  <si>
    <t>EMI_per_capita.kgCO2.SE.Res.HH</t>
  </si>
  <si>
    <t>EMI_per_capita.kgCO2.SE.Res.HH.Thermal</t>
  </si>
  <si>
    <t>EMI_per_capita.kgCO2.SE.Res.HH.Thermal.SH</t>
  </si>
  <si>
    <t>EMI_per_capita.kgCO2.SE.Res.HH.Thermal.SC</t>
  </si>
  <si>
    <t>EMI_per_capita.kgCO2.SE.Res.HH.Thermal.WH</t>
  </si>
  <si>
    <t>EMI_per_capita.kgCO2.SE.Res.HH.Thermal.CO</t>
  </si>
  <si>
    <t>EMI_per_capita.kgCO2.SE.Res.HH.Appl</t>
  </si>
  <si>
    <t>SE - Number of households</t>
  </si>
  <si>
    <t>NUM.number.SE.Res.HH.Thermal</t>
  </si>
  <si>
    <t>NUM.number.SE.Res.HH.Thermal.SH</t>
  </si>
  <si>
    <t>NUM.number.SE.Res.HH.Thermal.SH.Solids</t>
  </si>
  <si>
    <t>NUM.number.SE.Res.HH.Thermal.SH.LPG</t>
  </si>
  <si>
    <t>NUM.number.SE.Res.HH.Thermal.SH.Oil</t>
  </si>
  <si>
    <t>NUM.number.SE.Res.HH.Thermal.SH.Gas</t>
  </si>
  <si>
    <t>NUM.number.SE.Res.HH.Thermal.SH.Biomass</t>
  </si>
  <si>
    <t>NUM.number.SE.Res.HH.Thermal.SH.Geo</t>
  </si>
  <si>
    <t>NUM.number.SE.Res.HH.Thermal.SH.DistrHeat</t>
  </si>
  <si>
    <t>NUM.number.SE.Res.HH.Thermal.SH.AdvElc</t>
  </si>
  <si>
    <t>NUM.number.SE.Res.HH.Thermal.SH.ConvElc</t>
  </si>
  <si>
    <t>NUM.number.SE.Res.HH.Thermal.SC</t>
  </si>
  <si>
    <t>NUM.number.SE.Res.HH.Thermal.SC.AC</t>
  </si>
  <si>
    <t>NUM.number.SE.Res.HH.Thermal.WH</t>
  </si>
  <si>
    <t>NUM.number.SE.Res.HH.Thermal.WH.Solids</t>
  </si>
  <si>
    <t>NUM.number.SE.Res.HH.Thermal.WH.LPG</t>
  </si>
  <si>
    <t>NUM.number.SE.Res.HH.Thermal.WH.Oil</t>
  </si>
  <si>
    <t>NUM.number.SE.Res.HH.Thermal.WH.Gas</t>
  </si>
  <si>
    <t>NUM.number.SE.Res.HH.Thermal.WH.Biomass</t>
  </si>
  <si>
    <t>NUM.number.SE.Res.HH.Thermal.WH.Geo</t>
  </si>
  <si>
    <t>NUM.number.SE.Res.HH.Thermal.WH.DistrHeat</t>
  </si>
  <si>
    <t>NUM.number.SE.Res.HH.Thermal.WH.Elc</t>
  </si>
  <si>
    <t>NUM.number.SE.Res.HH.Thermal.WH.Solar</t>
  </si>
  <si>
    <t>NUM.number.SE.Res.HH.Thermal.CO</t>
  </si>
  <si>
    <t>NUM.number.SE.Res.HH.Thermal.CO.Solids</t>
  </si>
  <si>
    <t>NUM.number.SE.Res.HH.Thermal.CO.LPG</t>
  </si>
  <si>
    <t>NUM.number.SE.Res.HH.Thermal.CO.Gas</t>
  </si>
  <si>
    <t>NUM.number.SE.Res.HH.Thermal.CO.Biomass</t>
  </si>
  <si>
    <t>NUM.number.SE.Res.HH.Thermal.CO.Elc</t>
  </si>
  <si>
    <t>SE - Final energy consumption</t>
  </si>
  <si>
    <t>FEC.ktoe.SE.Res.HH.Thermal.SH.Solids.Solids</t>
  </si>
  <si>
    <t>FEC.ktoe.SE.Res.HH.Thermal.SH.LPG.LPG</t>
  </si>
  <si>
    <t>FEC.ktoe.SE.Res.HH.Thermal.SH.Oil.Oil_LiqBio</t>
  </si>
  <si>
    <t>FEC.ktoe.SE.Res.HH.Thermal.SH.Gas.NG_Biogas</t>
  </si>
  <si>
    <t>FEC.ktoe.SE.Res.HH.Thermal.SH.Biomass.Biomass_Waste</t>
  </si>
  <si>
    <t>FEC.ktoe.SE.Res.HH.Thermal.SH.Geo.Geo</t>
  </si>
  <si>
    <t>FEC.ktoe.SE.Res.HH.Thermal.SH.DistrHeat.Steam_Distr</t>
  </si>
  <si>
    <t>FEC.ktoe.SE.Res.HH.Thermal.SH.AdvElc.Elec</t>
  </si>
  <si>
    <t>FEC.ktoe.SE.Res.HH.Thermal.SH.ConvElc.Elec</t>
  </si>
  <si>
    <t>FEC.ktoe.SE.Res.HH.Thermal.SH.TotalCirculation.Elec</t>
  </si>
  <si>
    <t>FEC.ktoe.SE.Res.HH.Thermal.SC.AC.Elec</t>
  </si>
  <si>
    <t>FEC.ktoe.SE.Res.HH.Thermal.WH.Solids.Solids</t>
  </si>
  <si>
    <t>FEC.ktoe.SE.Res.HH.Thermal.WH.LPG.LPG</t>
  </si>
  <si>
    <t>FEC.ktoe.SE.Res.HH.Thermal.WH.Oil.Oil_LiqBio</t>
  </si>
  <si>
    <t>FEC.ktoe.SE.Res.HH.Thermal.WH.Gas.NG_Biogas</t>
  </si>
  <si>
    <t>FEC.ktoe.SE.Res.HH.Thermal.WH.Biomass.Biomass_Waste</t>
  </si>
  <si>
    <t>FEC.ktoe.SE.Res.HH.Thermal.WH.Geo.Geo</t>
  </si>
  <si>
    <t>FEC.ktoe.SE.Res.HH.Thermal.WH.DistrHeat.Steam_Distr</t>
  </si>
  <si>
    <t>FEC.ktoe.SE.Res.HH.Thermal.WH.Elc.Elec</t>
  </si>
  <si>
    <t>FEC.ktoe.SE.Res.HH.Thermal.WH.TotalSolar.Solar</t>
  </si>
  <si>
    <t>FEC.ktoe.SE.Res.HH.Thermal.CO.Solids.Solids</t>
  </si>
  <si>
    <t>FEC.ktoe.SE.Res.HH.Thermal.CO.LPG.LPG</t>
  </si>
  <si>
    <t>FEC.ktoe.SE.Res.HH.Thermal.CO.Gas.NG_Biogas</t>
  </si>
  <si>
    <t>FEC.ktoe.SE.Res.HH.Thermal.CO.Biomass.Biomass_Waste</t>
  </si>
  <si>
    <t>FEC.ktoe.SE.Res.HH.Thermal.CO.Elc.Elec</t>
  </si>
  <si>
    <t>SE - Thermal energy service</t>
  </si>
  <si>
    <t>TES.ktoe.SE.Res.HH.Thermal</t>
  </si>
  <si>
    <t>TES.ktoe.SE.Res.HH.Thermal.SH</t>
  </si>
  <si>
    <t>TES.ktoe.SE.Res.HH.Thermal.SH.Solids.Solids</t>
  </si>
  <si>
    <t>TES.ktoe.SE.Res.HH.Thermal.SH.LPG.LPG</t>
  </si>
  <si>
    <t>TES.ktoe.SE.Res.HH.Thermal.SH.Oil.Oil_LiqBio</t>
  </si>
  <si>
    <t>TES.ktoe.SE.Res.HH.Thermal.SH.Gas.NG_Biogas</t>
  </si>
  <si>
    <t>TES.ktoe.SE.Res.HH.Thermal.SH.Biomass.Biomass_Waste</t>
  </si>
  <si>
    <t>TES.ktoe.SE.Res.HH.Thermal.SH.Geo.Geo</t>
  </si>
  <si>
    <t>TES.ktoe.SE.Res.HH.Thermal.SH.DistrHeat.Steam_Distr</t>
  </si>
  <si>
    <t>TES.ktoe.SE.Res.HH.Thermal.SH.AdvElc.Elec</t>
  </si>
  <si>
    <t>TES.ktoe.SE.Res.HH.Thermal.SH.ConvElc.Elec</t>
  </si>
  <si>
    <t>TES.ktoe.SE.Res.HH.Thermal.SH.TotalCirculation.Elec</t>
  </si>
  <si>
    <t>TES.ktoe.SE.Res.HH.Thermal.SC</t>
  </si>
  <si>
    <t>TES.ktoe.SE.Res.HH.Thermal.SC.AC.Elec</t>
  </si>
  <si>
    <t>TES.ktoe.SE.Res.HH.Thermal.WH</t>
  </si>
  <si>
    <t>TES.ktoe.SE.Res.HH.Thermal.WH.Solids.Solids</t>
  </si>
  <si>
    <t>TES.ktoe.SE.Res.HH.Thermal.WH.LPG.LPG</t>
  </si>
  <si>
    <t>TES.ktoe.SE.Res.HH.Thermal.WH.Oil.Oil_LiqBio</t>
  </si>
  <si>
    <t>TES.ktoe.SE.Res.HH.Thermal.WH.Gas.NG_Biogas</t>
  </si>
  <si>
    <t>TES.ktoe.SE.Res.HH.Thermal.WH.Biomass.Biomass_Waste</t>
  </si>
  <si>
    <t>TES.ktoe.SE.Res.HH.Thermal.WH.Geo.Geo</t>
  </si>
  <si>
    <t>TES.ktoe.SE.Res.HH.Thermal.WH.DistrHeat.Steam_Distr</t>
  </si>
  <si>
    <t>TES.ktoe.SE.Res.HH.Thermal.WH.Elc.Elec</t>
  </si>
  <si>
    <t>TES.ktoe.SE.Res.HH.Thermal.WH.TotalSolar.Solar</t>
  </si>
  <si>
    <t>TES.ktoe.SE.Res.HH.Thermal.CO</t>
  </si>
  <si>
    <t>TES.ktoe.SE.Res.HH.Thermal.CO.Solids.Solids</t>
  </si>
  <si>
    <t>TES.ktoe.SE.Res.HH.Thermal.CO.LPG.LPG</t>
  </si>
  <si>
    <t>TES.ktoe.SE.Res.HH.Thermal.CO.Gas.NG_Biogas</t>
  </si>
  <si>
    <t>TES.ktoe.SE.Res.HH.Thermal.CO.Biomass.Biomass_Waste</t>
  </si>
  <si>
    <t>TES.ktoe.SE.Res.HH.Thermal.CO.Elc.Elec</t>
  </si>
  <si>
    <t>SE - System efficiency indicator of total stock</t>
  </si>
  <si>
    <t>Eff.ratio.SE.Res.HH.Thermal.SH.Solids.Solids</t>
  </si>
  <si>
    <t>Eff.ratio.SE.Res.HH.Thermal.SH.LPG.LPG</t>
  </si>
  <si>
    <t>Eff.ratio.SE.Res.HH.Thermal.SH.Oil.Oil_LiqBio</t>
  </si>
  <si>
    <t>Eff.ratio.SE.Res.HH.Thermal.SH.Gas.NG_Biogas</t>
  </si>
  <si>
    <t>Eff.ratio.SE.Res.HH.Thermal.SH.Biomass.Biomass_Waste</t>
  </si>
  <si>
    <t>Eff.ratio.SE.Res.HH.Thermal.SH.Geo.Geo</t>
  </si>
  <si>
    <t>Eff.ratio.SE.Res.HH.Thermal.SH.DistrHeat.Steam_Distr</t>
  </si>
  <si>
    <t>Eff.ratio.SE.Res.HH.Thermal.SH.AdvElc.Elec</t>
  </si>
  <si>
    <t>Eff.ratio.SE.Res.HH.Thermal.SH.ConvElc.Elec</t>
  </si>
  <si>
    <t>Eff.ratio.SE.Res.HH.Thermal.SH.TotalCirculation.Elec</t>
  </si>
  <si>
    <t>Eff.ratio.SE.Res.HH.Thermal.SC.AC.Elec</t>
  </si>
  <si>
    <t>Eff.ratio.SE.Res.HH.Thermal.WH.Solids.Solids</t>
  </si>
  <si>
    <t>Eff.ratio.SE.Res.HH.Thermal.WH.LPG.LPG</t>
  </si>
  <si>
    <t>Eff.ratio.SE.Res.HH.Thermal.WH.Oil.Oil_LiqBio</t>
  </si>
  <si>
    <t>Eff.ratio.SE.Res.HH.Thermal.WH.Gas.NG_Biogas</t>
  </si>
  <si>
    <t>Eff.ratio.SE.Res.HH.Thermal.WH.Biomass.Biomass_Waste</t>
  </si>
  <si>
    <t>Eff.ratio.SE.Res.HH.Thermal.WH.Geo.Geo</t>
  </si>
  <si>
    <t>Eff.ratio.SE.Res.HH.Thermal.WH.DistrHeat.Steam_Distr</t>
  </si>
  <si>
    <t>Eff.ratio.SE.Res.HH.Thermal.WH.Elc.Elec</t>
  </si>
  <si>
    <t>Eff.ratio.SE.Res.HH.Thermal.WH.TotalSolar.Solar</t>
  </si>
  <si>
    <t>Eff.ratio.SE.Res.HH.Thermal.CO.Solids.Solids</t>
  </si>
  <si>
    <t>Eff.ratio.SE.Res.HH.Thermal.CO.LPG.LPG</t>
  </si>
  <si>
    <t>Eff.ratio.SE.Res.HH.Thermal.CO.Gas.NG_Biogas</t>
  </si>
  <si>
    <t>Eff.ratio.SE.Res.HH.Thermal.CO.Biomass.Biomass_Waste</t>
  </si>
  <si>
    <t>Eff.ratio.SE.Res.HH.Thermal.CO.Elc.Elec</t>
  </si>
  <si>
    <t>SE - CO2 emissions</t>
  </si>
  <si>
    <t>EMI.ktCO2.SE.Res.HH.Thermal.SH.Solids.Solids</t>
  </si>
  <si>
    <t>EMI.ktCO2.SE.Res.HH.Thermal.SH.LPG.LPG</t>
  </si>
  <si>
    <t>EMI.ktCO2.SE.Res.HH.Thermal.SH.Oil.Oil_LiqBio</t>
  </si>
  <si>
    <t>EMI.ktCO2.SE.Res.HH.Thermal.SH.Gas.NG_Biogas</t>
  </si>
  <si>
    <t>EMI.ktCO2.SE.Res.HH.Thermal.SH.Biomass.Biomass_Waste</t>
  </si>
  <si>
    <t>EMI.ktCO2.SE.Res.HH.Thermal.SH.Geo.Geo</t>
  </si>
  <si>
    <t>EMI.ktCO2.SE.Res.HH.Thermal.SH.DistrHeat.Steam_Distr</t>
  </si>
  <si>
    <t>EMI.ktCO2.SE.Res.HH.Thermal.SH.AdvElc.Elec</t>
  </si>
  <si>
    <t>EMI.ktCO2.SE.Res.HH.Thermal.SH.ConvElc.Elec</t>
  </si>
  <si>
    <t>EMI.ktCO2.SE.Res.HH.Thermal.SH.TotalCirculation.Elec</t>
  </si>
  <si>
    <t>EMI.ktCO2.SE.Res.HH.Thermal.SC.AC.Elec</t>
  </si>
  <si>
    <t>EMI.ktCO2.SE.Res.HH.Thermal.WH.Solids.Solids</t>
  </si>
  <si>
    <t>EMI.ktCO2.SE.Res.HH.Thermal.WH.LPG.LPG</t>
  </si>
  <si>
    <t>EMI.ktCO2.SE.Res.HH.Thermal.WH.Oil.Oil_LiqBio</t>
  </si>
  <si>
    <t>EMI.ktCO2.SE.Res.HH.Thermal.WH.Gas.NG_Biogas</t>
  </si>
  <si>
    <t>EMI.ktCO2.SE.Res.HH.Thermal.WH.Biomass.Biomass_Waste</t>
  </si>
  <si>
    <t>EMI.ktCO2.SE.Res.HH.Thermal.WH.Geo.Geo</t>
  </si>
  <si>
    <t>EMI.ktCO2.SE.Res.HH.Thermal.WH.DistrHeat.Steam_Distr</t>
  </si>
  <si>
    <t>EMI.ktCO2.SE.Res.HH.Thermal.WH.Elc.Elec</t>
  </si>
  <si>
    <t>EMI.ktCO2.SE.Res.HH.Thermal.WH.TotalSolar.Solar</t>
  </si>
  <si>
    <t>EMI.ktCO2.SE.Res.HH.Thermal.CO.Solids.Solids</t>
  </si>
  <si>
    <t>EMI.ktCO2.SE.Res.HH.Thermal.CO.LPG.LPG</t>
  </si>
  <si>
    <t>EMI.ktCO2.SE.Res.HH.Thermal.CO.Gas.NG_Biogas</t>
  </si>
  <si>
    <t>EMI.ktCO2.SE.Res.HH.Thermal.CO.Biomass.Biomass_Waste</t>
  </si>
  <si>
    <t>EMI.ktCO2.SE.Res.HH.Thermal.CO.Elc.Elec</t>
  </si>
  <si>
    <t>SE - Final energy consumption per household</t>
  </si>
  <si>
    <t>FEC_per_household.kWh.SE.Res.HH.Thermal.SH.Solids.Solids</t>
  </si>
  <si>
    <t>FEC_per_household.kWh.SE.Res.HH.Thermal.SH.LPG.LPG</t>
  </si>
  <si>
    <t>FEC_per_household.kWh.SE.Res.HH.Thermal.SH.Oil.Oil_LiqBio</t>
  </si>
  <si>
    <t>FEC_per_household.kWh.SE.Res.HH.Thermal.SH.Gas.NG_Biogas</t>
  </si>
  <si>
    <t>FEC_per_household.kWh.SE.Res.HH.Thermal.SH.Biomass.Biomass_Waste</t>
  </si>
  <si>
    <t>FEC_per_household.kWh.SE.Res.HH.Thermal.SH.Geo.Geo</t>
  </si>
  <si>
    <t>FEC_per_household.kWh.SE.Res.HH.Thermal.SH.DistrHeat.Steam_Distr</t>
  </si>
  <si>
    <t>FEC_per_household.kWh.SE.Res.HH.Thermal.SH.AdvElc.Elec</t>
  </si>
  <si>
    <t>FEC_per_household.kWh.SE.Res.HH.Thermal.SH.ConvElc.Elec</t>
  </si>
  <si>
    <t>FEC_per_household.kWh.SE.Res.HH.Thermal.SH.TotalCirculation.Elec</t>
  </si>
  <si>
    <t>FEC_per_household.kWh.SE.Res.HH.Thermal.SC.AC.Elec</t>
  </si>
  <si>
    <t>FEC_per_household.kWh.SE.Res.HH.Thermal.WH.Solids.Solids</t>
  </si>
  <si>
    <t>FEC_per_household.kWh.SE.Res.HH.Thermal.WH.LPG.LPG</t>
  </si>
  <si>
    <t>FEC_per_household.kWh.SE.Res.HH.Thermal.WH.Oil.Oil_LiqBio</t>
  </si>
  <si>
    <t>FEC_per_household.kWh.SE.Res.HH.Thermal.WH.Gas.NG_Biogas</t>
  </si>
  <si>
    <t>FEC_per_household.kWh.SE.Res.HH.Thermal.WH.Biomass.Biomass_Waste</t>
  </si>
  <si>
    <t>FEC_per_household.kWh.SE.Res.HH.Thermal.WH.Geo.Geo</t>
  </si>
  <si>
    <t>FEC_per_household.kWh.SE.Res.HH.Thermal.WH.DistrHeat.Steam_Distr</t>
  </si>
  <si>
    <t>FEC_per_household.kWh.SE.Res.HH.Thermal.WH.Elc.Elec</t>
  </si>
  <si>
    <t>FEC_per_household.kWh.SE.Res.HH.Thermal.WH.TotalSolar.Solar</t>
  </si>
  <si>
    <t>FEC_per_household.kWh.SE.Res.HH.Thermal.CO.Solids.Solids</t>
  </si>
  <si>
    <t>FEC_per_household.kWh.SE.Res.HH.Thermal.CO.LPG.LPG</t>
  </si>
  <si>
    <t>FEC_per_household.kWh.SE.Res.HH.Thermal.CO.Gas.NG_Biogas</t>
  </si>
  <si>
    <t>FEC_per_household.kWh.SE.Res.HH.Thermal.CO.Biomass.Biomass_Waste</t>
  </si>
  <si>
    <t>FEC_per_household.kWh.SE.Res.HH.Thermal.CO.Elc.Elec</t>
  </si>
  <si>
    <t>SE - Thermal energy service per household</t>
  </si>
  <si>
    <t>TES_per_household.kWh.SE.Res.HH.Thermal.SH.Solids.Solids</t>
  </si>
  <si>
    <t>TES_per_household.kWh.SE.Res.HH.Thermal.SH.LPG.LPG</t>
  </si>
  <si>
    <t>TES_per_household.kWh.SE.Res.HH.Thermal.SH.Oil.Oil_LiqBio</t>
  </si>
  <si>
    <t>TES_per_household.kWh.SE.Res.HH.Thermal.SH.Gas.NG_Biogas</t>
  </si>
  <si>
    <t>TES_per_household.kWh.SE.Res.HH.Thermal.SH.Biomass.Biomass_Waste</t>
  </si>
  <si>
    <t>TES_per_household.kWh.SE.Res.HH.Thermal.SH.Geo.Geo</t>
  </si>
  <si>
    <t>TES_per_household.kWh.SE.Res.HH.Thermal.SH.DistrHeat.Steam_Distr</t>
  </si>
  <si>
    <t>TES_per_household.kWh.SE.Res.HH.Thermal.SH.AdvElc.Elec</t>
  </si>
  <si>
    <t>TES_per_household.kWh.SE.Res.HH.Thermal.SH.ConvElc.Elec</t>
  </si>
  <si>
    <t>TES_per_household.kWh.SE.Res.HH.Thermal.SH.TotalCirculation.Elec</t>
  </si>
  <si>
    <t>TES_per_household.kWh.SE.Res.HH.Thermal.SC.AC.Elec</t>
  </si>
  <si>
    <t>TES_per_household.kWh.SE.Res.HH.Thermal.WH.Solids.Solids</t>
  </si>
  <si>
    <t>TES_per_household.kWh.SE.Res.HH.Thermal.WH.LPG.LPG</t>
  </si>
  <si>
    <t>TES_per_household.kWh.SE.Res.HH.Thermal.WH.Oil.Oil_LiqBio</t>
  </si>
  <si>
    <t>TES_per_household.kWh.SE.Res.HH.Thermal.WH.Gas.NG_Biogas</t>
  </si>
  <si>
    <t>TES_per_household.kWh.SE.Res.HH.Thermal.WH.Biomass.Biomass_Waste</t>
  </si>
  <si>
    <t>TES_per_household.kWh.SE.Res.HH.Thermal.WH.Geo.Geo</t>
  </si>
  <si>
    <t>TES_per_household.kWh.SE.Res.HH.Thermal.WH.DistrHeat.Steam_Distr</t>
  </si>
  <si>
    <t>TES_per_household.kWh.SE.Res.HH.Thermal.WH.Elc.Elec</t>
  </si>
  <si>
    <t>TES_per_household.kWh.SE.Res.HH.Thermal.WH.TotalSolar.Solar</t>
  </si>
  <si>
    <t>TES_per_household.kWh.SE.Res.HH.Thermal.CO.Solids.Solids</t>
  </si>
  <si>
    <t>TES_per_household.kWh.SE.Res.HH.Thermal.CO.LPG.LPG</t>
  </si>
  <si>
    <t>TES_per_household.kWh.SE.Res.HH.Thermal.CO.Gas.NG_Biogas</t>
  </si>
  <si>
    <t>TES_per_household.kWh.SE.Res.HH.Thermal.CO.Biomass.Biomass_Waste</t>
  </si>
  <si>
    <t>TES_per_household.kWh.SE.Res.HH.Thermal.CO.Elc.Elec</t>
  </si>
  <si>
    <t>SE - CO2 emissions per household</t>
  </si>
  <si>
    <t>EMI_per_household.kgCO2.SE.Res.HH.Thermal.SH.Solids.Solids</t>
  </si>
  <si>
    <t>EMI_per_household.kgCO2.SE.Res.HH.Thermal.SH.LPG.LPG</t>
  </si>
  <si>
    <t>EMI_per_household.kgCO2.SE.Res.HH.Thermal.SH.Oil.Oil_LiqBio</t>
  </si>
  <si>
    <t>EMI_per_household.kgCO2.SE.Res.HH.Thermal.SH.Gas.NG_Biogas</t>
  </si>
  <si>
    <t>EMI_per_household.kgCO2.SE.Res.HH.Thermal.SH.Biomass.Biomass_Waste</t>
  </si>
  <si>
    <t>EMI_per_household.kgCO2.SE.Res.HH.Thermal.SH.Geo.Geo</t>
  </si>
  <si>
    <t>EMI_per_household.kgCO2.SE.Res.HH.Thermal.SH.DistrHeat.Steam_Distr</t>
  </si>
  <si>
    <t>EMI_per_household.kgCO2.SE.Res.HH.Thermal.SH.AdvElc.Elec</t>
  </si>
  <si>
    <t>EMI_per_household.kgCO2.SE.Res.HH.Thermal.SH.ConvElc.Elec</t>
  </si>
  <si>
    <t>EMI_per_household.kgCO2.SE.Res.HH.Thermal.SH.TotalCirculation.Elec</t>
  </si>
  <si>
    <t>EMI_per_household.kgCO2.SE.Res.HH.Thermal.SC.AC.Elec</t>
  </si>
  <si>
    <t>EMI_per_household.kgCO2.SE.Res.HH.Thermal.WH.Solids.Solids</t>
  </si>
  <si>
    <t>EMI_per_household.kgCO2.SE.Res.HH.Thermal.WH.LPG.LPG</t>
  </si>
  <si>
    <t>EMI_per_household.kgCO2.SE.Res.HH.Thermal.WH.Oil.Oil_LiqBio</t>
  </si>
  <si>
    <t>EMI_per_household.kgCO2.SE.Res.HH.Thermal.WH.Gas.NG_Biogas</t>
  </si>
  <si>
    <t>EMI_per_household.kgCO2.SE.Res.HH.Thermal.WH.Biomass.Biomass_Waste</t>
  </si>
  <si>
    <t>EMI_per_household.kgCO2.SE.Res.HH.Thermal.WH.Geo.Geo</t>
  </si>
  <si>
    <t>EMI_per_household.kgCO2.SE.Res.HH.Thermal.WH.DistrHeat.Steam_Distr</t>
  </si>
  <si>
    <t>EMI_per_household.kgCO2.SE.Res.HH.Thermal.WH.Elc.Elec</t>
  </si>
  <si>
    <t>EMI_per_household.kgCO2.SE.Res.HH.Thermal.WH.TotalSolar.Solar</t>
  </si>
  <si>
    <t>EMI_per_household.kgCO2.SE.Res.HH.Thermal.CO.Solids.Solids</t>
  </si>
  <si>
    <t>EMI_per_household.kgCO2.SE.Res.HH.Thermal.CO.LPG.LPG</t>
  </si>
  <si>
    <t>EMI_per_household.kgCO2.SE.Res.HH.Thermal.CO.Gas.NG_Biogas</t>
  </si>
  <si>
    <t>EMI_per_household.kgCO2.SE.Res.HH.Thermal.CO.Biomass.Biomass_Waste</t>
  </si>
  <si>
    <t>EMI_per_household.kgCO2.SE.Res.HH.Thermal.CO.Elc.Elec</t>
  </si>
  <si>
    <t>SE - Final energy consumption per surface area</t>
  </si>
  <si>
    <t>FEC_per_sqm.kWh.SE.Res.HH.Thermal.SH.Solids.Solids</t>
  </si>
  <si>
    <t>FEC_per_sqm.kWh.SE.Res.HH.Thermal.SH.LPG.LPG</t>
  </si>
  <si>
    <t>FEC_per_sqm.kWh.SE.Res.HH.Thermal.SH.Oil.Oil_LiqBio</t>
  </si>
  <si>
    <t>FEC_per_sqm.kWh.SE.Res.HH.Thermal.SH.Gas.NG_Biogas</t>
  </si>
  <si>
    <t>FEC_per_sqm.kWh.SE.Res.HH.Thermal.SH.Biomass.Biomass_Waste</t>
  </si>
  <si>
    <t>FEC_per_sqm.kWh.SE.Res.HH.Thermal.SH.Geo.Geo</t>
  </si>
  <si>
    <t>FEC_per_sqm.kWh.SE.Res.HH.Thermal.SH.DistrHeat.Steam_Distr</t>
  </si>
  <si>
    <t>FEC_per_sqm.kWh.SE.Res.HH.Thermal.SH.AdvElc.Elec</t>
  </si>
  <si>
    <t>FEC_per_sqm.kWh.SE.Res.HH.Thermal.SH.ConvElc.Elec</t>
  </si>
  <si>
    <t>FEC_per_sqm.kWh.SE.Res.HH.Thermal.SH.TotalCirculation.Elec</t>
  </si>
  <si>
    <t>FEC_per_sqm.kWh.SE.Res.HH.Thermal.SC.AC.Elec</t>
  </si>
  <si>
    <t>FEC_per_sqm.kWh.SE.Res.HH.Thermal.WH.Solids.Solids</t>
  </si>
  <si>
    <t>FEC_per_sqm.kWh.SE.Res.HH.Thermal.WH.LPG.LPG</t>
  </si>
  <si>
    <t>FEC_per_sqm.kWh.SE.Res.HH.Thermal.WH.Oil.Oil_LiqBio</t>
  </si>
  <si>
    <t>FEC_per_sqm.kWh.SE.Res.HH.Thermal.WH.Gas.NG_Biogas</t>
  </si>
  <si>
    <t>FEC_per_sqm.kWh.SE.Res.HH.Thermal.WH.Biomass.Biomass_Waste</t>
  </si>
  <si>
    <t>FEC_per_sqm.kWh.SE.Res.HH.Thermal.WH.Geo.Geo</t>
  </si>
  <si>
    <t>FEC_per_sqm.kWh.SE.Res.HH.Thermal.WH.DistrHeat.Steam_Distr</t>
  </si>
  <si>
    <t>FEC_per_sqm.kWh.SE.Res.HH.Thermal.WH.Elc.Elec</t>
  </si>
  <si>
    <t>FEC_per_sqm.kWh.SE.Res.HH.Thermal.WH.TotalSolar.Solar</t>
  </si>
  <si>
    <t>FEC_per_sqm.kWh.SE.Res.HH.Thermal.CO.Solids.Solids</t>
  </si>
  <si>
    <t>FEC_per_sqm.kWh.SE.Res.HH.Thermal.CO.LPG.LPG</t>
  </si>
  <si>
    <t>FEC_per_sqm.kWh.SE.Res.HH.Thermal.CO.Gas.NG_Biogas</t>
  </si>
  <si>
    <t>FEC_per_sqm.kWh.SE.Res.HH.Thermal.CO.Biomass.Biomass_Waste</t>
  </si>
  <si>
    <t>FEC_per_sqm.kWh.SE.Res.HH.Thermal.CO.Elc.Elec</t>
  </si>
  <si>
    <t>SE - Thermal energy service per surface area</t>
  </si>
  <si>
    <t>TES_per_sqm.kWh.SE.Res.HH.Thermal.SH.Solids.Solids</t>
  </si>
  <si>
    <t>TES_per_sqm.kWh.SE.Res.HH.Thermal.SH.LPG.LPG</t>
  </si>
  <si>
    <t>TES_per_sqm.kWh.SE.Res.HH.Thermal.SH.Oil.Oil_LiqBio</t>
  </si>
  <si>
    <t>TES_per_sqm.kWh.SE.Res.HH.Thermal.SH.Gas.NG_Biogas</t>
  </si>
  <si>
    <t>TES_per_sqm.kWh.SE.Res.HH.Thermal.SH.Biomass.Biomass_Waste</t>
  </si>
  <si>
    <t>TES_per_sqm.kWh.SE.Res.HH.Thermal.SH.Geo.Geo</t>
  </si>
  <si>
    <t>TES_per_sqm.kWh.SE.Res.HH.Thermal.SH.DistrHeat.Steam_Distr</t>
  </si>
  <si>
    <t>TES_per_sqm.kWh.SE.Res.HH.Thermal.SH.AdvElc.Elec</t>
  </si>
  <si>
    <t>TES_per_sqm.kWh.SE.Res.HH.Thermal.SH.ConvElc.Elec</t>
  </si>
  <si>
    <t>TES_per_sqm.kWh.SE.Res.HH.Thermal.SH.TotalCirculation.Elec</t>
  </si>
  <si>
    <t>TES_per_sqm.kWh.SE.Res.HH.Thermal.SC.AC.Elec</t>
  </si>
  <si>
    <t>TES_per_sqm.kWh.SE.Res.HH.Thermal.WH.Solids.Solids</t>
  </si>
  <si>
    <t>TES_per_sqm.kWh.SE.Res.HH.Thermal.WH.LPG.LPG</t>
  </si>
  <si>
    <t>TES_per_sqm.kWh.SE.Res.HH.Thermal.WH.Oil.Oil_LiqBio</t>
  </si>
  <si>
    <t>TES_per_sqm.kWh.SE.Res.HH.Thermal.WH.Gas.NG_Biogas</t>
  </si>
  <si>
    <t>TES_per_sqm.kWh.SE.Res.HH.Thermal.WH.Biomass.Biomass_Waste</t>
  </si>
  <si>
    <t>TES_per_sqm.kWh.SE.Res.HH.Thermal.WH.Geo.Geo</t>
  </si>
  <si>
    <t>TES_per_sqm.kWh.SE.Res.HH.Thermal.WH.DistrHeat.Steam_Distr</t>
  </si>
  <si>
    <t>TES_per_sqm.kWh.SE.Res.HH.Thermal.WH.Elc.Elec</t>
  </si>
  <si>
    <t>TES_per_sqm.kWh.SE.Res.HH.Thermal.WH.TotalSolar.Solar</t>
  </si>
  <si>
    <t>TES_per_sqm.kWh.SE.Res.HH.Thermal.CO.Solids.Solids</t>
  </si>
  <si>
    <t>TES_per_sqm.kWh.SE.Res.HH.Thermal.CO.LPG.LPG</t>
  </si>
  <si>
    <t>TES_per_sqm.kWh.SE.Res.HH.Thermal.CO.Gas.NG_Biogas</t>
  </si>
  <si>
    <t>TES_per_sqm.kWh.SE.Res.HH.Thermal.CO.Biomass.Biomass_Waste</t>
  </si>
  <si>
    <t>TES_per_sqm.kWh.SE.Res.HH.Thermal.CO.Elc.Elec</t>
  </si>
  <si>
    <t>SE - CO2 emissions per surface area</t>
  </si>
  <si>
    <t>EMI_per_sqm.kgCO2.SE.Res.HH.Thermal.SH.Solids.Solids</t>
  </si>
  <si>
    <t>EMI_per_sqm.kgCO2.SE.Res.HH.Thermal.SH.LPG.LPG</t>
  </si>
  <si>
    <t>EMI_per_sqm.kgCO2.SE.Res.HH.Thermal.SH.Oil.Oil_LiqBio</t>
  </si>
  <si>
    <t>EMI_per_sqm.kgCO2.SE.Res.HH.Thermal.SH.Gas.NG_Biogas</t>
  </si>
  <si>
    <t>EMI_per_sqm.kgCO2.SE.Res.HH.Thermal.SH.Biomass.Biomass_Waste</t>
  </si>
  <si>
    <t>EMI_per_sqm.kgCO2.SE.Res.HH.Thermal.SH.Geo.Geo</t>
  </si>
  <si>
    <t>EMI_per_sqm.kgCO2.SE.Res.HH.Thermal.SH.DistrHeat.Steam_Distr</t>
  </si>
  <si>
    <t>EMI_per_sqm.kgCO2.SE.Res.HH.Thermal.SH.AdvElc.Elec</t>
  </si>
  <si>
    <t>EMI_per_sqm.kgCO2.SE.Res.HH.Thermal.SH.ConvElc.Elec</t>
  </si>
  <si>
    <t>EMI_per_sqm.kgCO2.SE.Res.HH.Thermal.SH.TotalCirculation.Elec</t>
  </si>
  <si>
    <t>EMI_per_sqm.kgCO2.SE.Res.HH.Thermal.SC.AC.Elec</t>
  </si>
  <si>
    <t>EMI_per_sqm.kgCO2.SE.Res.HH.Thermal.WH.Solids.Solids</t>
  </si>
  <si>
    <t>EMI_per_sqm.kgCO2.SE.Res.HH.Thermal.WH.LPG.LPG</t>
  </si>
  <si>
    <t>EMI_per_sqm.kgCO2.SE.Res.HH.Thermal.WH.Oil.Oil_LiqBio</t>
  </si>
  <si>
    <t>EMI_per_sqm.kgCO2.SE.Res.HH.Thermal.WH.Gas.NG_Biogas</t>
  </si>
  <si>
    <t>EMI_per_sqm.kgCO2.SE.Res.HH.Thermal.WH.Biomass.Biomass_Waste</t>
  </si>
  <si>
    <t>EMI_per_sqm.kgCO2.SE.Res.HH.Thermal.WH.Geo.Geo</t>
  </si>
  <si>
    <t>EMI_per_sqm.kgCO2.SE.Res.HH.Thermal.WH.DistrHeat.Steam_Distr</t>
  </si>
  <si>
    <t>EMI_per_sqm.kgCO2.SE.Res.HH.Thermal.WH.Elc.Elec</t>
  </si>
  <si>
    <t>EMI_per_sqm.kgCO2.SE.Res.HH.Thermal.WH.TotalSolar.Solar</t>
  </si>
  <si>
    <t>EMI_per_sqm.kgCO2.SE.Res.HH.Thermal.CO.Solids.Solids</t>
  </si>
  <si>
    <t>EMI_per_sqm.kgCO2.SE.Res.HH.Thermal.CO.LPG.LPG</t>
  </si>
  <si>
    <t>EMI_per_sqm.kgCO2.SE.Res.HH.Thermal.CO.Gas.NG_Biogas</t>
  </si>
  <si>
    <t>EMI_per_sqm.kgCO2.SE.Res.HH.Thermal.CO.Biomass.Biomass_Waste</t>
  </si>
  <si>
    <t>EMI_per_sqm.kgCO2.SE.Res.HH.Thermal.CO.Elc.Elec</t>
  </si>
  <si>
    <t>SE - Number of new and renovated households</t>
  </si>
  <si>
    <t>NUM.number.SE.Res.HHnew.Thermal</t>
  </si>
  <si>
    <t>NUM.number.SE.Res.HHnew.Thermal.SH</t>
  </si>
  <si>
    <t>NUM.number.SE.Res.HHnew.Thermal.SH.Solids</t>
  </si>
  <si>
    <t>NUM.number.SE.Res.HHnew.Thermal.SH.LPG</t>
  </si>
  <si>
    <t>NUM.number.SE.Res.HHnew.Thermal.SH.Oil</t>
  </si>
  <si>
    <t>NUM.number.SE.Res.HHnew.Thermal.SH.Gas</t>
  </si>
  <si>
    <t>NUM.number.SE.Res.HHnew.Thermal.SH.Biomass</t>
  </si>
  <si>
    <t>NUM.number.SE.Res.HHnew.Thermal.SH.Geo</t>
  </si>
  <si>
    <t>NUM.number.SE.Res.HHnew.Thermal.SH.DistrHeat</t>
  </si>
  <si>
    <t>NUM.number.SE.Res.HHnew.Thermal.SH.AdvElc</t>
  </si>
  <si>
    <t>NUM.number.SE.Res.HHnew.Thermal.SH.ConvElc</t>
  </si>
  <si>
    <t>NUM.number.SE.Res.HHnew.Thermal.SC</t>
  </si>
  <si>
    <t>NUM.number.SE.Res.HHnew.Thermal.SC.AC</t>
  </si>
  <si>
    <t>NUM.number.SE.Res.HHnew.Thermal.WH</t>
  </si>
  <si>
    <t>NUM.number.SE.Res.HHnew.Thermal.WH.Solids</t>
  </si>
  <si>
    <t>NUM.number.SE.Res.HHnew.Thermal.WH.LPG</t>
  </si>
  <si>
    <t>NUM.number.SE.Res.HHnew.Thermal.WH.Oil</t>
  </si>
  <si>
    <t>NUM.number.SE.Res.HHnew.Thermal.WH.Gas</t>
  </si>
  <si>
    <t>NUM.number.SE.Res.HHnew.Thermal.WH.Biomass</t>
  </si>
  <si>
    <t>NUM.number.SE.Res.HHnew.Thermal.WH.Geo</t>
  </si>
  <si>
    <t>NUM.number.SE.Res.HHnew.Thermal.WH.DistrHeat</t>
  </si>
  <si>
    <t>NUM.number.SE.Res.HHnew.Thermal.WH.Elc</t>
  </si>
  <si>
    <t>NUM.number.SE.Res.HHnew.Thermal.WH.Solar</t>
  </si>
  <si>
    <t>NUM.number.SE.Res.HHnew.Thermal.CO</t>
  </si>
  <si>
    <t>NUM.number.SE.Res.HHnew.Thermal.CO.Solids</t>
  </si>
  <si>
    <t>NUM.number.SE.Res.HHnew.Thermal.CO.LPG</t>
  </si>
  <si>
    <t>NUM.number.SE.Res.HHnew.Thermal.CO.Gas</t>
  </si>
  <si>
    <t>NUM.number.SE.Res.HHnew.Thermal.CO.Biomass</t>
  </si>
  <si>
    <t>NUM.number.SE.Res.HHnew.Thermal.CO.Elc</t>
  </si>
  <si>
    <t>SE - Final energy consumption in new and renovated households</t>
  </si>
  <si>
    <t>FEC.ktoe.SE.Res.HHnew.Thermal</t>
  </si>
  <si>
    <t>FEC.ktoe.SE.Res.HHnew.Thermal.SH</t>
  </si>
  <si>
    <t>FEC.ktoe.SE.Res.HHnew.Thermal.SH.Solids.Solids</t>
  </si>
  <si>
    <t>FEC.ktoe.SE.Res.HHnew.Thermal.SH.LPG.LPG</t>
  </si>
  <si>
    <t>FEC.ktoe.SE.Res.HHnew.Thermal.SH.Oil.Oil_LiqBio</t>
  </si>
  <si>
    <t>FEC.ktoe.SE.Res.HHnew.Thermal.SH.Gas.NG_Biogas</t>
  </si>
  <si>
    <t>FEC.ktoe.SE.Res.HHnew.Thermal.SH.Biomass.Biomass_Waste</t>
  </si>
  <si>
    <t>FEC.ktoe.SE.Res.HHnew.Thermal.SH.Geo.Geo</t>
  </si>
  <si>
    <t>FEC.ktoe.SE.Res.HHnew.Thermal.SH.DistrHeat.Steam_Distr</t>
  </si>
  <si>
    <t>FEC.ktoe.SE.Res.HHnew.Thermal.SH.AdvElc.Elec</t>
  </si>
  <si>
    <t>FEC.ktoe.SE.Res.HHnew.Thermal.SH.ConvElc.Elec</t>
  </si>
  <si>
    <t>FEC.ktoe.SE.Res.HHnew.Thermal.SH.TotalCirculation.Elec</t>
  </si>
  <si>
    <t>FEC.ktoe.SE.Res.HHnew.Thermal.SC</t>
  </si>
  <si>
    <t>FEC.ktoe.SE.Res.HHnew.Thermal.SC.AC.Elec</t>
  </si>
  <si>
    <t>FEC.ktoe.SE.Res.HHnew.Thermal.WH</t>
  </si>
  <si>
    <t>FEC.ktoe.SE.Res.HHnew.Thermal.WH.Solids.Solids</t>
  </si>
  <si>
    <t>FEC.ktoe.SE.Res.HHnew.Thermal.WH.LPG.LPG</t>
  </si>
  <si>
    <t>FEC.ktoe.SE.Res.HHnew.Thermal.WH.Oil.Oil_LiqBio</t>
  </si>
  <si>
    <t>FEC.ktoe.SE.Res.HHnew.Thermal.WH.Gas.NG_Biogas</t>
  </si>
  <si>
    <t>FEC.ktoe.SE.Res.HHnew.Thermal.WH.Biomass.Biomass_Waste</t>
  </si>
  <si>
    <t>FEC.ktoe.SE.Res.HHnew.Thermal.WH.Geo.Geo</t>
  </si>
  <si>
    <t>FEC.ktoe.SE.Res.HHnew.Thermal.WH.DistrHeat.Steam_Distr</t>
  </si>
  <si>
    <t>FEC.ktoe.SE.Res.HHnew.Thermal.WH.Elc.Elec</t>
  </si>
  <si>
    <t>FEC.ktoe.SE.Res.HHnew.Thermal.WH.TotalSolar.Solar</t>
  </si>
  <si>
    <t>FEC.ktoe.SE.Res.HHnew.Thermal.CO</t>
  </si>
  <si>
    <t>FEC.ktoe.SE.Res.HHnew.Thermal.CO.Solids.Solids</t>
  </si>
  <si>
    <t>FEC.ktoe.SE.Res.HHnew.Thermal.CO.LPG.LPG</t>
  </si>
  <si>
    <t>FEC.ktoe.SE.Res.HHnew.Thermal.CO.Gas.NG_Biogas</t>
  </si>
  <si>
    <t>FEC.ktoe.SE.Res.HHnew.Thermal.CO.Biomass.Biomass_Waste</t>
  </si>
  <si>
    <t>FEC.ktoe.SE.Res.HHnew.Thermal.CO.Elc.Elec</t>
  </si>
  <si>
    <t>SE - Thermal energy service in new and renovated households</t>
  </si>
  <si>
    <t>TES.ktoe.SE.Res.HHnew.Thermal</t>
  </si>
  <si>
    <t>TES.ktoe.SE.Res.HHnew.Thermal.SH</t>
  </si>
  <si>
    <t>TES.ktoe.SE.Res.HHnew.Thermal.SH.Solids.Solids</t>
  </si>
  <si>
    <t>TES.ktoe.SE.Res.HHnew.Thermal.SH.LPG.LPG</t>
  </si>
  <si>
    <t>TES.ktoe.SE.Res.HHnew.Thermal.SH.Oil.Oil_LiqBio</t>
  </si>
  <si>
    <t>TES.ktoe.SE.Res.HHnew.Thermal.SH.Gas.NG_Biogas</t>
  </si>
  <si>
    <t>TES.ktoe.SE.Res.HHnew.Thermal.SH.Biomass.Biomass_Waste</t>
  </si>
  <si>
    <t>TES.ktoe.SE.Res.HHnew.Thermal.SH.Geo.Geo</t>
  </si>
  <si>
    <t>TES.ktoe.SE.Res.HHnew.Thermal.SH.DistrHeat.Steam_Distr</t>
  </si>
  <si>
    <t>TES.ktoe.SE.Res.HHnew.Thermal.SH.AdvElc.Elec</t>
  </si>
  <si>
    <t>TES.ktoe.SE.Res.HHnew.Thermal.SH.ConvElc.Elec</t>
  </si>
  <si>
    <t>TES.ktoe.SE.Res.HHnew.Thermal.SH.TotalCirculation.Elec</t>
  </si>
  <si>
    <t>TES.ktoe.SE.Res.HHnew.Thermal.SC</t>
  </si>
  <si>
    <t>TES.ktoe.SE.Res.HHnew.Thermal.SC.AC.Elec</t>
  </si>
  <si>
    <t>TES.ktoe.SE.Res.HHnew.Thermal.WH</t>
  </si>
  <si>
    <t>TES.ktoe.SE.Res.HHnew.Thermal.WH.Solids.Solids</t>
  </si>
  <si>
    <t>TES.ktoe.SE.Res.HHnew.Thermal.WH.LPG.LPG</t>
  </si>
  <si>
    <t>TES.ktoe.SE.Res.HHnew.Thermal.WH.Oil.Oil_LiqBio</t>
  </si>
  <si>
    <t>TES.ktoe.SE.Res.HHnew.Thermal.WH.Gas.NG_Biogas</t>
  </si>
  <si>
    <t>TES.ktoe.SE.Res.HHnew.Thermal.WH.Biomass.Biomass_Waste</t>
  </si>
  <si>
    <t>TES.ktoe.SE.Res.HHnew.Thermal.WH.Geo.Geo</t>
  </si>
  <si>
    <t>TES.ktoe.SE.Res.HHnew.Thermal.WH.DistrHeat.Steam_Distr</t>
  </si>
  <si>
    <t>TES.ktoe.SE.Res.HHnew.Thermal.WH.Elc.Elec</t>
  </si>
  <si>
    <t>TES.ktoe.SE.Res.HHnew.Thermal.WH.TotalSolar.Solar</t>
  </si>
  <si>
    <t>TES.ktoe.SE.Res.HHnew.Thermal.CO</t>
  </si>
  <si>
    <t>TES.ktoe.SE.Res.HHnew.Thermal.CO.Solids.Solids</t>
  </si>
  <si>
    <t>TES.ktoe.SE.Res.HHnew.Thermal.CO.LPG.LPG</t>
  </si>
  <si>
    <t>TES.ktoe.SE.Res.HHnew.Thermal.CO.Gas.NG_Biogas</t>
  </si>
  <si>
    <t>TES.ktoe.SE.Res.HHnew.Thermal.CO.Biomass.Biomass_Waste</t>
  </si>
  <si>
    <t>TES.ktoe.SE.Res.HHnew.Thermal.CO.Elc.Elec</t>
  </si>
  <si>
    <t>SE - System efficiency indicator of new and renovated households</t>
  </si>
  <si>
    <t>Eff.ratio.SE.Res.HHnew.Thermal</t>
  </si>
  <si>
    <t>Eff.ratio.SE.Res.HHnew.Thermal.SH</t>
  </si>
  <si>
    <t>Eff.ratio.SE.Res.HHnew.Thermal.SH.Solids.Solids</t>
  </si>
  <si>
    <t>Eff.ratio.SE.Res.HHnew.Thermal.SH.LPG.LPG</t>
  </si>
  <si>
    <t>Eff.ratio.SE.Res.HHnew.Thermal.SH.Oil.Oil_LiqBio</t>
  </si>
  <si>
    <t>Eff.ratio.SE.Res.HHnew.Thermal.SH.Gas.NG_Biogas</t>
  </si>
  <si>
    <t>Eff.ratio.SE.Res.HHnew.Thermal.SH.Biomass.Biomass_Waste</t>
  </si>
  <si>
    <t>Eff.ratio.SE.Res.HHnew.Thermal.SH.Geo.Geo</t>
  </si>
  <si>
    <t>Eff.ratio.SE.Res.HHnew.Thermal.SH.DistrHeat.Steam_Distr</t>
  </si>
  <si>
    <t>Eff.ratio.SE.Res.HHnew.Thermal.SH.AdvElc.Elec</t>
  </si>
  <si>
    <t>Eff.ratio.SE.Res.HHnew.Thermal.SH.ConvElc.Elec</t>
  </si>
  <si>
    <t>Eff.ratio.SE.Res.HHnew.Thermal.SH.TotalCirculation.Elec</t>
  </si>
  <si>
    <t>Eff.ratio.SE.Res.HHnew.Thermal.SC</t>
  </si>
  <si>
    <t>Eff.ratio.SE.Res.HHnew.Thermal.SC.AC.Elec</t>
  </si>
  <si>
    <t>Eff.ratio.SE.Res.HHnew.Thermal.WH</t>
  </si>
  <si>
    <t>Eff.ratio.SE.Res.HHnew.Thermal.WH.Solids.Solids</t>
  </si>
  <si>
    <t>Eff.ratio.SE.Res.HHnew.Thermal.WH.LPG.LPG</t>
  </si>
  <si>
    <t>Eff.ratio.SE.Res.HHnew.Thermal.WH.Oil.Oil_LiqBio</t>
  </si>
  <si>
    <t>Eff.ratio.SE.Res.HHnew.Thermal.WH.Gas.NG_Biogas</t>
  </si>
  <si>
    <t>Eff.ratio.SE.Res.HHnew.Thermal.WH.Biomass.Biomass_Waste</t>
  </si>
  <si>
    <t>Eff.ratio.SE.Res.HHnew.Thermal.WH.Geo.Geo</t>
  </si>
  <si>
    <t>Eff.ratio.SE.Res.HHnew.Thermal.WH.DistrHeat.Steam_Distr</t>
  </si>
  <si>
    <t>Eff.ratio.SE.Res.HHnew.Thermal.WH.Elc.Elec</t>
  </si>
  <si>
    <t>Eff.ratio.SE.Res.HHnew.Thermal.WH.TotalSolar.Solar</t>
  </si>
  <si>
    <t>Eff.ratio.SE.Res.HHnew.Thermal.CO</t>
  </si>
  <si>
    <t>Eff.ratio.SE.Res.HHnew.Thermal.CO.Solids.Solids</t>
  </si>
  <si>
    <t>Eff.ratio.SE.Res.HHnew.Thermal.CO.LPG.LPG</t>
  </si>
  <si>
    <t>Eff.ratio.SE.Res.HHnew.Thermal.CO.Gas.NG_Biogas</t>
  </si>
  <si>
    <t>Eff.ratio.SE.Res.HHnew.Thermal.CO.Biomass.Biomass_Waste</t>
  </si>
  <si>
    <t>Eff.ratio.SE.Res.HHnew.Thermal.CO.Elc.Elec</t>
  </si>
  <si>
    <t>SE - CO2 emissions in new and renovated households</t>
  </si>
  <si>
    <t>EMI.ktCO2.SE.Res.HHnew.Thermal</t>
  </si>
  <si>
    <t>EMI.ktCO2.SE.Res.HHnew.Thermal.SH</t>
  </si>
  <si>
    <t>EMI.ktCO2.SE.Res.HHnew.Thermal.SH.Solids.Solids</t>
  </si>
  <si>
    <t>EMI.ktCO2.SE.Res.HHnew.Thermal.SH.LPG.LPG</t>
  </si>
  <si>
    <t>EMI.ktCO2.SE.Res.HHnew.Thermal.SH.Oil.Oil_LiqBio</t>
  </si>
  <si>
    <t>EMI.ktCO2.SE.Res.HHnew.Thermal.SH.Gas.NG_Biogas</t>
  </si>
  <si>
    <t>EMI.ktCO2.SE.Res.HHnew.Thermal.SH.Biomass.Biomass_Waste</t>
  </si>
  <si>
    <t>EMI.ktCO2.SE.Res.HHnew.Thermal.SH.Geo.Geo</t>
  </si>
  <si>
    <t>EMI.ktCO2.SE.Res.HHnew.Thermal.SH.DistrHeat.Steam_Distr</t>
  </si>
  <si>
    <t>EMI.ktCO2.SE.Res.HHnew.Thermal.SH.AdvElc.Elec</t>
  </si>
  <si>
    <t>EMI.ktCO2.SE.Res.HHnew.Thermal.SH.ConvElc.Elec</t>
  </si>
  <si>
    <t>EMI.ktCO2.SE.Res.HHnew.Thermal.SH.TotalCirculation.Elec</t>
  </si>
  <si>
    <t>EMI.ktCO2.SE.Res.HHnew.Thermal.SC</t>
  </si>
  <si>
    <t>EMI.ktCO2.SE.Res.HHnew.Thermal.SC.AC.Elec</t>
  </si>
  <si>
    <t>EMI.ktCO2.SE.Res.HHnew.Thermal.WH</t>
  </si>
  <si>
    <t>EMI.ktCO2.SE.Res.HHnew.Thermal.WH.Solids.Solids</t>
  </si>
  <si>
    <t>EMI.ktCO2.SE.Res.HHnew.Thermal.WH.LPG.LPG</t>
  </si>
  <si>
    <t>EMI.ktCO2.SE.Res.HHnew.Thermal.WH.Oil.Oil_LiqBio</t>
  </si>
  <si>
    <t>EMI.ktCO2.SE.Res.HHnew.Thermal.WH.Gas.NG_Biogas</t>
  </si>
  <si>
    <t>EMI.ktCO2.SE.Res.HHnew.Thermal.WH.Biomass.Biomass_Waste</t>
  </si>
  <si>
    <t>EMI.ktCO2.SE.Res.HHnew.Thermal.WH.Geo.Geo</t>
  </si>
  <si>
    <t>EMI.ktCO2.SE.Res.HHnew.Thermal.WH.DistrHeat.Steam_Distr</t>
  </si>
  <si>
    <t>EMI.ktCO2.SE.Res.HHnew.Thermal.WH.Elc.Elec</t>
  </si>
  <si>
    <t>EMI.ktCO2.SE.Res.HHnew.Thermal.WH.TotalSolar.Solar</t>
  </si>
  <si>
    <t>EMI.ktCO2.SE.Res.HHnew.Thermal.CO</t>
  </si>
  <si>
    <t>EMI.ktCO2.SE.Res.HHnew.Thermal.CO.Solids.Solids</t>
  </si>
  <si>
    <t>EMI.ktCO2.SE.Res.HHnew.Thermal.CO.LPG.LPG</t>
  </si>
  <si>
    <t>EMI.ktCO2.SE.Res.HHnew.Thermal.CO.Gas.NG_Biogas</t>
  </si>
  <si>
    <t>EMI.ktCO2.SE.Res.HHnew.Thermal.CO.Biomass.Biomass_Waste</t>
  </si>
  <si>
    <t>EMI.ktCO2.SE.Res.HHnew.Thermal.CO.Elc.Elec</t>
  </si>
  <si>
    <t>SE - Final energy consumption of new and renovated households (per household)</t>
  </si>
  <si>
    <t>FEC_per_household.kWh.SE.Res.HHnew.Thermal</t>
  </si>
  <si>
    <t>FEC_per_household.kWh.SE.Res.HHnew.Thermal.SH</t>
  </si>
  <si>
    <t>FEC_per_household.kWh.SE.Res.HHnew.Thermal.SH.Solids.Solids</t>
  </si>
  <si>
    <t>FEC_per_household.kWh.SE.Res.HHnew.Thermal.SH.LPG.LPG</t>
  </si>
  <si>
    <t>FEC_per_household.kWh.SE.Res.HHnew.Thermal.SH.Oil.Oil_LiqBio</t>
  </si>
  <si>
    <t>FEC_per_household.kWh.SE.Res.HHnew.Thermal.SH.Gas.NG_Biogas</t>
  </si>
  <si>
    <t>FEC_per_household.kWh.SE.Res.HHnew.Thermal.SH.Biomass.Biomass_Waste</t>
  </si>
  <si>
    <t>FEC_per_household.kWh.SE.Res.HHnew.Thermal.SH.Geo.Geo</t>
  </si>
  <si>
    <t>FEC_per_household.kWh.SE.Res.HHnew.Thermal.SH.DistrHeat.Steam_Distr</t>
  </si>
  <si>
    <t>FEC_per_household.kWh.SE.Res.HHnew.Thermal.SH.AdvElc.Elec</t>
  </si>
  <si>
    <t>FEC_per_household.kWh.SE.Res.HHnew.Thermal.SH.ConvElc.Elec</t>
  </si>
  <si>
    <t>FEC_per_household.kWh.SE.Res.HHnew.Thermal.SH.TotalCirculation.Elec</t>
  </si>
  <si>
    <t>FEC_per_household.kWh.SE.Res.HHnew.Thermal.SC</t>
  </si>
  <si>
    <t>FEC_per_household.kWh.SE.Res.HHnew.Thermal.SC.AC.Elec</t>
  </si>
  <si>
    <t>FEC_per_household.kWh.SE.Res.HHnew.Thermal.WH</t>
  </si>
  <si>
    <t>FEC_per_household.kWh.SE.Res.HHnew.Thermal.WH.Solids.Solids</t>
  </si>
  <si>
    <t>FEC_per_household.kWh.SE.Res.HHnew.Thermal.WH.LPG.LPG</t>
  </si>
  <si>
    <t>FEC_per_household.kWh.SE.Res.HHnew.Thermal.WH.Oil.Oil_LiqBio</t>
  </si>
  <si>
    <t>FEC_per_household.kWh.SE.Res.HHnew.Thermal.WH.Gas.NG_Biogas</t>
  </si>
  <si>
    <t>FEC_per_household.kWh.SE.Res.HHnew.Thermal.WH.Biomass.Biomass_Waste</t>
  </si>
  <si>
    <t>FEC_per_household.kWh.SE.Res.HHnew.Thermal.WH.Geo.Geo</t>
  </si>
  <si>
    <t>FEC_per_household.kWh.SE.Res.HHnew.Thermal.WH.DistrHeat.Steam_Distr</t>
  </si>
  <si>
    <t>FEC_per_household.kWh.SE.Res.HHnew.Thermal.WH.Elc.Elec</t>
  </si>
  <si>
    <t>FEC_per_household.kWh.SE.Res.HHnew.Thermal.WH.TotalSolar.Solar</t>
  </si>
  <si>
    <t>FEC_per_household.kWh.SE.Res.HHnew.Thermal.CO</t>
  </si>
  <si>
    <t>FEC_per_household.kWh.SE.Res.HHnew.Thermal.CO.Solids.Solids</t>
  </si>
  <si>
    <t>FEC_per_household.kWh.SE.Res.HHnew.Thermal.CO.LPG.LPG</t>
  </si>
  <si>
    <t>FEC_per_household.kWh.SE.Res.HHnew.Thermal.CO.Gas.NG_Biogas</t>
  </si>
  <si>
    <t>FEC_per_household.kWh.SE.Res.HHnew.Thermal.CO.Biomass.Biomass_Waste</t>
  </si>
  <si>
    <t>FEC_per_household.kWh.SE.Res.HHnew.Thermal.CO.Elc.Elec</t>
  </si>
  <si>
    <t>SE - Thermal energy service of new and renovated households (per household)</t>
  </si>
  <si>
    <t>TES_per_household.kWh.SE.Res.HHnew.Thermal</t>
  </si>
  <si>
    <t>TES_per_household.kWh.SE.Res.HHnew.Thermal.SH</t>
  </si>
  <si>
    <t>TES_per_household.kWh.SE.Res.HHnew.Thermal.SH.Solids.Solids</t>
  </si>
  <si>
    <t>TES_per_household.kWh.SE.Res.HHnew.Thermal.SH.LPG.LPG</t>
  </si>
  <si>
    <t>TES_per_household.kWh.SE.Res.HHnew.Thermal.SH.Oil.Oil_LiqBio</t>
  </si>
  <si>
    <t>TES_per_household.kWh.SE.Res.HHnew.Thermal.SH.Gas.NG_Biogas</t>
  </si>
  <si>
    <t>TES_per_household.kWh.SE.Res.HHnew.Thermal.SH.Biomass.Biomass_Waste</t>
  </si>
  <si>
    <t>TES_per_household.kWh.SE.Res.HHnew.Thermal.SH.Geo.Geo</t>
  </si>
  <si>
    <t>TES_per_household.kWh.SE.Res.HHnew.Thermal.SH.DistrHeat.Steam_Distr</t>
  </si>
  <si>
    <t>TES_per_household.kWh.SE.Res.HHnew.Thermal.SH.AdvElc.Elec</t>
  </si>
  <si>
    <t>TES_per_household.kWh.SE.Res.HHnew.Thermal.SH.ConvElc.Elec</t>
  </si>
  <si>
    <t>TES_per_household.kWh.SE.Res.HHnew.Thermal.SH.TotalCirculation.Elec</t>
  </si>
  <si>
    <t>TES_per_household.kWh.SE.Res.HHnew.Thermal.SC</t>
  </si>
  <si>
    <t>TES_per_household.kWh.SE.Res.HHnew.Thermal.SC.AC.Elec</t>
  </si>
  <si>
    <t>TES_per_household.kWh.SE.Res.HHnew.Thermal.WH</t>
  </si>
  <si>
    <t>TES_per_household.kWh.SE.Res.HHnew.Thermal.WH.Solids.Solids</t>
  </si>
  <si>
    <t>TES_per_household.kWh.SE.Res.HHnew.Thermal.WH.LPG.LPG</t>
  </si>
  <si>
    <t>TES_per_household.kWh.SE.Res.HHnew.Thermal.WH.Oil.Oil_LiqBio</t>
  </si>
  <si>
    <t>TES_per_household.kWh.SE.Res.HHnew.Thermal.WH.Gas.NG_Biogas</t>
  </si>
  <si>
    <t>TES_per_household.kWh.SE.Res.HHnew.Thermal.WH.Biomass.Biomass_Waste</t>
  </si>
  <si>
    <t>TES_per_household.kWh.SE.Res.HHnew.Thermal.WH.Geo.Geo</t>
  </si>
  <si>
    <t>TES_per_household.kWh.SE.Res.HHnew.Thermal.WH.DistrHeat.Steam_Distr</t>
  </si>
  <si>
    <t>TES_per_household.kWh.SE.Res.HHnew.Thermal.WH.Elc.Elec</t>
  </si>
  <si>
    <t>TES_per_household.kWh.SE.Res.HHnew.Thermal.WH.TotalSolar.Solar</t>
  </si>
  <si>
    <t>TES_per_household.kWh.SE.Res.HHnew.Thermal.CO</t>
  </si>
  <si>
    <t>TES_per_household.kWh.SE.Res.HHnew.Thermal.CO.Solids.Solids</t>
  </si>
  <si>
    <t>TES_per_household.kWh.SE.Res.HHnew.Thermal.CO.LPG.LPG</t>
  </si>
  <si>
    <t>TES_per_household.kWh.SE.Res.HHnew.Thermal.CO.Gas.NG_Biogas</t>
  </si>
  <si>
    <t>TES_per_household.kWh.SE.Res.HHnew.Thermal.CO.Biomass.Biomass_Waste</t>
  </si>
  <si>
    <t>TES_per_household.kWh.SE.Res.HHnew.Thermal.CO.Elc.Elec</t>
  </si>
  <si>
    <t>SE - CO2 emissions in new and renovated households (per household)</t>
  </si>
  <si>
    <t>EMI_per_household.kgCO2.SE.Res.HHnew.Thermal</t>
  </si>
  <si>
    <t>EMI_per_household.kgCO2.SE.Res.HHnew.Thermal.SH</t>
  </si>
  <si>
    <t>EMI_per_household.kgCO2.SE.Res.HHnew.Thermal.SH.Solids.Solids</t>
  </si>
  <si>
    <t>EMI_per_household.kgCO2.SE.Res.HHnew.Thermal.SH.LPG.LPG</t>
  </si>
  <si>
    <t>EMI_per_household.kgCO2.SE.Res.HHnew.Thermal.SH.Oil.Oil_LiqBio</t>
  </si>
  <si>
    <t>EMI_per_household.kgCO2.SE.Res.HHnew.Thermal.SH.Gas.NG_Biogas</t>
  </si>
  <si>
    <t>EMI_per_household.kgCO2.SE.Res.HHnew.Thermal.SH.Biomass.Biomass_Waste</t>
  </si>
  <si>
    <t>EMI_per_household.kgCO2.SE.Res.HHnew.Thermal.SH.Geo.Geo</t>
  </si>
  <si>
    <t>EMI_per_household.kgCO2.SE.Res.HHnew.Thermal.SH.DistrHeat.Steam_Distr</t>
  </si>
  <si>
    <t>EMI_per_household.kgCO2.SE.Res.HHnew.Thermal.SH.AdvElc.Elec</t>
  </si>
  <si>
    <t>EMI_per_household.kgCO2.SE.Res.HHnew.Thermal.SH.ConvElc.Elec</t>
  </si>
  <si>
    <t>EMI_per_household.kgCO2.SE.Res.HHnew.Thermal.SH.TotalCirculation.Elec</t>
  </si>
  <si>
    <t>EMI_per_household.kgCO2.SE.Res.HHnew.Thermal.SC</t>
  </si>
  <si>
    <t>EMI_per_household.kgCO2.SE.Res.HHnew.Thermal.SC.AC.Elec</t>
  </si>
  <si>
    <t>EMI_per_household.kgCO2.SE.Res.HHnew.Thermal.WH</t>
  </si>
  <si>
    <t>EMI_per_household.kgCO2.SE.Res.HHnew.Thermal.WH.Solids.Solids</t>
  </si>
  <si>
    <t>EMI_per_household.kgCO2.SE.Res.HHnew.Thermal.WH.LPG.LPG</t>
  </si>
  <si>
    <t>EMI_per_household.kgCO2.SE.Res.HHnew.Thermal.WH.Oil.Oil_LiqBio</t>
  </si>
  <si>
    <t>EMI_per_household.kgCO2.SE.Res.HHnew.Thermal.WH.Gas.NG_Biogas</t>
  </si>
  <si>
    <t>EMI_per_household.kgCO2.SE.Res.HHnew.Thermal.WH.Biomass.Biomass_Waste</t>
  </si>
  <si>
    <t>EMI_per_household.kgCO2.SE.Res.HHnew.Thermal.WH.Geo.Geo</t>
  </si>
  <si>
    <t>EMI_per_household.kgCO2.SE.Res.HHnew.Thermal.WH.DistrHeat.Steam_Distr</t>
  </si>
  <si>
    <t>EMI_per_household.kgCO2.SE.Res.HHnew.Thermal.WH.Elc.Elec</t>
  </si>
  <si>
    <t>EMI_per_household.kgCO2.SE.Res.HHnew.Thermal.WH.TotalSolar.Solar</t>
  </si>
  <si>
    <t>EMI_per_household.kgCO2.SE.Res.HHnew.Thermal.CO</t>
  </si>
  <si>
    <t>EMI_per_household.kgCO2.SE.Res.HHnew.Thermal.CO.Solids.Solids</t>
  </si>
  <si>
    <t>EMI_per_household.kgCO2.SE.Res.HHnew.Thermal.CO.LPG.LPG</t>
  </si>
  <si>
    <t>EMI_per_household.kgCO2.SE.Res.HHnew.Thermal.CO.Gas.NG_Biogas</t>
  </si>
  <si>
    <t>EMI_per_household.kgCO2.SE.Res.HHnew.Thermal.CO.Biomass.Biomass_Waste</t>
  </si>
  <si>
    <t>EMI_per_household.kgCO2.SE.Res.HHnew.Thermal.CO.Elc.Elec</t>
  </si>
  <si>
    <t>SE - Final energy consumption in new and renovated households per surface area</t>
  </si>
  <si>
    <t>FEC_per_sqm.kWh.SE.Res.HHnew.Thermal</t>
  </si>
  <si>
    <t>FEC_per_sqm.kWh.SE.Res.HHnew.Thermal.SH</t>
  </si>
  <si>
    <t>FEC_per_sqm.kWh.SE.Res.HHnew.Thermal.SH.Solids.Solids</t>
  </si>
  <si>
    <t>FEC_per_sqm.kWh.SE.Res.HHnew.Thermal.SH.LPG.LPG</t>
  </si>
  <si>
    <t>FEC_per_sqm.kWh.SE.Res.HHnew.Thermal.SH.Oil.Oil_LiqBio</t>
  </si>
  <si>
    <t>FEC_per_sqm.kWh.SE.Res.HHnew.Thermal.SH.Gas.NG_Biogas</t>
  </si>
  <si>
    <t>FEC_per_sqm.kWh.SE.Res.HHnew.Thermal.SH.Biomass.Biomass_Waste</t>
  </si>
  <si>
    <t>FEC_per_sqm.kWh.SE.Res.HHnew.Thermal.SH.Geo.Geo</t>
  </si>
  <si>
    <t>FEC_per_sqm.kWh.SE.Res.HHnew.Thermal.SH.DistrHeat.Steam_Distr</t>
  </si>
  <si>
    <t>FEC_per_sqm.kWh.SE.Res.HHnew.Thermal.SH.AdvElc.Elec</t>
  </si>
  <si>
    <t>FEC_per_sqm.kWh.SE.Res.HHnew.Thermal.SH.ConvElc.Elec</t>
  </si>
  <si>
    <t>FEC_per_sqm.kWh.SE.Res.HHnew.Thermal.SH.TotalCirculation.Elec</t>
  </si>
  <si>
    <t>FEC_per_sqm.kWh.SE.Res.HHnew.Thermal.SC</t>
  </si>
  <si>
    <t>FEC_per_sqm.kWh.SE.Res.HHnew.Thermal.SC.AC.Elec</t>
  </si>
  <si>
    <t>FEC_per_sqm.kWh.SE.Res.HHnew.Thermal.WH</t>
  </si>
  <si>
    <t>FEC_per_sqm.kWh.SE.Res.HHnew.Thermal.WH.Solids.Solids</t>
  </si>
  <si>
    <t>FEC_per_sqm.kWh.SE.Res.HHnew.Thermal.WH.LPG.LPG</t>
  </si>
  <si>
    <t>FEC_per_sqm.kWh.SE.Res.HHnew.Thermal.WH.Oil.Oil_LiqBio</t>
  </si>
  <si>
    <t>FEC_per_sqm.kWh.SE.Res.HHnew.Thermal.WH.Gas.NG_Biogas</t>
  </si>
  <si>
    <t>FEC_per_sqm.kWh.SE.Res.HHnew.Thermal.WH.Biomass.Biomass_Waste</t>
  </si>
  <si>
    <t>FEC_per_sqm.kWh.SE.Res.HHnew.Thermal.WH.Geo.Geo</t>
  </si>
  <si>
    <t>FEC_per_sqm.kWh.SE.Res.HHnew.Thermal.WH.DistrHeat.Steam_Distr</t>
  </si>
  <si>
    <t>FEC_per_sqm.kWh.SE.Res.HHnew.Thermal.WH.Elc.Elec</t>
  </si>
  <si>
    <t>FEC_per_sqm.kWh.SE.Res.HHnew.Thermal.WH.TotalSolar.Solar</t>
  </si>
  <si>
    <t>FEC_per_sqm.kWh.SE.Res.HHnew.Thermal.CO</t>
  </si>
  <si>
    <t>FEC_per_sqm.kWh.SE.Res.HHnew.Thermal.CO.Solids.Solids</t>
  </si>
  <si>
    <t>FEC_per_sqm.kWh.SE.Res.HHnew.Thermal.CO.LPG.LPG</t>
  </si>
  <si>
    <t>FEC_per_sqm.kWh.SE.Res.HHnew.Thermal.CO.Gas.NG_Biogas</t>
  </si>
  <si>
    <t>FEC_per_sqm.kWh.SE.Res.HHnew.Thermal.CO.Biomass.Biomass_Waste</t>
  </si>
  <si>
    <t>FEC_per_sqm.kWh.SE.Res.HHnew.Thermal.CO.Elc.Elec</t>
  </si>
  <si>
    <t>SE - Thermal energy service in new and renovated households per surface area</t>
  </si>
  <si>
    <t>TES_per_sqm.kWh.SE.Res.HHnew.Thermal</t>
  </si>
  <si>
    <t>TES_per_sqm.kWh.SE.Res.HHnew.Thermal.SH</t>
  </si>
  <si>
    <t>TES_per_sqm.kWh.SE.Res.HHnew.Thermal.SH.Solids.Solids</t>
  </si>
  <si>
    <t>TES_per_sqm.kWh.SE.Res.HHnew.Thermal.SH.LPG.LPG</t>
  </si>
  <si>
    <t>TES_per_sqm.kWh.SE.Res.HHnew.Thermal.SH.Oil.Oil_LiqBio</t>
  </si>
  <si>
    <t>TES_per_sqm.kWh.SE.Res.HHnew.Thermal.SH.Gas.NG_Biogas</t>
  </si>
  <si>
    <t>TES_per_sqm.kWh.SE.Res.HHnew.Thermal.SH.Biomass.Biomass_Waste</t>
  </si>
  <si>
    <t>TES_per_sqm.kWh.SE.Res.HHnew.Thermal.SH.Geo.Geo</t>
  </si>
  <si>
    <t>TES_per_sqm.kWh.SE.Res.HHnew.Thermal.SH.DistrHeat.Steam_Distr</t>
  </si>
  <si>
    <t>TES_per_sqm.kWh.SE.Res.HHnew.Thermal.SH.AdvElc.Elec</t>
  </si>
  <si>
    <t>TES_per_sqm.kWh.SE.Res.HHnew.Thermal.SH.ConvElc.Elec</t>
  </si>
  <si>
    <t>TES_per_sqm.kWh.SE.Res.HHnew.Thermal.SH.TotalCirculation.Elec</t>
  </si>
  <si>
    <t>TES_per_sqm.kWh.SE.Res.HHnew.Thermal.SC</t>
  </si>
  <si>
    <t>TES_per_sqm.kWh.SE.Res.HHnew.Thermal.SC.AC.Elec</t>
  </si>
  <si>
    <t>TES_per_sqm.kWh.SE.Res.HHnew.Thermal.WH</t>
  </si>
  <si>
    <t>TES_per_sqm.kWh.SE.Res.HHnew.Thermal.WH.Solids.Solids</t>
  </si>
  <si>
    <t>TES_per_sqm.kWh.SE.Res.HHnew.Thermal.WH.LPG.LPG</t>
  </si>
  <si>
    <t>TES_per_sqm.kWh.SE.Res.HHnew.Thermal.WH.Oil.Oil_LiqBio</t>
  </si>
  <si>
    <t>TES_per_sqm.kWh.SE.Res.HHnew.Thermal.WH.Gas.NG_Biogas</t>
  </si>
  <si>
    <t>TES_per_sqm.kWh.SE.Res.HHnew.Thermal.WH.Biomass.Biomass_Waste</t>
  </si>
  <si>
    <t>TES_per_sqm.kWh.SE.Res.HHnew.Thermal.WH.Geo.Geo</t>
  </si>
  <si>
    <t>TES_per_sqm.kWh.SE.Res.HHnew.Thermal.WH.DistrHeat.Steam_Distr</t>
  </si>
  <si>
    <t>TES_per_sqm.kWh.SE.Res.HHnew.Thermal.WH.Elc.Elec</t>
  </si>
  <si>
    <t>TES_per_sqm.kWh.SE.Res.HHnew.Thermal.WH.TotalSolar.Solar</t>
  </si>
  <si>
    <t>TES_per_sqm.kWh.SE.Res.HHnew.Thermal.CO</t>
  </si>
  <si>
    <t>TES_per_sqm.kWh.SE.Res.HHnew.Thermal.CO.Solids.Solids</t>
  </si>
  <si>
    <t>TES_per_sqm.kWh.SE.Res.HHnew.Thermal.CO.LPG.LPG</t>
  </si>
  <si>
    <t>TES_per_sqm.kWh.SE.Res.HHnew.Thermal.CO.Gas.NG_Biogas</t>
  </si>
  <si>
    <t>TES_per_sqm.kWh.SE.Res.HHnew.Thermal.CO.Biomass.Biomass_Waste</t>
  </si>
  <si>
    <t>TES_per_sqm.kWh.SE.Res.HHnew.Thermal.CO.Elc.Elec</t>
  </si>
  <si>
    <t>SE - CO2 emissions in new and renovated households per surface area</t>
  </si>
  <si>
    <t>EMI_per_sqm.kgCO2.SE.Res.HHnew.Thermal</t>
  </si>
  <si>
    <t>EMI_per_sqm.kgCO2.SE.Res.HHnew.Thermal.SH</t>
  </si>
  <si>
    <t>EMI_per_sqm.kgCO2.SE.Res.HHnew.Thermal.SH.Solids.Solids</t>
  </si>
  <si>
    <t>EMI_per_sqm.kgCO2.SE.Res.HHnew.Thermal.SH.LPG.LPG</t>
  </si>
  <si>
    <t>EMI_per_sqm.kgCO2.SE.Res.HHnew.Thermal.SH.Oil.Oil_LiqBio</t>
  </si>
  <si>
    <t>EMI_per_sqm.kgCO2.SE.Res.HHnew.Thermal.SH.Gas.NG_Biogas</t>
  </si>
  <si>
    <t>EMI_per_sqm.kgCO2.SE.Res.HHnew.Thermal.SH.Biomass.Biomass_Waste</t>
  </si>
  <si>
    <t>EMI_per_sqm.kgCO2.SE.Res.HHnew.Thermal.SH.Geo.Geo</t>
  </si>
  <si>
    <t>EMI_per_sqm.kgCO2.SE.Res.HHnew.Thermal.SH.DistrHeat.Steam_Distr</t>
  </si>
  <si>
    <t>EMI_per_sqm.kgCO2.SE.Res.HHnew.Thermal.SH.AdvElc.Elec</t>
  </si>
  <si>
    <t>EMI_per_sqm.kgCO2.SE.Res.HHnew.Thermal.SH.ConvElc.Elec</t>
  </si>
  <si>
    <t>EMI_per_sqm.kgCO2.SE.Res.HHnew.Thermal.SH.TotalCirculation.Elec</t>
  </si>
  <si>
    <t>EMI_per_sqm.kgCO2.SE.Res.HHnew.Thermal.SC</t>
  </si>
  <si>
    <t>EMI_per_sqm.kgCO2.SE.Res.HHnew.Thermal.SC.AC.Elec</t>
  </si>
  <si>
    <t>EMI_per_sqm.kgCO2.SE.Res.HHnew.Thermal.WH</t>
  </si>
  <si>
    <t>EMI_per_sqm.kgCO2.SE.Res.HHnew.Thermal.WH.Solids.Solids</t>
  </si>
  <si>
    <t>EMI_per_sqm.kgCO2.SE.Res.HHnew.Thermal.WH.LPG.LPG</t>
  </si>
  <si>
    <t>EMI_per_sqm.kgCO2.SE.Res.HHnew.Thermal.WH.Oil.Oil_LiqBio</t>
  </si>
  <si>
    <t>EMI_per_sqm.kgCO2.SE.Res.HHnew.Thermal.WH.Gas.NG_Biogas</t>
  </si>
  <si>
    <t>EMI_per_sqm.kgCO2.SE.Res.HHnew.Thermal.WH.Biomass.Biomass_Waste</t>
  </si>
  <si>
    <t>EMI_per_sqm.kgCO2.SE.Res.HHnew.Thermal.WH.Geo.Geo</t>
  </si>
  <si>
    <t>EMI_per_sqm.kgCO2.SE.Res.HHnew.Thermal.WH.DistrHeat.Steam_Distr</t>
  </si>
  <si>
    <t>EMI_per_sqm.kgCO2.SE.Res.HHnew.Thermal.WH.Elc.Elec</t>
  </si>
  <si>
    <t>EMI_per_sqm.kgCO2.SE.Res.HHnew.Thermal.WH.TotalSolar.Solar</t>
  </si>
  <si>
    <t>EMI_per_sqm.kgCO2.SE.Res.HHnew.Thermal.CO</t>
  </si>
  <si>
    <t>EMI_per_sqm.kgCO2.SE.Res.HHnew.Thermal.CO.Solids.Solids</t>
  </si>
  <si>
    <t>EMI_per_sqm.kgCO2.SE.Res.HHnew.Thermal.CO.LPG.LPG</t>
  </si>
  <si>
    <t>EMI_per_sqm.kgCO2.SE.Res.HHnew.Thermal.CO.Gas.NG_Biogas</t>
  </si>
  <si>
    <t>EMI_per_sqm.kgCO2.SE.Res.HHnew.Thermal.CO.Biomass.Biomass_Waste</t>
  </si>
  <si>
    <t>EMI_per_sqm.kgCO2.SE.Res.HHnew.Thermal.CO.Elc.Elec</t>
  </si>
  <si>
    <t>FEC.ktoe.SE.Res.HH.Appl.RF</t>
  </si>
  <si>
    <t>FEC.ktoe.SE.Res.HH.Appl.WM</t>
  </si>
  <si>
    <t>FEC.ktoe.SE.Res.HH.Appl.DR</t>
  </si>
  <si>
    <t>FEC.ktoe.SE.Res.HH.Appl.DW</t>
  </si>
  <si>
    <t>FEC.ktoe.SE.Res.HH.Appl.TV</t>
  </si>
  <si>
    <t>FEC.ktoe.SE.Res.HH.Appl.IT</t>
  </si>
  <si>
    <t>FEC.ktoe.SE.Res.HH.Appl.LI</t>
  </si>
  <si>
    <t>FEC.ktoe.SE.Res.HH.Appl.OA</t>
  </si>
  <si>
    <t>Size.MW.SE.Res.HH.Appl</t>
  </si>
  <si>
    <t>Size.MW.SE.Res.HH.Appl.RF</t>
  </si>
  <si>
    <t>Size.MW.SE.Res.HH.Appl.WM</t>
  </si>
  <si>
    <t>Size.MW.SE.Res.HH.Appl.DR</t>
  </si>
  <si>
    <t>Size.MW.SE.Res.HH.Appl.DW</t>
  </si>
  <si>
    <t>Size.MW.SE.Res.HH.Appl.TV</t>
  </si>
  <si>
    <t>Size.MW.SE.Res.HH.Appl.IT</t>
  </si>
  <si>
    <t>Size.MW.SE.Res.HH.Appl.LI</t>
  </si>
  <si>
    <t>Size.MW.SE.Res.HH.Appl.OA</t>
  </si>
  <si>
    <t>NUM.number.SE.Res.HH.Appl.RF</t>
  </si>
  <si>
    <t>NUM.number.SE.Res.HH.Appl.WM</t>
  </si>
  <si>
    <t>NUM.number.SE.Res.HH.Appl.DR</t>
  </si>
  <si>
    <t>NUM.number.SE.Res.HH.Appl.DW</t>
  </si>
  <si>
    <t>NUM.number.SE.Res.HH.Appl.TV</t>
  </si>
  <si>
    <t>NUM.number.SE.Res.HH.Appl.IT</t>
  </si>
  <si>
    <t>NUM.number.SE.Res.HH.Appl.LI</t>
  </si>
  <si>
    <t>NUM.number.SE.Res.HH.Appl.OA</t>
  </si>
  <si>
    <t>NUM.number.SE.Res.HH.Applnew.RF</t>
  </si>
  <si>
    <t>NUM.number.SE.Res.HH.Applnew.WM</t>
  </si>
  <si>
    <t>NUM.number.SE.Res.HH.Applnew.DR</t>
  </si>
  <si>
    <t>NUM.number.SE.Res.HH.Applnew.DW</t>
  </si>
  <si>
    <t>NUM.number.SE.Res.HH.Applnew.TV</t>
  </si>
  <si>
    <t>NUM.number.SE.Res.HH.Applnew.IT</t>
  </si>
  <si>
    <t>NUM.number.SE.Res.HH.Applnew.LI</t>
  </si>
  <si>
    <t>NUM.number.SE.Res.HH.Applnew.OA</t>
  </si>
  <si>
    <t>NUM.number.SE.Res.HH.Applrepl.RF</t>
  </si>
  <si>
    <t>NUM.number.SE.Res.HH.Applrepl.WM</t>
  </si>
  <si>
    <t>NUM.number.SE.Res.HH.Applrepl.DR</t>
  </si>
  <si>
    <t>NUM.number.SE.Res.HH.Applrepl.DW</t>
  </si>
  <si>
    <t>NUM.number.SE.Res.HH.Applrepl.TV</t>
  </si>
  <si>
    <t>NUM.number.SE.Res.HH.Applrepl.IT</t>
  </si>
  <si>
    <t>NUM.number.SE.Res.HH.Applrepl.LI</t>
  </si>
  <si>
    <t>NUM.number.SE.Res.HH.Applrepl.OA</t>
  </si>
  <si>
    <t>Op.hours.SE.Res.HH.Appl.RF</t>
  </si>
  <si>
    <t>Op.hours.SE.Res.HH.Appl.WM</t>
  </si>
  <si>
    <t>Op.hours.SE.Res.HH.Appl.DR</t>
  </si>
  <si>
    <t>Op.hours.SE.Res.HH.Appl.DW</t>
  </si>
  <si>
    <t>Op.hours.SE.Res.HH.Appl.TV</t>
  </si>
  <si>
    <t>Op.hours.SE.Res.HH.Appl.IT</t>
  </si>
  <si>
    <t>Op.hours.SE.Res.HH.Appl.LI</t>
  </si>
  <si>
    <t>Op.hours.SE.Res.HH.Appl.OA</t>
  </si>
  <si>
    <t>Size_per_appl.W.SE.Res.HH.Appl.RF</t>
  </si>
  <si>
    <t>Size_per_appl.W.SE.Res.HH.Appl.WM</t>
  </si>
  <si>
    <t>Size_per_appl.W.SE.Res.HH.Appl.DR</t>
  </si>
  <si>
    <t>Size_per_appl.W.SE.Res.HH.Appl.DW</t>
  </si>
  <si>
    <t>Size_per_appl.W.SE.Res.HH.Appl.TV</t>
  </si>
  <si>
    <t>Size_per_appl.W.SE.Res.HH.Appl.IT</t>
  </si>
  <si>
    <t>Size_per_appl.W.SE.Res.HH.Appl.LI</t>
  </si>
  <si>
    <t>Size_per_appl.W.SE.Res.HH.Appl.OA</t>
  </si>
  <si>
    <t>Size_per_appl.W.SE.Res.HH.Applnew.RF</t>
  </si>
  <si>
    <t>Size_per_appl.W.SE.Res.HH.Applnew.WM</t>
  </si>
  <si>
    <t>Size_per_appl.W.SE.Res.HH.Applnew.DR</t>
  </si>
  <si>
    <t>Size_per_appl.W.SE.Res.HH.Applnew.DW</t>
  </si>
  <si>
    <t>Size_per_appl.W.SE.Res.HH.Applnew.TV</t>
  </si>
  <si>
    <t>Size_per_appl.W.SE.Res.HH.Applnew.IT</t>
  </si>
  <si>
    <t>Size_per_appl.W.SE.Res.HH.Applnew.LI</t>
  </si>
  <si>
    <t>Size_per_appl.W.SE.Res.HH.Applnew.OA</t>
  </si>
  <si>
    <t>NUM.number_per_household.SE.Res.HH.Appl.RF</t>
  </si>
  <si>
    <t>NUM.number_per_household.SE.Res.HH.Appl.WM</t>
  </si>
  <si>
    <t>NUM.number_per_household.SE.Res.HH.Appl.DR</t>
  </si>
  <si>
    <t>NUM.number_per_household.SE.Res.HH.Appl.DW</t>
  </si>
  <si>
    <t>NUM.number_per_household.SE.Res.HH.Appl.TV</t>
  </si>
  <si>
    <t>NUM.number_per_household.SE.Res.HH.Appl.IT</t>
  </si>
  <si>
    <t>NUM.number_per_household.SE.Res.HH.Appl.LI</t>
  </si>
  <si>
    <t>NUM.number_per_household.SE.Res.HH.Appl.OA</t>
  </si>
  <si>
    <t>Size_per_household.W.SE.Res.HH.Appl.RF</t>
  </si>
  <si>
    <t>Size_per_household.W.SE.Res.HH.Appl.WM</t>
  </si>
  <si>
    <t>Size_per_household.W.SE.Res.HH.Appl.DR</t>
  </si>
  <si>
    <t>Size_per_household.W.SE.Res.HH.Appl.DW</t>
  </si>
  <si>
    <t>Size_per_household.W.SE.Res.HH.Appl.TV</t>
  </si>
  <si>
    <t>Size_per_household.W.SE.Res.HH.Appl.IT</t>
  </si>
  <si>
    <t>Size_per_household.W.SE.Res.HH.Appl.LI</t>
  </si>
  <si>
    <t>Size_per_household.W.SE.Res.HH.Appl.OA</t>
  </si>
  <si>
    <t>FEC_per_household.kWh.SE.Res.HH.Appl.RF</t>
  </si>
  <si>
    <t>FEC_per_household.kWh.SE.Res.HH.Appl.WM</t>
  </si>
  <si>
    <t>FEC_per_household.kWh.SE.Res.HH.Appl.DR</t>
  </si>
  <si>
    <t>FEC_per_household.kWh.SE.Res.HH.Appl.DW</t>
  </si>
  <si>
    <t>FEC_per_household.kWh.SE.Res.HH.Appl.TV</t>
  </si>
  <si>
    <t>FEC_per_household.kWh.SE.Res.HH.Appl.IT</t>
  </si>
  <si>
    <t>FEC_per_household.kWh.SE.Res.HH.Appl.LI</t>
  </si>
  <si>
    <t>FEC_per_household.kWh.SE.Res.HH.Appl.OA</t>
  </si>
  <si>
    <t>Lumens_per_household.lumen.SE.Res.HH.Appl.LI</t>
  </si>
  <si>
    <t>SE - Number of households (detailed structure)</t>
  </si>
  <si>
    <t>NUM.number.SE.Res.HH.Thermal.SH.Solids.SH</t>
  </si>
  <si>
    <t>NUM.number.SE.Res.HH.Thermal.SH.Solids.SC.AC</t>
  </si>
  <si>
    <t>NUM.number.SE.Res.HH.Thermal.SH.Solids.WH.Solids.NoSolar</t>
  </si>
  <si>
    <t>NUM.number.SE.Res.HH.Thermal.SH.Solids.WH.LPG.NoSolar</t>
  </si>
  <si>
    <t>NUM.number.SE.Res.HH.Thermal.SH.Solids.WH.LPG.Solar</t>
  </si>
  <si>
    <t>NUM.number.SE.Res.HH.Thermal.SH.Solids.WH.Elc.NoSolar</t>
  </si>
  <si>
    <t>NUM.number.SE.Res.HH.Thermal.SH.Solids.WH.Elc.Solar</t>
  </si>
  <si>
    <t>NUM.number.SE.Res.HH.Thermal.SH.Solids.CO.Solids</t>
  </si>
  <si>
    <t>NUM.number.SE.Res.HH.Thermal.SH.Solids.CO.LPG</t>
  </si>
  <si>
    <t>NUM.number.SE.Res.HH.Thermal.SH.Solids.CO.Elc</t>
  </si>
  <si>
    <t>NUM.number.SE.Res.HH.Thermal.SH.LPG.SH</t>
  </si>
  <si>
    <t>NUM.number.SE.Res.HH.Thermal.SH.LPG.SC.AC</t>
  </si>
  <si>
    <t>NUM.number.SE.Res.HH.Thermal.SH.LPG.WH.LPG.NoSolar</t>
  </si>
  <si>
    <t>NUM.number.SE.Res.HH.Thermal.SH.LPG.WH.LPG.Solar</t>
  </si>
  <si>
    <t>NUM.number.SE.Res.HH.Thermal.SH.LPG.WH.Elc.NoSolar</t>
  </si>
  <si>
    <t>NUM.number.SE.Res.HH.Thermal.SH.LPG.WH.Elc.Solar</t>
  </si>
  <si>
    <t>NUM.number.SE.Res.HH.Thermal.SH.LPG.CO.LPG</t>
  </si>
  <si>
    <t>NUM.number.SE.Res.HH.Thermal.SH.LPG.CO.Elc</t>
  </si>
  <si>
    <t>NUM.number.SE.Res.HH.Thermal.SH.Oil.SH</t>
  </si>
  <si>
    <t>NUM.number.SE.Res.HH.Thermal.SH.Oil.SC.AC</t>
  </si>
  <si>
    <t>NUM.number.SE.Res.HH.Thermal.SH.Oil.WH.Oil.NoSolar</t>
  </si>
  <si>
    <t>NUM.number.SE.Res.HH.Thermal.SH.Oil.WH.Oil.Solar</t>
  </si>
  <si>
    <t>NUM.number.SE.Res.HH.Thermal.SH.Oil.WH.Elc.NoSolar</t>
  </si>
  <si>
    <t>NUM.number.SE.Res.HH.Thermal.SH.Oil.WH.Elc.Solar</t>
  </si>
  <si>
    <t>NUM.number.SE.Res.HH.Thermal.SH.Oil.CO.LPG</t>
  </si>
  <si>
    <t>NUM.number.SE.Res.HH.Thermal.SH.Oil.CO.Elc</t>
  </si>
  <si>
    <t>NUM.number.SE.Res.HH.Thermal.SH.Gas.SH</t>
  </si>
  <si>
    <t>NUM.number.SE.Res.HH.Thermal.SH.Gas.SC.AC</t>
  </si>
  <si>
    <t>NUM.number.SE.Res.HH.Thermal.SH.Gas.WH.Gas.NoSolar</t>
  </si>
  <si>
    <t>NUM.number.SE.Res.HH.Thermal.SH.Gas.WH.Gas.Solar</t>
  </si>
  <si>
    <t>NUM.number.SE.Res.HH.Thermal.SH.Gas.WH.Elc.NoSolar</t>
  </si>
  <si>
    <t>NUM.number.SE.Res.HH.Thermal.SH.Gas.WH.Elc.Solar</t>
  </si>
  <si>
    <t>NUM.number.SE.Res.HH.Thermal.SH.Gas.CO.Gas</t>
  </si>
  <si>
    <t>NUM.number.SE.Res.HH.Thermal.SH.Gas.CO.Elc</t>
  </si>
  <si>
    <t>NUM.number.SE.Res.HH.Thermal.SH.Biomass.SH</t>
  </si>
  <si>
    <t>NUM.number.SE.Res.HH.Thermal.SH.Biomass.SC.AC</t>
  </si>
  <si>
    <t>NUM.number.SE.Res.HH.Thermal.SH.Biomass.WH.Biomass.NoSolar</t>
  </si>
  <si>
    <t>NUM.number.SE.Res.HH.Thermal.SH.Biomass.WH.Biomass.Solar</t>
  </si>
  <si>
    <t>NUM.number.SE.Res.HH.Thermal.SH.Biomass.WH.LPG.NoSolar</t>
  </si>
  <si>
    <t>NUM.number.SE.Res.HH.Thermal.SH.Biomass.WH.LPG.Solar</t>
  </si>
  <si>
    <t>NUM.number.SE.Res.HH.Thermal.SH.Biomass.WH.Elc.NoSolar</t>
  </si>
  <si>
    <t>NUM.number.SE.Res.HH.Thermal.SH.Biomass.WH.Elc.Solar</t>
  </si>
  <si>
    <t>NUM.number.SE.Res.HH.Thermal.SH.Biomass.CO.Biomass</t>
  </si>
  <si>
    <t>NUM.number.SE.Res.HH.Thermal.SH.Biomass.CO.LPG</t>
  </si>
  <si>
    <t>NUM.number.SE.Res.HH.Thermal.SH.Biomass.CO.Elc</t>
  </si>
  <si>
    <t>NUM.number.SE.Res.HH.Thermal.SH.Geo.SH</t>
  </si>
  <si>
    <t>NUM.number.SE.Res.HH.Thermal.SH.Geo.SC.AC</t>
  </si>
  <si>
    <t>NUM.number.SE.Res.HH.Thermal.SH.Geo.WH.Geo.NoSolar</t>
  </si>
  <si>
    <t>NUM.number.SE.Res.HH.Thermal.SH.Geo.WH.Geo.Solar</t>
  </si>
  <si>
    <t>NUM.number.SE.Res.HH.Thermal.SH.Geo.WH.Elc.NoSolar</t>
  </si>
  <si>
    <t>NUM.number.SE.Res.HH.Thermal.SH.Geo.WH.Elc.Solar</t>
  </si>
  <si>
    <t>NUM.number.SE.Res.HH.Thermal.SH.Geo.CO.LPG</t>
  </si>
  <si>
    <t>NUM.number.SE.Res.HH.Thermal.SH.Geo.CO.Elc</t>
  </si>
  <si>
    <t>NUM.number.SE.Res.HH.Thermal.SH.DistrHeat.SH</t>
  </si>
  <si>
    <t>NUM.number.SE.Res.HH.Thermal.SH.DistrHeat.SC.AC</t>
  </si>
  <si>
    <t>NUM.number.SE.Res.HH.Thermal.SH.DistrHeat.WH.DistrHeat.NoSolar</t>
  </si>
  <si>
    <t>NUM.number.SE.Res.HH.Thermal.SH.DistrHeat.WH.DistrHeat.Solar</t>
  </si>
  <si>
    <t>NUM.number.SE.Res.HH.Thermal.SH.DistrHeat.WH.Elc.NoSolar</t>
  </si>
  <si>
    <t>NUM.number.SE.Res.HH.Thermal.SH.DistrHeat.WH.Elc.Solar</t>
  </si>
  <si>
    <t>NUM.number.SE.Res.HH.Thermal.SH.DistrHeat.CO.LPG</t>
  </si>
  <si>
    <t>NUM.number.SE.Res.HH.Thermal.SH.DistrHeat.CO.Elc</t>
  </si>
  <si>
    <t>NUM.number.SE.Res.HH.Thermal.SH.AdvElc.SH</t>
  </si>
  <si>
    <t>NUM.number.SE.Res.HH.Thermal.SH.AdvElc.SC.AC</t>
  </si>
  <si>
    <t>NUM.number.SE.Res.HH.Thermal.SH.AdvElc.WH.LPG.NoSolar</t>
  </si>
  <si>
    <t>NUM.number.SE.Res.HH.Thermal.SH.AdvElc.WH.LPG.Solar</t>
  </si>
  <si>
    <t>NUM.number.SE.Res.HH.Thermal.SH.AdvElc.WH.Elc.NoSolar</t>
  </si>
  <si>
    <t>NUM.number.SE.Res.HH.Thermal.SH.AdvElc.WH.Elc.Solar</t>
  </si>
  <si>
    <t>NUM.number.SE.Res.HH.Thermal.SH.AdvElc.CO.LPG</t>
  </si>
  <si>
    <t>NUM.number.SE.Res.HH.Thermal.SH.AdvElc.CO.Elc</t>
  </si>
  <si>
    <t>NUM.number.SE.Res.HH.Thermal.SH.ConvElc.SH</t>
  </si>
  <si>
    <t>NUM.number.SE.Res.HH.Thermal.SH.ConvElc.SC.AC</t>
  </si>
  <si>
    <t>NUM.number.SE.Res.HH.Thermal.SH.ConvElc.WH.LPG.NoSolar</t>
  </si>
  <si>
    <t>NUM.number.SE.Res.HH.Thermal.SH.ConvElc.WH.LPG.Solar</t>
  </si>
  <si>
    <t>NUM.number.SE.Res.HH.Thermal.SH.ConvElc.WH.Elc.NoSolar</t>
  </si>
  <si>
    <t>NUM.number.SE.Res.HH.Thermal.SH.ConvElc.WH.Elc.Solar</t>
  </si>
  <si>
    <t>NUM.number.SE.Res.HH.Thermal.SH.ConvElc.CO.LPG</t>
  </si>
  <si>
    <t>NUM.number.SE.Res.HH.Thermal.SH.ConvElc.CO.Elc</t>
  </si>
  <si>
    <t>SE - Retired equipment (detailed structure)</t>
  </si>
  <si>
    <t>NUM.number.SE.Res.HH.ThermalOut.SH.Solids</t>
  </si>
  <si>
    <t>NUM.number.SE.Res.HH.ThermalOut.SH.Solids.SH</t>
  </si>
  <si>
    <t>NUM.number.SE.Res.HH.ThermalOut.SH.Solids.SC.AC</t>
  </si>
  <si>
    <t>NUM.number.SE.Res.HH.ThermalOut.SH.Solids.WH.Solids.NoSolar</t>
  </si>
  <si>
    <t>NUM.number.SE.Res.HH.ThermalOut.SH.Solids.WH.LPG.NoSolar</t>
  </si>
  <si>
    <t>NUM.number.SE.Res.HH.ThermalOut.SH.Solids.WH.LPG.Solar</t>
  </si>
  <si>
    <t>NUM.number.SE.Res.HH.ThermalOut.SH.Solids.WH.Elc.NoSolar</t>
  </si>
  <si>
    <t>NUM.number.SE.Res.HH.ThermalOut.SH.Solids.WH.Elc.Solar</t>
  </si>
  <si>
    <t>NUM.number.SE.Res.HH.ThermalOut.SH.Solids.CO.Solids</t>
  </si>
  <si>
    <t>NUM.number.SE.Res.HH.ThermalOut.SH.Solids.CO.LPG</t>
  </si>
  <si>
    <t>NUM.number.SE.Res.HH.ThermalOut.SH.Solids.CO.Elc</t>
  </si>
  <si>
    <t>NUM.number.SE.Res.HH.ThermalOut.SH.LPG</t>
  </si>
  <si>
    <t>NUM.number.SE.Res.HH.ThermalOut.SH.LPG.SH</t>
  </si>
  <si>
    <t>NUM.number.SE.Res.HH.ThermalOut.SH.LPG.SC.AC</t>
  </si>
  <si>
    <t>NUM.number.SE.Res.HH.ThermalOut.SH.LPG.WH.LPG.NoSolar</t>
  </si>
  <si>
    <t>NUM.number.SE.Res.HH.ThermalOut.SH.LPG.WH.LPG.Solar</t>
  </si>
  <si>
    <t>NUM.number.SE.Res.HH.ThermalOut.SH.LPG.WH.Elc.NoSolar</t>
  </si>
  <si>
    <t>NUM.number.SE.Res.HH.ThermalOut.SH.LPG.WH.Elc.Solar</t>
  </si>
  <si>
    <t>NUM.number.SE.Res.HH.ThermalOut.SH.LPG.CO.LPG</t>
  </si>
  <si>
    <t>NUM.number.SE.Res.HH.ThermalOut.SH.LPG.CO.Elc</t>
  </si>
  <si>
    <t>NUM.number.SE.Res.HH.ThermalOut.SH.Oil</t>
  </si>
  <si>
    <t>NUM.number.SE.Res.HH.ThermalOut.SH.Oil.SH</t>
  </si>
  <si>
    <t>NUM.number.SE.Res.HH.ThermalOut.SH.Oil.SC.AC</t>
  </si>
  <si>
    <t>NUM.number.SE.Res.HH.ThermalOut.SH.Oil.WH.Oil.NoSolar</t>
  </si>
  <si>
    <t>NUM.number.SE.Res.HH.ThermalOut.SH.Oil.WH.Oil.Solar</t>
  </si>
  <si>
    <t>NUM.number.SE.Res.HH.ThermalOut.SH.Oil.WH.Elc.NoSolar</t>
  </si>
  <si>
    <t>NUM.number.SE.Res.HH.ThermalOut.SH.Oil.WH.Elc.Solar</t>
  </si>
  <si>
    <t>NUM.number.SE.Res.HH.ThermalOut.SH.Oil.CO.LPG</t>
  </si>
  <si>
    <t>NUM.number.SE.Res.HH.ThermalOut.SH.Oil.CO.Elc</t>
  </si>
  <si>
    <t>NUM.number.SE.Res.HH.ThermalOut.SH.Gas</t>
  </si>
  <si>
    <t>NUM.number.SE.Res.HH.ThermalOut.SH.Gas.SH</t>
  </si>
  <si>
    <t>NUM.number.SE.Res.HH.ThermalOut.SH.Gas.SC.AC</t>
  </si>
  <si>
    <t>NUM.number.SE.Res.HH.ThermalOut.SH.Gas.WH.Gas.NoSolar</t>
  </si>
  <si>
    <t>NUM.number.SE.Res.HH.ThermalOut.SH.Gas.WH.Gas.Solar</t>
  </si>
  <si>
    <t>NUM.number.SE.Res.HH.ThermalOut.SH.Gas.WH.Elc.NoSolar</t>
  </si>
  <si>
    <t>NUM.number.SE.Res.HH.ThermalOut.SH.Gas.WH.Elc.Solar</t>
  </si>
  <si>
    <t>NUM.number.SE.Res.HH.ThermalOut.SH.Gas.CO.Gas</t>
  </si>
  <si>
    <t>NUM.number.SE.Res.HH.ThermalOut.SH.Gas.CO.Elc</t>
  </si>
  <si>
    <t>NUM.number.SE.Res.HH.ThermalOut.SH.Biomass</t>
  </si>
  <si>
    <t>NUM.number.SE.Res.HH.ThermalOut.SH.Biomass.SH</t>
  </si>
  <si>
    <t>NUM.number.SE.Res.HH.ThermalOut.SH.Biomass.SC.AC</t>
  </si>
  <si>
    <t>NUM.number.SE.Res.HH.ThermalOut.SH.Biomass.WH.Biomass.NoSolar</t>
  </si>
  <si>
    <t>NUM.number.SE.Res.HH.ThermalOut.SH.Biomass.WH.Biomass.Solar</t>
  </si>
  <si>
    <t>NUM.number.SE.Res.HH.ThermalOut.SH.Biomass.WH.LPG.NoSolar</t>
  </si>
  <si>
    <t>NUM.number.SE.Res.HH.ThermalOut.SH.Biomass.WH.LPG.Solar</t>
  </si>
  <si>
    <t>NUM.number.SE.Res.HH.ThermalOut.SH.Biomass.WH.Elc.NoSolar</t>
  </si>
  <si>
    <t>NUM.number.SE.Res.HH.ThermalOut.SH.Biomass.WH.Elc.Solar</t>
  </si>
  <si>
    <t>NUM.number.SE.Res.HH.ThermalOut.SH.Biomass.CO.Biomass</t>
  </si>
  <si>
    <t>NUM.number.SE.Res.HH.ThermalOut.SH.Biomass.CO.LPG</t>
  </si>
  <si>
    <t>NUM.number.SE.Res.HH.ThermalOut.SH.Biomass.CO.Elc</t>
  </si>
  <si>
    <t>NUM.number.SE.Res.HH.ThermalOut.SH.Geo</t>
  </si>
  <si>
    <t>NUM.number.SE.Res.HH.ThermalOut.SH.Geo.SH</t>
  </si>
  <si>
    <t>NUM.number.SE.Res.HH.ThermalOut.SH.Geo.SC.AC</t>
  </si>
  <si>
    <t>NUM.number.SE.Res.HH.ThermalOut.SH.Geo.WH.Geo.NoSolar</t>
  </si>
  <si>
    <t>NUM.number.SE.Res.HH.ThermalOut.SH.Geo.WH.Geo.Solar</t>
  </si>
  <si>
    <t>NUM.number.SE.Res.HH.ThermalOut.SH.Geo.WH.Elc.NoSolar</t>
  </si>
  <si>
    <t>NUM.number.SE.Res.HH.ThermalOut.SH.Geo.WH.Elc.Solar</t>
  </si>
  <si>
    <t>NUM.number.SE.Res.HH.ThermalOut.SH.Geo.CO.LPG</t>
  </si>
  <si>
    <t>NUM.number.SE.Res.HH.ThermalOut.SH.Geo.CO.Elc</t>
  </si>
  <si>
    <t>NUM.number.SE.Res.HH.ThermalOut.SH.DistrHeat</t>
  </si>
  <si>
    <t>NUM.number.SE.Res.HH.ThermalOut.SH.DistrHeat.SH</t>
  </si>
  <si>
    <t>NUM.number.SE.Res.HH.ThermalOut.SH.DistrHeat.SC.AC</t>
  </si>
  <si>
    <t>NUM.number.SE.Res.HH.ThermalOut.SH.DistrHeat.WH.DistrHeat.NoSolar</t>
  </si>
  <si>
    <t>NUM.number.SE.Res.HH.ThermalOut.SH.DistrHeat.WH.DistrHeat.Solar</t>
  </si>
  <si>
    <t>NUM.number.SE.Res.HH.ThermalOut.SH.DistrHeat.WH.Elc.NoSolar</t>
  </si>
  <si>
    <t>NUM.number.SE.Res.HH.ThermalOut.SH.DistrHeat.WH.Elc.Solar</t>
  </si>
  <si>
    <t>NUM.number.SE.Res.HH.ThermalOut.SH.DistrHeat.CO.LPG</t>
  </si>
  <si>
    <t>NUM.number.SE.Res.HH.ThermalOut.SH.DistrHeat.CO.Elc</t>
  </si>
  <si>
    <t>NUM.number.SE.Res.HH.ThermalOut.SH.AdvElc</t>
  </si>
  <si>
    <t>NUM.number.SE.Res.HH.ThermalOut.SH.AdvElc.SH</t>
  </si>
  <si>
    <t>NUM.number.SE.Res.HH.ThermalOut.SH.AdvElc.SC.AC</t>
  </si>
  <si>
    <t>NUM.number.SE.Res.HH.ThermalOut.SH.AdvElc.WH.LPG.NoSolar</t>
  </si>
  <si>
    <t>NUM.number.SE.Res.HH.ThermalOut.SH.AdvElc.WH.LPG.Solar</t>
  </si>
  <si>
    <t>NUM.number.SE.Res.HH.ThermalOut.SH.AdvElc.WH.Elc.NoSolar</t>
  </si>
  <si>
    <t>NUM.number.SE.Res.HH.ThermalOut.SH.AdvElc.WH.Elc.Solar</t>
  </si>
  <si>
    <t>NUM.number.SE.Res.HH.ThermalOut.SH.AdvElc.CO.LPG</t>
  </si>
  <si>
    <t>NUM.number.SE.Res.HH.ThermalOut.SH.AdvElc.CO.Elc</t>
  </si>
  <si>
    <t>NUM.number.SE.Res.HH.ThermalOut.SH.ConvElc</t>
  </si>
  <si>
    <t>NUM.number.SE.Res.HH.ThermalOut.SH.ConvElc.SH</t>
  </si>
  <si>
    <t>NUM.number.SE.Res.HH.ThermalOut.SH.ConvElc.SC.AC</t>
  </si>
  <si>
    <t>NUM.number.SE.Res.HH.ThermalOut.SH.ConvElc.WH.LPG.NoSolar</t>
  </si>
  <si>
    <t>NUM.number.SE.Res.HH.ThermalOut.SH.ConvElc.WH.LPG.Solar</t>
  </si>
  <si>
    <t>NUM.number.SE.Res.HH.ThermalOut.SH.ConvElc.WH.Elc.NoSolar</t>
  </si>
  <si>
    <t>NUM.number.SE.Res.HH.ThermalOut.SH.ConvElc.WH.Elc.Solar</t>
  </si>
  <si>
    <t>NUM.number.SE.Res.HH.ThermalOut.SH.ConvElc.CO.LPG</t>
  </si>
  <si>
    <t>NUM.number.SE.Res.HH.ThermalOut.SH.ConvElc.CO.Elc</t>
  </si>
  <si>
    <t>SE - New equipment installations (detailed structure)</t>
  </si>
  <si>
    <t>NUM.number.SE.Res.HH.ThermalNew.SH.Solids</t>
  </si>
  <si>
    <t>NUM.number.SE.Res.HH.ThermalNew.SH.Solids.SH</t>
  </si>
  <si>
    <t>NUM.number.SE.Res.HH.ThermalNew.SH.Solids.SC.AC</t>
  </si>
  <si>
    <t>NUM.number.SE.Res.HH.ThermalNew.SH.Solids.WH.Solids.NoSolar</t>
  </si>
  <si>
    <t>NUM.number.SE.Res.HH.ThermalNew.SH.Solids.WH.LPG.NoSolar</t>
  </si>
  <si>
    <t>NUM.number.SE.Res.HH.ThermalNew.SH.Solids.WH.LPG.Solar</t>
  </si>
  <si>
    <t>NUM.number.SE.Res.HH.ThermalNew.SH.Solids.WH.Elc.NoSolar</t>
  </si>
  <si>
    <t>NUM.number.SE.Res.HH.ThermalNew.SH.Solids.WH.Elc.Solar</t>
  </si>
  <si>
    <t>NUM.number.SE.Res.HH.ThermalNew.SH.Solids.CO.Solids</t>
  </si>
  <si>
    <t>NUM.number.SE.Res.HH.ThermalNew.SH.Solids.CO.LPG</t>
  </si>
  <si>
    <t>NUM.number.SE.Res.HH.ThermalNew.SH.Solids.CO.Elc</t>
  </si>
  <si>
    <t>NUM.number.SE.Res.HH.ThermalNew.SH.LPG</t>
  </si>
  <si>
    <t>NUM.number.SE.Res.HH.ThermalNew.SH.LPG.SH</t>
  </si>
  <si>
    <t>NUM.number.SE.Res.HH.ThermalNew.SH.LPG.SC.AC</t>
  </si>
  <si>
    <t>NUM.number.SE.Res.HH.ThermalNew.SH.LPG.WH.LPG.NoSolar</t>
  </si>
  <si>
    <t>NUM.number.SE.Res.HH.ThermalNew.SH.LPG.WH.LPG.Solar</t>
  </si>
  <si>
    <t>NUM.number.SE.Res.HH.ThermalNew.SH.LPG.WH.Elc.NoSolar</t>
  </si>
  <si>
    <t>NUM.number.SE.Res.HH.ThermalNew.SH.LPG.WH.Elc.Solar</t>
  </si>
  <si>
    <t>NUM.number.SE.Res.HH.ThermalNew.SH.LPG.CO.LPG</t>
  </si>
  <si>
    <t>NUM.number.SE.Res.HH.ThermalNew.SH.LPG.CO.Elc</t>
  </si>
  <si>
    <t>NUM.number.SE.Res.HH.ThermalNew.SH.Oil</t>
  </si>
  <si>
    <t>NUM.number.SE.Res.HH.ThermalNew.SH.Oil.SH</t>
  </si>
  <si>
    <t>NUM.number.SE.Res.HH.ThermalNew.SH.Oil.SC.AC</t>
  </si>
  <si>
    <t>NUM.number.SE.Res.HH.ThermalNew.SH.Oil.WH.Oil.NoSolar</t>
  </si>
  <si>
    <t>NUM.number.SE.Res.HH.ThermalNew.SH.Oil.WH.Oil.Solar</t>
  </si>
  <si>
    <t>NUM.number.SE.Res.HH.ThermalNew.SH.Oil.WH.Elc.NoSolar</t>
  </si>
  <si>
    <t>NUM.number.SE.Res.HH.ThermalNew.SH.Oil.WH.Elc.Solar</t>
  </si>
  <si>
    <t>NUM.number.SE.Res.HH.ThermalNew.SH.Oil.CO.LPG</t>
  </si>
  <si>
    <t>NUM.number.SE.Res.HH.ThermalNew.SH.Oil.CO.Elc</t>
  </si>
  <si>
    <t>NUM.number.SE.Res.HH.ThermalNew.SH.Gas</t>
  </si>
  <si>
    <t>NUM.number.SE.Res.HH.ThermalNew.SH.Gas.SH</t>
  </si>
  <si>
    <t>NUM.number.SE.Res.HH.ThermalNew.SH.Gas.SC.AC</t>
  </si>
  <si>
    <t>NUM.number.SE.Res.HH.ThermalNew.SH.Gas.WH.Gas.NoSolar</t>
  </si>
  <si>
    <t>NUM.number.SE.Res.HH.ThermalNew.SH.Gas.WH.Gas.Solar</t>
  </si>
  <si>
    <t>NUM.number.SE.Res.HH.ThermalNew.SH.Gas.WH.Elc.NoSolar</t>
  </si>
  <si>
    <t>NUM.number.SE.Res.HH.ThermalNew.SH.Gas.WH.Elc.Solar</t>
  </si>
  <si>
    <t>NUM.number.SE.Res.HH.ThermalNew.SH.Gas.CO.Gas</t>
  </si>
  <si>
    <t>NUM.number.SE.Res.HH.ThermalNew.SH.Gas.CO.Elc</t>
  </si>
  <si>
    <t>NUM.number.SE.Res.HH.ThermalNew.SH.Biomass</t>
  </si>
  <si>
    <t>NUM.number.SE.Res.HH.ThermalNew.SH.Biomass.SH</t>
  </si>
  <si>
    <t>NUM.number.SE.Res.HH.ThermalNew.SH.Biomass.SC.AC</t>
  </si>
  <si>
    <t>NUM.number.SE.Res.HH.ThermalNew.SH.Biomass.WH.Biomass.NoSolar</t>
  </si>
  <si>
    <t>NUM.number.SE.Res.HH.ThermalNew.SH.Biomass.WH.Biomass.Solar</t>
  </si>
  <si>
    <t>NUM.number.SE.Res.HH.ThermalNew.SH.Biomass.WH.LPG.NoSolar</t>
  </si>
  <si>
    <t>NUM.number.SE.Res.HH.ThermalNew.SH.Biomass.WH.LPG.Solar</t>
  </si>
  <si>
    <t>NUM.number.SE.Res.HH.ThermalNew.SH.Biomass.WH.Elc.NoSolar</t>
  </si>
  <si>
    <t>NUM.number.SE.Res.HH.ThermalNew.SH.Biomass.WH.Elc.Solar</t>
  </si>
  <si>
    <t>NUM.number.SE.Res.HH.ThermalNew.SH.Biomass.CO.Biomass</t>
  </si>
  <si>
    <t>NUM.number.SE.Res.HH.ThermalNew.SH.Biomass.CO.LPG</t>
  </si>
  <si>
    <t>NUM.number.SE.Res.HH.ThermalNew.SH.Biomass.CO.Elc</t>
  </si>
  <si>
    <t>NUM.number.SE.Res.HH.ThermalNew.SH.Geo</t>
  </si>
  <si>
    <t>NUM.number.SE.Res.HH.ThermalNew.SH.Geo.SH</t>
  </si>
  <si>
    <t>NUM.number.SE.Res.HH.ThermalNew.SH.Geo.SC.AC</t>
  </si>
  <si>
    <t>NUM.number.SE.Res.HH.ThermalNew.SH.Geo.WH.Geo.NoSolar</t>
  </si>
  <si>
    <t>NUM.number.SE.Res.HH.ThermalNew.SH.Geo.WH.Geo.Solar</t>
  </si>
  <si>
    <t>NUM.number.SE.Res.HH.ThermalNew.SH.Geo.WH.Elc.NoSolar</t>
  </si>
  <si>
    <t>NUM.number.SE.Res.HH.ThermalNew.SH.Geo.WH.Elc.Solar</t>
  </si>
  <si>
    <t>NUM.number.SE.Res.HH.ThermalNew.SH.Geo.CO.LPG</t>
  </si>
  <si>
    <t>NUM.number.SE.Res.HH.ThermalNew.SH.Geo.CO.Elc</t>
  </si>
  <si>
    <t>NUM.number.SE.Res.HH.ThermalNew.SH.DistrHeat</t>
  </si>
  <si>
    <t>NUM.number.SE.Res.HH.ThermalNew.SH.DistrHeat.SH</t>
  </si>
  <si>
    <t>NUM.number.SE.Res.HH.ThermalNew.SH.DistrHeat.SC.AC</t>
  </si>
  <si>
    <t>NUM.number.SE.Res.HH.ThermalNew.SH.DistrHeat.WH.DistrHeat.NoSolar</t>
  </si>
  <si>
    <t>NUM.number.SE.Res.HH.ThermalNew.SH.DistrHeat.WH.DistrHeat.Solar</t>
  </si>
  <si>
    <t>NUM.number.SE.Res.HH.ThermalNew.SH.DistrHeat.WH.Elc.NoSolar</t>
  </si>
  <si>
    <t>NUM.number.SE.Res.HH.ThermalNew.SH.DistrHeat.WH.Elc.Solar</t>
  </si>
  <si>
    <t>NUM.number.SE.Res.HH.ThermalNew.SH.DistrHeat.CO.LPG</t>
  </si>
  <si>
    <t>NUM.number.SE.Res.HH.ThermalNew.SH.DistrHeat.CO.Elc</t>
  </si>
  <si>
    <t>NUM.number.SE.Res.HH.ThermalNew.SH.AdvElc</t>
  </si>
  <si>
    <t>NUM.number.SE.Res.HH.ThermalNew.SH.AdvElc.SH</t>
  </si>
  <si>
    <t>NUM.number.SE.Res.HH.ThermalNew.SH.AdvElc.SC.AC</t>
  </si>
  <si>
    <t>NUM.number.SE.Res.HH.ThermalNew.SH.AdvElc.WH.LPG.NoSolar</t>
  </si>
  <si>
    <t>NUM.number.SE.Res.HH.ThermalNew.SH.AdvElc.WH.LPG.Solar</t>
  </si>
  <si>
    <t>NUM.number.SE.Res.HH.ThermalNew.SH.AdvElc.WH.Elc.NoSolar</t>
  </si>
  <si>
    <t>NUM.number.SE.Res.HH.ThermalNew.SH.AdvElc.WH.Elc.Solar</t>
  </si>
  <si>
    <t>NUM.number.SE.Res.HH.ThermalNew.SH.AdvElc.CO.LPG</t>
  </si>
  <si>
    <t>NUM.number.SE.Res.HH.ThermalNew.SH.AdvElc.CO.Elc</t>
  </si>
  <si>
    <t>NUM.number.SE.Res.HH.ThermalNew.SH.ConvElc</t>
  </si>
  <si>
    <t>NUM.number.SE.Res.HH.ThermalNew.SH.ConvElc.SH</t>
  </si>
  <si>
    <t>NUM.number.SE.Res.HH.ThermalNew.SH.ConvElc.SC.AC</t>
  </si>
  <si>
    <t>NUM.number.SE.Res.HH.ThermalNew.SH.ConvElc.WH.LPG.NoSolar</t>
  </si>
  <si>
    <t>NUM.number.SE.Res.HH.ThermalNew.SH.ConvElc.WH.LPG.Solar</t>
  </si>
  <si>
    <t>NUM.number.SE.Res.HH.ThermalNew.SH.ConvElc.WH.Elc.NoSolar</t>
  </si>
  <si>
    <t>NUM.number.SE.Res.HH.ThermalNew.SH.ConvElc.WH.Elc.Solar</t>
  </si>
  <si>
    <t>NUM.number.SE.Res.HH.ThermalNew.SH.ConvElc.CO.LPG</t>
  </si>
  <si>
    <t>NUM.number.SE.Res.HH.ThermalNew.SH.ConvElc.CO.Elc</t>
  </si>
  <si>
    <t>SE - New equipment installations in new and renovated households (detailed structure)</t>
  </si>
  <si>
    <t>NUM.number.SE.Res.HHnew.ThermalNew.SH.Solids</t>
  </si>
  <si>
    <t>NUM.number.SE.Res.HHnew.ThermalNew.SH.Solids.SH</t>
  </si>
  <si>
    <t>NUM.number.SE.Res.HHnew.ThermalNew.SH.Solids.SC.AC</t>
  </si>
  <si>
    <t>NUM.number.SE.Res.HHnew.ThermalNew.SH.Solids.WH.Solids.NoSolar</t>
  </si>
  <si>
    <t>NUM.number.SE.Res.HHnew.ThermalNew.SH.Solids.WH.LPG.NoSolar</t>
  </si>
  <si>
    <t>NUM.number.SE.Res.HHnew.ThermalNew.SH.Solids.WH.LPG.Solar</t>
  </si>
  <si>
    <t>NUM.number.SE.Res.HHnew.ThermalNew.SH.Solids.WH.Elc.NoSolar</t>
  </si>
  <si>
    <t>NUM.number.SE.Res.HHnew.ThermalNew.SH.Solids.WH.Elc.Solar</t>
  </si>
  <si>
    <t>NUM.number.SE.Res.HHnew.ThermalNew.SH.Solids.CO.Solids</t>
  </si>
  <si>
    <t>NUM.number.SE.Res.HHnew.ThermalNew.SH.Solids.CO.LPG</t>
  </si>
  <si>
    <t>NUM.number.SE.Res.HHnew.ThermalNew.SH.Solids.CO.Elc</t>
  </si>
  <si>
    <t>NUM.number.SE.Res.HHnew.ThermalNew.SH.LPG</t>
  </si>
  <si>
    <t>NUM.number.SE.Res.HHnew.ThermalNew.SH.LPG.SH</t>
  </si>
  <si>
    <t>NUM.number.SE.Res.HHnew.ThermalNew.SH.LPG.SC.AC</t>
  </si>
  <si>
    <t>NUM.number.SE.Res.HHnew.ThermalNew.SH.LPG.WH.LPG.NoSolar</t>
  </si>
  <si>
    <t>NUM.number.SE.Res.HHnew.ThermalNew.SH.LPG.WH.LPG.Solar</t>
  </si>
  <si>
    <t>NUM.number.SE.Res.HHnew.ThermalNew.SH.LPG.WH.Elc.NoSolar</t>
  </si>
  <si>
    <t>NUM.number.SE.Res.HHnew.ThermalNew.SH.LPG.WH.Elc.Solar</t>
  </si>
  <si>
    <t>NUM.number.SE.Res.HHnew.ThermalNew.SH.LPG.CO.LPG</t>
  </si>
  <si>
    <t>NUM.number.SE.Res.HHnew.ThermalNew.SH.LPG.CO.Elc</t>
  </si>
  <si>
    <t>NUM.number.SE.Res.HHnew.ThermalNew.SH.Oil</t>
  </si>
  <si>
    <t>NUM.number.SE.Res.HHnew.ThermalNew.SH.Oil.SH</t>
  </si>
  <si>
    <t>NUM.number.SE.Res.HHnew.ThermalNew.SH.Oil.SC.AC</t>
  </si>
  <si>
    <t>NUM.number.SE.Res.HHnew.ThermalNew.SH.Oil.WH.Oil.NoSolar</t>
  </si>
  <si>
    <t>NUM.number.SE.Res.HHnew.ThermalNew.SH.Oil.WH.Oil.Solar</t>
  </si>
  <si>
    <t>NUM.number.SE.Res.HHnew.ThermalNew.SH.Oil.WH.Elc.NoSolar</t>
  </si>
  <si>
    <t>NUM.number.SE.Res.HHnew.ThermalNew.SH.Oil.WH.Elc.Solar</t>
  </si>
  <si>
    <t>NUM.number.SE.Res.HHnew.ThermalNew.SH.Oil.CO.LPG</t>
  </si>
  <si>
    <t>NUM.number.SE.Res.HHnew.ThermalNew.SH.Oil.CO.Elc</t>
  </si>
  <si>
    <t>NUM.number.SE.Res.HHnew.ThermalNew.SH.Gas</t>
  </si>
  <si>
    <t>NUM.number.SE.Res.HHnew.ThermalNew.SH.Gas.SH</t>
  </si>
  <si>
    <t>NUM.number.SE.Res.HHnew.ThermalNew.SH.Gas.SC.AC</t>
  </si>
  <si>
    <t>NUM.number.SE.Res.HHnew.ThermalNew.SH.Gas.WH.Gas.NoSolar</t>
  </si>
  <si>
    <t>NUM.number.SE.Res.HHnew.ThermalNew.SH.Gas.WH.Gas.Solar</t>
  </si>
  <si>
    <t>NUM.number.SE.Res.HHnew.ThermalNew.SH.Gas.WH.Elc.NoSolar</t>
  </si>
  <si>
    <t>NUM.number.SE.Res.HHnew.ThermalNew.SH.Gas.WH.Elc.Solar</t>
  </si>
  <si>
    <t>NUM.number.SE.Res.HHnew.ThermalNew.SH.Gas.CO.Gas</t>
  </si>
  <si>
    <t>NUM.number.SE.Res.HHnew.ThermalNew.SH.Gas.CO.Elc</t>
  </si>
  <si>
    <t>NUM.number.SE.Res.HHnew.ThermalNew.SH.Biomass</t>
  </si>
  <si>
    <t>NUM.number.SE.Res.HHnew.ThermalNew.SH.Biomass.SH</t>
  </si>
  <si>
    <t>NUM.number.SE.Res.HHnew.ThermalNew.SH.Biomass.SC.AC</t>
  </si>
  <si>
    <t>NUM.number.SE.Res.HHnew.ThermalNew.SH.Biomass.WH.Biomass.NoSolar</t>
  </si>
  <si>
    <t>NUM.number.SE.Res.HHnew.ThermalNew.SH.Biomass.WH.Biomass.Solar</t>
  </si>
  <si>
    <t>NUM.number.SE.Res.HHnew.ThermalNew.SH.Biomass.WH.LPG.NoSolar</t>
  </si>
  <si>
    <t>NUM.number.SE.Res.HHnew.ThermalNew.SH.Biomass.WH.LPG.Solar</t>
  </si>
  <si>
    <t>NUM.number.SE.Res.HHnew.ThermalNew.SH.Biomass.WH.Elc.NoSolar</t>
  </si>
  <si>
    <t>NUM.number.SE.Res.HHnew.ThermalNew.SH.Biomass.WH.Elc.Solar</t>
  </si>
  <si>
    <t>NUM.number.SE.Res.HHnew.ThermalNew.SH.Biomass.CO.Biomass</t>
  </si>
  <si>
    <t>NUM.number.SE.Res.HHnew.ThermalNew.SH.Biomass.CO.LPG</t>
  </si>
  <si>
    <t>NUM.number.SE.Res.HHnew.ThermalNew.SH.Biomass.CO.Elc</t>
  </si>
  <si>
    <t>NUM.number.SE.Res.HHnew.ThermalNew.SH.Geo</t>
  </si>
  <si>
    <t>NUM.number.SE.Res.HHnew.ThermalNew.SH.Geo.SH</t>
  </si>
  <si>
    <t>NUM.number.SE.Res.HHnew.ThermalNew.SH.Geo.SC.AC</t>
  </si>
  <si>
    <t>NUM.number.SE.Res.HHnew.ThermalNew.SH.Geo.WH.Geo.NoSolar</t>
  </si>
  <si>
    <t>NUM.number.SE.Res.HHnew.ThermalNew.SH.Geo.WH.Geo.Solar</t>
  </si>
  <si>
    <t>NUM.number.SE.Res.HHnew.ThermalNew.SH.Geo.WH.Elc.NoSolar</t>
  </si>
  <si>
    <t>NUM.number.SE.Res.HHnew.ThermalNew.SH.Geo.WH.Elc.Solar</t>
  </si>
  <si>
    <t>NUM.number.SE.Res.HHnew.ThermalNew.SH.Geo.CO.LPG</t>
  </si>
  <si>
    <t>NUM.number.SE.Res.HHnew.ThermalNew.SH.Geo.CO.Elc</t>
  </si>
  <si>
    <t>NUM.number.SE.Res.HHnew.ThermalNew.SH.DistrHeat</t>
  </si>
  <si>
    <t>NUM.number.SE.Res.HHnew.ThermalNew.SH.DistrHeat.SH</t>
  </si>
  <si>
    <t>NUM.number.SE.Res.HHnew.ThermalNew.SH.DistrHeat.SC.AC</t>
  </si>
  <si>
    <t>NUM.number.SE.Res.HHnew.ThermalNew.SH.DistrHeat.WH.DistrHeat.NoSolar</t>
  </si>
  <si>
    <t>NUM.number.SE.Res.HHnew.ThermalNew.SH.DistrHeat.WH.DistrHeat.Solar</t>
  </si>
  <si>
    <t>NUM.number.SE.Res.HHnew.ThermalNew.SH.DistrHeat.WH.Elc.NoSolar</t>
  </si>
  <si>
    <t>NUM.number.SE.Res.HHnew.ThermalNew.SH.DistrHeat.WH.Elc.Solar</t>
  </si>
  <si>
    <t>NUM.number.SE.Res.HHnew.ThermalNew.SH.DistrHeat.CO.LPG</t>
  </si>
  <si>
    <t>NUM.number.SE.Res.HHnew.ThermalNew.SH.DistrHeat.CO.Elc</t>
  </si>
  <si>
    <t>NUM.number.SE.Res.HHnew.ThermalNew.SH.AdvElc</t>
  </si>
  <si>
    <t>NUM.number.SE.Res.HHnew.ThermalNew.SH.AdvElc.SH</t>
  </si>
  <si>
    <t>NUM.number.SE.Res.HHnew.ThermalNew.SH.AdvElc.SC.AC</t>
  </si>
  <si>
    <t>NUM.number.SE.Res.HHnew.ThermalNew.SH.AdvElc.WH.LPG.NoSolar</t>
  </si>
  <si>
    <t>NUM.number.SE.Res.HHnew.ThermalNew.SH.AdvElc.WH.LPG.Solar</t>
  </si>
  <si>
    <t>NUM.number.SE.Res.HHnew.ThermalNew.SH.AdvElc.WH.Elc.NoSolar</t>
  </si>
  <si>
    <t>NUM.number.SE.Res.HHnew.ThermalNew.SH.AdvElc.WH.Elc.Solar</t>
  </si>
  <si>
    <t>NUM.number.SE.Res.HHnew.ThermalNew.SH.AdvElc.CO.LPG</t>
  </si>
  <si>
    <t>NUM.number.SE.Res.HHnew.ThermalNew.SH.AdvElc.CO.Elc</t>
  </si>
  <si>
    <t>NUM.number.SE.Res.HHnew.ThermalNew.SH.ConvElc</t>
  </si>
  <si>
    <t>NUM.number.SE.Res.HHnew.ThermalNew.SH.ConvElc.SH</t>
  </si>
  <si>
    <t>NUM.number.SE.Res.HHnew.ThermalNew.SH.ConvElc.SC.AC</t>
  </si>
  <si>
    <t>NUM.number.SE.Res.HHnew.ThermalNew.SH.ConvElc.WH.LPG.NoSolar</t>
  </si>
  <si>
    <t>NUM.number.SE.Res.HHnew.ThermalNew.SH.ConvElc.WH.LPG.Solar</t>
  </si>
  <si>
    <t>NUM.number.SE.Res.HHnew.ThermalNew.SH.ConvElc.WH.Elc.NoSolar</t>
  </si>
  <si>
    <t>NUM.number.SE.Res.HHnew.ThermalNew.SH.ConvElc.WH.Elc.Solar</t>
  </si>
  <si>
    <t>NUM.number.SE.Res.HHnew.ThermalNew.SH.ConvElc.CO.LPG</t>
  </si>
  <si>
    <t>NUM.number.SE.Res.HHnew.ThermalNew.SH.ConvElc.CO.Elc</t>
  </si>
  <si>
    <t>SE - New equipment installations via replacement (detailed structure)</t>
  </si>
  <si>
    <t>NUM.number.SE.Res.HH.ThermalRepl.SH.Solids</t>
  </si>
  <si>
    <t>NUM.number.SE.Res.HH.ThermalRepl.SH.Solids.SH</t>
  </si>
  <si>
    <t>NUM.number.SE.Res.HH.ThermalRepl.SH.Solids.SC.AC</t>
  </si>
  <si>
    <t>NUM.number.SE.Res.HH.ThermalRepl.SH.Solids.WH.Solids.NoSolar</t>
  </si>
  <si>
    <t>NUM.number.SE.Res.HH.ThermalRepl.SH.Solids.WH.LPG.NoSolar</t>
  </si>
  <si>
    <t>NUM.number.SE.Res.HH.ThermalRepl.SH.Solids.WH.LPG.Solar</t>
  </si>
  <si>
    <t>NUM.number.SE.Res.HH.ThermalRepl.SH.Solids.WH.Elc.NoSolar</t>
  </si>
  <si>
    <t>NUM.number.SE.Res.HH.ThermalRepl.SH.Solids.WH.Elc.Solar</t>
  </si>
  <si>
    <t>NUM.number.SE.Res.HH.ThermalRepl.SH.Solids.CO.Solids</t>
  </si>
  <si>
    <t>NUM.number.SE.Res.HH.ThermalRepl.SH.Solids.CO.LPG</t>
  </si>
  <si>
    <t>NUM.number.SE.Res.HH.ThermalRepl.SH.Solids.CO.Elc</t>
  </si>
  <si>
    <t>NUM.number.SE.Res.HH.ThermalRepl.SH.LPG</t>
  </si>
  <si>
    <t>NUM.number.SE.Res.HH.ThermalRepl.SH.LPG.SH</t>
  </si>
  <si>
    <t>NUM.number.SE.Res.HH.ThermalRepl.SH.LPG.SC.AC</t>
  </si>
  <si>
    <t>NUM.number.SE.Res.HH.ThermalRepl.SH.LPG.WH.LPG.NoSolar</t>
  </si>
  <si>
    <t>NUM.number.SE.Res.HH.ThermalRepl.SH.LPG.WH.LPG.Solar</t>
  </si>
  <si>
    <t>NUM.number.SE.Res.HH.ThermalRepl.SH.LPG.WH.Elc.NoSolar</t>
  </si>
  <si>
    <t>NUM.number.SE.Res.HH.ThermalRepl.SH.LPG.WH.Elc.Solar</t>
  </si>
  <si>
    <t>NUM.number.SE.Res.HH.ThermalRepl.SH.LPG.CO.LPG</t>
  </si>
  <si>
    <t>NUM.number.SE.Res.HH.ThermalRepl.SH.LPG.CO.Elc</t>
  </si>
  <si>
    <t>NUM.number.SE.Res.HH.ThermalRepl.SH.Oil</t>
  </si>
  <si>
    <t>NUM.number.SE.Res.HH.ThermalRepl.SH.Oil.SH</t>
  </si>
  <si>
    <t>NUM.number.SE.Res.HH.ThermalRepl.SH.Oil.SC.AC</t>
  </si>
  <si>
    <t>NUM.number.SE.Res.HH.ThermalRepl.SH.Oil.WH.Oil.NoSolar</t>
  </si>
  <si>
    <t>NUM.number.SE.Res.HH.ThermalRepl.SH.Oil.WH.Oil.Solar</t>
  </si>
  <si>
    <t>NUM.number.SE.Res.HH.ThermalRepl.SH.Oil.WH.Elc.NoSolar</t>
  </si>
  <si>
    <t>NUM.number.SE.Res.HH.ThermalRepl.SH.Oil.WH.Elc.Solar</t>
  </si>
  <si>
    <t>NUM.number.SE.Res.HH.ThermalRepl.SH.Oil.CO.LPG</t>
  </si>
  <si>
    <t>NUM.number.SE.Res.HH.ThermalRepl.SH.Oil.CO.Elc</t>
  </si>
  <si>
    <t>NUM.number.SE.Res.HH.ThermalRepl.SH.Gas</t>
  </si>
  <si>
    <t>NUM.number.SE.Res.HH.ThermalRepl.SH.Gas.SH</t>
  </si>
  <si>
    <t>NUM.number.SE.Res.HH.ThermalRepl.SH.Gas.SC.AC</t>
  </si>
  <si>
    <t>NUM.number.SE.Res.HH.ThermalRepl.SH.Gas.WH.Gas.NoSolar</t>
  </si>
  <si>
    <t>NUM.number.SE.Res.HH.ThermalRepl.SH.Gas.WH.Gas.Solar</t>
  </si>
  <si>
    <t>NUM.number.SE.Res.HH.ThermalRepl.SH.Gas.WH.Elc.NoSolar</t>
  </si>
  <si>
    <t>NUM.number.SE.Res.HH.ThermalRepl.SH.Gas.WH.Elc.Solar</t>
  </si>
  <si>
    <t>NUM.number.SE.Res.HH.ThermalRepl.SH.Gas.CO.Gas</t>
  </si>
  <si>
    <t>NUM.number.SE.Res.HH.ThermalRepl.SH.Gas.CO.Elc</t>
  </si>
  <si>
    <t>NUM.number.SE.Res.HH.ThermalRepl.SH.Biomass</t>
  </si>
  <si>
    <t>NUM.number.SE.Res.HH.ThermalRepl.SH.Biomass.SH</t>
  </si>
  <si>
    <t>NUM.number.SE.Res.HH.ThermalRepl.SH.Biomass.SC.AC</t>
  </si>
  <si>
    <t>NUM.number.SE.Res.HH.ThermalRepl.SH.Biomass.WH.Biomass.NoSolar</t>
  </si>
  <si>
    <t>NUM.number.SE.Res.HH.ThermalRepl.SH.Biomass.WH.Biomass.Solar</t>
  </si>
  <si>
    <t>NUM.number.SE.Res.HH.ThermalRepl.SH.Biomass.WH.LPG.NoSolar</t>
  </si>
  <si>
    <t>NUM.number.SE.Res.HH.ThermalRepl.SH.Biomass.WH.LPG.Solar</t>
  </si>
  <si>
    <t>NUM.number.SE.Res.HH.ThermalRepl.SH.Biomass.WH.Elc.NoSolar</t>
  </si>
  <si>
    <t>NUM.number.SE.Res.HH.ThermalRepl.SH.Biomass.WH.Elc.Solar</t>
  </si>
  <si>
    <t>NUM.number.SE.Res.HH.ThermalRepl.SH.Biomass.CO.Biomass</t>
  </si>
  <si>
    <t>NUM.number.SE.Res.HH.ThermalRepl.SH.Biomass.CO.LPG</t>
  </si>
  <si>
    <t>NUM.number.SE.Res.HH.ThermalRepl.SH.Biomass.CO.Elc</t>
  </si>
  <si>
    <t>NUM.number.SE.Res.HH.ThermalRepl.SH.Geo</t>
  </si>
  <si>
    <t>NUM.number.SE.Res.HH.ThermalRepl.SH.Geo.SH</t>
  </si>
  <si>
    <t>NUM.number.SE.Res.HH.ThermalRepl.SH.Geo.SC.AC</t>
  </si>
  <si>
    <t>NUM.number.SE.Res.HH.ThermalRepl.SH.Geo.WH.Geo.NoSolar</t>
  </si>
  <si>
    <t>NUM.number.SE.Res.HH.ThermalRepl.SH.Geo.WH.Geo.Solar</t>
  </si>
  <si>
    <t>NUM.number.SE.Res.HH.ThermalRepl.SH.Geo.WH.Elc.NoSolar</t>
  </si>
  <si>
    <t>NUM.number.SE.Res.HH.ThermalRepl.SH.Geo.WH.Elc.Solar</t>
  </si>
  <si>
    <t>NUM.number.SE.Res.HH.ThermalRepl.SH.Geo.CO.LPG</t>
  </si>
  <si>
    <t>NUM.number.SE.Res.HH.ThermalRepl.SH.Geo.CO.Elc</t>
  </si>
  <si>
    <t>NUM.number.SE.Res.HH.ThermalRepl.SH.DistrHeat</t>
  </si>
  <si>
    <t>NUM.number.SE.Res.HH.ThermalRepl.SH.DistrHeat.SH</t>
  </si>
  <si>
    <t>NUM.number.SE.Res.HH.ThermalRepl.SH.DistrHeat.SC.AC</t>
  </si>
  <si>
    <t>NUM.number.SE.Res.HH.ThermalRepl.SH.DistrHeat.WH.DistrHeat.NoSolar</t>
  </si>
  <si>
    <t>NUM.number.SE.Res.HH.ThermalRepl.SH.DistrHeat.WH.DistrHeat.Solar</t>
  </si>
  <si>
    <t>NUM.number.SE.Res.HH.ThermalRepl.SH.DistrHeat.WH.Elc.NoSolar</t>
  </si>
  <si>
    <t>NUM.number.SE.Res.HH.ThermalRepl.SH.DistrHeat.WH.Elc.Solar</t>
  </si>
  <si>
    <t>NUM.number.SE.Res.HH.ThermalRepl.SH.DistrHeat.CO.LPG</t>
  </si>
  <si>
    <t>NUM.number.SE.Res.HH.ThermalRepl.SH.DistrHeat.CO.Elc</t>
  </si>
  <si>
    <t>NUM.number.SE.Res.HH.ThermalRepl.SH.AdvElc</t>
  </si>
  <si>
    <t>NUM.number.SE.Res.HH.ThermalRepl.SH.AdvElc.SH</t>
  </si>
  <si>
    <t>NUM.number.SE.Res.HH.ThermalRepl.SH.AdvElc.SC.AC</t>
  </si>
  <si>
    <t>NUM.number.SE.Res.HH.ThermalRepl.SH.AdvElc.WH.LPG.NoSolar</t>
  </si>
  <si>
    <t>NUM.number.SE.Res.HH.ThermalRepl.SH.AdvElc.WH.LPG.Solar</t>
  </si>
  <si>
    <t>NUM.number.SE.Res.HH.ThermalRepl.SH.AdvElc.WH.Elc.NoSolar</t>
  </si>
  <si>
    <t>NUM.number.SE.Res.HH.ThermalRepl.SH.AdvElc.WH.Elc.Solar</t>
  </si>
  <si>
    <t>NUM.number.SE.Res.HH.ThermalRepl.SH.AdvElc.CO.LPG</t>
  </si>
  <si>
    <t>NUM.number.SE.Res.HH.ThermalRepl.SH.AdvElc.CO.Elc</t>
  </si>
  <si>
    <t>NUM.number.SE.Res.HH.ThermalRepl.SH.ConvElc</t>
  </si>
  <si>
    <t>NUM.number.SE.Res.HH.ThermalRepl.SH.ConvElc.SH</t>
  </si>
  <si>
    <t>NUM.number.SE.Res.HH.ThermalRepl.SH.ConvElc.SC.AC</t>
  </si>
  <si>
    <t>NUM.number.SE.Res.HH.ThermalRepl.SH.ConvElc.WH.LPG.NoSolar</t>
  </si>
  <si>
    <t>NUM.number.SE.Res.HH.ThermalRepl.SH.ConvElc.WH.LPG.Solar</t>
  </si>
  <si>
    <t>NUM.number.SE.Res.HH.ThermalRepl.SH.ConvElc.WH.Elc.NoSolar</t>
  </si>
  <si>
    <t>NUM.number.SE.Res.HH.ThermalRepl.SH.ConvElc.WH.Elc.Solar</t>
  </si>
  <si>
    <t>NUM.number.SE.Res.HH.ThermalRepl.SH.ConvElc.CO.LPG</t>
  </si>
  <si>
    <t>NUM.number.SE.Res.HH.ThermalRepl.SH.ConvElc.CO.Elc</t>
  </si>
  <si>
    <t>SE - Equipment installations in 2021 - vintage structure</t>
  </si>
  <si>
    <t>VIN.number.SE.Res.HH.Thermal.SH.Solids</t>
  </si>
  <si>
    <t>VIN.number.SE.Res.HH.Thermal.SH.Solids.SH</t>
  </si>
  <si>
    <t>VIN.number.SE.Res.HH.Thermal.SH.Solids.SC.AC</t>
  </si>
  <si>
    <t>VIN.number.SE.Res.HH.Thermal.SH.Solids.WH.Solids.NoSolar</t>
  </si>
  <si>
    <t>VIN.number.SE.Res.HH.Thermal.SH.Solids.WH.LPG.NoSolar</t>
  </si>
  <si>
    <t>VIN.number.SE.Res.HH.Thermal.SH.Solids.WH.LPG.Solar</t>
  </si>
  <si>
    <t>VIN.number.SE.Res.HH.Thermal.SH.Solids.WH.Elc.NoSolar</t>
  </si>
  <si>
    <t>VIN.number.SE.Res.HH.Thermal.SH.Solids.WH.Elc.Solar</t>
  </si>
  <si>
    <t>VIN.number.SE.Res.HH.Thermal.SH.Solids.CO.Solids</t>
  </si>
  <si>
    <t>VIN.number.SE.Res.HH.Thermal.SH.Solids.CO.LPG</t>
  </si>
  <si>
    <t>VIN.number.SE.Res.HH.Thermal.SH.Solids.CO.Elc</t>
  </si>
  <si>
    <t>VIN.number.SE.Res.HH.Thermal.SH.LPG</t>
  </si>
  <si>
    <t>VIN.number.SE.Res.HH.Thermal.SH.LPG.SH</t>
  </si>
  <si>
    <t>VIN.number.SE.Res.HH.Thermal.SH.LPG.SC.AC</t>
  </si>
  <si>
    <t>VIN.number.SE.Res.HH.Thermal.SH.LPG.WH.LPG.NoSolar</t>
  </si>
  <si>
    <t>VIN.number.SE.Res.HH.Thermal.SH.LPG.WH.LPG.Solar</t>
  </si>
  <si>
    <t>VIN.number.SE.Res.HH.Thermal.SH.LPG.WH.Elc.NoSolar</t>
  </si>
  <si>
    <t>VIN.number.SE.Res.HH.Thermal.SH.LPG.WH.Elc.Solar</t>
  </si>
  <si>
    <t>VIN.number.SE.Res.HH.Thermal.SH.LPG.CO.LPG</t>
  </si>
  <si>
    <t>VIN.number.SE.Res.HH.Thermal.SH.LPG.CO.Elc</t>
  </si>
  <si>
    <t>VIN.number.SE.Res.HH.Thermal.SH.Oil</t>
  </si>
  <si>
    <t>VIN.number.SE.Res.HH.Thermal.SH.Oil.SH</t>
  </si>
  <si>
    <t>VIN.number.SE.Res.HH.Thermal.SH.Oil.SC.AC</t>
  </si>
  <si>
    <t>VIN.number.SE.Res.HH.Thermal.SH.Oil.WH.Oil.NoSolar</t>
  </si>
  <si>
    <t>VIN.number.SE.Res.HH.Thermal.SH.Oil.WH.Oil.Solar</t>
  </si>
  <si>
    <t>VIN.number.SE.Res.HH.Thermal.SH.Oil.WH.Elc.NoSolar</t>
  </si>
  <si>
    <t>VIN.number.SE.Res.HH.Thermal.SH.Oil.WH.Elc.Solar</t>
  </si>
  <si>
    <t>VIN.number.SE.Res.HH.Thermal.SH.Oil.CO.LPG</t>
  </si>
  <si>
    <t>VIN.number.SE.Res.HH.Thermal.SH.Oil.CO.Elc</t>
  </si>
  <si>
    <t>VIN.number.SE.Res.HH.Thermal.SH.Gas</t>
  </si>
  <si>
    <t>VIN.number.SE.Res.HH.Thermal.SH.Gas.SH</t>
  </si>
  <si>
    <t>VIN.number.SE.Res.HH.Thermal.SH.Gas.SC.AC</t>
  </si>
  <si>
    <t>VIN.number.SE.Res.HH.Thermal.SH.Gas.WH.Gas.NoSolar</t>
  </si>
  <si>
    <t>VIN.number.SE.Res.HH.Thermal.SH.Gas.WH.Gas.Solar</t>
  </si>
  <si>
    <t>VIN.number.SE.Res.HH.Thermal.SH.Gas.WH.Elc.NoSolar</t>
  </si>
  <si>
    <t>VIN.number.SE.Res.HH.Thermal.SH.Gas.WH.Elc.Solar</t>
  </si>
  <si>
    <t>VIN.number.SE.Res.HH.Thermal.SH.Gas.CO.Gas</t>
  </si>
  <si>
    <t>VIN.number.SE.Res.HH.Thermal.SH.Gas.CO.Elc</t>
  </si>
  <si>
    <t>VIN.number.SE.Res.HH.Thermal.SH.Biomass</t>
  </si>
  <si>
    <t>VIN.number.SE.Res.HH.Thermal.SH.Biomass.SH</t>
  </si>
  <si>
    <t>VIN.number.SE.Res.HH.Thermal.SH.Biomass.SC.AC</t>
  </si>
  <si>
    <t>VIN.number.SE.Res.HH.Thermal.SH.Biomass.WH.Biomass.NoSolar</t>
  </si>
  <si>
    <t>VIN.number.SE.Res.HH.Thermal.SH.Biomass.WH.Biomass.Solar</t>
  </si>
  <si>
    <t>VIN.number.SE.Res.HH.Thermal.SH.Biomass.WH.LPG.NoSolar</t>
  </si>
  <si>
    <t>VIN.number.SE.Res.HH.Thermal.SH.Biomass.WH.LPG.Solar</t>
  </si>
  <si>
    <t>VIN.number.SE.Res.HH.Thermal.SH.Biomass.WH.Elc.NoSolar</t>
  </si>
  <si>
    <t>VIN.number.SE.Res.HH.Thermal.SH.Biomass.WH.Elc.Solar</t>
  </si>
  <si>
    <t>VIN.number.SE.Res.HH.Thermal.SH.Biomass.CO.Biomass</t>
  </si>
  <si>
    <t>VIN.number.SE.Res.HH.Thermal.SH.Biomass.CO.LPG</t>
  </si>
  <si>
    <t>VIN.number.SE.Res.HH.Thermal.SH.Biomass.CO.Elc</t>
  </si>
  <si>
    <t>VIN.number.SE.Res.HH.Thermal.SH.Geo</t>
  </si>
  <si>
    <t>VIN.number.SE.Res.HH.Thermal.SH.Geo.SH</t>
  </si>
  <si>
    <t>VIN.number.SE.Res.HH.Thermal.SH.Geo.SC.AC</t>
  </si>
  <si>
    <t>VIN.number.SE.Res.HH.Thermal.SH.Geo.WH.Geo.NoSolar</t>
  </si>
  <si>
    <t>VIN.number.SE.Res.HH.Thermal.SH.Geo.WH.Geo.Solar</t>
  </si>
  <si>
    <t>VIN.number.SE.Res.HH.Thermal.SH.Geo.WH.Elc.NoSolar</t>
  </si>
  <si>
    <t>VIN.number.SE.Res.HH.Thermal.SH.Geo.WH.Elc.Solar</t>
  </si>
  <si>
    <t>VIN.number.SE.Res.HH.Thermal.SH.Geo.CO.LPG</t>
  </si>
  <si>
    <t>VIN.number.SE.Res.HH.Thermal.SH.Geo.CO.Elc</t>
  </si>
  <si>
    <t>VIN.number.SE.Res.HH.Thermal.SH.DistrHeat</t>
  </si>
  <si>
    <t>VIN.number.SE.Res.HH.Thermal.SH.DistrHeat.SH</t>
  </si>
  <si>
    <t>VIN.number.SE.Res.HH.Thermal.SH.DistrHeat.SC.AC</t>
  </si>
  <si>
    <t>VIN.number.SE.Res.HH.Thermal.SH.DistrHeat.WH.DistrHeat.NoSolar</t>
  </si>
  <si>
    <t>VIN.number.SE.Res.HH.Thermal.SH.DistrHeat.WH.DistrHeat.Solar</t>
  </si>
  <si>
    <t>VIN.number.SE.Res.HH.Thermal.SH.DistrHeat.WH.Elc.NoSolar</t>
  </si>
  <si>
    <t>VIN.number.SE.Res.HH.Thermal.SH.DistrHeat.WH.Elc.Solar</t>
  </si>
  <si>
    <t>VIN.number.SE.Res.HH.Thermal.SH.DistrHeat.CO.LPG</t>
  </si>
  <si>
    <t>VIN.number.SE.Res.HH.Thermal.SH.DistrHeat.CO.Elc</t>
  </si>
  <si>
    <t>VIN.number.SE.Res.HH.Thermal.SH.AdvElc</t>
  </si>
  <si>
    <t>VIN.number.SE.Res.HH.Thermal.SH.AdvElc.SH</t>
  </si>
  <si>
    <t>VIN.number.SE.Res.HH.Thermal.SH.AdvElc.SC.AC</t>
  </si>
  <si>
    <t>VIN.number.SE.Res.HH.Thermal.SH.AdvElc.WH.LPG.NoSolar</t>
  </si>
  <si>
    <t>VIN.number.SE.Res.HH.Thermal.SH.AdvElc.WH.LPG.Solar</t>
  </si>
  <si>
    <t>VIN.number.SE.Res.HH.Thermal.SH.AdvElc.WH.Elc.NoSolar</t>
  </si>
  <si>
    <t>VIN.number.SE.Res.HH.Thermal.SH.AdvElc.WH.Elc.Solar</t>
  </si>
  <si>
    <t>VIN.number.SE.Res.HH.Thermal.SH.AdvElc.CO.LPG</t>
  </si>
  <si>
    <t>VIN.number.SE.Res.HH.Thermal.SH.AdvElc.CO.Elc</t>
  </si>
  <si>
    <t>VIN.number.SE.Res.HH.Thermal.SH.ConvElc</t>
  </si>
  <si>
    <t>VIN.number.SE.Res.HH.Thermal.SH.ConvElc.SH</t>
  </si>
  <si>
    <t>VIN.number.SE.Res.HH.Thermal.SH.ConvElc.SC.AC</t>
  </si>
  <si>
    <t>VIN.number.SE.Res.HH.Thermal.SH.ConvElc.WH.LPG.NoSolar</t>
  </si>
  <si>
    <t>VIN.number.SE.Res.HH.Thermal.SH.ConvElc.WH.LPG.Solar</t>
  </si>
  <si>
    <t>VIN.number.SE.Res.HH.Thermal.SH.ConvElc.WH.Elc.NoSolar</t>
  </si>
  <si>
    <t>VIN.number.SE.Res.HH.Thermal.SH.ConvElc.WH.Elc.Solar</t>
  </si>
  <si>
    <t>VIN.number.SE.Res.HH.Thermal.SH.ConvElc.CO.LPG</t>
  </si>
  <si>
    <t>VIN.number.SE.Res.HH.Thermal.SH.ConvElc.CO.Elc</t>
  </si>
  <si>
    <t>SE - Final energy consumption (detailed structure)</t>
  </si>
  <si>
    <t>FEC.ktoe.SE.Res.HH.Thermal.SH.Solids</t>
  </si>
  <si>
    <t>FEC.ktoe.SE.Res.HH.Thermal.SH.Solids.SH</t>
  </si>
  <si>
    <t>FEC.ktoe.SE.Res.HH.Thermal.SH.Solids.SH.Solids</t>
  </si>
  <si>
    <t>FEC.ktoe.SE.Res.HH.Thermal.SH.Solids.SH.Elec</t>
  </si>
  <si>
    <t>FEC.ktoe.SE.Res.HH.Thermal.SH.Solids.SC</t>
  </si>
  <si>
    <t>FEC.ktoe.SE.Res.HH.Thermal.SH.Solids.SC.AC.Elec</t>
  </si>
  <si>
    <t>FEC.ktoe.SE.Res.HH.Thermal.SH.Solids.WH</t>
  </si>
  <si>
    <t>FEC.ktoe.SE.Res.HH.Thermal.SH.Solids.WH.Solids.NoSolar.Solids</t>
  </si>
  <si>
    <t>FEC.ktoe.SE.Res.HH.Thermal.SH.Solids.WH.LPG.NoSolar.LPG</t>
  </si>
  <si>
    <t>FEC.ktoe.SE.Res.HH.Thermal.SH.Solids.WH.LPG.Solar</t>
  </si>
  <si>
    <t>FEC.ktoe.SE.Res.HH.Thermal.SH.Solids.WH.LPG.Solar.LPG</t>
  </si>
  <si>
    <t>FEC.ktoe.SE.Res.HH.Thermal.SH.Solids.WH.LPG.Solar.Solar</t>
  </si>
  <si>
    <t>FEC.ktoe.SE.Res.HH.Thermal.SH.Solids.WH.Elc.NoSolar.Elec</t>
  </si>
  <si>
    <t>FEC.ktoe.SE.Res.HH.Thermal.SH.Solids.WH.Elc.Solar</t>
  </si>
  <si>
    <t>FEC.ktoe.SE.Res.HH.Thermal.SH.Solids.WH.Elc.Solar.Elec</t>
  </si>
  <si>
    <t>FEC.ktoe.SE.Res.HH.Thermal.SH.Solids.WH.Elc.Solar.Solar</t>
  </si>
  <si>
    <t>FEC.ktoe.SE.Res.HH.Thermal.SH.Solids.CO</t>
  </si>
  <si>
    <t>FEC.ktoe.SE.Res.HH.Thermal.SH.Solids.CO.Solids.Solids</t>
  </si>
  <si>
    <t>FEC.ktoe.SE.Res.HH.Thermal.SH.Solids.CO.LPG.LPG</t>
  </si>
  <si>
    <t>FEC.ktoe.SE.Res.HH.Thermal.SH.Solids.CO.Elc.Elec</t>
  </si>
  <si>
    <t>FEC.ktoe.SE.Res.HH.Thermal.SH.LPG</t>
  </si>
  <si>
    <t>FEC.ktoe.SE.Res.HH.Thermal.SH.LPG.SH</t>
  </si>
  <si>
    <t>FEC.ktoe.SE.Res.HH.Thermal.SH.LPG.SH.LPG</t>
  </si>
  <si>
    <t>FEC.ktoe.SE.Res.HH.Thermal.SH.LPG.SH.Elec</t>
  </si>
  <si>
    <t>FEC.ktoe.SE.Res.HH.Thermal.SH.LPG.SC</t>
  </si>
  <si>
    <t>FEC.ktoe.SE.Res.HH.Thermal.SH.LPG.SC.AC.Elec</t>
  </si>
  <si>
    <t>FEC.ktoe.SE.Res.HH.Thermal.SH.LPG.WH</t>
  </si>
  <si>
    <t>FEC.ktoe.SE.Res.HH.Thermal.SH.LPG.WH.LPG.NoSolar.LPG</t>
  </si>
  <si>
    <t>FEC.ktoe.SE.Res.HH.Thermal.SH.LPG.WH.LPG.Solar</t>
  </si>
  <si>
    <t>FEC.ktoe.SE.Res.HH.Thermal.SH.LPG.WH.LPG.Solar.LPG</t>
  </si>
  <si>
    <t>FEC.ktoe.SE.Res.HH.Thermal.SH.LPG.WH.LPG.Solar.Solar</t>
  </si>
  <si>
    <t>FEC.ktoe.SE.Res.HH.Thermal.SH.LPG.WH.Elc.NoSolar.Elec</t>
  </si>
  <si>
    <t>FEC.ktoe.SE.Res.HH.Thermal.SH.LPG.WH.Elc.Solar</t>
  </si>
  <si>
    <t>FEC.ktoe.SE.Res.HH.Thermal.SH.LPG.WH.Elc.Solar.Elec</t>
  </si>
  <si>
    <t>FEC.ktoe.SE.Res.HH.Thermal.SH.LPG.WH.Elc.Solar.Solar</t>
  </si>
  <si>
    <t>FEC.ktoe.SE.Res.HH.Thermal.SH.LPG.CO</t>
  </si>
  <si>
    <t>FEC.ktoe.SE.Res.HH.Thermal.SH.LPG.CO.LPG.LPG</t>
  </si>
  <si>
    <t>FEC.ktoe.SE.Res.HH.Thermal.SH.LPG.CO.Elc.Elec</t>
  </si>
  <si>
    <t>FEC.ktoe.SE.Res.HH.Thermal.SH.Oil</t>
  </si>
  <si>
    <t>FEC.ktoe.SE.Res.HH.Thermal.SH.Oil.SH</t>
  </si>
  <si>
    <t>FEC.ktoe.SE.Res.HH.Thermal.SH.Oil.SH.Oil</t>
  </si>
  <si>
    <t>FEC.ktoe.SE.Res.HH.Thermal.SH.Oil.SH.Elec</t>
  </si>
  <si>
    <t>FEC.ktoe.SE.Res.HH.Thermal.SH.Oil.SC</t>
  </si>
  <si>
    <t>FEC.ktoe.SE.Res.HH.Thermal.SH.Oil.SC.AC.Elec</t>
  </si>
  <si>
    <t>FEC.ktoe.SE.Res.HH.Thermal.SH.Oil.WH</t>
  </si>
  <si>
    <t>FEC.ktoe.SE.Res.HH.Thermal.SH.Oil.WH.Oil.NoSolar.Oil</t>
  </si>
  <si>
    <t>FEC.ktoe.SE.Res.HH.Thermal.SH.Oil.WH.Oil.Solar</t>
  </si>
  <si>
    <t>FEC.ktoe.SE.Res.HH.Thermal.SH.Oil.WH.Oil.Solar.Oil</t>
  </si>
  <si>
    <t>FEC.ktoe.SE.Res.HH.Thermal.SH.Oil.WH.Oil.Solar.Solar</t>
  </si>
  <si>
    <t>FEC.ktoe.SE.Res.HH.Thermal.SH.Oil.WH.Elc.NoSolar.Elec</t>
  </si>
  <si>
    <t>FEC.ktoe.SE.Res.HH.Thermal.SH.Oil.WH.Elc.Solar</t>
  </si>
  <si>
    <t>FEC.ktoe.SE.Res.HH.Thermal.SH.Oil.WH.Elc.Solar.Elec</t>
  </si>
  <si>
    <t>FEC.ktoe.SE.Res.HH.Thermal.SH.Oil.WH.Elc.Solar.Solar</t>
  </si>
  <si>
    <t>FEC.ktoe.SE.Res.HH.Thermal.SH.Oil.CO</t>
  </si>
  <si>
    <t>FEC.ktoe.SE.Res.HH.Thermal.SH.Oil.CO.LPG.LPG</t>
  </si>
  <si>
    <t>FEC.ktoe.SE.Res.HH.Thermal.SH.Oil.CO.Elc.Elec</t>
  </si>
  <si>
    <t>FEC.ktoe.SE.Res.HH.Thermal.SH.Gas</t>
  </si>
  <si>
    <t>FEC.ktoe.SE.Res.HH.Thermal.SH.Gas.SH</t>
  </si>
  <si>
    <t>FEC.ktoe.SE.Res.HH.Thermal.SH.Gas.SH.Gas</t>
  </si>
  <si>
    <t>FEC.ktoe.SE.Res.HH.Thermal.SH.Gas.SH.Elec</t>
  </si>
  <si>
    <t>FEC.ktoe.SE.Res.HH.Thermal.SH.Gas.SC</t>
  </si>
  <si>
    <t>FEC.ktoe.SE.Res.HH.Thermal.SH.Gas.SC.AC.Elec</t>
  </si>
  <si>
    <t>FEC.ktoe.SE.Res.HH.Thermal.SH.Gas.WH</t>
  </si>
  <si>
    <t>FEC.ktoe.SE.Res.HH.Thermal.SH.Gas.WH.Gas.NoSolar.Gas</t>
  </si>
  <si>
    <t>FEC.ktoe.SE.Res.HH.Thermal.SH.Gas.WH.Gas.Solar</t>
  </si>
  <si>
    <t>FEC.ktoe.SE.Res.HH.Thermal.SH.Gas.WH.Gas.Solar.Gas</t>
  </si>
  <si>
    <t>FEC.ktoe.SE.Res.HH.Thermal.SH.Gas.WH.Gas.Solar.Solar</t>
  </si>
  <si>
    <t>FEC.ktoe.SE.Res.HH.Thermal.SH.Gas.WH.Elc.NoSolar.Elec</t>
  </si>
  <si>
    <t>FEC.ktoe.SE.Res.HH.Thermal.SH.Gas.WH.Elc.Solar</t>
  </si>
  <si>
    <t>FEC.ktoe.SE.Res.HH.Thermal.SH.Gas.WH.Elc.Solar.Elec</t>
  </si>
  <si>
    <t>FEC.ktoe.SE.Res.HH.Thermal.SH.Gas.WH.Elc.Solar.Solar</t>
  </si>
  <si>
    <t>FEC.ktoe.SE.Res.HH.Thermal.SH.Gas.CO</t>
  </si>
  <si>
    <t>FEC.ktoe.SE.Res.HH.Thermal.SH.Gas.CO.Gas.Gas</t>
  </si>
  <si>
    <t>FEC.ktoe.SE.Res.HH.Thermal.SH.Gas.CO.Elc.Elec</t>
  </si>
  <si>
    <t>FEC.ktoe.SE.Res.HH.Thermal.SH.Biomass</t>
  </si>
  <si>
    <t>FEC.ktoe.SE.Res.HH.Thermal.SH.Biomass.SH</t>
  </si>
  <si>
    <t>FEC.ktoe.SE.Res.HH.Thermal.SH.Biomass.SH.Biomass</t>
  </si>
  <si>
    <t>FEC.ktoe.SE.Res.HH.Thermal.SH.Biomass.SH.Elec</t>
  </si>
  <si>
    <t>FEC.ktoe.SE.Res.HH.Thermal.SH.Biomass.SC</t>
  </si>
  <si>
    <t>FEC.ktoe.SE.Res.HH.Thermal.SH.Biomass.SC.AC.Elec</t>
  </si>
  <si>
    <t>FEC.ktoe.SE.Res.HH.Thermal.SH.Biomass.WH</t>
  </si>
  <si>
    <t>FEC.ktoe.SE.Res.HH.Thermal.SH.Biomass.WH.Biomass.NoSolar.Biomass</t>
  </si>
  <si>
    <t>FEC.ktoe.SE.Res.HH.Thermal.SH.Biomass.WH.Biomass.Solar</t>
  </si>
  <si>
    <t>FEC.ktoe.SE.Res.HH.Thermal.SH.Biomass.WH.Biomass.Solar.Biomass</t>
  </si>
  <si>
    <t>FEC.ktoe.SE.Res.HH.Thermal.SH.Biomass.WH.Biomass.Solar.Solar</t>
  </si>
  <si>
    <t>FEC.ktoe.SE.Res.HH.Thermal.SH.Biomass.WH.LPG.NoSolar.LPG</t>
  </si>
  <si>
    <t>FEC.ktoe.SE.Res.HH.Thermal.SH.Biomass.WH.LPG.Solar</t>
  </si>
  <si>
    <t>FEC.ktoe.SE.Res.HH.Thermal.SH.Biomass.WH.LPG.Solar.LPG</t>
  </si>
  <si>
    <t>FEC.ktoe.SE.Res.HH.Thermal.SH.Biomass.WH.LPG.Solar.Solar</t>
  </si>
  <si>
    <t>FEC.ktoe.SE.Res.HH.Thermal.SH.Biomass.WH.Elc.NoSolar.Elec</t>
  </si>
  <si>
    <t>FEC.ktoe.SE.Res.HH.Thermal.SH.Biomass.WH.Elc.Solar</t>
  </si>
  <si>
    <t>FEC.ktoe.SE.Res.HH.Thermal.SH.Biomass.WH.Elc.Solar.Elec</t>
  </si>
  <si>
    <t>FEC.ktoe.SE.Res.HH.Thermal.SH.Biomass.WH.Elc.Solar.Solar</t>
  </si>
  <si>
    <t>FEC.ktoe.SE.Res.HH.Thermal.SH.Biomass.CO</t>
  </si>
  <si>
    <t>FEC.ktoe.SE.Res.HH.Thermal.SH.Biomass.CO.Biomass.Biomass</t>
  </si>
  <si>
    <t>FEC.ktoe.SE.Res.HH.Thermal.SH.Biomass.CO.LPG.LPG</t>
  </si>
  <si>
    <t>FEC.ktoe.SE.Res.HH.Thermal.SH.Biomass.CO.Elc.Elec</t>
  </si>
  <si>
    <t>FEC.ktoe.SE.Res.HH.Thermal.SH.Geo</t>
  </si>
  <si>
    <t>FEC.ktoe.SE.Res.HH.Thermal.SH.Geo.SH</t>
  </si>
  <si>
    <t>FEC.ktoe.SE.Res.HH.Thermal.SH.Geo.SH.Geo</t>
  </si>
  <si>
    <t>FEC.ktoe.SE.Res.HH.Thermal.SH.Geo.SH.Elec</t>
  </si>
  <si>
    <t>FEC.ktoe.SE.Res.HH.Thermal.SH.Geo.SC</t>
  </si>
  <si>
    <t>FEC.ktoe.SE.Res.HH.Thermal.SH.Geo.SC.AC.Elec</t>
  </si>
  <si>
    <t>FEC.ktoe.SE.Res.HH.Thermal.SH.Geo.WH</t>
  </si>
  <si>
    <t>FEC.ktoe.SE.Res.HH.Thermal.SH.Geo.WH.Geo.NoSolar.Geo</t>
  </si>
  <si>
    <t>FEC.ktoe.SE.Res.HH.Thermal.SH.Geo.WH.Geo.Solar</t>
  </si>
  <si>
    <t>FEC.ktoe.SE.Res.HH.Thermal.SH.Geo.WH.Geo.Solar.Geo</t>
  </si>
  <si>
    <t>FEC.ktoe.SE.Res.HH.Thermal.SH.Geo.WH.Geo.Solar.Solar</t>
  </si>
  <si>
    <t>FEC.ktoe.SE.Res.HH.Thermal.SH.Geo.WH.Elc.NoSolar.Elec</t>
  </si>
  <si>
    <t>FEC.ktoe.SE.Res.HH.Thermal.SH.Geo.WH.Elc.Solar</t>
  </si>
  <si>
    <t>FEC.ktoe.SE.Res.HH.Thermal.SH.Geo.WH.Elc.Solar.Elec</t>
  </si>
  <si>
    <t>FEC.ktoe.SE.Res.HH.Thermal.SH.Geo.WH.Elc.Solar.Solar</t>
  </si>
  <si>
    <t>FEC.ktoe.SE.Res.HH.Thermal.SH.Geo.CO</t>
  </si>
  <si>
    <t>FEC.ktoe.SE.Res.HH.Thermal.SH.Geo.CO.LPG.LPG</t>
  </si>
  <si>
    <t>FEC.ktoe.SE.Res.HH.Thermal.SH.Geo.CO.Elc.Elec</t>
  </si>
  <si>
    <t>FEC.ktoe.SE.Res.HH.Thermal.SH.DistrHeat</t>
  </si>
  <si>
    <t>FEC.ktoe.SE.Res.HH.Thermal.SH.DistrHeat.SH</t>
  </si>
  <si>
    <t>FEC.ktoe.SE.Res.HH.Thermal.SH.DistrHeat.SH.Steam_Distr</t>
  </si>
  <si>
    <t>FEC.ktoe.SE.Res.HH.Thermal.SH.DistrHeat.SH.Elec</t>
  </si>
  <si>
    <t>FEC.ktoe.SE.Res.HH.Thermal.SH.DistrHeat.SC</t>
  </si>
  <si>
    <t>FEC.ktoe.SE.Res.HH.Thermal.SH.DistrHeat.SC.AC.Elec</t>
  </si>
  <si>
    <t>FEC.ktoe.SE.Res.HH.Thermal.SH.DistrHeat.WH</t>
  </si>
  <si>
    <t>FEC.ktoe.SE.Res.HH.Thermal.SH.DistrHeat.WH.DistrHeat.NoSolar.Steam_Distr</t>
  </si>
  <si>
    <t>FEC.ktoe.SE.Res.HH.Thermal.SH.DistrHeat.WH.DistrHeat.Solar</t>
  </si>
  <si>
    <t>FEC.ktoe.SE.Res.HH.Thermal.SH.DistrHeat.WH.DistrHeat.Solar.Steam_Distr</t>
  </si>
  <si>
    <t>FEC.ktoe.SE.Res.HH.Thermal.SH.DistrHeat.WH.DistrHeat.Solar.Solar</t>
  </si>
  <si>
    <t>FEC.ktoe.SE.Res.HH.Thermal.SH.DistrHeat.WH.Elc.NoSolar.Elec</t>
  </si>
  <si>
    <t>FEC.ktoe.SE.Res.HH.Thermal.SH.DistrHeat.WH.Elc.Solar</t>
  </si>
  <si>
    <t>FEC.ktoe.SE.Res.HH.Thermal.SH.DistrHeat.WH.Elc.Solar.Elec</t>
  </si>
  <si>
    <t>FEC.ktoe.SE.Res.HH.Thermal.SH.DistrHeat.WH.Elc.Solar.Solar</t>
  </si>
  <si>
    <t>FEC.ktoe.SE.Res.HH.Thermal.SH.DistrHeat.CO</t>
  </si>
  <si>
    <t>FEC.ktoe.SE.Res.HH.Thermal.SH.DistrHeat.CO.LPG.LPG</t>
  </si>
  <si>
    <t>FEC.ktoe.SE.Res.HH.Thermal.SH.DistrHeat.CO.Elc.Elec</t>
  </si>
  <si>
    <t>FEC.ktoe.SE.Res.HH.Thermal.SH.AdvElc</t>
  </si>
  <si>
    <t>FEC.ktoe.SE.Res.HH.Thermal.SH.AdvElc.SH</t>
  </si>
  <si>
    <t>FEC.ktoe.SE.Res.HH.Thermal.SH.AdvElc.SH.Elec</t>
  </si>
  <si>
    <t>FEC.ktoe.SE.Res.HH.Thermal.SH.AdvElc.SC</t>
  </si>
  <si>
    <t>FEC.ktoe.SE.Res.HH.Thermal.SH.AdvElc.SC.AC.Elec</t>
  </si>
  <si>
    <t>FEC.ktoe.SE.Res.HH.Thermal.SH.AdvElc.WH</t>
  </si>
  <si>
    <t>FEC.ktoe.SE.Res.HH.Thermal.SH.AdvElc.WH.LPG.NoSolar.LPG</t>
  </si>
  <si>
    <t>FEC.ktoe.SE.Res.HH.Thermal.SH.AdvElc.WH.LPG.Solar</t>
  </si>
  <si>
    <t>FEC.ktoe.SE.Res.HH.Thermal.SH.AdvElc.WH.LPG.Solar.LPG</t>
  </si>
  <si>
    <t>FEC.ktoe.SE.Res.HH.Thermal.SH.AdvElc.WH.LPG.Solar.Solar</t>
  </si>
  <si>
    <t>FEC.ktoe.SE.Res.HH.Thermal.SH.AdvElc.WH.Elc.NoSolar.Elec</t>
  </si>
  <si>
    <t>FEC.ktoe.SE.Res.HH.Thermal.SH.AdvElc.WH.Elc.Solar</t>
  </si>
  <si>
    <t>FEC.ktoe.SE.Res.HH.Thermal.SH.AdvElc.WH.Elc.Solar.Elec</t>
  </si>
  <si>
    <t>FEC.ktoe.SE.Res.HH.Thermal.SH.AdvElc.WH.Elc.Solar.Solar</t>
  </si>
  <si>
    <t>FEC.ktoe.SE.Res.HH.Thermal.SH.AdvElc.CO</t>
  </si>
  <si>
    <t>FEC.ktoe.SE.Res.HH.Thermal.SH.AdvElc.CO.LPG.LPG</t>
  </si>
  <si>
    <t>FEC.ktoe.SE.Res.HH.Thermal.SH.AdvElc.CO.Elc.Elec</t>
  </si>
  <si>
    <t>FEC.ktoe.SE.Res.HH.Thermal.SH.ConvElc</t>
  </si>
  <si>
    <t>FEC.ktoe.SE.Res.HH.Thermal.SH.ConvElc.SH</t>
  </si>
  <si>
    <t>FEC.ktoe.SE.Res.HH.Thermal.SH.ConvElc.SH.Elec</t>
  </si>
  <si>
    <t>FEC.ktoe.SE.Res.HH.Thermal.SH.ConvElc.SC</t>
  </si>
  <si>
    <t>FEC.ktoe.SE.Res.HH.Thermal.SH.ConvElc.SC.AC.Elec</t>
  </si>
  <si>
    <t>FEC.ktoe.SE.Res.HH.Thermal.SH.ConvElc.WH</t>
  </si>
  <si>
    <t>FEC.ktoe.SE.Res.HH.Thermal.SH.ConvElc.WH.LPG.NoSolar.LPG</t>
  </si>
  <si>
    <t>FEC.ktoe.SE.Res.HH.Thermal.SH.ConvElc.WH.LPG.Solar</t>
  </si>
  <si>
    <t>FEC.ktoe.SE.Res.HH.Thermal.SH.ConvElc.WH.LPG.Solar.LPG</t>
  </si>
  <si>
    <t>FEC.ktoe.SE.Res.HH.Thermal.SH.ConvElc.WH.LPG.Solar.Solar</t>
  </si>
  <si>
    <t>FEC.ktoe.SE.Res.HH.Thermal.SH.ConvElc.WH.Elc.NoSolar.Elec</t>
  </si>
  <si>
    <t>FEC.ktoe.SE.Res.HH.Thermal.SH.ConvElc.WH.Elc.Solar</t>
  </si>
  <si>
    <t>FEC.ktoe.SE.Res.HH.Thermal.SH.ConvElc.WH.Elc.Solar.Elec</t>
  </si>
  <si>
    <t>FEC.ktoe.SE.Res.HH.Thermal.SH.ConvElc.WH.Elc.Solar.Solar</t>
  </si>
  <si>
    <t>FEC.ktoe.SE.Res.HH.Thermal.SH.ConvElc.CO</t>
  </si>
  <si>
    <t>FEC.ktoe.SE.Res.HH.Thermal.SH.ConvElc.CO.LPG.LPG</t>
  </si>
  <si>
    <t>FEC.ktoe.SE.Res.HH.Thermal.SH.ConvElc.CO.Elc.Elec</t>
  </si>
  <si>
    <t>SE - Thermal energy service (detailed structure)</t>
  </si>
  <si>
    <t>TES.ktoe.SE.Res.HH.Thermal.SH.Solids</t>
  </si>
  <si>
    <t>TES.ktoe.SE.Res.HH.Thermal.SH.Solids.SH</t>
  </si>
  <si>
    <t>TES.ktoe.SE.Res.HH.Thermal.SH.Solids.SH.Solids</t>
  </si>
  <si>
    <t>TES.ktoe.SE.Res.HH.Thermal.SH.Solids.SH.Elec</t>
  </si>
  <si>
    <t>TES.ktoe.SE.Res.HH.Thermal.SH.Solids.SC</t>
  </si>
  <si>
    <t>TES.ktoe.SE.Res.HH.Thermal.SH.Solids.SC.AC.Elec</t>
  </si>
  <si>
    <t>TES.ktoe.SE.Res.HH.Thermal.SH.Solids.WH</t>
  </si>
  <si>
    <t>TES.ktoe.SE.Res.HH.Thermal.SH.Solids.WH.Solids.NoSolar.Solids</t>
  </si>
  <si>
    <t>TES.ktoe.SE.Res.HH.Thermal.SH.Solids.WH.LPG.NoSolar.LPG</t>
  </si>
  <si>
    <t>TES.ktoe.SE.Res.HH.Thermal.SH.Solids.WH.LPG.Solar</t>
  </si>
  <si>
    <t>TES.ktoe.SE.Res.HH.Thermal.SH.Solids.WH.LPG.Solar.LPG</t>
  </si>
  <si>
    <t>TES.ktoe.SE.Res.HH.Thermal.SH.Solids.WH.LPG.Solar.Solar</t>
  </si>
  <si>
    <t>TES.ktoe.SE.Res.HH.Thermal.SH.Solids.WH.Elc.NoSolar.Elec</t>
  </si>
  <si>
    <t>TES.ktoe.SE.Res.HH.Thermal.SH.Solids.WH.Elc.Solar</t>
  </si>
  <si>
    <t>TES.ktoe.SE.Res.HH.Thermal.SH.Solids.WH.Elc.Solar.Elec</t>
  </si>
  <si>
    <t>TES.ktoe.SE.Res.HH.Thermal.SH.Solids.WH.Elc.Solar.Solar</t>
  </si>
  <si>
    <t>TES.ktoe.SE.Res.HH.Thermal.SH.Solids.CO</t>
  </si>
  <si>
    <t>TES.ktoe.SE.Res.HH.Thermal.SH.Solids.CO.Solids.Solids</t>
  </si>
  <si>
    <t>TES.ktoe.SE.Res.HH.Thermal.SH.Solids.CO.LPG.LPG</t>
  </si>
  <si>
    <t>TES.ktoe.SE.Res.HH.Thermal.SH.Solids.CO.Elc.Elec</t>
  </si>
  <si>
    <t>TES.ktoe.SE.Res.HH.Thermal.SH.LPG</t>
  </si>
  <si>
    <t>TES.ktoe.SE.Res.HH.Thermal.SH.LPG.SH</t>
  </si>
  <si>
    <t>TES.ktoe.SE.Res.HH.Thermal.SH.LPG.SH.LPG</t>
  </si>
  <si>
    <t>TES.ktoe.SE.Res.HH.Thermal.SH.LPG.SH.Elec</t>
  </si>
  <si>
    <t>TES.ktoe.SE.Res.HH.Thermal.SH.LPG.SC</t>
  </si>
  <si>
    <t>TES.ktoe.SE.Res.HH.Thermal.SH.LPG.SC.AC.Elec</t>
  </si>
  <si>
    <t>TES.ktoe.SE.Res.HH.Thermal.SH.LPG.WH</t>
  </si>
  <si>
    <t>TES.ktoe.SE.Res.HH.Thermal.SH.LPG.WH.LPG.NoSolar.LPG</t>
  </si>
  <si>
    <t>TES.ktoe.SE.Res.HH.Thermal.SH.LPG.WH.LPG.Solar</t>
  </si>
  <si>
    <t>TES.ktoe.SE.Res.HH.Thermal.SH.LPG.WH.LPG.Solar.LPG</t>
  </si>
  <si>
    <t>TES.ktoe.SE.Res.HH.Thermal.SH.LPG.WH.LPG.Solar.Solar</t>
  </si>
  <si>
    <t>TES.ktoe.SE.Res.HH.Thermal.SH.LPG.WH.Elc.NoSolar.Elec</t>
  </si>
  <si>
    <t>TES.ktoe.SE.Res.HH.Thermal.SH.LPG.WH.Elc.Solar</t>
  </si>
  <si>
    <t>TES.ktoe.SE.Res.HH.Thermal.SH.LPG.WH.Elc.Solar.Elec</t>
  </si>
  <si>
    <t>TES.ktoe.SE.Res.HH.Thermal.SH.LPG.WH.Elc.Solar.Solar</t>
  </si>
  <si>
    <t>TES.ktoe.SE.Res.HH.Thermal.SH.LPG.CO</t>
  </si>
  <si>
    <t>TES.ktoe.SE.Res.HH.Thermal.SH.LPG.CO.LPG.LPG</t>
  </si>
  <si>
    <t>TES.ktoe.SE.Res.HH.Thermal.SH.LPG.CO.Elc.Elec</t>
  </si>
  <si>
    <t>TES.ktoe.SE.Res.HH.Thermal.SH.Oil</t>
  </si>
  <si>
    <t>TES.ktoe.SE.Res.HH.Thermal.SH.Oil.SH</t>
  </si>
  <si>
    <t>TES.ktoe.SE.Res.HH.Thermal.SH.Oil.SH.Oil</t>
  </si>
  <si>
    <t>TES.ktoe.SE.Res.HH.Thermal.SH.Oil.SH.Elec</t>
  </si>
  <si>
    <t>TES.ktoe.SE.Res.HH.Thermal.SH.Oil.SC</t>
  </si>
  <si>
    <t>TES.ktoe.SE.Res.HH.Thermal.SH.Oil.SC.AC.Elec</t>
  </si>
  <si>
    <t>TES.ktoe.SE.Res.HH.Thermal.SH.Oil.WH</t>
  </si>
  <si>
    <t>TES.ktoe.SE.Res.HH.Thermal.SH.Oil.WH.Oil.NoSolar.Oil</t>
  </si>
  <si>
    <t>TES.ktoe.SE.Res.HH.Thermal.SH.Oil.WH.Oil.Solar</t>
  </si>
  <si>
    <t>TES.ktoe.SE.Res.HH.Thermal.SH.Oil.WH.Oil.Solar.Oil</t>
  </si>
  <si>
    <t>TES.ktoe.SE.Res.HH.Thermal.SH.Oil.WH.Oil.Solar.Solar</t>
  </si>
  <si>
    <t>TES.ktoe.SE.Res.HH.Thermal.SH.Oil.WH.Elc.NoSolar.Elec</t>
  </si>
  <si>
    <t>TES.ktoe.SE.Res.HH.Thermal.SH.Oil.WH.Elc.Solar</t>
  </si>
  <si>
    <t>TES.ktoe.SE.Res.HH.Thermal.SH.Oil.WH.Elc.Solar.Elec</t>
  </si>
  <si>
    <t>TES.ktoe.SE.Res.HH.Thermal.SH.Oil.WH.Elc.Solar.Solar</t>
  </si>
  <si>
    <t>TES.ktoe.SE.Res.HH.Thermal.SH.Oil.CO</t>
  </si>
  <si>
    <t>TES.ktoe.SE.Res.HH.Thermal.SH.Oil.CO.LPG.LPG</t>
  </si>
  <si>
    <t>TES.ktoe.SE.Res.HH.Thermal.SH.Oil.CO.Elc.Elec</t>
  </si>
  <si>
    <t>TES.ktoe.SE.Res.HH.Thermal.SH.Gas</t>
  </si>
  <si>
    <t>TES.ktoe.SE.Res.HH.Thermal.SH.Gas.SH</t>
  </si>
  <si>
    <t>TES.ktoe.SE.Res.HH.Thermal.SH.Gas.SH.Gas</t>
  </si>
  <si>
    <t>TES.ktoe.SE.Res.HH.Thermal.SH.Gas.SH.Elec</t>
  </si>
  <si>
    <t>TES.ktoe.SE.Res.HH.Thermal.SH.Gas.SC</t>
  </si>
  <si>
    <t>TES.ktoe.SE.Res.HH.Thermal.SH.Gas.SC.AC.Elec</t>
  </si>
  <si>
    <t>TES.ktoe.SE.Res.HH.Thermal.SH.Gas.WH</t>
  </si>
  <si>
    <t>TES.ktoe.SE.Res.HH.Thermal.SH.Gas.WH.Gas.NoSolar.Gas</t>
  </si>
  <si>
    <t>TES.ktoe.SE.Res.HH.Thermal.SH.Gas.WH.Gas.Solar</t>
  </si>
  <si>
    <t>TES.ktoe.SE.Res.HH.Thermal.SH.Gas.WH.Gas.Solar.Gas</t>
  </si>
  <si>
    <t>TES.ktoe.SE.Res.HH.Thermal.SH.Gas.WH.Gas.Solar.Solar</t>
  </si>
  <si>
    <t>TES.ktoe.SE.Res.HH.Thermal.SH.Gas.WH.Elc.NoSolar.Elec</t>
  </si>
  <si>
    <t>TES.ktoe.SE.Res.HH.Thermal.SH.Gas.WH.Elc.Solar</t>
  </si>
  <si>
    <t>TES.ktoe.SE.Res.HH.Thermal.SH.Gas.WH.Elc.Solar.Elec</t>
  </si>
  <si>
    <t>TES.ktoe.SE.Res.HH.Thermal.SH.Gas.WH.Elc.Solar.Solar</t>
  </si>
  <si>
    <t>TES.ktoe.SE.Res.HH.Thermal.SH.Gas.CO</t>
  </si>
  <si>
    <t>TES.ktoe.SE.Res.HH.Thermal.SH.Gas.CO.Gas.Gas</t>
  </si>
  <si>
    <t>TES.ktoe.SE.Res.HH.Thermal.SH.Gas.CO.Elc.Elec</t>
  </si>
  <si>
    <t>TES.ktoe.SE.Res.HH.Thermal.SH.Biomass</t>
  </si>
  <si>
    <t>TES.ktoe.SE.Res.HH.Thermal.SH.Biomass.SH</t>
  </si>
  <si>
    <t>TES.ktoe.SE.Res.HH.Thermal.SH.Biomass.SH.Biomass</t>
  </si>
  <si>
    <t>TES.ktoe.SE.Res.HH.Thermal.SH.Biomass.SH.Elec</t>
  </si>
  <si>
    <t>TES.ktoe.SE.Res.HH.Thermal.SH.Biomass.SC</t>
  </si>
  <si>
    <t>TES.ktoe.SE.Res.HH.Thermal.SH.Biomass.SC.AC.Elec</t>
  </si>
  <si>
    <t>TES.ktoe.SE.Res.HH.Thermal.SH.Biomass.WH</t>
  </si>
  <si>
    <t>TES.ktoe.SE.Res.HH.Thermal.SH.Biomass.WH.Biomass.NoSolar.Biomass</t>
  </si>
  <si>
    <t>TES.ktoe.SE.Res.HH.Thermal.SH.Biomass.WH.Biomass.Solar</t>
  </si>
  <si>
    <t>TES.ktoe.SE.Res.HH.Thermal.SH.Biomass.WH.Biomass.Solar.Biomass</t>
  </si>
  <si>
    <t>TES.ktoe.SE.Res.HH.Thermal.SH.Biomass.WH.Biomass.Solar.Solar</t>
  </si>
  <si>
    <t>TES.ktoe.SE.Res.HH.Thermal.SH.Biomass.WH.LPG.NoSolar.LPG</t>
  </si>
  <si>
    <t>TES.ktoe.SE.Res.HH.Thermal.SH.Biomass.WH.LPG.Solar</t>
  </si>
  <si>
    <t>TES.ktoe.SE.Res.HH.Thermal.SH.Biomass.WH.LPG.Solar.LPG</t>
  </si>
  <si>
    <t>TES.ktoe.SE.Res.HH.Thermal.SH.Biomass.WH.LPG.Solar.Solar</t>
  </si>
  <si>
    <t>TES.ktoe.SE.Res.HH.Thermal.SH.Biomass.WH.Elc.NoSolar.Elec</t>
  </si>
  <si>
    <t>TES.ktoe.SE.Res.HH.Thermal.SH.Biomass.WH.Elc.Solar</t>
  </si>
  <si>
    <t>TES.ktoe.SE.Res.HH.Thermal.SH.Biomass.WH.Elc.Solar.Elec</t>
  </si>
  <si>
    <t>TES.ktoe.SE.Res.HH.Thermal.SH.Biomass.WH.Elc.Solar.Solar</t>
  </si>
  <si>
    <t>TES.ktoe.SE.Res.HH.Thermal.SH.Biomass.CO</t>
  </si>
  <si>
    <t>TES.ktoe.SE.Res.HH.Thermal.SH.Biomass.CO.Biomass.Biomass</t>
  </si>
  <si>
    <t>TES.ktoe.SE.Res.HH.Thermal.SH.Biomass.CO.LPG.LPG</t>
  </si>
  <si>
    <t>TES.ktoe.SE.Res.HH.Thermal.SH.Biomass.CO.Elc.Elec</t>
  </si>
  <si>
    <t>TES.ktoe.SE.Res.HH.Thermal.SH.Geo</t>
  </si>
  <si>
    <t>TES.ktoe.SE.Res.HH.Thermal.SH.Geo.SH</t>
  </si>
  <si>
    <t>TES.ktoe.SE.Res.HH.Thermal.SH.Geo.SH.Geo</t>
  </si>
  <si>
    <t>TES.ktoe.SE.Res.HH.Thermal.SH.Geo.SH.Elec</t>
  </si>
  <si>
    <t>TES.ktoe.SE.Res.HH.Thermal.SH.Geo.SC</t>
  </si>
  <si>
    <t>TES.ktoe.SE.Res.HH.Thermal.SH.Geo.SC.AC.Elec</t>
  </si>
  <si>
    <t>TES.ktoe.SE.Res.HH.Thermal.SH.Geo.WH</t>
  </si>
  <si>
    <t>TES.ktoe.SE.Res.HH.Thermal.SH.Geo.WH.Geo.NoSolar.Geo</t>
  </si>
  <si>
    <t>TES.ktoe.SE.Res.HH.Thermal.SH.Geo.WH.Geo.Solar</t>
  </si>
  <si>
    <t>TES.ktoe.SE.Res.HH.Thermal.SH.Geo.WH.Geo.Solar.Geo</t>
  </si>
  <si>
    <t>TES.ktoe.SE.Res.HH.Thermal.SH.Geo.WH.Geo.Solar.Solar</t>
  </si>
  <si>
    <t>TES.ktoe.SE.Res.HH.Thermal.SH.Geo.WH.Elc.NoSolar.Elec</t>
  </si>
  <si>
    <t>TES.ktoe.SE.Res.HH.Thermal.SH.Geo.WH.Elc.Solar</t>
  </si>
  <si>
    <t>TES.ktoe.SE.Res.HH.Thermal.SH.Geo.WH.Elc.Solar.Elec</t>
  </si>
  <si>
    <t>TES.ktoe.SE.Res.HH.Thermal.SH.Geo.WH.Elc.Solar.Solar</t>
  </si>
  <si>
    <t>TES.ktoe.SE.Res.HH.Thermal.SH.Geo.CO</t>
  </si>
  <si>
    <t>TES.ktoe.SE.Res.HH.Thermal.SH.Geo.CO.LPG.LPG</t>
  </si>
  <si>
    <t>TES.ktoe.SE.Res.HH.Thermal.SH.Geo.CO.Elc.Elec</t>
  </si>
  <si>
    <t>TES.ktoe.SE.Res.HH.Thermal.SH.DistrHeat</t>
  </si>
  <si>
    <t>TES.ktoe.SE.Res.HH.Thermal.SH.DistrHeat.SH</t>
  </si>
  <si>
    <t>TES.ktoe.SE.Res.HH.Thermal.SH.DistrHeat.SH.Steam_Distr</t>
  </si>
  <si>
    <t>TES.ktoe.SE.Res.HH.Thermal.SH.DistrHeat.SH.Elec</t>
  </si>
  <si>
    <t>TES.ktoe.SE.Res.HH.Thermal.SH.DistrHeat.SC</t>
  </si>
  <si>
    <t>TES.ktoe.SE.Res.HH.Thermal.SH.DistrHeat.SC.AC.Elec</t>
  </si>
  <si>
    <t>TES.ktoe.SE.Res.HH.Thermal.SH.DistrHeat.WH</t>
  </si>
  <si>
    <t>TES.ktoe.SE.Res.HH.Thermal.SH.DistrHeat.WH.DistrHeat.NoSolar.Steam_Distr</t>
  </si>
  <si>
    <t>TES.ktoe.SE.Res.HH.Thermal.SH.DistrHeat.WH.DistrHeat.Solar</t>
  </si>
  <si>
    <t>TES.ktoe.SE.Res.HH.Thermal.SH.DistrHeat.WH.DistrHeat.Solar.Steam_Distr</t>
  </si>
  <si>
    <t>TES.ktoe.SE.Res.HH.Thermal.SH.DistrHeat.WH.DistrHeat.Solar.Solar</t>
  </si>
  <si>
    <t>TES.ktoe.SE.Res.HH.Thermal.SH.DistrHeat.WH.Elc.NoSolar.Elec</t>
  </si>
  <si>
    <t>TES.ktoe.SE.Res.HH.Thermal.SH.DistrHeat.WH.Elc.Solar</t>
  </si>
  <si>
    <t>TES.ktoe.SE.Res.HH.Thermal.SH.DistrHeat.WH.Elc.Solar.Elec</t>
  </si>
  <si>
    <t>TES.ktoe.SE.Res.HH.Thermal.SH.DistrHeat.WH.Elc.Solar.Solar</t>
  </si>
  <si>
    <t>TES.ktoe.SE.Res.HH.Thermal.SH.DistrHeat.CO</t>
  </si>
  <si>
    <t>TES.ktoe.SE.Res.HH.Thermal.SH.DistrHeat.CO.LPG.LPG</t>
  </si>
  <si>
    <t>TES.ktoe.SE.Res.HH.Thermal.SH.DistrHeat.CO.Elc.Elec</t>
  </si>
  <si>
    <t>TES.ktoe.SE.Res.HH.Thermal.SH.AdvElc</t>
  </si>
  <si>
    <t>TES.ktoe.SE.Res.HH.Thermal.SH.AdvElc.SH</t>
  </si>
  <si>
    <t>TES.ktoe.SE.Res.HH.Thermal.SH.AdvElc.SH.Elec</t>
  </si>
  <si>
    <t>TES.ktoe.SE.Res.HH.Thermal.SH.AdvElc.SC</t>
  </si>
  <si>
    <t>TES.ktoe.SE.Res.HH.Thermal.SH.AdvElc.SC.AC.Elec</t>
  </si>
  <si>
    <t>TES.ktoe.SE.Res.HH.Thermal.SH.AdvElc.WH</t>
  </si>
  <si>
    <t>TES.ktoe.SE.Res.HH.Thermal.SH.AdvElc.WH.LPG.NoSolar.LPG</t>
  </si>
  <si>
    <t>TES.ktoe.SE.Res.HH.Thermal.SH.AdvElc.WH.LPG.Solar</t>
  </si>
  <si>
    <t>TES.ktoe.SE.Res.HH.Thermal.SH.AdvElc.WH.LPG.Solar.LPG</t>
  </si>
  <si>
    <t>TES.ktoe.SE.Res.HH.Thermal.SH.AdvElc.WH.LPG.Solar.Solar</t>
  </si>
  <si>
    <t>TES.ktoe.SE.Res.HH.Thermal.SH.AdvElc.WH.Elc.NoSolar.Elec</t>
  </si>
  <si>
    <t>TES.ktoe.SE.Res.HH.Thermal.SH.AdvElc.WH.Elc.Solar</t>
  </si>
  <si>
    <t>TES.ktoe.SE.Res.HH.Thermal.SH.AdvElc.WH.Elc.Solar.Elec</t>
  </si>
  <si>
    <t>TES.ktoe.SE.Res.HH.Thermal.SH.AdvElc.WH.Elc.Solar.Solar</t>
  </si>
  <si>
    <t>TES.ktoe.SE.Res.HH.Thermal.SH.AdvElc.CO</t>
  </si>
  <si>
    <t>TES.ktoe.SE.Res.HH.Thermal.SH.AdvElc.CO.LPG.LPG</t>
  </si>
  <si>
    <t>TES.ktoe.SE.Res.HH.Thermal.SH.AdvElc.CO.Elc.Elec</t>
  </si>
  <si>
    <t>TES.ktoe.SE.Res.HH.Thermal.SH.ConvElc</t>
  </si>
  <si>
    <t>TES.ktoe.SE.Res.HH.Thermal.SH.ConvElc.SH</t>
  </si>
  <si>
    <t>TES.ktoe.SE.Res.HH.Thermal.SH.ConvElc.SH.Elec</t>
  </si>
  <si>
    <t>TES.ktoe.SE.Res.HH.Thermal.SH.ConvElc.SC</t>
  </si>
  <si>
    <t>TES.ktoe.SE.Res.HH.Thermal.SH.ConvElc.SC.AC.Elec</t>
  </si>
  <si>
    <t>TES.ktoe.SE.Res.HH.Thermal.SH.ConvElc.WH</t>
  </si>
  <si>
    <t>TES.ktoe.SE.Res.HH.Thermal.SH.ConvElc.WH.LPG.NoSolar.LPG</t>
  </si>
  <si>
    <t>TES.ktoe.SE.Res.HH.Thermal.SH.ConvElc.WH.LPG.Solar</t>
  </si>
  <si>
    <t>TES.ktoe.SE.Res.HH.Thermal.SH.ConvElc.WH.LPG.Solar.LPG</t>
  </si>
  <si>
    <t>TES.ktoe.SE.Res.HH.Thermal.SH.ConvElc.WH.LPG.Solar.Solar</t>
  </si>
  <si>
    <t>TES.ktoe.SE.Res.HH.Thermal.SH.ConvElc.WH.Elc.NoSolar.Elec</t>
  </si>
  <si>
    <t>TES.ktoe.SE.Res.HH.Thermal.SH.ConvElc.WH.Elc.Solar</t>
  </si>
  <si>
    <t>TES.ktoe.SE.Res.HH.Thermal.SH.ConvElc.WH.Elc.Solar.Elec</t>
  </si>
  <si>
    <t>TES.ktoe.SE.Res.HH.Thermal.SH.ConvElc.WH.Elc.Solar.Solar</t>
  </si>
  <si>
    <t>TES.ktoe.SE.Res.HH.Thermal.SH.ConvElc.CO</t>
  </si>
  <si>
    <t>TES.ktoe.SE.Res.HH.Thermal.SH.ConvElc.CO.LPG.LPG</t>
  </si>
  <si>
    <t>TES.ktoe.SE.Res.HH.Thermal.SH.ConvElc.CO.Elc.Elec</t>
  </si>
  <si>
    <t>SE - System efficiency indicator (detailed structure)</t>
  </si>
  <si>
    <t>Eff.ratio.SE.Res.HH.Thermal.SH.Solids</t>
  </si>
  <si>
    <t>Eff.ratio.SE.Res.HH.Thermal.SH.Solids.SH</t>
  </si>
  <si>
    <t>Eff.ratio.SE.Res.HH.Thermal.SH.Solids.SH.Solids</t>
  </si>
  <si>
    <t>Eff.ratio.SE.Res.HH.Thermal.SH.Solids.SH.Elec</t>
  </si>
  <si>
    <t>Eff.ratio.SE.Res.HH.Thermal.SH.Solids.SC</t>
  </si>
  <si>
    <t>Eff.ratio.SE.Res.HH.Thermal.SH.Solids.SC.AC.Elec</t>
  </si>
  <si>
    <t>Eff.ratio.SE.Res.HH.Thermal.SH.Solids.WH</t>
  </si>
  <si>
    <t>Eff.ratio.SE.Res.HH.Thermal.SH.Solids.WH.Solids.NoSolar.Solids</t>
  </si>
  <si>
    <t>Eff.ratio.SE.Res.HH.Thermal.SH.Solids.WH.LPG.NoSolar.LPG</t>
  </si>
  <si>
    <t>Eff.ratio.SE.Res.HH.Thermal.SH.Solids.WH.LPG.Solar</t>
  </si>
  <si>
    <t>Eff.ratio.SE.Res.HH.Thermal.SH.Solids.WH.LPG.Solar.LPG</t>
  </si>
  <si>
    <t>Eff.ratio.SE.Res.HH.Thermal.SH.Solids.WH.LPG.Solar.Solar</t>
  </si>
  <si>
    <t>Eff.ratio.SE.Res.HH.Thermal.SH.Solids.WH.Elc.NoSolar.Elec</t>
  </si>
  <si>
    <t>Eff.ratio.SE.Res.HH.Thermal.SH.Solids.WH.Elc.Solar</t>
  </si>
  <si>
    <t>Eff.ratio.SE.Res.HH.Thermal.SH.Solids.WH.Elc.Solar.Elec</t>
  </si>
  <si>
    <t>Eff.ratio.SE.Res.HH.Thermal.SH.Solids.WH.Elc.Solar.Solar</t>
  </si>
  <si>
    <t>Eff.ratio.SE.Res.HH.Thermal.SH.Solids.CO</t>
  </si>
  <si>
    <t>Eff.ratio.SE.Res.HH.Thermal.SH.Solids.CO.Solids.Solids</t>
  </si>
  <si>
    <t>Eff.ratio.SE.Res.HH.Thermal.SH.Solids.CO.LPG.LPG</t>
  </si>
  <si>
    <t>Eff.ratio.SE.Res.HH.Thermal.SH.Solids.CO.Elc.Elec</t>
  </si>
  <si>
    <t>Eff.ratio.SE.Res.HH.Thermal.SH.LPG</t>
  </si>
  <si>
    <t>Eff.ratio.SE.Res.HH.Thermal.SH.LPG.SH</t>
  </si>
  <si>
    <t>Eff.ratio.SE.Res.HH.Thermal.SH.LPG.SH.LPG</t>
  </si>
  <si>
    <t>Eff.ratio.SE.Res.HH.Thermal.SH.LPG.SH.Elec</t>
  </si>
  <si>
    <t>Eff.ratio.SE.Res.HH.Thermal.SH.LPG.SC</t>
  </si>
  <si>
    <t>Eff.ratio.SE.Res.HH.Thermal.SH.LPG.SC.AC.Elec</t>
  </si>
  <si>
    <t>Eff.ratio.SE.Res.HH.Thermal.SH.LPG.WH</t>
  </si>
  <si>
    <t>Eff.ratio.SE.Res.HH.Thermal.SH.LPG.WH.LPG.NoSolar.LPG</t>
  </si>
  <si>
    <t>Eff.ratio.SE.Res.HH.Thermal.SH.LPG.WH.LPG.Solar</t>
  </si>
  <si>
    <t>Eff.ratio.SE.Res.HH.Thermal.SH.LPG.WH.LPG.Solar.LPG</t>
  </si>
  <si>
    <t>Eff.ratio.SE.Res.HH.Thermal.SH.LPG.WH.LPG.Solar.Solar</t>
  </si>
  <si>
    <t>Eff.ratio.SE.Res.HH.Thermal.SH.LPG.WH.Elc.NoSolar.Elec</t>
  </si>
  <si>
    <t>Eff.ratio.SE.Res.HH.Thermal.SH.LPG.WH.Elc.Solar</t>
  </si>
  <si>
    <t>Eff.ratio.SE.Res.HH.Thermal.SH.LPG.WH.Elc.Solar.Elec</t>
  </si>
  <si>
    <t>Eff.ratio.SE.Res.HH.Thermal.SH.LPG.WH.Elc.Solar.Solar</t>
  </si>
  <si>
    <t>Eff.ratio.SE.Res.HH.Thermal.SH.LPG.CO</t>
  </si>
  <si>
    <t>Eff.ratio.SE.Res.HH.Thermal.SH.LPG.CO.LPG.LPG</t>
  </si>
  <si>
    <t>Eff.ratio.SE.Res.HH.Thermal.SH.LPG.CO.Elc.Elec</t>
  </si>
  <si>
    <t>Eff.ratio.SE.Res.HH.Thermal.SH.Oil</t>
  </si>
  <si>
    <t>Eff.ratio.SE.Res.HH.Thermal.SH.Oil.SH</t>
  </si>
  <si>
    <t>Eff.ratio.SE.Res.HH.Thermal.SH.Oil.SH.Oil</t>
  </si>
  <si>
    <t>Eff.ratio.SE.Res.HH.Thermal.SH.Oil.SH.Elec</t>
  </si>
  <si>
    <t>Eff.ratio.SE.Res.HH.Thermal.SH.Oil.SC</t>
  </si>
  <si>
    <t>Eff.ratio.SE.Res.HH.Thermal.SH.Oil.SC.AC.Elec</t>
  </si>
  <si>
    <t>Eff.ratio.SE.Res.HH.Thermal.SH.Oil.WH</t>
  </si>
  <si>
    <t>Eff.ratio.SE.Res.HH.Thermal.SH.Oil.WH.Oil.NoSolar.Oil</t>
  </si>
  <si>
    <t>Eff.ratio.SE.Res.HH.Thermal.SH.Oil.WH.Oil.Solar</t>
  </si>
  <si>
    <t>Eff.ratio.SE.Res.HH.Thermal.SH.Oil.WH.Oil.Solar.Oil</t>
  </si>
  <si>
    <t>Eff.ratio.SE.Res.HH.Thermal.SH.Oil.WH.Oil.Solar.Solar</t>
  </si>
  <si>
    <t>Eff.ratio.SE.Res.HH.Thermal.SH.Oil.WH.Elc.NoSolar.Elec</t>
  </si>
  <si>
    <t>Eff.ratio.SE.Res.HH.Thermal.SH.Oil.WH.Elc.Solar</t>
  </si>
  <si>
    <t>Eff.ratio.SE.Res.HH.Thermal.SH.Oil.WH.Elc.Solar.Elec</t>
  </si>
  <si>
    <t>Eff.ratio.SE.Res.HH.Thermal.SH.Oil.WH.Elc.Solar.Solar</t>
  </si>
  <si>
    <t>Eff.ratio.SE.Res.HH.Thermal.SH.Oil.CO</t>
  </si>
  <si>
    <t>Eff.ratio.SE.Res.HH.Thermal.SH.Oil.CO.LPG.LPG</t>
  </si>
  <si>
    <t>Eff.ratio.SE.Res.HH.Thermal.SH.Oil.CO.Elc.Elec</t>
  </si>
  <si>
    <t>Eff.ratio.SE.Res.HH.Thermal.SH.Gas</t>
  </si>
  <si>
    <t>Eff.ratio.SE.Res.HH.Thermal.SH.Gas.SH</t>
  </si>
  <si>
    <t>Eff.ratio.SE.Res.HH.Thermal.SH.Gas.SH.Gas</t>
  </si>
  <si>
    <t>Eff.ratio.SE.Res.HH.Thermal.SH.Gas.SH.Elec</t>
  </si>
  <si>
    <t>Eff.ratio.SE.Res.HH.Thermal.SH.Gas.SC</t>
  </si>
  <si>
    <t>Eff.ratio.SE.Res.HH.Thermal.SH.Gas.SC.AC.Elec</t>
  </si>
  <si>
    <t>Eff.ratio.SE.Res.HH.Thermal.SH.Gas.WH</t>
  </si>
  <si>
    <t>Eff.ratio.SE.Res.HH.Thermal.SH.Gas.WH.Gas.NoSolar.Gas</t>
  </si>
  <si>
    <t>Eff.ratio.SE.Res.HH.Thermal.SH.Gas.WH.Gas.Solar</t>
  </si>
  <si>
    <t>Eff.ratio.SE.Res.HH.Thermal.SH.Gas.WH.Gas.Solar.Gas</t>
  </si>
  <si>
    <t>Eff.ratio.SE.Res.HH.Thermal.SH.Gas.WH.Gas.Solar.Solar</t>
  </si>
  <si>
    <t>Eff.ratio.SE.Res.HH.Thermal.SH.Gas.WH.Elc.NoSolar.Elec</t>
  </si>
  <si>
    <t>Eff.ratio.SE.Res.HH.Thermal.SH.Gas.WH.Elc.Solar</t>
  </si>
  <si>
    <t>Eff.ratio.SE.Res.HH.Thermal.SH.Gas.WH.Elc.Solar.Elec</t>
  </si>
  <si>
    <t>Eff.ratio.SE.Res.HH.Thermal.SH.Gas.WH.Elc.Solar.Solar</t>
  </si>
  <si>
    <t>Eff.ratio.SE.Res.HH.Thermal.SH.Gas.CO</t>
  </si>
  <si>
    <t>Eff.ratio.SE.Res.HH.Thermal.SH.Gas.CO.Gas.Gas</t>
  </si>
  <si>
    <t>Eff.ratio.SE.Res.HH.Thermal.SH.Gas.CO.Elc.Elec</t>
  </si>
  <si>
    <t>Eff.ratio.SE.Res.HH.Thermal.SH.Biomass</t>
  </si>
  <si>
    <t>Eff.ratio.SE.Res.HH.Thermal.SH.Biomass.SH</t>
  </si>
  <si>
    <t>Eff.ratio.SE.Res.HH.Thermal.SH.Biomass.SH.Biomass</t>
  </si>
  <si>
    <t>Eff.ratio.SE.Res.HH.Thermal.SH.Biomass.SH.Elec</t>
  </si>
  <si>
    <t>Eff.ratio.SE.Res.HH.Thermal.SH.Biomass.SC</t>
  </si>
  <si>
    <t>Eff.ratio.SE.Res.HH.Thermal.SH.Biomass.SC.AC.Elec</t>
  </si>
  <si>
    <t>Eff.ratio.SE.Res.HH.Thermal.SH.Biomass.WH</t>
  </si>
  <si>
    <t>Eff.ratio.SE.Res.HH.Thermal.SH.Biomass.WH.Biomass.NoSolar.Biomass</t>
  </si>
  <si>
    <t>Eff.ratio.SE.Res.HH.Thermal.SH.Biomass.WH.Biomass.Solar</t>
  </si>
  <si>
    <t>Eff.ratio.SE.Res.HH.Thermal.SH.Biomass.WH.Biomass.Solar.Biomass</t>
  </si>
  <si>
    <t>Eff.ratio.SE.Res.HH.Thermal.SH.Biomass.WH.Biomass.Solar.Solar</t>
  </si>
  <si>
    <t>Eff.ratio.SE.Res.HH.Thermal.SH.Biomass.WH.LPG.NoSolar.LPG</t>
  </si>
  <si>
    <t>Eff.ratio.SE.Res.HH.Thermal.SH.Biomass.WH.LPG.Solar</t>
  </si>
  <si>
    <t>Eff.ratio.SE.Res.HH.Thermal.SH.Biomass.WH.LPG.Solar.LPG</t>
  </si>
  <si>
    <t>Eff.ratio.SE.Res.HH.Thermal.SH.Biomass.WH.LPG.Solar.Solar</t>
  </si>
  <si>
    <t>Eff.ratio.SE.Res.HH.Thermal.SH.Biomass.WH.Elc.NoSolar.Elec</t>
  </si>
  <si>
    <t>Eff.ratio.SE.Res.HH.Thermal.SH.Biomass.WH.Elc.Solar</t>
  </si>
  <si>
    <t>Eff.ratio.SE.Res.HH.Thermal.SH.Biomass.WH.Elc.Solar.Elec</t>
  </si>
  <si>
    <t>Eff.ratio.SE.Res.HH.Thermal.SH.Biomass.WH.Elc.Solar.Solar</t>
  </si>
  <si>
    <t>Eff.ratio.SE.Res.HH.Thermal.SH.Biomass.CO</t>
  </si>
  <si>
    <t>Eff.ratio.SE.Res.HH.Thermal.SH.Biomass.CO.Biomass.Biomass</t>
  </si>
  <si>
    <t>Eff.ratio.SE.Res.HH.Thermal.SH.Biomass.CO.LPG.LPG</t>
  </si>
  <si>
    <t>Eff.ratio.SE.Res.HH.Thermal.SH.Biomass.CO.Elc.Elec</t>
  </si>
  <si>
    <t>Eff.ratio.SE.Res.HH.Thermal.SH.Geo</t>
  </si>
  <si>
    <t>Eff.ratio.SE.Res.HH.Thermal.SH.Geo.SH</t>
  </si>
  <si>
    <t>Eff.ratio.SE.Res.HH.Thermal.SH.Geo.SH.Geo</t>
  </si>
  <si>
    <t>Eff.ratio.SE.Res.HH.Thermal.SH.Geo.SH.Elec</t>
  </si>
  <si>
    <t>Eff.ratio.SE.Res.HH.Thermal.SH.Geo.SC</t>
  </si>
  <si>
    <t>Eff.ratio.SE.Res.HH.Thermal.SH.Geo.SC.AC.Elec</t>
  </si>
  <si>
    <t>Eff.ratio.SE.Res.HH.Thermal.SH.Geo.WH</t>
  </si>
  <si>
    <t>Eff.ratio.SE.Res.HH.Thermal.SH.Geo.WH.Geo.NoSolar.Geo</t>
  </si>
  <si>
    <t>Eff.ratio.SE.Res.HH.Thermal.SH.Geo.WH.Geo.Solar</t>
  </si>
  <si>
    <t>Eff.ratio.SE.Res.HH.Thermal.SH.Geo.WH.Geo.Solar.Geo</t>
  </si>
  <si>
    <t>Eff.ratio.SE.Res.HH.Thermal.SH.Geo.WH.Geo.Solar.Solar</t>
  </si>
  <si>
    <t>Eff.ratio.SE.Res.HH.Thermal.SH.Geo.WH.Elc.NoSolar.Elec</t>
  </si>
  <si>
    <t>Eff.ratio.SE.Res.HH.Thermal.SH.Geo.WH.Elc.Solar</t>
  </si>
  <si>
    <t>Eff.ratio.SE.Res.HH.Thermal.SH.Geo.WH.Elc.Solar.Elec</t>
  </si>
  <si>
    <t>Eff.ratio.SE.Res.HH.Thermal.SH.Geo.WH.Elc.Solar.Solar</t>
  </si>
  <si>
    <t>Eff.ratio.SE.Res.HH.Thermal.SH.Geo.CO</t>
  </si>
  <si>
    <t>Eff.ratio.SE.Res.HH.Thermal.SH.Geo.CO.LPG.LPG</t>
  </si>
  <si>
    <t>Eff.ratio.SE.Res.HH.Thermal.SH.Geo.CO.Elc.Elec</t>
  </si>
  <si>
    <t>Eff.ratio.SE.Res.HH.Thermal.SH.DistrHeat</t>
  </si>
  <si>
    <t>Eff.ratio.SE.Res.HH.Thermal.SH.DistrHeat.SH</t>
  </si>
  <si>
    <t>Eff.ratio.SE.Res.HH.Thermal.SH.DistrHeat.SH.Steam_Distr</t>
  </si>
  <si>
    <t>Eff.ratio.SE.Res.HH.Thermal.SH.DistrHeat.SH.Elec</t>
  </si>
  <si>
    <t>Eff.ratio.SE.Res.HH.Thermal.SH.DistrHeat.SC</t>
  </si>
  <si>
    <t>Eff.ratio.SE.Res.HH.Thermal.SH.DistrHeat.SC.AC.Elec</t>
  </si>
  <si>
    <t>Eff.ratio.SE.Res.HH.Thermal.SH.DistrHeat.WH</t>
  </si>
  <si>
    <t>Eff.ratio.SE.Res.HH.Thermal.SH.DistrHeat.WH.DistrHeat.NoSolar.Steam_Distr</t>
  </si>
  <si>
    <t>Eff.ratio.SE.Res.HH.Thermal.SH.DistrHeat.WH.DistrHeat.Solar</t>
  </si>
  <si>
    <t>Eff.ratio.SE.Res.HH.Thermal.SH.DistrHeat.WH.DistrHeat.Solar.Steam_Distr</t>
  </si>
  <si>
    <t>Eff.ratio.SE.Res.HH.Thermal.SH.DistrHeat.WH.DistrHeat.Solar.Solar</t>
  </si>
  <si>
    <t>Eff.ratio.SE.Res.HH.Thermal.SH.DistrHeat.WH.Elc.NoSolar.Elec</t>
  </si>
  <si>
    <t>Eff.ratio.SE.Res.HH.Thermal.SH.DistrHeat.WH.Elc.Solar</t>
  </si>
  <si>
    <t>Eff.ratio.SE.Res.HH.Thermal.SH.DistrHeat.WH.Elc.Solar.Elec</t>
  </si>
  <si>
    <t>Eff.ratio.SE.Res.HH.Thermal.SH.DistrHeat.WH.Elc.Solar.Solar</t>
  </si>
  <si>
    <t>Eff.ratio.SE.Res.HH.Thermal.SH.DistrHeat.CO</t>
  </si>
  <si>
    <t>Eff.ratio.SE.Res.HH.Thermal.SH.DistrHeat.CO.LPG.LPG</t>
  </si>
  <si>
    <t>Eff.ratio.SE.Res.HH.Thermal.SH.DistrHeat.CO.Elc.Elec</t>
  </si>
  <si>
    <t>Eff.ratio.SE.Res.HH.Thermal.SH.AdvElc</t>
  </si>
  <si>
    <t>Eff.ratio.SE.Res.HH.Thermal.SH.AdvElc.SH</t>
  </si>
  <si>
    <t>Eff.ratio.SE.Res.HH.Thermal.SH.AdvElc.SH.Elec</t>
  </si>
  <si>
    <t>Eff.ratio.SE.Res.HH.Thermal.SH.AdvElc.SC</t>
  </si>
  <si>
    <t>Eff.ratio.SE.Res.HH.Thermal.SH.AdvElc.SC.AC.Elec</t>
  </si>
  <si>
    <t>Eff.ratio.SE.Res.HH.Thermal.SH.AdvElc.WH</t>
  </si>
  <si>
    <t>Eff.ratio.SE.Res.HH.Thermal.SH.AdvElc.WH.LPG.NoSolar.LPG</t>
  </si>
  <si>
    <t>Eff.ratio.SE.Res.HH.Thermal.SH.AdvElc.WH.LPG.Solar</t>
  </si>
  <si>
    <t>Eff.ratio.SE.Res.HH.Thermal.SH.AdvElc.WH.LPG.Solar.LPG</t>
  </si>
  <si>
    <t>Eff.ratio.SE.Res.HH.Thermal.SH.AdvElc.WH.LPG.Solar.Solar</t>
  </si>
  <si>
    <t>Eff.ratio.SE.Res.HH.Thermal.SH.AdvElc.WH.Elc.NoSolar.Elec</t>
  </si>
  <si>
    <t>Eff.ratio.SE.Res.HH.Thermal.SH.AdvElc.WH.Elc.Solar</t>
  </si>
  <si>
    <t>Eff.ratio.SE.Res.HH.Thermal.SH.AdvElc.WH.Elc.Solar.Elec</t>
  </si>
  <si>
    <t>Eff.ratio.SE.Res.HH.Thermal.SH.AdvElc.WH.Elc.Solar.Solar</t>
  </si>
  <si>
    <t>Eff.ratio.SE.Res.HH.Thermal.SH.AdvElc.CO</t>
  </si>
  <si>
    <t>Eff.ratio.SE.Res.HH.Thermal.SH.AdvElc.CO.LPG.LPG</t>
  </si>
  <si>
    <t>Eff.ratio.SE.Res.HH.Thermal.SH.AdvElc.CO.Elc.Elec</t>
  </si>
  <si>
    <t>Eff.ratio.SE.Res.HH.Thermal.SH.ConvElc</t>
  </si>
  <si>
    <t>Eff.ratio.SE.Res.HH.Thermal.SH.ConvElc.SH</t>
  </si>
  <si>
    <t>Eff.ratio.SE.Res.HH.Thermal.SH.ConvElc.SH.Elec</t>
  </si>
  <si>
    <t>Eff.ratio.SE.Res.HH.Thermal.SH.ConvElc.SC</t>
  </si>
  <si>
    <t>Eff.ratio.SE.Res.HH.Thermal.SH.ConvElc.SC.AC.Elec</t>
  </si>
  <si>
    <t>Eff.ratio.SE.Res.HH.Thermal.SH.ConvElc.WH</t>
  </si>
  <si>
    <t>Eff.ratio.SE.Res.HH.Thermal.SH.ConvElc.WH.LPG.NoSolar.LPG</t>
  </si>
  <si>
    <t>Eff.ratio.SE.Res.HH.Thermal.SH.ConvElc.WH.LPG.Solar</t>
  </si>
  <si>
    <t>Eff.ratio.SE.Res.HH.Thermal.SH.ConvElc.WH.LPG.Solar.LPG</t>
  </si>
  <si>
    <t>Eff.ratio.SE.Res.HH.Thermal.SH.ConvElc.WH.LPG.Solar.Solar</t>
  </si>
  <si>
    <t>Eff.ratio.SE.Res.HH.Thermal.SH.ConvElc.WH.Elc.NoSolar.Elec</t>
  </si>
  <si>
    <t>Eff.ratio.SE.Res.HH.Thermal.SH.ConvElc.WH.Elc.Solar</t>
  </si>
  <si>
    <t>Eff.ratio.SE.Res.HH.Thermal.SH.ConvElc.WH.Elc.Solar.Elec</t>
  </si>
  <si>
    <t>Eff.ratio.SE.Res.HH.Thermal.SH.ConvElc.WH.Elc.Solar.Solar</t>
  </si>
  <si>
    <t>Eff.ratio.SE.Res.HH.Thermal.SH.ConvElc.CO</t>
  </si>
  <si>
    <t>Eff.ratio.SE.Res.HH.Thermal.SH.ConvElc.CO.LPG.LPG</t>
  </si>
  <si>
    <t>Eff.ratio.SE.Res.HH.Thermal.SH.ConvElc.CO.Elc.Elec</t>
  </si>
  <si>
    <t>SE - CO2 emissions (detailed structure)</t>
  </si>
  <si>
    <t>EMI.ktCO2.SE.Res.HH.Thermal.SH.Solids</t>
  </si>
  <si>
    <t>EMI.ktCO2.SE.Res.HH.Thermal.SH.Solids.SH</t>
  </si>
  <si>
    <t>EMI.ktCO2.SE.Res.HH.Thermal.SH.Solids.SH.Solids</t>
  </si>
  <si>
    <t>EMI.ktCO2.SE.Res.HH.Thermal.SH.Solids.SH.Elec</t>
  </si>
  <si>
    <t>EMI.ktCO2.SE.Res.HH.Thermal.SH.Solids.SC</t>
  </si>
  <si>
    <t>EMI.ktCO2.SE.Res.HH.Thermal.SH.Solids.SC.AC.Elec</t>
  </si>
  <si>
    <t>EMI.ktCO2.SE.Res.HH.Thermal.SH.Solids.WH</t>
  </si>
  <si>
    <t>EMI.ktCO2.SE.Res.HH.Thermal.SH.Solids.WH.Solids.NoSolar.Solids</t>
  </si>
  <si>
    <t>EMI.ktCO2.SE.Res.HH.Thermal.SH.Solids.WH.LPG.NoSolar.LPG</t>
  </si>
  <si>
    <t>EMI.ktCO2.SE.Res.HH.Thermal.SH.Solids.WH.LPG.Solar</t>
  </si>
  <si>
    <t>EMI.ktCO2.SE.Res.HH.Thermal.SH.Solids.WH.LPG.Solar.LPG</t>
  </si>
  <si>
    <t>EMI.ktCO2.SE.Res.HH.Thermal.SH.Solids.WH.LPG.Solar.Solar</t>
  </si>
  <si>
    <t>EMI.ktCO2.SE.Res.HH.Thermal.SH.Solids.WH.Elc.NoSolar.Elec</t>
  </si>
  <si>
    <t>EMI.ktCO2.SE.Res.HH.Thermal.SH.Solids.WH.Elc.Solar</t>
  </si>
  <si>
    <t>EMI.ktCO2.SE.Res.HH.Thermal.SH.Solids.WH.Elc.Solar.Elec</t>
  </si>
  <si>
    <t>EMI.ktCO2.SE.Res.HH.Thermal.SH.Solids.WH.Elc.Solar.Solar</t>
  </si>
  <si>
    <t>EMI.ktCO2.SE.Res.HH.Thermal.SH.Solids.CO</t>
  </si>
  <si>
    <t>EMI.ktCO2.SE.Res.HH.Thermal.SH.Solids.CO.Solids.Solids</t>
  </si>
  <si>
    <t>EMI.ktCO2.SE.Res.HH.Thermal.SH.Solids.CO.LPG.LPG</t>
  </si>
  <si>
    <t>EMI.ktCO2.SE.Res.HH.Thermal.SH.Solids.CO.Elc.Elec</t>
  </si>
  <si>
    <t>EMI.ktCO2.SE.Res.HH.Thermal.SH.LPG</t>
  </si>
  <si>
    <t>EMI.ktCO2.SE.Res.HH.Thermal.SH.LPG.SH</t>
  </si>
  <si>
    <t>EMI.ktCO2.SE.Res.HH.Thermal.SH.LPG.SH.LPG</t>
  </si>
  <si>
    <t>EMI.ktCO2.SE.Res.HH.Thermal.SH.LPG.SH.Elec</t>
  </si>
  <si>
    <t>EMI.ktCO2.SE.Res.HH.Thermal.SH.LPG.SC</t>
  </si>
  <si>
    <t>EMI.ktCO2.SE.Res.HH.Thermal.SH.LPG.SC.AC.Elec</t>
  </si>
  <si>
    <t>EMI.ktCO2.SE.Res.HH.Thermal.SH.LPG.WH</t>
  </si>
  <si>
    <t>EMI.ktCO2.SE.Res.HH.Thermal.SH.LPG.WH.LPG.NoSolar.LPG</t>
  </si>
  <si>
    <t>EMI.ktCO2.SE.Res.HH.Thermal.SH.LPG.WH.LPG.Solar</t>
  </si>
  <si>
    <t>EMI.ktCO2.SE.Res.HH.Thermal.SH.LPG.WH.LPG.Solar.LPG</t>
  </si>
  <si>
    <t>EMI.ktCO2.SE.Res.HH.Thermal.SH.LPG.WH.LPG.Solar.Solar</t>
  </si>
  <si>
    <t>EMI.ktCO2.SE.Res.HH.Thermal.SH.LPG.WH.Elc.NoSolar.Elec</t>
  </si>
  <si>
    <t>EMI.ktCO2.SE.Res.HH.Thermal.SH.LPG.WH.Elc.Solar</t>
  </si>
  <si>
    <t>EMI.ktCO2.SE.Res.HH.Thermal.SH.LPG.WH.Elc.Solar.Elec</t>
  </si>
  <si>
    <t>EMI.ktCO2.SE.Res.HH.Thermal.SH.LPG.WH.Elc.Solar.Solar</t>
  </si>
  <si>
    <t>EMI.ktCO2.SE.Res.HH.Thermal.SH.LPG.CO</t>
  </si>
  <si>
    <t>EMI.ktCO2.SE.Res.HH.Thermal.SH.LPG.CO.LPG.LPG</t>
  </si>
  <si>
    <t>EMI.ktCO2.SE.Res.HH.Thermal.SH.LPG.CO.Elc.Elec</t>
  </si>
  <si>
    <t>EMI.ktCO2.SE.Res.HH.Thermal.SH.Oil</t>
  </si>
  <si>
    <t>EMI.ktCO2.SE.Res.HH.Thermal.SH.Oil.SH</t>
  </si>
  <si>
    <t>EMI.ktCO2.SE.Res.HH.Thermal.SH.Oil.SH.Oil</t>
  </si>
  <si>
    <t>EMI.ktCO2.SE.Res.HH.Thermal.SH.Oil.SH.Elec</t>
  </si>
  <si>
    <t>EMI.ktCO2.SE.Res.HH.Thermal.SH.Oil.SC</t>
  </si>
  <si>
    <t>EMI.ktCO2.SE.Res.HH.Thermal.SH.Oil.SC.AC.Elec</t>
  </si>
  <si>
    <t>EMI.ktCO2.SE.Res.HH.Thermal.SH.Oil.WH</t>
  </si>
  <si>
    <t>EMI.ktCO2.SE.Res.HH.Thermal.SH.Oil.WH.Oil.NoSolar.Oil</t>
  </si>
  <si>
    <t>EMI.ktCO2.SE.Res.HH.Thermal.SH.Oil.WH.Oil.Solar</t>
  </si>
  <si>
    <t>EMI.ktCO2.SE.Res.HH.Thermal.SH.Oil.WH.Oil.Solar.Oil</t>
  </si>
  <si>
    <t>EMI.ktCO2.SE.Res.HH.Thermal.SH.Oil.WH.Oil.Solar.Solar</t>
  </si>
  <si>
    <t>EMI.ktCO2.SE.Res.HH.Thermal.SH.Oil.WH.Elc.NoSolar.Elec</t>
  </si>
  <si>
    <t>EMI.ktCO2.SE.Res.HH.Thermal.SH.Oil.WH.Elc.Solar</t>
  </si>
  <si>
    <t>EMI.ktCO2.SE.Res.HH.Thermal.SH.Oil.WH.Elc.Solar.Elec</t>
  </si>
  <si>
    <t>EMI.ktCO2.SE.Res.HH.Thermal.SH.Oil.WH.Elc.Solar.Solar</t>
  </si>
  <si>
    <t>EMI.ktCO2.SE.Res.HH.Thermal.SH.Oil.CO</t>
  </si>
  <si>
    <t>EMI.ktCO2.SE.Res.HH.Thermal.SH.Oil.CO.LPG.LPG</t>
  </si>
  <si>
    <t>EMI.ktCO2.SE.Res.HH.Thermal.SH.Oil.CO.Elc.Elec</t>
  </si>
  <si>
    <t>EMI.ktCO2.SE.Res.HH.Thermal.SH.Gas</t>
  </si>
  <si>
    <t>EMI.ktCO2.SE.Res.HH.Thermal.SH.Gas.SH</t>
  </si>
  <si>
    <t>EMI.ktCO2.SE.Res.HH.Thermal.SH.Gas.SH.Gas</t>
  </si>
  <si>
    <t>EMI.ktCO2.SE.Res.HH.Thermal.SH.Gas.SH.Elec</t>
  </si>
  <si>
    <t>EMI.ktCO2.SE.Res.HH.Thermal.SH.Gas.SC</t>
  </si>
  <si>
    <t>EMI.ktCO2.SE.Res.HH.Thermal.SH.Gas.SC.AC.Elec</t>
  </si>
  <si>
    <t>EMI.ktCO2.SE.Res.HH.Thermal.SH.Gas.WH</t>
  </si>
  <si>
    <t>EMI.ktCO2.SE.Res.HH.Thermal.SH.Gas.WH.Gas.NoSolar.Gas</t>
  </si>
  <si>
    <t>EMI.ktCO2.SE.Res.HH.Thermal.SH.Gas.WH.Gas.Solar</t>
  </si>
  <si>
    <t>EMI.ktCO2.SE.Res.HH.Thermal.SH.Gas.WH.Gas.Solar.Gas</t>
  </si>
  <si>
    <t>EMI.ktCO2.SE.Res.HH.Thermal.SH.Gas.WH.Gas.Solar.Solar</t>
  </si>
  <si>
    <t>EMI.ktCO2.SE.Res.HH.Thermal.SH.Gas.WH.Elc.NoSolar.Elec</t>
  </si>
  <si>
    <t>EMI.ktCO2.SE.Res.HH.Thermal.SH.Gas.WH.Elc.Solar</t>
  </si>
  <si>
    <t>EMI.ktCO2.SE.Res.HH.Thermal.SH.Gas.WH.Elc.Solar.Elec</t>
  </si>
  <si>
    <t>EMI.ktCO2.SE.Res.HH.Thermal.SH.Gas.WH.Elc.Solar.Solar</t>
  </si>
  <si>
    <t>EMI.ktCO2.SE.Res.HH.Thermal.SH.Gas.CO</t>
  </si>
  <si>
    <t>EMI.ktCO2.SE.Res.HH.Thermal.SH.Gas.CO.Gas.Gas</t>
  </si>
  <si>
    <t>EMI.ktCO2.SE.Res.HH.Thermal.SH.Gas.CO.Elc.Elec</t>
  </si>
  <si>
    <t>EMI.ktCO2.SE.Res.HH.Thermal.SH.Biomass</t>
  </si>
  <si>
    <t>EMI.ktCO2.SE.Res.HH.Thermal.SH.Biomass.SH</t>
  </si>
  <si>
    <t>EMI.ktCO2.SE.Res.HH.Thermal.SH.Biomass.SH.Biomass</t>
  </si>
  <si>
    <t>EMI.ktCO2.SE.Res.HH.Thermal.SH.Biomass.SH.Elec</t>
  </si>
  <si>
    <t>EMI.ktCO2.SE.Res.HH.Thermal.SH.Biomass.SC</t>
  </si>
  <si>
    <t>EMI.ktCO2.SE.Res.HH.Thermal.SH.Biomass.SC.AC.Elec</t>
  </si>
  <si>
    <t>EMI.ktCO2.SE.Res.HH.Thermal.SH.Biomass.WH</t>
  </si>
  <si>
    <t>EMI.ktCO2.SE.Res.HH.Thermal.SH.Biomass.WH.Biomass.NoSolar.Biomass</t>
  </si>
  <si>
    <t>EMI.ktCO2.SE.Res.HH.Thermal.SH.Biomass.WH.Biomass.Solar</t>
  </si>
  <si>
    <t>EMI.ktCO2.SE.Res.HH.Thermal.SH.Biomass.WH.Biomass.Solar.Biomass</t>
  </si>
  <si>
    <t>EMI.ktCO2.SE.Res.HH.Thermal.SH.Biomass.WH.Biomass.Solar.Solar</t>
  </si>
  <si>
    <t>EMI.ktCO2.SE.Res.HH.Thermal.SH.Biomass.WH.LPG.NoSolar.LPG</t>
  </si>
  <si>
    <t>EMI.ktCO2.SE.Res.HH.Thermal.SH.Biomass.WH.LPG.Solar</t>
  </si>
  <si>
    <t>EMI.ktCO2.SE.Res.HH.Thermal.SH.Biomass.WH.LPG.Solar.LPG</t>
  </si>
  <si>
    <t>EMI.ktCO2.SE.Res.HH.Thermal.SH.Biomass.WH.LPG.Solar.Solar</t>
  </si>
  <si>
    <t>EMI.ktCO2.SE.Res.HH.Thermal.SH.Biomass.WH.Elc.NoSolar.Elec</t>
  </si>
  <si>
    <t>EMI.ktCO2.SE.Res.HH.Thermal.SH.Biomass.WH.Elc.Solar</t>
  </si>
  <si>
    <t>EMI.ktCO2.SE.Res.HH.Thermal.SH.Biomass.WH.Elc.Solar.Elec</t>
  </si>
  <si>
    <t>EMI.ktCO2.SE.Res.HH.Thermal.SH.Biomass.WH.Elc.Solar.Solar</t>
  </si>
  <si>
    <t>EMI.ktCO2.SE.Res.HH.Thermal.SH.Biomass.CO</t>
  </si>
  <si>
    <t>EMI.ktCO2.SE.Res.HH.Thermal.SH.Biomass.CO.Biomass.Biomass</t>
  </si>
  <si>
    <t>EMI.ktCO2.SE.Res.HH.Thermal.SH.Biomass.CO.LPG.LPG</t>
  </si>
  <si>
    <t>EMI.ktCO2.SE.Res.HH.Thermal.SH.Biomass.CO.Elc.Elec</t>
  </si>
  <si>
    <t>EMI.ktCO2.SE.Res.HH.Thermal.SH.Geo</t>
  </si>
  <si>
    <t>EMI.ktCO2.SE.Res.HH.Thermal.SH.Geo.SH</t>
  </si>
  <si>
    <t>EMI.ktCO2.SE.Res.HH.Thermal.SH.Geo.SH.Geo</t>
  </si>
  <si>
    <t>EMI.ktCO2.SE.Res.HH.Thermal.SH.Geo.SH.Elec</t>
  </si>
  <si>
    <t>EMI.ktCO2.SE.Res.HH.Thermal.SH.Geo.SC</t>
  </si>
  <si>
    <t>EMI.ktCO2.SE.Res.HH.Thermal.SH.Geo.SC.AC.Elec</t>
  </si>
  <si>
    <t>EMI.ktCO2.SE.Res.HH.Thermal.SH.Geo.WH</t>
  </si>
  <si>
    <t>EMI.ktCO2.SE.Res.HH.Thermal.SH.Geo.WH.Geo.NoSolar.Geo</t>
  </si>
  <si>
    <t>EMI.ktCO2.SE.Res.HH.Thermal.SH.Geo.WH.Geo.Solar</t>
  </si>
  <si>
    <t>EMI.ktCO2.SE.Res.HH.Thermal.SH.Geo.WH.Geo.Solar.Geo</t>
  </si>
  <si>
    <t>EMI.ktCO2.SE.Res.HH.Thermal.SH.Geo.WH.Geo.Solar.Solar</t>
  </si>
  <si>
    <t>EMI.ktCO2.SE.Res.HH.Thermal.SH.Geo.WH.Elc.NoSolar.Elec</t>
  </si>
  <si>
    <t>EMI.ktCO2.SE.Res.HH.Thermal.SH.Geo.WH.Elc.Solar</t>
  </si>
  <si>
    <t>EMI.ktCO2.SE.Res.HH.Thermal.SH.Geo.WH.Elc.Solar.Elec</t>
  </si>
  <si>
    <t>EMI.ktCO2.SE.Res.HH.Thermal.SH.Geo.WH.Elc.Solar.Solar</t>
  </si>
  <si>
    <t>EMI.ktCO2.SE.Res.HH.Thermal.SH.Geo.CO</t>
  </si>
  <si>
    <t>EMI.ktCO2.SE.Res.HH.Thermal.SH.Geo.CO.LPG.LPG</t>
  </si>
  <si>
    <t>EMI.ktCO2.SE.Res.HH.Thermal.SH.Geo.CO.Elc.Elec</t>
  </si>
  <si>
    <t>EMI.ktCO2.SE.Res.HH.Thermal.SH.DistrHeat</t>
  </si>
  <si>
    <t>EMI.ktCO2.SE.Res.HH.Thermal.SH.DistrHeat.SH</t>
  </si>
  <si>
    <t>EMI.ktCO2.SE.Res.HH.Thermal.SH.DistrHeat.SH.Steam_Distr</t>
  </si>
  <si>
    <t>EMI.ktCO2.SE.Res.HH.Thermal.SH.DistrHeat.SH.Elec</t>
  </si>
  <si>
    <t>EMI.ktCO2.SE.Res.HH.Thermal.SH.DistrHeat.SC</t>
  </si>
  <si>
    <t>EMI.ktCO2.SE.Res.HH.Thermal.SH.DistrHeat.SC.AC.Elec</t>
  </si>
  <si>
    <t>EMI.ktCO2.SE.Res.HH.Thermal.SH.DistrHeat.WH</t>
  </si>
  <si>
    <t>EMI.ktCO2.SE.Res.HH.Thermal.SH.DistrHeat.WH.DistrHeat.NoSolar.Steam_Distr</t>
  </si>
  <si>
    <t>EMI.ktCO2.SE.Res.HH.Thermal.SH.DistrHeat.WH.DistrHeat.Solar</t>
  </si>
  <si>
    <t>EMI.ktCO2.SE.Res.HH.Thermal.SH.DistrHeat.WH.DistrHeat.Solar.Steam_Distr</t>
  </si>
  <si>
    <t>EMI.ktCO2.SE.Res.HH.Thermal.SH.DistrHeat.WH.DistrHeat.Solar.Solar</t>
  </si>
  <si>
    <t>EMI.ktCO2.SE.Res.HH.Thermal.SH.DistrHeat.WH.Elc.NoSolar.Elec</t>
  </si>
  <si>
    <t>EMI.ktCO2.SE.Res.HH.Thermal.SH.DistrHeat.WH.Elc.Solar</t>
  </si>
  <si>
    <t>EMI.ktCO2.SE.Res.HH.Thermal.SH.DistrHeat.WH.Elc.Solar.Elec</t>
  </si>
  <si>
    <t>EMI.ktCO2.SE.Res.HH.Thermal.SH.DistrHeat.WH.Elc.Solar.Solar</t>
  </si>
  <si>
    <t>EMI.ktCO2.SE.Res.HH.Thermal.SH.DistrHeat.CO</t>
  </si>
  <si>
    <t>EMI.ktCO2.SE.Res.HH.Thermal.SH.DistrHeat.CO.LPG.LPG</t>
  </si>
  <si>
    <t>EMI.ktCO2.SE.Res.HH.Thermal.SH.DistrHeat.CO.Elc.Elec</t>
  </si>
  <si>
    <t>EMI.ktCO2.SE.Res.HH.Thermal.SH.AdvElc</t>
  </si>
  <si>
    <t>EMI.ktCO2.SE.Res.HH.Thermal.SH.AdvElc.SH</t>
  </si>
  <si>
    <t>EMI.ktCO2.SE.Res.HH.Thermal.SH.AdvElc.SH.Elec</t>
  </si>
  <si>
    <t>EMI.ktCO2.SE.Res.HH.Thermal.SH.AdvElc.SC</t>
  </si>
  <si>
    <t>EMI.ktCO2.SE.Res.HH.Thermal.SH.AdvElc.SC.AC.Elec</t>
  </si>
  <si>
    <t>EMI.ktCO2.SE.Res.HH.Thermal.SH.AdvElc.WH</t>
  </si>
  <si>
    <t>EMI.ktCO2.SE.Res.HH.Thermal.SH.AdvElc.WH.LPG.NoSolar.LPG</t>
  </si>
  <si>
    <t>EMI.ktCO2.SE.Res.HH.Thermal.SH.AdvElc.WH.LPG.Solar</t>
  </si>
  <si>
    <t>EMI.ktCO2.SE.Res.HH.Thermal.SH.AdvElc.WH.LPG.Solar.LPG</t>
  </si>
  <si>
    <t>EMI.ktCO2.SE.Res.HH.Thermal.SH.AdvElc.WH.LPG.Solar.Solar</t>
  </si>
  <si>
    <t>EMI.ktCO2.SE.Res.HH.Thermal.SH.AdvElc.WH.Elc.NoSolar.Elec</t>
  </si>
  <si>
    <t>EMI.ktCO2.SE.Res.HH.Thermal.SH.AdvElc.WH.Elc.Solar</t>
  </si>
  <si>
    <t>EMI.ktCO2.SE.Res.HH.Thermal.SH.AdvElc.WH.Elc.Solar.Elec</t>
  </si>
  <si>
    <t>EMI.ktCO2.SE.Res.HH.Thermal.SH.AdvElc.WH.Elc.Solar.Solar</t>
  </si>
  <si>
    <t>EMI.ktCO2.SE.Res.HH.Thermal.SH.AdvElc.CO</t>
  </si>
  <si>
    <t>EMI.ktCO2.SE.Res.HH.Thermal.SH.AdvElc.CO.LPG.LPG</t>
  </si>
  <si>
    <t>EMI.ktCO2.SE.Res.HH.Thermal.SH.AdvElc.CO.Elc.Elec</t>
  </si>
  <si>
    <t>EMI.ktCO2.SE.Res.HH.Thermal.SH.ConvElc</t>
  </si>
  <si>
    <t>EMI.ktCO2.SE.Res.HH.Thermal.SH.ConvElc.SH</t>
  </si>
  <si>
    <t>EMI.ktCO2.SE.Res.HH.Thermal.SH.ConvElc.SH.Elec</t>
  </si>
  <si>
    <t>EMI.ktCO2.SE.Res.HH.Thermal.SH.ConvElc.SC</t>
  </si>
  <si>
    <t>EMI.ktCO2.SE.Res.HH.Thermal.SH.ConvElc.SC.AC.Elec</t>
  </si>
  <si>
    <t>EMI.ktCO2.SE.Res.HH.Thermal.SH.ConvElc.WH</t>
  </si>
  <si>
    <t>EMI.ktCO2.SE.Res.HH.Thermal.SH.ConvElc.WH.LPG.NoSolar.LPG</t>
  </si>
  <si>
    <t>EMI.ktCO2.SE.Res.HH.Thermal.SH.ConvElc.WH.LPG.Solar</t>
  </si>
  <si>
    <t>EMI.ktCO2.SE.Res.HH.Thermal.SH.ConvElc.WH.LPG.Solar.LPG</t>
  </si>
  <si>
    <t>EMI.ktCO2.SE.Res.HH.Thermal.SH.ConvElc.WH.LPG.Solar.Solar</t>
  </si>
  <si>
    <t>EMI.ktCO2.SE.Res.HH.Thermal.SH.ConvElc.WH.Elc.NoSolar.Elec</t>
  </si>
  <si>
    <t>EMI.ktCO2.SE.Res.HH.Thermal.SH.ConvElc.WH.Elc.Solar</t>
  </si>
  <si>
    <t>EMI.ktCO2.SE.Res.HH.Thermal.SH.ConvElc.WH.Elc.Solar.Elec</t>
  </si>
  <si>
    <t>EMI.ktCO2.SE.Res.HH.Thermal.SH.ConvElc.WH.Elc.Solar.Solar</t>
  </si>
  <si>
    <t>EMI.ktCO2.SE.Res.HH.Thermal.SH.ConvElc.CO</t>
  </si>
  <si>
    <t>EMI.ktCO2.SE.Res.HH.Thermal.SH.ConvElc.CO.LPG.LPG</t>
  </si>
  <si>
    <t>EMI.ktCO2.SE.Res.HH.Thermal.SH.ConvElc.CO.Elc.Elec</t>
  </si>
  <si>
    <t>SE - Final energy consumption per household (detailed structure)</t>
  </si>
  <si>
    <t>FEC_per_household.kWh.SE.Res.HH.Thermal.SH.Solids</t>
  </si>
  <si>
    <t>FEC_per_household.kWh.SE.Res.HH.Thermal.SH.Solids.SH</t>
  </si>
  <si>
    <t>FEC_per_household.kWh.SE.Res.HH.Thermal.SH.Solids.SH.Solids</t>
  </si>
  <si>
    <t>FEC_per_household.kWh.SE.Res.HH.Thermal.SH.Solids.SH.Elec</t>
  </si>
  <si>
    <t>FEC_per_household.kWh.SE.Res.HH.Thermal.SH.Solids.SC</t>
  </si>
  <si>
    <t>FEC_per_household.kWh.SE.Res.HH.Thermal.SH.Solids.SC.AC.Elec</t>
  </si>
  <si>
    <t>FEC_per_household.kWh.SE.Res.HH.Thermal.SH.Solids.WH</t>
  </si>
  <si>
    <t>FEC_per_household.kWh.SE.Res.HH.Thermal.SH.Solids.WH.Solids.NoSolar.Solids</t>
  </si>
  <si>
    <t>FEC_per_household.kWh.SE.Res.HH.Thermal.SH.Solids.WH.LPG.NoSolar.LPG</t>
  </si>
  <si>
    <t>FEC_per_household.kWh.SE.Res.HH.Thermal.SH.Solids.WH.LPG.Solar</t>
  </si>
  <si>
    <t>FEC_per_household.kWh.SE.Res.HH.Thermal.SH.Solids.WH.LPG.Solar.LPG</t>
  </si>
  <si>
    <t>FEC_per_household.kWh.SE.Res.HH.Thermal.SH.Solids.WH.LPG.Solar.Solar</t>
  </si>
  <si>
    <t>FEC_per_household.kWh.SE.Res.HH.Thermal.SH.Solids.WH.Elc.NoSolar.Elec</t>
  </si>
  <si>
    <t>FEC_per_household.kWh.SE.Res.HH.Thermal.SH.Solids.WH.Elc.Solar</t>
  </si>
  <si>
    <t>FEC_per_household.kWh.SE.Res.HH.Thermal.SH.Solids.WH.Elc.Solar.Elec</t>
  </si>
  <si>
    <t>FEC_per_household.kWh.SE.Res.HH.Thermal.SH.Solids.WH.Elc.Solar.Solar</t>
  </si>
  <si>
    <t>FEC_per_household.kWh.SE.Res.HH.Thermal.SH.Solids.CO</t>
  </si>
  <si>
    <t>FEC_per_household.kWh.SE.Res.HH.Thermal.SH.Solids.CO.Solids.Solids</t>
  </si>
  <si>
    <t>FEC_per_household.kWh.SE.Res.HH.Thermal.SH.Solids.CO.LPG.LPG</t>
  </si>
  <si>
    <t>FEC_per_household.kWh.SE.Res.HH.Thermal.SH.Solids.CO.Elc.Elec</t>
  </si>
  <si>
    <t>FEC_per_household.kWh.SE.Res.HH.Thermal.SH.LPG</t>
  </si>
  <si>
    <t>FEC_per_household.kWh.SE.Res.HH.Thermal.SH.LPG.SH</t>
  </si>
  <si>
    <t>FEC_per_household.kWh.SE.Res.HH.Thermal.SH.LPG.SH.LPG</t>
  </si>
  <si>
    <t>FEC_per_household.kWh.SE.Res.HH.Thermal.SH.LPG.SH.Elec</t>
  </si>
  <si>
    <t>FEC_per_household.kWh.SE.Res.HH.Thermal.SH.LPG.SC</t>
  </si>
  <si>
    <t>FEC_per_household.kWh.SE.Res.HH.Thermal.SH.LPG.SC.AC.Elec</t>
  </si>
  <si>
    <t>FEC_per_household.kWh.SE.Res.HH.Thermal.SH.LPG.WH</t>
  </si>
  <si>
    <t>FEC_per_household.kWh.SE.Res.HH.Thermal.SH.LPG.WH.LPG.NoSolar.LPG</t>
  </si>
  <si>
    <t>FEC_per_household.kWh.SE.Res.HH.Thermal.SH.LPG.WH.LPG.Solar</t>
  </si>
  <si>
    <t>FEC_per_household.kWh.SE.Res.HH.Thermal.SH.LPG.WH.LPG.Solar.LPG</t>
  </si>
  <si>
    <t>FEC_per_household.kWh.SE.Res.HH.Thermal.SH.LPG.WH.LPG.Solar.Solar</t>
  </si>
  <si>
    <t>FEC_per_household.kWh.SE.Res.HH.Thermal.SH.LPG.WH.Elc.NoSolar.Elec</t>
  </si>
  <si>
    <t>FEC_per_household.kWh.SE.Res.HH.Thermal.SH.LPG.WH.Elc.Solar</t>
  </si>
  <si>
    <t>FEC_per_household.kWh.SE.Res.HH.Thermal.SH.LPG.WH.Elc.Solar.Elec</t>
  </si>
  <si>
    <t>FEC_per_household.kWh.SE.Res.HH.Thermal.SH.LPG.WH.Elc.Solar.Solar</t>
  </si>
  <si>
    <t>FEC_per_household.kWh.SE.Res.HH.Thermal.SH.LPG.CO</t>
  </si>
  <si>
    <t>FEC_per_household.kWh.SE.Res.HH.Thermal.SH.LPG.CO.LPG.LPG</t>
  </si>
  <si>
    <t>FEC_per_household.kWh.SE.Res.HH.Thermal.SH.LPG.CO.Elc.Elec</t>
  </si>
  <si>
    <t>FEC_per_household.kWh.SE.Res.HH.Thermal.SH.Oil</t>
  </si>
  <si>
    <t>FEC_per_household.kWh.SE.Res.HH.Thermal.SH.Oil.SH</t>
  </si>
  <si>
    <t>FEC_per_household.kWh.SE.Res.HH.Thermal.SH.Oil.SH.Oil</t>
  </si>
  <si>
    <t>FEC_per_household.kWh.SE.Res.HH.Thermal.SH.Oil.SH.Elec</t>
  </si>
  <si>
    <t>FEC_per_household.kWh.SE.Res.HH.Thermal.SH.Oil.SC</t>
  </si>
  <si>
    <t>FEC_per_household.kWh.SE.Res.HH.Thermal.SH.Oil.SC.AC.Elec</t>
  </si>
  <si>
    <t>FEC_per_household.kWh.SE.Res.HH.Thermal.SH.Oil.WH</t>
  </si>
  <si>
    <t>FEC_per_household.kWh.SE.Res.HH.Thermal.SH.Oil.WH.Oil.NoSolar.Oil</t>
  </si>
  <si>
    <t>FEC_per_household.kWh.SE.Res.HH.Thermal.SH.Oil.WH.Oil.Solar</t>
  </si>
  <si>
    <t>FEC_per_household.kWh.SE.Res.HH.Thermal.SH.Oil.WH.Oil.Solar.Oil</t>
  </si>
  <si>
    <t>FEC_per_household.kWh.SE.Res.HH.Thermal.SH.Oil.WH.Oil.Solar.Solar</t>
  </si>
  <si>
    <t>FEC_per_household.kWh.SE.Res.HH.Thermal.SH.Oil.WH.Elc.NoSolar.Elec</t>
  </si>
  <si>
    <t>FEC_per_household.kWh.SE.Res.HH.Thermal.SH.Oil.WH.Elc.Solar</t>
  </si>
  <si>
    <t>FEC_per_household.kWh.SE.Res.HH.Thermal.SH.Oil.WH.Elc.Solar.Elec</t>
  </si>
  <si>
    <t>FEC_per_household.kWh.SE.Res.HH.Thermal.SH.Oil.WH.Elc.Solar.Solar</t>
  </si>
  <si>
    <t>FEC_per_household.kWh.SE.Res.HH.Thermal.SH.Oil.CO</t>
  </si>
  <si>
    <t>FEC_per_household.kWh.SE.Res.HH.Thermal.SH.Oil.CO.LPG.LPG</t>
  </si>
  <si>
    <t>FEC_per_household.kWh.SE.Res.HH.Thermal.SH.Oil.CO.Elc.Elec</t>
  </si>
  <si>
    <t>FEC_per_household.kWh.SE.Res.HH.Thermal.SH.Gas</t>
  </si>
  <si>
    <t>FEC_per_household.kWh.SE.Res.HH.Thermal.SH.Gas.SH</t>
  </si>
  <si>
    <t>FEC_per_household.kWh.SE.Res.HH.Thermal.SH.Gas.SH.Gas</t>
  </si>
  <si>
    <t>FEC_per_household.kWh.SE.Res.HH.Thermal.SH.Gas.SH.Elec</t>
  </si>
  <si>
    <t>FEC_per_household.kWh.SE.Res.HH.Thermal.SH.Gas.SC</t>
  </si>
  <si>
    <t>FEC_per_household.kWh.SE.Res.HH.Thermal.SH.Gas.SC.AC.Elec</t>
  </si>
  <si>
    <t>FEC_per_household.kWh.SE.Res.HH.Thermal.SH.Gas.WH</t>
  </si>
  <si>
    <t>FEC_per_household.kWh.SE.Res.HH.Thermal.SH.Gas.WH.Gas.NoSolar.Gas</t>
  </si>
  <si>
    <t>FEC_per_household.kWh.SE.Res.HH.Thermal.SH.Gas.WH.Gas.Solar</t>
  </si>
  <si>
    <t>FEC_per_household.kWh.SE.Res.HH.Thermal.SH.Gas.WH.Gas.Solar.Gas</t>
  </si>
  <si>
    <t>FEC_per_household.kWh.SE.Res.HH.Thermal.SH.Gas.WH.Gas.Solar.Solar</t>
  </si>
  <si>
    <t>FEC_per_household.kWh.SE.Res.HH.Thermal.SH.Gas.WH.Elc.NoSolar.Elec</t>
  </si>
  <si>
    <t>FEC_per_household.kWh.SE.Res.HH.Thermal.SH.Gas.WH.Elc.Solar</t>
  </si>
  <si>
    <t>FEC_per_household.kWh.SE.Res.HH.Thermal.SH.Gas.WH.Elc.Solar.Elec</t>
  </si>
  <si>
    <t>FEC_per_household.kWh.SE.Res.HH.Thermal.SH.Gas.WH.Elc.Solar.Solar</t>
  </si>
  <si>
    <t>FEC_per_household.kWh.SE.Res.HH.Thermal.SH.Gas.CO</t>
  </si>
  <si>
    <t>FEC_per_household.kWh.SE.Res.HH.Thermal.SH.Gas.CO.Gas.Gas</t>
  </si>
  <si>
    <t>FEC_per_household.kWh.SE.Res.HH.Thermal.SH.Gas.CO.Elc.Elec</t>
  </si>
  <si>
    <t>FEC_per_household.kWh.SE.Res.HH.Thermal.SH.Biomass</t>
  </si>
  <si>
    <t>FEC_per_household.kWh.SE.Res.HH.Thermal.SH.Biomass.SH</t>
  </si>
  <si>
    <t>FEC_per_household.kWh.SE.Res.HH.Thermal.SH.Biomass.SH.Biomass</t>
  </si>
  <si>
    <t>FEC_per_household.kWh.SE.Res.HH.Thermal.SH.Biomass.SH.Elec</t>
  </si>
  <si>
    <t>FEC_per_household.kWh.SE.Res.HH.Thermal.SH.Biomass.SC</t>
  </si>
  <si>
    <t>FEC_per_household.kWh.SE.Res.HH.Thermal.SH.Biomass.SC.AC.Elec</t>
  </si>
  <si>
    <t>FEC_per_household.kWh.SE.Res.HH.Thermal.SH.Biomass.WH</t>
  </si>
  <si>
    <t>FEC_per_household.kWh.SE.Res.HH.Thermal.SH.Biomass.WH.Biomass.NoSolar.Biomass</t>
  </si>
  <si>
    <t>FEC_per_household.kWh.SE.Res.HH.Thermal.SH.Biomass.WH.Biomass.Solar</t>
  </si>
  <si>
    <t>FEC_per_household.kWh.SE.Res.HH.Thermal.SH.Biomass.WH.Biomass.Solar.Biomass</t>
  </si>
  <si>
    <t>FEC_per_household.kWh.SE.Res.HH.Thermal.SH.Biomass.WH.Biomass.Solar.Solar</t>
  </si>
  <si>
    <t>FEC_per_household.kWh.SE.Res.HH.Thermal.SH.Biomass.WH.LPG.NoSolar.LPG</t>
  </si>
  <si>
    <t>FEC_per_household.kWh.SE.Res.HH.Thermal.SH.Biomass.WH.LPG.Solar</t>
  </si>
  <si>
    <t>FEC_per_household.kWh.SE.Res.HH.Thermal.SH.Biomass.WH.LPG.Solar.LPG</t>
  </si>
  <si>
    <t>FEC_per_household.kWh.SE.Res.HH.Thermal.SH.Biomass.WH.LPG.Solar.Solar</t>
  </si>
  <si>
    <t>FEC_per_household.kWh.SE.Res.HH.Thermal.SH.Biomass.WH.Elc.NoSolar.Elec</t>
  </si>
  <si>
    <t>FEC_per_household.kWh.SE.Res.HH.Thermal.SH.Biomass.WH.Elc.Solar</t>
  </si>
  <si>
    <t>FEC_per_household.kWh.SE.Res.HH.Thermal.SH.Biomass.WH.Elc.Solar.Elec</t>
  </si>
  <si>
    <t>FEC_per_household.kWh.SE.Res.HH.Thermal.SH.Biomass.WH.Elc.Solar.Solar</t>
  </si>
  <si>
    <t>FEC_per_household.kWh.SE.Res.HH.Thermal.SH.Biomass.CO</t>
  </si>
  <si>
    <t>FEC_per_household.kWh.SE.Res.HH.Thermal.SH.Biomass.CO.Biomass.Biomass</t>
  </si>
  <si>
    <t>FEC_per_household.kWh.SE.Res.HH.Thermal.SH.Biomass.CO.LPG.LPG</t>
  </si>
  <si>
    <t>FEC_per_household.kWh.SE.Res.HH.Thermal.SH.Biomass.CO.Elc.Elec</t>
  </si>
  <si>
    <t>FEC_per_household.kWh.SE.Res.HH.Thermal.SH.Geo</t>
  </si>
  <si>
    <t>FEC_per_household.kWh.SE.Res.HH.Thermal.SH.Geo.SH</t>
  </si>
  <si>
    <t>FEC_per_household.kWh.SE.Res.HH.Thermal.SH.Geo.SH.Geo</t>
  </si>
  <si>
    <t>FEC_per_household.kWh.SE.Res.HH.Thermal.SH.Geo.SH.Elec</t>
  </si>
  <si>
    <t>FEC_per_household.kWh.SE.Res.HH.Thermal.SH.Geo.SC</t>
  </si>
  <si>
    <t>FEC_per_household.kWh.SE.Res.HH.Thermal.SH.Geo.SC.AC.Elec</t>
  </si>
  <si>
    <t>FEC_per_household.kWh.SE.Res.HH.Thermal.SH.Geo.WH</t>
  </si>
  <si>
    <t>FEC_per_household.kWh.SE.Res.HH.Thermal.SH.Geo.WH.Geo.NoSolar.Geo</t>
  </si>
  <si>
    <t>FEC_per_household.kWh.SE.Res.HH.Thermal.SH.Geo.WH.Geo.Solar</t>
  </si>
  <si>
    <t>FEC_per_household.kWh.SE.Res.HH.Thermal.SH.Geo.WH.Geo.Solar.Geo</t>
  </si>
  <si>
    <t>FEC_per_household.kWh.SE.Res.HH.Thermal.SH.Geo.WH.Geo.Solar.Solar</t>
  </si>
  <si>
    <t>FEC_per_household.kWh.SE.Res.HH.Thermal.SH.Geo.WH.Elc.NoSolar.Elec</t>
  </si>
  <si>
    <t>FEC_per_household.kWh.SE.Res.HH.Thermal.SH.Geo.WH.Elc.Solar</t>
  </si>
  <si>
    <t>FEC_per_household.kWh.SE.Res.HH.Thermal.SH.Geo.WH.Elc.Solar.Elec</t>
  </si>
  <si>
    <t>FEC_per_household.kWh.SE.Res.HH.Thermal.SH.Geo.WH.Elc.Solar.Solar</t>
  </si>
  <si>
    <t>FEC_per_household.kWh.SE.Res.HH.Thermal.SH.Geo.CO</t>
  </si>
  <si>
    <t>FEC_per_household.kWh.SE.Res.HH.Thermal.SH.Geo.CO.LPG.LPG</t>
  </si>
  <si>
    <t>FEC_per_household.kWh.SE.Res.HH.Thermal.SH.Geo.CO.Elc.Elec</t>
  </si>
  <si>
    <t>FEC_per_household.kWh.SE.Res.HH.Thermal.SH.DistrHeat</t>
  </si>
  <si>
    <t>FEC_per_household.kWh.SE.Res.HH.Thermal.SH.DistrHeat.SH</t>
  </si>
  <si>
    <t>FEC_per_household.kWh.SE.Res.HH.Thermal.SH.DistrHeat.SH.Steam_Distr</t>
  </si>
  <si>
    <t>FEC_per_household.kWh.SE.Res.HH.Thermal.SH.DistrHeat.SH.Elec</t>
  </si>
  <si>
    <t>FEC_per_household.kWh.SE.Res.HH.Thermal.SH.DistrHeat.SC</t>
  </si>
  <si>
    <t>FEC_per_household.kWh.SE.Res.HH.Thermal.SH.DistrHeat.SC.AC.Elec</t>
  </si>
  <si>
    <t>FEC_per_household.kWh.SE.Res.HH.Thermal.SH.DistrHeat.WH</t>
  </si>
  <si>
    <t>FEC_per_household.kWh.SE.Res.HH.Thermal.SH.DistrHeat.WH.DistrHeat.NoSolar.Steam_Distr</t>
  </si>
  <si>
    <t>FEC_per_household.kWh.SE.Res.HH.Thermal.SH.DistrHeat.WH.DistrHeat.Solar</t>
  </si>
  <si>
    <t>FEC_per_household.kWh.SE.Res.HH.Thermal.SH.DistrHeat.WH.DistrHeat.Solar.Steam_Distr</t>
  </si>
  <si>
    <t>FEC_per_household.kWh.SE.Res.HH.Thermal.SH.DistrHeat.WH.DistrHeat.Solar.Solar</t>
  </si>
  <si>
    <t>FEC_per_household.kWh.SE.Res.HH.Thermal.SH.DistrHeat.WH.Elc.NoSolar.Elec</t>
  </si>
  <si>
    <t>FEC_per_household.kWh.SE.Res.HH.Thermal.SH.DistrHeat.WH.Elc.Solar</t>
  </si>
  <si>
    <t>FEC_per_household.kWh.SE.Res.HH.Thermal.SH.DistrHeat.WH.Elc.Solar.Elec</t>
  </si>
  <si>
    <t>FEC_per_household.kWh.SE.Res.HH.Thermal.SH.DistrHeat.WH.Elc.Solar.Solar</t>
  </si>
  <si>
    <t>FEC_per_household.kWh.SE.Res.HH.Thermal.SH.DistrHeat.CO</t>
  </si>
  <si>
    <t>FEC_per_household.kWh.SE.Res.HH.Thermal.SH.DistrHeat.CO.LPG.LPG</t>
  </si>
  <si>
    <t>FEC_per_household.kWh.SE.Res.HH.Thermal.SH.DistrHeat.CO.Elc.Elec</t>
  </si>
  <si>
    <t>FEC_per_household.kWh.SE.Res.HH.Thermal.SH.AdvElc</t>
  </si>
  <si>
    <t>FEC_per_household.kWh.SE.Res.HH.Thermal.SH.AdvElc.SH</t>
  </si>
  <si>
    <t>FEC_per_household.kWh.SE.Res.HH.Thermal.SH.AdvElc.SH.Elec</t>
  </si>
  <si>
    <t>FEC_per_household.kWh.SE.Res.HH.Thermal.SH.AdvElc.SC</t>
  </si>
  <si>
    <t>FEC_per_household.kWh.SE.Res.HH.Thermal.SH.AdvElc.SC.AC.Elec</t>
  </si>
  <si>
    <t>FEC_per_household.kWh.SE.Res.HH.Thermal.SH.AdvElc.WH</t>
  </si>
  <si>
    <t>FEC_per_household.kWh.SE.Res.HH.Thermal.SH.AdvElc.WH.LPG.NoSolar.LPG</t>
  </si>
  <si>
    <t>FEC_per_household.kWh.SE.Res.HH.Thermal.SH.AdvElc.WH.LPG.Solar</t>
  </si>
  <si>
    <t>FEC_per_household.kWh.SE.Res.HH.Thermal.SH.AdvElc.WH.LPG.Solar.LPG</t>
  </si>
  <si>
    <t>FEC_per_household.kWh.SE.Res.HH.Thermal.SH.AdvElc.WH.LPG.Solar.Solar</t>
  </si>
  <si>
    <t>FEC_per_household.kWh.SE.Res.HH.Thermal.SH.AdvElc.WH.Elc.NoSolar.Elec</t>
  </si>
  <si>
    <t>FEC_per_household.kWh.SE.Res.HH.Thermal.SH.AdvElc.WH.Elc.Solar</t>
  </si>
  <si>
    <t>FEC_per_household.kWh.SE.Res.HH.Thermal.SH.AdvElc.WH.Elc.Solar.Elec</t>
  </si>
  <si>
    <t>FEC_per_household.kWh.SE.Res.HH.Thermal.SH.AdvElc.WH.Elc.Solar.Solar</t>
  </si>
  <si>
    <t>FEC_per_household.kWh.SE.Res.HH.Thermal.SH.AdvElc.CO</t>
  </si>
  <si>
    <t>FEC_per_household.kWh.SE.Res.HH.Thermal.SH.AdvElc.CO.LPG.LPG</t>
  </si>
  <si>
    <t>FEC_per_household.kWh.SE.Res.HH.Thermal.SH.AdvElc.CO.Elc.Elec</t>
  </si>
  <si>
    <t>FEC_per_household.kWh.SE.Res.HH.Thermal.SH.ConvElc</t>
  </si>
  <si>
    <t>FEC_per_household.kWh.SE.Res.HH.Thermal.SH.ConvElc.SH</t>
  </si>
  <si>
    <t>FEC_per_household.kWh.SE.Res.HH.Thermal.SH.ConvElc.SH.Elec</t>
  </si>
  <si>
    <t>FEC_per_household.kWh.SE.Res.HH.Thermal.SH.ConvElc.SC</t>
  </si>
  <si>
    <t>FEC_per_household.kWh.SE.Res.HH.Thermal.SH.ConvElc.SC.AC.Elec</t>
  </si>
  <si>
    <t>FEC_per_household.kWh.SE.Res.HH.Thermal.SH.ConvElc.WH</t>
  </si>
  <si>
    <t>FEC_per_household.kWh.SE.Res.HH.Thermal.SH.ConvElc.WH.LPG.NoSolar.LPG</t>
  </si>
  <si>
    <t>FEC_per_household.kWh.SE.Res.HH.Thermal.SH.ConvElc.WH.LPG.Solar</t>
  </si>
  <si>
    <t>FEC_per_household.kWh.SE.Res.HH.Thermal.SH.ConvElc.WH.LPG.Solar.LPG</t>
  </si>
  <si>
    <t>FEC_per_household.kWh.SE.Res.HH.Thermal.SH.ConvElc.WH.LPG.Solar.Solar</t>
  </si>
  <si>
    <t>FEC_per_household.kWh.SE.Res.HH.Thermal.SH.ConvElc.WH.Elc.NoSolar.Elec</t>
  </si>
  <si>
    <t>FEC_per_household.kWh.SE.Res.HH.Thermal.SH.ConvElc.WH.Elc.Solar</t>
  </si>
  <si>
    <t>FEC_per_household.kWh.SE.Res.HH.Thermal.SH.ConvElc.WH.Elc.Solar.Elec</t>
  </si>
  <si>
    <t>FEC_per_household.kWh.SE.Res.HH.Thermal.SH.ConvElc.WH.Elc.Solar.Solar</t>
  </si>
  <si>
    <t>FEC_per_household.kWh.SE.Res.HH.Thermal.SH.ConvElc.CO</t>
  </si>
  <si>
    <t>FEC_per_household.kWh.SE.Res.HH.Thermal.SH.ConvElc.CO.LPG.LPG</t>
  </si>
  <si>
    <t>FEC_per_household.kWh.SE.Res.HH.Thermal.SH.ConvElc.CO.Elc.Elec</t>
  </si>
  <si>
    <t>SE - Thermal energy service per household (detailed structure)</t>
  </si>
  <si>
    <t>TES_per_household.kWh.SE.Res.HH.Thermal.SH.Solids</t>
  </si>
  <si>
    <t>TES_per_household.kWh.SE.Res.HH.Thermal.SH.Solids.SH</t>
  </si>
  <si>
    <t>TES_per_household.kWh.SE.Res.HH.Thermal.SH.Solids.SH.Solids</t>
  </si>
  <si>
    <t>TES_per_household.kWh.SE.Res.HH.Thermal.SH.Solids.SH.Elec</t>
  </si>
  <si>
    <t>TES_per_household.kWh.SE.Res.HH.Thermal.SH.Solids.SC</t>
  </si>
  <si>
    <t>TES_per_household.kWh.SE.Res.HH.Thermal.SH.Solids.SC.AC.Elec</t>
  </si>
  <si>
    <t>TES_per_household.kWh.SE.Res.HH.Thermal.SH.Solids.WH</t>
  </si>
  <si>
    <t>TES_per_household.kWh.SE.Res.HH.Thermal.SH.Solids.WH.Solids.NoSolar.Solids</t>
  </si>
  <si>
    <t>TES_per_household.kWh.SE.Res.HH.Thermal.SH.Solids.WH.LPG.NoSolar.LPG</t>
  </si>
  <si>
    <t>TES_per_household.kWh.SE.Res.HH.Thermal.SH.Solids.WH.LPG.Solar</t>
  </si>
  <si>
    <t>TES_per_household.kWh.SE.Res.HH.Thermal.SH.Solids.WH.LPG.Solar.LPG</t>
  </si>
  <si>
    <t>TES_per_household.kWh.SE.Res.HH.Thermal.SH.Solids.WH.LPG.Solar.Solar</t>
  </si>
  <si>
    <t>TES_per_household.kWh.SE.Res.HH.Thermal.SH.Solids.WH.Elc.NoSolar.Elec</t>
  </si>
  <si>
    <t>TES_per_household.kWh.SE.Res.HH.Thermal.SH.Solids.WH.Elc.Solar</t>
  </si>
  <si>
    <t>TES_per_household.kWh.SE.Res.HH.Thermal.SH.Solids.WH.Elc.Solar.Elec</t>
  </si>
  <si>
    <t>TES_per_household.kWh.SE.Res.HH.Thermal.SH.Solids.WH.Elc.Solar.Solar</t>
  </si>
  <si>
    <t>TES_per_household.kWh.SE.Res.HH.Thermal.SH.Solids.CO</t>
  </si>
  <si>
    <t>TES_per_household.kWh.SE.Res.HH.Thermal.SH.Solids.CO.Solids.Solids</t>
  </si>
  <si>
    <t>TES_per_household.kWh.SE.Res.HH.Thermal.SH.Solids.CO.LPG.LPG</t>
  </si>
  <si>
    <t>TES_per_household.kWh.SE.Res.HH.Thermal.SH.Solids.CO.Elc.Elec</t>
  </si>
  <si>
    <t>TES_per_household.kWh.SE.Res.HH.Thermal.SH.LPG</t>
  </si>
  <si>
    <t>TES_per_household.kWh.SE.Res.HH.Thermal.SH.LPG.SH</t>
  </si>
  <si>
    <t>TES_per_household.kWh.SE.Res.HH.Thermal.SH.LPG.SH.LPG</t>
  </si>
  <si>
    <t>TES_per_household.kWh.SE.Res.HH.Thermal.SH.LPG.SH.Elec</t>
  </si>
  <si>
    <t>TES_per_household.kWh.SE.Res.HH.Thermal.SH.LPG.SC</t>
  </si>
  <si>
    <t>TES_per_household.kWh.SE.Res.HH.Thermal.SH.LPG.SC.AC.Elec</t>
  </si>
  <si>
    <t>TES_per_household.kWh.SE.Res.HH.Thermal.SH.LPG.WH</t>
  </si>
  <si>
    <t>TES_per_household.kWh.SE.Res.HH.Thermal.SH.LPG.WH.LPG.NoSolar.LPG</t>
  </si>
  <si>
    <t>TES_per_household.kWh.SE.Res.HH.Thermal.SH.LPG.WH.LPG.Solar</t>
  </si>
  <si>
    <t>TES_per_household.kWh.SE.Res.HH.Thermal.SH.LPG.WH.LPG.Solar.LPG</t>
  </si>
  <si>
    <t>TES_per_household.kWh.SE.Res.HH.Thermal.SH.LPG.WH.LPG.Solar.Solar</t>
  </si>
  <si>
    <t>TES_per_household.kWh.SE.Res.HH.Thermal.SH.LPG.WH.Elc.NoSolar.Elec</t>
  </si>
  <si>
    <t>TES_per_household.kWh.SE.Res.HH.Thermal.SH.LPG.WH.Elc.Solar</t>
  </si>
  <si>
    <t>TES_per_household.kWh.SE.Res.HH.Thermal.SH.LPG.WH.Elc.Solar.Elec</t>
  </si>
  <si>
    <t>TES_per_household.kWh.SE.Res.HH.Thermal.SH.LPG.WH.Elc.Solar.Solar</t>
  </si>
  <si>
    <t>TES_per_household.kWh.SE.Res.HH.Thermal.SH.LPG.CO</t>
  </si>
  <si>
    <t>TES_per_household.kWh.SE.Res.HH.Thermal.SH.LPG.CO.LPG.LPG</t>
  </si>
  <si>
    <t>TES_per_household.kWh.SE.Res.HH.Thermal.SH.LPG.CO.Elc.Elec</t>
  </si>
  <si>
    <t>TES_per_household.kWh.SE.Res.HH.Thermal.SH.Oil</t>
  </si>
  <si>
    <t>TES_per_household.kWh.SE.Res.HH.Thermal.SH.Oil.SH</t>
  </si>
  <si>
    <t>TES_per_household.kWh.SE.Res.HH.Thermal.SH.Oil.SH.Oil</t>
  </si>
  <si>
    <t>TES_per_household.kWh.SE.Res.HH.Thermal.SH.Oil.SH.Elec</t>
  </si>
  <si>
    <t>TES_per_household.kWh.SE.Res.HH.Thermal.SH.Oil.SC</t>
  </si>
  <si>
    <t>TES_per_household.kWh.SE.Res.HH.Thermal.SH.Oil.SC.AC.Elec</t>
  </si>
  <si>
    <t>TES_per_household.kWh.SE.Res.HH.Thermal.SH.Oil.WH</t>
  </si>
  <si>
    <t>TES_per_household.kWh.SE.Res.HH.Thermal.SH.Oil.WH.Oil.NoSolar.Oil</t>
  </si>
  <si>
    <t>TES_per_household.kWh.SE.Res.HH.Thermal.SH.Oil.WH.Oil.Solar</t>
  </si>
  <si>
    <t>TES_per_household.kWh.SE.Res.HH.Thermal.SH.Oil.WH.Oil.Solar.Oil</t>
  </si>
  <si>
    <t>TES_per_household.kWh.SE.Res.HH.Thermal.SH.Oil.WH.Oil.Solar.Solar</t>
  </si>
  <si>
    <t>TES_per_household.kWh.SE.Res.HH.Thermal.SH.Oil.WH.Elc.NoSolar.Elec</t>
  </si>
  <si>
    <t>TES_per_household.kWh.SE.Res.HH.Thermal.SH.Oil.WH.Elc.Solar</t>
  </si>
  <si>
    <t>TES_per_household.kWh.SE.Res.HH.Thermal.SH.Oil.WH.Elc.Solar.Elec</t>
  </si>
  <si>
    <t>TES_per_household.kWh.SE.Res.HH.Thermal.SH.Oil.WH.Elc.Solar.Solar</t>
  </si>
  <si>
    <t>TES_per_household.kWh.SE.Res.HH.Thermal.SH.Oil.CO</t>
  </si>
  <si>
    <t>TES_per_household.kWh.SE.Res.HH.Thermal.SH.Oil.CO.LPG.LPG</t>
  </si>
  <si>
    <t>TES_per_household.kWh.SE.Res.HH.Thermal.SH.Oil.CO.Elc.Elec</t>
  </si>
  <si>
    <t>TES_per_household.kWh.SE.Res.HH.Thermal.SH.Gas</t>
  </si>
  <si>
    <t>TES_per_household.kWh.SE.Res.HH.Thermal.SH.Gas.SH</t>
  </si>
  <si>
    <t>TES_per_household.kWh.SE.Res.HH.Thermal.SH.Gas.SH.Gas</t>
  </si>
  <si>
    <t>TES_per_household.kWh.SE.Res.HH.Thermal.SH.Gas.SH.Elec</t>
  </si>
  <si>
    <t>TES_per_household.kWh.SE.Res.HH.Thermal.SH.Gas.SC</t>
  </si>
  <si>
    <t>TES_per_household.kWh.SE.Res.HH.Thermal.SH.Gas.SC.AC.Elec</t>
  </si>
  <si>
    <t>TES_per_household.kWh.SE.Res.HH.Thermal.SH.Gas.WH</t>
  </si>
  <si>
    <t>TES_per_household.kWh.SE.Res.HH.Thermal.SH.Gas.WH.Gas.NoSolar.Gas</t>
  </si>
  <si>
    <t>TES_per_household.kWh.SE.Res.HH.Thermal.SH.Gas.WH.Gas.Solar</t>
  </si>
  <si>
    <t>TES_per_household.kWh.SE.Res.HH.Thermal.SH.Gas.WH.Gas.Solar.Gas</t>
  </si>
  <si>
    <t>TES_per_household.kWh.SE.Res.HH.Thermal.SH.Gas.WH.Gas.Solar.Solar</t>
  </si>
  <si>
    <t>TES_per_household.kWh.SE.Res.HH.Thermal.SH.Gas.WH.Elc.NoSolar.Elec</t>
  </si>
  <si>
    <t>TES_per_household.kWh.SE.Res.HH.Thermal.SH.Gas.WH.Elc.Solar</t>
  </si>
  <si>
    <t>TES_per_household.kWh.SE.Res.HH.Thermal.SH.Gas.WH.Elc.Solar.Elec</t>
  </si>
  <si>
    <t>TES_per_household.kWh.SE.Res.HH.Thermal.SH.Gas.WH.Elc.Solar.Solar</t>
  </si>
  <si>
    <t>TES_per_household.kWh.SE.Res.HH.Thermal.SH.Gas.CO</t>
  </si>
  <si>
    <t>TES_per_household.kWh.SE.Res.HH.Thermal.SH.Gas.CO.Gas.Gas</t>
  </si>
  <si>
    <t>TES_per_household.kWh.SE.Res.HH.Thermal.SH.Gas.CO.Elc.Elec</t>
  </si>
  <si>
    <t>TES_per_household.kWh.SE.Res.HH.Thermal.SH.Biomass</t>
  </si>
  <si>
    <t>TES_per_household.kWh.SE.Res.HH.Thermal.SH.Biomass.SH</t>
  </si>
  <si>
    <t>TES_per_household.kWh.SE.Res.HH.Thermal.SH.Biomass.SH.Biomass</t>
  </si>
  <si>
    <t>TES_per_household.kWh.SE.Res.HH.Thermal.SH.Biomass.SH.Elec</t>
  </si>
  <si>
    <t>TES_per_household.kWh.SE.Res.HH.Thermal.SH.Biomass.SC</t>
  </si>
  <si>
    <t>TES_per_household.kWh.SE.Res.HH.Thermal.SH.Biomass.SC.AC.Elec</t>
  </si>
  <si>
    <t>TES_per_household.kWh.SE.Res.HH.Thermal.SH.Biomass.WH</t>
  </si>
  <si>
    <t>TES_per_household.kWh.SE.Res.HH.Thermal.SH.Biomass.WH.Biomass.NoSolar.Biomass</t>
  </si>
  <si>
    <t>TES_per_household.kWh.SE.Res.HH.Thermal.SH.Biomass.WH.Biomass.Solar</t>
  </si>
  <si>
    <t>TES_per_household.kWh.SE.Res.HH.Thermal.SH.Biomass.WH.Biomass.Solar.Biomass</t>
  </si>
  <si>
    <t>TES_per_household.kWh.SE.Res.HH.Thermal.SH.Biomass.WH.Biomass.Solar.Solar</t>
  </si>
  <si>
    <t>TES_per_household.kWh.SE.Res.HH.Thermal.SH.Biomass.WH.LPG.NoSolar.LPG</t>
  </si>
  <si>
    <t>TES_per_household.kWh.SE.Res.HH.Thermal.SH.Biomass.WH.LPG.Solar</t>
  </si>
  <si>
    <t>TES_per_household.kWh.SE.Res.HH.Thermal.SH.Biomass.WH.LPG.Solar.LPG</t>
  </si>
  <si>
    <t>TES_per_household.kWh.SE.Res.HH.Thermal.SH.Biomass.WH.LPG.Solar.Solar</t>
  </si>
  <si>
    <t>TES_per_household.kWh.SE.Res.HH.Thermal.SH.Biomass.WH.Elc.NoSolar.Elec</t>
  </si>
  <si>
    <t>TES_per_household.kWh.SE.Res.HH.Thermal.SH.Biomass.WH.Elc.Solar</t>
  </si>
  <si>
    <t>TES_per_household.kWh.SE.Res.HH.Thermal.SH.Biomass.WH.Elc.Solar.Elec</t>
  </si>
  <si>
    <t>TES_per_household.kWh.SE.Res.HH.Thermal.SH.Biomass.WH.Elc.Solar.Solar</t>
  </si>
  <si>
    <t>TES_per_household.kWh.SE.Res.HH.Thermal.SH.Biomass.CO</t>
  </si>
  <si>
    <t>TES_per_household.kWh.SE.Res.HH.Thermal.SH.Biomass.CO.Biomass.Biomass</t>
  </si>
  <si>
    <t>TES_per_household.kWh.SE.Res.HH.Thermal.SH.Biomass.CO.LPG.LPG</t>
  </si>
  <si>
    <t>TES_per_household.kWh.SE.Res.HH.Thermal.SH.Biomass.CO.Elc.Elec</t>
  </si>
  <si>
    <t>TES_per_household.kWh.SE.Res.HH.Thermal.SH.Geo</t>
  </si>
  <si>
    <t>TES_per_household.kWh.SE.Res.HH.Thermal.SH.Geo.SH</t>
  </si>
  <si>
    <t>TES_per_household.kWh.SE.Res.HH.Thermal.SH.Geo.SH.Geo</t>
  </si>
  <si>
    <t>TES_per_household.kWh.SE.Res.HH.Thermal.SH.Geo.SH.Elec</t>
  </si>
  <si>
    <t>TES_per_household.kWh.SE.Res.HH.Thermal.SH.Geo.SC</t>
  </si>
  <si>
    <t>TES_per_household.kWh.SE.Res.HH.Thermal.SH.Geo.SC.AC.Elec</t>
  </si>
  <si>
    <t>TES_per_household.kWh.SE.Res.HH.Thermal.SH.Geo.WH</t>
  </si>
  <si>
    <t>TES_per_household.kWh.SE.Res.HH.Thermal.SH.Geo.WH.Geo.NoSolar.Geo</t>
  </si>
  <si>
    <t>TES_per_household.kWh.SE.Res.HH.Thermal.SH.Geo.WH.Geo.Solar</t>
  </si>
  <si>
    <t>TES_per_household.kWh.SE.Res.HH.Thermal.SH.Geo.WH.Geo.Solar.Geo</t>
  </si>
  <si>
    <t>TES_per_household.kWh.SE.Res.HH.Thermal.SH.Geo.WH.Geo.Solar.Solar</t>
  </si>
  <si>
    <t>TES_per_household.kWh.SE.Res.HH.Thermal.SH.Geo.WH.Elc.NoSolar.Elec</t>
  </si>
  <si>
    <t>TES_per_household.kWh.SE.Res.HH.Thermal.SH.Geo.WH.Elc.Solar</t>
  </si>
  <si>
    <t>TES_per_household.kWh.SE.Res.HH.Thermal.SH.Geo.WH.Elc.Solar.Elec</t>
  </si>
  <si>
    <t>TES_per_household.kWh.SE.Res.HH.Thermal.SH.Geo.WH.Elc.Solar.Solar</t>
  </si>
  <si>
    <t>TES_per_household.kWh.SE.Res.HH.Thermal.SH.Geo.CO</t>
  </si>
  <si>
    <t>TES_per_household.kWh.SE.Res.HH.Thermal.SH.Geo.CO.LPG.LPG</t>
  </si>
  <si>
    <t>TES_per_household.kWh.SE.Res.HH.Thermal.SH.Geo.CO.Elc.Elec</t>
  </si>
  <si>
    <t>TES_per_household.kWh.SE.Res.HH.Thermal.SH.DistrHeat</t>
  </si>
  <si>
    <t>TES_per_household.kWh.SE.Res.HH.Thermal.SH.DistrHeat.SH</t>
  </si>
  <si>
    <t>TES_per_household.kWh.SE.Res.HH.Thermal.SH.DistrHeat.SH.Steam_Distr</t>
  </si>
  <si>
    <t>TES_per_household.kWh.SE.Res.HH.Thermal.SH.DistrHeat.SH.Elec</t>
  </si>
  <si>
    <t>TES_per_household.kWh.SE.Res.HH.Thermal.SH.DistrHeat.SC</t>
  </si>
  <si>
    <t>TES_per_household.kWh.SE.Res.HH.Thermal.SH.DistrHeat.SC.AC.Elec</t>
  </si>
  <si>
    <t>TES_per_household.kWh.SE.Res.HH.Thermal.SH.DistrHeat.WH</t>
  </si>
  <si>
    <t>TES_per_household.kWh.SE.Res.HH.Thermal.SH.DistrHeat.WH.DistrHeat.NoSolar.Steam_Distr</t>
  </si>
  <si>
    <t>TES_per_household.kWh.SE.Res.HH.Thermal.SH.DistrHeat.WH.DistrHeat.Solar</t>
  </si>
  <si>
    <t>TES_per_household.kWh.SE.Res.HH.Thermal.SH.DistrHeat.WH.DistrHeat.Solar.Steam_Distr</t>
  </si>
  <si>
    <t>TES_per_household.kWh.SE.Res.HH.Thermal.SH.DistrHeat.WH.DistrHeat.Solar.Solar</t>
  </si>
  <si>
    <t>TES_per_household.kWh.SE.Res.HH.Thermal.SH.DistrHeat.WH.Elc.NoSolar.Elec</t>
  </si>
  <si>
    <t>TES_per_household.kWh.SE.Res.HH.Thermal.SH.DistrHeat.WH.Elc.Solar</t>
  </si>
  <si>
    <t>TES_per_household.kWh.SE.Res.HH.Thermal.SH.DistrHeat.WH.Elc.Solar.Elec</t>
  </si>
  <si>
    <t>TES_per_household.kWh.SE.Res.HH.Thermal.SH.DistrHeat.WH.Elc.Solar.Solar</t>
  </si>
  <si>
    <t>TES_per_household.kWh.SE.Res.HH.Thermal.SH.DistrHeat.CO</t>
  </si>
  <si>
    <t>TES_per_household.kWh.SE.Res.HH.Thermal.SH.DistrHeat.CO.LPG.LPG</t>
  </si>
  <si>
    <t>TES_per_household.kWh.SE.Res.HH.Thermal.SH.DistrHeat.CO.Elc.Elec</t>
  </si>
  <si>
    <t>TES_per_household.kWh.SE.Res.HH.Thermal.SH.AdvElc</t>
  </si>
  <si>
    <t>TES_per_household.kWh.SE.Res.HH.Thermal.SH.AdvElc.SH</t>
  </si>
  <si>
    <t>TES_per_household.kWh.SE.Res.HH.Thermal.SH.AdvElc.SH.Elec</t>
  </si>
  <si>
    <t>TES_per_household.kWh.SE.Res.HH.Thermal.SH.AdvElc.SC</t>
  </si>
  <si>
    <t>TES_per_household.kWh.SE.Res.HH.Thermal.SH.AdvElc.SC.AC.Elec</t>
  </si>
  <si>
    <t>TES_per_household.kWh.SE.Res.HH.Thermal.SH.AdvElc.WH</t>
  </si>
  <si>
    <t>TES_per_household.kWh.SE.Res.HH.Thermal.SH.AdvElc.WH.LPG.NoSolar.LPG</t>
  </si>
  <si>
    <t>TES_per_household.kWh.SE.Res.HH.Thermal.SH.AdvElc.WH.LPG.Solar</t>
  </si>
  <si>
    <t>TES_per_household.kWh.SE.Res.HH.Thermal.SH.AdvElc.WH.LPG.Solar.LPG</t>
  </si>
  <si>
    <t>TES_per_household.kWh.SE.Res.HH.Thermal.SH.AdvElc.WH.LPG.Solar.Solar</t>
  </si>
  <si>
    <t>TES_per_household.kWh.SE.Res.HH.Thermal.SH.AdvElc.WH.Elc.NoSolar.Elec</t>
  </si>
  <si>
    <t>TES_per_household.kWh.SE.Res.HH.Thermal.SH.AdvElc.WH.Elc.Solar</t>
  </si>
  <si>
    <t>TES_per_household.kWh.SE.Res.HH.Thermal.SH.AdvElc.WH.Elc.Solar.Elec</t>
  </si>
  <si>
    <t>TES_per_household.kWh.SE.Res.HH.Thermal.SH.AdvElc.WH.Elc.Solar.Solar</t>
  </si>
  <si>
    <t>TES_per_household.kWh.SE.Res.HH.Thermal.SH.AdvElc.CO</t>
  </si>
  <si>
    <t>TES_per_household.kWh.SE.Res.HH.Thermal.SH.AdvElc.CO.LPG.LPG</t>
  </si>
  <si>
    <t>TES_per_household.kWh.SE.Res.HH.Thermal.SH.AdvElc.CO.Elc.Elec</t>
  </si>
  <si>
    <t>TES_per_household.kWh.SE.Res.HH.Thermal.SH.ConvElc</t>
  </si>
  <si>
    <t>TES_per_household.kWh.SE.Res.HH.Thermal.SH.ConvElc.SH</t>
  </si>
  <si>
    <t>TES_per_household.kWh.SE.Res.HH.Thermal.SH.ConvElc.SH.Elec</t>
  </si>
  <si>
    <t>TES_per_household.kWh.SE.Res.HH.Thermal.SH.ConvElc.SC</t>
  </si>
  <si>
    <t>TES_per_household.kWh.SE.Res.HH.Thermal.SH.ConvElc.SC.AC.Elec</t>
  </si>
  <si>
    <t>TES_per_household.kWh.SE.Res.HH.Thermal.SH.ConvElc.WH</t>
  </si>
  <si>
    <t>TES_per_household.kWh.SE.Res.HH.Thermal.SH.ConvElc.WH.LPG.NoSolar.LPG</t>
  </si>
  <si>
    <t>TES_per_household.kWh.SE.Res.HH.Thermal.SH.ConvElc.WH.LPG.Solar</t>
  </si>
  <si>
    <t>TES_per_household.kWh.SE.Res.HH.Thermal.SH.ConvElc.WH.LPG.Solar.LPG</t>
  </si>
  <si>
    <t>TES_per_household.kWh.SE.Res.HH.Thermal.SH.ConvElc.WH.LPG.Solar.Solar</t>
  </si>
  <si>
    <t>TES_per_household.kWh.SE.Res.HH.Thermal.SH.ConvElc.WH.Elc.NoSolar.Elec</t>
  </si>
  <si>
    <t>TES_per_household.kWh.SE.Res.HH.Thermal.SH.ConvElc.WH.Elc.Solar</t>
  </si>
  <si>
    <t>TES_per_household.kWh.SE.Res.HH.Thermal.SH.ConvElc.WH.Elc.Solar.Elec</t>
  </si>
  <si>
    <t>TES_per_household.kWh.SE.Res.HH.Thermal.SH.ConvElc.WH.Elc.Solar.Solar</t>
  </si>
  <si>
    <t>TES_per_household.kWh.SE.Res.HH.Thermal.SH.ConvElc.CO</t>
  </si>
  <si>
    <t>TES_per_household.kWh.SE.Res.HH.Thermal.SH.ConvElc.CO.LPG.LPG</t>
  </si>
  <si>
    <t>TES_per_household.kWh.SE.Res.HH.Thermal.SH.ConvElc.CO.Elc.Elec</t>
  </si>
  <si>
    <t>SE - CO2 emissions per household (detailed structure)</t>
  </si>
  <si>
    <t>EMI_per_household.kgCO2.SE.Res.HH.Thermal.SH.Solids</t>
  </si>
  <si>
    <t>EMI_per_household.kgCO2.SE.Res.HH.Thermal.SH.Solids.SH</t>
  </si>
  <si>
    <t>EMI_per_household.kgCO2.SE.Res.HH.Thermal.SH.Solids.SH.Solids</t>
  </si>
  <si>
    <t>EMI_per_household.kgCO2.SE.Res.HH.Thermal.SH.Solids.SH.Elec</t>
  </si>
  <si>
    <t>EMI_per_household.kgCO2.SE.Res.HH.Thermal.SH.Solids.SC</t>
  </si>
  <si>
    <t>EMI_per_household.kgCO2.SE.Res.HH.Thermal.SH.Solids.SC.AC.Elec</t>
  </si>
  <si>
    <t>EMI_per_household.kgCO2.SE.Res.HH.Thermal.SH.Solids.WH</t>
  </si>
  <si>
    <t>EMI_per_household.kgCO2.SE.Res.HH.Thermal.SH.Solids.WH.Solids.NoSolar.Solids</t>
  </si>
  <si>
    <t>EMI_per_household.kgCO2.SE.Res.HH.Thermal.SH.Solids.WH.LPG.NoSolar.LPG</t>
  </si>
  <si>
    <t>EMI_per_household.kgCO2.SE.Res.HH.Thermal.SH.Solids.WH.LPG.Solar</t>
  </si>
  <si>
    <t>EMI_per_household.kgCO2.SE.Res.HH.Thermal.SH.Solids.WH.LPG.Solar.LPG</t>
  </si>
  <si>
    <t>EMI_per_household.kgCO2.SE.Res.HH.Thermal.SH.Solids.WH.LPG.Solar.Solar</t>
  </si>
  <si>
    <t>EMI_per_household.kgCO2.SE.Res.HH.Thermal.SH.Solids.WH.Elc.NoSolar.Elec</t>
  </si>
  <si>
    <t>EMI_per_household.kgCO2.SE.Res.HH.Thermal.SH.Solids.WH.Elc.Solar</t>
  </si>
  <si>
    <t>EMI_per_household.kgCO2.SE.Res.HH.Thermal.SH.Solids.WH.Elc.Solar.Elec</t>
  </si>
  <si>
    <t>EMI_per_household.kgCO2.SE.Res.HH.Thermal.SH.Solids.WH.Elc.Solar.Solar</t>
  </si>
  <si>
    <t>EMI_per_household.kgCO2.SE.Res.HH.Thermal.SH.Solids.CO</t>
  </si>
  <si>
    <t>EMI_per_household.kgCO2.SE.Res.HH.Thermal.SH.Solids.CO.Solids.Solids</t>
  </si>
  <si>
    <t>EMI_per_household.kgCO2.SE.Res.HH.Thermal.SH.Solids.CO.LPG.LPG</t>
  </si>
  <si>
    <t>EMI_per_household.kgCO2.SE.Res.HH.Thermal.SH.Solids.CO.Elc.Elec</t>
  </si>
  <si>
    <t>EMI_per_household.kgCO2.SE.Res.HH.Thermal.SH.LPG</t>
  </si>
  <si>
    <t>EMI_per_household.kgCO2.SE.Res.HH.Thermal.SH.LPG.SH</t>
  </si>
  <si>
    <t>EMI_per_household.kgCO2.SE.Res.HH.Thermal.SH.LPG.SH.LPG</t>
  </si>
  <si>
    <t>EMI_per_household.kgCO2.SE.Res.HH.Thermal.SH.LPG.SH.Elec</t>
  </si>
  <si>
    <t>EMI_per_household.kgCO2.SE.Res.HH.Thermal.SH.LPG.SC</t>
  </si>
  <si>
    <t>EMI_per_household.kgCO2.SE.Res.HH.Thermal.SH.LPG.SC.AC.Elec</t>
  </si>
  <si>
    <t>EMI_per_household.kgCO2.SE.Res.HH.Thermal.SH.LPG.WH</t>
  </si>
  <si>
    <t>EMI_per_household.kgCO2.SE.Res.HH.Thermal.SH.LPG.WH.LPG.NoSolar.LPG</t>
  </si>
  <si>
    <t>EMI_per_household.kgCO2.SE.Res.HH.Thermal.SH.LPG.WH.LPG.Solar</t>
  </si>
  <si>
    <t>EMI_per_household.kgCO2.SE.Res.HH.Thermal.SH.LPG.WH.LPG.Solar.LPG</t>
  </si>
  <si>
    <t>EMI_per_household.kgCO2.SE.Res.HH.Thermal.SH.LPG.WH.LPG.Solar.Solar</t>
  </si>
  <si>
    <t>EMI_per_household.kgCO2.SE.Res.HH.Thermal.SH.LPG.WH.Elc.NoSolar.Elec</t>
  </si>
  <si>
    <t>EMI_per_household.kgCO2.SE.Res.HH.Thermal.SH.LPG.WH.Elc.Solar</t>
  </si>
  <si>
    <t>EMI_per_household.kgCO2.SE.Res.HH.Thermal.SH.LPG.WH.Elc.Solar.Elec</t>
  </si>
  <si>
    <t>EMI_per_household.kgCO2.SE.Res.HH.Thermal.SH.LPG.WH.Elc.Solar.Solar</t>
  </si>
  <si>
    <t>EMI_per_household.kgCO2.SE.Res.HH.Thermal.SH.LPG.CO</t>
  </si>
  <si>
    <t>EMI_per_household.kgCO2.SE.Res.HH.Thermal.SH.LPG.CO.LPG.LPG</t>
  </si>
  <si>
    <t>EMI_per_household.kgCO2.SE.Res.HH.Thermal.SH.LPG.CO.Elc.Elec</t>
  </si>
  <si>
    <t>EMI_per_household.kgCO2.SE.Res.HH.Thermal.SH.Oil</t>
  </si>
  <si>
    <t>EMI_per_household.kgCO2.SE.Res.HH.Thermal.SH.Oil.SH</t>
  </si>
  <si>
    <t>EMI_per_household.kgCO2.SE.Res.HH.Thermal.SH.Oil.SH.Oil</t>
  </si>
  <si>
    <t>EMI_per_household.kgCO2.SE.Res.HH.Thermal.SH.Oil.SH.Elec</t>
  </si>
  <si>
    <t>EMI_per_household.kgCO2.SE.Res.HH.Thermal.SH.Oil.SC</t>
  </si>
  <si>
    <t>EMI_per_household.kgCO2.SE.Res.HH.Thermal.SH.Oil.SC.AC.Elec</t>
  </si>
  <si>
    <t>EMI_per_household.kgCO2.SE.Res.HH.Thermal.SH.Oil.WH</t>
  </si>
  <si>
    <t>EMI_per_household.kgCO2.SE.Res.HH.Thermal.SH.Oil.WH.Oil.NoSolar.Oil</t>
  </si>
  <si>
    <t>EMI_per_household.kgCO2.SE.Res.HH.Thermal.SH.Oil.WH.Oil.Solar</t>
  </si>
  <si>
    <t>EMI_per_household.kgCO2.SE.Res.HH.Thermal.SH.Oil.WH.Oil.Solar.Oil</t>
  </si>
  <si>
    <t>EMI_per_household.kgCO2.SE.Res.HH.Thermal.SH.Oil.WH.Oil.Solar.Solar</t>
  </si>
  <si>
    <t>EMI_per_household.kgCO2.SE.Res.HH.Thermal.SH.Oil.WH.Elc.NoSolar.Elec</t>
  </si>
  <si>
    <t>EMI_per_household.kgCO2.SE.Res.HH.Thermal.SH.Oil.WH.Elc.Solar</t>
  </si>
  <si>
    <t>EMI_per_household.kgCO2.SE.Res.HH.Thermal.SH.Oil.WH.Elc.Solar.Elec</t>
  </si>
  <si>
    <t>EMI_per_household.kgCO2.SE.Res.HH.Thermal.SH.Oil.WH.Elc.Solar.Solar</t>
  </si>
  <si>
    <t>EMI_per_household.kgCO2.SE.Res.HH.Thermal.SH.Oil.CO</t>
  </si>
  <si>
    <t>EMI_per_household.kgCO2.SE.Res.HH.Thermal.SH.Oil.CO.LPG.LPG</t>
  </si>
  <si>
    <t>EMI_per_household.kgCO2.SE.Res.HH.Thermal.SH.Oil.CO.Elc.Elec</t>
  </si>
  <si>
    <t>EMI_per_household.kgCO2.SE.Res.HH.Thermal.SH.Gas</t>
  </si>
  <si>
    <t>EMI_per_household.kgCO2.SE.Res.HH.Thermal.SH.Gas.SH</t>
  </si>
  <si>
    <t>EMI_per_household.kgCO2.SE.Res.HH.Thermal.SH.Gas.SH.Gas</t>
  </si>
  <si>
    <t>EMI_per_household.kgCO2.SE.Res.HH.Thermal.SH.Gas.SH.Elec</t>
  </si>
  <si>
    <t>EMI_per_household.kgCO2.SE.Res.HH.Thermal.SH.Gas.SC</t>
  </si>
  <si>
    <t>EMI_per_household.kgCO2.SE.Res.HH.Thermal.SH.Gas.SC.AC.Elec</t>
  </si>
  <si>
    <t>EMI_per_household.kgCO2.SE.Res.HH.Thermal.SH.Gas.WH</t>
  </si>
  <si>
    <t>EMI_per_household.kgCO2.SE.Res.HH.Thermal.SH.Gas.WH.Gas.NoSolar.Gas</t>
  </si>
  <si>
    <t>EMI_per_household.kgCO2.SE.Res.HH.Thermal.SH.Gas.WH.Gas.Solar</t>
  </si>
  <si>
    <t>EMI_per_household.kgCO2.SE.Res.HH.Thermal.SH.Gas.WH.Gas.Solar.Gas</t>
  </si>
  <si>
    <t>EMI_per_household.kgCO2.SE.Res.HH.Thermal.SH.Gas.WH.Gas.Solar.Solar</t>
  </si>
  <si>
    <t>EMI_per_household.kgCO2.SE.Res.HH.Thermal.SH.Gas.WH.Elc.NoSolar.Elec</t>
  </si>
  <si>
    <t>EMI_per_household.kgCO2.SE.Res.HH.Thermal.SH.Gas.WH.Elc.Solar</t>
  </si>
  <si>
    <t>EMI_per_household.kgCO2.SE.Res.HH.Thermal.SH.Gas.WH.Elc.Solar.Elec</t>
  </si>
  <si>
    <t>EMI_per_household.kgCO2.SE.Res.HH.Thermal.SH.Gas.WH.Elc.Solar.Solar</t>
  </si>
  <si>
    <t>EMI_per_household.kgCO2.SE.Res.HH.Thermal.SH.Gas.CO</t>
  </si>
  <si>
    <t>EMI_per_household.kgCO2.SE.Res.HH.Thermal.SH.Gas.CO.Gas.Gas</t>
  </si>
  <si>
    <t>EMI_per_household.kgCO2.SE.Res.HH.Thermal.SH.Gas.CO.Elc.Elec</t>
  </si>
  <si>
    <t>EMI_per_household.kgCO2.SE.Res.HH.Thermal.SH.Biomass</t>
  </si>
  <si>
    <t>EMI_per_household.kgCO2.SE.Res.HH.Thermal.SH.Biomass.SH</t>
  </si>
  <si>
    <t>EMI_per_household.kgCO2.SE.Res.HH.Thermal.SH.Biomass.SH.Biomass</t>
  </si>
  <si>
    <t>EMI_per_household.kgCO2.SE.Res.HH.Thermal.SH.Biomass.SH.Elec</t>
  </si>
  <si>
    <t>EMI_per_household.kgCO2.SE.Res.HH.Thermal.SH.Biomass.SC</t>
  </si>
  <si>
    <t>EMI_per_household.kgCO2.SE.Res.HH.Thermal.SH.Biomass.SC.AC.Elec</t>
  </si>
  <si>
    <t>EMI_per_household.kgCO2.SE.Res.HH.Thermal.SH.Biomass.WH</t>
  </si>
  <si>
    <t>EMI_per_household.kgCO2.SE.Res.HH.Thermal.SH.Biomass.WH.Biomass.NoSolar.Biomass</t>
  </si>
  <si>
    <t>EMI_per_household.kgCO2.SE.Res.HH.Thermal.SH.Biomass.WH.Biomass.Solar</t>
  </si>
  <si>
    <t>EMI_per_household.kgCO2.SE.Res.HH.Thermal.SH.Biomass.WH.Biomass.Solar.Biomass</t>
  </si>
  <si>
    <t>EMI_per_household.kgCO2.SE.Res.HH.Thermal.SH.Biomass.WH.Biomass.Solar.Solar</t>
  </si>
  <si>
    <t>EMI_per_household.kgCO2.SE.Res.HH.Thermal.SH.Biomass.WH.LPG.NoSolar.LPG</t>
  </si>
  <si>
    <t>EMI_per_household.kgCO2.SE.Res.HH.Thermal.SH.Biomass.WH.LPG.Solar</t>
  </si>
  <si>
    <t>EMI_per_household.kgCO2.SE.Res.HH.Thermal.SH.Biomass.WH.LPG.Solar.LPG</t>
  </si>
  <si>
    <t>EMI_per_household.kgCO2.SE.Res.HH.Thermal.SH.Biomass.WH.LPG.Solar.Solar</t>
  </si>
  <si>
    <t>EMI_per_household.kgCO2.SE.Res.HH.Thermal.SH.Biomass.WH.Elc.NoSolar.Elec</t>
  </si>
  <si>
    <t>EMI_per_household.kgCO2.SE.Res.HH.Thermal.SH.Biomass.WH.Elc.Solar</t>
  </si>
  <si>
    <t>EMI_per_household.kgCO2.SE.Res.HH.Thermal.SH.Biomass.WH.Elc.Solar.Elec</t>
  </si>
  <si>
    <t>EMI_per_household.kgCO2.SE.Res.HH.Thermal.SH.Biomass.WH.Elc.Solar.Solar</t>
  </si>
  <si>
    <t>EMI_per_household.kgCO2.SE.Res.HH.Thermal.SH.Biomass.CO</t>
  </si>
  <si>
    <t>EMI_per_household.kgCO2.SE.Res.HH.Thermal.SH.Biomass.CO.Biomass.Biomass</t>
  </si>
  <si>
    <t>EMI_per_household.kgCO2.SE.Res.HH.Thermal.SH.Biomass.CO.LPG.LPG</t>
  </si>
  <si>
    <t>EMI_per_household.kgCO2.SE.Res.HH.Thermal.SH.Biomass.CO.Elc.Elec</t>
  </si>
  <si>
    <t>EMI_per_household.kgCO2.SE.Res.HH.Thermal.SH.Geo</t>
  </si>
  <si>
    <t>EMI_per_household.kgCO2.SE.Res.HH.Thermal.SH.Geo.SH</t>
  </si>
  <si>
    <t>EMI_per_household.kgCO2.SE.Res.HH.Thermal.SH.Geo.SH.Geo</t>
  </si>
  <si>
    <t>EMI_per_household.kgCO2.SE.Res.HH.Thermal.SH.Geo.SH.Elec</t>
  </si>
  <si>
    <t>EMI_per_household.kgCO2.SE.Res.HH.Thermal.SH.Geo.SC</t>
  </si>
  <si>
    <t>EMI_per_household.kgCO2.SE.Res.HH.Thermal.SH.Geo.SC.AC.Elec</t>
  </si>
  <si>
    <t>EMI_per_household.kgCO2.SE.Res.HH.Thermal.SH.Geo.WH</t>
  </si>
  <si>
    <t>EMI_per_household.kgCO2.SE.Res.HH.Thermal.SH.Geo.WH.Geo.NoSolar.Geo</t>
  </si>
  <si>
    <t>EMI_per_household.kgCO2.SE.Res.HH.Thermal.SH.Geo.WH.Geo.Solar</t>
  </si>
  <si>
    <t>EMI_per_household.kgCO2.SE.Res.HH.Thermal.SH.Geo.WH.Geo.Solar.Geo</t>
  </si>
  <si>
    <t>EMI_per_household.kgCO2.SE.Res.HH.Thermal.SH.Geo.WH.Geo.Solar.Solar</t>
  </si>
  <si>
    <t>EMI_per_household.kgCO2.SE.Res.HH.Thermal.SH.Geo.WH.Elc.NoSolar.Elec</t>
  </si>
  <si>
    <t>EMI_per_household.kgCO2.SE.Res.HH.Thermal.SH.Geo.WH.Elc.Solar</t>
  </si>
  <si>
    <t>EMI_per_household.kgCO2.SE.Res.HH.Thermal.SH.Geo.WH.Elc.Solar.Elec</t>
  </si>
  <si>
    <t>EMI_per_household.kgCO2.SE.Res.HH.Thermal.SH.Geo.WH.Elc.Solar.Solar</t>
  </si>
  <si>
    <t>EMI_per_household.kgCO2.SE.Res.HH.Thermal.SH.Geo.CO</t>
  </si>
  <si>
    <t>EMI_per_household.kgCO2.SE.Res.HH.Thermal.SH.Geo.CO.LPG.LPG</t>
  </si>
  <si>
    <t>EMI_per_household.kgCO2.SE.Res.HH.Thermal.SH.Geo.CO.Elc.Elec</t>
  </si>
  <si>
    <t>EMI_per_household.kgCO2.SE.Res.HH.Thermal.SH.DistrHeat</t>
  </si>
  <si>
    <t>EMI_per_household.kgCO2.SE.Res.HH.Thermal.SH.DistrHeat.SH</t>
  </si>
  <si>
    <t>EMI_per_household.kgCO2.SE.Res.HH.Thermal.SH.DistrHeat.SH.Steam_Distr</t>
  </si>
  <si>
    <t>EMI_per_household.kgCO2.SE.Res.HH.Thermal.SH.DistrHeat.SH.Elec</t>
  </si>
  <si>
    <t>EMI_per_household.kgCO2.SE.Res.HH.Thermal.SH.DistrHeat.SC</t>
  </si>
  <si>
    <t>EMI_per_household.kgCO2.SE.Res.HH.Thermal.SH.DistrHeat.SC.AC.Elec</t>
  </si>
  <si>
    <t>EMI_per_household.kgCO2.SE.Res.HH.Thermal.SH.DistrHeat.WH</t>
  </si>
  <si>
    <t>EMI_per_household.kgCO2.SE.Res.HH.Thermal.SH.DistrHeat.WH.DistrHeat.NoSolar.Steam_Distr</t>
  </si>
  <si>
    <t>EMI_per_household.kgCO2.SE.Res.HH.Thermal.SH.DistrHeat.WH.DistrHeat.Solar</t>
  </si>
  <si>
    <t>EMI_per_household.kgCO2.SE.Res.HH.Thermal.SH.DistrHeat.WH.DistrHeat.Solar.Steam_Distr</t>
  </si>
  <si>
    <t>EMI_per_household.kgCO2.SE.Res.HH.Thermal.SH.DistrHeat.WH.DistrHeat.Solar.Solar</t>
  </si>
  <si>
    <t>EMI_per_household.kgCO2.SE.Res.HH.Thermal.SH.DistrHeat.WH.Elc.NoSolar.Elec</t>
  </si>
  <si>
    <t>EMI_per_household.kgCO2.SE.Res.HH.Thermal.SH.DistrHeat.WH.Elc.Solar</t>
  </si>
  <si>
    <t>EMI_per_household.kgCO2.SE.Res.HH.Thermal.SH.DistrHeat.WH.Elc.Solar.Elec</t>
  </si>
  <si>
    <t>EMI_per_household.kgCO2.SE.Res.HH.Thermal.SH.DistrHeat.WH.Elc.Solar.Solar</t>
  </si>
  <si>
    <t>EMI_per_household.kgCO2.SE.Res.HH.Thermal.SH.DistrHeat.CO</t>
  </si>
  <si>
    <t>EMI_per_household.kgCO2.SE.Res.HH.Thermal.SH.DistrHeat.CO.LPG.LPG</t>
  </si>
  <si>
    <t>EMI_per_household.kgCO2.SE.Res.HH.Thermal.SH.DistrHeat.CO.Elc.Elec</t>
  </si>
  <si>
    <t>EMI_per_household.kgCO2.SE.Res.HH.Thermal.SH.AdvElc</t>
  </si>
  <si>
    <t>EMI_per_household.kgCO2.SE.Res.HH.Thermal.SH.AdvElc.SH</t>
  </si>
  <si>
    <t>EMI_per_household.kgCO2.SE.Res.HH.Thermal.SH.AdvElc.SH.Elec</t>
  </si>
  <si>
    <t>EMI_per_household.kgCO2.SE.Res.HH.Thermal.SH.AdvElc.SC</t>
  </si>
  <si>
    <t>EMI_per_household.kgCO2.SE.Res.HH.Thermal.SH.AdvElc.SC.AC.Elec</t>
  </si>
  <si>
    <t>EMI_per_household.kgCO2.SE.Res.HH.Thermal.SH.AdvElc.WH</t>
  </si>
  <si>
    <t>EMI_per_household.kgCO2.SE.Res.HH.Thermal.SH.AdvElc.WH.LPG.NoSolar.LPG</t>
  </si>
  <si>
    <t>EMI_per_household.kgCO2.SE.Res.HH.Thermal.SH.AdvElc.WH.LPG.Solar</t>
  </si>
  <si>
    <t>EMI_per_household.kgCO2.SE.Res.HH.Thermal.SH.AdvElc.WH.LPG.Solar.LPG</t>
  </si>
  <si>
    <t>EMI_per_household.kgCO2.SE.Res.HH.Thermal.SH.AdvElc.WH.LPG.Solar.Solar</t>
  </si>
  <si>
    <t>EMI_per_household.kgCO2.SE.Res.HH.Thermal.SH.AdvElc.WH.Elc.NoSolar.Elec</t>
  </si>
  <si>
    <t>EMI_per_household.kgCO2.SE.Res.HH.Thermal.SH.AdvElc.WH.Elc.Solar</t>
  </si>
  <si>
    <t>EMI_per_household.kgCO2.SE.Res.HH.Thermal.SH.AdvElc.WH.Elc.Solar.Elec</t>
  </si>
  <si>
    <t>EMI_per_household.kgCO2.SE.Res.HH.Thermal.SH.AdvElc.WH.Elc.Solar.Solar</t>
  </si>
  <si>
    <t>EMI_per_household.kgCO2.SE.Res.HH.Thermal.SH.AdvElc.CO</t>
  </si>
  <si>
    <t>EMI_per_household.kgCO2.SE.Res.HH.Thermal.SH.AdvElc.CO.LPG.LPG</t>
  </si>
  <si>
    <t>EMI_per_household.kgCO2.SE.Res.HH.Thermal.SH.AdvElc.CO.Elc.Elec</t>
  </si>
  <si>
    <t>EMI_per_household.kgCO2.SE.Res.HH.Thermal.SH.ConvElc</t>
  </si>
  <si>
    <t>EMI_per_household.kgCO2.SE.Res.HH.Thermal.SH.ConvElc.SH</t>
  </si>
  <si>
    <t>EMI_per_household.kgCO2.SE.Res.HH.Thermal.SH.ConvElc.SH.Elec</t>
  </si>
  <si>
    <t>EMI_per_household.kgCO2.SE.Res.HH.Thermal.SH.ConvElc.SC</t>
  </si>
  <si>
    <t>EMI_per_household.kgCO2.SE.Res.HH.Thermal.SH.ConvElc.SC.AC.Elec</t>
  </si>
  <si>
    <t>EMI_per_household.kgCO2.SE.Res.HH.Thermal.SH.ConvElc.WH</t>
  </si>
  <si>
    <t>EMI_per_household.kgCO2.SE.Res.HH.Thermal.SH.ConvElc.WH.LPG.NoSolar.LPG</t>
  </si>
  <si>
    <t>EMI_per_household.kgCO2.SE.Res.HH.Thermal.SH.ConvElc.WH.LPG.Solar</t>
  </si>
  <si>
    <t>EMI_per_household.kgCO2.SE.Res.HH.Thermal.SH.ConvElc.WH.LPG.Solar.LPG</t>
  </si>
  <si>
    <t>EMI_per_household.kgCO2.SE.Res.HH.Thermal.SH.ConvElc.WH.LPG.Solar.Solar</t>
  </si>
  <si>
    <t>EMI_per_household.kgCO2.SE.Res.HH.Thermal.SH.ConvElc.WH.Elc.NoSolar.Elec</t>
  </si>
  <si>
    <t>EMI_per_household.kgCO2.SE.Res.HH.Thermal.SH.ConvElc.WH.Elc.Solar</t>
  </si>
  <si>
    <t>EMI_per_household.kgCO2.SE.Res.HH.Thermal.SH.ConvElc.WH.Elc.Solar.Elec</t>
  </si>
  <si>
    <t>EMI_per_household.kgCO2.SE.Res.HH.Thermal.SH.ConvElc.WH.Elc.Solar.Solar</t>
  </si>
  <si>
    <t>EMI_per_household.kgCO2.SE.Res.HH.Thermal.SH.ConvElc.CO</t>
  </si>
  <si>
    <t>EMI_per_household.kgCO2.SE.Res.HH.Thermal.SH.ConvElc.CO.LPG.LPG</t>
  </si>
  <si>
    <t>EMI_per_household.kgCO2.SE.Res.HH.Thermal.SH.ConvElc.CO.Elc.Elec</t>
  </si>
  <si>
    <t>SE - Final energy consumption per surface area (detailed structure)</t>
  </si>
  <si>
    <t>FEC_per_sqm.kWh.SE.Res.HH.Thermal.SH.Solids</t>
  </si>
  <si>
    <t>FEC_per_sqm.kWh.SE.Res.HH.Thermal.SH.Solids.SH</t>
  </si>
  <si>
    <t>FEC_per_sqm.kWh.SE.Res.HH.Thermal.SH.Solids.SH.Solids</t>
  </si>
  <si>
    <t>FEC_per_sqm.kWh.SE.Res.HH.Thermal.SH.Solids.SH.Elec</t>
  </si>
  <si>
    <t>FEC_per_sqm.kWh.SE.Res.HH.Thermal.SH.Solids.SC</t>
  </si>
  <si>
    <t>FEC_per_sqm.kWh.SE.Res.HH.Thermal.SH.Solids.SC.AC.Elec</t>
  </si>
  <si>
    <t>FEC_per_sqm.kWh.SE.Res.HH.Thermal.SH.Solids.WH</t>
  </si>
  <si>
    <t>FEC_per_sqm.kWh.SE.Res.HH.Thermal.SH.Solids.WH.Solids.NoSolar.Solids</t>
  </si>
  <si>
    <t>FEC_per_sqm.kWh.SE.Res.HH.Thermal.SH.Solids.WH.LPG.NoSolar.LPG</t>
  </si>
  <si>
    <t>FEC_per_sqm.kWh.SE.Res.HH.Thermal.SH.Solids.WH.LPG.Solar</t>
  </si>
  <si>
    <t>FEC_per_sqm.kWh.SE.Res.HH.Thermal.SH.Solids.WH.LPG.Solar.LPG</t>
  </si>
  <si>
    <t>FEC_per_sqm.kWh.SE.Res.HH.Thermal.SH.Solids.WH.LPG.Solar.Solar</t>
  </si>
  <si>
    <t>FEC_per_sqm.kWh.SE.Res.HH.Thermal.SH.Solids.WH.Elc.NoSolar.Elec</t>
  </si>
  <si>
    <t>FEC_per_sqm.kWh.SE.Res.HH.Thermal.SH.Solids.WH.Elc.Solar</t>
  </si>
  <si>
    <t>FEC_per_sqm.kWh.SE.Res.HH.Thermal.SH.Solids.WH.Elc.Solar.Elec</t>
  </si>
  <si>
    <t>FEC_per_sqm.kWh.SE.Res.HH.Thermal.SH.Solids.WH.Elc.Solar.Solar</t>
  </si>
  <si>
    <t>FEC_per_sqm.kWh.SE.Res.HH.Thermal.SH.Solids.CO</t>
  </si>
  <si>
    <t>FEC_per_sqm.kWh.SE.Res.HH.Thermal.SH.Solids.CO.Solids.Solids</t>
  </si>
  <si>
    <t>FEC_per_sqm.kWh.SE.Res.HH.Thermal.SH.Solids.CO.LPG.LPG</t>
  </si>
  <si>
    <t>FEC_per_sqm.kWh.SE.Res.HH.Thermal.SH.Solids.CO.Elc.Elec</t>
  </si>
  <si>
    <t>FEC_per_sqm.kWh.SE.Res.HH.Thermal.SH.LPG</t>
  </si>
  <si>
    <t>FEC_per_sqm.kWh.SE.Res.HH.Thermal.SH.LPG.SH</t>
  </si>
  <si>
    <t>FEC_per_sqm.kWh.SE.Res.HH.Thermal.SH.LPG.SH.LPG</t>
  </si>
  <si>
    <t>FEC_per_sqm.kWh.SE.Res.HH.Thermal.SH.LPG.SH.Elec</t>
  </si>
  <si>
    <t>FEC_per_sqm.kWh.SE.Res.HH.Thermal.SH.LPG.SC</t>
  </si>
  <si>
    <t>FEC_per_sqm.kWh.SE.Res.HH.Thermal.SH.LPG.SC.AC.Elec</t>
  </si>
  <si>
    <t>FEC_per_sqm.kWh.SE.Res.HH.Thermal.SH.LPG.WH</t>
  </si>
  <si>
    <t>FEC_per_sqm.kWh.SE.Res.HH.Thermal.SH.LPG.WH.LPG.NoSolar.LPG</t>
  </si>
  <si>
    <t>FEC_per_sqm.kWh.SE.Res.HH.Thermal.SH.LPG.WH.LPG.Solar</t>
  </si>
  <si>
    <t>FEC_per_sqm.kWh.SE.Res.HH.Thermal.SH.LPG.WH.LPG.Solar.LPG</t>
  </si>
  <si>
    <t>FEC_per_sqm.kWh.SE.Res.HH.Thermal.SH.LPG.WH.LPG.Solar.Solar</t>
  </si>
  <si>
    <t>FEC_per_sqm.kWh.SE.Res.HH.Thermal.SH.LPG.WH.Elc.NoSolar.Elec</t>
  </si>
  <si>
    <t>FEC_per_sqm.kWh.SE.Res.HH.Thermal.SH.LPG.WH.Elc.Solar</t>
  </si>
  <si>
    <t>FEC_per_sqm.kWh.SE.Res.HH.Thermal.SH.LPG.WH.Elc.Solar.Elec</t>
  </si>
  <si>
    <t>FEC_per_sqm.kWh.SE.Res.HH.Thermal.SH.LPG.WH.Elc.Solar.Solar</t>
  </si>
  <si>
    <t>FEC_per_sqm.kWh.SE.Res.HH.Thermal.SH.LPG.CO</t>
  </si>
  <si>
    <t>FEC_per_sqm.kWh.SE.Res.HH.Thermal.SH.LPG.CO.LPG.LPG</t>
  </si>
  <si>
    <t>FEC_per_sqm.kWh.SE.Res.HH.Thermal.SH.LPG.CO.Elc.Elec</t>
  </si>
  <si>
    <t>FEC_per_sqm.kWh.SE.Res.HH.Thermal.SH.Oil</t>
  </si>
  <si>
    <t>FEC_per_sqm.kWh.SE.Res.HH.Thermal.SH.Oil.SH</t>
  </si>
  <si>
    <t>FEC_per_sqm.kWh.SE.Res.HH.Thermal.SH.Oil.SH.Oil</t>
  </si>
  <si>
    <t>FEC_per_sqm.kWh.SE.Res.HH.Thermal.SH.Oil.SH.Elec</t>
  </si>
  <si>
    <t>FEC_per_sqm.kWh.SE.Res.HH.Thermal.SH.Oil.SC</t>
  </si>
  <si>
    <t>FEC_per_sqm.kWh.SE.Res.HH.Thermal.SH.Oil.SC.AC.Elec</t>
  </si>
  <si>
    <t>FEC_per_sqm.kWh.SE.Res.HH.Thermal.SH.Oil.WH</t>
  </si>
  <si>
    <t>FEC_per_sqm.kWh.SE.Res.HH.Thermal.SH.Oil.WH.Oil.NoSolar.Oil</t>
  </si>
  <si>
    <t>FEC_per_sqm.kWh.SE.Res.HH.Thermal.SH.Oil.WH.Oil.Solar</t>
  </si>
  <si>
    <t>FEC_per_sqm.kWh.SE.Res.HH.Thermal.SH.Oil.WH.Oil.Solar.Oil</t>
  </si>
  <si>
    <t>FEC_per_sqm.kWh.SE.Res.HH.Thermal.SH.Oil.WH.Oil.Solar.Solar</t>
  </si>
  <si>
    <t>FEC_per_sqm.kWh.SE.Res.HH.Thermal.SH.Oil.WH.Elc.NoSolar.Elec</t>
  </si>
  <si>
    <t>FEC_per_sqm.kWh.SE.Res.HH.Thermal.SH.Oil.WH.Elc.Solar</t>
  </si>
  <si>
    <t>FEC_per_sqm.kWh.SE.Res.HH.Thermal.SH.Oil.WH.Elc.Solar.Elec</t>
  </si>
  <si>
    <t>FEC_per_sqm.kWh.SE.Res.HH.Thermal.SH.Oil.WH.Elc.Solar.Solar</t>
  </si>
  <si>
    <t>FEC_per_sqm.kWh.SE.Res.HH.Thermal.SH.Oil.CO</t>
  </si>
  <si>
    <t>FEC_per_sqm.kWh.SE.Res.HH.Thermal.SH.Oil.CO.LPG.LPG</t>
  </si>
  <si>
    <t>FEC_per_sqm.kWh.SE.Res.HH.Thermal.SH.Oil.CO.Elc.Elec</t>
  </si>
  <si>
    <t>FEC_per_sqm.kWh.SE.Res.HH.Thermal.SH.Gas</t>
  </si>
  <si>
    <t>FEC_per_sqm.kWh.SE.Res.HH.Thermal.SH.Gas.SH</t>
  </si>
  <si>
    <t>FEC_per_sqm.kWh.SE.Res.HH.Thermal.SH.Gas.SH.Gas</t>
  </si>
  <si>
    <t>FEC_per_sqm.kWh.SE.Res.HH.Thermal.SH.Gas.SH.Elec</t>
  </si>
  <si>
    <t>FEC_per_sqm.kWh.SE.Res.HH.Thermal.SH.Gas.SC</t>
  </si>
  <si>
    <t>FEC_per_sqm.kWh.SE.Res.HH.Thermal.SH.Gas.SC.AC.Elec</t>
  </si>
  <si>
    <t>FEC_per_sqm.kWh.SE.Res.HH.Thermal.SH.Gas.WH</t>
  </si>
  <si>
    <t>FEC_per_sqm.kWh.SE.Res.HH.Thermal.SH.Gas.WH.Gas.NoSolar.Gas</t>
  </si>
  <si>
    <t>FEC_per_sqm.kWh.SE.Res.HH.Thermal.SH.Gas.WH.Gas.Solar</t>
  </si>
  <si>
    <t>FEC_per_sqm.kWh.SE.Res.HH.Thermal.SH.Gas.WH.Gas.Solar.Gas</t>
  </si>
  <si>
    <t>FEC_per_sqm.kWh.SE.Res.HH.Thermal.SH.Gas.WH.Gas.Solar.Solar</t>
  </si>
  <si>
    <t>FEC_per_sqm.kWh.SE.Res.HH.Thermal.SH.Gas.WH.Elc.NoSolar.Elec</t>
  </si>
  <si>
    <t>FEC_per_sqm.kWh.SE.Res.HH.Thermal.SH.Gas.WH.Elc.Solar</t>
  </si>
  <si>
    <t>FEC_per_sqm.kWh.SE.Res.HH.Thermal.SH.Gas.WH.Elc.Solar.Elec</t>
  </si>
  <si>
    <t>FEC_per_sqm.kWh.SE.Res.HH.Thermal.SH.Gas.WH.Elc.Solar.Solar</t>
  </si>
  <si>
    <t>FEC_per_sqm.kWh.SE.Res.HH.Thermal.SH.Gas.CO</t>
  </si>
  <si>
    <t>FEC_per_sqm.kWh.SE.Res.HH.Thermal.SH.Gas.CO.Gas.Gas</t>
  </si>
  <si>
    <t>FEC_per_sqm.kWh.SE.Res.HH.Thermal.SH.Gas.CO.Elc.Elec</t>
  </si>
  <si>
    <t>FEC_per_sqm.kWh.SE.Res.HH.Thermal.SH.Biomass</t>
  </si>
  <si>
    <t>FEC_per_sqm.kWh.SE.Res.HH.Thermal.SH.Biomass.SH</t>
  </si>
  <si>
    <t>FEC_per_sqm.kWh.SE.Res.HH.Thermal.SH.Biomass.SH.Biomass</t>
  </si>
  <si>
    <t>FEC_per_sqm.kWh.SE.Res.HH.Thermal.SH.Biomass.SH.Elec</t>
  </si>
  <si>
    <t>FEC_per_sqm.kWh.SE.Res.HH.Thermal.SH.Biomass.SC</t>
  </si>
  <si>
    <t>FEC_per_sqm.kWh.SE.Res.HH.Thermal.SH.Biomass.SC.AC.Elec</t>
  </si>
  <si>
    <t>FEC_per_sqm.kWh.SE.Res.HH.Thermal.SH.Biomass.WH</t>
  </si>
  <si>
    <t>FEC_per_sqm.kWh.SE.Res.HH.Thermal.SH.Biomass.WH.Biomass.NoSolar.Biomass</t>
  </si>
  <si>
    <t>FEC_per_sqm.kWh.SE.Res.HH.Thermal.SH.Biomass.WH.Biomass.Solar</t>
  </si>
  <si>
    <t>FEC_per_sqm.kWh.SE.Res.HH.Thermal.SH.Biomass.WH.Biomass.Solar.Biomass</t>
  </si>
  <si>
    <t>FEC_per_sqm.kWh.SE.Res.HH.Thermal.SH.Biomass.WH.Biomass.Solar.Solar</t>
  </si>
  <si>
    <t>FEC_per_sqm.kWh.SE.Res.HH.Thermal.SH.Biomass.WH.LPG.NoSolar.LPG</t>
  </si>
  <si>
    <t>FEC_per_sqm.kWh.SE.Res.HH.Thermal.SH.Biomass.WH.LPG.Solar</t>
  </si>
  <si>
    <t>FEC_per_sqm.kWh.SE.Res.HH.Thermal.SH.Biomass.WH.LPG.Solar.LPG</t>
  </si>
  <si>
    <t>FEC_per_sqm.kWh.SE.Res.HH.Thermal.SH.Biomass.WH.LPG.Solar.Solar</t>
  </si>
  <si>
    <t>FEC_per_sqm.kWh.SE.Res.HH.Thermal.SH.Biomass.WH.Elc.NoSolar.Elec</t>
  </si>
  <si>
    <t>FEC_per_sqm.kWh.SE.Res.HH.Thermal.SH.Biomass.WH.Elc.Solar</t>
  </si>
  <si>
    <t>FEC_per_sqm.kWh.SE.Res.HH.Thermal.SH.Biomass.WH.Elc.Solar.Elec</t>
  </si>
  <si>
    <t>FEC_per_sqm.kWh.SE.Res.HH.Thermal.SH.Biomass.WH.Elc.Solar.Solar</t>
  </si>
  <si>
    <t>FEC_per_sqm.kWh.SE.Res.HH.Thermal.SH.Biomass.CO</t>
  </si>
  <si>
    <t>FEC_per_sqm.kWh.SE.Res.HH.Thermal.SH.Biomass.CO.Biomass.Biomass</t>
  </si>
  <si>
    <t>FEC_per_sqm.kWh.SE.Res.HH.Thermal.SH.Biomass.CO.LPG.LPG</t>
  </si>
  <si>
    <t>FEC_per_sqm.kWh.SE.Res.HH.Thermal.SH.Biomass.CO.Elc.Elec</t>
  </si>
  <si>
    <t>FEC_per_sqm.kWh.SE.Res.HH.Thermal.SH.Geo</t>
  </si>
  <si>
    <t>FEC_per_sqm.kWh.SE.Res.HH.Thermal.SH.Geo.SH</t>
  </si>
  <si>
    <t>FEC_per_sqm.kWh.SE.Res.HH.Thermal.SH.Geo.SH.Geo</t>
  </si>
  <si>
    <t>FEC_per_sqm.kWh.SE.Res.HH.Thermal.SH.Geo.SH.Elec</t>
  </si>
  <si>
    <t>FEC_per_sqm.kWh.SE.Res.HH.Thermal.SH.Geo.SC</t>
  </si>
  <si>
    <t>FEC_per_sqm.kWh.SE.Res.HH.Thermal.SH.Geo.SC.AC.Elec</t>
  </si>
  <si>
    <t>FEC_per_sqm.kWh.SE.Res.HH.Thermal.SH.Geo.WH</t>
  </si>
  <si>
    <t>FEC_per_sqm.kWh.SE.Res.HH.Thermal.SH.Geo.WH.Geo.NoSolar.Geo</t>
  </si>
  <si>
    <t>FEC_per_sqm.kWh.SE.Res.HH.Thermal.SH.Geo.WH.Geo.Solar</t>
  </si>
  <si>
    <t>FEC_per_sqm.kWh.SE.Res.HH.Thermal.SH.Geo.WH.Geo.Solar.Geo</t>
  </si>
  <si>
    <t>FEC_per_sqm.kWh.SE.Res.HH.Thermal.SH.Geo.WH.Geo.Solar.Solar</t>
  </si>
  <si>
    <t>FEC_per_sqm.kWh.SE.Res.HH.Thermal.SH.Geo.WH.Elc.NoSolar.Elec</t>
  </si>
  <si>
    <t>FEC_per_sqm.kWh.SE.Res.HH.Thermal.SH.Geo.WH.Elc.Solar</t>
  </si>
  <si>
    <t>FEC_per_sqm.kWh.SE.Res.HH.Thermal.SH.Geo.WH.Elc.Solar.Elec</t>
  </si>
  <si>
    <t>FEC_per_sqm.kWh.SE.Res.HH.Thermal.SH.Geo.WH.Elc.Solar.Solar</t>
  </si>
  <si>
    <t>FEC_per_sqm.kWh.SE.Res.HH.Thermal.SH.Geo.CO</t>
  </si>
  <si>
    <t>FEC_per_sqm.kWh.SE.Res.HH.Thermal.SH.Geo.CO.LPG.LPG</t>
  </si>
  <si>
    <t>FEC_per_sqm.kWh.SE.Res.HH.Thermal.SH.Geo.CO.Elc.Elec</t>
  </si>
  <si>
    <t>FEC_per_sqm.kWh.SE.Res.HH.Thermal.SH.DistrHeat</t>
  </si>
  <si>
    <t>FEC_per_sqm.kWh.SE.Res.HH.Thermal.SH.DistrHeat.SH</t>
  </si>
  <si>
    <t>FEC_per_sqm.kWh.SE.Res.HH.Thermal.SH.DistrHeat.SH.Steam_Distr</t>
  </si>
  <si>
    <t>FEC_per_sqm.kWh.SE.Res.HH.Thermal.SH.DistrHeat.SH.Elec</t>
  </si>
  <si>
    <t>FEC_per_sqm.kWh.SE.Res.HH.Thermal.SH.DistrHeat.SC</t>
  </si>
  <si>
    <t>FEC_per_sqm.kWh.SE.Res.HH.Thermal.SH.DistrHeat.SC.AC.Elec</t>
  </si>
  <si>
    <t>FEC_per_sqm.kWh.SE.Res.HH.Thermal.SH.DistrHeat.WH</t>
  </si>
  <si>
    <t>FEC_per_sqm.kWh.SE.Res.HH.Thermal.SH.DistrHeat.WH.DistrHeat.NoSolar.Steam_Distr</t>
  </si>
  <si>
    <t>FEC_per_sqm.kWh.SE.Res.HH.Thermal.SH.DistrHeat.WH.DistrHeat.Solar</t>
  </si>
  <si>
    <t>FEC_per_sqm.kWh.SE.Res.HH.Thermal.SH.DistrHeat.WH.DistrHeat.Solar.Steam_Distr</t>
  </si>
  <si>
    <t>FEC_per_sqm.kWh.SE.Res.HH.Thermal.SH.DistrHeat.WH.DistrHeat.Solar.Solar</t>
  </si>
  <si>
    <t>FEC_per_sqm.kWh.SE.Res.HH.Thermal.SH.DistrHeat.WH.Elc.NoSolar.Elec</t>
  </si>
  <si>
    <t>FEC_per_sqm.kWh.SE.Res.HH.Thermal.SH.DistrHeat.WH.Elc.Solar</t>
  </si>
  <si>
    <t>FEC_per_sqm.kWh.SE.Res.HH.Thermal.SH.DistrHeat.WH.Elc.Solar.Elec</t>
  </si>
  <si>
    <t>FEC_per_sqm.kWh.SE.Res.HH.Thermal.SH.DistrHeat.WH.Elc.Solar.Solar</t>
  </si>
  <si>
    <t>FEC_per_sqm.kWh.SE.Res.HH.Thermal.SH.DistrHeat.CO</t>
  </si>
  <si>
    <t>FEC_per_sqm.kWh.SE.Res.HH.Thermal.SH.DistrHeat.CO.LPG.LPG</t>
  </si>
  <si>
    <t>FEC_per_sqm.kWh.SE.Res.HH.Thermal.SH.DistrHeat.CO.Elc.Elec</t>
  </si>
  <si>
    <t>FEC_per_sqm.kWh.SE.Res.HH.Thermal.SH.AdvElc</t>
  </si>
  <si>
    <t>FEC_per_sqm.kWh.SE.Res.HH.Thermal.SH.AdvElc.SH</t>
  </si>
  <si>
    <t>FEC_per_sqm.kWh.SE.Res.HH.Thermal.SH.AdvElc.SH.Elec</t>
  </si>
  <si>
    <t>FEC_per_sqm.kWh.SE.Res.HH.Thermal.SH.AdvElc.SC</t>
  </si>
  <si>
    <t>FEC_per_sqm.kWh.SE.Res.HH.Thermal.SH.AdvElc.SC.AC.Elec</t>
  </si>
  <si>
    <t>FEC_per_sqm.kWh.SE.Res.HH.Thermal.SH.AdvElc.WH</t>
  </si>
  <si>
    <t>FEC_per_sqm.kWh.SE.Res.HH.Thermal.SH.AdvElc.WH.LPG.NoSolar.LPG</t>
  </si>
  <si>
    <t>FEC_per_sqm.kWh.SE.Res.HH.Thermal.SH.AdvElc.WH.LPG.Solar</t>
  </si>
  <si>
    <t>FEC_per_sqm.kWh.SE.Res.HH.Thermal.SH.AdvElc.WH.LPG.Solar.LPG</t>
  </si>
  <si>
    <t>FEC_per_sqm.kWh.SE.Res.HH.Thermal.SH.AdvElc.WH.LPG.Solar.Solar</t>
  </si>
  <si>
    <t>FEC_per_sqm.kWh.SE.Res.HH.Thermal.SH.AdvElc.WH.Elc.NoSolar.Elec</t>
  </si>
  <si>
    <t>FEC_per_sqm.kWh.SE.Res.HH.Thermal.SH.AdvElc.WH.Elc.Solar</t>
  </si>
  <si>
    <t>FEC_per_sqm.kWh.SE.Res.HH.Thermal.SH.AdvElc.WH.Elc.Solar.Elec</t>
  </si>
  <si>
    <t>FEC_per_sqm.kWh.SE.Res.HH.Thermal.SH.AdvElc.WH.Elc.Solar.Solar</t>
  </si>
  <si>
    <t>FEC_per_sqm.kWh.SE.Res.HH.Thermal.SH.AdvElc.CO</t>
  </si>
  <si>
    <t>FEC_per_sqm.kWh.SE.Res.HH.Thermal.SH.AdvElc.CO.LPG.LPG</t>
  </si>
  <si>
    <t>FEC_per_sqm.kWh.SE.Res.HH.Thermal.SH.AdvElc.CO.Elc.Elec</t>
  </si>
  <si>
    <t>FEC_per_sqm.kWh.SE.Res.HH.Thermal.SH.ConvElc</t>
  </si>
  <si>
    <t>FEC_per_sqm.kWh.SE.Res.HH.Thermal.SH.ConvElc.SH</t>
  </si>
  <si>
    <t>FEC_per_sqm.kWh.SE.Res.HH.Thermal.SH.ConvElc.SH.Elec</t>
  </si>
  <si>
    <t>FEC_per_sqm.kWh.SE.Res.HH.Thermal.SH.ConvElc.SC</t>
  </si>
  <si>
    <t>FEC_per_sqm.kWh.SE.Res.HH.Thermal.SH.ConvElc.SC.AC.Elec</t>
  </si>
  <si>
    <t>FEC_per_sqm.kWh.SE.Res.HH.Thermal.SH.ConvElc.WH</t>
  </si>
  <si>
    <t>FEC_per_sqm.kWh.SE.Res.HH.Thermal.SH.ConvElc.WH.LPG.NoSolar.LPG</t>
  </si>
  <si>
    <t>FEC_per_sqm.kWh.SE.Res.HH.Thermal.SH.ConvElc.WH.LPG.Solar</t>
  </si>
  <si>
    <t>FEC_per_sqm.kWh.SE.Res.HH.Thermal.SH.ConvElc.WH.LPG.Solar.LPG</t>
  </si>
  <si>
    <t>FEC_per_sqm.kWh.SE.Res.HH.Thermal.SH.ConvElc.WH.LPG.Solar.Solar</t>
  </si>
  <si>
    <t>FEC_per_sqm.kWh.SE.Res.HH.Thermal.SH.ConvElc.WH.Elc.NoSolar.Elec</t>
  </si>
  <si>
    <t>FEC_per_sqm.kWh.SE.Res.HH.Thermal.SH.ConvElc.WH.Elc.Solar</t>
  </si>
  <si>
    <t>FEC_per_sqm.kWh.SE.Res.HH.Thermal.SH.ConvElc.WH.Elc.Solar.Elec</t>
  </si>
  <si>
    <t>FEC_per_sqm.kWh.SE.Res.HH.Thermal.SH.ConvElc.WH.Elc.Solar.Solar</t>
  </si>
  <si>
    <t>FEC_per_sqm.kWh.SE.Res.HH.Thermal.SH.ConvElc.CO</t>
  </si>
  <si>
    <t>FEC_per_sqm.kWh.SE.Res.HH.Thermal.SH.ConvElc.CO.LPG.LPG</t>
  </si>
  <si>
    <t>FEC_per_sqm.kWh.SE.Res.HH.Thermal.SH.ConvElc.CO.Elc.Elec</t>
  </si>
  <si>
    <t>SE - Thermal energy service per surface area (detailed structure)</t>
  </si>
  <si>
    <t>TES_per_sqm.kWh.SE.Res.HH.Thermal.SH.Solids</t>
  </si>
  <si>
    <t>TES_per_sqm.kWh.SE.Res.HH.Thermal.SH.Solids.SH</t>
  </si>
  <si>
    <t>TES_per_sqm.kWh.SE.Res.HH.Thermal.SH.Solids.SH.Solids</t>
  </si>
  <si>
    <t>TES_per_sqm.kWh.SE.Res.HH.Thermal.SH.Solids.SH.Elec</t>
  </si>
  <si>
    <t>TES_per_sqm.kWh.SE.Res.HH.Thermal.SH.Solids.SC</t>
  </si>
  <si>
    <t>TES_per_sqm.kWh.SE.Res.HH.Thermal.SH.Solids.SC.AC.Elec</t>
  </si>
  <si>
    <t>TES_per_sqm.kWh.SE.Res.HH.Thermal.SH.Solids.WH</t>
  </si>
  <si>
    <t>TES_per_sqm.kWh.SE.Res.HH.Thermal.SH.Solids.WH.Solids.NoSolar.Solids</t>
  </si>
  <si>
    <t>TES_per_sqm.kWh.SE.Res.HH.Thermal.SH.Solids.WH.LPG.NoSolar.LPG</t>
  </si>
  <si>
    <t>TES_per_sqm.kWh.SE.Res.HH.Thermal.SH.Solids.WH.LPG.Solar</t>
  </si>
  <si>
    <t>TES_per_sqm.kWh.SE.Res.HH.Thermal.SH.Solids.WH.LPG.Solar.LPG</t>
  </si>
  <si>
    <t>TES_per_sqm.kWh.SE.Res.HH.Thermal.SH.Solids.WH.LPG.Solar.Solar</t>
  </si>
  <si>
    <t>TES_per_sqm.kWh.SE.Res.HH.Thermal.SH.Solids.WH.Elc.NoSolar.Elec</t>
  </si>
  <si>
    <t>TES_per_sqm.kWh.SE.Res.HH.Thermal.SH.Solids.WH.Elc.Solar</t>
  </si>
  <si>
    <t>TES_per_sqm.kWh.SE.Res.HH.Thermal.SH.Solids.WH.Elc.Solar.Elec</t>
  </si>
  <si>
    <t>TES_per_sqm.kWh.SE.Res.HH.Thermal.SH.Solids.WH.Elc.Solar.Solar</t>
  </si>
  <si>
    <t>TES_per_sqm.kWh.SE.Res.HH.Thermal.SH.Solids.CO</t>
  </si>
  <si>
    <t>TES_per_sqm.kWh.SE.Res.HH.Thermal.SH.Solids.CO.Solids.Solids</t>
  </si>
  <si>
    <t>TES_per_sqm.kWh.SE.Res.HH.Thermal.SH.Solids.CO.LPG.LPG</t>
  </si>
  <si>
    <t>TES_per_sqm.kWh.SE.Res.HH.Thermal.SH.Solids.CO.Elc.Elec</t>
  </si>
  <si>
    <t>TES_per_sqm.kWh.SE.Res.HH.Thermal.SH.LPG</t>
  </si>
  <si>
    <t>TES_per_sqm.kWh.SE.Res.HH.Thermal.SH.LPG.SH</t>
  </si>
  <si>
    <t>TES_per_sqm.kWh.SE.Res.HH.Thermal.SH.LPG.SH.LPG</t>
  </si>
  <si>
    <t>TES_per_sqm.kWh.SE.Res.HH.Thermal.SH.LPG.SH.Elec</t>
  </si>
  <si>
    <t>TES_per_sqm.kWh.SE.Res.HH.Thermal.SH.LPG.SC</t>
  </si>
  <si>
    <t>TES_per_sqm.kWh.SE.Res.HH.Thermal.SH.LPG.SC.AC.Elec</t>
  </si>
  <si>
    <t>TES_per_sqm.kWh.SE.Res.HH.Thermal.SH.LPG.WH</t>
  </si>
  <si>
    <t>TES_per_sqm.kWh.SE.Res.HH.Thermal.SH.LPG.WH.LPG.NoSolar.LPG</t>
  </si>
  <si>
    <t>TES_per_sqm.kWh.SE.Res.HH.Thermal.SH.LPG.WH.LPG.Solar</t>
  </si>
  <si>
    <t>TES_per_sqm.kWh.SE.Res.HH.Thermal.SH.LPG.WH.LPG.Solar.LPG</t>
  </si>
  <si>
    <t>TES_per_sqm.kWh.SE.Res.HH.Thermal.SH.LPG.WH.LPG.Solar.Solar</t>
  </si>
  <si>
    <t>TES_per_sqm.kWh.SE.Res.HH.Thermal.SH.LPG.WH.Elc.NoSolar.Elec</t>
  </si>
  <si>
    <t>TES_per_sqm.kWh.SE.Res.HH.Thermal.SH.LPG.WH.Elc.Solar</t>
  </si>
  <si>
    <t>TES_per_sqm.kWh.SE.Res.HH.Thermal.SH.LPG.WH.Elc.Solar.Elec</t>
  </si>
  <si>
    <t>TES_per_sqm.kWh.SE.Res.HH.Thermal.SH.LPG.WH.Elc.Solar.Solar</t>
  </si>
  <si>
    <t>TES_per_sqm.kWh.SE.Res.HH.Thermal.SH.LPG.CO</t>
  </si>
  <si>
    <t>TES_per_sqm.kWh.SE.Res.HH.Thermal.SH.LPG.CO.LPG.LPG</t>
  </si>
  <si>
    <t>TES_per_sqm.kWh.SE.Res.HH.Thermal.SH.LPG.CO.Elc.Elec</t>
  </si>
  <si>
    <t>TES_per_sqm.kWh.SE.Res.HH.Thermal.SH.Oil</t>
  </si>
  <si>
    <t>TES_per_sqm.kWh.SE.Res.HH.Thermal.SH.Oil.SH</t>
  </si>
  <si>
    <t>TES_per_sqm.kWh.SE.Res.HH.Thermal.SH.Oil.SH.Oil</t>
  </si>
  <si>
    <t>TES_per_sqm.kWh.SE.Res.HH.Thermal.SH.Oil.SH.Elec</t>
  </si>
  <si>
    <t>TES_per_sqm.kWh.SE.Res.HH.Thermal.SH.Oil.SC</t>
  </si>
  <si>
    <t>TES_per_sqm.kWh.SE.Res.HH.Thermal.SH.Oil.SC.AC.Elec</t>
  </si>
  <si>
    <t>TES_per_sqm.kWh.SE.Res.HH.Thermal.SH.Oil.WH</t>
  </si>
  <si>
    <t>TES_per_sqm.kWh.SE.Res.HH.Thermal.SH.Oil.WH.Oil.NoSolar.Oil</t>
  </si>
  <si>
    <t>TES_per_sqm.kWh.SE.Res.HH.Thermal.SH.Oil.WH.Oil.Solar</t>
  </si>
  <si>
    <t>TES_per_sqm.kWh.SE.Res.HH.Thermal.SH.Oil.WH.Oil.Solar.Oil</t>
  </si>
  <si>
    <t>TES_per_sqm.kWh.SE.Res.HH.Thermal.SH.Oil.WH.Oil.Solar.Solar</t>
  </si>
  <si>
    <t>TES_per_sqm.kWh.SE.Res.HH.Thermal.SH.Oil.WH.Elc.NoSolar.Elec</t>
  </si>
  <si>
    <t>TES_per_sqm.kWh.SE.Res.HH.Thermal.SH.Oil.WH.Elc.Solar</t>
  </si>
  <si>
    <t>TES_per_sqm.kWh.SE.Res.HH.Thermal.SH.Oil.WH.Elc.Solar.Elec</t>
  </si>
  <si>
    <t>TES_per_sqm.kWh.SE.Res.HH.Thermal.SH.Oil.WH.Elc.Solar.Solar</t>
  </si>
  <si>
    <t>TES_per_sqm.kWh.SE.Res.HH.Thermal.SH.Oil.CO</t>
  </si>
  <si>
    <t>TES_per_sqm.kWh.SE.Res.HH.Thermal.SH.Oil.CO.LPG.LPG</t>
  </si>
  <si>
    <t>TES_per_sqm.kWh.SE.Res.HH.Thermal.SH.Oil.CO.Elc.Elec</t>
  </si>
  <si>
    <t>TES_per_sqm.kWh.SE.Res.HH.Thermal.SH.Gas</t>
  </si>
  <si>
    <t>TES_per_sqm.kWh.SE.Res.HH.Thermal.SH.Gas.SH</t>
  </si>
  <si>
    <t>TES_per_sqm.kWh.SE.Res.HH.Thermal.SH.Gas.SH.Gas</t>
  </si>
  <si>
    <t>TES_per_sqm.kWh.SE.Res.HH.Thermal.SH.Gas.SH.Elec</t>
  </si>
  <si>
    <t>TES_per_sqm.kWh.SE.Res.HH.Thermal.SH.Gas.SC</t>
  </si>
  <si>
    <t>TES_per_sqm.kWh.SE.Res.HH.Thermal.SH.Gas.SC.AC.Elec</t>
  </si>
  <si>
    <t>TES_per_sqm.kWh.SE.Res.HH.Thermal.SH.Gas.WH</t>
  </si>
  <si>
    <t>TES_per_sqm.kWh.SE.Res.HH.Thermal.SH.Gas.WH.Gas.NoSolar.Gas</t>
  </si>
  <si>
    <t>TES_per_sqm.kWh.SE.Res.HH.Thermal.SH.Gas.WH.Gas.Solar</t>
  </si>
  <si>
    <t>TES_per_sqm.kWh.SE.Res.HH.Thermal.SH.Gas.WH.Gas.Solar.Gas</t>
  </si>
  <si>
    <t>TES_per_sqm.kWh.SE.Res.HH.Thermal.SH.Gas.WH.Gas.Solar.Solar</t>
  </si>
  <si>
    <t>TES_per_sqm.kWh.SE.Res.HH.Thermal.SH.Gas.WH.Elc.NoSolar.Elec</t>
  </si>
  <si>
    <t>TES_per_sqm.kWh.SE.Res.HH.Thermal.SH.Gas.WH.Elc.Solar</t>
  </si>
  <si>
    <t>TES_per_sqm.kWh.SE.Res.HH.Thermal.SH.Gas.WH.Elc.Solar.Elec</t>
  </si>
  <si>
    <t>TES_per_sqm.kWh.SE.Res.HH.Thermal.SH.Gas.WH.Elc.Solar.Solar</t>
  </si>
  <si>
    <t>TES_per_sqm.kWh.SE.Res.HH.Thermal.SH.Gas.CO</t>
  </si>
  <si>
    <t>TES_per_sqm.kWh.SE.Res.HH.Thermal.SH.Gas.CO.Gas.Gas</t>
  </si>
  <si>
    <t>TES_per_sqm.kWh.SE.Res.HH.Thermal.SH.Gas.CO.Elc.Elec</t>
  </si>
  <si>
    <t>TES_per_sqm.kWh.SE.Res.HH.Thermal.SH.Biomass</t>
  </si>
  <si>
    <t>TES_per_sqm.kWh.SE.Res.HH.Thermal.SH.Biomass.SH</t>
  </si>
  <si>
    <t>TES_per_sqm.kWh.SE.Res.HH.Thermal.SH.Biomass.SH.Biomass</t>
  </si>
  <si>
    <t>TES_per_sqm.kWh.SE.Res.HH.Thermal.SH.Biomass.SH.Elec</t>
  </si>
  <si>
    <t>TES_per_sqm.kWh.SE.Res.HH.Thermal.SH.Biomass.SC</t>
  </si>
  <si>
    <t>TES_per_sqm.kWh.SE.Res.HH.Thermal.SH.Biomass.SC.AC.Elec</t>
  </si>
  <si>
    <t>TES_per_sqm.kWh.SE.Res.HH.Thermal.SH.Biomass.WH</t>
  </si>
  <si>
    <t>TES_per_sqm.kWh.SE.Res.HH.Thermal.SH.Biomass.WH.Biomass.NoSolar.Biomass</t>
  </si>
  <si>
    <t>TES_per_sqm.kWh.SE.Res.HH.Thermal.SH.Biomass.WH.Biomass.Solar</t>
  </si>
  <si>
    <t>TES_per_sqm.kWh.SE.Res.HH.Thermal.SH.Biomass.WH.Biomass.Solar.Biomass</t>
  </si>
  <si>
    <t>TES_per_sqm.kWh.SE.Res.HH.Thermal.SH.Biomass.WH.Biomass.Solar.Solar</t>
  </si>
  <si>
    <t>TES_per_sqm.kWh.SE.Res.HH.Thermal.SH.Biomass.WH.LPG.NoSolar.LPG</t>
  </si>
  <si>
    <t>TES_per_sqm.kWh.SE.Res.HH.Thermal.SH.Biomass.WH.LPG.Solar</t>
  </si>
  <si>
    <t>TES_per_sqm.kWh.SE.Res.HH.Thermal.SH.Biomass.WH.LPG.Solar.LPG</t>
  </si>
  <si>
    <t>TES_per_sqm.kWh.SE.Res.HH.Thermal.SH.Biomass.WH.LPG.Solar.Solar</t>
  </si>
  <si>
    <t>TES_per_sqm.kWh.SE.Res.HH.Thermal.SH.Biomass.WH.Elc.NoSolar.Elec</t>
  </si>
  <si>
    <t>TES_per_sqm.kWh.SE.Res.HH.Thermal.SH.Biomass.WH.Elc.Solar</t>
  </si>
  <si>
    <t>TES_per_sqm.kWh.SE.Res.HH.Thermal.SH.Biomass.WH.Elc.Solar.Elec</t>
  </si>
  <si>
    <t>TES_per_sqm.kWh.SE.Res.HH.Thermal.SH.Biomass.WH.Elc.Solar.Solar</t>
  </si>
  <si>
    <t>TES_per_sqm.kWh.SE.Res.HH.Thermal.SH.Biomass.CO</t>
  </si>
  <si>
    <t>TES_per_sqm.kWh.SE.Res.HH.Thermal.SH.Biomass.CO.Biomass.Biomass</t>
  </si>
  <si>
    <t>TES_per_sqm.kWh.SE.Res.HH.Thermal.SH.Biomass.CO.LPG.LPG</t>
  </si>
  <si>
    <t>TES_per_sqm.kWh.SE.Res.HH.Thermal.SH.Biomass.CO.Elc.Elec</t>
  </si>
  <si>
    <t>TES_per_sqm.kWh.SE.Res.HH.Thermal.SH.Geo</t>
  </si>
  <si>
    <t>TES_per_sqm.kWh.SE.Res.HH.Thermal.SH.Geo.SH</t>
  </si>
  <si>
    <t>TES_per_sqm.kWh.SE.Res.HH.Thermal.SH.Geo.SH.Geo</t>
  </si>
  <si>
    <t>TES_per_sqm.kWh.SE.Res.HH.Thermal.SH.Geo.SH.Elec</t>
  </si>
  <si>
    <t>TES_per_sqm.kWh.SE.Res.HH.Thermal.SH.Geo.SC</t>
  </si>
  <si>
    <t>TES_per_sqm.kWh.SE.Res.HH.Thermal.SH.Geo.SC.AC.Elec</t>
  </si>
  <si>
    <t>TES_per_sqm.kWh.SE.Res.HH.Thermal.SH.Geo.WH</t>
  </si>
  <si>
    <t>TES_per_sqm.kWh.SE.Res.HH.Thermal.SH.Geo.WH.Geo.NoSolar.Geo</t>
  </si>
  <si>
    <t>TES_per_sqm.kWh.SE.Res.HH.Thermal.SH.Geo.WH.Geo.Solar</t>
  </si>
  <si>
    <t>TES_per_sqm.kWh.SE.Res.HH.Thermal.SH.Geo.WH.Geo.Solar.Geo</t>
  </si>
  <si>
    <t>TES_per_sqm.kWh.SE.Res.HH.Thermal.SH.Geo.WH.Geo.Solar.Solar</t>
  </si>
  <si>
    <t>TES_per_sqm.kWh.SE.Res.HH.Thermal.SH.Geo.WH.Elc.NoSolar.Elec</t>
  </si>
  <si>
    <t>TES_per_sqm.kWh.SE.Res.HH.Thermal.SH.Geo.WH.Elc.Solar</t>
  </si>
  <si>
    <t>TES_per_sqm.kWh.SE.Res.HH.Thermal.SH.Geo.WH.Elc.Solar.Elec</t>
  </si>
  <si>
    <t>TES_per_sqm.kWh.SE.Res.HH.Thermal.SH.Geo.WH.Elc.Solar.Solar</t>
  </si>
  <si>
    <t>TES_per_sqm.kWh.SE.Res.HH.Thermal.SH.Geo.CO</t>
  </si>
  <si>
    <t>TES_per_sqm.kWh.SE.Res.HH.Thermal.SH.Geo.CO.LPG.LPG</t>
  </si>
  <si>
    <t>TES_per_sqm.kWh.SE.Res.HH.Thermal.SH.Geo.CO.Elc.Elec</t>
  </si>
  <si>
    <t>TES_per_sqm.kWh.SE.Res.HH.Thermal.SH.DistrHeat</t>
  </si>
  <si>
    <t>TES_per_sqm.kWh.SE.Res.HH.Thermal.SH.DistrHeat.SH</t>
  </si>
  <si>
    <t>TES_per_sqm.kWh.SE.Res.HH.Thermal.SH.DistrHeat.SH.Steam_Distr</t>
  </si>
  <si>
    <t>TES_per_sqm.kWh.SE.Res.HH.Thermal.SH.DistrHeat.SH.Elec</t>
  </si>
  <si>
    <t>TES_per_sqm.kWh.SE.Res.HH.Thermal.SH.DistrHeat.SC</t>
  </si>
  <si>
    <t>TES_per_sqm.kWh.SE.Res.HH.Thermal.SH.DistrHeat.SC.AC.Elec</t>
  </si>
  <si>
    <t>TES_per_sqm.kWh.SE.Res.HH.Thermal.SH.DistrHeat.WH</t>
  </si>
  <si>
    <t>TES_per_sqm.kWh.SE.Res.HH.Thermal.SH.DistrHeat.WH.DistrHeat.NoSolar.Steam_Distr</t>
  </si>
  <si>
    <t>TES_per_sqm.kWh.SE.Res.HH.Thermal.SH.DistrHeat.WH.DistrHeat.Solar</t>
  </si>
  <si>
    <t>TES_per_sqm.kWh.SE.Res.HH.Thermal.SH.DistrHeat.WH.DistrHeat.Solar.Steam_Distr</t>
  </si>
  <si>
    <t>TES_per_sqm.kWh.SE.Res.HH.Thermal.SH.DistrHeat.WH.DistrHeat.Solar.Solar</t>
  </si>
  <si>
    <t>TES_per_sqm.kWh.SE.Res.HH.Thermal.SH.DistrHeat.WH.Elc.NoSolar.Elec</t>
  </si>
  <si>
    <t>TES_per_sqm.kWh.SE.Res.HH.Thermal.SH.DistrHeat.WH.Elc.Solar</t>
  </si>
  <si>
    <t>TES_per_sqm.kWh.SE.Res.HH.Thermal.SH.DistrHeat.WH.Elc.Solar.Elec</t>
  </si>
  <si>
    <t>TES_per_sqm.kWh.SE.Res.HH.Thermal.SH.DistrHeat.WH.Elc.Solar.Solar</t>
  </si>
  <si>
    <t>TES_per_sqm.kWh.SE.Res.HH.Thermal.SH.DistrHeat.CO</t>
  </si>
  <si>
    <t>TES_per_sqm.kWh.SE.Res.HH.Thermal.SH.DistrHeat.CO.LPG.LPG</t>
  </si>
  <si>
    <t>TES_per_sqm.kWh.SE.Res.HH.Thermal.SH.DistrHeat.CO.Elc.Elec</t>
  </si>
  <si>
    <t>TES_per_sqm.kWh.SE.Res.HH.Thermal.SH.AdvElc</t>
  </si>
  <si>
    <t>TES_per_sqm.kWh.SE.Res.HH.Thermal.SH.AdvElc.SH</t>
  </si>
  <si>
    <t>TES_per_sqm.kWh.SE.Res.HH.Thermal.SH.AdvElc.SH.Elec</t>
  </si>
  <si>
    <t>TES_per_sqm.kWh.SE.Res.HH.Thermal.SH.AdvElc.SC</t>
  </si>
  <si>
    <t>TES_per_sqm.kWh.SE.Res.HH.Thermal.SH.AdvElc.SC.AC.Elec</t>
  </si>
  <si>
    <t>TES_per_sqm.kWh.SE.Res.HH.Thermal.SH.AdvElc.WH</t>
  </si>
  <si>
    <t>TES_per_sqm.kWh.SE.Res.HH.Thermal.SH.AdvElc.WH.LPG.NoSolar.LPG</t>
  </si>
  <si>
    <t>TES_per_sqm.kWh.SE.Res.HH.Thermal.SH.AdvElc.WH.LPG.Solar</t>
  </si>
  <si>
    <t>TES_per_sqm.kWh.SE.Res.HH.Thermal.SH.AdvElc.WH.LPG.Solar.LPG</t>
  </si>
  <si>
    <t>TES_per_sqm.kWh.SE.Res.HH.Thermal.SH.AdvElc.WH.LPG.Solar.Solar</t>
  </si>
  <si>
    <t>TES_per_sqm.kWh.SE.Res.HH.Thermal.SH.AdvElc.WH.Elc.NoSolar.Elec</t>
  </si>
  <si>
    <t>TES_per_sqm.kWh.SE.Res.HH.Thermal.SH.AdvElc.WH.Elc.Solar</t>
  </si>
  <si>
    <t>TES_per_sqm.kWh.SE.Res.HH.Thermal.SH.AdvElc.WH.Elc.Solar.Elec</t>
  </si>
  <si>
    <t>TES_per_sqm.kWh.SE.Res.HH.Thermal.SH.AdvElc.WH.Elc.Solar.Solar</t>
  </si>
  <si>
    <t>TES_per_sqm.kWh.SE.Res.HH.Thermal.SH.AdvElc.CO</t>
  </si>
  <si>
    <t>TES_per_sqm.kWh.SE.Res.HH.Thermal.SH.AdvElc.CO.LPG.LPG</t>
  </si>
  <si>
    <t>TES_per_sqm.kWh.SE.Res.HH.Thermal.SH.AdvElc.CO.Elc.Elec</t>
  </si>
  <si>
    <t>TES_per_sqm.kWh.SE.Res.HH.Thermal.SH.ConvElc</t>
  </si>
  <si>
    <t>TES_per_sqm.kWh.SE.Res.HH.Thermal.SH.ConvElc.SH</t>
  </si>
  <si>
    <t>TES_per_sqm.kWh.SE.Res.HH.Thermal.SH.ConvElc.SH.Elec</t>
  </si>
  <si>
    <t>TES_per_sqm.kWh.SE.Res.HH.Thermal.SH.ConvElc.SC</t>
  </si>
  <si>
    <t>TES_per_sqm.kWh.SE.Res.HH.Thermal.SH.ConvElc.SC.AC.Elec</t>
  </si>
  <si>
    <t>TES_per_sqm.kWh.SE.Res.HH.Thermal.SH.ConvElc.WH</t>
  </si>
  <si>
    <t>TES_per_sqm.kWh.SE.Res.HH.Thermal.SH.ConvElc.WH.LPG.NoSolar.LPG</t>
  </si>
  <si>
    <t>TES_per_sqm.kWh.SE.Res.HH.Thermal.SH.ConvElc.WH.LPG.Solar</t>
  </si>
  <si>
    <t>TES_per_sqm.kWh.SE.Res.HH.Thermal.SH.ConvElc.WH.LPG.Solar.LPG</t>
  </si>
  <si>
    <t>TES_per_sqm.kWh.SE.Res.HH.Thermal.SH.ConvElc.WH.LPG.Solar.Solar</t>
  </si>
  <si>
    <t>TES_per_sqm.kWh.SE.Res.HH.Thermal.SH.ConvElc.WH.Elc.NoSolar.Elec</t>
  </si>
  <si>
    <t>TES_per_sqm.kWh.SE.Res.HH.Thermal.SH.ConvElc.WH.Elc.Solar</t>
  </si>
  <si>
    <t>TES_per_sqm.kWh.SE.Res.HH.Thermal.SH.ConvElc.WH.Elc.Solar.Elec</t>
  </si>
  <si>
    <t>TES_per_sqm.kWh.SE.Res.HH.Thermal.SH.ConvElc.WH.Elc.Solar.Solar</t>
  </si>
  <si>
    <t>TES_per_sqm.kWh.SE.Res.HH.Thermal.SH.ConvElc.CO</t>
  </si>
  <si>
    <t>TES_per_sqm.kWh.SE.Res.HH.Thermal.SH.ConvElc.CO.LPG.LPG</t>
  </si>
  <si>
    <t>TES_per_sqm.kWh.SE.Res.HH.Thermal.SH.ConvElc.CO.Elc.Elec</t>
  </si>
  <si>
    <t>SE - CO2 emissions per surface area (detailed structure)</t>
  </si>
  <si>
    <t>EMI_per_sqm.kgCO2.SE.Res.HH.Thermal.SH.Solids</t>
  </si>
  <si>
    <t>EMI_per_sqm.kgCO2.SE.Res.HH.Thermal.SH.Solids.SH</t>
  </si>
  <si>
    <t>EMI_per_sqm.kgCO2.SE.Res.HH.Thermal.SH.Solids.SH.Solids</t>
  </si>
  <si>
    <t>EMI_per_sqm.kgCO2.SE.Res.HH.Thermal.SH.Solids.SH.Elec</t>
  </si>
  <si>
    <t>EMI_per_sqm.kgCO2.SE.Res.HH.Thermal.SH.Solids.SC</t>
  </si>
  <si>
    <t>EMI_per_sqm.kgCO2.SE.Res.HH.Thermal.SH.Solids.SC.AC.Elec</t>
  </si>
  <si>
    <t>EMI_per_sqm.kgCO2.SE.Res.HH.Thermal.SH.Solids.WH</t>
  </si>
  <si>
    <t>EMI_per_sqm.kgCO2.SE.Res.HH.Thermal.SH.Solids.WH.Solids.NoSolar.Solids</t>
  </si>
  <si>
    <t>EMI_per_sqm.kgCO2.SE.Res.HH.Thermal.SH.Solids.WH.LPG.NoSolar.LPG</t>
  </si>
  <si>
    <t>EMI_per_sqm.kgCO2.SE.Res.HH.Thermal.SH.Solids.WH.LPG.Solar</t>
  </si>
  <si>
    <t>EMI_per_sqm.kgCO2.SE.Res.HH.Thermal.SH.Solids.WH.LPG.Solar.LPG</t>
  </si>
  <si>
    <t>EMI_per_sqm.kgCO2.SE.Res.HH.Thermal.SH.Solids.WH.LPG.Solar.Solar</t>
  </si>
  <si>
    <t>EMI_per_sqm.kgCO2.SE.Res.HH.Thermal.SH.Solids.WH.Elc.NoSolar.Elec</t>
  </si>
  <si>
    <t>EMI_per_sqm.kgCO2.SE.Res.HH.Thermal.SH.Solids.WH.Elc.Solar</t>
  </si>
  <si>
    <t>EMI_per_sqm.kgCO2.SE.Res.HH.Thermal.SH.Solids.WH.Elc.Solar.Elec</t>
  </si>
  <si>
    <t>EMI_per_sqm.kgCO2.SE.Res.HH.Thermal.SH.Solids.WH.Elc.Solar.Solar</t>
  </si>
  <si>
    <t>EMI_per_sqm.kgCO2.SE.Res.HH.Thermal.SH.Solids.CO</t>
  </si>
  <si>
    <t>EMI_per_sqm.kgCO2.SE.Res.HH.Thermal.SH.Solids.CO.Solids.Solids</t>
  </si>
  <si>
    <t>EMI_per_sqm.kgCO2.SE.Res.HH.Thermal.SH.Solids.CO.LPG.LPG</t>
  </si>
  <si>
    <t>EMI_per_sqm.kgCO2.SE.Res.HH.Thermal.SH.Solids.CO.Elc.Elec</t>
  </si>
  <si>
    <t>EMI_per_sqm.kgCO2.SE.Res.HH.Thermal.SH.LPG</t>
  </si>
  <si>
    <t>EMI_per_sqm.kgCO2.SE.Res.HH.Thermal.SH.LPG.SH</t>
  </si>
  <si>
    <t>EMI_per_sqm.kgCO2.SE.Res.HH.Thermal.SH.LPG.SH.LPG</t>
  </si>
  <si>
    <t>EMI_per_sqm.kgCO2.SE.Res.HH.Thermal.SH.LPG.SH.Elec</t>
  </si>
  <si>
    <t>EMI_per_sqm.kgCO2.SE.Res.HH.Thermal.SH.LPG.SC</t>
  </si>
  <si>
    <t>EMI_per_sqm.kgCO2.SE.Res.HH.Thermal.SH.LPG.SC.AC.Elec</t>
  </si>
  <si>
    <t>EMI_per_sqm.kgCO2.SE.Res.HH.Thermal.SH.LPG.WH</t>
  </si>
  <si>
    <t>EMI_per_sqm.kgCO2.SE.Res.HH.Thermal.SH.LPG.WH.LPG.NoSolar.LPG</t>
  </si>
  <si>
    <t>EMI_per_sqm.kgCO2.SE.Res.HH.Thermal.SH.LPG.WH.LPG.Solar</t>
  </si>
  <si>
    <t>EMI_per_sqm.kgCO2.SE.Res.HH.Thermal.SH.LPG.WH.LPG.Solar.LPG</t>
  </si>
  <si>
    <t>EMI_per_sqm.kgCO2.SE.Res.HH.Thermal.SH.LPG.WH.LPG.Solar.Solar</t>
  </si>
  <si>
    <t>EMI_per_sqm.kgCO2.SE.Res.HH.Thermal.SH.LPG.WH.Elc.NoSolar.Elec</t>
  </si>
  <si>
    <t>EMI_per_sqm.kgCO2.SE.Res.HH.Thermal.SH.LPG.WH.Elc.Solar</t>
  </si>
  <si>
    <t>EMI_per_sqm.kgCO2.SE.Res.HH.Thermal.SH.LPG.WH.Elc.Solar.Elec</t>
  </si>
  <si>
    <t>EMI_per_sqm.kgCO2.SE.Res.HH.Thermal.SH.LPG.WH.Elc.Solar.Solar</t>
  </si>
  <si>
    <t>EMI_per_sqm.kgCO2.SE.Res.HH.Thermal.SH.LPG.CO</t>
  </si>
  <si>
    <t>EMI_per_sqm.kgCO2.SE.Res.HH.Thermal.SH.LPG.CO.LPG.LPG</t>
  </si>
  <si>
    <t>EMI_per_sqm.kgCO2.SE.Res.HH.Thermal.SH.LPG.CO.Elc.Elec</t>
  </si>
  <si>
    <t>EMI_per_sqm.kgCO2.SE.Res.HH.Thermal.SH.Oil</t>
  </si>
  <si>
    <t>EMI_per_sqm.kgCO2.SE.Res.HH.Thermal.SH.Oil.SH</t>
  </si>
  <si>
    <t>EMI_per_sqm.kgCO2.SE.Res.HH.Thermal.SH.Oil.SH.Oil</t>
  </si>
  <si>
    <t>EMI_per_sqm.kgCO2.SE.Res.HH.Thermal.SH.Oil.SH.Elec</t>
  </si>
  <si>
    <t>EMI_per_sqm.kgCO2.SE.Res.HH.Thermal.SH.Oil.SC</t>
  </si>
  <si>
    <t>EMI_per_sqm.kgCO2.SE.Res.HH.Thermal.SH.Oil.SC.AC.Elec</t>
  </si>
  <si>
    <t>EMI_per_sqm.kgCO2.SE.Res.HH.Thermal.SH.Oil.WH</t>
  </si>
  <si>
    <t>EMI_per_sqm.kgCO2.SE.Res.HH.Thermal.SH.Oil.WH.Oil.NoSolar.Oil</t>
  </si>
  <si>
    <t>EMI_per_sqm.kgCO2.SE.Res.HH.Thermal.SH.Oil.WH.Oil.Solar</t>
  </si>
  <si>
    <t>EMI_per_sqm.kgCO2.SE.Res.HH.Thermal.SH.Oil.WH.Oil.Solar.Oil</t>
  </si>
  <si>
    <t>EMI_per_sqm.kgCO2.SE.Res.HH.Thermal.SH.Oil.WH.Oil.Solar.Solar</t>
  </si>
  <si>
    <t>EMI_per_sqm.kgCO2.SE.Res.HH.Thermal.SH.Oil.WH.Elc.NoSolar.Elec</t>
  </si>
  <si>
    <t>EMI_per_sqm.kgCO2.SE.Res.HH.Thermal.SH.Oil.WH.Elc.Solar</t>
  </si>
  <si>
    <t>EMI_per_sqm.kgCO2.SE.Res.HH.Thermal.SH.Oil.WH.Elc.Solar.Elec</t>
  </si>
  <si>
    <t>EMI_per_sqm.kgCO2.SE.Res.HH.Thermal.SH.Oil.WH.Elc.Solar.Solar</t>
  </si>
  <si>
    <t>EMI_per_sqm.kgCO2.SE.Res.HH.Thermal.SH.Oil.CO</t>
  </si>
  <si>
    <t>EMI_per_sqm.kgCO2.SE.Res.HH.Thermal.SH.Oil.CO.LPG.LPG</t>
  </si>
  <si>
    <t>EMI_per_sqm.kgCO2.SE.Res.HH.Thermal.SH.Oil.CO.Elc.Elec</t>
  </si>
  <si>
    <t>EMI_per_sqm.kgCO2.SE.Res.HH.Thermal.SH.Gas</t>
  </si>
  <si>
    <t>EMI_per_sqm.kgCO2.SE.Res.HH.Thermal.SH.Gas.SH</t>
  </si>
  <si>
    <t>EMI_per_sqm.kgCO2.SE.Res.HH.Thermal.SH.Gas.SH.Gas</t>
  </si>
  <si>
    <t>EMI_per_sqm.kgCO2.SE.Res.HH.Thermal.SH.Gas.SH.Elec</t>
  </si>
  <si>
    <t>EMI_per_sqm.kgCO2.SE.Res.HH.Thermal.SH.Gas.SC</t>
  </si>
  <si>
    <t>EMI_per_sqm.kgCO2.SE.Res.HH.Thermal.SH.Gas.SC.AC.Elec</t>
  </si>
  <si>
    <t>EMI_per_sqm.kgCO2.SE.Res.HH.Thermal.SH.Gas.WH</t>
  </si>
  <si>
    <t>EMI_per_sqm.kgCO2.SE.Res.HH.Thermal.SH.Gas.WH.Gas.NoSolar.Gas</t>
  </si>
  <si>
    <t>EMI_per_sqm.kgCO2.SE.Res.HH.Thermal.SH.Gas.WH.Gas.Solar</t>
  </si>
  <si>
    <t>EMI_per_sqm.kgCO2.SE.Res.HH.Thermal.SH.Gas.WH.Gas.Solar.Gas</t>
  </si>
  <si>
    <t>EMI_per_sqm.kgCO2.SE.Res.HH.Thermal.SH.Gas.WH.Gas.Solar.Solar</t>
  </si>
  <si>
    <t>EMI_per_sqm.kgCO2.SE.Res.HH.Thermal.SH.Gas.WH.Elc.NoSolar.Elec</t>
  </si>
  <si>
    <t>EMI_per_sqm.kgCO2.SE.Res.HH.Thermal.SH.Gas.WH.Elc.Solar</t>
  </si>
  <si>
    <t>EMI_per_sqm.kgCO2.SE.Res.HH.Thermal.SH.Gas.WH.Elc.Solar.Elec</t>
  </si>
  <si>
    <t>EMI_per_sqm.kgCO2.SE.Res.HH.Thermal.SH.Gas.WH.Elc.Solar.Solar</t>
  </si>
  <si>
    <t>EMI_per_sqm.kgCO2.SE.Res.HH.Thermal.SH.Gas.CO</t>
  </si>
  <si>
    <t>EMI_per_sqm.kgCO2.SE.Res.HH.Thermal.SH.Gas.CO.Gas.Gas</t>
  </si>
  <si>
    <t>EMI_per_sqm.kgCO2.SE.Res.HH.Thermal.SH.Gas.CO.Elc.Elec</t>
  </si>
  <si>
    <t>EMI_per_sqm.kgCO2.SE.Res.HH.Thermal.SH.Biomass</t>
  </si>
  <si>
    <t>EMI_per_sqm.kgCO2.SE.Res.HH.Thermal.SH.Biomass.SH</t>
  </si>
  <si>
    <t>EMI_per_sqm.kgCO2.SE.Res.HH.Thermal.SH.Biomass.SH.Biomass</t>
  </si>
  <si>
    <t>EMI_per_sqm.kgCO2.SE.Res.HH.Thermal.SH.Biomass.SH.Elec</t>
  </si>
  <si>
    <t>EMI_per_sqm.kgCO2.SE.Res.HH.Thermal.SH.Biomass.SC</t>
  </si>
  <si>
    <t>EMI_per_sqm.kgCO2.SE.Res.HH.Thermal.SH.Biomass.SC.AC.Elec</t>
  </si>
  <si>
    <t>EMI_per_sqm.kgCO2.SE.Res.HH.Thermal.SH.Biomass.WH</t>
  </si>
  <si>
    <t>EMI_per_sqm.kgCO2.SE.Res.HH.Thermal.SH.Biomass.WH.Biomass.NoSolar.Biomass</t>
  </si>
  <si>
    <t>EMI_per_sqm.kgCO2.SE.Res.HH.Thermal.SH.Biomass.WH.Biomass.Solar</t>
  </si>
  <si>
    <t>EMI_per_sqm.kgCO2.SE.Res.HH.Thermal.SH.Biomass.WH.Biomass.Solar.Biomass</t>
  </si>
  <si>
    <t>EMI_per_sqm.kgCO2.SE.Res.HH.Thermal.SH.Biomass.WH.Biomass.Solar.Solar</t>
  </si>
  <si>
    <t>EMI_per_sqm.kgCO2.SE.Res.HH.Thermal.SH.Biomass.WH.LPG.NoSolar.LPG</t>
  </si>
  <si>
    <t>EMI_per_sqm.kgCO2.SE.Res.HH.Thermal.SH.Biomass.WH.LPG.Solar</t>
  </si>
  <si>
    <t>EMI_per_sqm.kgCO2.SE.Res.HH.Thermal.SH.Biomass.WH.LPG.Solar.LPG</t>
  </si>
  <si>
    <t>EMI_per_sqm.kgCO2.SE.Res.HH.Thermal.SH.Biomass.WH.LPG.Solar.Solar</t>
  </si>
  <si>
    <t>EMI_per_sqm.kgCO2.SE.Res.HH.Thermal.SH.Biomass.WH.Elc.NoSolar.Elec</t>
  </si>
  <si>
    <t>EMI_per_sqm.kgCO2.SE.Res.HH.Thermal.SH.Biomass.WH.Elc.Solar</t>
  </si>
  <si>
    <t>EMI_per_sqm.kgCO2.SE.Res.HH.Thermal.SH.Biomass.WH.Elc.Solar.Elec</t>
  </si>
  <si>
    <t>EMI_per_sqm.kgCO2.SE.Res.HH.Thermal.SH.Biomass.WH.Elc.Solar.Solar</t>
  </si>
  <si>
    <t>EMI_per_sqm.kgCO2.SE.Res.HH.Thermal.SH.Biomass.CO</t>
  </si>
  <si>
    <t>EMI_per_sqm.kgCO2.SE.Res.HH.Thermal.SH.Biomass.CO.Biomass.Biomass</t>
  </si>
  <si>
    <t>EMI_per_sqm.kgCO2.SE.Res.HH.Thermal.SH.Biomass.CO.LPG.LPG</t>
  </si>
  <si>
    <t>EMI_per_sqm.kgCO2.SE.Res.HH.Thermal.SH.Biomass.CO.Elc.Elec</t>
  </si>
  <si>
    <t>EMI_per_sqm.kgCO2.SE.Res.HH.Thermal.SH.Geo</t>
  </si>
  <si>
    <t>EMI_per_sqm.kgCO2.SE.Res.HH.Thermal.SH.Geo.SH</t>
  </si>
  <si>
    <t>EMI_per_sqm.kgCO2.SE.Res.HH.Thermal.SH.Geo.SH.Geo</t>
  </si>
  <si>
    <t>EMI_per_sqm.kgCO2.SE.Res.HH.Thermal.SH.Geo.SH.Elec</t>
  </si>
  <si>
    <t>EMI_per_sqm.kgCO2.SE.Res.HH.Thermal.SH.Geo.SC</t>
  </si>
  <si>
    <t>EMI_per_sqm.kgCO2.SE.Res.HH.Thermal.SH.Geo.SC.AC.Elec</t>
  </si>
  <si>
    <t>EMI_per_sqm.kgCO2.SE.Res.HH.Thermal.SH.Geo.WH</t>
  </si>
  <si>
    <t>EMI_per_sqm.kgCO2.SE.Res.HH.Thermal.SH.Geo.WH.Geo.NoSolar.Geo</t>
  </si>
  <si>
    <t>EMI_per_sqm.kgCO2.SE.Res.HH.Thermal.SH.Geo.WH.Geo.Solar</t>
  </si>
  <si>
    <t>EMI_per_sqm.kgCO2.SE.Res.HH.Thermal.SH.Geo.WH.Geo.Solar.Geo</t>
  </si>
  <si>
    <t>EMI_per_sqm.kgCO2.SE.Res.HH.Thermal.SH.Geo.WH.Geo.Solar.Solar</t>
  </si>
  <si>
    <t>EMI_per_sqm.kgCO2.SE.Res.HH.Thermal.SH.Geo.WH.Elc.NoSolar.Elec</t>
  </si>
  <si>
    <t>EMI_per_sqm.kgCO2.SE.Res.HH.Thermal.SH.Geo.WH.Elc.Solar</t>
  </si>
  <si>
    <t>EMI_per_sqm.kgCO2.SE.Res.HH.Thermal.SH.Geo.WH.Elc.Solar.Elec</t>
  </si>
  <si>
    <t>EMI_per_sqm.kgCO2.SE.Res.HH.Thermal.SH.Geo.WH.Elc.Solar.Solar</t>
  </si>
  <si>
    <t>EMI_per_sqm.kgCO2.SE.Res.HH.Thermal.SH.Geo.CO</t>
  </si>
  <si>
    <t>EMI_per_sqm.kgCO2.SE.Res.HH.Thermal.SH.Geo.CO.LPG.LPG</t>
  </si>
  <si>
    <t>EMI_per_sqm.kgCO2.SE.Res.HH.Thermal.SH.Geo.CO.Elc.Elec</t>
  </si>
  <si>
    <t>EMI_per_sqm.kgCO2.SE.Res.HH.Thermal.SH.DistrHeat</t>
  </si>
  <si>
    <t>EMI_per_sqm.kgCO2.SE.Res.HH.Thermal.SH.DistrHeat.SH</t>
  </si>
  <si>
    <t>EMI_per_sqm.kgCO2.SE.Res.HH.Thermal.SH.DistrHeat.SH.Steam_Distr</t>
  </si>
  <si>
    <t>EMI_per_sqm.kgCO2.SE.Res.HH.Thermal.SH.DistrHeat.SH.Elec</t>
  </si>
  <si>
    <t>EMI_per_sqm.kgCO2.SE.Res.HH.Thermal.SH.DistrHeat.SC</t>
  </si>
  <si>
    <t>EMI_per_sqm.kgCO2.SE.Res.HH.Thermal.SH.DistrHeat.SC.AC.Elec</t>
  </si>
  <si>
    <t>EMI_per_sqm.kgCO2.SE.Res.HH.Thermal.SH.DistrHeat.WH</t>
  </si>
  <si>
    <t>EMI_per_sqm.kgCO2.SE.Res.HH.Thermal.SH.DistrHeat.WH.DistrHeat.NoSolar.Steam_Distr</t>
  </si>
  <si>
    <t>EMI_per_sqm.kgCO2.SE.Res.HH.Thermal.SH.DistrHeat.WH.DistrHeat.Solar</t>
  </si>
  <si>
    <t>EMI_per_sqm.kgCO2.SE.Res.HH.Thermal.SH.DistrHeat.WH.DistrHeat.Solar.Steam_Distr</t>
  </si>
  <si>
    <t>EMI_per_sqm.kgCO2.SE.Res.HH.Thermal.SH.DistrHeat.WH.DistrHeat.Solar.Solar</t>
  </si>
  <si>
    <t>EMI_per_sqm.kgCO2.SE.Res.HH.Thermal.SH.DistrHeat.WH.Elc.NoSolar.Elec</t>
  </si>
  <si>
    <t>EMI_per_sqm.kgCO2.SE.Res.HH.Thermal.SH.DistrHeat.WH.Elc.Solar</t>
  </si>
  <si>
    <t>EMI_per_sqm.kgCO2.SE.Res.HH.Thermal.SH.DistrHeat.WH.Elc.Solar.Elec</t>
  </si>
  <si>
    <t>EMI_per_sqm.kgCO2.SE.Res.HH.Thermal.SH.DistrHeat.WH.Elc.Solar.Solar</t>
  </si>
  <si>
    <t>EMI_per_sqm.kgCO2.SE.Res.HH.Thermal.SH.DistrHeat.CO</t>
  </si>
  <si>
    <t>EMI_per_sqm.kgCO2.SE.Res.HH.Thermal.SH.DistrHeat.CO.LPG.LPG</t>
  </si>
  <si>
    <t>EMI_per_sqm.kgCO2.SE.Res.HH.Thermal.SH.DistrHeat.CO.Elc.Elec</t>
  </si>
  <si>
    <t>EMI_per_sqm.kgCO2.SE.Res.HH.Thermal.SH.AdvElc</t>
  </si>
  <si>
    <t>EMI_per_sqm.kgCO2.SE.Res.HH.Thermal.SH.AdvElc.SH</t>
  </si>
  <si>
    <t>EMI_per_sqm.kgCO2.SE.Res.HH.Thermal.SH.AdvElc.SH.Elec</t>
  </si>
  <si>
    <t>EMI_per_sqm.kgCO2.SE.Res.HH.Thermal.SH.AdvElc.SC</t>
  </si>
  <si>
    <t>EMI_per_sqm.kgCO2.SE.Res.HH.Thermal.SH.AdvElc.SC.AC.Elec</t>
  </si>
  <si>
    <t>EMI_per_sqm.kgCO2.SE.Res.HH.Thermal.SH.AdvElc.WH</t>
  </si>
  <si>
    <t>EMI_per_sqm.kgCO2.SE.Res.HH.Thermal.SH.AdvElc.WH.LPG.NoSolar.LPG</t>
  </si>
  <si>
    <t>EMI_per_sqm.kgCO2.SE.Res.HH.Thermal.SH.AdvElc.WH.LPG.Solar</t>
  </si>
  <si>
    <t>EMI_per_sqm.kgCO2.SE.Res.HH.Thermal.SH.AdvElc.WH.LPG.Solar.LPG</t>
  </si>
  <si>
    <t>EMI_per_sqm.kgCO2.SE.Res.HH.Thermal.SH.AdvElc.WH.LPG.Solar.Solar</t>
  </si>
  <si>
    <t>EMI_per_sqm.kgCO2.SE.Res.HH.Thermal.SH.AdvElc.WH.Elc.NoSolar.Elec</t>
  </si>
  <si>
    <t>EMI_per_sqm.kgCO2.SE.Res.HH.Thermal.SH.AdvElc.WH.Elc.Solar</t>
  </si>
  <si>
    <t>EMI_per_sqm.kgCO2.SE.Res.HH.Thermal.SH.AdvElc.WH.Elc.Solar.Elec</t>
  </si>
  <si>
    <t>EMI_per_sqm.kgCO2.SE.Res.HH.Thermal.SH.AdvElc.WH.Elc.Solar.Solar</t>
  </si>
  <si>
    <t>EMI_per_sqm.kgCO2.SE.Res.HH.Thermal.SH.AdvElc.CO</t>
  </si>
  <si>
    <t>EMI_per_sqm.kgCO2.SE.Res.HH.Thermal.SH.AdvElc.CO.LPG.LPG</t>
  </si>
  <si>
    <t>EMI_per_sqm.kgCO2.SE.Res.HH.Thermal.SH.AdvElc.CO.Elc.Elec</t>
  </si>
  <si>
    <t>EMI_per_sqm.kgCO2.SE.Res.HH.Thermal.SH.ConvElc</t>
  </si>
  <si>
    <t>EMI_per_sqm.kgCO2.SE.Res.HH.Thermal.SH.ConvElc.SH</t>
  </si>
  <si>
    <t>EMI_per_sqm.kgCO2.SE.Res.HH.Thermal.SH.ConvElc.SH.Elec</t>
  </si>
  <si>
    <t>EMI_per_sqm.kgCO2.SE.Res.HH.Thermal.SH.ConvElc.SC</t>
  </si>
  <si>
    <t>EMI_per_sqm.kgCO2.SE.Res.HH.Thermal.SH.ConvElc.SC.AC.Elec</t>
  </si>
  <si>
    <t>EMI_per_sqm.kgCO2.SE.Res.HH.Thermal.SH.ConvElc.WH</t>
  </si>
  <si>
    <t>EMI_per_sqm.kgCO2.SE.Res.HH.Thermal.SH.ConvElc.WH.LPG.NoSolar.LPG</t>
  </si>
  <si>
    <t>EMI_per_sqm.kgCO2.SE.Res.HH.Thermal.SH.ConvElc.WH.LPG.Solar</t>
  </si>
  <si>
    <t>EMI_per_sqm.kgCO2.SE.Res.HH.Thermal.SH.ConvElc.WH.LPG.Solar.LPG</t>
  </si>
  <si>
    <t>EMI_per_sqm.kgCO2.SE.Res.HH.Thermal.SH.ConvElc.WH.LPG.Solar.Solar</t>
  </si>
  <si>
    <t>EMI_per_sqm.kgCO2.SE.Res.HH.Thermal.SH.ConvElc.WH.Elc.NoSolar.Elec</t>
  </si>
  <si>
    <t>EMI_per_sqm.kgCO2.SE.Res.HH.Thermal.SH.ConvElc.WH.Elc.Solar</t>
  </si>
  <si>
    <t>EMI_per_sqm.kgCO2.SE.Res.HH.Thermal.SH.ConvElc.WH.Elc.Solar.Elec</t>
  </si>
  <si>
    <t>EMI_per_sqm.kgCO2.SE.Res.HH.Thermal.SH.ConvElc.WH.Elc.Solar.Solar</t>
  </si>
  <si>
    <t>EMI_per_sqm.kgCO2.SE.Res.HH.Thermal.SH.ConvElc.CO</t>
  </si>
  <si>
    <t>EMI_per_sqm.kgCO2.SE.Res.HH.Thermal.SH.ConvElc.CO.LPG.LPG</t>
  </si>
  <si>
    <t>EMI_per_sqm.kgCO2.SE.Res.HH.Thermal.SH.ConvElc.CO.Elc.Elec</t>
  </si>
  <si>
    <t>SE - Final energy consumption in new and renovated households (detailed structure)</t>
  </si>
  <si>
    <t>FEC.ktoe.SE.Res.HHnew.Thermal.SH.Solids</t>
  </si>
  <si>
    <t>FEC.ktoe.SE.Res.HHnew.Thermal.SH.Solids.SH</t>
  </si>
  <si>
    <t>FEC.ktoe.SE.Res.HHnew.Thermal.SH.Solids.SH.Solids</t>
  </si>
  <si>
    <t>FEC.ktoe.SE.Res.HHnew.Thermal.SH.Solids.SH.Elec</t>
  </si>
  <si>
    <t>FEC.ktoe.SE.Res.HHnew.Thermal.SH.Solids.SC</t>
  </si>
  <si>
    <t>FEC.ktoe.SE.Res.HHnew.Thermal.SH.Solids.SC.AC.Elec</t>
  </si>
  <si>
    <t>FEC.ktoe.SE.Res.HHnew.Thermal.SH.Solids.WH</t>
  </si>
  <si>
    <t>FEC.ktoe.SE.Res.HHnew.Thermal.SH.Solids.WH.Solids.NoSolar.Solids</t>
  </si>
  <si>
    <t>FEC.ktoe.SE.Res.HHnew.Thermal.SH.Solids.WH.LPG.NoSolar.LPG</t>
  </si>
  <si>
    <t>FEC.ktoe.SE.Res.HHnew.Thermal.SH.Solids.WH.LPG.Solar</t>
  </si>
  <si>
    <t>FEC.ktoe.SE.Res.HHnew.Thermal.SH.Solids.WH.LPG.Solar.LPG</t>
  </si>
  <si>
    <t>FEC.ktoe.SE.Res.HHnew.Thermal.SH.Solids.WH.LPG.Solar.Solar</t>
  </si>
  <si>
    <t>FEC.ktoe.SE.Res.HHnew.Thermal.SH.Solids.WH.Elc.NoSolar.Elec</t>
  </si>
  <si>
    <t>FEC.ktoe.SE.Res.HHnew.Thermal.SH.Solids.WH.Elc.Solar</t>
  </si>
  <si>
    <t>FEC.ktoe.SE.Res.HHnew.Thermal.SH.Solids.WH.Elc.Solar.Elec</t>
  </si>
  <si>
    <t>FEC.ktoe.SE.Res.HHnew.Thermal.SH.Solids.WH.Elc.Solar.Solar</t>
  </si>
  <si>
    <t>FEC.ktoe.SE.Res.HHnew.Thermal.SH.Solids.CO</t>
  </si>
  <si>
    <t>FEC.ktoe.SE.Res.HHnew.Thermal.SH.Solids.CO.Solids.Solids</t>
  </si>
  <si>
    <t>FEC.ktoe.SE.Res.HHnew.Thermal.SH.Solids.CO.LPG.LPG</t>
  </si>
  <si>
    <t>FEC.ktoe.SE.Res.HHnew.Thermal.SH.Solids.CO.Elc.Elec</t>
  </si>
  <si>
    <t>FEC.ktoe.SE.Res.HHnew.Thermal.SH.LPG</t>
  </si>
  <si>
    <t>FEC.ktoe.SE.Res.HHnew.Thermal.SH.LPG.SH</t>
  </si>
  <si>
    <t>FEC.ktoe.SE.Res.HHnew.Thermal.SH.LPG.SH.LPG</t>
  </si>
  <si>
    <t>FEC.ktoe.SE.Res.HHnew.Thermal.SH.LPG.SH.Elec</t>
  </si>
  <si>
    <t>FEC.ktoe.SE.Res.HHnew.Thermal.SH.LPG.SC</t>
  </si>
  <si>
    <t>FEC.ktoe.SE.Res.HHnew.Thermal.SH.LPG.SC.AC.Elec</t>
  </si>
  <si>
    <t>FEC.ktoe.SE.Res.HHnew.Thermal.SH.LPG.WH</t>
  </si>
  <si>
    <t>FEC.ktoe.SE.Res.HHnew.Thermal.SH.LPG.WH.LPG.NoSolar.LPG</t>
  </si>
  <si>
    <t>FEC.ktoe.SE.Res.HHnew.Thermal.SH.LPG.WH.LPG.Solar</t>
  </si>
  <si>
    <t>FEC.ktoe.SE.Res.HHnew.Thermal.SH.LPG.WH.LPG.Solar.LPG</t>
  </si>
  <si>
    <t>FEC.ktoe.SE.Res.HHnew.Thermal.SH.LPG.WH.LPG.Solar.Solar</t>
  </si>
  <si>
    <t>FEC.ktoe.SE.Res.HHnew.Thermal.SH.LPG.WH.Elc.NoSolar.Elec</t>
  </si>
  <si>
    <t>FEC.ktoe.SE.Res.HHnew.Thermal.SH.LPG.WH.Elc.Solar</t>
  </si>
  <si>
    <t>FEC.ktoe.SE.Res.HHnew.Thermal.SH.LPG.WH.Elc.Solar.Elec</t>
  </si>
  <si>
    <t>FEC.ktoe.SE.Res.HHnew.Thermal.SH.LPG.WH.Elc.Solar.Solar</t>
  </si>
  <si>
    <t>FEC.ktoe.SE.Res.HHnew.Thermal.SH.LPG.CO</t>
  </si>
  <si>
    <t>FEC.ktoe.SE.Res.HHnew.Thermal.SH.LPG.CO.LPG.LPG</t>
  </si>
  <si>
    <t>FEC.ktoe.SE.Res.HHnew.Thermal.SH.LPG.CO.Elc.Elec</t>
  </si>
  <si>
    <t>FEC.ktoe.SE.Res.HHnew.Thermal.SH.Oil</t>
  </si>
  <si>
    <t>FEC.ktoe.SE.Res.HHnew.Thermal.SH.Oil.SH</t>
  </si>
  <si>
    <t>FEC.ktoe.SE.Res.HHnew.Thermal.SH.Oil.SH.Oil</t>
  </si>
  <si>
    <t>FEC.ktoe.SE.Res.HHnew.Thermal.SH.Oil.SH.Elec</t>
  </si>
  <si>
    <t>FEC.ktoe.SE.Res.HHnew.Thermal.SH.Oil.SC</t>
  </si>
  <si>
    <t>FEC.ktoe.SE.Res.HHnew.Thermal.SH.Oil.SC.AC.Elec</t>
  </si>
  <si>
    <t>FEC.ktoe.SE.Res.HHnew.Thermal.SH.Oil.WH</t>
  </si>
  <si>
    <t>FEC.ktoe.SE.Res.HHnew.Thermal.SH.Oil.WH.Oil.NoSolar.Oil</t>
  </si>
  <si>
    <t>FEC.ktoe.SE.Res.HHnew.Thermal.SH.Oil.WH.Oil.Solar</t>
  </si>
  <si>
    <t>FEC.ktoe.SE.Res.HHnew.Thermal.SH.Oil.WH.Oil.Solar.Oil</t>
  </si>
  <si>
    <t>FEC.ktoe.SE.Res.HHnew.Thermal.SH.Oil.WH.Oil.Solar.Solar</t>
  </si>
  <si>
    <t>FEC.ktoe.SE.Res.HHnew.Thermal.SH.Oil.WH.Elc.NoSolar.Elec</t>
  </si>
  <si>
    <t>FEC.ktoe.SE.Res.HHnew.Thermal.SH.Oil.WH.Elc.Solar</t>
  </si>
  <si>
    <t>FEC.ktoe.SE.Res.HHnew.Thermal.SH.Oil.WH.Elc.Solar.Elec</t>
  </si>
  <si>
    <t>FEC.ktoe.SE.Res.HHnew.Thermal.SH.Oil.WH.Elc.Solar.Solar</t>
  </si>
  <si>
    <t>FEC.ktoe.SE.Res.HHnew.Thermal.SH.Oil.CO</t>
  </si>
  <si>
    <t>FEC.ktoe.SE.Res.HHnew.Thermal.SH.Oil.CO.LPG.LPG</t>
  </si>
  <si>
    <t>FEC.ktoe.SE.Res.HHnew.Thermal.SH.Oil.CO.Elc.Elec</t>
  </si>
  <si>
    <t>FEC.ktoe.SE.Res.HHnew.Thermal.SH.Gas</t>
  </si>
  <si>
    <t>FEC.ktoe.SE.Res.HHnew.Thermal.SH.Gas.SH</t>
  </si>
  <si>
    <t>FEC.ktoe.SE.Res.HHnew.Thermal.SH.Gas.SH.Gas</t>
  </si>
  <si>
    <t>FEC.ktoe.SE.Res.HHnew.Thermal.SH.Gas.SH.Elec</t>
  </si>
  <si>
    <t>FEC.ktoe.SE.Res.HHnew.Thermal.SH.Gas.SC</t>
  </si>
  <si>
    <t>FEC.ktoe.SE.Res.HHnew.Thermal.SH.Gas.SC.AC.Elec</t>
  </si>
  <si>
    <t>FEC.ktoe.SE.Res.HHnew.Thermal.SH.Gas.WH</t>
  </si>
  <si>
    <t>FEC.ktoe.SE.Res.HHnew.Thermal.SH.Gas.WH.Gas.NoSolar.Gas</t>
  </si>
  <si>
    <t>FEC.ktoe.SE.Res.HHnew.Thermal.SH.Gas.WH.Gas.Solar</t>
  </si>
  <si>
    <t>FEC.ktoe.SE.Res.HHnew.Thermal.SH.Gas.WH.Gas.Solar.Gas</t>
  </si>
  <si>
    <t>FEC.ktoe.SE.Res.HHnew.Thermal.SH.Gas.WH.Gas.Solar.Solar</t>
  </si>
  <si>
    <t>FEC.ktoe.SE.Res.HHnew.Thermal.SH.Gas.WH.Elc.NoSolar.Elec</t>
  </si>
  <si>
    <t>FEC.ktoe.SE.Res.HHnew.Thermal.SH.Gas.WH.Elc.Solar</t>
  </si>
  <si>
    <t>FEC.ktoe.SE.Res.HHnew.Thermal.SH.Gas.WH.Elc.Solar.Elec</t>
  </si>
  <si>
    <t>FEC.ktoe.SE.Res.HHnew.Thermal.SH.Gas.WH.Elc.Solar.Solar</t>
  </si>
  <si>
    <t>FEC.ktoe.SE.Res.HHnew.Thermal.SH.Gas.CO</t>
  </si>
  <si>
    <t>FEC.ktoe.SE.Res.HHnew.Thermal.SH.Gas.CO.Gas.Gas</t>
  </si>
  <si>
    <t>FEC.ktoe.SE.Res.HHnew.Thermal.SH.Gas.CO.Elc.Elec</t>
  </si>
  <si>
    <t>FEC.ktoe.SE.Res.HHnew.Thermal.SH.Biomass</t>
  </si>
  <si>
    <t>FEC.ktoe.SE.Res.HHnew.Thermal.SH.Biomass.SH</t>
  </si>
  <si>
    <t>FEC.ktoe.SE.Res.HHnew.Thermal.SH.Biomass.SH.Biomass</t>
  </si>
  <si>
    <t>FEC.ktoe.SE.Res.HHnew.Thermal.SH.Biomass.SH.Elec</t>
  </si>
  <si>
    <t>FEC.ktoe.SE.Res.HHnew.Thermal.SH.Biomass.SC</t>
  </si>
  <si>
    <t>FEC.ktoe.SE.Res.HHnew.Thermal.SH.Biomass.SC.AC.Elec</t>
  </si>
  <si>
    <t>FEC.ktoe.SE.Res.HHnew.Thermal.SH.Biomass.WH</t>
  </si>
  <si>
    <t>FEC.ktoe.SE.Res.HHnew.Thermal.SH.Biomass.WH.Biomass.NoSolar.Biomass</t>
  </si>
  <si>
    <t>FEC.ktoe.SE.Res.HHnew.Thermal.SH.Biomass.WH.Biomass.Solar</t>
  </si>
  <si>
    <t>FEC.ktoe.SE.Res.HHnew.Thermal.SH.Biomass.WH.Biomass.Solar.Biomass</t>
  </si>
  <si>
    <t>FEC.ktoe.SE.Res.HHnew.Thermal.SH.Biomass.WH.Biomass.Solar.Solar</t>
  </si>
  <si>
    <t>FEC.ktoe.SE.Res.HHnew.Thermal.SH.Biomass.WH.LPG.NoSolar.LPG</t>
  </si>
  <si>
    <t>FEC.ktoe.SE.Res.HHnew.Thermal.SH.Biomass.WH.LPG.Solar</t>
  </si>
  <si>
    <t>FEC.ktoe.SE.Res.HHnew.Thermal.SH.Biomass.WH.LPG.Solar.LPG</t>
  </si>
  <si>
    <t>FEC.ktoe.SE.Res.HHnew.Thermal.SH.Biomass.WH.LPG.Solar.Solar</t>
  </si>
  <si>
    <t>FEC.ktoe.SE.Res.HHnew.Thermal.SH.Biomass.WH.Elc.NoSolar.Elec</t>
  </si>
  <si>
    <t>FEC.ktoe.SE.Res.HHnew.Thermal.SH.Biomass.WH.Elc.Solar</t>
  </si>
  <si>
    <t>FEC.ktoe.SE.Res.HHnew.Thermal.SH.Biomass.WH.Elc.Solar.Elec</t>
  </si>
  <si>
    <t>FEC.ktoe.SE.Res.HHnew.Thermal.SH.Biomass.WH.Elc.Solar.Solar</t>
  </si>
  <si>
    <t>FEC.ktoe.SE.Res.HHnew.Thermal.SH.Biomass.CO</t>
  </si>
  <si>
    <t>FEC.ktoe.SE.Res.HHnew.Thermal.SH.Biomass.CO.Biomass.Biomass</t>
  </si>
  <si>
    <t>FEC.ktoe.SE.Res.HHnew.Thermal.SH.Biomass.CO.LPG.LPG</t>
  </si>
  <si>
    <t>FEC.ktoe.SE.Res.HHnew.Thermal.SH.Biomass.CO.Elc.Elec</t>
  </si>
  <si>
    <t>FEC.ktoe.SE.Res.HHnew.Thermal.SH.Geo</t>
  </si>
  <si>
    <t>FEC.ktoe.SE.Res.HHnew.Thermal.SH.Geo.SH</t>
  </si>
  <si>
    <t>FEC.ktoe.SE.Res.HHnew.Thermal.SH.Geo.SH.Geo</t>
  </si>
  <si>
    <t>FEC.ktoe.SE.Res.HHnew.Thermal.SH.Geo.SH.Elec</t>
  </si>
  <si>
    <t>FEC.ktoe.SE.Res.HHnew.Thermal.SH.Geo.SC</t>
  </si>
  <si>
    <t>FEC.ktoe.SE.Res.HHnew.Thermal.SH.Geo.SC.AC.Elec</t>
  </si>
  <si>
    <t>FEC.ktoe.SE.Res.HHnew.Thermal.SH.Geo.WH</t>
  </si>
  <si>
    <t>FEC.ktoe.SE.Res.HHnew.Thermal.SH.Geo.WH.Geo.NoSolar.Geo</t>
  </si>
  <si>
    <t>FEC.ktoe.SE.Res.HHnew.Thermal.SH.Geo.WH.Geo.Solar</t>
  </si>
  <si>
    <t>FEC.ktoe.SE.Res.HHnew.Thermal.SH.Geo.WH.Geo.Solar.Geo</t>
  </si>
  <si>
    <t>FEC.ktoe.SE.Res.HHnew.Thermal.SH.Geo.WH.Geo.Solar.Solar</t>
  </si>
  <si>
    <t>FEC.ktoe.SE.Res.HHnew.Thermal.SH.Geo.WH.Elc.NoSolar.Elec</t>
  </si>
  <si>
    <t>FEC.ktoe.SE.Res.HHnew.Thermal.SH.Geo.WH.Elc.Solar</t>
  </si>
  <si>
    <t>FEC.ktoe.SE.Res.HHnew.Thermal.SH.Geo.WH.Elc.Solar.Elec</t>
  </si>
  <si>
    <t>FEC.ktoe.SE.Res.HHnew.Thermal.SH.Geo.WH.Elc.Solar.Solar</t>
  </si>
  <si>
    <t>FEC.ktoe.SE.Res.HHnew.Thermal.SH.Geo.CO</t>
  </si>
  <si>
    <t>FEC.ktoe.SE.Res.HHnew.Thermal.SH.Geo.CO.LPG.LPG</t>
  </si>
  <si>
    <t>FEC.ktoe.SE.Res.HHnew.Thermal.SH.Geo.CO.Elc.Elec</t>
  </si>
  <si>
    <t>FEC.ktoe.SE.Res.HHnew.Thermal.SH.DistrHeat</t>
  </si>
  <si>
    <t>FEC.ktoe.SE.Res.HHnew.Thermal.SH.DistrHeat.SH</t>
  </si>
  <si>
    <t>FEC.ktoe.SE.Res.HHnew.Thermal.SH.DistrHeat.SH.Steam_Distr</t>
  </si>
  <si>
    <t>FEC.ktoe.SE.Res.HHnew.Thermal.SH.DistrHeat.SH.Elec</t>
  </si>
  <si>
    <t>FEC.ktoe.SE.Res.HHnew.Thermal.SH.DistrHeat.SC</t>
  </si>
  <si>
    <t>FEC.ktoe.SE.Res.HHnew.Thermal.SH.DistrHeat.SC.AC.Elec</t>
  </si>
  <si>
    <t>FEC.ktoe.SE.Res.HHnew.Thermal.SH.DistrHeat.WH</t>
  </si>
  <si>
    <t>FEC.ktoe.SE.Res.HHnew.Thermal.SH.DistrHeat.WH.DistrHeat.NoSolar.Steam_Distr</t>
  </si>
  <si>
    <t>FEC.ktoe.SE.Res.HHnew.Thermal.SH.DistrHeat.WH.DistrHeat.Solar</t>
  </si>
  <si>
    <t>FEC.ktoe.SE.Res.HHnew.Thermal.SH.DistrHeat.WH.DistrHeat.Solar.Steam_Distr</t>
  </si>
  <si>
    <t>FEC.ktoe.SE.Res.HHnew.Thermal.SH.DistrHeat.WH.DistrHeat.Solar.Solar</t>
  </si>
  <si>
    <t>FEC.ktoe.SE.Res.HHnew.Thermal.SH.DistrHeat.WH.Elc.NoSolar.Elec</t>
  </si>
  <si>
    <t>FEC.ktoe.SE.Res.HHnew.Thermal.SH.DistrHeat.WH.Elc.Solar</t>
  </si>
  <si>
    <t>FEC.ktoe.SE.Res.HHnew.Thermal.SH.DistrHeat.WH.Elc.Solar.Elec</t>
  </si>
  <si>
    <t>FEC.ktoe.SE.Res.HHnew.Thermal.SH.DistrHeat.WH.Elc.Solar.Solar</t>
  </si>
  <si>
    <t>FEC.ktoe.SE.Res.HHnew.Thermal.SH.DistrHeat.CO</t>
  </si>
  <si>
    <t>FEC.ktoe.SE.Res.HHnew.Thermal.SH.DistrHeat.CO.LPG.LPG</t>
  </si>
  <si>
    <t>FEC.ktoe.SE.Res.HHnew.Thermal.SH.DistrHeat.CO.Elc.Elec</t>
  </si>
  <si>
    <t>FEC.ktoe.SE.Res.HHnew.Thermal.SH.AdvElc</t>
  </si>
  <si>
    <t>FEC.ktoe.SE.Res.HHnew.Thermal.SH.AdvElc.SH</t>
  </si>
  <si>
    <t>FEC.ktoe.SE.Res.HHnew.Thermal.SH.AdvElc.SH.Elec</t>
  </si>
  <si>
    <t>FEC.ktoe.SE.Res.HHnew.Thermal.SH.AdvElc.SC</t>
  </si>
  <si>
    <t>FEC.ktoe.SE.Res.HHnew.Thermal.SH.AdvElc.SC.AC.Elec</t>
  </si>
  <si>
    <t>FEC.ktoe.SE.Res.HHnew.Thermal.SH.AdvElc.WH</t>
  </si>
  <si>
    <t>FEC.ktoe.SE.Res.HHnew.Thermal.SH.AdvElc.WH.LPG.NoSolar.LPG</t>
  </si>
  <si>
    <t>FEC.ktoe.SE.Res.HHnew.Thermal.SH.AdvElc.WH.LPG.Solar</t>
  </si>
  <si>
    <t>FEC.ktoe.SE.Res.HHnew.Thermal.SH.AdvElc.WH.LPG.Solar.LPG</t>
  </si>
  <si>
    <t>FEC.ktoe.SE.Res.HHnew.Thermal.SH.AdvElc.WH.LPG.Solar.Solar</t>
  </si>
  <si>
    <t>FEC.ktoe.SE.Res.HHnew.Thermal.SH.AdvElc.WH.Elc.NoSolar.Elec</t>
  </si>
  <si>
    <t>FEC.ktoe.SE.Res.HHnew.Thermal.SH.AdvElc.WH.Elc.Solar</t>
  </si>
  <si>
    <t>FEC.ktoe.SE.Res.HHnew.Thermal.SH.AdvElc.WH.Elc.Solar.Elec</t>
  </si>
  <si>
    <t>FEC.ktoe.SE.Res.HHnew.Thermal.SH.AdvElc.WH.Elc.Solar.Solar</t>
  </si>
  <si>
    <t>FEC.ktoe.SE.Res.HHnew.Thermal.SH.AdvElc.CO</t>
  </si>
  <si>
    <t>FEC.ktoe.SE.Res.HHnew.Thermal.SH.AdvElc.CO.LPG.LPG</t>
  </si>
  <si>
    <t>FEC.ktoe.SE.Res.HHnew.Thermal.SH.AdvElc.CO.Elc.Elec</t>
  </si>
  <si>
    <t>FEC.ktoe.SE.Res.HHnew.Thermal.SH.ConvElc</t>
  </si>
  <si>
    <t>FEC.ktoe.SE.Res.HHnew.Thermal.SH.ConvElc.SH</t>
  </si>
  <si>
    <t>FEC.ktoe.SE.Res.HHnew.Thermal.SH.ConvElc.SH.Elec</t>
  </si>
  <si>
    <t>FEC.ktoe.SE.Res.HHnew.Thermal.SH.ConvElc.SC</t>
  </si>
  <si>
    <t>FEC.ktoe.SE.Res.HHnew.Thermal.SH.ConvElc.SC.AC.Elec</t>
  </si>
  <si>
    <t>FEC.ktoe.SE.Res.HHnew.Thermal.SH.ConvElc.WH</t>
  </si>
  <si>
    <t>FEC.ktoe.SE.Res.HHnew.Thermal.SH.ConvElc.WH.LPG.NoSolar.LPG</t>
  </si>
  <si>
    <t>FEC.ktoe.SE.Res.HHnew.Thermal.SH.ConvElc.WH.LPG.Solar</t>
  </si>
  <si>
    <t>FEC.ktoe.SE.Res.HHnew.Thermal.SH.ConvElc.WH.LPG.Solar.LPG</t>
  </si>
  <si>
    <t>FEC.ktoe.SE.Res.HHnew.Thermal.SH.ConvElc.WH.LPG.Solar.Solar</t>
  </si>
  <si>
    <t>FEC.ktoe.SE.Res.HHnew.Thermal.SH.ConvElc.WH.Elc.NoSolar.Elec</t>
  </si>
  <si>
    <t>FEC.ktoe.SE.Res.HHnew.Thermal.SH.ConvElc.WH.Elc.Solar</t>
  </si>
  <si>
    <t>FEC.ktoe.SE.Res.HHnew.Thermal.SH.ConvElc.WH.Elc.Solar.Elec</t>
  </si>
  <si>
    <t>FEC.ktoe.SE.Res.HHnew.Thermal.SH.ConvElc.WH.Elc.Solar.Solar</t>
  </si>
  <si>
    <t>FEC.ktoe.SE.Res.HHnew.Thermal.SH.ConvElc.CO</t>
  </si>
  <si>
    <t>FEC.ktoe.SE.Res.HHnew.Thermal.SH.ConvElc.CO.LPG.LPG</t>
  </si>
  <si>
    <t>FEC.ktoe.SE.Res.HHnew.Thermal.SH.ConvElc.CO.Elc.Elec</t>
  </si>
  <si>
    <t>SE - Thermal energy service in new and renovated households (detailed structure)</t>
  </si>
  <si>
    <t>TES.ktoe.SE.Res.HHnew.Thermal.SH.Solids</t>
  </si>
  <si>
    <t>TES.ktoe.SE.Res.HHnew.Thermal.SH.Solids.SH</t>
  </si>
  <si>
    <t>TES.ktoe.SE.Res.HHnew.Thermal.SH.Solids.SH.Solids</t>
  </si>
  <si>
    <t>TES.ktoe.SE.Res.HHnew.Thermal.SH.Solids.SH.Elec</t>
  </si>
  <si>
    <t>TES.ktoe.SE.Res.HHnew.Thermal.SH.Solids.SC</t>
  </si>
  <si>
    <t>TES.ktoe.SE.Res.HHnew.Thermal.SH.Solids.SC.AC.Elec</t>
  </si>
  <si>
    <t>TES.ktoe.SE.Res.HHnew.Thermal.SH.Solids.WH</t>
  </si>
  <si>
    <t>TES.ktoe.SE.Res.HHnew.Thermal.SH.Solids.WH.Solids.NoSolar.Solids</t>
  </si>
  <si>
    <t>TES.ktoe.SE.Res.HHnew.Thermal.SH.Solids.WH.LPG.NoSolar.LPG</t>
  </si>
  <si>
    <t>TES.ktoe.SE.Res.HHnew.Thermal.SH.Solids.WH.LPG.Solar</t>
  </si>
  <si>
    <t>TES.ktoe.SE.Res.HHnew.Thermal.SH.Solids.WH.LPG.Solar.LPG</t>
  </si>
  <si>
    <t>TES.ktoe.SE.Res.HHnew.Thermal.SH.Solids.WH.LPG.Solar.Solar</t>
  </si>
  <si>
    <t>TES.ktoe.SE.Res.HHnew.Thermal.SH.Solids.WH.Elc.NoSolar.Elec</t>
  </si>
  <si>
    <t>TES.ktoe.SE.Res.HHnew.Thermal.SH.Solids.WH.Elc.Solar</t>
  </si>
  <si>
    <t>TES.ktoe.SE.Res.HHnew.Thermal.SH.Solids.WH.Elc.Solar.Elec</t>
  </si>
  <si>
    <t>TES.ktoe.SE.Res.HHnew.Thermal.SH.Solids.WH.Elc.Solar.Solar</t>
  </si>
  <si>
    <t>TES.ktoe.SE.Res.HHnew.Thermal.SH.Solids.CO</t>
  </si>
  <si>
    <t>TES.ktoe.SE.Res.HHnew.Thermal.SH.Solids.CO.Solids.Solids</t>
  </si>
  <si>
    <t>TES.ktoe.SE.Res.HHnew.Thermal.SH.Solids.CO.LPG.LPG</t>
  </si>
  <si>
    <t>TES.ktoe.SE.Res.HHnew.Thermal.SH.Solids.CO.Elc.Elec</t>
  </si>
  <si>
    <t>TES.ktoe.SE.Res.HHnew.Thermal.SH.LPG</t>
  </si>
  <si>
    <t>TES.ktoe.SE.Res.HHnew.Thermal.SH.LPG.SH</t>
  </si>
  <si>
    <t>TES.ktoe.SE.Res.HHnew.Thermal.SH.LPG.SH.LPG</t>
  </si>
  <si>
    <t>TES.ktoe.SE.Res.HHnew.Thermal.SH.LPG.SH.Elec</t>
  </si>
  <si>
    <t>TES.ktoe.SE.Res.HHnew.Thermal.SH.LPG.SC</t>
  </si>
  <si>
    <t>TES.ktoe.SE.Res.HHnew.Thermal.SH.LPG.SC.AC.Elec</t>
  </si>
  <si>
    <t>TES.ktoe.SE.Res.HHnew.Thermal.SH.LPG.WH</t>
  </si>
  <si>
    <t>TES.ktoe.SE.Res.HHnew.Thermal.SH.LPG.WH.LPG.NoSolar.LPG</t>
  </si>
  <si>
    <t>TES.ktoe.SE.Res.HHnew.Thermal.SH.LPG.WH.LPG.Solar</t>
  </si>
  <si>
    <t>TES.ktoe.SE.Res.HHnew.Thermal.SH.LPG.WH.LPG.Solar.LPG</t>
  </si>
  <si>
    <t>TES.ktoe.SE.Res.HHnew.Thermal.SH.LPG.WH.LPG.Solar.Solar</t>
  </si>
  <si>
    <t>TES.ktoe.SE.Res.HHnew.Thermal.SH.LPG.WH.Elc.NoSolar.Elec</t>
  </si>
  <si>
    <t>TES.ktoe.SE.Res.HHnew.Thermal.SH.LPG.WH.Elc.Solar</t>
  </si>
  <si>
    <t>TES.ktoe.SE.Res.HHnew.Thermal.SH.LPG.WH.Elc.Solar.Elec</t>
  </si>
  <si>
    <t>TES.ktoe.SE.Res.HHnew.Thermal.SH.LPG.WH.Elc.Solar.Solar</t>
  </si>
  <si>
    <t>TES.ktoe.SE.Res.HHnew.Thermal.SH.LPG.CO</t>
  </si>
  <si>
    <t>TES.ktoe.SE.Res.HHnew.Thermal.SH.LPG.CO.LPG.LPG</t>
  </si>
  <si>
    <t>TES.ktoe.SE.Res.HHnew.Thermal.SH.LPG.CO.Elc.Elec</t>
  </si>
  <si>
    <t>TES.ktoe.SE.Res.HHnew.Thermal.SH.Oil</t>
  </si>
  <si>
    <t>TES.ktoe.SE.Res.HHnew.Thermal.SH.Oil.SH</t>
  </si>
  <si>
    <t>TES.ktoe.SE.Res.HHnew.Thermal.SH.Oil.SH.Oil</t>
  </si>
  <si>
    <t>TES.ktoe.SE.Res.HHnew.Thermal.SH.Oil.SH.Elec</t>
  </si>
  <si>
    <t>TES.ktoe.SE.Res.HHnew.Thermal.SH.Oil.SC</t>
  </si>
  <si>
    <t>TES.ktoe.SE.Res.HHnew.Thermal.SH.Oil.SC.AC.Elec</t>
  </si>
  <si>
    <t>TES.ktoe.SE.Res.HHnew.Thermal.SH.Oil.WH</t>
  </si>
  <si>
    <t>TES.ktoe.SE.Res.HHnew.Thermal.SH.Oil.WH.Oil.NoSolar.Oil</t>
  </si>
  <si>
    <t>TES.ktoe.SE.Res.HHnew.Thermal.SH.Oil.WH.Oil.Solar</t>
  </si>
  <si>
    <t>TES.ktoe.SE.Res.HHnew.Thermal.SH.Oil.WH.Oil.Solar.Oil</t>
  </si>
  <si>
    <t>TES.ktoe.SE.Res.HHnew.Thermal.SH.Oil.WH.Oil.Solar.Solar</t>
  </si>
  <si>
    <t>TES.ktoe.SE.Res.HHnew.Thermal.SH.Oil.WH.Elc.NoSolar.Elec</t>
  </si>
  <si>
    <t>TES.ktoe.SE.Res.HHnew.Thermal.SH.Oil.WH.Elc.Solar</t>
  </si>
  <si>
    <t>TES.ktoe.SE.Res.HHnew.Thermal.SH.Oil.WH.Elc.Solar.Elec</t>
  </si>
  <si>
    <t>TES.ktoe.SE.Res.HHnew.Thermal.SH.Oil.WH.Elc.Solar.Solar</t>
  </si>
  <si>
    <t>TES.ktoe.SE.Res.HHnew.Thermal.SH.Oil.CO</t>
  </si>
  <si>
    <t>TES.ktoe.SE.Res.HHnew.Thermal.SH.Oil.CO.LPG.LPG</t>
  </si>
  <si>
    <t>TES.ktoe.SE.Res.HHnew.Thermal.SH.Oil.CO.Elc.Elec</t>
  </si>
  <si>
    <t>TES.ktoe.SE.Res.HHnew.Thermal.SH.Gas</t>
  </si>
  <si>
    <t>TES.ktoe.SE.Res.HHnew.Thermal.SH.Gas.SH</t>
  </si>
  <si>
    <t>TES.ktoe.SE.Res.HHnew.Thermal.SH.Gas.SH.Gas</t>
  </si>
  <si>
    <t>TES.ktoe.SE.Res.HHnew.Thermal.SH.Gas.SH.Elec</t>
  </si>
  <si>
    <t>TES.ktoe.SE.Res.HHnew.Thermal.SH.Gas.SC</t>
  </si>
  <si>
    <t>TES.ktoe.SE.Res.HHnew.Thermal.SH.Gas.SC.AC.Elec</t>
  </si>
  <si>
    <t>TES.ktoe.SE.Res.HHnew.Thermal.SH.Gas.WH</t>
  </si>
  <si>
    <t>TES.ktoe.SE.Res.HHnew.Thermal.SH.Gas.WH.Gas.NoSolar.Gas</t>
  </si>
  <si>
    <t>TES.ktoe.SE.Res.HHnew.Thermal.SH.Gas.WH.Gas.Solar</t>
  </si>
  <si>
    <t>TES.ktoe.SE.Res.HHnew.Thermal.SH.Gas.WH.Gas.Solar.Gas</t>
  </si>
  <si>
    <t>TES.ktoe.SE.Res.HHnew.Thermal.SH.Gas.WH.Gas.Solar.Solar</t>
  </si>
  <si>
    <t>TES.ktoe.SE.Res.HHnew.Thermal.SH.Gas.WH.Elc.NoSolar.Elec</t>
  </si>
  <si>
    <t>TES.ktoe.SE.Res.HHnew.Thermal.SH.Gas.WH.Elc.Solar</t>
  </si>
  <si>
    <t>TES.ktoe.SE.Res.HHnew.Thermal.SH.Gas.WH.Elc.Solar.Elec</t>
  </si>
  <si>
    <t>TES.ktoe.SE.Res.HHnew.Thermal.SH.Gas.WH.Elc.Solar.Solar</t>
  </si>
  <si>
    <t>TES.ktoe.SE.Res.HHnew.Thermal.SH.Gas.CO</t>
  </si>
  <si>
    <t>TES.ktoe.SE.Res.HHnew.Thermal.SH.Gas.CO.Gas.Gas</t>
  </si>
  <si>
    <t>TES.ktoe.SE.Res.HHnew.Thermal.SH.Gas.CO.Elc.Elec</t>
  </si>
  <si>
    <t>TES.ktoe.SE.Res.HHnew.Thermal.SH.Biomass</t>
  </si>
  <si>
    <t>TES.ktoe.SE.Res.HHnew.Thermal.SH.Biomass.SH</t>
  </si>
  <si>
    <t>TES.ktoe.SE.Res.HHnew.Thermal.SH.Biomass.SH.Biomass</t>
  </si>
  <si>
    <t>TES.ktoe.SE.Res.HHnew.Thermal.SH.Biomass.SH.Elec</t>
  </si>
  <si>
    <t>TES.ktoe.SE.Res.HHnew.Thermal.SH.Biomass.SC</t>
  </si>
  <si>
    <t>TES.ktoe.SE.Res.HHnew.Thermal.SH.Biomass.SC.AC.Elec</t>
  </si>
  <si>
    <t>TES.ktoe.SE.Res.HHnew.Thermal.SH.Biomass.WH</t>
  </si>
  <si>
    <t>TES.ktoe.SE.Res.HHnew.Thermal.SH.Biomass.WH.Biomass.NoSolar.Biomass</t>
  </si>
  <si>
    <t>TES.ktoe.SE.Res.HHnew.Thermal.SH.Biomass.WH.Biomass.Solar</t>
  </si>
  <si>
    <t>TES.ktoe.SE.Res.HHnew.Thermal.SH.Biomass.WH.Biomass.Solar.Biomass</t>
  </si>
  <si>
    <t>TES.ktoe.SE.Res.HHnew.Thermal.SH.Biomass.WH.Biomass.Solar.Solar</t>
  </si>
  <si>
    <t>TES.ktoe.SE.Res.HHnew.Thermal.SH.Biomass.WH.LPG.NoSolar.LPG</t>
  </si>
  <si>
    <t>TES.ktoe.SE.Res.HHnew.Thermal.SH.Biomass.WH.LPG.Solar</t>
  </si>
  <si>
    <t>TES.ktoe.SE.Res.HHnew.Thermal.SH.Biomass.WH.LPG.Solar.LPG</t>
  </si>
  <si>
    <t>TES.ktoe.SE.Res.HHnew.Thermal.SH.Biomass.WH.LPG.Solar.Solar</t>
  </si>
  <si>
    <t>TES.ktoe.SE.Res.HHnew.Thermal.SH.Biomass.WH.Elc.NoSolar.Elec</t>
  </si>
  <si>
    <t>TES.ktoe.SE.Res.HHnew.Thermal.SH.Biomass.WH.Elc.Solar</t>
  </si>
  <si>
    <t>TES.ktoe.SE.Res.HHnew.Thermal.SH.Biomass.WH.Elc.Solar.Elec</t>
  </si>
  <si>
    <t>TES.ktoe.SE.Res.HHnew.Thermal.SH.Biomass.WH.Elc.Solar.Solar</t>
  </si>
  <si>
    <t>TES.ktoe.SE.Res.HHnew.Thermal.SH.Biomass.CO</t>
  </si>
  <si>
    <t>TES.ktoe.SE.Res.HHnew.Thermal.SH.Biomass.CO.Biomass.Biomass</t>
  </si>
  <si>
    <t>TES.ktoe.SE.Res.HHnew.Thermal.SH.Biomass.CO.LPG.LPG</t>
  </si>
  <si>
    <t>TES.ktoe.SE.Res.HHnew.Thermal.SH.Biomass.CO.Elc.Elec</t>
  </si>
  <si>
    <t>TES.ktoe.SE.Res.HHnew.Thermal.SH.Geo</t>
  </si>
  <si>
    <t>TES.ktoe.SE.Res.HHnew.Thermal.SH.Geo.SH</t>
  </si>
  <si>
    <t>TES.ktoe.SE.Res.HHnew.Thermal.SH.Geo.SH.Geo</t>
  </si>
  <si>
    <t>TES.ktoe.SE.Res.HHnew.Thermal.SH.Geo.SH.Elec</t>
  </si>
  <si>
    <t>TES.ktoe.SE.Res.HHnew.Thermal.SH.Geo.SC</t>
  </si>
  <si>
    <t>TES.ktoe.SE.Res.HHnew.Thermal.SH.Geo.SC.AC.Elec</t>
  </si>
  <si>
    <t>TES.ktoe.SE.Res.HHnew.Thermal.SH.Geo.WH</t>
  </si>
  <si>
    <t>TES.ktoe.SE.Res.HHnew.Thermal.SH.Geo.WH.Geo.NoSolar.Geo</t>
  </si>
  <si>
    <t>TES.ktoe.SE.Res.HHnew.Thermal.SH.Geo.WH.Geo.Solar</t>
  </si>
  <si>
    <t>TES.ktoe.SE.Res.HHnew.Thermal.SH.Geo.WH.Geo.Solar.Geo</t>
  </si>
  <si>
    <t>TES.ktoe.SE.Res.HHnew.Thermal.SH.Geo.WH.Geo.Solar.Solar</t>
  </si>
  <si>
    <t>TES.ktoe.SE.Res.HHnew.Thermal.SH.Geo.WH.Elc.NoSolar.Elec</t>
  </si>
  <si>
    <t>TES.ktoe.SE.Res.HHnew.Thermal.SH.Geo.WH.Elc.Solar</t>
  </si>
  <si>
    <t>TES.ktoe.SE.Res.HHnew.Thermal.SH.Geo.WH.Elc.Solar.Elec</t>
  </si>
  <si>
    <t>TES.ktoe.SE.Res.HHnew.Thermal.SH.Geo.WH.Elc.Solar.Solar</t>
  </si>
  <si>
    <t>TES.ktoe.SE.Res.HHnew.Thermal.SH.Geo.CO</t>
  </si>
  <si>
    <t>TES.ktoe.SE.Res.HHnew.Thermal.SH.Geo.CO.LPG.LPG</t>
  </si>
  <si>
    <t>TES.ktoe.SE.Res.HHnew.Thermal.SH.Geo.CO.Elc.Elec</t>
  </si>
  <si>
    <t>TES.ktoe.SE.Res.HHnew.Thermal.SH.DistrHeat</t>
  </si>
  <si>
    <t>TES.ktoe.SE.Res.HHnew.Thermal.SH.DistrHeat.SH</t>
  </si>
  <si>
    <t>TES.ktoe.SE.Res.HHnew.Thermal.SH.DistrHeat.SH.Steam_Distr</t>
  </si>
  <si>
    <t>TES.ktoe.SE.Res.HHnew.Thermal.SH.DistrHeat.SH.Elec</t>
  </si>
  <si>
    <t>TES.ktoe.SE.Res.HHnew.Thermal.SH.DistrHeat.SC</t>
  </si>
  <si>
    <t>TES.ktoe.SE.Res.HHnew.Thermal.SH.DistrHeat.SC.AC.Elec</t>
  </si>
  <si>
    <t>TES.ktoe.SE.Res.HHnew.Thermal.SH.DistrHeat.WH</t>
  </si>
  <si>
    <t>TES.ktoe.SE.Res.HHnew.Thermal.SH.DistrHeat.WH.DistrHeat.NoSolar.Steam_Distr</t>
  </si>
  <si>
    <t>TES.ktoe.SE.Res.HHnew.Thermal.SH.DistrHeat.WH.DistrHeat.Solar</t>
  </si>
  <si>
    <t>TES.ktoe.SE.Res.HHnew.Thermal.SH.DistrHeat.WH.DistrHeat.Solar.Steam_Distr</t>
  </si>
  <si>
    <t>TES.ktoe.SE.Res.HHnew.Thermal.SH.DistrHeat.WH.DistrHeat.Solar.Solar</t>
  </si>
  <si>
    <t>TES.ktoe.SE.Res.HHnew.Thermal.SH.DistrHeat.WH.Elc.NoSolar.Elec</t>
  </si>
  <si>
    <t>TES.ktoe.SE.Res.HHnew.Thermal.SH.DistrHeat.WH.Elc.Solar</t>
  </si>
  <si>
    <t>TES.ktoe.SE.Res.HHnew.Thermal.SH.DistrHeat.WH.Elc.Solar.Elec</t>
  </si>
  <si>
    <t>TES.ktoe.SE.Res.HHnew.Thermal.SH.DistrHeat.WH.Elc.Solar.Solar</t>
  </si>
  <si>
    <t>TES.ktoe.SE.Res.HHnew.Thermal.SH.DistrHeat.CO</t>
  </si>
  <si>
    <t>TES.ktoe.SE.Res.HHnew.Thermal.SH.DistrHeat.CO.LPG.LPG</t>
  </si>
  <si>
    <t>TES.ktoe.SE.Res.HHnew.Thermal.SH.DistrHeat.CO.Elc.Elec</t>
  </si>
  <si>
    <t>TES.ktoe.SE.Res.HHnew.Thermal.SH.AdvElc</t>
  </si>
  <si>
    <t>TES.ktoe.SE.Res.HHnew.Thermal.SH.AdvElc.SH</t>
  </si>
  <si>
    <t>TES.ktoe.SE.Res.HHnew.Thermal.SH.AdvElc.SH.Elec</t>
  </si>
  <si>
    <t>TES.ktoe.SE.Res.HHnew.Thermal.SH.AdvElc.SC</t>
  </si>
  <si>
    <t>TES.ktoe.SE.Res.HHnew.Thermal.SH.AdvElc.SC.AC.Elec</t>
  </si>
  <si>
    <t>TES.ktoe.SE.Res.HHnew.Thermal.SH.AdvElc.WH</t>
  </si>
  <si>
    <t>TES.ktoe.SE.Res.HHnew.Thermal.SH.AdvElc.WH.LPG.NoSolar.LPG</t>
  </si>
  <si>
    <t>TES.ktoe.SE.Res.HHnew.Thermal.SH.AdvElc.WH.LPG.Solar</t>
  </si>
  <si>
    <t>TES.ktoe.SE.Res.HHnew.Thermal.SH.AdvElc.WH.LPG.Solar.LPG</t>
  </si>
  <si>
    <t>TES.ktoe.SE.Res.HHnew.Thermal.SH.AdvElc.WH.LPG.Solar.Solar</t>
  </si>
  <si>
    <t>TES.ktoe.SE.Res.HHnew.Thermal.SH.AdvElc.WH.Elc.NoSolar.Elec</t>
  </si>
  <si>
    <t>TES.ktoe.SE.Res.HHnew.Thermal.SH.AdvElc.WH.Elc.Solar</t>
  </si>
  <si>
    <t>TES.ktoe.SE.Res.HHnew.Thermal.SH.AdvElc.WH.Elc.Solar.Elec</t>
  </si>
  <si>
    <t>TES.ktoe.SE.Res.HHnew.Thermal.SH.AdvElc.WH.Elc.Solar.Solar</t>
  </si>
  <si>
    <t>TES.ktoe.SE.Res.HHnew.Thermal.SH.AdvElc.CO</t>
  </si>
  <si>
    <t>TES.ktoe.SE.Res.HHnew.Thermal.SH.AdvElc.CO.LPG.LPG</t>
  </si>
  <si>
    <t>TES.ktoe.SE.Res.HHnew.Thermal.SH.AdvElc.CO.Elc.Elec</t>
  </si>
  <si>
    <t>TES.ktoe.SE.Res.HHnew.Thermal.SH.ConvElc</t>
  </si>
  <si>
    <t>TES.ktoe.SE.Res.HHnew.Thermal.SH.ConvElc.SH</t>
  </si>
  <si>
    <t>TES.ktoe.SE.Res.HHnew.Thermal.SH.ConvElc.SH.Elec</t>
  </si>
  <si>
    <t>TES.ktoe.SE.Res.HHnew.Thermal.SH.ConvElc.SC</t>
  </si>
  <si>
    <t>TES.ktoe.SE.Res.HHnew.Thermal.SH.ConvElc.SC.AC.Elec</t>
  </si>
  <si>
    <t>TES.ktoe.SE.Res.HHnew.Thermal.SH.ConvElc.WH</t>
  </si>
  <si>
    <t>TES.ktoe.SE.Res.HHnew.Thermal.SH.ConvElc.WH.LPG.NoSolar.LPG</t>
  </si>
  <si>
    <t>TES.ktoe.SE.Res.HHnew.Thermal.SH.ConvElc.WH.LPG.Solar</t>
  </si>
  <si>
    <t>TES.ktoe.SE.Res.HHnew.Thermal.SH.ConvElc.WH.LPG.Solar.LPG</t>
  </si>
  <si>
    <t>TES.ktoe.SE.Res.HHnew.Thermal.SH.ConvElc.WH.LPG.Solar.Solar</t>
  </si>
  <si>
    <t>TES.ktoe.SE.Res.HHnew.Thermal.SH.ConvElc.WH.Elc.NoSolar.Elec</t>
  </si>
  <si>
    <t>TES.ktoe.SE.Res.HHnew.Thermal.SH.ConvElc.WH.Elc.Solar</t>
  </si>
  <si>
    <t>TES.ktoe.SE.Res.HHnew.Thermal.SH.ConvElc.WH.Elc.Solar.Elec</t>
  </si>
  <si>
    <t>TES.ktoe.SE.Res.HHnew.Thermal.SH.ConvElc.WH.Elc.Solar.Solar</t>
  </si>
  <si>
    <t>TES.ktoe.SE.Res.HHnew.Thermal.SH.ConvElc.CO</t>
  </si>
  <si>
    <t>TES.ktoe.SE.Res.HHnew.Thermal.SH.ConvElc.CO.LPG.LPG</t>
  </si>
  <si>
    <t>TES.ktoe.SE.Res.HHnew.Thermal.SH.ConvElc.CO.Elc.Elec</t>
  </si>
  <si>
    <t>SE - System efficiency indicator of new and renovated households (detailed structure)</t>
  </si>
  <si>
    <t>Eff.ratio.SE.Res.HHnew.Thermal.SH.Solids</t>
  </si>
  <si>
    <t>Eff.ratio.SE.Res.HHnew.Thermal.SH.Solids.SH</t>
  </si>
  <si>
    <t>Eff.ratio.SE.Res.HHnew.Thermal.SH.Solids.SH.Solids</t>
  </si>
  <si>
    <t>Eff.ratio.SE.Res.HHnew.Thermal.SH.Solids.SH.Elec</t>
  </si>
  <si>
    <t>Eff.ratio.SE.Res.HHnew.Thermal.SH.Solids.SC</t>
  </si>
  <si>
    <t>Eff.ratio.SE.Res.HHnew.Thermal.SH.Solids.SC.AC.Elec</t>
  </si>
  <si>
    <t>Eff.ratio.SE.Res.HHnew.Thermal.SH.Solids.WH</t>
  </si>
  <si>
    <t>Eff.ratio.SE.Res.HHnew.Thermal.SH.Solids.WH.Solids.NoSolar.Solids</t>
  </si>
  <si>
    <t>Eff.ratio.SE.Res.HHnew.Thermal.SH.Solids.WH.LPG.NoSolar.LPG</t>
  </si>
  <si>
    <t>Eff.ratio.SE.Res.HHnew.Thermal.SH.Solids.WH.LPG.Solar</t>
  </si>
  <si>
    <t>Eff.ratio.SE.Res.HHnew.Thermal.SH.Solids.WH.LPG.Solar.LPG</t>
  </si>
  <si>
    <t>Eff.ratio.SE.Res.HHnew.Thermal.SH.Solids.WH.LPG.Solar.Solar</t>
  </si>
  <si>
    <t>Eff.ratio.SE.Res.HHnew.Thermal.SH.Solids.WH.Elc.NoSolar.Elec</t>
  </si>
  <si>
    <t>Eff.ratio.SE.Res.HHnew.Thermal.SH.Solids.WH.Elc.Solar</t>
  </si>
  <si>
    <t>Eff.ratio.SE.Res.HHnew.Thermal.SH.Solids.WH.Elc.Solar.Elec</t>
  </si>
  <si>
    <t>Eff.ratio.SE.Res.HHnew.Thermal.SH.Solids.WH.Elc.Solar.Solar</t>
  </si>
  <si>
    <t>Eff.ratio.SE.Res.HHnew.Thermal.SH.Solids.CO</t>
  </si>
  <si>
    <t>Eff.ratio.SE.Res.HHnew.Thermal.SH.Solids.CO.Solids.Solids</t>
  </si>
  <si>
    <t>Eff.ratio.SE.Res.HHnew.Thermal.SH.Solids.CO.LPG.LPG</t>
  </si>
  <si>
    <t>Eff.ratio.SE.Res.HHnew.Thermal.SH.Solids.CO.Elc.Elec</t>
  </si>
  <si>
    <t>Eff.ratio.SE.Res.HHnew.Thermal.SH.LPG</t>
  </si>
  <si>
    <t>Eff.ratio.SE.Res.HHnew.Thermal.SH.LPG.SH</t>
  </si>
  <si>
    <t>Eff.ratio.SE.Res.HHnew.Thermal.SH.LPG.SH.LPG</t>
  </si>
  <si>
    <t>Eff.ratio.SE.Res.HHnew.Thermal.SH.LPG.SH.Elec</t>
  </si>
  <si>
    <t>Eff.ratio.SE.Res.HHnew.Thermal.SH.LPG.SC</t>
  </si>
  <si>
    <t>Eff.ratio.SE.Res.HHnew.Thermal.SH.LPG.SC.AC.Elec</t>
  </si>
  <si>
    <t>Eff.ratio.SE.Res.HHnew.Thermal.SH.LPG.WH</t>
  </si>
  <si>
    <t>Eff.ratio.SE.Res.HHnew.Thermal.SH.LPG.WH.LPG.NoSolar.LPG</t>
  </si>
  <si>
    <t>Eff.ratio.SE.Res.HHnew.Thermal.SH.LPG.WH.LPG.Solar</t>
  </si>
  <si>
    <t>Eff.ratio.SE.Res.HHnew.Thermal.SH.LPG.WH.LPG.Solar.LPG</t>
  </si>
  <si>
    <t>Eff.ratio.SE.Res.HHnew.Thermal.SH.LPG.WH.LPG.Solar.Solar</t>
  </si>
  <si>
    <t>Eff.ratio.SE.Res.HHnew.Thermal.SH.LPG.WH.Elc.NoSolar.Elec</t>
  </si>
  <si>
    <t>Eff.ratio.SE.Res.HHnew.Thermal.SH.LPG.WH.Elc.Solar</t>
  </si>
  <si>
    <t>Eff.ratio.SE.Res.HHnew.Thermal.SH.LPG.WH.Elc.Solar.Elec</t>
  </si>
  <si>
    <t>Eff.ratio.SE.Res.HHnew.Thermal.SH.LPG.WH.Elc.Solar.Solar</t>
  </si>
  <si>
    <t>Eff.ratio.SE.Res.HHnew.Thermal.SH.LPG.CO</t>
  </si>
  <si>
    <t>Eff.ratio.SE.Res.HHnew.Thermal.SH.LPG.CO.LPG.LPG</t>
  </si>
  <si>
    <t>Eff.ratio.SE.Res.HHnew.Thermal.SH.LPG.CO.Elc.Elec</t>
  </si>
  <si>
    <t>Eff.ratio.SE.Res.HHnew.Thermal.SH.Oil</t>
  </si>
  <si>
    <t>Eff.ratio.SE.Res.HHnew.Thermal.SH.Oil.SH</t>
  </si>
  <si>
    <t>Eff.ratio.SE.Res.HHnew.Thermal.SH.Oil.SH.Oil</t>
  </si>
  <si>
    <t>Eff.ratio.SE.Res.HHnew.Thermal.SH.Oil.SH.Elec</t>
  </si>
  <si>
    <t>Eff.ratio.SE.Res.HHnew.Thermal.SH.Oil.SC</t>
  </si>
  <si>
    <t>Eff.ratio.SE.Res.HHnew.Thermal.SH.Oil.SC.AC.Elec</t>
  </si>
  <si>
    <t>Eff.ratio.SE.Res.HHnew.Thermal.SH.Oil.WH</t>
  </si>
  <si>
    <t>Eff.ratio.SE.Res.HHnew.Thermal.SH.Oil.WH.Oil.NoSolar.Oil</t>
  </si>
  <si>
    <t>Eff.ratio.SE.Res.HHnew.Thermal.SH.Oil.WH.Oil.Solar</t>
  </si>
  <si>
    <t>Eff.ratio.SE.Res.HHnew.Thermal.SH.Oil.WH.Oil.Solar.Oil</t>
  </si>
  <si>
    <t>Eff.ratio.SE.Res.HHnew.Thermal.SH.Oil.WH.Oil.Solar.Solar</t>
  </si>
  <si>
    <t>Eff.ratio.SE.Res.HHnew.Thermal.SH.Oil.WH.Elc.NoSolar.Elec</t>
  </si>
  <si>
    <t>Eff.ratio.SE.Res.HHnew.Thermal.SH.Oil.WH.Elc.Solar</t>
  </si>
  <si>
    <t>Eff.ratio.SE.Res.HHnew.Thermal.SH.Oil.WH.Elc.Solar.Elec</t>
  </si>
  <si>
    <t>Eff.ratio.SE.Res.HHnew.Thermal.SH.Oil.WH.Elc.Solar.Solar</t>
  </si>
  <si>
    <t>Eff.ratio.SE.Res.HHnew.Thermal.SH.Oil.CO</t>
  </si>
  <si>
    <t>Eff.ratio.SE.Res.HHnew.Thermal.SH.Oil.CO.LPG.LPG</t>
  </si>
  <si>
    <t>Eff.ratio.SE.Res.HHnew.Thermal.SH.Oil.CO.Elc.Elec</t>
  </si>
  <si>
    <t>Eff.ratio.SE.Res.HHnew.Thermal.SH.Gas</t>
  </si>
  <si>
    <t>Eff.ratio.SE.Res.HHnew.Thermal.SH.Gas.SH</t>
  </si>
  <si>
    <t>Eff.ratio.SE.Res.HHnew.Thermal.SH.Gas.SH.Gas</t>
  </si>
  <si>
    <t>Eff.ratio.SE.Res.HHnew.Thermal.SH.Gas.SH.Elec</t>
  </si>
  <si>
    <t>Eff.ratio.SE.Res.HHnew.Thermal.SH.Gas.SC</t>
  </si>
  <si>
    <t>Eff.ratio.SE.Res.HHnew.Thermal.SH.Gas.SC.AC.Elec</t>
  </si>
  <si>
    <t>Eff.ratio.SE.Res.HHnew.Thermal.SH.Gas.WH</t>
  </si>
  <si>
    <t>Eff.ratio.SE.Res.HHnew.Thermal.SH.Gas.WH.Gas.NoSolar.Gas</t>
  </si>
  <si>
    <t>Eff.ratio.SE.Res.HHnew.Thermal.SH.Gas.WH.Gas.Solar</t>
  </si>
  <si>
    <t>Eff.ratio.SE.Res.HHnew.Thermal.SH.Gas.WH.Gas.Solar.Gas</t>
  </si>
  <si>
    <t>Eff.ratio.SE.Res.HHnew.Thermal.SH.Gas.WH.Gas.Solar.Solar</t>
  </si>
  <si>
    <t>Eff.ratio.SE.Res.HHnew.Thermal.SH.Gas.WH.Elc.NoSolar.Elec</t>
  </si>
  <si>
    <t>Eff.ratio.SE.Res.HHnew.Thermal.SH.Gas.WH.Elc.Solar</t>
  </si>
  <si>
    <t>Eff.ratio.SE.Res.HHnew.Thermal.SH.Gas.WH.Elc.Solar.Elec</t>
  </si>
  <si>
    <t>Eff.ratio.SE.Res.HHnew.Thermal.SH.Gas.WH.Elc.Solar.Solar</t>
  </si>
  <si>
    <t>Eff.ratio.SE.Res.HHnew.Thermal.SH.Gas.CO</t>
  </si>
  <si>
    <t>Eff.ratio.SE.Res.HHnew.Thermal.SH.Gas.CO.Gas.Gas</t>
  </si>
  <si>
    <t>Eff.ratio.SE.Res.HHnew.Thermal.SH.Gas.CO.Elc.Elec</t>
  </si>
  <si>
    <t>Eff.ratio.SE.Res.HHnew.Thermal.SH.Biomass</t>
  </si>
  <si>
    <t>Eff.ratio.SE.Res.HHnew.Thermal.SH.Biomass.SH</t>
  </si>
  <si>
    <t>Eff.ratio.SE.Res.HHnew.Thermal.SH.Biomass.SH.Biomass</t>
  </si>
  <si>
    <t>Eff.ratio.SE.Res.HHnew.Thermal.SH.Biomass.SH.Elec</t>
  </si>
  <si>
    <t>Eff.ratio.SE.Res.HHnew.Thermal.SH.Biomass.SC</t>
  </si>
  <si>
    <t>Eff.ratio.SE.Res.HHnew.Thermal.SH.Biomass.SC.AC.Elec</t>
  </si>
  <si>
    <t>Eff.ratio.SE.Res.HHnew.Thermal.SH.Biomass.WH</t>
  </si>
  <si>
    <t>Eff.ratio.SE.Res.HHnew.Thermal.SH.Biomass.WH.Biomass.NoSolar.Biomass</t>
  </si>
  <si>
    <t>Eff.ratio.SE.Res.HHnew.Thermal.SH.Biomass.WH.Biomass.Solar</t>
  </si>
  <si>
    <t>Eff.ratio.SE.Res.HHnew.Thermal.SH.Biomass.WH.Biomass.Solar.Biomass</t>
  </si>
  <si>
    <t>Eff.ratio.SE.Res.HHnew.Thermal.SH.Biomass.WH.Biomass.Solar.Solar</t>
  </si>
  <si>
    <t>Eff.ratio.SE.Res.HHnew.Thermal.SH.Biomass.WH.LPG.NoSolar.LPG</t>
  </si>
  <si>
    <t>Eff.ratio.SE.Res.HHnew.Thermal.SH.Biomass.WH.LPG.Solar</t>
  </si>
  <si>
    <t>Eff.ratio.SE.Res.HHnew.Thermal.SH.Biomass.WH.LPG.Solar.LPG</t>
  </si>
  <si>
    <t>Eff.ratio.SE.Res.HHnew.Thermal.SH.Biomass.WH.LPG.Solar.Solar</t>
  </si>
  <si>
    <t>Eff.ratio.SE.Res.HHnew.Thermal.SH.Biomass.WH.Elc.NoSolar.Elec</t>
  </si>
  <si>
    <t>Eff.ratio.SE.Res.HHnew.Thermal.SH.Biomass.WH.Elc.Solar</t>
  </si>
  <si>
    <t>Eff.ratio.SE.Res.HHnew.Thermal.SH.Biomass.WH.Elc.Solar.Elec</t>
  </si>
  <si>
    <t>Eff.ratio.SE.Res.HHnew.Thermal.SH.Biomass.WH.Elc.Solar.Solar</t>
  </si>
  <si>
    <t>Eff.ratio.SE.Res.HHnew.Thermal.SH.Biomass.CO</t>
  </si>
  <si>
    <t>Eff.ratio.SE.Res.HHnew.Thermal.SH.Biomass.CO.Biomass.Biomass</t>
  </si>
  <si>
    <t>Eff.ratio.SE.Res.HHnew.Thermal.SH.Biomass.CO.LPG.LPG</t>
  </si>
  <si>
    <t>Eff.ratio.SE.Res.HHnew.Thermal.SH.Biomass.CO.Elc.Elec</t>
  </si>
  <si>
    <t>Eff.ratio.SE.Res.HHnew.Thermal.SH.Geo</t>
  </si>
  <si>
    <t>Eff.ratio.SE.Res.HHnew.Thermal.SH.Geo.SH</t>
  </si>
  <si>
    <t>Eff.ratio.SE.Res.HHnew.Thermal.SH.Geo.SH.Geo</t>
  </si>
  <si>
    <t>Eff.ratio.SE.Res.HHnew.Thermal.SH.Geo.SH.Elec</t>
  </si>
  <si>
    <t>Eff.ratio.SE.Res.HHnew.Thermal.SH.Geo.SC</t>
  </si>
  <si>
    <t>Eff.ratio.SE.Res.HHnew.Thermal.SH.Geo.SC.AC.Elec</t>
  </si>
  <si>
    <t>Eff.ratio.SE.Res.HHnew.Thermal.SH.Geo.WH</t>
  </si>
  <si>
    <t>Eff.ratio.SE.Res.HHnew.Thermal.SH.Geo.WH.Geo.NoSolar.Geo</t>
  </si>
  <si>
    <t>Eff.ratio.SE.Res.HHnew.Thermal.SH.Geo.WH.Geo.Solar</t>
  </si>
  <si>
    <t>Eff.ratio.SE.Res.HHnew.Thermal.SH.Geo.WH.Geo.Solar.Geo</t>
  </si>
  <si>
    <t>Eff.ratio.SE.Res.HHnew.Thermal.SH.Geo.WH.Geo.Solar.Solar</t>
  </si>
  <si>
    <t>Eff.ratio.SE.Res.HHnew.Thermal.SH.Geo.WH.Elc.NoSolar.Elec</t>
  </si>
  <si>
    <t>Eff.ratio.SE.Res.HHnew.Thermal.SH.Geo.WH.Elc.Solar</t>
  </si>
  <si>
    <t>Eff.ratio.SE.Res.HHnew.Thermal.SH.Geo.WH.Elc.Solar.Elec</t>
  </si>
  <si>
    <t>Eff.ratio.SE.Res.HHnew.Thermal.SH.Geo.WH.Elc.Solar.Solar</t>
  </si>
  <si>
    <t>Eff.ratio.SE.Res.HHnew.Thermal.SH.Geo.CO</t>
  </si>
  <si>
    <t>Eff.ratio.SE.Res.HHnew.Thermal.SH.Geo.CO.LPG.LPG</t>
  </si>
  <si>
    <t>Eff.ratio.SE.Res.HHnew.Thermal.SH.Geo.CO.Elc.Elec</t>
  </si>
  <si>
    <t>Eff.ratio.SE.Res.HHnew.Thermal.SH.DistrHeat</t>
  </si>
  <si>
    <t>Eff.ratio.SE.Res.HHnew.Thermal.SH.DistrHeat.SH</t>
  </si>
  <si>
    <t>Eff.ratio.SE.Res.HHnew.Thermal.SH.DistrHeat.SH.Steam_Distr</t>
  </si>
  <si>
    <t>Eff.ratio.SE.Res.HHnew.Thermal.SH.DistrHeat.SH.Elec</t>
  </si>
  <si>
    <t>Eff.ratio.SE.Res.HHnew.Thermal.SH.DistrHeat.SC</t>
  </si>
  <si>
    <t>Eff.ratio.SE.Res.HHnew.Thermal.SH.DistrHeat.SC.AC.Elec</t>
  </si>
  <si>
    <t>Eff.ratio.SE.Res.HHnew.Thermal.SH.DistrHeat.WH</t>
  </si>
  <si>
    <t>Eff.ratio.SE.Res.HHnew.Thermal.SH.DistrHeat.WH.DistrHeat.NoSolar.Steam_Distr</t>
  </si>
  <si>
    <t>Eff.ratio.SE.Res.HHnew.Thermal.SH.DistrHeat.WH.DistrHeat.Solar</t>
  </si>
  <si>
    <t>Eff.ratio.SE.Res.HHnew.Thermal.SH.DistrHeat.WH.DistrHeat.Solar.Steam_Distr</t>
  </si>
  <si>
    <t>Eff.ratio.SE.Res.HHnew.Thermal.SH.DistrHeat.WH.DistrHeat.Solar.Solar</t>
  </si>
  <si>
    <t>Eff.ratio.SE.Res.HHnew.Thermal.SH.DistrHeat.WH.Elc.NoSolar.Elec</t>
  </si>
  <si>
    <t>Eff.ratio.SE.Res.HHnew.Thermal.SH.DistrHeat.WH.Elc.Solar</t>
  </si>
  <si>
    <t>Eff.ratio.SE.Res.HHnew.Thermal.SH.DistrHeat.WH.Elc.Solar.Elec</t>
  </si>
  <si>
    <t>Eff.ratio.SE.Res.HHnew.Thermal.SH.DistrHeat.WH.Elc.Solar.Solar</t>
  </si>
  <si>
    <t>Eff.ratio.SE.Res.HHnew.Thermal.SH.DistrHeat.CO</t>
  </si>
  <si>
    <t>Eff.ratio.SE.Res.HHnew.Thermal.SH.DistrHeat.CO.LPG.LPG</t>
  </si>
  <si>
    <t>Eff.ratio.SE.Res.HHnew.Thermal.SH.DistrHeat.CO.Elc.Elec</t>
  </si>
  <si>
    <t>Eff.ratio.SE.Res.HHnew.Thermal.SH.AdvElc</t>
  </si>
  <si>
    <t>Eff.ratio.SE.Res.HHnew.Thermal.SH.AdvElc.SH</t>
  </si>
  <si>
    <t>Eff.ratio.SE.Res.HHnew.Thermal.SH.AdvElc.SH.Elec</t>
  </si>
  <si>
    <t>Eff.ratio.SE.Res.HHnew.Thermal.SH.AdvElc.SC</t>
  </si>
  <si>
    <t>Eff.ratio.SE.Res.HHnew.Thermal.SH.AdvElc.SC.AC.Elec</t>
  </si>
  <si>
    <t>Eff.ratio.SE.Res.HHnew.Thermal.SH.AdvElc.WH</t>
  </si>
  <si>
    <t>Eff.ratio.SE.Res.HHnew.Thermal.SH.AdvElc.WH.LPG.NoSolar.LPG</t>
  </si>
  <si>
    <t>Eff.ratio.SE.Res.HHnew.Thermal.SH.AdvElc.WH.LPG.Solar</t>
  </si>
  <si>
    <t>Eff.ratio.SE.Res.HHnew.Thermal.SH.AdvElc.WH.LPG.Solar.LPG</t>
  </si>
  <si>
    <t>Eff.ratio.SE.Res.HHnew.Thermal.SH.AdvElc.WH.LPG.Solar.Solar</t>
  </si>
  <si>
    <t>Eff.ratio.SE.Res.HHnew.Thermal.SH.AdvElc.WH.Elc.NoSolar.Elec</t>
  </si>
  <si>
    <t>Eff.ratio.SE.Res.HHnew.Thermal.SH.AdvElc.WH.Elc.Solar</t>
  </si>
  <si>
    <t>Eff.ratio.SE.Res.HHnew.Thermal.SH.AdvElc.WH.Elc.Solar.Elec</t>
  </si>
  <si>
    <t>Eff.ratio.SE.Res.HHnew.Thermal.SH.AdvElc.WH.Elc.Solar.Solar</t>
  </si>
  <si>
    <t>Eff.ratio.SE.Res.HHnew.Thermal.SH.AdvElc.CO</t>
  </si>
  <si>
    <t>Eff.ratio.SE.Res.HHnew.Thermal.SH.AdvElc.CO.LPG.LPG</t>
  </si>
  <si>
    <t>Eff.ratio.SE.Res.HHnew.Thermal.SH.AdvElc.CO.Elc.Elec</t>
  </si>
  <si>
    <t>Eff.ratio.SE.Res.HHnew.Thermal.SH.ConvElc</t>
  </si>
  <si>
    <t>Eff.ratio.SE.Res.HHnew.Thermal.SH.ConvElc.SH</t>
  </si>
  <si>
    <t>Eff.ratio.SE.Res.HHnew.Thermal.SH.ConvElc.SH.Elec</t>
  </si>
  <si>
    <t>Eff.ratio.SE.Res.HHnew.Thermal.SH.ConvElc.SC</t>
  </si>
  <si>
    <t>Eff.ratio.SE.Res.HHnew.Thermal.SH.ConvElc.SC.AC.Elec</t>
  </si>
  <si>
    <t>Eff.ratio.SE.Res.HHnew.Thermal.SH.ConvElc.WH</t>
  </si>
  <si>
    <t>Eff.ratio.SE.Res.HHnew.Thermal.SH.ConvElc.WH.LPG.NoSolar.LPG</t>
  </si>
  <si>
    <t>Eff.ratio.SE.Res.HHnew.Thermal.SH.ConvElc.WH.LPG.Solar</t>
  </si>
  <si>
    <t>Eff.ratio.SE.Res.HHnew.Thermal.SH.ConvElc.WH.LPG.Solar.LPG</t>
  </si>
  <si>
    <t>Eff.ratio.SE.Res.HHnew.Thermal.SH.ConvElc.WH.LPG.Solar.Solar</t>
  </si>
  <si>
    <t>Eff.ratio.SE.Res.HHnew.Thermal.SH.ConvElc.WH.Elc.NoSolar.Elec</t>
  </si>
  <si>
    <t>Eff.ratio.SE.Res.HHnew.Thermal.SH.ConvElc.WH.Elc.Solar</t>
  </si>
  <si>
    <t>Eff.ratio.SE.Res.HHnew.Thermal.SH.ConvElc.WH.Elc.Solar.Elec</t>
  </si>
  <si>
    <t>Eff.ratio.SE.Res.HHnew.Thermal.SH.ConvElc.WH.Elc.Solar.Solar</t>
  </si>
  <si>
    <t>Eff.ratio.SE.Res.HHnew.Thermal.SH.ConvElc.CO</t>
  </si>
  <si>
    <t>Eff.ratio.SE.Res.HHnew.Thermal.SH.ConvElc.CO.LPG.LPG</t>
  </si>
  <si>
    <t>Eff.ratio.SE.Res.HHnew.Thermal.SH.ConvElc.CO.Elc.Elec</t>
  </si>
  <si>
    <t>SE - CO2 emissions in new and renovated households (detailed structure)</t>
  </si>
  <si>
    <t>EMI.ktCO2.SE.Res.HHnew.Thermal.SH.Solids</t>
  </si>
  <si>
    <t>EMI.ktCO2.SE.Res.HHnew.Thermal.SH.Solids.SH</t>
  </si>
  <si>
    <t>EMI.ktCO2.SE.Res.HHnew.Thermal.SH.Solids.SH.Solids</t>
  </si>
  <si>
    <t>EMI.ktCO2.SE.Res.HHnew.Thermal.SH.Solids.SH.Elec</t>
  </si>
  <si>
    <t>EMI.ktCO2.SE.Res.HHnew.Thermal.SH.Solids.SC</t>
  </si>
  <si>
    <t>EMI.ktCO2.SE.Res.HHnew.Thermal.SH.Solids.SC.AC.Elec</t>
  </si>
  <si>
    <t>EMI.ktCO2.SE.Res.HHnew.Thermal.SH.Solids.WH</t>
  </si>
  <si>
    <t>EMI.ktCO2.SE.Res.HHnew.Thermal.SH.Solids.WH.Solids.NoSolar.Solids</t>
  </si>
  <si>
    <t>EMI.ktCO2.SE.Res.HHnew.Thermal.SH.Solids.WH.LPG.NoSolar.LPG</t>
  </si>
  <si>
    <t>EMI.ktCO2.SE.Res.HHnew.Thermal.SH.Solids.WH.LPG.Solar</t>
  </si>
  <si>
    <t>EMI.ktCO2.SE.Res.HHnew.Thermal.SH.Solids.WH.LPG.Solar.LPG</t>
  </si>
  <si>
    <t>EMI.ktCO2.SE.Res.HHnew.Thermal.SH.Solids.WH.LPG.Solar.Solar</t>
  </si>
  <si>
    <t>EMI.ktCO2.SE.Res.HHnew.Thermal.SH.Solids.WH.Elc.NoSolar.Elec</t>
  </si>
  <si>
    <t>EMI.ktCO2.SE.Res.HHnew.Thermal.SH.Solids.WH.Elc.Solar</t>
  </si>
  <si>
    <t>EMI.ktCO2.SE.Res.HHnew.Thermal.SH.Solids.WH.Elc.Solar.Elec</t>
  </si>
  <si>
    <t>EMI.ktCO2.SE.Res.HHnew.Thermal.SH.Solids.WH.Elc.Solar.Solar</t>
  </si>
  <si>
    <t>EMI.ktCO2.SE.Res.HHnew.Thermal.SH.Solids.CO</t>
  </si>
  <si>
    <t>EMI.ktCO2.SE.Res.HHnew.Thermal.SH.Solids.CO.Solids.Solids</t>
  </si>
  <si>
    <t>EMI.ktCO2.SE.Res.HHnew.Thermal.SH.Solids.CO.LPG.LPG</t>
  </si>
  <si>
    <t>EMI.ktCO2.SE.Res.HHnew.Thermal.SH.Solids.CO.Elc.Elec</t>
  </si>
  <si>
    <t>EMI.ktCO2.SE.Res.HHnew.Thermal.SH.LPG</t>
  </si>
  <si>
    <t>EMI.ktCO2.SE.Res.HHnew.Thermal.SH.LPG.SH</t>
  </si>
  <si>
    <t>EMI.ktCO2.SE.Res.HHnew.Thermal.SH.LPG.SH.LPG</t>
  </si>
  <si>
    <t>EMI.ktCO2.SE.Res.HHnew.Thermal.SH.LPG.SH.Elec</t>
  </si>
  <si>
    <t>EMI.ktCO2.SE.Res.HHnew.Thermal.SH.LPG.SC</t>
  </si>
  <si>
    <t>EMI.ktCO2.SE.Res.HHnew.Thermal.SH.LPG.SC.AC.Elec</t>
  </si>
  <si>
    <t>EMI.ktCO2.SE.Res.HHnew.Thermal.SH.LPG.WH</t>
  </si>
  <si>
    <t>EMI.ktCO2.SE.Res.HHnew.Thermal.SH.LPG.WH.LPG.NoSolar.LPG</t>
  </si>
  <si>
    <t>EMI.ktCO2.SE.Res.HHnew.Thermal.SH.LPG.WH.LPG.Solar</t>
  </si>
  <si>
    <t>EMI.ktCO2.SE.Res.HHnew.Thermal.SH.LPG.WH.LPG.Solar.LPG</t>
  </si>
  <si>
    <t>EMI.ktCO2.SE.Res.HHnew.Thermal.SH.LPG.WH.LPG.Solar.Solar</t>
  </si>
  <si>
    <t>EMI.ktCO2.SE.Res.HHnew.Thermal.SH.LPG.WH.Elc.NoSolar.Elec</t>
  </si>
  <si>
    <t>EMI.ktCO2.SE.Res.HHnew.Thermal.SH.LPG.WH.Elc.Solar</t>
  </si>
  <si>
    <t>EMI.ktCO2.SE.Res.HHnew.Thermal.SH.LPG.WH.Elc.Solar.Elec</t>
  </si>
  <si>
    <t>EMI.ktCO2.SE.Res.HHnew.Thermal.SH.LPG.WH.Elc.Solar.Solar</t>
  </si>
  <si>
    <t>EMI.ktCO2.SE.Res.HHnew.Thermal.SH.LPG.CO</t>
  </si>
  <si>
    <t>EMI.ktCO2.SE.Res.HHnew.Thermal.SH.LPG.CO.LPG.LPG</t>
  </si>
  <si>
    <t>EMI.ktCO2.SE.Res.HHnew.Thermal.SH.LPG.CO.Elc.Elec</t>
  </si>
  <si>
    <t>EMI.ktCO2.SE.Res.HHnew.Thermal.SH.Oil</t>
  </si>
  <si>
    <t>EMI.ktCO2.SE.Res.HHnew.Thermal.SH.Oil.SH</t>
  </si>
  <si>
    <t>EMI.ktCO2.SE.Res.HHnew.Thermal.SH.Oil.SH.Oil</t>
  </si>
  <si>
    <t>EMI.ktCO2.SE.Res.HHnew.Thermal.SH.Oil.SH.Elec</t>
  </si>
  <si>
    <t>EMI.ktCO2.SE.Res.HHnew.Thermal.SH.Oil.SC</t>
  </si>
  <si>
    <t>EMI.ktCO2.SE.Res.HHnew.Thermal.SH.Oil.SC.AC.Elec</t>
  </si>
  <si>
    <t>EMI.ktCO2.SE.Res.HHnew.Thermal.SH.Oil.WH</t>
  </si>
  <si>
    <t>EMI.ktCO2.SE.Res.HHnew.Thermal.SH.Oil.WH.Oil.NoSolar.Oil</t>
  </si>
  <si>
    <t>EMI.ktCO2.SE.Res.HHnew.Thermal.SH.Oil.WH.Oil.Solar</t>
  </si>
  <si>
    <t>EMI.ktCO2.SE.Res.HHnew.Thermal.SH.Oil.WH.Oil.Solar.Oil</t>
  </si>
  <si>
    <t>EMI.ktCO2.SE.Res.HHnew.Thermal.SH.Oil.WH.Oil.Solar.Solar</t>
  </si>
  <si>
    <t>EMI.ktCO2.SE.Res.HHnew.Thermal.SH.Oil.WH.Elc.NoSolar.Elec</t>
  </si>
  <si>
    <t>EMI.ktCO2.SE.Res.HHnew.Thermal.SH.Oil.WH.Elc.Solar</t>
  </si>
  <si>
    <t>EMI.ktCO2.SE.Res.HHnew.Thermal.SH.Oil.WH.Elc.Solar.Elec</t>
  </si>
  <si>
    <t>EMI.ktCO2.SE.Res.HHnew.Thermal.SH.Oil.WH.Elc.Solar.Solar</t>
  </si>
  <si>
    <t>EMI.ktCO2.SE.Res.HHnew.Thermal.SH.Oil.CO</t>
  </si>
  <si>
    <t>EMI.ktCO2.SE.Res.HHnew.Thermal.SH.Oil.CO.LPG.LPG</t>
  </si>
  <si>
    <t>EMI.ktCO2.SE.Res.HHnew.Thermal.SH.Oil.CO.Elc.Elec</t>
  </si>
  <si>
    <t>EMI.ktCO2.SE.Res.HHnew.Thermal.SH.Gas</t>
  </si>
  <si>
    <t>EMI.ktCO2.SE.Res.HHnew.Thermal.SH.Gas.SH</t>
  </si>
  <si>
    <t>EMI.ktCO2.SE.Res.HHnew.Thermal.SH.Gas.SH.Gas</t>
  </si>
  <si>
    <t>EMI.ktCO2.SE.Res.HHnew.Thermal.SH.Gas.SH.Elec</t>
  </si>
  <si>
    <t>EMI.ktCO2.SE.Res.HHnew.Thermal.SH.Gas.SC</t>
  </si>
  <si>
    <t>EMI.ktCO2.SE.Res.HHnew.Thermal.SH.Gas.SC.AC.Elec</t>
  </si>
  <si>
    <t>EMI.ktCO2.SE.Res.HHnew.Thermal.SH.Gas.WH</t>
  </si>
  <si>
    <t>EMI.ktCO2.SE.Res.HHnew.Thermal.SH.Gas.WH.Gas.NoSolar.Gas</t>
  </si>
  <si>
    <t>EMI.ktCO2.SE.Res.HHnew.Thermal.SH.Gas.WH.Gas.Solar</t>
  </si>
  <si>
    <t>EMI.ktCO2.SE.Res.HHnew.Thermal.SH.Gas.WH.Gas.Solar.Gas</t>
  </si>
  <si>
    <t>EMI.ktCO2.SE.Res.HHnew.Thermal.SH.Gas.WH.Gas.Solar.Solar</t>
  </si>
  <si>
    <t>EMI.ktCO2.SE.Res.HHnew.Thermal.SH.Gas.WH.Elc.NoSolar.Elec</t>
  </si>
  <si>
    <t>EMI.ktCO2.SE.Res.HHnew.Thermal.SH.Gas.WH.Elc.Solar</t>
  </si>
  <si>
    <t>EMI.ktCO2.SE.Res.HHnew.Thermal.SH.Gas.WH.Elc.Solar.Elec</t>
  </si>
  <si>
    <t>EMI.ktCO2.SE.Res.HHnew.Thermal.SH.Gas.WH.Elc.Solar.Solar</t>
  </si>
  <si>
    <t>EMI.ktCO2.SE.Res.HHnew.Thermal.SH.Gas.CO</t>
  </si>
  <si>
    <t>EMI.ktCO2.SE.Res.HHnew.Thermal.SH.Gas.CO.Gas.Gas</t>
  </si>
  <si>
    <t>EMI.ktCO2.SE.Res.HHnew.Thermal.SH.Gas.CO.Elc.Elec</t>
  </si>
  <si>
    <t>EMI.ktCO2.SE.Res.HHnew.Thermal.SH.Biomass</t>
  </si>
  <si>
    <t>EMI.ktCO2.SE.Res.HHnew.Thermal.SH.Biomass.SH</t>
  </si>
  <si>
    <t>EMI.ktCO2.SE.Res.HHnew.Thermal.SH.Biomass.SH.Biomass</t>
  </si>
  <si>
    <t>EMI.ktCO2.SE.Res.HHnew.Thermal.SH.Biomass.SH.Elec</t>
  </si>
  <si>
    <t>EMI.ktCO2.SE.Res.HHnew.Thermal.SH.Biomass.SC</t>
  </si>
  <si>
    <t>EMI.ktCO2.SE.Res.HHnew.Thermal.SH.Biomass.SC.AC.Elec</t>
  </si>
  <si>
    <t>EMI.ktCO2.SE.Res.HHnew.Thermal.SH.Biomass.WH</t>
  </si>
  <si>
    <t>EMI.ktCO2.SE.Res.HHnew.Thermal.SH.Biomass.WH.Biomass.NoSolar.Biomass</t>
  </si>
  <si>
    <t>EMI.ktCO2.SE.Res.HHnew.Thermal.SH.Biomass.WH.Biomass.Solar</t>
  </si>
  <si>
    <t>EMI.ktCO2.SE.Res.HHnew.Thermal.SH.Biomass.WH.Biomass.Solar.Biomass</t>
  </si>
  <si>
    <t>EMI.ktCO2.SE.Res.HHnew.Thermal.SH.Biomass.WH.Biomass.Solar.Solar</t>
  </si>
  <si>
    <t>EMI.ktCO2.SE.Res.HHnew.Thermal.SH.Biomass.WH.LPG.NoSolar.LPG</t>
  </si>
  <si>
    <t>EMI.ktCO2.SE.Res.HHnew.Thermal.SH.Biomass.WH.LPG.Solar</t>
  </si>
  <si>
    <t>EMI.ktCO2.SE.Res.HHnew.Thermal.SH.Biomass.WH.LPG.Solar.LPG</t>
  </si>
  <si>
    <t>EMI.ktCO2.SE.Res.HHnew.Thermal.SH.Biomass.WH.LPG.Solar.Solar</t>
  </si>
  <si>
    <t>EMI.ktCO2.SE.Res.HHnew.Thermal.SH.Biomass.WH.Elc.NoSolar.Elec</t>
  </si>
  <si>
    <t>EMI.ktCO2.SE.Res.HHnew.Thermal.SH.Biomass.WH.Elc.Solar</t>
  </si>
  <si>
    <t>EMI.ktCO2.SE.Res.HHnew.Thermal.SH.Biomass.WH.Elc.Solar.Elec</t>
  </si>
  <si>
    <t>EMI.ktCO2.SE.Res.HHnew.Thermal.SH.Biomass.WH.Elc.Solar.Solar</t>
  </si>
  <si>
    <t>EMI.ktCO2.SE.Res.HHnew.Thermal.SH.Biomass.CO</t>
  </si>
  <si>
    <t>EMI.ktCO2.SE.Res.HHnew.Thermal.SH.Biomass.CO.Biomass.Biomass</t>
  </si>
  <si>
    <t>EMI.ktCO2.SE.Res.HHnew.Thermal.SH.Biomass.CO.LPG.LPG</t>
  </si>
  <si>
    <t>EMI.ktCO2.SE.Res.HHnew.Thermal.SH.Biomass.CO.Elc.Elec</t>
  </si>
  <si>
    <t>EMI.ktCO2.SE.Res.HHnew.Thermal.SH.Geo</t>
  </si>
  <si>
    <t>EMI.ktCO2.SE.Res.HHnew.Thermal.SH.Geo.SH</t>
  </si>
  <si>
    <t>EMI.ktCO2.SE.Res.HHnew.Thermal.SH.Geo.SH.Geo</t>
  </si>
  <si>
    <t>EMI.ktCO2.SE.Res.HHnew.Thermal.SH.Geo.SH.Elec</t>
  </si>
  <si>
    <t>EMI.ktCO2.SE.Res.HHnew.Thermal.SH.Geo.SC</t>
  </si>
  <si>
    <t>EMI.ktCO2.SE.Res.HHnew.Thermal.SH.Geo.SC.AC.Elec</t>
  </si>
  <si>
    <t>EMI.ktCO2.SE.Res.HHnew.Thermal.SH.Geo.WH</t>
  </si>
  <si>
    <t>EMI.ktCO2.SE.Res.HHnew.Thermal.SH.Geo.WH.Geo.NoSolar.Geo</t>
  </si>
  <si>
    <t>EMI.ktCO2.SE.Res.HHnew.Thermal.SH.Geo.WH.Geo.Solar</t>
  </si>
  <si>
    <t>EMI.ktCO2.SE.Res.HHnew.Thermal.SH.Geo.WH.Geo.Solar.Geo</t>
  </si>
  <si>
    <t>EMI.ktCO2.SE.Res.HHnew.Thermal.SH.Geo.WH.Geo.Solar.Solar</t>
  </si>
  <si>
    <t>EMI.ktCO2.SE.Res.HHnew.Thermal.SH.Geo.WH.Elc.NoSolar.Elec</t>
  </si>
  <si>
    <t>EMI.ktCO2.SE.Res.HHnew.Thermal.SH.Geo.WH.Elc.Solar</t>
  </si>
  <si>
    <t>EMI.ktCO2.SE.Res.HHnew.Thermal.SH.Geo.WH.Elc.Solar.Elec</t>
  </si>
  <si>
    <t>EMI.ktCO2.SE.Res.HHnew.Thermal.SH.Geo.WH.Elc.Solar.Solar</t>
  </si>
  <si>
    <t>EMI.ktCO2.SE.Res.HHnew.Thermal.SH.Geo.CO</t>
  </si>
  <si>
    <t>EMI.ktCO2.SE.Res.HHnew.Thermal.SH.Geo.CO.LPG.LPG</t>
  </si>
  <si>
    <t>EMI.ktCO2.SE.Res.HHnew.Thermal.SH.Geo.CO.Elc.Elec</t>
  </si>
  <si>
    <t>EMI.ktCO2.SE.Res.HHnew.Thermal.SH.DistrHeat</t>
  </si>
  <si>
    <t>EMI.ktCO2.SE.Res.HHnew.Thermal.SH.DistrHeat.SH</t>
  </si>
  <si>
    <t>EMI.ktCO2.SE.Res.HHnew.Thermal.SH.DistrHeat.SH.Steam_Distr</t>
  </si>
  <si>
    <t>EMI.ktCO2.SE.Res.HHnew.Thermal.SH.DistrHeat.SH.Elec</t>
  </si>
  <si>
    <t>EMI.ktCO2.SE.Res.HHnew.Thermal.SH.DistrHeat.SC</t>
  </si>
  <si>
    <t>EMI.ktCO2.SE.Res.HHnew.Thermal.SH.DistrHeat.SC.AC.Elec</t>
  </si>
  <si>
    <t>EMI.ktCO2.SE.Res.HHnew.Thermal.SH.DistrHeat.WH</t>
  </si>
  <si>
    <t>EMI.ktCO2.SE.Res.HHnew.Thermal.SH.DistrHeat.WH.DistrHeat.NoSolar.Steam_Distr</t>
  </si>
  <si>
    <t>EMI.ktCO2.SE.Res.HHnew.Thermal.SH.DistrHeat.WH.DistrHeat.Solar</t>
  </si>
  <si>
    <t>EMI.ktCO2.SE.Res.HHnew.Thermal.SH.DistrHeat.WH.DistrHeat.Solar.Steam_Distr</t>
  </si>
  <si>
    <t>EMI.ktCO2.SE.Res.HHnew.Thermal.SH.DistrHeat.WH.DistrHeat.Solar.Solar</t>
  </si>
  <si>
    <t>EMI.ktCO2.SE.Res.HHnew.Thermal.SH.DistrHeat.WH.Elc.NoSolar.Elec</t>
  </si>
  <si>
    <t>EMI.ktCO2.SE.Res.HHnew.Thermal.SH.DistrHeat.WH.Elc.Solar</t>
  </si>
  <si>
    <t>EMI.ktCO2.SE.Res.HHnew.Thermal.SH.DistrHeat.WH.Elc.Solar.Elec</t>
  </si>
  <si>
    <t>EMI.ktCO2.SE.Res.HHnew.Thermal.SH.DistrHeat.WH.Elc.Solar.Solar</t>
  </si>
  <si>
    <t>EMI.ktCO2.SE.Res.HHnew.Thermal.SH.DistrHeat.CO</t>
  </si>
  <si>
    <t>EMI.ktCO2.SE.Res.HHnew.Thermal.SH.DistrHeat.CO.LPG.LPG</t>
  </si>
  <si>
    <t>EMI.ktCO2.SE.Res.HHnew.Thermal.SH.DistrHeat.CO.Elc.Elec</t>
  </si>
  <si>
    <t>EMI.ktCO2.SE.Res.HHnew.Thermal.SH.AdvElc</t>
  </si>
  <si>
    <t>EMI.ktCO2.SE.Res.HHnew.Thermal.SH.AdvElc.SH</t>
  </si>
  <si>
    <t>EMI.ktCO2.SE.Res.HHnew.Thermal.SH.AdvElc.SH.Elec</t>
  </si>
  <si>
    <t>EMI.ktCO2.SE.Res.HHnew.Thermal.SH.AdvElc.SC</t>
  </si>
  <si>
    <t>EMI.ktCO2.SE.Res.HHnew.Thermal.SH.AdvElc.SC.AC.Elec</t>
  </si>
  <si>
    <t>EMI.ktCO2.SE.Res.HHnew.Thermal.SH.AdvElc.WH</t>
  </si>
  <si>
    <t>EMI.ktCO2.SE.Res.HHnew.Thermal.SH.AdvElc.WH.LPG.NoSolar.LPG</t>
  </si>
  <si>
    <t>EMI.ktCO2.SE.Res.HHnew.Thermal.SH.AdvElc.WH.LPG.Solar</t>
  </si>
  <si>
    <t>EMI.ktCO2.SE.Res.HHnew.Thermal.SH.AdvElc.WH.LPG.Solar.LPG</t>
  </si>
  <si>
    <t>EMI.ktCO2.SE.Res.HHnew.Thermal.SH.AdvElc.WH.LPG.Solar.Solar</t>
  </si>
  <si>
    <t>EMI.ktCO2.SE.Res.HHnew.Thermal.SH.AdvElc.WH.Elc.NoSolar.Elec</t>
  </si>
  <si>
    <t>EMI.ktCO2.SE.Res.HHnew.Thermal.SH.AdvElc.WH.Elc.Solar</t>
  </si>
  <si>
    <t>EMI.ktCO2.SE.Res.HHnew.Thermal.SH.AdvElc.WH.Elc.Solar.Elec</t>
  </si>
  <si>
    <t>EMI.ktCO2.SE.Res.HHnew.Thermal.SH.AdvElc.WH.Elc.Solar.Solar</t>
  </si>
  <si>
    <t>EMI.ktCO2.SE.Res.HHnew.Thermal.SH.AdvElc.CO</t>
  </si>
  <si>
    <t>EMI.ktCO2.SE.Res.HHnew.Thermal.SH.AdvElc.CO.LPG.LPG</t>
  </si>
  <si>
    <t>EMI.ktCO2.SE.Res.HHnew.Thermal.SH.AdvElc.CO.Elc.Elec</t>
  </si>
  <si>
    <t>EMI.ktCO2.SE.Res.HHnew.Thermal.SH.ConvElc</t>
  </si>
  <si>
    <t>EMI.ktCO2.SE.Res.HHnew.Thermal.SH.ConvElc.SH</t>
  </si>
  <si>
    <t>EMI.ktCO2.SE.Res.HHnew.Thermal.SH.ConvElc.SH.Elec</t>
  </si>
  <si>
    <t>EMI.ktCO2.SE.Res.HHnew.Thermal.SH.ConvElc.SC</t>
  </si>
  <si>
    <t>EMI.ktCO2.SE.Res.HHnew.Thermal.SH.ConvElc.SC.AC.Elec</t>
  </si>
  <si>
    <t>EMI.ktCO2.SE.Res.HHnew.Thermal.SH.ConvElc.WH</t>
  </si>
  <si>
    <t>EMI.ktCO2.SE.Res.HHnew.Thermal.SH.ConvElc.WH.LPG.NoSolar.LPG</t>
  </si>
  <si>
    <t>EMI.ktCO2.SE.Res.HHnew.Thermal.SH.ConvElc.WH.LPG.Solar</t>
  </si>
  <si>
    <t>EMI.ktCO2.SE.Res.HHnew.Thermal.SH.ConvElc.WH.LPG.Solar.LPG</t>
  </si>
  <si>
    <t>EMI.ktCO2.SE.Res.HHnew.Thermal.SH.ConvElc.WH.LPG.Solar.Solar</t>
  </si>
  <si>
    <t>EMI.ktCO2.SE.Res.HHnew.Thermal.SH.ConvElc.WH.Elc.NoSolar.Elec</t>
  </si>
  <si>
    <t>EMI.ktCO2.SE.Res.HHnew.Thermal.SH.ConvElc.WH.Elc.Solar</t>
  </si>
  <si>
    <t>EMI.ktCO2.SE.Res.HHnew.Thermal.SH.ConvElc.WH.Elc.Solar.Elec</t>
  </si>
  <si>
    <t>EMI.ktCO2.SE.Res.HHnew.Thermal.SH.ConvElc.WH.Elc.Solar.Solar</t>
  </si>
  <si>
    <t>EMI.ktCO2.SE.Res.HHnew.Thermal.SH.ConvElc.CO</t>
  </si>
  <si>
    <t>EMI.ktCO2.SE.Res.HHnew.Thermal.SH.ConvElc.CO.LPG.LPG</t>
  </si>
  <si>
    <t>EMI.ktCO2.SE.Res.HHnew.Thermal.SH.ConvElc.CO.Elc.Elec</t>
  </si>
  <si>
    <t>SE - Final energy consumption of new and renovated households (detailed structure)</t>
  </si>
  <si>
    <t>FEC_per_household.kWh.SE.Res.HHnew.Thermal.SH.Solids</t>
  </si>
  <si>
    <t>FEC_per_household.kWh.SE.Res.HHnew.Thermal.SH.Solids.SH</t>
  </si>
  <si>
    <t>FEC_per_household.kWh.SE.Res.HHnew.Thermal.SH.Solids.SH.Solids</t>
  </si>
  <si>
    <t>FEC_per_household.kWh.SE.Res.HHnew.Thermal.SH.Solids.SH.Elec</t>
  </si>
  <si>
    <t>FEC_per_household.kWh.SE.Res.HHnew.Thermal.SH.Solids.SC</t>
  </si>
  <si>
    <t>FEC_per_household.kWh.SE.Res.HHnew.Thermal.SH.Solids.SC.AC.Elec</t>
  </si>
  <si>
    <t>FEC_per_household.kWh.SE.Res.HHnew.Thermal.SH.Solids.WH</t>
  </si>
  <si>
    <t>FEC_per_household.kWh.SE.Res.HHnew.Thermal.SH.Solids.WH.Solids.NoSolar.Solids</t>
  </si>
  <si>
    <t>FEC_per_household.kWh.SE.Res.HHnew.Thermal.SH.Solids.WH.LPG.NoSolar.LPG</t>
  </si>
  <si>
    <t>FEC_per_household.kWh.SE.Res.HHnew.Thermal.SH.Solids.WH.LPG.Solar</t>
  </si>
  <si>
    <t>FEC_per_household.kWh.SE.Res.HHnew.Thermal.SH.Solids.WH.LPG.Solar.LPG</t>
  </si>
  <si>
    <t>FEC_per_household.kWh.SE.Res.HHnew.Thermal.SH.Solids.WH.LPG.Solar.Solar</t>
  </si>
  <si>
    <t>FEC_per_household.kWh.SE.Res.HHnew.Thermal.SH.Solids.WH.Elc.NoSolar.Elec</t>
  </si>
  <si>
    <t>FEC_per_household.kWh.SE.Res.HHnew.Thermal.SH.Solids.WH.Elc.Solar</t>
  </si>
  <si>
    <t>FEC_per_household.kWh.SE.Res.HHnew.Thermal.SH.Solids.WH.Elc.Solar.Elec</t>
  </si>
  <si>
    <t>FEC_per_household.kWh.SE.Res.HHnew.Thermal.SH.Solids.WH.Elc.Solar.Solar</t>
  </si>
  <si>
    <t>FEC_per_household.kWh.SE.Res.HHnew.Thermal.SH.Solids.CO</t>
  </si>
  <si>
    <t>FEC_per_household.kWh.SE.Res.HHnew.Thermal.SH.Solids.CO.Solids.Solids</t>
  </si>
  <si>
    <t>FEC_per_household.kWh.SE.Res.HHnew.Thermal.SH.Solids.CO.LPG.LPG</t>
  </si>
  <si>
    <t>FEC_per_household.kWh.SE.Res.HHnew.Thermal.SH.Solids.CO.Elc.Elec</t>
  </si>
  <si>
    <t>FEC_per_household.kWh.SE.Res.HHnew.Thermal.SH.LPG</t>
  </si>
  <si>
    <t>FEC_per_household.kWh.SE.Res.HHnew.Thermal.SH.LPG.SH</t>
  </si>
  <si>
    <t>FEC_per_household.kWh.SE.Res.HHnew.Thermal.SH.LPG.SH.LPG</t>
  </si>
  <si>
    <t>FEC_per_household.kWh.SE.Res.HHnew.Thermal.SH.LPG.SH.Elec</t>
  </si>
  <si>
    <t>FEC_per_household.kWh.SE.Res.HHnew.Thermal.SH.LPG.SC</t>
  </si>
  <si>
    <t>FEC_per_household.kWh.SE.Res.HHnew.Thermal.SH.LPG.SC.AC.Elec</t>
  </si>
  <si>
    <t>FEC_per_household.kWh.SE.Res.HHnew.Thermal.SH.LPG.WH</t>
  </si>
  <si>
    <t>FEC_per_household.kWh.SE.Res.HHnew.Thermal.SH.LPG.WH.LPG.NoSolar.LPG</t>
  </si>
  <si>
    <t>FEC_per_household.kWh.SE.Res.HHnew.Thermal.SH.LPG.WH.LPG.Solar</t>
  </si>
  <si>
    <t>FEC_per_household.kWh.SE.Res.HHnew.Thermal.SH.LPG.WH.LPG.Solar.LPG</t>
  </si>
  <si>
    <t>FEC_per_household.kWh.SE.Res.HHnew.Thermal.SH.LPG.WH.LPG.Solar.Solar</t>
  </si>
  <si>
    <t>FEC_per_household.kWh.SE.Res.HHnew.Thermal.SH.LPG.WH.Elc.NoSolar.Elec</t>
  </si>
  <si>
    <t>FEC_per_household.kWh.SE.Res.HHnew.Thermal.SH.LPG.WH.Elc.Solar</t>
  </si>
  <si>
    <t>FEC_per_household.kWh.SE.Res.HHnew.Thermal.SH.LPG.WH.Elc.Solar.Elec</t>
  </si>
  <si>
    <t>FEC_per_household.kWh.SE.Res.HHnew.Thermal.SH.LPG.WH.Elc.Solar.Solar</t>
  </si>
  <si>
    <t>FEC_per_household.kWh.SE.Res.HHnew.Thermal.SH.LPG.CO</t>
  </si>
  <si>
    <t>FEC_per_household.kWh.SE.Res.HHnew.Thermal.SH.LPG.CO.LPG.LPG</t>
  </si>
  <si>
    <t>FEC_per_household.kWh.SE.Res.HHnew.Thermal.SH.LPG.CO.Elc.Elec</t>
  </si>
  <si>
    <t>FEC_per_household.kWh.SE.Res.HHnew.Thermal.SH.Oil</t>
  </si>
  <si>
    <t>FEC_per_household.kWh.SE.Res.HHnew.Thermal.SH.Oil.SH</t>
  </si>
  <si>
    <t>FEC_per_household.kWh.SE.Res.HHnew.Thermal.SH.Oil.SH.Oil</t>
  </si>
  <si>
    <t>FEC_per_household.kWh.SE.Res.HHnew.Thermal.SH.Oil.SH.Elec</t>
  </si>
  <si>
    <t>FEC_per_household.kWh.SE.Res.HHnew.Thermal.SH.Oil.SC</t>
  </si>
  <si>
    <t>FEC_per_household.kWh.SE.Res.HHnew.Thermal.SH.Oil.SC.AC.Elec</t>
  </si>
  <si>
    <t>FEC_per_household.kWh.SE.Res.HHnew.Thermal.SH.Oil.WH</t>
  </si>
  <si>
    <t>FEC_per_household.kWh.SE.Res.HHnew.Thermal.SH.Oil.WH.Oil.NoSolar.Oil</t>
  </si>
  <si>
    <t>FEC_per_household.kWh.SE.Res.HHnew.Thermal.SH.Oil.WH.Oil.Solar</t>
  </si>
  <si>
    <t>FEC_per_household.kWh.SE.Res.HHnew.Thermal.SH.Oil.WH.Oil.Solar.Oil</t>
  </si>
  <si>
    <t>FEC_per_household.kWh.SE.Res.HHnew.Thermal.SH.Oil.WH.Oil.Solar.Solar</t>
  </si>
  <si>
    <t>FEC_per_household.kWh.SE.Res.HHnew.Thermal.SH.Oil.WH.Elc.NoSolar.Elec</t>
  </si>
  <si>
    <t>FEC_per_household.kWh.SE.Res.HHnew.Thermal.SH.Oil.WH.Elc.Solar</t>
  </si>
  <si>
    <t>FEC_per_household.kWh.SE.Res.HHnew.Thermal.SH.Oil.WH.Elc.Solar.Elec</t>
  </si>
  <si>
    <t>FEC_per_household.kWh.SE.Res.HHnew.Thermal.SH.Oil.WH.Elc.Solar.Solar</t>
  </si>
  <si>
    <t>FEC_per_household.kWh.SE.Res.HHnew.Thermal.SH.Oil.CO</t>
  </si>
  <si>
    <t>FEC_per_household.kWh.SE.Res.HHnew.Thermal.SH.Oil.CO.LPG.LPG</t>
  </si>
  <si>
    <t>FEC_per_household.kWh.SE.Res.HHnew.Thermal.SH.Oil.CO.Elc.Elec</t>
  </si>
  <si>
    <t>FEC_per_household.kWh.SE.Res.HHnew.Thermal.SH.Gas</t>
  </si>
  <si>
    <t>FEC_per_household.kWh.SE.Res.HHnew.Thermal.SH.Gas.SH</t>
  </si>
  <si>
    <t>FEC_per_household.kWh.SE.Res.HHnew.Thermal.SH.Gas.SH.Gas</t>
  </si>
  <si>
    <t>FEC_per_household.kWh.SE.Res.HHnew.Thermal.SH.Gas.SH.Elec</t>
  </si>
  <si>
    <t>FEC_per_household.kWh.SE.Res.HHnew.Thermal.SH.Gas.SC</t>
  </si>
  <si>
    <t>FEC_per_household.kWh.SE.Res.HHnew.Thermal.SH.Gas.SC.AC.Elec</t>
  </si>
  <si>
    <t>FEC_per_household.kWh.SE.Res.HHnew.Thermal.SH.Gas.WH</t>
  </si>
  <si>
    <t>FEC_per_household.kWh.SE.Res.HHnew.Thermal.SH.Gas.WH.Gas.NoSolar.Gas</t>
  </si>
  <si>
    <t>FEC_per_household.kWh.SE.Res.HHnew.Thermal.SH.Gas.WH.Gas.Solar</t>
  </si>
  <si>
    <t>FEC_per_household.kWh.SE.Res.HHnew.Thermal.SH.Gas.WH.Gas.Solar.Gas</t>
  </si>
  <si>
    <t>FEC_per_household.kWh.SE.Res.HHnew.Thermal.SH.Gas.WH.Gas.Solar.Solar</t>
  </si>
  <si>
    <t>FEC_per_household.kWh.SE.Res.HHnew.Thermal.SH.Gas.WH.Elc.NoSolar.Elec</t>
  </si>
  <si>
    <t>FEC_per_household.kWh.SE.Res.HHnew.Thermal.SH.Gas.WH.Elc.Solar</t>
  </si>
  <si>
    <t>FEC_per_household.kWh.SE.Res.HHnew.Thermal.SH.Gas.WH.Elc.Solar.Elec</t>
  </si>
  <si>
    <t>FEC_per_household.kWh.SE.Res.HHnew.Thermal.SH.Gas.WH.Elc.Solar.Solar</t>
  </si>
  <si>
    <t>FEC_per_household.kWh.SE.Res.HHnew.Thermal.SH.Gas.CO</t>
  </si>
  <si>
    <t>FEC_per_household.kWh.SE.Res.HHnew.Thermal.SH.Gas.CO.Gas.Gas</t>
  </si>
  <si>
    <t>FEC_per_household.kWh.SE.Res.HHnew.Thermal.SH.Gas.CO.Elc.Elec</t>
  </si>
  <si>
    <t>FEC_per_household.kWh.SE.Res.HHnew.Thermal.SH.Biomass</t>
  </si>
  <si>
    <t>FEC_per_household.kWh.SE.Res.HHnew.Thermal.SH.Biomass.SH</t>
  </si>
  <si>
    <t>FEC_per_household.kWh.SE.Res.HHnew.Thermal.SH.Biomass.SH.Biomass</t>
  </si>
  <si>
    <t>FEC_per_household.kWh.SE.Res.HHnew.Thermal.SH.Biomass.SH.Elec</t>
  </si>
  <si>
    <t>FEC_per_household.kWh.SE.Res.HHnew.Thermal.SH.Biomass.SC</t>
  </si>
  <si>
    <t>FEC_per_household.kWh.SE.Res.HHnew.Thermal.SH.Biomass.SC.AC.Elec</t>
  </si>
  <si>
    <t>FEC_per_household.kWh.SE.Res.HHnew.Thermal.SH.Biomass.WH</t>
  </si>
  <si>
    <t>FEC_per_household.kWh.SE.Res.HHnew.Thermal.SH.Biomass.WH.Biomass.NoSolar.Biomass</t>
  </si>
  <si>
    <t>FEC_per_household.kWh.SE.Res.HHnew.Thermal.SH.Biomass.WH.Biomass.Solar</t>
  </si>
  <si>
    <t>FEC_per_household.kWh.SE.Res.HHnew.Thermal.SH.Biomass.WH.Biomass.Solar.Biomass</t>
  </si>
  <si>
    <t>FEC_per_household.kWh.SE.Res.HHnew.Thermal.SH.Biomass.WH.Biomass.Solar.Solar</t>
  </si>
  <si>
    <t>FEC_per_household.kWh.SE.Res.HHnew.Thermal.SH.Biomass.WH.LPG.NoSolar.LPG</t>
  </si>
  <si>
    <t>FEC_per_household.kWh.SE.Res.HHnew.Thermal.SH.Biomass.WH.LPG.Solar</t>
  </si>
  <si>
    <t>FEC_per_household.kWh.SE.Res.HHnew.Thermal.SH.Biomass.WH.LPG.Solar.LPG</t>
  </si>
  <si>
    <t>FEC_per_household.kWh.SE.Res.HHnew.Thermal.SH.Biomass.WH.LPG.Solar.Solar</t>
  </si>
  <si>
    <t>FEC_per_household.kWh.SE.Res.HHnew.Thermal.SH.Biomass.WH.Elc.NoSolar.Elec</t>
  </si>
  <si>
    <t>FEC_per_household.kWh.SE.Res.HHnew.Thermal.SH.Biomass.WH.Elc.Solar</t>
  </si>
  <si>
    <t>FEC_per_household.kWh.SE.Res.HHnew.Thermal.SH.Biomass.WH.Elc.Solar.Elec</t>
  </si>
  <si>
    <t>FEC_per_household.kWh.SE.Res.HHnew.Thermal.SH.Biomass.WH.Elc.Solar.Solar</t>
  </si>
  <si>
    <t>FEC_per_household.kWh.SE.Res.HHnew.Thermal.SH.Biomass.CO</t>
  </si>
  <si>
    <t>FEC_per_household.kWh.SE.Res.HHnew.Thermal.SH.Biomass.CO.Biomass.Biomass</t>
  </si>
  <si>
    <t>FEC_per_household.kWh.SE.Res.HHnew.Thermal.SH.Biomass.CO.LPG.LPG</t>
  </si>
  <si>
    <t>FEC_per_household.kWh.SE.Res.HHnew.Thermal.SH.Biomass.CO.Elc.Elec</t>
  </si>
  <si>
    <t>FEC_per_household.kWh.SE.Res.HHnew.Thermal.SH.Geo</t>
  </si>
  <si>
    <t>FEC_per_household.kWh.SE.Res.HHnew.Thermal.SH.Geo.SH</t>
  </si>
  <si>
    <t>FEC_per_household.kWh.SE.Res.HHnew.Thermal.SH.Geo.SH.Geo</t>
  </si>
  <si>
    <t>FEC_per_household.kWh.SE.Res.HHnew.Thermal.SH.Geo.SH.Elec</t>
  </si>
  <si>
    <t>FEC_per_household.kWh.SE.Res.HHnew.Thermal.SH.Geo.SC</t>
  </si>
  <si>
    <t>FEC_per_household.kWh.SE.Res.HHnew.Thermal.SH.Geo.SC.AC.Elec</t>
  </si>
  <si>
    <t>FEC_per_household.kWh.SE.Res.HHnew.Thermal.SH.Geo.WH</t>
  </si>
  <si>
    <t>FEC_per_household.kWh.SE.Res.HHnew.Thermal.SH.Geo.WH.Geo.NoSolar.Geo</t>
  </si>
  <si>
    <t>FEC_per_household.kWh.SE.Res.HHnew.Thermal.SH.Geo.WH.Geo.Solar</t>
  </si>
  <si>
    <t>FEC_per_household.kWh.SE.Res.HHnew.Thermal.SH.Geo.WH.Geo.Solar.Geo</t>
  </si>
  <si>
    <t>FEC_per_household.kWh.SE.Res.HHnew.Thermal.SH.Geo.WH.Geo.Solar.Solar</t>
  </si>
  <si>
    <t>FEC_per_household.kWh.SE.Res.HHnew.Thermal.SH.Geo.WH.Elc.NoSolar.Elec</t>
  </si>
  <si>
    <t>FEC_per_household.kWh.SE.Res.HHnew.Thermal.SH.Geo.WH.Elc.Solar</t>
  </si>
  <si>
    <t>FEC_per_household.kWh.SE.Res.HHnew.Thermal.SH.Geo.WH.Elc.Solar.Elec</t>
  </si>
  <si>
    <t>FEC_per_household.kWh.SE.Res.HHnew.Thermal.SH.Geo.WH.Elc.Solar.Solar</t>
  </si>
  <si>
    <t>FEC_per_household.kWh.SE.Res.HHnew.Thermal.SH.Geo.CO</t>
  </si>
  <si>
    <t>FEC_per_household.kWh.SE.Res.HHnew.Thermal.SH.Geo.CO.LPG.LPG</t>
  </si>
  <si>
    <t>FEC_per_household.kWh.SE.Res.HHnew.Thermal.SH.Geo.CO.Elc.Elec</t>
  </si>
  <si>
    <t>FEC_per_household.kWh.SE.Res.HHnew.Thermal.SH.DistrHeat</t>
  </si>
  <si>
    <t>FEC_per_household.kWh.SE.Res.HHnew.Thermal.SH.DistrHeat.SH</t>
  </si>
  <si>
    <t>FEC_per_household.kWh.SE.Res.HHnew.Thermal.SH.DistrHeat.SH.Steam_Distr</t>
  </si>
  <si>
    <t>FEC_per_household.kWh.SE.Res.HHnew.Thermal.SH.DistrHeat.SH.Elec</t>
  </si>
  <si>
    <t>FEC_per_household.kWh.SE.Res.HHnew.Thermal.SH.DistrHeat.SC</t>
  </si>
  <si>
    <t>FEC_per_household.kWh.SE.Res.HHnew.Thermal.SH.DistrHeat.SC.AC.Elec</t>
  </si>
  <si>
    <t>FEC_per_household.kWh.SE.Res.HHnew.Thermal.SH.DistrHeat.WH</t>
  </si>
  <si>
    <t>FEC_per_household.kWh.SE.Res.HHnew.Thermal.SH.DistrHeat.WH.DistrHeat.NoSolar.Steam_Distr</t>
  </si>
  <si>
    <t>FEC_per_household.kWh.SE.Res.HHnew.Thermal.SH.DistrHeat.WH.DistrHeat.Solar</t>
  </si>
  <si>
    <t>FEC_per_household.kWh.SE.Res.HHnew.Thermal.SH.DistrHeat.WH.DistrHeat.Solar.Steam_Distr</t>
  </si>
  <si>
    <t>FEC_per_household.kWh.SE.Res.HHnew.Thermal.SH.DistrHeat.WH.DistrHeat.Solar.Solar</t>
  </si>
  <si>
    <t>FEC_per_household.kWh.SE.Res.HHnew.Thermal.SH.DistrHeat.WH.Elc.NoSolar.Elec</t>
  </si>
  <si>
    <t>FEC_per_household.kWh.SE.Res.HHnew.Thermal.SH.DistrHeat.WH.Elc.Solar</t>
  </si>
  <si>
    <t>FEC_per_household.kWh.SE.Res.HHnew.Thermal.SH.DistrHeat.WH.Elc.Solar.Elec</t>
  </si>
  <si>
    <t>FEC_per_household.kWh.SE.Res.HHnew.Thermal.SH.DistrHeat.WH.Elc.Solar.Solar</t>
  </si>
  <si>
    <t>FEC_per_household.kWh.SE.Res.HHnew.Thermal.SH.DistrHeat.CO</t>
  </si>
  <si>
    <t>FEC_per_household.kWh.SE.Res.HHnew.Thermal.SH.DistrHeat.CO.LPG.LPG</t>
  </si>
  <si>
    <t>FEC_per_household.kWh.SE.Res.HHnew.Thermal.SH.DistrHeat.CO.Elc.Elec</t>
  </si>
  <si>
    <t>FEC_per_household.kWh.SE.Res.HHnew.Thermal.SH.AdvElc</t>
  </si>
  <si>
    <t>FEC_per_household.kWh.SE.Res.HHnew.Thermal.SH.AdvElc.SH</t>
  </si>
  <si>
    <t>FEC_per_household.kWh.SE.Res.HHnew.Thermal.SH.AdvElc.SH.Elec</t>
  </si>
  <si>
    <t>FEC_per_household.kWh.SE.Res.HHnew.Thermal.SH.AdvElc.SC</t>
  </si>
  <si>
    <t>FEC_per_household.kWh.SE.Res.HHnew.Thermal.SH.AdvElc.SC.AC.Elec</t>
  </si>
  <si>
    <t>FEC_per_household.kWh.SE.Res.HHnew.Thermal.SH.AdvElc.WH</t>
  </si>
  <si>
    <t>FEC_per_household.kWh.SE.Res.HHnew.Thermal.SH.AdvElc.WH.LPG.NoSolar.LPG</t>
  </si>
  <si>
    <t>FEC_per_household.kWh.SE.Res.HHnew.Thermal.SH.AdvElc.WH.LPG.Solar</t>
  </si>
  <si>
    <t>FEC_per_household.kWh.SE.Res.HHnew.Thermal.SH.AdvElc.WH.LPG.Solar.LPG</t>
  </si>
  <si>
    <t>FEC_per_household.kWh.SE.Res.HHnew.Thermal.SH.AdvElc.WH.LPG.Solar.Solar</t>
  </si>
  <si>
    <t>FEC_per_household.kWh.SE.Res.HHnew.Thermal.SH.AdvElc.WH.Elc.NoSolar.Elec</t>
  </si>
  <si>
    <t>FEC_per_household.kWh.SE.Res.HHnew.Thermal.SH.AdvElc.WH.Elc.Solar</t>
  </si>
  <si>
    <t>FEC_per_household.kWh.SE.Res.HHnew.Thermal.SH.AdvElc.WH.Elc.Solar.Elec</t>
  </si>
  <si>
    <t>FEC_per_household.kWh.SE.Res.HHnew.Thermal.SH.AdvElc.WH.Elc.Solar.Solar</t>
  </si>
  <si>
    <t>FEC_per_household.kWh.SE.Res.HHnew.Thermal.SH.AdvElc.CO</t>
  </si>
  <si>
    <t>FEC_per_household.kWh.SE.Res.HHnew.Thermal.SH.AdvElc.CO.LPG.LPG</t>
  </si>
  <si>
    <t>FEC_per_household.kWh.SE.Res.HHnew.Thermal.SH.AdvElc.CO.Elc.Elec</t>
  </si>
  <si>
    <t>FEC_per_household.kWh.SE.Res.HHnew.Thermal.SH.ConvElc</t>
  </si>
  <si>
    <t>FEC_per_household.kWh.SE.Res.HHnew.Thermal.SH.ConvElc.SH</t>
  </si>
  <si>
    <t>FEC_per_household.kWh.SE.Res.HHnew.Thermal.SH.ConvElc.SH.Elec</t>
  </si>
  <si>
    <t>FEC_per_household.kWh.SE.Res.HHnew.Thermal.SH.ConvElc.SC</t>
  </si>
  <si>
    <t>FEC_per_household.kWh.SE.Res.HHnew.Thermal.SH.ConvElc.SC.AC.Elec</t>
  </si>
  <si>
    <t>FEC_per_household.kWh.SE.Res.HHnew.Thermal.SH.ConvElc.WH</t>
  </si>
  <si>
    <t>FEC_per_household.kWh.SE.Res.HHnew.Thermal.SH.ConvElc.WH.LPG.NoSolar.LPG</t>
  </si>
  <si>
    <t>FEC_per_household.kWh.SE.Res.HHnew.Thermal.SH.ConvElc.WH.LPG.Solar</t>
  </si>
  <si>
    <t>FEC_per_household.kWh.SE.Res.HHnew.Thermal.SH.ConvElc.WH.LPG.Solar.LPG</t>
  </si>
  <si>
    <t>FEC_per_household.kWh.SE.Res.HHnew.Thermal.SH.ConvElc.WH.LPG.Solar.Solar</t>
  </si>
  <si>
    <t>FEC_per_household.kWh.SE.Res.HHnew.Thermal.SH.ConvElc.WH.Elc.NoSolar.Elec</t>
  </si>
  <si>
    <t>FEC_per_household.kWh.SE.Res.HHnew.Thermal.SH.ConvElc.WH.Elc.Solar</t>
  </si>
  <si>
    <t>FEC_per_household.kWh.SE.Res.HHnew.Thermal.SH.ConvElc.WH.Elc.Solar.Elec</t>
  </si>
  <si>
    <t>FEC_per_household.kWh.SE.Res.HHnew.Thermal.SH.ConvElc.WH.Elc.Solar.Solar</t>
  </si>
  <si>
    <t>FEC_per_household.kWh.SE.Res.HHnew.Thermal.SH.ConvElc.CO</t>
  </si>
  <si>
    <t>FEC_per_household.kWh.SE.Res.HHnew.Thermal.SH.ConvElc.CO.LPG.LPG</t>
  </si>
  <si>
    <t>FEC_per_household.kWh.SE.Res.HHnew.Thermal.SH.ConvElc.CO.Elc.Elec</t>
  </si>
  <si>
    <t>SE - Thermal energy service of new and renovated households (detailed structure)</t>
  </si>
  <si>
    <t>TES_per_household.kWh.SE.Res.HHnew.Thermal.SH.Solids</t>
  </si>
  <si>
    <t>TES_per_household.kWh.SE.Res.HHnew.Thermal.SH.Solids.SH</t>
  </si>
  <si>
    <t>TES_per_household.kWh.SE.Res.HHnew.Thermal.SH.Solids.SH.Solids</t>
  </si>
  <si>
    <t>TES_per_household.kWh.SE.Res.HHnew.Thermal.SH.Solids.SH.Elec</t>
  </si>
  <si>
    <t>TES_per_household.kWh.SE.Res.HHnew.Thermal.SH.Solids.SC</t>
  </si>
  <si>
    <t>TES_per_household.kWh.SE.Res.HHnew.Thermal.SH.Solids.SC.AC.Elec</t>
  </si>
  <si>
    <t>TES_per_household.kWh.SE.Res.HHnew.Thermal.SH.Solids.WH</t>
  </si>
  <si>
    <t>TES_per_household.kWh.SE.Res.HHnew.Thermal.SH.Solids.WH.Solids.NoSolar.Solids</t>
  </si>
  <si>
    <t>TES_per_household.kWh.SE.Res.HHnew.Thermal.SH.Solids.WH.LPG.NoSolar.LPG</t>
  </si>
  <si>
    <t>TES_per_household.kWh.SE.Res.HHnew.Thermal.SH.Solids.WH.LPG.Solar</t>
  </si>
  <si>
    <t>TES_per_household.kWh.SE.Res.HHnew.Thermal.SH.Solids.WH.LPG.Solar.LPG</t>
  </si>
  <si>
    <t>TES_per_household.kWh.SE.Res.HHnew.Thermal.SH.Solids.WH.LPG.Solar.Solar</t>
  </si>
  <si>
    <t>TES_per_household.kWh.SE.Res.HHnew.Thermal.SH.Solids.WH.Elc.NoSolar.Elec</t>
  </si>
  <si>
    <t>TES_per_household.kWh.SE.Res.HHnew.Thermal.SH.Solids.WH.Elc.Solar</t>
  </si>
  <si>
    <t>TES_per_household.kWh.SE.Res.HHnew.Thermal.SH.Solids.WH.Elc.Solar.Elec</t>
  </si>
  <si>
    <t>TES_per_household.kWh.SE.Res.HHnew.Thermal.SH.Solids.WH.Elc.Solar.Solar</t>
  </si>
  <si>
    <t>TES_per_household.kWh.SE.Res.HHnew.Thermal.SH.Solids.CO</t>
  </si>
  <si>
    <t>TES_per_household.kWh.SE.Res.HHnew.Thermal.SH.Solids.CO.Solids.Solids</t>
  </si>
  <si>
    <t>TES_per_household.kWh.SE.Res.HHnew.Thermal.SH.Solids.CO.LPG.LPG</t>
  </si>
  <si>
    <t>TES_per_household.kWh.SE.Res.HHnew.Thermal.SH.Solids.CO.Elc.Elec</t>
  </si>
  <si>
    <t>TES_per_household.kWh.SE.Res.HHnew.Thermal.SH.LPG</t>
  </si>
  <si>
    <t>TES_per_household.kWh.SE.Res.HHnew.Thermal.SH.LPG.SH</t>
  </si>
  <si>
    <t>TES_per_household.kWh.SE.Res.HHnew.Thermal.SH.LPG.SH.LPG</t>
  </si>
  <si>
    <t>TES_per_household.kWh.SE.Res.HHnew.Thermal.SH.LPG.SH.Elec</t>
  </si>
  <si>
    <t>TES_per_household.kWh.SE.Res.HHnew.Thermal.SH.LPG.SC</t>
  </si>
  <si>
    <t>TES_per_household.kWh.SE.Res.HHnew.Thermal.SH.LPG.SC.AC.Elec</t>
  </si>
  <si>
    <t>TES_per_household.kWh.SE.Res.HHnew.Thermal.SH.LPG.WH</t>
  </si>
  <si>
    <t>TES_per_household.kWh.SE.Res.HHnew.Thermal.SH.LPG.WH.LPG.NoSolar.LPG</t>
  </si>
  <si>
    <t>TES_per_household.kWh.SE.Res.HHnew.Thermal.SH.LPG.WH.LPG.Solar</t>
  </si>
  <si>
    <t>TES_per_household.kWh.SE.Res.HHnew.Thermal.SH.LPG.WH.LPG.Solar.LPG</t>
  </si>
  <si>
    <t>TES_per_household.kWh.SE.Res.HHnew.Thermal.SH.LPG.WH.LPG.Solar.Solar</t>
  </si>
  <si>
    <t>TES_per_household.kWh.SE.Res.HHnew.Thermal.SH.LPG.WH.Elc.NoSolar.Elec</t>
  </si>
  <si>
    <t>TES_per_household.kWh.SE.Res.HHnew.Thermal.SH.LPG.WH.Elc.Solar</t>
  </si>
  <si>
    <t>TES_per_household.kWh.SE.Res.HHnew.Thermal.SH.LPG.WH.Elc.Solar.Elec</t>
  </si>
  <si>
    <t>TES_per_household.kWh.SE.Res.HHnew.Thermal.SH.LPG.WH.Elc.Solar.Solar</t>
  </si>
  <si>
    <t>TES_per_household.kWh.SE.Res.HHnew.Thermal.SH.LPG.CO</t>
  </si>
  <si>
    <t>TES_per_household.kWh.SE.Res.HHnew.Thermal.SH.LPG.CO.LPG.LPG</t>
  </si>
  <si>
    <t>TES_per_household.kWh.SE.Res.HHnew.Thermal.SH.LPG.CO.Elc.Elec</t>
  </si>
  <si>
    <t>TES_per_household.kWh.SE.Res.HHnew.Thermal.SH.Oil</t>
  </si>
  <si>
    <t>TES_per_household.kWh.SE.Res.HHnew.Thermal.SH.Oil.SH</t>
  </si>
  <si>
    <t>TES_per_household.kWh.SE.Res.HHnew.Thermal.SH.Oil.SH.Oil</t>
  </si>
  <si>
    <t>TES_per_household.kWh.SE.Res.HHnew.Thermal.SH.Oil.SH.Elec</t>
  </si>
  <si>
    <t>TES_per_household.kWh.SE.Res.HHnew.Thermal.SH.Oil.SC</t>
  </si>
  <si>
    <t>TES_per_household.kWh.SE.Res.HHnew.Thermal.SH.Oil.SC.AC.Elec</t>
  </si>
  <si>
    <t>TES_per_household.kWh.SE.Res.HHnew.Thermal.SH.Oil.WH</t>
  </si>
  <si>
    <t>TES_per_household.kWh.SE.Res.HHnew.Thermal.SH.Oil.WH.Oil.NoSolar.Oil</t>
  </si>
  <si>
    <t>TES_per_household.kWh.SE.Res.HHnew.Thermal.SH.Oil.WH.Oil.Solar</t>
  </si>
  <si>
    <t>TES_per_household.kWh.SE.Res.HHnew.Thermal.SH.Oil.WH.Oil.Solar.Oil</t>
  </si>
  <si>
    <t>TES_per_household.kWh.SE.Res.HHnew.Thermal.SH.Oil.WH.Oil.Solar.Solar</t>
  </si>
  <si>
    <t>TES_per_household.kWh.SE.Res.HHnew.Thermal.SH.Oil.WH.Elc.NoSolar.Elec</t>
  </si>
  <si>
    <t>TES_per_household.kWh.SE.Res.HHnew.Thermal.SH.Oil.WH.Elc.Solar</t>
  </si>
  <si>
    <t>TES_per_household.kWh.SE.Res.HHnew.Thermal.SH.Oil.WH.Elc.Solar.Elec</t>
  </si>
  <si>
    <t>TES_per_household.kWh.SE.Res.HHnew.Thermal.SH.Oil.WH.Elc.Solar.Solar</t>
  </si>
  <si>
    <t>TES_per_household.kWh.SE.Res.HHnew.Thermal.SH.Oil.CO</t>
  </si>
  <si>
    <t>TES_per_household.kWh.SE.Res.HHnew.Thermal.SH.Oil.CO.LPG.LPG</t>
  </si>
  <si>
    <t>TES_per_household.kWh.SE.Res.HHnew.Thermal.SH.Oil.CO.Elc.Elec</t>
  </si>
  <si>
    <t>TES_per_household.kWh.SE.Res.HHnew.Thermal.SH.Gas</t>
  </si>
  <si>
    <t>TES_per_household.kWh.SE.Res.HHnew.Thermal.SH.Gas.SH</t>
  </si>
  <si>
    <t>TES_per_household.kWh.SE.Res.HHnew.Thermal.SH.Gas.SH.Gas</t>
  </si>
  <si>
    <t>TES_per_household.kWh.SE.Res.HHnew.Thermal.SH.Gas.SH.Elec</t>
  </si>
  <si>
    <t>TES_per_household.kWh.SE.Res.HHnew.Thermal.SH.Gas.SC</t>
  </si>
  <si>
    <t>TES_per_household.kWh.SE.Res.HHnew.Thermal.SH.Gas.SC.AC.Elec</t>
  </si>
  <si>
    <t>TES_per_household.kWh.SE.Res.HHnew.Thermal.SH.Gas.WH</t>
  </si>
  <si>
    <t>TES_per_household.kWh.SE.Res.HHnew.Thermal.SH.Gas.WH.Gas.NoSolar.Gas</t>
  </si>
  <si>
    <t>TES_per_household.kWh.SE.Res.HHnew.Thermal.SH.Gas.WH.Gas.Solar</t>
  </si>
  <si>
    <t>TES_per_household.kWh.SE.Res.HHnew.Thermal.SH.Gas.WH.Gas.Solar.Gas</t>
  </si>
  <si>
    <t>TES_per_household.kWh.SE.Res.HHnew.Thermal.SH.Gas.WH.Gas.Solar.Solar</t>
  </si>
  <si>
    <t>TES_per_household.kWh.SE.Res.HHnew.Thermal.SH.Gas.WH.Elc.NoSolar.Elec</t>
  </si>
  <si>
    <t>TES_per_household.kWh.SE.Res.HHnew.Thermal.SH.Gas.WH.Elc.Solar</t>
  </si>
  <si>
    <t>TES_per_household.kWh.SE.Res.HHnew.Thermal.SH.Gas.WH.Elc.Solar.Elec</t>
  </si>
  <si>
    <t>TES_per_household.kWh.SE.Res.HHnew.Thermal.SH.Gas.WH.Elc.Solar.Solar</t>
  </si>
  <si>
    <t>TES_per_household.kWh.SE.Res.HHnew.Thermal.SH.Gas.CO</t>
  </si>
  <si>
    <t>TES_per_household.kWh.SE.Res.HHnew.Thermal.SH.Gas.CO.Gas.Gas</t>
  </si>
  <si>
    <t>TES_per_household.kWh.SE.Res.HHnew.Thermal.SH.Gas.CO.Elc.Elec</t>
  </si>
  <si>
    <t>TES_per_household.kWh.SE.Res.HHnew.Thermal.SH.Biomass</t>
  </si>
  <si>
    <t>TES_per_household.kWh.SE.Res.HHnew.Thermal.SH.Biomass.SH</t>
  </si>
  <si>
    <t>TES_per_household.kWh.SE.Res.HHnew.Thermal.SH.Biomass.SH.Biomass</t>
  </si>
  <si>
    <t>TES_per_household.kWh.SE.Res.HHnew.Thermal.SH.Biomass.SH.Elec</t>
  </si>
  <si>
    <t>TES_per_household.kWh.SE.Res.HHnew.Thermal.SH.Biomass.SC</t>
  </si>
  <si>
    <t>TES_per_household.kWh.SE.Res.HHnew.Thermal.SH.Biomass.SC.AC.Elec</t>
  </si>
  <si>
    <t>TES_per_household.kWh.SE.Res.HHnew.Thermal.SH.Biomass.WH</t>
  </si>
  <si>
    <t>TES_per_household.kWh.SE.Res.HHnew.Thermal.SH.Biomass.WH.Biomass.NoSolar.Biomass</t>
  </si>
  <si>
    <t>TES_per_household.kWh.SE.Res.HHnew.Thermal.SH.Biomass.WH.Biomass.Solar</t>
  </si>
  <si>
    <t>TES_per_household.kWh.SE.Res.HHnew.Thermal.SH.Biomass.WH.Biomass.Solar.Biomass</t>
  </si>
  <si>
    <t>TES_per_household.kWh.SE.Res.HHnew.Thermal.SH.Biomass.WH.Biomass.Solar.Solar</t>
  </si>
  <si>
    <t>TES_per_household.kWh.SE.Res.HHnew.Thermal.SH.Biomass.WH.LPG.NoSolar.LPG</t>
  </si>
  <si>
    <t>TES_per_household.kWh.SE.Res.HHnew.Thermal.SH.Biomass.WH.LPG.Solar</t>
  </si>
  <si>
    <t>TES_per_household.kWh.SE.Res.HHnew.Thermal.SH.Biomass.WH.LPG.Solar.LPG</t>
  </si>
  <si>
    <t>TES_per_household.kWh.SE.Res.HHnew.Thermal.SH.Biomass.WH.LPG.Solar.Solar</t>
  </si>
  <si>
    <t>TES_per_household.kWh.SE.Res.HHnew.Thermal.SH.Biomass.WH.Elc.NoSolar.Elec</t>
  </si>
  <si>
    <t>TES_per_household.kWh.SE.Res.HHnew.Thermal.SH.Biomass.WH.Elc.Solar</t>
  </si>
  <si>
    <t>TES_per_household.kWh.SE.Res.HHnew.Thermal.SH.Biomass.WH.Elc.Solar.Elec</t>
  </si>
  <si>
    <t>TES_per_household.kWh.SE.Res.HHnew.Thermal.SH.Biomass.WH.Elc.Solar.Solar</t>
  </si>
  <si>
    <t>TES_per_household.kWh.SE.Res.HHnew.Thermal.SH.Biomass.CO</t>
  </si>
  <si>
    <t>TES_per_household.kWh.SE.Res.HHnew.Thermal.SH.Biomass.CO.Biomass.Biomass</t>
  </si>
  <si>
    <t>TES_per_household.kWh.SE.Res.HHnew.Thermal.SH.Biomass.CO.LPG.LPG</t>
  </si>
  <si>
    <t>TES_per_household.kWh.SE.Res.HHnew.Thermal.SH.Biomass.CO.Elc.Elec</t>
  </si>
  <si>
    <t>TES_per_household.kWh.SE.Res.HHnew.Thermal.SH.Geo</t>
  </si>
  <si>
    <t>TES_per_household.kWh.SE.Res.HHnew.Thermal.SH.Geo.SH</t>
  </si>
  <si>
    <t>TES_per_household.kWh.SE.Res.HHnew.Thermal.SH.Geo.SH.Geo</t>
  </si>
  <si>
    <t>TES_per_household.kWh.SE.Res.HHnew.Thermal.SH.Geo.SH.Elec</t>
  </si>
  <si>
    <t>TES_per_household.kWh.SE.Res.HHnew.Thermal.SH.Geo.SC</t>
  </si>
  <si>
    <t>TES_per_household.kWh.SE.Res.HHnew.Thermal.SH.Geo.SC.AC.Elec</t>
  </si>
  <si>
    <t>TES_per_household.kWh.SE.Res.HHnew.Thermal.SH.Geo.WH</t>
  </si>
  <si>
    <t>TES_per_household.kWh.SE.Res.HHnew.Thermal.SH.Geo.WH.Geo.NoSolar.Geo</t>
  </si>
  <si>
    <t>TES_per_household.kWh.SE.Res.HHnew.Thermal.SH.Geo.WH.Geo.Solar</t>
  </si>
  <si>
    <t>TES_per_household.kWh.SE.Res.HHnew.Thermal.SH.Geo.WH.Geo.Solar.Geo</t>
  </si>
  <si>
    <t>TES_per_household.kWh.SE.Res.HHnew.Thermal.SH.Geo.WH.Geo.Solar.Solar</t>
  </si>
  <si>
    <t>TES_per_household.kWh.SE.Res.HHnew.Thermal.SH.Geo.WH.Elc.NoSolar.Elec</t>
  </si>
  <si>
    <t>TES_per_household.kWh.SE.Res.HHnew.Thermal.SH.Geo.WH.Elc.Solar</t>
  </si>
  <si>
    <t>TES_per_household.kWh.SE.Res.HHnew.Thermal.SH.Geo.WH.Elc.Solar.Elec</t>
  </si>
  <si>
    <t>TES_per_household.kWh.SE.Res.HHnew.Thermal.SH.Geo.WH.Elc.Solar.Solar</t>
  </si>
  <si>
    <t>TES_per_household.kWh.SE.Res.HHnew.Thermal.SH.Geo.CO</t>
  </si>
  <si>
    <t>TES_per_household.kWh.SE.Res.HHnew.Thermal.SH.Geo.CO.LPG.LPG</t>
  </si>
  <si>
    <t>TES_per_household.kWh.SE.Res.HHnew.Thermal.SH.Geo.CO.Elc.Elec</t>
  </si>
  <si>
    <t>TES_per_household.kWh.SE.Res.HHnew.Thermal.SH.DistrHeat</t>
  </si>
  <si>
    <t>TES_per_household.kWh.SE.Res.HHnew.Thermal.SH.DistrHeat.SH</t>
  </si>
  <si>
    <t>TES_per_household.kWh.SE.Res.HHnew.Thermal.SH.DistrHeat.SH.Steam_Distr</t>
  </si>
  <si>
    <t>TES_per_household.kWh.SE.Res.HHnew.Thermal.SH.DistrHeat.SH.Elec</t>
  </si>
  <si>
    <t>TES_per_household.kWh.SE.Res.HHnew.Thermal.SH.DistrHeat.SC</t>
  </si>
  <si>
    <t>TES_per_household.kWh.SE.Res.HHnew.Thermal.SH.DistrHeat.SC.AC.Elec</t>
  </si>
  <si>
    <t>TES_per_household.kWh.SE.Res.HHnew.Thermal.SH.DistrHeat.WH</t>
  </si>
  <si>
    <t>TES_per_household.kWh.SE.Res.HHnew.Thermal.SH.DistrHeat.WH.DistrHeat.NoSolar.Steam_Distr</t>
  </si>
  <si>
    <t>TES_per_household.kWh.SE.Res.HHnew.Thermal.SH.DistrHeat.WH.DistrHeat.Solar</t>
  </si>
  <si>
    <t>TES_per_household.kWh.SE.Res.HHnew.Thermal.SH.DistrHeat.WH.DistrHeat.Solar.Steam_Distr</t>
  </si>
  <si>
    <t>TES_per_household.kWh.SE.Res.HHnew.Thermal.SH.DistrHeat.WH.DistrHeat.Solar.Solar</t>
  </si>
  <si>
    <t>TES_per_household.kWh.SE.Res.HHnew.Thermal.SH.DistrHeat.WH.Elc.NoSolar.Elec</t>
  </si>
  <si>
    <t>TES_per_household.kWh.SE.Res.HHnew.Thermal.SH.DistrHeat.WH.Elc.Solar</t>
  </si>
  <si>
    <t>TES_per_household.kWh.SE.Res.HHnew.Thermal.SH.DistrHeat.WH.Elc.Solar.Elec</t>
  </si>
  <si>
    <t>TES_per_household.kWh.SE.Res.HHnew.Thermal.SH.DistrHeat.WH.Elc.Solar.Solar</t>
  </si>
  <si>
    <t>TES_per_household.kWh.SE.Res.HHnew.Thermal.SH.DistrHeat.CO</t>
  </si>
  <si>
    <t>TES_per_household.kWh.SE.Res.HHnew.Thermal.SH.DistrHeat.CO.LPG.LPG</t>
  </si>
  <si>
    <t>TES_per_household.kWh.SE.Res.HHnew.Thermal.SH.DistrHeat.CO.Elc.Elec</t>
  </si>
  <si>
    <t>TES_per_household.kWh.SE.Res.HHnew.Thermal.SH.AdvElc</t>
  </si>
  <si>
    <t>TES_per_household.kWh.SE.Res.HHnew.Thermal.SH.AdvElc.SH</t>
  </si>
  <si>
    <t>TES_per_household.kWh.SE.Res.HHnew.Thermal.SH.AdvElc.SH.Elec</t>
  </si>
  <si>
    <t>TES_per_household.kWh.SE.Res.HHnew.Thermal.SH.AdvElc.SC</t>
  </si>
  <si>
    <t>TES_per_household.kWh.SE.Res.HHnew.Thermal.SH.AdvElc.SC.AC.Elec</t>
  </si>
  <si>
    <t>TES_per_household.kWh.SE.Res.HHnew.Thermal.SH.AdvElc.WH</t>
  </si>
  <si>
    <t>TES_per_household.kWh.SE.Res.HHnew.Thermal.SH.AdvElc.WH.LPG.NoSolar.LPG</t>
  </si>
  <si>
    <t>TES_per_household.kWh.SE.Res.HHnew.Thermal.SH.AdvElc.WH.LPG.Solar</t>
  </si>
  <si>
    <t>TES_per_household.kWh.SE.Res.HHnew.Thermal.SH.AdvElc.WH.LPG.Solar.LPG</t>
  </si>
  <si>
    <t>TES_per_household.kWh.SE.Res.HHnew.Thermal.SH.AdvElc.WH.LPG.Solar.Solar</t>
  </si>
  <si>
    <t>TES_per_household.kWh.SE.Res.HHnew.Thermal.SH.AdvElc.WH.Elc.NoSolar.Elec</t>
  </si>
  <si>
    <t>TES_per_household.kWh.SE.Res.HHnew.Thermal.SH.AdvElc.WH.Elc.Solar</t>
  </si>
  <si>
    <t>TES_per_household.kWh.SE.Res.HHnew.Thermal.SH.AdvElc.WH.Elc.Solar.Elec</t>
  </si>
  <si>
    <t>TES_per_household.kWh.SE.Res.HHnew.Thermal.SH.AdvElc.WH.Elc.Solar.Solar</t>
  </si>
  <si>
    <t>TES_per_household.kWh.SE.Res.HHnew.Thermal.SH.AdvElc.CO</t>
  </si>
  <si>
    <t>TES_per_household.kWh.SE.Res.HHnew.Thermal.SH.AdvElc.CO.LPG.LPG</t>
  </si>
  <si>
    <t>TES_per_household.kWh.SE.Res.HHnew.Thermal.SH.AdvElc.CO.Elc.Elec</t>
  </si>
  <si>
    <t>TES_per_household.kWh.SE.Res.HHnew.Thermal.SH.ConvElc</t>
  </si>
  <si>
    <t>TES_per_household.kWh.SE.Res.HHnew.Thermal.SH.ConvElc.SH</t>
  </si>
  <si>
    <t>TES_per_household.kWh.SE.Res.HHnew.Thermal.SH.ConvElc.SH.Elec</t>
  </si>
  <si>
    <t>TES_per_household.kWh.SE.Res.HHnew.Thermal.SH.ConvElc.SC</t>
  </si>
  <si>
    <t>TES_per_household.kWh.SE.Res.HHnew.Thermal.SH.ConvElc.SC.AC.Elec</t>
  </si>
  <si>
    <t>TES_per_household.kWh.SE.Res.HHnew.Thermal.SH.ConvElc.WH</t>
  </si>
  <si>
    <t>TES_per_household.kWh.SE.Res.HHnew.Thermal.SH.ConvElc.WH.LPG.NoSolar.LPG</t>
  </si>
  <si>
    <t>TES_per_household.kWh.SE.Res.HHnew.Thermal.SH.ConvElc.WH.LPG.Solar</t>
  </si>
  <si>
    <t>TES_per_household.kWh.SE.Res.HHnew.Thermal.SH.ConvElc.WH.LPG.Solar.LPG</t>
  </si>
  <si>
    <t>TES_per_household.kWh.SE.Res.HHnew.Thermal.SH.ConvElc.WH.LPG.Solar.Solar</t>
  </si>
  <si>
    <t>TES_per_household.kWh.SE.Res.HHnew.Thermal.SH.ConvElc.WH.Elc.NoSolar.Elec</t>
  </si>
  <si>
    <t>TES_per_household.kWh.SE.Res.HHnew.Thermal.SH.ConvElc.WH.Elc.Solar</t>
  </si>
  <si>
    <t>TES_per_household.kWh.SE.Res.HHnew.Thermal.SH.ConvElc.WH.Elc.Solar.Elec</t>
  </si>
  <si>
    <t>TES_per_household.kWh.SE.Res.HHnew.Thermal.SH.ConvElc.WH.Elc.Solar.Solar</t>
  </si>
  <si>
    <t>TES_per_household.kWh.SE.Res.HHnew.Thermal.SH.ConvElc.CO</t>
  </si>
  <si>
    <t>TES_per_household.kWh.SE.Res.HHnew.Thermal.SH.ConvElc.CO.LPG.LPG</t>
  </si>
  <si>
    <t>TES_per_household.kWh.SE.Res.HHnew.Thermal.SH.ConvElc.CO.Elc.Elec</t>
  </si>
  <si>
    <t>EMI_per_household.kgCO2.SE.Res.HHnew.Thermal.SH.Solids</t>
  </si>
  <si>
    <t>EMI_per_household.kgCO2.SE.Res.HHnew.Thermal.SH.Solids.SH</t>
  </si>
  <si>
    <t>EMI_per_household.kgCO2.SE.Res.HHnew.Thermal.SH.Solids.SH.Solids</t>
  </si>
  <si>
    <t>EMI_per_household.kgCO2.SE.Res.HHnew.Thermal.SH.Solids.SH.Elec</t>
  </si>
  <si>
    <t>EMI_per_household.kgCO2.SE.Res.HHnew.Thermal.SH.Solids.SC</t>
  </si>
  <si>
    <t>EMI_per_household.kgCO2.SE.Res.HHnew.Thermal.SH.Solids.SC.AC.Elec</t>
  </si>
  <si>
    <t>EMI_per_household.kgCO2.SE.Res.HHnew.Thermal.SH.Solids.WH</t>
  </si>
  <si>
    <t>EMI_per_household.kgCO2.SE.Res.HHnew.Thermal.SH.Solids.WH.Solids.NoSolar.Solids</t>
  </si>
  <si>
    <t>EMI_per_household.kgCO2.SE.Res.HHnew.Thermal.SH.Solids.WH.LPG.NoSolar.LPG</t>
  </si>
  <si>
    <t>EMI_per_household.kgCO2.SE.Res.HHnew.Thermal.SH.Solids.WH.LPG.Solar</t>
  </si>
  <si>
    <t>EMI_per_household.kgCO2.SE.Res.HHnew.Thermal.SH.Solids.WH.LPG.Solar.LPG</t>
  </si>
  <si>
    <t>EMI_per_household.kgCO2.SE.Res.HHnew.Thermal.SH.Solids.WH.LPG.Solar.Solar</t>
  </si>
  <si>
    <t>EMI_per_household.kgCO2.SE.Res.HHnew.Thermal.SH.Solids.WH.Elc.NoSolar.Elec</t>
  </si>
  <si>
    <t>EMI_per_household.kgCO2.SE.Res.HHnew.Thermal.SH.Solids.WH.Elc.Solar</t>
  </si>
  <si>
    <t>EMI_per_household.kgCO2.SE.Res.HHnew.Thermal.SH.Solids.WH.Elc.Solar.Elec</t>
  </si>
  <si>
    <t>EMI_per_household.kgCO2.SE.Res.HHnew.Thermal.SH.Solids.WH.Elc.Solar.Solar</t>
  </si>
  <si>
    <t>EMI_per_household.kgCO2.SE.Res.HHnew.Thermal.SH.Solids.CO</t>
  </si>
  <si>
    <t>EMI_per_household.kgCO2.SE.Res.HHnew.Thermal.SH.Solids.CO.Solids.Solids</t>
  </si>
  <si>
    <t>EMI_per_household.kgCO2.SE.Res.HHnew.Thermal.SH.Solids.CO.LPG.LPG</t>
  </si>
  <si>
    <t>EMI_per_household.kgCO2.SE.Res.HHnew.Thermal.SH.Solids.CO.Elc.Elec</t>
  </si>
  <si>
    <t>EMI_per_household.kgCO2.SE.Res.HHnew.Thermal.SH.LPG</t>
  </si>
  <si>
    <t>EMI_per_household.kgCO2.SE.Res.HHnew.Thermal.SH.LPG.SH</t>
  </si>
  <si>
    <t>EMI_per_household.kgCO2.SE.Res.HHnew.Thermal.SH.LPG.SH.LPG</t>
  </si>
  <si>
    <t>EMI_per_household.kgCO2.SE.Res.HHnew.Thermal.SH.LPG.SH.Elec</t>
  </si>
  <si>
    <t>EMI_per_household.kgCO2.SE.Res.HHnew.Thermal.SH.LPG.SC</t>
  </si>
  <si>
    <t>EMI_per_household.kgCO2.SE.Res.HHnew.Thermal.SH.LPG.SC.AC.Elec</t>
  </si>
  <si>
    <t>EMI_per_household.kgCO2.SE.Res.HHnew.Thermal.SH.LPG.WH</t>
  </si>
  <si>
    <t>EMI_per_household.kgCO2.SE.Res.HHnew.Thermal.SH.LPG.WH.LPG.NoSolar.LPG</t>
  </si>
  <si>
    <t>EMI_per_household.kgCO2.SE.Res.HHnew.Thermal.SH.LPG.WH.LPG.Solar</t>
  </si>
  <si>
    <t>EMI_per_household.kgCO2.SE.Res.HHnew.Thermal.SH.LPG.WH.LPG.Solar.LPG</t>
  </si>
  <si>
    <t>EMI_per_household.kgCO2.SE.Res.HHnew.Thermal.SH.LPG.WH.LPG.Solar.Solar</t>
  </si>
  <si>
    <t>EMI_per_household.kgCO2.SE.Res.HHnew.Thermal.SH.LPG.WH.Elc.NoSolar.Elec</t>
  </si>
  <si>
    <t>EMI_per_household.kgCO2.SE.Res.HHnew.Thermal.SH.LPG.WH.Elc.Solar</t>
  </si>
  <si>
    <t>EMI_per_household.kgCO2.SE.Res.HHnew.Thermal.SH.LPG.WH.Elc.Solar.Elec</t>
  </si>
  <si>
    <t>EMI_per_household.kgCO2.SE.Res.HHnew.Thermal.SH.LPG.WH.Elc.Solar.Solar</t>
  </si>
  <si>
    <t>EMI_per_household.kgCO2.SE.Res.HHnew.Thermal.SH.LPG.CO</t>
  </si>
  <si>
    <t>EMI_per_household.kgCO2.SE.Res.HHnew.Thermal.SH.LPG.CO.LPG.LPG</t>
  </si>
  <si>
    <t>EMI_per_household.kgCO2.SE.Res.HHnew.Thermal.SH.LPG.CO.Elc.Elec</t>
  </si>
  <si>
    <t>EMI_per_household.kgCO2.SE.Res.HHnew.Thermal.SH.Oil</t>
  </si>
  <si>
    <t>EMI_per_household.kgCO2.SE.Res.HHnew.Thermal.SH.Oil.SH</t>
  </si>
  <si>
    <t>EMI_per_household.kgCO2.SE.Res.HHnew.Thermal.SH.Oil.SH.Oil</t>
  </si>
  <si>
    <t>EMI_per_household.kgCO2.SE.Res.HHnew.Thermal.SH.Oil.SH.Elec</t>
  </si>
  <si>
    <t>EMI_per_household.kgCO2.SE.Res.HHnew.Thermal.SH.Oil.SC</t>
  </si>
  <si>
    <t>EMI_per_household.kgCO2.SE.Res.HHnew.Thermal.SH.Oil.SC.AC.Elec</t>
  </si>
  <si>
    <t>EMI_per_household.kgCO2.SE.Res.HHnew.Thermal.SH.Oil.WH</t>
  </si>
  <si>
    <t>EMI_per_household.kgCO2.SE.Res.HHnew.Thermal.SH.Oil.WH.Oil.NoSolar.Oil</t>
  </si>
  <si>
    <t>EMI_per_household.kgCO2.SE.Res.HHnew.Thermal.SH.Oil.WH.Oil.Solar</t>
  </si>
  <si>
    <t>EMI_per_household.kgCO2.SE.Res.HHnew.Thermal.SH.Oil.WH.Oil.Solar.Oil</t>
  </si>
  <si>
    <t>EMI_per_household.kgCO2.SE.Res.HHnew.Thermal.SH.Oil.WH.Oil.Solar.Solar</t>
  </si>
  <si>
    <t>EMI_per_household.kgCO2.SE.Res.HHnew.Thermal.SH.Oil.WH.Elc.NoSolar.Elec</t>
  </si>
  <si>
    <t>EMI_per_household.kgCO2.SE.Res.HHnew.Thermal.SH.Oil.WH.Elc.Solar</t>
  </si>
  <si>
    <t>EMI_per_household.kgCO2.SE.Res.HHnew.Thermal.SH.Oil.WH.Elc.Solar.Elec</t>
  </si>
  <si>
    <t>EMI_per_household.kgCO2.SE.Res.HHnew.Thermal.SH.Oil.WH.Elc.Solar.Solar</t>
  </si>
  <si>
    <t>EMI_per_household.kgCO2.SE.Res.HHnew.Thermal.SH.Oil.CO</t>
  </si>
  <si>
    <t>EMI_per_household.kgCO2.SE.Res.HHnew.Thermal.SH.Oil.CO.LPG.LPG</t>
  </si>
  <si>
    <t>EMI_per_household.kgCO2.SE.Res.HHnew.Thermal.SH.Oil.CO.Elc.Elec</t>
  </si>
  <si>
    <t>EMI_per_household.kgCO2.SE.Res.HHnew.Thermal.SH.Gas</t>
  </si>
  <si>
    <t>EMI_per_household.kgCO2.SE.Res.HHnew.Thermal.SH.Gas.SH</t>
  </si>
  <si>
    <t>EMI_per_household.kgCO2.SE.Res.HHnew.Thermal.SH.Gas.SH.Gas</t>
  </si>
  <si>
    <t>EMI_per_household.kgCO2.SE.Res.HHnew.Thermal.SH.Gas.SH.Elec</t>
  </si>
  <si>
    <t>EMI_per_household.kgCO2.SE.Res.HHnew.Thermal.SH.Gas.SC</t>
  </si>
  <si>
    <t>EMI_per_household.kgCO2.SE.Res.HHnew.Thermal.SH.Gas.SC.AC.Elec</t>
  </si>
  <si>
    <t>EMI_per_household.kgCO2.SE.Res.HHnew.Thermal.SH.Gas.WH</t>
  </si>
  <si>
    <t>EMI_per_household.kgCO2.SE.Res.HHnew.Thermal.SH.Gas.WH.Gas.NoSolar.Gas</t>
  </si>
  <si>
    <t>EMI_per_household.kgCO2.SE.Res.HHnew.Thermal.SH.Gas.WH.Gas.Solar</t>
  </si>
  <si>
    <t>EMI_per_household.kgCO2.SE.Res.HHnew.Thermal.SH.Gas.WH.Gas.Solar.Gas</t>
  </si>
  <si>
    <t>EMI_per_household.kgCO2.SE.Res.HHnew.Thermal.SH.Gas.WH.Gas.Solar.Solar</t>
  </si>
  <si>
    <t>EMI_per_household.kgCO2.SE.Res.HHnew.Thermal.SH.Gas.WH.Elc.NoSolar.Elec</t>
  </si>
  <si>
    <t>EMI_per_household.kgCO2.SE.Res.HHnew.Thermal.SH.Gas.WH.Elc.Solar</t>
  </si>
  <si>
    <t>EMI_per_household.kgCO2.SE.Res.HHnew.Thermal.SH.Gas.WH.Elc.Solar.Elec</t>
  </si>
  <si>
    <t>EMI_per_household.kgCO2.SE.Res.HHnew.Thermal.SH.Gas.WH.Elc.Solar.Solar</t>
  </si>
  <si>
    <t>EMI_per_household.kgCO2.SE.Res.HHnew.Thermal.SH.Gas.CO</t>
  </si>
  <si>
    <t>EMI_per_household.kgCO2.SE.Res.HHnew.Thermal.SH.Gas.CO.Gas.Gas</t>
  </si>
  <si>
    <t>EMI_per_household.kgCO2.SE.Res.HHnew.Thermal.SH.Gas.CO.Elc.Elec</t>
  </si>
  <si>
    <t>EMI_per_household.kgCO2.SE.Res.HHnew.Thermal.SH.Biomass</t>
  </si>
  <si>
    <t>EMI_per_household.kgCO2.SE.Res.HHnew.Thermal.SH.Biomass.SH</t>
  </si>
  <si>
    <t>EMI_per_household.kgCO2.SE.Res.HHnew.Thermal.SH.Biomass.SH.Biomass</t>
  </si>
  <si>
    <t>EMI_per_household.kgCO2.SE.Res.HHnew.Thermal.SH.Biomass.SH.Elec</t>
  </si>
  <si>
    <t>EMI_per_household.kgCO2.SE.Res.HHnew.Thermal.SH.Biomass.SC</t>
  </si>
  <si>
    <t>EMI_per_household.kgCO2.SE.Res.HHnew.Thermal.SH.Biomass.SC.AC.Elec</t>
  </si>
  <si>
    <t>EMI_per_household.kgCO2.SE.Res.HHnew.Thermal.SH.Biomass.WH</t>
  </si>
  <si>
    <t>EMI_per_household.kgCO2.SE.Res.HHnew.Thermal.SH.Biomass.WH.Biomass.NoSolar.Biomass</t>
  </si>
  <si>
    <t>EMI_per_household.kgCO2.SE.Res.HHnew.Thermal.SH.Biomass.WH.Biomass.Solar</t>
  </si>
  <si>
    <t>EMI_per_household.kgCO2.SE.Res.HHnew.Thermal.SH.Biomass.WH.Biomass.Solar.Biomass</t>
  </si>
  <si>
    <t>EMI_per_household.kgCO2.SE.Res.HHnew.Thermal.SH.Biomass.WH.Biomass.Solar.Solar</t>
  </si>
  <si>
    <t>EMI_per_household.kgCO2.SE.Res.HHnew.Thermal.SH.Biomass.WH.LPG.NoSolar.LPG</t>
  </si>
  <si>
    <t>EMI_per_household.kgCO2.SE.Res.HHnew.Thermal.SH.Biomass.WH.LPG.Solar</t>
  </si>
  <si>
    <t>EMI_per_household.kgCO2.SE.Res.HHnew.Thermal.SH.Biomass.WH.LPG.Solar.LPG</t>
  </si>
  <si>
    <t>EMI_per_household.kgCO2.SE.Res.HHnew.Thermal.SH.Biomass.WH.LPG.Solar.Solar</t>
  </si>
  <si>
    <t>EMI_per_household.kgCO2.SE.Res.HHnew.Thermal.SH.Biomass.WH.Elc.NoSolar.Elec</t>
  </si>
  <si>
    <t>EMI_per_household.kgCO2.SE.Res.HHnew.Thermal.SH.Biomass.WH.Elc.Solar</t>
  </si>
  <si>
    <t>EMI_per_household.kgCO2.SE.Res.HHnew.Thermal.SH.Biomass.WH.Elc.Solar.Elec</t>
  </si>
  <si>
    <t>EMI_per_household.kgCO2.SE.Res.HHnew.Thermal.SH.Biomass.WH.Elc.Solar.Solar</t>
  </si>
  <si>
    <t>EMI_per_household.kgCO2.SE.Res.HHnew.Thermal.SH.Biomass.CO</t>
  </si>
  <si>
    <t>EMI_per_household.kgCO2.SE.Res.HHnew.Thermal.SH.Biomass.CO.Biomass.Biomass</t>
  </si>
  <si>
    <t>EMI_per_household.kgCO2.SE.Res.HHnew.Thermal.SH.Biomass.CO.LPG.LPG</t>
  </si>
  <si>
    <t>EMI_per_household.kgCO2.SE.Res.HHnew.Thermal.SH.Biomass.CO.Elc.Elec</t>
  </si>
  <si>
    <t>EMI_per_household.kgCO2.SE.Res.HHnew.Thermal.SH.Geo</t>
  </si>
  <si>
    <t>EMI_per_household.kgCO2.SE.Res.HHnew.Thermal.SH.Geo.SH</t>
  </si>
  <si>
    <t>EMI_per_household.kgCO2.SE.Res.HHnew.Thermal.SH.Geo.SH.Geo</t>
  </si>
  <si>
    <t>EMI_per_household.kgCO2.SE.Res.HHnew.Thermal.SH.Geo.SH.Elec</t>
  </si>
  <si>
    <t>EMI_per_household.kgCO2.SE.Res.HHnew.Thermal.SH.Geo.SC</t>
  </si>
  <si>
    <t>EMI_per_household.kgCO2.SE.Res.HHnew.Thermal.SH.Geo.SC.AC.Elec</t>
  </si>
  <si>
    <t>EMI_per_household.kgCO2.SE.Res.HHnew.Thermal.SH.Geo.WH</t>
  </si>
  <si>
    <t>EMI_per_household.kgCO2.SE.Res.HHnew.Thermal.SH.Geo.WH.Geo.NoSolar.Geo</t>
  </si>
  <si>
    <t>EMI_per_household.kgCO2.SE.Res.HHnew.Thermal.SH.Geo.WH.Geo.Solar</t>
  </si>
  <si>
    <t>EMI_per_household.kgCO2.SE.Res.HHnew.Thermal.SH.Geo.WH.Geo.Solar.Geo</t>
  </si>
  <si>
    <t>EMI_per_household.kgCO2.SE.Res.HHnew.Thermal.SH.Geo.WH.Geo.Solar.Solar</t>
  </si>
  <si>
    <t>EMI_per_household.kgCO2.SE.Res.HHnew.Thermal.SH.Geo.WH.Elc.NoSolar.Elec</t>
  </si>
  <si>
    <t>EMI_per_household.kgCO2.SE.Res.HHnew.Thermal.SH.Geo.WH.Elc.Solar</t>
  </si>
  <si>
    <t>EMI_per_household.kgCO2.SE.Res.HHnew.Thermal.SH.Geo.WH.Elc.Solar.Elec</t>
  </si>
  <si>
    <t>EMI_per_household.kgCO2.SE.Res.HHnew.Thermal.SH.Geo.WH.Elc.Solar.Solar</t>
  </si>
  <si>
    <t>EMI_per_household.kgCO2.SE.Res.HHnew.Thermal.SH.Geo.CO</t>
  </si>
  <si>
    <t>EMI_per_household.kgCO2.SE.Res.HHnew.Thermal.SH.Geo.CO.LPG.LPG</t>
  </si>
  <si>
    <t>EMI_per_household.kgCO2.SE.Res.HHnew.Thermal.SH.Geo.CO.Elc.Elec</t>
  </si>
  <si>
    <t>EMI_per_household.kgCO2.SE.Res.HHnew.Thermal.SH.DistrHeat</t>
  </si>
  <si>
    <t>EMI_per_household.kgCO2.SE.Res.HHnew.Thermal.SH.DistrHeat.SH</t>
  </si>
  <si>
    <t>EMI_per_household.kgCO2.SE.Res.HHnew.Thermal.SH.DistrHeat.SH.Steam_Distr</t>
  </si>
  <si>
    <t>EMI_per_household.kgCO2.SE.Res.HHnew.Thermal.SH.DistrHeat.SH.Elec</t>
  </si>
  <si>
    <t>EMI_per_household.kgCO2.SE.Res.HHnew.Thermal.SH.DistrHeat.SC</t>
  </si>
  <si>
    <t>EMI_per_household.kgCO2.SE.Res.HHnew.Thermal.SH.DistrHeat.SC.AC.Elec</t>
  </si>
  <si>
    <t>EMI_per_household.kgCO2.SE.Res.HHnew.Thermal.SH.DistrHeat.WH</t>
  </si>
  <si>
    <t>EMI_per_household.kgCO2.SE.Res.HHnew.Thermal.SH.DistrHeat.WH.DistrHeat.NoSolar.Steam_Distr</t>
  </si>
  <si>
    <t>EMI_per_household.kgCO2.SE.Res.HHnew.Thermal.SH.DistrHeat.WH.DistrHeat.Solar</t>
  </si>
  <si>
    <t>EMI_per_household.kgCO2.SE.Res.HHnew.Thermal.SH.DistrHeat.WH.DistrHeat.Solar.Steam_Distr</t>
  </si>
  <si>
    <t>EMI_per_household.kgCO2.SE.Res.HHnew.Thermal.SH.DistrHeat.WH.DistrHeat.Solar.Solar</t>
  </si>
  <si>
    <t>EMI_per_household.kgCO2.SE.Res.HHnew.Thermal.SH.DistrHeat.WH.Elc.NoSolar.Elec</t>
  </si>
  <si>
    <t>EMI_per_household.kgCO2.SE.Res.HHnew.Thermal.SH.DistrHeat.WH.Elc.Solar</t>
  </si>
  <si>
    <t>EMI_per_household.kgCO2.SE.Res.HHnew.Thermal.SH.DistrHeat.WH.Elc.Solar.Elec</t>
  </si>
  <si>
    <t>EMI_per_household.kgCO2.SE.Res.HHnew.Thermal.SH.DistrHeat.WH.Elc.Solar.Solar</t>
  </si>
  <si>
    <t>EMI_per_household.kgCO2.SE.Res.HHnew.Thermal.SH.DistrHeat.CO</t>
  </si>
  <si>
    <t>EMI_per_household.kgCO2.SE.Res.HHnew.Thermal.SH.DistrHeat.CO.LPG.LPG</t>
  </si>
  <si>
    <t>EMI_per_household.kgCO2.SE.Res.HHnew.Thermal.SH.DistrHeat.CO.Elc.Elec</t>
  </si>
  <si>
    <t>EMI_per_household.kgCO2.SE.Res.HHnew.Thermal.SH.AdvElc</t>
  </si>
  <si>
    <t>EMI_per_household.kgCO2.SE.Res.HHnew.Thermal.SH.AdvElc.SH</t>
  </si>
  <si>
    <t>EMI_per_household.kgCO2.SE.Res.HHnew.Thermal.SH.AdvElc.SH.Elec</t>
  </si>
  <si>
    <t>EMI_per_household.kgCO2.SE.Res.HHnew.Thermal.SH.AdvElc.SC</t>
  </si>
  <si>
    <t>EMI_per_household.kgCO2.SE.Res.HHnew.Thermal.SH.AdvElc.SC.AC.Elec</t>
  </si>
  <si>
    <t>EMI_per_household.kgCO2.SE.Res.HHnew.Thermal.SH.AdvElc.WH</t>
  </si>
  <si>
    <t>EMI_per_household.kgCO2.SE.Res.HHnew.Thermal.SH.AdvElc.WH.LPG.NoSolar.LPG</t>
  </si>
  <si>
    <t>EMI_per_household.kgCO2.SE.Res.HHnew.Thermal.SH.AdvElc.WH.LPG.Solar</t>
  </si>
  <si>
    <t>EMI_per_household.kgCO2.SE.Res.HHnew.Thermal.SH.AdvElc.WH.LPG.Solar.LPG</t>
  </si>
  <si>
    <t>EMI_per_household.kgCO2.SE.Res.HHnew.Thermal.SH.AdvElc.WH.LPG.Solar.Solar</t>
  </si>
  <si>
    <t>EMI_per_household.kgCO2.SE.Res.HHnew.Thermal.SH.AdvElc.WH.Elc.NoSolar.Elec</t>
  </si>
  <si>
    <t>EMI_per_household.kgCO2.SE.Res.HHnew.Thermal.SH.AdvElc.WH.Elc.Solar</t>
  </si>
  <si>
    <t>EMI_per_household.kgCO2.SE.Res.HHnew.Thermal.SH.AdvElc.WH.Elc.Solar.Elec</t>
  </si>
  <si>
    <t>EMI_per_household.kgCO2.SE.Res.HHnew.Thermal.SH.AdvElc.WH.Elc.Solar.Solar</t>
  </si>
  <si>
    <t>EMI_per_household.kgCO2.SE.Res.HHnew.Thermal.SH.AdvElc.CO</t>
  </si>
  <si>
    <t>EMI_per_household.kgCO2.SE.Res.HHnew.Thermal.SH.AdvElc.CO.LPG.LPG</t>
  </si>
  <si>
    <t>EMI_per_household.kgCO2.SE.Res.HHnew.Thermal.SH.AdvElc.CO.Elc.Elec</t>
  </si>
  <si>
    <t>EMI_per_household.kgCO2.SE.Res.HHnew.Thermal.SH.ConvElc</t>
  </si>
  <si>
    <t>EMI_per_household.kgCO2.SE.Res.HHnew.Thermal.SH.ConvElc.SH</t>
  </si>
  <si>
    <t>EMI_per_household.kgCO2.SE.Res.HHnew.Thermal.SH.ConvElc.SH.Elec</t>
  </si>
  <si>
    <t>EMI_per_household.kgCO2.SE.Res.HHnew.Thermal.SH.ConvElc.SC</t>
  </si>
  <si>
    <t>EMI_per_household.kgCO2.SE.Res.HHnew.Thermal.SH.ConvElc.SC.AC.Elec</t>
  </si>
  <si>
    <t>EMI_per_household.kgCO2.SE.Res.HHnew.Thermal.SH.ConvElc.WH</t>
  </si>
  <si>
    <t>EMI_per_household.kgCO2.SE.Res.HHnew.Thermal.SH.ConvElc.WH.LPG.NoSolar.LPG</t>
  </si>
  <si>
    <t>EMI_per_household.kgCO2.SE.Res.HHnew.Thermal.SH.ConvElc.WH.LPG.Solar</t>
  </si>
  <si>
    <t>EMI_per_household.kgCO2.SE.Res.HHnew.Thermal.SH.ConvElc.WH.LPG.Solar.LPG</t>
  </si>
  <si>
    <t>EMI_per_household.kgCO2.SE.Res.HHnew.Thermal.SH.ConvElc.WH.LPG.Solar.Solar</t>
  </si>
  <si>
    <t>EMI_per_household.kgCO2.SE.Res.HHnew.Thermal.SH.ConvElc.WH.Elc.NoSolar.Elec</t>
  </si>
  <si>
    <t>EMI_per_household.kgCO2.SE.Res.HHnew.Thermal.SH.ConvElc.WH.Elc.Solar</t>
  </si>
  <si>
    <t>EMI_per_household.kgCO2.SE.Res.HHnew.Thermal.SH.ConvElc.WH.Elc.Solar.Elec</t>
  </si>
  <si>
    <t>EMI_per_household.kgCO2.SE.Res.HHnew.Thermal.SH.ConvElc.WH.Elc.Solar.Solar</t>
  </si>
  <si>
    <t>EMI_per_household.kgCO2.SE.Res.HHnew.Thermal.SH.ConvElc.CO</t>
  </si>
  <si>
    <t>EMI_per_household.kgCO2.SE.Res.HHnew.Thermal.SH.ConvElc.CO.LPG.LPG</t>
  </si>
  <si>
    <t>EMI_per_household.kgCO2.SE.Res.HHnew.Thermal.SH.ConvElc.CO.Elc.Elec</t>
  </si>
  <si>
    <t>SE - Final energy consumption of new and renovated households per surface area (detailed structure)</t>
  </si>
  <si>
    <t>FEC_per_sqm.kWh.SE.Res.HHnew.Thermal.SH.Solids</t>
  </si>
  <si>
    <t>FEC_per_sqm.kWh.SE.Res.HHnew.Thermal.SH.Solids.SH</t>
  </si>
  <si>
    <t>FEC_per_sqm.kWh.SE.Res.HHnew.Thermal.SH.Solids.SH.Solids</t>
  </si>
  <si>
    <t>FEC_per_sqm.kWh.SE.Res.HHnew.Thermal.SH.Solids.SH.Elec</t>
  </si>
  <si>
    <t>FEC_per_sqm.kWh.SE.Res.HHnew.Thermal.SH.Solids.SC</t>
  </si>
  <si>
    <t>FEC_per_sqm.kWh.SE.Res.HHnew.Thermal.SH.Solids.SC.AC.Elec</t>
  </si>
  <si>
    <t>FEC_per_sqm.kWh.SE.Res.HHnew.Thermal.SH.Solids.WH</t>
  </si>
  <si>
    <t>FEC_per_sqm.kWh.SE.Res.HHnew.Thermal.SH.Solids.WH.Solids.NoSolar.Solids</t>
  </si>
  <si>
    <t>FEC_per_sqm.kWh.SE.Res.HHnew.Thermal.SH.Solids.WH.LPG.NoSolar.LPG</t>
  </si>
  <si>
    <t>FEC_per_sqm.kWh.SE.Res.HHnew.Thermal.SH.Solids.WH.LPG.Solar</t>
  </si>
  <si>
    <t>FEC_per_sqm.kWh.SE.Res.HHnew.Thermal.SH.Solids.WH.LPG.Solar.LPG</t>
  </si>
  <si>
    <t>FEC_per_sqm.kWh.SE.Res.HHnew.Thermal.SH.Solids.WH.LPG.Solar.Solar</t>
  </si>
  <si>
    <t>FEC_per_sqm.kWh.SE.Res.HHnew.Thermal.SH.Solids.WH.Elc.NoSolar.Elec</t>
  </si>
  <si>
    <t>FEC_per_sqm.kWh.SE.Res.HHnew.Thermal.SH.Solids.WH.Elc.Solar</t>
  </si>
  <si>
    <t>FEC_per_sqm.kWh.SE.Res.HHnew.Thermal.SH.Solids.WH.Elc.Solar.Elec</t>
  </si>
  <si>
    <t>FEC_per_sqm.kWh.SE.Res.HHnew.Thermal.SH.Solids.WH.Elc.Solar.Solar</t>
  </si>
  <si>
    <t>FEC_per_sqm.kWh.SE.Res.HHnew.Thermal.SH.Solids.CO</t>
  </si>
  <si>
    <t>FEC_per_sqm.kWh.SE.Res.HHnew.Thermal.SH.Solids.CO.Solids.Solids</t>
  </si>
  <si>
    <t>FEC_per_sqm.kWh.SE.Res.HHnew.Thermal.SH.Solids.CO.LPG.LPG</t>
  </si>
  <si>
    <t>FEC_per_sqm.kWh.SE.Res.HHnew.Thermal.SH.Solids.CO.Elc.Elec</t>
  </si>
  <si>
    <t>FEC_per_sqm.kWh.SE.Res.HHnew.Thermal.SH.LPG</t>
  </si>
  <si>
    <t>FEC_per_sqm.kWh.SE.Res.HHnew.Thermal.SH.LPG.SH</t>
  </si>
  <si>
    <t>FEC_per_sqm.kWh.SE.Res.HHnew.Thermal.SH.LPG.SH.LPG</t>
  </si>
  <si>
    <t>FEC_per_sqm.kWh.SE.Res.HHnew.Thermal.SH.LPG.SH.Elec</t>
  </si>
  <si>
    <t>FEC_per_sqm.kWh.SE.Res.HHnew.Thermal.SH.LPG.SC</t>
  </si>
  <si>
    <t>FEC_per_sqm.kWh.SE.Res.HHnew.Thermal.SH.LPG.SC.AC.Elec</t>
  </si>
  <si>
    <t>FEC_per_sqm.kWh.SE.Res.HHnew.Thermal.SH.LPG.WH</t>
  </si>
  <si>
    <t>FEC_per_sqm.kWh.SE.Res.HHnew.Thermal.SH.LPG.WH.LPG.NoSolar.LPG</t>
  </si>
  <si>
    <t>FEC_per_sqm.kWh.SE.Res.HHnew.Thermal.SH.LPG.WH.LPG.Solar</t>
  </si>
  <si>
    <t>FEC_per_sqm.kWh.SE.Res.HHnew.Thermal.SH.LPG.WH.LPG.Solar.LPG</t>
  </si>
  <si>
    <t>FEC_per_sqm.kWh.SE.Res.HHnew.Thermal.SH.LPG.WH.LPG.Solar.Solar</t>
  </si>
  <si>
    <t>FEC_per_sqm.kWh.SE.Res.HHnew.Thermal.SH.LPG.WH.Elc.NoSolar.Elec</t>
  </si>
  <si>
    <t>FEC_per_sqm.kWh.SE.Res.HHnew.Thermal.SH.LPG.WH.Elc.Solar</t>
  </si>
  <si>
    <t>FEC_per_sqm.kWh.SE.Res.HHnew.Thermal.SH.LPG.WH.Elc.Solar.Elec</t>
  </si>
  <si>
    <t>FEC_per_sqm.kWh.SE.Res.HHnew.Thermal.SH.LPG.WH.Elc.Solar.Solar</t>
  </si>
  <si>
    <t>FEC_per_sqm.kWh.SE.Res.HHnew.Thermal.SH.LPG.CO</t>
  </si>
  <si>
    <t>FEC_per_sqm.kWh.SE.Res.HHnew.Thermal.SH.LPG.CO.LPG.LPG</t>
  </si>
  <si>
    <t>FEC_per_sqm.kWh.SE.Res.HHnew.Thermal.SH.LPG.CO.Elc.Elec</t>
  </si>
  <si>
    <t>FEC_per_sqm.kWh.SE.Res.HHnew.Thermal.SH.Oil</t>
  </si>
  <si>
    <t>FEC_per_sqm.kWh.SE.Res.HHnew.Thermal.SH.Oil.SH</t>
  </si>
  <si>
    <t>FEC_per_sqm.kWh.SE.Res.HHnew.Thermal.SH.Oil.SH.Oil</t>
  </si>
  <si>
    <t>FEC_per_sqm.kWh.SE.Res.HHnew.Thermal.SH.Oil.SH.Elec</t>
  </si>
  <si>
    <t>FEC_per_sqm.kWh.SE.Res.HHnew.Thermal.SH.Oil.SC</t>
  </si>
  <si>
    <t>FEC_per_sqm.kWh.SE.Res.HHnew.Thermal.SH.Oil.SC.AC.Elec</t>
  </si>
  <si>
    <t>FEC_per_sqm.kWh.SE.Res.HHnew.Thermal.SH.Oil.WH</t>
  </si>
  <si>
    <t>FEC_per_sqm.kWh.SE.Res.HHnew.Thermal.SH.Oil.WH.Oil.NoSolar.Oil</t>
  </si>
  <si>
    <t>FEC_per_sqm.kWh.SE.Res.HHnew.Thermal.SH.Oil.WH.Oil.Solar</t>
  </si>
  <si>
    <t>FEC_per_sqm.kWh.SE.Res.HHnew.Thermal.SH.Oil.WH.Oil.Solar.Oil</t>
  </si>
  <si>
    <t>FEC_per_sqm.kWh.SE.Res.HHnew.Thermal.SH.Oil.WH.Oil.Solar.Solar</t>
  </si>
  <si>
    <t>FEC_per_sqm.kWh.SE.Res.HHnew.Thermal.SH.Oil.WH.Elc.NoSolar.Elec</t>
  </si>
  <si>
    <t>FEC_per_sqm.kWh.SE.Res.HHnew.Thermal.SH.Oil.WH.Elc.Solar</t>
  </si>
  <si>
    <t>FEC_per_sqm.kWh.SE.Res.HHnew.Thermal.SH.Oil.WH.Elc.Solar.Elec</t>
  </si>
  <si>
    <t>FEC_per_sqm.kWh.SE.Res.HHnew.Thermal.SH.Oil.WH.Elc.Solar.Solar</t>
  </si>
  <si>
    <t>FEC_per_sqm.kWh.SE.Res.HHnew.Thermal.SH.Oil.CO</t>
  </si>
  <si>
    <t>FEC_per_sqm.kWh.SE.Res.HHnew.Thermal.SH.Oil.CO.LPG.LPG</t>
  </si>
  <si>
    <t>FEC_per_sqm.kWh.SE.Res.HHnew.Thermal.SH.Oil.CO.Elc.Elec</t>
  </si>
  <si>
    <t>FEC_per_sqm.kWh.SE.Res.HHnew.Thermal.SH.Gas</t>
  </si>
  <si>
    <t>FEC_per_sqm.kWh.SE.Res.HHnew.Thermal.SH.Gas.SH</t>
  </si>
  <si>
    <t>FEC_per_sqm.kWh.SE.Res.HHnew.Thermal.SH.Gas.SH.Gas</t>
  </si>
  <si>
    <t>FEC_per_sqm.kWh.SE.Res.HHnew.Thermal.SH.Gas.SH.Elec</t>
  </si>
  <si>
    <t>FEC_per_sqm.kWh.SE.Res.HHnew.Thermal.SH.Gas.SC</t>
  </si>
  <si>
    <t>FEC_per_sqm.kWh.SE.Res.HHnew.Thermal.SH.Gas.SC.AC.Elec</t>
  </si>
  <si>
    <t>FEC_per_sqm.kWh.SE.Res.HHnew.Thermal.SH.Gas.WH</t>
  </si>
  <si>
    <t>FEC_per_sqm.kWh.SE.Res.HHnew.Thermal.SH.Gas.WH.Gas.NoSolar.Gas</t>
  </si>
  <si>
    <t>FEC_per_sqm.kWh.SE.Res.HHnew.Thermal.SH.Gas.WH.Gas.Solar</t>
  </si>
  <si>
    <t>FEC_per_sqm.kWh.SE.Res.HHnew.Thermal.SH.Gas.WH.Gas.Solar.Gas</t>
  </si>
  <si>
    <t>FEC_per_sqm.kWh.SE.Res.HHnew.Thermal.SH.Gas.WH.Gas.Solar.Solar</t>
  </si>
  <si>
    <t>FEC_per_sqm.kWh.SE.Res.HHnew.Thermal.SH.Gas.WH.Elc.NoSolar.Elec</t>
  </si>
  <si>
    <t>FEC_per_sqm.kWh.SE.Res.HHnew.Thermal.SH.Gas.WH.Elc.Solar</t>
  </si>
  <si>
    <t>FEC_per_sqm.kWh.SE.Res.HHnew.Thermal.SH.Gas.WH.Elc.Solar.Elec</t>
  </si>
  <si>
    <t>FEC_per_sqm.kWh.SE.Res.HHnew.Thermal.SH.Gas.WH.Elc.Solar.Solar</t>
  </si>
  <si>
    <t>FEC_per_sqm.kWh.SE.Res.HHnew.Thermal.SH.Gas.CO</t>
  </si>
  <si>
    <t>FEC_per_sqm.kWh.SE.Res.HHnew.Thermal.SH.Gas.CO.Gas.Gas</t>
  </si>
  <si>
    <t>FEC_per_sqm.kWh.SE.Res.HHnew.Thermal.SH.Gas.CO.Elc.Elec</t>
  </si>
  <si>
    <t>FEC_per_sqm.kWh.SE.Res.HHnew.Thermal.SH.Biomass</t>
  </si>
  <si>
    <t>FEC_per_sqm.kWh.SE.Res.HHnew.Thermal.SH.Biomass.SH</t>
  </si>
  <si>
    <t>FEC_per_sqm.kWh.SE.Res.HHnew.Thermal.SH.Biomass.SH.Biomass</t>
  </si>
  <si>
    <t>FEC_per_sqm.kWh.SE.Res.HHnew.Thermal.SH.Biomass.SH.Elec</t>
  </si>
  <si>
    <t>FEC_per_sqm.kWh.SE.Res.HHnew.Thermal.SH.Biomass.SC</t>
  </si>
  <si>
    <t>FEC_per_sqm.kWh.SE.Res.HHnew.Thermal.SH.Biomass.SC.AC.Elec</t>
  </si>
  <si>
    <t>FEC_per_sqm.kWh.SE.Res.HHnew.Thermal.SH.Biomass.WH</t>
  </si>
  <si>
    <t>FEC_per_sqm.kWh.SE.Res.HHnew.Thermal.SH.Biomass.WH.Biomass.NoSolar.Biomass</t>
  </si>
  <si>
    <t>FEC_per_sqm.kWh.SE.Res.HHnew.Thermal.SH.Biomass.WH.Biomass.Solar</t>
  </si>
  <si>
    <t>FEC_per_sqm.kWh.SE.Res.HHnew.Thermal.SH.Biomass.WH.Biomass.Solar.Biomass</t>
  </si>
  <si>
    <t>FEC_per_sqm.kWh.SE.Res.HHnew.Thermal.SH.Biomass.WH.Biomass.Solar.Solar</t>
  </si>
  <si>
    <t>FEC_per_sqm.kWh.SE.Res.HHnew.Thermal.SH.Biomass.WH.LPG.NoSolar.LPG</t>
  </si>
  <si>
    <t>FEC_per_sqm.kWh.SE.Res.HHnew.Thermal.SH.Biomass.WH.LPG.Solar</t>
  </si>
  <si>
    <t>FEC_per_sqm.kWh.SE.Res.HHnew.Thermal.SH.Biomass.WH.LPG.Solar.LPG</t>
  </si>
  <si>
    <t>FEC_per_sqm.kWh.SE.Res.HHnew.Thermal.SH.Biomass.WH.LPG.Solar.Solar</t>
  </si>
  <si>
    <t>FEC_per_sqm.kWh.SE.Res.HHnew.Thermal.SH.Biomass.WH.Elc.NoSolar.Elec</t>
  </si>
  <si>
    <t>FEC_per_sqm.kWh.SE.Res.HHnew.Thermal.SH.Biomass.WH.Elc.Solar</t>
  </si>
  <si>
    <t>FEC_per_sqm.kWh.SE.Res.HHnew.Thermal.SH.Biomass.WH.Elc.Solar.Elec</t>
  </si>
  <si>
    <t>FEC_per_sqm.kWh.SE.Res.HHnew.Thermal.SH.Biomass.WH.Elc.Solar.Solar</t>
  </si>
  <si>
    <t>FEC_per_sqm.kWh.SE.Res.HHnew.Thermal.SH.Biomass.CO</t>
  </si>
  <si>
    <t>FEC_per_sqm.kWh.SE.Res.HHnew.Thermal.SH.Biomass.CO.Biomass.Biomass</t>
  </si>
  <si>
    <t>FEC_per_sqm.kWh.SE.Res.HHnew.Thermal.SH.Biomass.CO.LPG.LPG</t>
  </si>
  <si>
    <t>FEC_per_sqm.kWh.SE.Res.HHnew.Thermal.SH.Biomass.CO.Elc.Elec</t>
  </si>
  <si>
    <t>FEC_per_sqm.kWh.SE.Res.HHnew.Thermal.SH.Geo</t>
  </si>
  <si>
    <t>FEC_per_sqm.kWh.SE.Res.HHnew.Thermal.SH.Geo.SH</t>
  </si>
  <si>
    <t>FEC_per_sqm.kWh.SE.Res.HHnew.Thermal.SH.Geo.SH.Geo</t>
  </si>
  <si>
    <t>FEC_per_sqm.kWh.SE.Res.HHnew.Thermal.SH.Geo.SH.Elec</t>
  </si>
  <si>
    <t>FEC_per_sqm.kWh.SE.Res.HHnew.Thermal.SH.Geo.SC</t>
  </si>
  <si>
    <t>FEC_per_sqm.kWh.SE.Res.HHnew.Thermal.SH.Geo.SC.AC.Elec</t>
  </si>
  <si>
    <t>FEC_per_sqm.kWh.SE.Res.HHnew.Thermal.SH.Geo.WH</t>
  </si>
  <si>
    <t>FEC_per_sqm.kWh.SE.Res.HHnew.Thermal.SH.Geo.WH.Geo.NoSolar.Geo</t>
  </si>
  <si>
    <t>FEC_per_sqm.kWh.SE.Res.HHnew.Thermal.SH.Geo.WH.Geo.Solar</t>
  </si>
  <si>
    <t>FEC_per_sqm.kWh.SE.Res.HHnew.Thermal.SH.Geo.WH.Geo.Solar.Geo</t>
  </si>
  <si>
    <t>FEC_per_sqm.kWh.SE.Res.HHnew.Thermal.SH.Geo.WH.Geo.Solar.Solar</t>
  </si>
  <si>
    <t>FEC_per_sqm.kWh.SE.Res.HHnew.Thermal.SH.Geo.WH.Elc.NoSolar.Elec</t>
  </si>
  <si>
    <t>FEC_per_sqm.kWh.SE.Res.HHnew.Thermal.SH.Geo.WH.Elc.Solar</t>
  </si>
  <si>
    <t>FEC_per_sqm.kWh.SE.Res.HHnew.Thermal.SH.Geo.WH.Elc.Solar.Elec</t>
  </si>
  <si>
    <t>FEC_per_sqm.kWh.SE.Res.HHnew.Thermal.SH.Geo.WH.Elc.Solar.Solar</t>
  </si>
  <si>
    <t>FEC_per_sqm.kWh.SE.Res.HHnew.Thermal.SH.Geo.CO</t>
  </si>
  <si>
    <t>FEC_per_sqm.kWh.SE.Res.HHnew.Thermal.SH.Geo.CO.LPG.LPG</t>
  </si>
  <si>
    <t>FEC_per_sqm.kWh.SE.Res.HHnew.Thermal.SH.Geo.CO.Elc.Elec</t>
  </si>
  <si>
    <t>FEC_per_sqm.kWh.SE.Res.HHnew.Thermal.SH.DistrHeat</t>
  </si>
  <si>
    <t>FEC_per_sqm.kWh.SE.Res.HHnew.Thermal.SH.DistrHeat.SH</t>
  </si>
  <si>
    <t>FEC_per_sqm.kWh.SE.Res.HHnew.Thermal.SH.DistrHeat.SH.Steam_Distr</t>
  </si>
  <si>
    <t>FEC_per_sqm.kWh.SE.Res.HHnew.Thermal.SH.DistrHeat.SH.Elec</t>
  </si>
  <si>
    <t>FEC_per_sqm.kWh.SE.Res.HHnew.Thermal.SH.DistrHeat.SC</t>
  </si>
  <si>
    <t>FEC_per_sqm.kWh.SE.Res.HHnew.Thermal.SH.DistrHeat.SC.AC.Elec</t>
  </si>
  <si>
    <t>FEC_per_sqm.kWh.SE.Res.HHnew.Thermal.SH.DistrHeat.WH</t>
  </si>
  <si>
    <t>FEC_per_sqm.kWh.SE.Res.HHnew.Thermal.SH.DistrHeat.WH.DistrHeat.NoSolar.Steam_Distr</t>
  </si>
  <si>
    <t>FEC_per_sqm.kWh.SE.Res.HHnew.Thermal.SH.DistrHeat.WH.DistrHeat.Solar</t>
  </si>
  <si>
    <t>FEC_per_sqm.kWh.SE.Res.HHnew.Thermal.SH.DistrHeat.WH.DistrHeat.Solar.Steam_Distr</t>
  </si>
  <si>
    <t>FEC_per_sqm.kWh.SE.Res.HHnew.Thermal.SH.DistrHeat.WH.DistrHeat.Solar.Solar</t>
  </si>
  <si>
    <t>FEC_per_sqm.kWh.SE.Res.HHnew.Thermal.SH.DistrHeat.WH.Elc.NoSolar.Elec</t>
  </si>
  <si>
    <t>FEC_per_sqm.kWh.SE.Res.HHnew.Thermal.SH.DistrHeat.WH.Elc.Solar</t>
  </si>
  <si>
    <t>FEC_per_sqm.kWh.SE.Res.HHnew.Thermal.SH.DistrHeat.WH.Elc.Solar.Elec</t>
  </si>
  <si>
    <t>FEC_per_sqm.kWh.SE.Res.HHnew.Thermal.SH.DistrHeat.WH.Elc.Solar.Solar</t>
  </si>
  <si>
    <t>FEC_per_sqm.kWh.SE.Res.HHnew.Thermal.SH.DistrHeat.CO</t>
  </si>
  <si>
    <t>FEC_per_sqm.kWh.SE.Res.HHnew.Thermal.SH.DistrHeat.CO.LPG.LPG</t>
  </si>
  <si>
    <t>FEC_per_sqm.kWh.SE.Res.HHnew.Thermal.SH.DistrHeat.CO.Elc.Elec</t>
  </si>
  <si>
    <t>FEC_per_sqm.kWh.SE.Res.HHnew.Thermal.SH.AdvElc</t>
  </si>
  <si>
    <t>FEC_per_sqm.kWh.SE.Res.HHnew.Thermal.SH.AdvElc.SH</t>
  </si>
  <si>
    <t>FEC_per_sqm.kWh.SE.Res.HHnew.Thermal.SH.AdvElc.SH.Elec</t>
  </si>
  <si>
    <t>FEC_per_sqm.kWh.SE.Res.HHnew.Thermal.SH.AdvElc.SC</t>
  </si>
  <si>
    <t>FEC_per_sqm.kWh.SE.Res.HHnew.Thermal.SH.AdvElc.SC.AC.Elec</t>
  </si>
  <si>
    <t>FEC_per_sqm.kWh.SE.Res.HHnew.Thermal.SH.AdvElc.WH</t>
  </si>
  <si>
    <t>FEC_per_sqm.kWh.SE.Res.HHnew.Thermal.SH.AdvElc.WH.LPG.NoSolar.LPG</t>
  </si>
  <si>
    <t>FEC_per_sqm.kWh.SE.Res.HHnew.Thermal.SH.AdvElc.WH.LPG.Solar</t>
  </si>
  <si>
    <t>FEC_per_sqm.kWh.SE.Res.HHnew.Thermal.SH.AdvElc.WH.LPG.Solar.LPG</t>
  </si>
  <si>
    <t>FEC_per_sqm.kWh.SE.Res.HHnew.Thermal.SH.AdvElc.WH.LPG.Solar.Solar</t>
  </si>
  <si>
    <t>FEC_per_sqm.kWh.SE.Res.HHnew.Thermal.SH.AdvElc.WH.Elc.NoSolar.Elec</t>
  </si>
  <si>
    <t>FEC_per_sqm.kWh.SE.Res.HHnew.Thermal.SH.AdvElc.WH.Elc.Solar</t>
  </si>
  <si>
    <t>FEC_per_sqm.kWh.SE.Res.HHnew.Thermal.SH.AdvElc.WH.Elc.Solar.Elec</t>
  </si>
  <si>
    <t>FEC_per_sqm.kWh.SE.Res.HHnew.Thermal.SH.AdvElc.WH.Elc.Solar.Solar</t>
  </si>
  <si>
    <t>FEC_per_sqm.kWh.SE.Res.HHnew.Thermal.SH.AdvElc.CO</t>
  </si>
  <si>
    <t>FEC_per_sqm.kWh.SE.Res.HHnew.Thermal.SH.AdvElc.CO.LPG.LPG</t>
  </si>
  <si>
    <t>FEC_per_sqm.kWh.SE.Res.HHnew.Thermal.SH.AdvElc.CO.Elc.Elec</t>
  </si>
  <si>
    <t>FEC_per_sqm.kWh.SE.Res.HHnew.Thermal.SH.ConvElc</t>
  </si>
  <si>
    <t>FEC_per_sqm.kWh.SE.Res.HHnew.Thermal.SH.ConvElc.SH</t>
  </si>
  <si>
    <t>FEC_per_sqm.kWh.SE.Res.HHnew.Thermal.SH.ConvElc.SH.Elec</t>
  </si>
  <si>
    <t>FEC_per_sqm.kWh.SE.Res.HHnew.Thermal.SH.ConvElc.SC</t>
  </si>
  <si>
    <t>FEC_per_sqm.kWh.SE.Res.HHnew.Thermal.SH.ConvElc.SC.AC.Elec</t>
  </si>
  <si>
    <t>FEC_per_sqm.kWh.SE.Res.HHnew.Thermal.SH.ConvElc.WH</t>
  </si>
  <si>
    <t>FEC_per_sqm.kWh.SE.Res.HHnew.Thermal.SH.ConvElc.WH.LPG.NoSolar.LPG</t>
  </si>
  <si>
    <t>FEC_per_sqm.kWh.SE.Res.HHnew.Thermal.SH.ConvElc.WH.LPG.Solar</t>
  </si>
  <si>
    <t>FEC_per_sqm.kWh.SE.Res.HHnew.Thermal.SH.ConvElc.WH.LPG.Solar.LPG</t>
  </si>
  <si>
    <t>FEC_per_sqm.kWh.SE.Res.HHnew.Thermal.SH.ConvElc.WH.LPG.Solar.Solar</t>
  </si>
  <si>
    <t>FEC_per_sqm.kWh.SE.Res.HHnew.Thermal.SH.ConvElc.WH.Elc.NoSolar.Elec</t>
  </si>
  <si>
    <t>FEC_per_sqm.kWh.SE.Res.HHnew.Thermal.SH.ConvElc.WH.Elc.Solar</t>
  </si>
  <si>
    <t>FEC_per_sqm.kWh.SE.Res.HHnew.Thermal.SH.ConvElc.WH.Elc.Solar.Elec</t>
  </si>
  <si>
    <t>FEC_per_sqm.kWh.SE.Res.HHnew.Thermal.SH.ConvElc.WH.Elc.Solar.Solar</t>
  </si>
  <si>
    <t>FEC_per_sqm.kWh.SE.Res.HHnew.Thermal.SH.ConvElc.CO</t>
  </si>
  <si>
    <t>FEC_per_sqm.kWh.SE.Res.HHnew.Thermal.SH.ConvElc.CO.LPG.LPG</t>
  </si>
  <si>
    <t>FEC_per_sqm.kWh.SE.Res.HHnew.Thermal.SH.ConvElc.CO.Elc.Elec</t>
  </si>
  <si>
    <t>SE - Thermal energy service of new and renovated households per surface area (detailed structure)</t>
  </si>
  <si>
    <t>TES_per_sqm.kWh.SE.Res.HHnew.Thermal.SH.Solids</t>
  </si>
  <si>
    <t>TES_per_sqm.kWh.SE.Res.HHnew.Thermal.SH.Solids.SH</t>
  </si>
  <si>
    <t>TES_per_sqm.kWh.SE.Res.HHnew.Thermal.SH.Solids.SH.Solids</t>
  </si>
  <si>
    <t>TES_per_sqm.kWh.SE.Res.HHnew.Thermal.SH.Solids.SH.Elec</t>
  </si>
  <si>
    <t>TES_per_sqm.kWh.SE.Res.HHnew.Thermal.SH.Solids.SC</t>
  </si>
  <si>
    <t>TES_per_sqm.kWh.SE.Res.HHnew.Thermal.SH.Solids.SC.AC.Elec</t>
  </si>
  <si>
    <t>TES_per_sqm.kWh.SE.Res.HHnew.Thermal.SH.Solids.WH</t>
  </si>
  <si>
    <t>TES_per_sqm.kWh.SE.Res.HHnew.Thermal.SH.Solids.WH.Solids.NoSolar.Solids</t>
  </si>
  <si>
    <t>TES_per_sqm.kWh.SE.Res.HHnew.Thermal.SH.Solids.WH.LPG.NoSolar.LPG</t>
  </si>
  <si>
    <t>TES_per_sqm.kWh.SE.Res.HHnew.Thermal.SH.Solids.WH.LPG.Solar</t>
  </si>
  <si>
    <t>TES_per_sqm.kWh.SE.Res.HHnew.Thermal.SH.Solids.WH.LPG.Solar.LPG</t>
  </si>
  <si>
    <t>TES_per_sqm.kWh.SE.Res.HHnew.Thermal.SH.Solids.WH.LPG.Solar.Solar</t>
  </si>
  <si>
    <t>TES_per_sqm.kWh.SE.Res.HHnew.Thermal.SH.Solids.WH.Elc.NoSolar.Elec</t>
  </si>
  <si>
    <t>TES_per_sqm.kWh.SE.Res.HHnew.Thermal.SH.Solids.WH.Elc.Solar</t>
  </si>
  <si>
    <t>TES_per_sqm.kWh.SE.Res.HHnew.Thermal.SH.Solids.WH.Elc.Solar.Elec</t>
  </si>
  <si>
    <t>TES_per_sqm.kWh.SE.Res.HHnew.Thermal.SH.Solids.WH.Elc.Solar.Solar</t>
  </si>
  <si>
    <t>TES_per_sqm.kWh.SE.Res.HHnew.Thermal.SH.Solids.CO</t>
  </si>
  <si>
    <t>TES_per_sqm.kWh.SE.Res.HHnew.Thermal.SH.Solids.CO.Solids.Solids</t>
  </si>
  <si>
    <t>TES_per_sqm.kWh.SE.Res.HHnew.Thermal.SH.Solids.CO.LPG.LPG</t>
  </si>
  <si>
    <t>TES_per_sqm.kWh.SE.Res.HHnew.Thermal.SH.Solids.CO.Elc.Elec</t>
  </si>
  <si>
    <t>TES_per_sqm.kWh.SE.Res.HHnew.Thermal.SH.LPG</t>
  </si>
  <si>
    <t>TES_per_sqm.kWh.SE.Res.HHnew.Thermal.SH.LPG.SH</t>
  </si>
  <si>
    <t>TES_per_sqm.kWh.SE.Res.HHnew.Thermal.SH.LPG.SH.LPG</t>
  </si>
  <si>
    <t>TES_per_sqm.kWh.SE.Res.HHnew.Thermal.SH.LPG.SH.Elec</t>
  </si>
  <si>
    <t>TES_per_sqm.kWh.SE.Res.HHnew.Thermal.SH.LPG.SC</t>
  </si>
  <si>
    <t>TES_per_sqm.kWh.SE.Res.HHnew.Thermal.SH.LPG.SC.AC.Elec</t>
  </si>
  <si>
    <t>TES_per_sqm.kWh.SE.Res.HHnew.Thermal.SH.LPG.WH</t>
  </si>
  <si>
    <t>TES_per_sqm.kWh.SE.Res.HHnew.Thermal.SH.LPG.WH.LPG.NoSolar.LPG</t>
  </si>
  <si>
    <t>TES_per_sqm.kWh.SE.Res.HHnew.Thermal.SH.LPG.WH.LPG.Solar</t>
  </si>
  <si>
    <t>TES_per_sqm.kWh.SE.Res.HHnew.Thermal.SH.LPG.WH.LPG.Solar.LPG</t>
  </si>
  <si>
    <t>TES_per_sqm.kWh.SE.Res.HHnew.Thermal.SH.LPG.WH.LPG.Solar.Solar</t>
  </si>
  <si>
    <t>TES_per_sqm.kWh.SE.Res.HHnew.Thermal.SH.LPG.WH.Elc.NoSolar.Elec</t>
  </si>
  <si>
    <t>TES_per_sqm.kWh.SE.Res.HHnew.Thermal.SH.LPG.WH.Elc.Solar</t>
  </si>
  <si>
    <t>TES_per_sqm.kWh.SE.Res.HHnew.Thermal.SH.LPG.WH.Elc.Solar.Elec</t>
  </si>
  <si>
    <t>TES_per_sqm.kWh.SE.Res.HHnew.Thermal.SH.LPG.WH.Elc.Solar.Solar</t>
  </si>
  <si>
    <t>TES_per_sqm.kWh.SE.Res.HHnew.Thermal.SH.LPG.CO</t>
  </si>
  <si>
    <t>TES_per_sqm.kWh.SE.Res.HHnew.Thermal.SH.LPG.CO.LPG.LPG</t>
  </si>
  <si>
    <t>TES_per_sqm.kWh.SE.Res.HHnew.Thermal.SH.LPG.CO.Elc.Elec</t>
  </si>
  <si>
    <t>TES_per_sqm.kWh.SE.Res.HHnew.Thermal.SH.Oil</t>
  </si>
  <si>
    <t>TES_per_sqm.kWh.SE.Res.HHnew.Thermal.SH.Oil.SH</t>
  </si>
  <si>
    <t>TES_per_sqm.kWh.SE.Res.HHnew.Thermal.SH.Oil.SH.Oil</t>
  </si>
  <si>
    <t>TES_per_sqm.kWh.SE.Res.HHnew.Thermal.SH.Oil.SH.Elec</t>
  </si>
  <si>
    <t>TES_per_sqm.kWh.SE.Res.HHnew.Thermal.SH.Oil.SC</t>
  </si>
  <si>
    <t>TES_per_sqm.kWh.SE.Res.HHnew.Thermal.SH.Oil.SC.AC.Elec</t>
  </si>
  <si>
    <t>TES_per_sqm.kWh.SE.Res.HHnew.Thermal.SH.Oil.WH</t>
  </si>
  <si>
    <t>TES_per_sqm.kWh.SE.Res.HHnew.Thermal.SH.Oil.WH.Oil.NoSolar.Oil</t>
  </si>
  <si>
    <t>TES_per_sqm.kWh.SE.Res.HHnew.Thermal.SH.Oil.WH.Oil.Solar</t>
  </si>
  <si>
    <t>TES_per_sqm.kWh.SE.Res.HHnew.Thermal.SH.Oil.WH.Oil.Solar.Oil</t>
  </si>
  <si>
    <t>TES_per_sqm.kWh.SE.Res.HHnew.Thermal.SH.Oil.WH.Oil.Solar.Solar</t>
  </si>
  <si>
    <t>TES_per_sqm.kWh.SE.Res.HHnew.Thermal.SH.Oil.WH.Elc.NoSolar.Elec</t>
  </si>
  <si>
    <t>TES_per_sqm.kWh.SE.Res.HHnew.Thermal.SH.Oil.WH.Elc.Solar</t>
  </si>
  <si>
    <t>TES_per_sqm.kWh.SE.Res.HHnew.Thermal.SH.Oil.WH.Elc.Solar.Elec</t>
  </si>
  <si>
    <t>TES_per_sqm.kWh.SE.Res.HHnew.Thermal.SH.Oil.WH.Elc.Solar.Solar</t>
  </si>
  <si>
    <t>TES_per_sqm.kWh.SE.Res.HHnew.Thermal.SH.Oil.CO</t>
  </si>
  <si>
    <t>TES_per_sqm.kWh.SE.Res.HHnew.Thermal.SH.Oil.CO.LPG.LPG</t>
  </si>
  <si>
    <t>TES_per_sqm.kWh.SE.Res.HHnew.Thermal.SH.Oil.CO.Elc.Elec</t>
  </si>
  <si>
    <t>TES_per_sqm.kWh.SE.Res.HHnew.Thermal.SH.Gas</t>
  </si>
  <si>
    <t>TES_per_sqm.kWh.SE.Res.HHnew.Thermal.SH.Gas.SH</t>
  </si>
  <si>
    <t>TES_per_sqm.kWh.SE.Res.HHnew.Thermal.SH.Gas.SH.Gas</t>
  </si>
  <si>
    <t>TES_per_sqm.kWh.SE.Res.HHnew.Thermal.SH.Gas.SH.Elec</t>
  </si>
  <si>
    <t>TES_per_sqm.kWh.SE.Res.HHnew.Thermal.SH.Gas.SC</t>
  </si>
  <si>
    <t>TES_per_sqm.kWh.SE.Res.HHnew.Thermal.SH.Gas.SC.AC.Elec</t>
  </si>
  <si>
    <t>TES_per_sqm.kWh.SE.Res.HHnew.Thermal.SH.Gas.WH</t>
  </si>
  <si>
    <t>TES_per_sqm.kWh.SE.Res.HHnew.Thermal.SH.Gas.WH.Gas.NoSolar.Gas</t>
  </si>
  <si>
    <t>TES_per_sqm.kWh.SE.Res.HHnew.Thermal.SH.Gas.WH.Gas.Solar</t>
  </si>
  <si>
    <t>TES_per_sqm.kWh.SE.Res.HHnew.Thermal.SH.Gas.WH.Gas.Solar.Gas</t>
  </si>
  <si>
    <t>TES_per_sqm.kWh.SE.Res.HHnew.Thermal.SH.Gas.WH.Gas.Solar.Solar</t>
  </si>
  <si>
    <t>TES_per_sqm.kWh.SE.Res.HHnew.Thermal.SH.Gas.WH.Elc.NoSolar.Elec</t>
  </si>
  <si>
    <t>TES_per_sqm.kWh.SE.Res.HHnew.Thermal.SH.Gas.WH.Elc.Solar</t>
  </si>
  <si>
    <t>TES_per_sqm.kWh.SE.Res.HHnew.Thermal.SH.Gas.WH.Elc.Solar.Elec</t>
  </si>
  <si>
    <t>TES_per_sqm.kWh.SE.Res.HHnew.Thermal.SH.Gas.WH.Elc.Solar.Solar</t>
  </si>
  <si>
    <t>TES_per_sqm.kWh.SE.Res.HHnew.Thermal.SH.Gas.CO</t>
  </si>
  <si>
    <t>TES_per_sqm.kWh.SE.Res.HHnew.Thermal.SH.Gas.CO.Gas.Gas</t>
  </si>
  <si>
    <t>TES_per_sqm.kWh.SE.Res.HHnew.Thermal.SH.Gas.CO.Elc.Elec</t>
  </si>
  <si>
    <t>TES_per_sqm.kWh.SE.Res.HHnew.Thermal.SH.Biomass</t>
  </si>
  <si>
    <t>TES_per_sqm.kWh.SE.Res.HHnew.Thermal.SH.Biomass.SH</t>
  </si>
  <si>
    <t>TES_per_sqm.kWh.SE.Res.HHnew.Thermal.SH.Biomass.SH.Biomass</t>
  </si>
  <si>
    <t>TES_per_sqm.kWh.SE.Res.HHnew.Thermal.SH.Biomass.SH.Elec</t>
  </si>
  <si>
    <t>TES_per_sqm.kWh.SE.Res.HHnew.Thermal.SH.Biomass.SC</t>
  </si>
  <si>
    <t>TES_per_sqm.kWh.SE.Res.HHnew.Thermal.SH.Biomass.SC.AC.Elec</t>
  </si>
  <si>
    <t>TES_per_sqm.kWh.SE.Res.HHnew.Thermal.SH.Biomass.WH</t>
  </si>
  <si>
    <t>TES_per_sqm.kWh.SE.Res.HHnew.Thermal.SH.Biomass.WH.Biomass.NoSolar.Biomass</t>
  </si>
  <si>
    <t>TES_per_sqm.kWh.SE.Res.HHnew.Thermal.SH.Biomass.WH.Biomass.Solar</t>
  </si>
  <si>
    <t>TES_per_sqm.kWh.SE.Res.HHnew.Thermal.SH.Biomass.WH.Biomass.Solar.Biomass</t>
  </si>
  <si>
    <t>TES_per_sqm.kWh.SE.Res.HHnew.Thermal.SH.Biomass.WH.Biomass.Solar.Solar</t>
  </si>
  <si>
    <t>TES_per_sqm.kWh.SE.Res.HHnew.Thermal.SH.Biomass.WH.LPG.NoSolar.LPG</t>
  </si>
  <si>
    <t>TES_per_sqm.kWh.SE.Res.HHnew.Thermal.SH.Biomass.WH.LPG.Solar</t>
  </si>
  <si>
    <t>TES_per_sqm.kWh.SE.Res.HHnew.Thermal.SH.Biomass.WH.LPG.Solar.LPG</t>
  </si>
  <si>
    <t>TES_per_sqm.kWh.SE.Res.HHnew.Thermal.SH.Biomass.WH.LPG.Solar.Solar</t>
  </si>
  <si>
    <t>TES_per_sqm.kWh.SE.Res.HHnew.Thermal.SH.Biomass.WH.Elc.NoSolar.Elec</t>
  </si>
  <si>
    <t>TES_per_sqm.kWh.SE.Res.HHnew.Thermal.SH.Biomass.WH.Elc.Solar</t>
  </si>
  <si>
    <t>TES_per_sqm.kWh.SE.Res.HHnew.Thermal.SH.Biomass.WH.Elc.Solar.Elec</t>
  </si>
  <si>
    <t>TES_per_sqm.kWh.SE.Res.HHnew.Thermal.SH.Biomass.WH.Elc.Solar.Solar</t>
  </si>
  <si>
    <t>TES_per_sqm.kWh.SE.Res.HHnew.Thermal.SH.Biomass.CO</t>
  </si>
  <si>
    <t>TES_per_sqm.kWh.SE.Res.HHnew.Thermal.SH.Biomass.CO.Biomass.Biomass</t>
  </si>
  <si>
    <t>TES_per_sqm.kWh.SE.Res.HHnew.Thermal.SH.Biomass.CO.LPG.LPG</t>
  </si>
  <si>
    <t>TES_per_sqm.kWh.SE.Res.HHnew.Thermal.SH.Biomass.CO.Elc.Elec</t>
  </si>
  <si>
    <t>TES_per_sqm.kWh.SE.Res.HHnew.Thermal.SH.Geo</t>
  </si>
  <si>
    <t>TES_per_sqm.kWh.SE.Res.HHnew.Thermal.SH.Geo.SH</t>
  </si>
  <si>
    <t>TES_per_sqm.kWh.SE.Res.HHnew.Thermal.SH.Geo.SH.Geo</t>
  </si>
  <si>
    <t>TES_per_sqm.kWh.SE.Res.HHnew.Thermal.SH.Geo.SH.Elec</t>
  </si>
  <si>
    <t>TES_per_sqm.kWh.SE.Res.HHnew.Thermal.SH.Geo.SC</t>
  </si>
  <si>
    <t>TES_per_sqm.kWh.SE.Res.HHnew.Thermal.SH.Geo.SC.AC.Elec</t>
  </si>
  <si>
    <t>TES_per_sqm.kWh.SE.Res.HHnew.Thermal.SH.Geo.WH</t>
  </si>
  <si>
    <t>TES_per_sqm.kWh.SE.Res.HHnew.Thermal.SH.Geo.WH.Geo.NoSolar.Geo</t>
  </si>
  <si>
    <t>TES_per_sqm.kWh.SE.Res.HHnew.Thermal.SH.Geo.WH.Geo.Solar</t>
  </si>
  <si>
    <t>TES_per_sqm.kWh.SE.Res.HHnew.Thermal.SH.Geo.WH.Geo.Solar.Geo</t>
  </si>
  <si>
    <t>TES_per_sqm.kWh.SE.Res.HHnew.Thermal.SH.Geo.WH.Geo.Solar.Solar</t>
  </si>
  <si>
    <t>TES_per_sqm.kWh.SE.Res.HHnew.Thermal.SH.Geo.WH.Elc.NoSolar.Elec</t>
  </si>
  <si>
    <t>TES_per_sqm.kWh.SE.Res.HHnew.Thermal.SH.Geo.WH.Elc.Solar</t>
  </si>
  <si>
    <t>TES_per_sqm.kWh.SE.Res.HHnew.Thermal.SH.Geo.WH.Elc.Solar.Elec</t>
  </si>
  <si>
    <t>TES_per_sqm.kWh.SE.Res.HHnew.Thermal.SH.Geo.WH.Elc.Solar.Solar</t>
  </si>
  <si>
    <t>TES_per_sqm.kWh.SE.Res.HHnew.Thermal.SH.Geo.CO</t>
  </si>
  <si>
    <t>TES_per_sqm.kWh.SE.Res.HHnew.Thermal.SH.Geo.CO.LPG.LPG</t>
  </si>
  <si>
    <t>TES_per_sqm.kWh.SE.Res.HHnew.Thermal.SH.Geo.CO.Elc.Elec</t>
  </si>
  <si>
    <t>TES_per_sqm.kWh.SE.Res.HHnew.Thermal.SH.DistrHeat</t>
  </si>
  <si>
    <t>TES_per_sqm.kWh.SE.Res.HHnew.Thermal.SH.DistrHeat.SH</t>
  </si>
  <si>
    <t>TES_per_sqm.kWh.SE.Res.HHnew.Thermal.SH.DistrHeat.SH.Steam_Distr</t>
  </si>
  <si>
    <t>TES_per_sqm.kWh.SE.Res.HHnew.Thermal.SH.DistrHeat.SH.Elec</t>
  </si>
  <si>
    <t>TES_per_sqm.kWh.SE.Res.HHnew.Thermal.SH.DistrHeat.SC</t>
  </si>
  <si>
    <t>TES_per_sqm.kWh.SE.Res.HHnew.Thermal.SH.DistrHeat.SC.AC.Elec</t>
  </si>
  <si>
    <t>TES_per_sqm.kWh.SE.Res.HHnew.Thermal.SH.DistrHeat.WH</t>
  </si>
  <si>
    <t>TES_per_sqm.kWh.SE.Res.HHnew.Thermal.SH.DistrHeat.WH.DistrHeat.NoSolar.Steam_Distr</t>
  </si>
  <si>
    <t>TES_per_sqm.kWh.SE.Res.HHnew.Thermal.SH.DistrHeat.WH.DistrHeat.Solar</t>
  </si>
  <si>
    <t>TES_per_sqm.kWh.SE.Res.HHnew.Thermal.SH.DistrHeat.WH.DistrHeat.Solar.Steam_Distr</t>
  </si>
  <si>
    <t>TES_per_sqm.kWh.SE.Res.HHnew.Thermal.SH.DistrHeat.WH.DistrHeat.Solar.Solar</t>
  </si>
  <si>
    <t>TES_per_sqm.kWh.SE.Res.HHnew.Thermal.SH.DistrHeat.WH.Elc.NoSolar.Elec</t>
  </si>
  <si>
    <t>TES_per_sqm.kWh.SE.Res.HHnew.Thermal.SH.DistrHeat.WH.Elc.Solar</t>
  </si>
  <si>
    <t>TES_per_sqm.kWh.SE.Res.HHnew.Thermal.SH.DistrHeat.WH.Elc.Solar.Elec</t>
  </si>
  <si>
    <t>TES_per_sqm.kWh.SE.Res.HHnew.Thermal.SH.DistrHeat.WH.Elc.Solar.Solar</t>
  </si>
  <si>
    <t>TES_per_sqm.kWh.SE.Res.HHnew.Thermal.SH.DistrHeat.CO</t>
  </si>
  <si>
    <t>TES_per_sqm.kWh.SE.Res.HHnew.Thermal.SH.DistrHeat.CO.LPG.LPG</t>
  </si>
  <si>
    <t>TES_per_sqm.kWh.SE.Res.HHnew.Thermal.SH.DistrHeat.CO.Elc.Elec</t>
  </si>
  <si>
    <t>TES_per_sqm.kWh.SE.Res.HHnew.Thermal.SH.AdvElc</t>
  </si>
  <si>
    <t>TES_per_sqm.kWh.SE.Res.HHnew.Thermal.SH.AdvElc.SH</t>
  </si>
  <si>
    <t>TES_per_sqm.kWh.SE.Res.HHnew.Thermal.SH.AdvElc.SH.Elec</t>
  </si>
  <si>
    <t>TES_per_sqm.kWh.SE.Res.HHnew.Thermal.SH.AdvElc.SC</t>
  </si>
  <si>
    <t>TES_per_sqm.kWh.SE.Res.HHnew.Thermal.SH.AdvElc.SC.AC.Elec</t>
  </si>
  <si>
    <t>TES_per_sqm.kWh.SE.Res.HHnew.Thermal.SH.AdvElc.WH</t>
  </si>
  <si>
    <t>TES_per_sqm.kWh.SE.Res.HHnew.Thermal.SH.AdvElc.WH.LPG.NoSolar.LPG</t>
  </si>
  <si>
    <t>TES_per_sqm.kWh.SE.Res.HHnew.Thermal.SH.AdvElc.WH.LPG.Solar</t>
  </si>
  <si>
    <t>TES_per_sqm.kWh.SE.Res.HHnew.Thermal.SH.AdvElc.WH.LPG.Solar.LPG</t>
  </si>
  <si>
    <t>TES_per_sqm.kWh.SE.Res.HHnew.Thermal.SH.AdvElc.WH.LPG.Solar.Solar</t>
  </si>
  <si>
    <t>TES_per_sqm.kWh.SE.Res.HHnew.Thermal.SH.AdvElc.WH.Elc.NoSolar.Elec</t>
  </si>
  <si>
    <t>TES_per_sqm.kWh.SE.Res.HHnew.Thermal.SH.AdvElc.WH.Elc.Solar</t>
  </si>
  <si>
    <t>TES_per_sqm.kWh.SE.Res.HHnew.Thermal.SH.AdvElc.WH.Elc.Solar.Elec</t>
  </si>
  <si>
    <t>TES_per_sqm.kWh.SE.Res.HHnew.Thermal.SH.AdvElc.WH.Elc.Solar.Solar</t>
  </si>
  <si>
    <t>TES_per_sqm.kWh.SE.Res.HHnew.Thermal.SH.AdvElc.CO</t>
  </si>
  <si>
    <t>TES_per_sqm.kWh.SE.Res.HHnew.Thermal.SH.AdvElc.CO.LPG.LPG</t>
  </si>
  <si>
    <t>TES_per_sqm.kWh.SE.Res.HHnew.Thermal.SH.AdvElc.CO.Elc.Elec</t>
  </si>
  <si>
    <t>TES_per_sqm.kWh.SE.Res.HHnew.Thermal.SH.ConvElc</t>
  </si>
  <si>
    <t>TES_per_sqm.kWh.SE.Res.HHnew.Thermal.SH.ConvElc.SH</t>
  </si>
  <si>
    <t>TES_per_sqm.kWh.SE.Res.HHnew.Thermal.SH.ConvElc.SH.Elec</t>
  </si>
  <si>
    <t>TES_per_sqm.kWh.SE.Res.HHnew.Thermal.SH.ConvElc.SC</t>
  </si>
  <si>
    <t>TES_per_sqm.kWh.SE.Res.HHnew.Thermal.SH.ConvElc.SC.AC.Elec</t>
  </si>
  <si>
    <t>TES_per_sqm.kWh.SE.Res.HHnew.Thermal.SH.ConvElc.WH</t>
  </si>
  <si>
    <t>TES_per_sqm.kWh.SE.Res.HHnew.Thermal.SH.ConvElc.WH.LPG.NoSolar.LPG</t>
  </si>
  <si>
    <t>TES_per_sqm.kWh.SE.Res.HHnew.Thermal.SH.ConvElc.WH.LPG.Solar</t>
  </si>
  <si>
    <t>TES_per_sqm.kWh.SE.Res.HHnew.Thermal.SH.ConvElc.WH.LPG.Solar.LPG</t>
  </si>
  <si>
    <t>TES_per_sqm.kWh.SE.Res.HHnew.Thermal.SH.ConvElc.WH.LPG.Solar.Solar</t>
  </si>
  <si>
    <t>TES_per_sqm.kWh.SE.Res.HHnew.Thermal.SH.ConvElc.WH.Elc.NoSolar.Elec</t>
  </si>
  <si>
    <t>TES_per_sqm.kWh.SE.Res.HHnew.Thermal.SH.ConvElc.WH.Elc.Solar</t>
  </si>
  <si>
    <t>TES_per_sqm.kWh.SE.Res.HHnew.Thermal.SH.ConvElc.WH.Elc.Solar.Elec</t>
  </si>
  <si>
    <t>TES_per_sqm.kWh.SE.Res.HHnew.Thermal.SH.ConvElc.WH.Elc.Solar.Solar</t>
  </si>
  <si>
    <t>TES_per_sqm.kWh.SE.Res.HHnew.Thermal.SH.ConvElc.CO</t>
  </si>
  <si>
    <t>TES_per_sqm.kWh.SE.Res.HHnew.Thermal.SH.ConvElc.CO.LPG.LPG</t>
  </si>
  <si>
    <t>TES_per_sqm.kWh.SE.Res.HHnew.Thermal.SH.ConvElc.CO.Elc.Elec</t>
  </si>
  <si>
    <t>SE - CO2 emissions in new and renovated households per surface area (detailed structure)</t>
  </si>
  <si>
    <t>EMI_per_sqm.kgCO2.SE.Res.HHnew.Thermal.SH.Solids</t>
  </si>
  <si>
    <t>EMI_per_sqm.kgCO2.SE.Res.HHnew.Thermal.SH.Solids.SH</t>
  </si>
  <si>
    <t>EMI_per_sqm.kgCO2.SE.Res.HHnew.Thermal.SH.Solids.SH.Solids</t>
  </si>
  <si>
    <t>EMI_per_sqm.kgCO2.SE.Res.HHnew.Thermal.SH.Solids.SH.Elec</t>
  </si>
  <si>
    <t>EMI_per_sqm.kgCO2.SE.Res.HHnew.Thermal.SH.Solids.SC</t>
  </si>
  <si>
    <t>EMI_per_sqm.kgCO2.SE.Res.HHnew.Thermal.SH.Solids.SC.AC.Elec</t>
  </si>
  <si>
    <t>EMI_per_sqm.kgCO2.SE.Res.HHnew.Thermal.SH.Solids.WH</t>
  </si>
  <si>
    <t>EMI_per_sqm.kgCO2.SE.Res.HHnew.Thermal.SH.Solids.WH.Solids.NoSolar.Solids</t>
  </si>
  <si>
    <t>EMI_per_sqm.kgCO2.SE.Res.HHnew.Thermal.SH.Solids.WH.LPG.NoSolar.LPG</t>
  </si>
  <si>
    <t>EMI_per_sqm.kgCO2.SE.Res.HHnew.Thermal.SH.Solids.WH.LPG.Solar</t>
  </si>
  <si>
    <t>EMI_per_sqm.kgCO2.SE.Res.HHnew.Thermal.SH.Solids.WH.LPG.Solar.LPG</t>
  </si>
  <si>
    <t>EMI_per_sqm.kgCO2.SE.Res.HHnew.Thermal.SH.Solids.WH.LPG.Solar.Solar</t>
  </si>
  <si>
    <t>EMI_per_sqm.kgCO2.SE.Res.HHnew.Thermal.SH.Solids.WH.Elc.NoSolar.Elec</t>
  </si>
  <si>
    <t>EMI_per_sqm.kgCO2.SE.Res.HHnew.Thermal.SH.Solids.WH.Elc.Solar</t>
  </si>
  <si>
    <t>EMI_per_sqm.kgCO2.SE.Res.HHnew.Thermal.SH.Solids.WH.Elc.Solar.Elec</t>
  </si>
  <si>
    <t>EMI_per_sqm.kgCO2.SE.Res.HHnew.Thermal.SH.Solids.WH.Elc.Solar.Solar</t>
  </si>
  <si>
    <t>EMI_per_sqm.kgCO2.SE.Res.HHnew.Thermal.SH.Solids.CO</t>
  </si>
  <si>
    <t>EMI_per_sqm.kgCO2.SE.Res.HHnew.Thermal.SH.Solids.CO.Solids.Solids</t>
  </si>
  <si>
    <t>EMI_per_sqm.kgCO2.SE.Res.HHnew.Thermal.SH.Solids.CO.LPG.LPG</t>
  </si>
  <si>
    <t>EMI_per_sqm.kgCO2.SE.Res.HHnew.Thermal.SH.Solids.CO.Elc.Elec</t>
  </si>
  <si>
    <t>EMI_per_sqm.kgCO2.SE.Res.HHnew.Thermal.SH.LPG</t>
  </si>
  <si>
    <t>EMI_per_sqm.kgCO2.SE.Res.HHnew.Thermal.SH.LPG.SH</t>
  </si>
  <si>
    <t>EMI_per_sqm.kgCO2.SE.Res.HHnew.Thermal.SH.LPG.SH.LPG</t>
  </si>
  <si>
    <t>EMI_per_sqm.kgCO2.SE.Res.HHnew.Thermal.SH.LPG.SH.Elec</t>
  </si>
  <si>
    <t>EMI_per_sqm.kgCO2.SE.Res.HHnew.Thermal.SH.LPG.SC</t>
  </si>
  <si>
    <t>EMI_per_sqm.kgCO2.SE.Res.HHnew.Thermal.SH.LPG.SC.AC.Elec</t>
  </si>
  <si>
    <t>EMI_per_sqm.kgCO2.SE.Res.HHnew.Thermal.SH.LPG.WH</t>
  </si>
  <si>
    <t>EMI_per_sqm.kgCO2.SE.Res.HHnew.Thermal.SH.LPG.WH.LPG.NoSolar.LPG</t>
  </si>
  <si>
    <t>EMI_per_sqm.kgCO2.SE.Res.HHnew.Thermal.SH.LPG.WH.LPG.Solar</t>
  </si>
  <si>
    <t>EMI_per_sqm.kgCO2.SE.Res.HHnew.Thermal.SH.LPG.WH.LPG.Solar.LPG</t>
  </si>
  <si>
    <t>EMI_per_sqm.kgCO2.SE.Res.HHnew.Thermal.SH.LPG.WH.LPG.Solar.Solar</t>
  </si>
  <si>
    <t>EMI_per_sqm.kgCO2.SE.Res.HHnew.Thermal.SH.LPG.WH.Elc.NoSolar.Elec</t>
  </si>
  <si>
    <t>EMI_per_sqm.kgCO2.SE.Res.HHnew.Thermal.SH.LPG.WH.Elc.Solar</t>
  </si>
  <si>
    <t>EMI_per_sqm.kgCO2.SE.Res.HHnew.Thermal.SH.LPG.WH.Elc.Solar.Elec</t>
  </si>
  <si>
    <t>EMI_per_sqm.kgCO2.SE.Res.HHnew.Thermal.SH.LPG.WH.Elc.Solar.Solar</t>
  </si>
  <si>
    <t>EMI_per_sqm.kgCO2.SE.Res.HHnew.Thermal.SH.LPG.CO</t>
  </si>
  <si>
    <t>EMI_per_sqm.kgCO2.SE.Res.HHnew.Thermal.SH.LPG.CO.LPG.LPG</t>
  </si>
  <si>
    <t>EMI_per_sqm.kgCO2.SE.Res.HHnew.Thermal.SH.LPG.CO.Elc.Elec</t>
  </si>
  <si>
    <t>EMI_per_sqm.kgCO2.SE.Res.HHnew.Thermal.SH.Oil</t>
  </si>
  <si>
    <t>EMI_per_sqm.kgCO2.SE.Res.HHnew.Thermal.SH.Oil.SH</t>
  </si>
  <si>
    <t>EMI_per_sqm.kgCO2.SE.Res.HHnew.Thermal.SH.Oil.SH.Oil</t>
  </si>
  <si>
    <t>EMI_per_sqm.kgCO2.SE.Res.HHnew.Thermal.SH.Oil.SH.Elec</t>
  </si>
  <si>
    <t>EMI_per_sqm.kgCO2.SE.Res.HHnew.Thermal.SH.Oil.SC</t>
  </si>
  <si>
    <t>EMI_per_sqm.kgCO2.SE.Res.HHnew.Thermal.SH.Oil.SC.AC.Elec</t>
  </si>
  <si>
    <t>EMI_per_sqm.kgCO2.SE.Res.HHnew.Thermal.SH.Oil.WH</t>
  </si>
  <si>
    <t>EMI_per_sqm.kgCO2.SE.Res.HHnew.Thermal.SH.Oil.WH.Oil.NoSolar.Oil</t>
  </si>
  <si>
    <t>EMI_per_sqm.kgCO2.SE.Res.HHnew.Thermal.SH.Oil.WH.Oil.Solar</t>
  </si>
  <si>
    <t>EMI_per_sqm.kgCO2.SE.Res.HHnew.Thermal.SH.Oil.WH.Oil.Solar.Oil</t>
  </si>
  <si>
    <t>EMI_per_sqm.kgCO2.SE.Res.HHnew.Thermal.SH.Oil.WH.Oil.Solar.Solar</t>
  </si>
  <si>
    <t>EMI_per_sqm.kgCO2.SE.Res.HHnew.Thermal.SH.Oil.WH.Elc.NoSolar.Elec</t>
  </si>
  <si>
    <t>EMI_per_sqm.kgCO2.SE.Res.HHnew.Thermal.SH.Oil.WH.Elc.Solar</t>
  </si>
  <si>
    <t>EMI_per_sqm.kgCO2.SE.Res.HHnew.Thermal.SH.Oil.WH.Elc.Solar.Elec</t>
  </si>
  <si>
    <t>EMI_per_sqm.kgCO2.SE.Res.HHnew.Thermal.SH.Oil.WH.Elc.Solar.Solar</t>
  </si>
  <si>
    <t>EMI_per_sqm.kgCO2.SE.Res.HHnew.Thermal.SH.Oil.CO</t>
  </si>
  <si>
    <t>EMI_per_sqm.kgCO2.SE.Res.HHnew.Thermal.SH.Oil.CO.LPG.LPG</t>
  </si>
  <si>
    <t>EMI_per_sqm.kgCO2.SE.Res.HHnew.Thermal.SH.Oil.CO.Elc.Elec</t>
  </si>
  <si>
    <t>EMI_per_sqm.kgCO2.SE.Res.HHnew.Thermal.SH.Gas</t>
  </si>
  <si>
    <t>EMI_per_sqm.kgCO2.SE.Res.HHnew.Thermal.SH.Gas.SH</t>
  </si>
  <si>
    <t>EMI_per_sqm.kgCO2.SE.Res.HHnew.Thermal.SH.Gas.SH.Gas</t>
  </si>
  <si>
    <t>EMI_per_sqm.kgCO2.SE.Res.HHnew.Thermal.SH.Gas.SH.Elec</t>
  </si>
  <si>
    <t>EMI_per_sqm.kgCO2.SE.Res.HHnew.Thermal.SH.Gas.SC</t>
  </si>
  <si>
    <t>EMI_per_sqm.kgCO2.SE.Res.HHnew.Thermal.SH.Gas.SC.AC.Elec</t>
  </si>
  <si>
    <t>EMI_per_sqm.kgCO2.SE.Res.HHnew.Thermal.SH.Gas.WH</t>
  </si>
  <si>
    <t>EMI_per_sqm.kgCO2.SE.Res.HHnew.Thermal.SH.Gas.WH.Gas.NoSolar.Gas</t>
  </si>
  <si>
    <t>EMI_per_sqm.kgCO2.SE.Res.HHnew.Thermal.SH.Gas.WH.Gas.Solar</t>
  </si>
  <si>
    <t>EMI_per_sqm.kgCO2.SE.Res.HHnew.Thermal.SH.Gas.WH.Gas.Solar.Gas</t>
  </si>
  <si>
    <t>EMI_per_sqm.kgCO2.SE.Res.HHnew.Thermal.SH.Gas.WH.Gas.Solar.Solar</t>
  </si>
  <si>
    <t>EMI_per_sqm.kgCO2.SE.Res.HHnew.Thermal.SH.Gas.WH.Elc.NoSolar.Elec</t>
  </si>
  <si>
    <t>EMI_per_sqm.kgCO2.SE.Res.HHnew.Thermal.SH.Gas.WH.Elc.Solar</t>
  </si>
  <si>
    <t>EMI_per_sqm.kgCO2.SE.Res.HHnew.Thermal.SH.Gas.WH.Elc.Solar.Elec</t>
  </si>
  <si>
    <t>EMI_per_sqm.kgCO2.SE.Res.HHnew.Thermal.SH.Gas.WH.Elc.Solar.Solar</t>
  </si>
  <si>
    <t>EMI_per_sqm.kgCO2.SE.Res.HHnew.Thermal.SH.Gas.CO</t>
  </si>
  <si>
    <t>EMI_per_sqm.kgCO2.SE.Res.HHnew.Thermal.SH.Gas.CO.Gas.Gas</t>
  </si>
  <si>
    <t>EMI_per_sqm.kgCO2.SE.Res.HHnew.Thermal.SH.Gas.CO.Elc.Elec</t>
  </si>
  <si>
    <t>EMI_per_sqm.kgCO2.SE.Res.HHnew.Thermal.SH.Biomass</t>
  </si>
  <si>
    <t>EMI_per_sqm.kgCO2.SE.Res.HHnew.Thermal.SH.Biomass.SH</t>
  </si>
  <si>
    <t>EMI_per_sqm.kgCO2.SE.Res.HHnew.Thermal.SH.Biomass.SH.Biomass</t>
  </si>
  <si>
    <t>EMI_per_sqm.kgCO2.SE.Res.HHnew.Thermal.SH.Biomass.SH.Elec</t>
  </si>
  <si>
    <t>EMI_per_sqm.kgCO2.SE.Res.HHnew.Thermal.SH.Biomass.SC</t>
  </si>
  <si>
    <t>EMI_per_sqm.kgCO2.SE.Res.HHnew.Thermal.SH.Biomass.SC.AC.Elec</t>
  </si>
  <si>
    <t>EMI_per_sqm.kgCO2.SE.Res.HHnew.Thermal.SH.Biomass.WH</t>
  </si>
  <si>
    <t>EMI_per_sqm.kgCO2.SE.Res.HHnew.Thermal.SH.Biomass.WH.Biomass.NoSolar.Biomass</t>
  </si>
  <si>
    <t>EMI_per_sqm.kgCO2.SE.Res.HHnew.Thermal.SH.Biomass.WH.Biomass.Solar</t>
  </si>
  <si>
    <t>EMI_per_sqm.kgCO2.SE.Res.HHnew.Thermal.SH.Biomass.WH.Biomass.Solar.Biomass</t>
  </si>
  <si>
    <t>EMI_per_sqm.kgCO2.SE.Res.HHnew.Thermal.SH.Biomass.WH.Biomass.Solar.Solar</t>
  </si>
  <si>
    <t>EMI_per_sqm.kgCO2.SE.Res.HHnew.Thermal.SH.Biomass.WH.LPG.NoSolar.LPG</t>
  </si>
  <si>
    <t>EMI_per_sqm.kgCO2.SE.Res.HHnew.Thermal.SH.Biomass.WH.LPG.Solar</t>
  </si>
  <si>
    <t>EMI_per_sqm.kgCO2.SE.Res.HHnew.Thermal.SH.Biomass.WH.LPG.Solar.LPG</t>
  </si>
  <si>
    <t>EMI_per_sqm.kgCO2.SE.Res.HHnew.Thermal.SH.Biomass.WH.LPG.Solar.Solar</t>
  </si>
  <si>
    <t>EMI_per_sqm.kgCO2.SE.Res.HHnew.Thermal.SH.Biomass.WH.Elc.NoSolar.Elec</t>
  </si>
  <si>
    <t>EMI_per_sqm.kgCO2.SE.Res.HHnew.Thermal.SH.Biomass.WH.Elc.Solar</t>
  </si>
  <si>
    <t>EMI_per_sqm.kgCO2.SE.Res.HHnew.Thermal.SH.Biomass.WH.Elc.Solar.Elec</t>
  </si>
  <si>
    <t>EMI_per_sqm.kgCO2.SE.Res.HHnew.Thermal.SH.Biomass.WH.Elc.Solar.Solar</t>
  </si>
  <si>
    <t>EMI_per_sqm.kgCO2.SE.Res.HHnew.Thermal.SH.Biomass.CO</t>
  </si>
  <si>
    <t>EMI_per_sqm.kgCO2.SE.Res.HHnew.Thermal.SH.Biomass.CO.Biomass.Biomass</t>
  </si>
  <si>
    <t>EMI_per_sqm.kgCO2.SE.Res.HHnew.Thermal.SH.Biomass.CO.LPG.LPG</t>
  </si>
  <si>
    <t>EMI_per_sqm.kgCO2.SE.Res.HHnew.Thermal.SH.Biomass.CO.Elc.Elec</t>
  </si>
  <si>
    <t>EMI_per_sqm.kgCO2.SE.Res.HHnew.Thermal.SH.Geo</t>
  </si>
  <si>
    <t>EMI_per_sqm.kgCO2.SE.Res.HHnew.Thermal.SH.Geo.SH</t>
  </si>
  <si>
    <t>EMI_per_sqm.kgCO2.SE.Res.HHnew.Thermal.SH.Geo.SH.Geo</t>
  </si>
  <si>
    <t>EMI_per_sqm.kgCO2.SE.Res.HHnew.Thermal.SH.Geo.SH.Elec</t>
  </si>
  <si>
    <t>EMI_per_sqm.kgCO2.SE.Res.HHnew.Thermal.SH.Geo.SC</t>
  </si>
  <si>
    <t>EMI_per_sqm.kgCO2.SE.Res.HHnew.Thermal.SH.Geo.SC.AC.Elec</t>
  </si>
  <si>
    <t>EMI_per_sqm.kgCO2.SE.Res.HHnew.Thermal.SH.Geo.WH</t>
  </si>
  <si>
    <t>EMI_per_sqm.kgCO2.SE.Res.HHnew.Thermal.SH.Geo.WH.Geo.NoSolar.Geo</t>
  </si>
  <si>
    <t>EMI_per_sqm.kgCO2.SE.Res.HHnew.Thermal.SH.Geo.WH.Geo.Solar</t>
  </si>
  <si>
    <t>EMI_per_sqm.kgCO2.SE.Res.HHnew.Thermal.SH.Geo.WH.Geo.Solar.Geo</t>
  </si>
  <si>
    <t>EMI_per_sqm.kgCO2.SE.Res.HHnew.Thermal.SH.Geo.WH.Geo.Solar.Solar</t>
  </si>
  <si>
    <t>EMI_per_sqm.kgCO2.SE.Res.HHnew.Thermal.SH.Geo.WH.Elc.NoSolar.Elec</t>
  </si>
  <si>
    <t>EMI_per_sqm.kgCO2.SE.Res.HHnew.Thermal.SH.Geo.WH.Elc.Solar</t>
  </si>
  <si>
    <t>EMI_per_sqm.kgCO2.SE.Res.HHnew.Thermal.SH.Geo.WH.Elc.Solar.Elec</t>
  </si>
  <si>
    <t>EMI_per_sqm.kgCO2.SE.Res.HHnew.Thermal.SH.Geo.WH.Elc.Solar.Solar</t>
  </si>
  <si>
    <t>EMI_per_sqm.kgCO2.SE.Res.HHnew.Thermal.SH.Geo.CO</t>
  </si>
  <si>
    <t>EMI_per_sqm.kgCO2.SE.Res.HHnew.Thermal.SH.Geo.CO.LPG.LPG</t>
  </si>
  <si>
    <t>EMI_per_sqm.kgCO2.SE.Res.HHnew.Thermal.SH.Geo.CO.Elc.Elec</t>
  </si>
  <si>
    <t>EMI_per_sqm.kgCO2.SE.Res.HHnew.Thermal.SH.DistrHeat</t>
  </si>
  <si>
    <t>EMI_per_sqm.kgCO2.SE.Res.HHnew.Thermal.SH.DistrHeat.SH</t>
  </si>
  <si>
    <t>EMI_per_sqm.kgCO2.SE.Res.HHnew.Thermal.SH.DistrHeat.SH.Steam_Distr</t>
  </si>
  <si>
    <t>EMI_per_sqm.kgCO2.SE.Res.HHnew.Thermal.SH.DistrHeat.SH.Elec</t>
  </si>
  <si>
    <t>EMI_per_sqm.kgCO2.SE.Res.HHnew.Thermal.SH.DistrHeat.SC</t>
  </si>
  <si>
    <t>EMI_per_sqm.kgCO2.SE.Res.HHnew.Thermal.SH.DistrHeat.SC.AC.Elec</t>
  </si>
  <si>
    <t>EMI_per_sqm.kgCO2.SE.Res.HHnew.Thermal.SH.DistrHeat.WH</t>
  </si>
  <si>
    <t>EMI_per_sqm.kgCO2.SE.Res.HHnew.Thermal.SH.DistrHeat.WH.DistrHeat.NoSolar.Steam_Distr</t>
  </si>
  <si>
    <t>EMI_per_sqm.kgCO2.SE.Res.HHnew.Thermal.SH.DistrHeat.WH.DistrHeat.Solar</t>
  </si>
  <si>
    <t>EMI_per_sqm.kgCO2.SE.Res.HHnew.Thermal.SH.DistrHeat.WH.DistrHeat.Solar.Steam_Distr</t>
  </si>
  <si>
    <t>EMI_per_sqm.kgCO2.SE.Res.HHnew.Thermal.SH.DistrHeat.WH.DistrHeat.Solar.Solar</t>
  </si>
  <si>
    <t>EMI_per_sqm.kgCO2.SE.Res.HHnew.Thermal.SH.DistrHeat.WH.Elc.NoSolar.Elec</t>
  </si>
  <si>
    <t>EMI_per_sqm.kgCO2.SE.Res.HHnew.Thermal.SH.DistrHeat.WH.Elc.Solar</t>
  </si>
  <si>
    <t>EMI_per_sqm.kgCO2.SE.Res.HHnew.Thermal.SH.DistrHeat.WH.Elc.Solar.Elec</t>
  </si>
  <si>
    <t>EMI_per_sqm.kgCO2.SE.Res.HHnew.Thermal.SH.DistrHeat.WH.Elc.Solar.Solar</t>
  </si>
  <si>
    <t>EMI_per_sqm.kgCO2.SE.Res.HHnew.Thermal.SH.DistrHeat.CO</t>
  </si>
  <si>
    <t>EMI_per_sqm.kgCO2.SE.Res.HHnew.Thermal.SH.DistrHeat.CO.LPG.LPG</t>
  </si>
  <si>
    <t>EMI_per_sqm.kgCO2.SE.Res.HHnew.Thermal.SH.DistrHeat.CO.Elc.Elec</t>
  </si>
  <si>
    <t>EMI_per_sqm.kgCO2.SE.Res.HHnew.Thermal.SH.AdvElc</t>
  </si>
  <si>
    <t>EMI_per_sqm.kgCO2.SE.Res.HHnew.Thermal.SH.AdvElc.SH</t>
  </si>
  <si>
    <t>EMI_per_sqm.kgCO2.SE.Res.HHnew.Thermal.SH.AdvElc.SH.Elec</t>
  </si>
  <si>
    <t>EMI_per_sqm.kgCO2.SE.Res.HHnew.Thermal.SH.AdvElc.SC</t>
  </si>
  <si>
    <t>EMI_per_sqm.kgCO2.SE.Res.HHnew.Thermal.SH.AdvElc.SC.AC.Elec</t>
  </si>
  <si>
    <t>EMI_per_sqm.kgCO2.SE.Res.HHnew.Thermal.SH.AdvElc.WH</t>
  </si>
  <si>
    <t>EMI_per_sqm.kgCO2.SE.Res.HHnew.Thermal.SH.AdvElc.WH.LPG.NoSolar.LPG</t>
  </si>
  <si>
    <t>EMI_per_sqm.kgCO2.SE.Res.HHnew.Thermal.SH.AdvElc.WH.LPG.Solar</t>
  </si>
  <si>
    <t>EMI_per_sqm.kgCO2.SE.Res.HHnew.Thermal.SH.AdvElc.WH.LPG.Solar.LPG</t>
  </si>
  <si>
    <t>EMI_per_sqm.kgCO2.SE.Res.HHnew.Thermal.SH.AdvElc.WH.LPG.Solar.Solar</t>
  </si>
  <si>
    <t>EMI_per_sqm.kgCO2.SE.Res.HHnew.Thermal.SH.AdvElc.WH.Elc.NoSolar.Elec</t>
  </si>
  <si>
    <t>EMI_per_sqm.kgCO2.SE.Res.HHnew.Thermal.SH.AdvElc.WH.Elc.Solar</t>
  </si>
  <si>
    <t>EMI_per_sqm.kgCO2.SE.Res.HHnew.Thermal.SH.AdvElc.WH.Elc.Solar.Elec</t>
  </si>
  <si>
    <t>EMI_per_sqm.kgCO2.SE.Res.HHnew.Thermal.SH.AdvElc.WH.Elc.Solar.Solar</t>
  </si>
  <si>
    <t>EMI_per_sqm.kgCO2.SE.Res.HHnew.Thermal.SH.AdvElc.CO</t>
  </si>
  <si>
    <t>EMI_per_sqm.kgCO2.SE.Res.HHnew.Thermal.SH.AdvElc.CO.LPG.LPG</t>
  </si>
  <si>
    <t>EMI_per_sqm.kgCO2.SE.Res.HHnew.Thermal.SH.AdvElc.CO.Elc.Elec</t>
  </si>
  <si>
    <t>EMI_per_sqm.kgCO2.SE.Res.HHnew.Thermal.SH.ConvElc</t>
  </si>
  <si>
    <t>EMI_per_sqm.kgCO2.SE.Res.HHnew.Thermal.SH.ConvElc.SH</t>
  </si>
  <si>
    <t>EMI_per_sqm.kgCO2.SE.Res.HHnew.Thermal.SH.ConvElc.SH.Elec</t>
  </si>
  <si>
    <t>EMI_per_sqm.kgCO2.SE.Res.HHnew.Thermal.SH.ConvElc.SC</t>
  </si>
  <si>
    <t>EMI_per_sqm.kgCO2.SE.Res.HHnew.Thermal.SH.ConvElc.SC.AC.Elec</t>
  </si>
  <si>
    <t>EMI_per_sqm.kgCO2.SE.Res.HHnew.Thermal.SH.ConvElc.WH</t>
  </si>
  <si>
    <t>EMI_per_sqm.kgCO2.SE.Res.HHnew.Thermal.SH.ConvElc.WH.LPG.NoSolar.LPG</t>
  </si>
  <si>
    <t>EMI_per_sqm.kgCO2.SE.Res.HHnew.Thermal.SH.ConvElc.WH.LPG.Solar</t>
  </si>
  <si>
    <t>EMI_per_sqm.kgCO2.SE.Res.HHnew.Thermal.SH.ConvElc.WH.LPG.Solar.LPG</t>
  </si>
  <si>
    <t>EMI_per_sqm.kgCO2.SE.Res.HHnew.Thermal.SH.ConvElc.WH.LPG.Solar.Solar</t>
  </si>
  <si>
    <t>EMI_per_sqm.kgCO2.SE.Res.HHnew.Thermal.SH.ConvElc.WH.Elc.NoSolar.Elec</t>
  </si>
  <si>
    <t>EMI_per_sqm.kgCO2.SE.Res.HHnew.Thermal.SH.ConvElc.WH.Elc.Solar</t>
  </si>
  <si>
    <t>EMI_per_sqm.kgCO2.SE.Res.HHnew.Thermal.SH.ConvElc.WH.Elc.Solar.Elec</t>
  </si>
  <si>
    <t>EMI_per_sqm.kgCO2.SE.Res.HHnew.Thermal.SH.ConvElc.WH.Elc.Solar.Solar</t>
  </si>
  <si>
    <t>EMI_per_sqm.kgCO2.SE.Res.HHnew.Thermal.SH.ConvElc.CO</t>
  </si>
  <si>
    <t>EMI_per_sqm.kgCO2.SE.Res.HHnew.Thermal.SH.ConvElc.CO.LPG.LPG</t>
  </si>
  <si>
    <t>EMI_per_sqm.kgCO2.SE.Res.HHnew.Thermal.SH.ConvElc.CO.Elc.Elec</t>
  </si>
  <si>
    <t>SE - Household type: Solids</t>
  </si>
  <si>
    <t>SE - Household type: LPG</t>
  </si>
  <si>
    <t>SE - Household type: Diesel oil</t>
  </si>
  <si>
    <t>SE - Household type: Gas</t>
  </si>
  <si>
    <t>SE - Household type: Biomass</t>
  </si>
  <si>
    <t>SE - Household type: Geothermal</t>
  </si>
  <si>
    <t>SE - Household type: Distributed heat</t>
  </si>
  <si>
    <t>SE - Household type: Advanced electric heating</t>
  </si>
  <si>
    <t>SE - Household type: Conventional electric heating</t>
  </si>
  <si>
    <t>SE - Residential / specific electric uses</t>
  </si>
  <si>
    <t>SE - Refrigerators and freezers</t>
  </si>
  <si>
    <t>SE - Washing machines</t>
  </si>
  <si>
    <t>SE - Clothes dryers</t>
  </si>
  <si>
    <t>SE - Dishwashers</t>
  </si>
  <si>
    <t>SE - TV and multimedia</t>
  </si>
  <si>
    <t>SE - ICT equipment</t>
  </si>
  <si>
    <t>SE - Lighting</t>
  </si>
  <si>
    <t>SE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</si>
</sst>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8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  <xf numFmtId="0" fontId="41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  <c r="B2" s="237"/>
      <c r="C2" s="237"/>
      <c r="D2" s="237"/>
      <c r="E2" s="237"/>
      <c r="F2" s="237"/>
      <c r="G2" s="237"/>
      <c r="H2" s="237"/>
      <c r="I2" s="237"/>
      <c r="J2" s="237"/>
      <c r="K2" s="237"/>
    </row>
    <row r="3" spans="1:23" ht="15" customHeight="1" x14ac:dyDescent="0.25">
      <c r="B3" s="237"/>
      <c r="C3" s="237"/>
      <c r="D3" s="237"/>
      <c r="E3" s="237"/>
      <c r="F3" s="237"/>
      <c r="G3" s="237"/>
      <c r="H3" s="237"/>
      <c r="I3" s="237"/>
      <c r="J3" s="237"/>
      <c r="K3" s="237"/>
    </row>
    <row r="6" spans="1:23" ht="31.5" x14ac:dyDescent="0.25">
      <c r="A6" s="222"/>
      <c r="B6" s="223" t="s">
        <v>213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217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45967.479768518519</v>
      </c>
      <c r="M30" s="236"/>
      <c r="N30" s="236"/>
      <c r="O30" s="236"/>
      <c r="V30" s="220"/>
    </row>
    <row r="31" spans="12:32" ht="15" customHeight="1" x14ac:dyDescent="0.25">
      <c r="L31" s="226" t="s">
        <v>214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216</v>
      </c>
      <c r="B1" s="160" t="s">
        <v>217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192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193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194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192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193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194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207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218</v>
      </c>
      <c r="B3" s="182">
        <v>155240.36149422766</v>
      </c>
      <c r="C3" s="182">
        <v>156489.4632326444</v>
      </c>
      <c r="D3" s="182">
        <v>159967.01566816051</v>
      </c>
      <c r="E3" s="182">
        <v>162494.00888052932</v>
      </c>
      <c r="F3" s="182">
        <v>167122.7436697575</v>
      </c>
      <c r="G3" s="182">
        <v>172406.65838559577</v>
      </c>
      <c r="H3" s="182">
        <v>177312.06528452484</v>
      </c>
      <c r="I3" s="182">
        <v>185159.72568719753</v>
      </c>
      <c r="J3" s="182">
        <v>185138.60230099093</v>
      </c>
      <c r="K3" s="182">
        <v>187105.85738754948</v>
      </c>
      <c r="L3" s="182">
        <v>194541.85688924836</v>
      </c>
      <c r="M3" s="182">
        <v>198148.28217380933</v>
      </c>
      <c r="N3" s="182">
        <v>200385.57236066886</v>
      </c>
      <c r="O3" s="182">
        <v>204049.49106806362</v>
      </c>
      <c r="P3" s="182">
        <v>209954.44563544702</v>
      </c>
      <c r="Q3" s="182">
        <v>218733.65373599998</v>
      </c>
      <c r="R3" s="182">
        <v>223455.52039170044</v>
      </c>
      <c r="S3" s="182">
        <v>229049.08156666768</v>
      </c>
      <c r="T3" s="182">
        <v>233372.18520919085</v>
      </c>
      <c r="U3" s="182">
        <v>235206.37690872877</v>
      </c>
      <c r="V3" s="182">
        <v>228155.22970077727</v>
      </c>
      <c r="W3" s="182">
        <v>241051.70521365094</v>
      </c>
      <c r="X3" s="182">
        <v>247747.2351963688</v>
      </c>
      <c r="Y3" s="182">
        <v>243760.9</v>
      </c>
      <c r="DA3" s="210" t="s">
        <v>222</v>
      </c>
    </row>
    <row r="4" spans="1:105" ht="12" customHeight="1" x14ac:dyDescent="0.25">
      <c r="A4" s="183" t="s">
        <v>90</v>
      </c>
      <c r="B4" s="36">
        <v>8861426</v>
      </c>
      <c r="C4" s="36">
        <v>8882792</v>
      </c>
      <c r="D4" s="36">
        <v>8909128</v>
      </c>
      <c r="E4" s="36">
        <v>8940788</v>
      </c>
      <c r="F4" s="36">
        <v>8975670</v>
      </c>
      <c r="G4" s="36">
        <v>9011392</v>
      </c>
      <c r="H4" s="36">
        <v>9047752</v>
      </c>
      <c r="I4" s="36">
        <v>9113257</v>
      </c>
      <c r="J4" s="36">
        <v>9182927</v>
      </c>
      <c r="K4" s="36">
        <v>9256347</v>
      </c>
      <c r="L4" s="36">
        <v>9340682</v>
      </c>
      <c r="M4" s="36">
        <v>9415570</v>
      </c>
      <c r="N4" s="36">
        <v>9482855</v>
      </c>
      <c r="O4" s="36">
        <v>9555893</v>
      </c>
      <c r="P4" s="36">
        <v>9644864</v>
      </c>
      <c r="Q4" s="36">
        <v>9747355</v>
      </c>
      <c r="R4" s="36">
        <v>9851017</v>
      </c>
      <c r="S4" s="36">
        <v>9995153</v>
      </c>
      <c r="T4" s="36">
        <v>10120242</v>
      </c>
      <c r="U4" s="36">
        <v>10230185</v>
      </c>
      <c r="V4" s="36">
        <v>10327589</v>
      </c>
      <c r="W4" s="36">
        <v>10379295</v>
      </c>
      <c r="X4" s="36">
        <v>10452326</v>
      </c>
      <c r="Y4" s="36">
        <v>10521556</v>
      </c>
      <c r="DA4" s="60" t="s">
        <v>223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4260087</v>
      </c>
      <c r="C6" s="35">
        <v>4286383</v>
      </c>
      <c r="D6" s="35">
        <v>4315284</v>
      </c>
      <c r="E6" s="35">
        <v>4346991</v>
      </c>
      <c r="F6" s="35">
        <v>4380512</v>
      </c>
      <c r="G6" s="35">
        <v>4336570</v>
      </c>
      <c r="H6" s="35">
        <v>4306403</v>
      </c>
      <c r="I6" s="35">
        <v>4329338</v>
      </c>
      <c r="J6" s="35">
        <v>4481663</v>
      </c>
      <c r="K6" s="35">
        <v>4605148</v>
      </c>
      <c r="L6" s="35">
        <v>4556430</v>
      </c>
      <c r="M6" s="35">
        <v>4568447</v>
      </c>
      <c r="N6" s="35">
        <v>4598863</v>
      </c>
      <c r="O6" s="35">
        <v>4691160</v>
      </c>
      <c r="P6" s="35">
        <v>4734838</v>
      </c>
      <c r="Q6" s="35">
        <v>4789855</v>
      </c>
      <c r="R6" s="35">
        <v>4833669</v>
      </c>
      <c r="S6" s="35">
        <v>4866189</v>
      </c>
      <c r="T6" s="35">
        <v>4965771</v>
      </c>
      <c r="U6" s="35">
        <v>5058505</v>
      </c>
      <c r="V6" s="35">
        <v>5140662</v>
      </c>
      <c r="W6" s="35">
        <v>5202654</v>
      </c>
      <c r="X6" s="35">
        <v>5303057</v>
      </c>
      <c r="Y6" s="35">
        <v>5359937</v>
      </c>
      <c r="DA6" s="59" t="s">
        <v>224</v>
      </c>
    </row>
    <row r="7" spans="1:105" ht="12" customHeight="1" x14ac:dyDescent="0.25">
      <c r="A7" s="185" t="s">
        <v>186</v>
      </c>
      <c r="B7" s="114">
        <v>405329.17151932942</v>
      </c>
      <c r="C7" s="114">
        <v>407219.28487878898</v>
      </c>
      <c r="D7" s="114">
        <v>409348.9174186606</v>
      </c>
      <c r="E7" s="114">
        <v>411736.05342740129</v>
      </c>
      <c r="F7" s="114">
        <v>414285.70525123394</v>
      </c>
      <c r="G7" s="114">
        <v>409510.82523105131</v>
      </c>
      <c r="H7" s="114">
        <v>406047.34788082162</v>
      </c>
      <c r="I7" s="114">
        <v>407591.91416628234</v>
      </c>
      <c r="J7" s="114">
        <v>421293.1431732382</v>
      </c>
      <c r="K7" s="114">
        <v>432244.01952654403</v>
      </c>
      <c r="L7" s="114">
        <v>427021.22363015072</v>
      </c>
      <c r="M7" s="114">
        <v>427495.92469467828</v>
      </c>
      <c r="N7" s="114">
        <v>429686.80731670605</v>
      </c>
      <c r="O7" s="114">
        <v>437663.12141604791</v>
      </c>
      <c r="P7" s="114">
        <v>440956.23828026111</v>
      </c>
      <c r="Q7" s="114">
        <v>445248.25776856561</v>
      </c>
      <c r="R7" s="114">
        <v>448260.22598880454</v>
      </c>
      <c r="S7" s="114">
        <v>450222.69478602678</v>
      </c>
      <c r="T7" s="114">
        <v>458028.20405768772</v>
      </c>
      <c r="U7" s="114">
        <v>465102.49670790962</v>
      </c>
      <c r="V7" s="114">
        <v>471627.63124970405</v>
      </c>
      <c r="W7" s="114">
        <v>476143.93942474975</v>
      </c>
      <c r="X7" s="114">
        <v>484058.97266953014</v>
      </c>
      <c r="Y7" s="114">
        <v>487755.7612118455</v>
      </c>
      <c r="DA7" s="132" t="s">
        <v>225</v>
      </c>
    </row>
    <row r="8" spans="1:105" ht="12" customHeight="1" x14ac:dyDescent="0.25">
      <c r="A8" s="186" t="s">
        <v>37</v>
      </c>
      <c r="B8" s="138">
        <v>0</v>
      </c>
      <c r="C8" s="138">
        <v>111498</v>
      </c>
      <c r="D8" s="138">
        <v>114629</v>
      </c>
      <c r="E8" s="138">
        <v>118013</v>
      </c>
      <c r="F8" s="138">
        <v>120461</v>
      </c>
      <c r="G8" s="138">
        <v>87610</v>
      </c>
      <c r="H8" s="138">
        <v>86731</v>
      </c>
      <c r="I8" s="138">
        <v>109063</v>
      </c>
      <c r="J8" s="138">
        <v>238912</v>
      </c>
      <c r="K8" s="138">
        <v>213118</v>
      </c>
      <c r="L8" s="138">
        <v>92103</v>
      </c>
      <c r="M8" s="138">
        <v>103146</v>
      </c>
      <c r="N8" s="138">
        <v>121785</v>
      </c>
      <c r="O8" s="138">
        <v>184274</v>
      </c>
      <c r="P8" s="138">
        <v>137501</v>
      </c>
      <c r="Q8" s="138">
        <v>149714</v>
      </c>
      <c r="R8" s="138">
        <v>139611</v>
      </c>
      <c r="S8" s="138">
        <v>129193</v>
      </c>
      <c r="T8" s="138">
        <v>196906</v>
      </c>
      <c r="U8" s="138">
        <v>192049</v>
      </c>
      <c r="V8" s="138">
        <v>183327</v>
      </c>
      <c r="W8" s="138">
        <v>164805</v>
      </c>
      <c r="X8" s="138">
        <v>204456</v>
      </c>
      <c r="Y8" s="138">
        <v>162941</v>
      </c>
      <c r="DA8" s="63" t="s">
        <v>226</v>
      </c>
    </row>
    <row r="9" spans="1:105" ht="12" customHeight="1" x14ac:dyDescent="0.25">
      <c r="A9" s="183" t="s">
        <v>187</v>
      </c>
      <c r="B9" s="39">
        <v>0</v>
      </c>
      <c r="C9" s="39">
        <v>9996.7215277410578</v>
      </c>
      <c r="D9" s="39">
        <v>10286.287372509774</v>
      </c>
      <c r="E9" s="39">
        <v>10598.785084721341</v>
      </c>
      <c r="F9" s="39">
        <v>10821.623305140529</v>
      </c>
      <c r="G9" s="39">
        <v>7741.7336479679789</v>
      </c>
      <c r="H9" s="39">
        <v>7658.8705014143497</v>
      </c>
      <c r="I9" s="39">
        <v>9739.2794179898901</v>
      </c>
      <c r="J9" s="39">
        <v>21939.614038609958</v>
      </c>
      <c r="K9" s="39">
        <v>19479.075338629831</v>
      </c>
      <c r="L9" s="39">
        <v>8175.7237259814274</v>
      </c>
      <c r="M9" s="39">
        <v>9145.2380914438982</v>
      </c>
      <c r="N9" s="39">
        <v>10884.254628878727</v>
      </c>
      <c r="O9" s="39">
        <v>16727.534722027136</v>
      </c>
      <c r="P9" s="39">
        <v>12219.976540895412</v>
      </c>
      <c r="Q9" s="39">
        <v>13302.036550248507</v>
      </c>
      <c r="R9" s="39">
        <v>12126.645606883161</v>
      </c>
      <c r="S9" s="39">
        <v>11160.493860627816</v>
      </c>
      <c r="T9" s="39">
        <v>17065.474218139076</v>
      </c>
      <c r="U9" s="39">
        <v>16523.692784407467</v>
      </c>
      <c r="V9" s="39">
        <v>16151.030041724502</v>
      </c>
      <c r="W9" s="39">
        <v>14298.528141778021</v>
      </c>
      <c r="X9" s="39">
        <v>17815.233941174814</v>
      </c>
      <c r="Y9" s="39">
        <v>13788.041904162557</v>
      </c>
      <c r="DA9" s="60" t="s">
        <v>227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4925.62</v>
      </c>
      <c r="C11" s="41">
        <v>5422.89</v>
      </c>
      <c r="D11" s="41">
        <v>5210.8999999999996</v>
      </c>
      <c r="E11" s="41">
        <v>5224.63</v>
      </c>
      <c r="F11" s="41">
        <v>5281.26</v>
      </c>
      <c r="G11" s="41">
        <v>5085.0600000000004</v>
      </c>
      <c r="H11" s="41">
        <v>4985.68</v>
      </c>
      <c r="I11" s="41">
        <v>5069.6000000000004</v>
      </c>
      <c r="J11" s="41">
        <v>5074.88</v>
      </c>
      <c r="K11" s="41">
        <v>5294.04</v>
      </c>
      <c r="L11" s="41">
        <v>5986.18</v>
      </c>
      <c r="M11" s="41">
        <v>4895.71</v>
      </c>
      <c r="N11" s="41">
        <v>5471.41</v>
      </c>
      <c r="O11" s="41">
        <v>5155.24</v>
      </c>
      <c r="P11" s="41">
        <v>4850.03</v>
      </c>
      <c r="Q11" s="41">
        <v>4875.4799999999996</v>
      </c>
      <c r="R11" s="41">
        <v>5092.4799999999996</v>
      </c>
      <c r="S11" s="41">
        <v>5181.13</v>
      </c>
      <c r="T11" s="41">
        <v>5122.22</v>
      </c>
      <c r="U11" s="41">
        <v>5119.6099999999997</v>
      </c>
      <c r="V11" s="41">
        <v>4592.22</v>
      </c>
      <c r="W11" s="41">
        <v>5201.47</v>
      </c>
      <c r="X11" s="41">
        <v>4919.3900000000003</v>
      </c>
      <c r="Y11" s="41">
        <v>5180.32</v>
      </c>
      <c r="DA11" s="59" t="s">
        <v>228</v>
      </c>
    </row>
    <row r="12" spans="1:105" ht="12" customHeight="1" x14ac:dyDescent="0.25">
      <c r="A12" s="186" t="s">
        <v>185</v>
      </c>
      <c r="B12" s="187">
        <f>AVERAGE($B11:$V11)</f>
        <v>5138.87</v>
      </c>
      <c r="C12" s="187">
        <f t="shared" ref="C12:W12" si="0">AVERAGE($B11:$V11)</f>
        <v>5138.87</v>
      </c>
      <c r="D12" s="187">
        <f t="shared" si="0"/>
        <v>5138.87</v>
      </c>
      <c r="E12" s="187">
        <f t="shared" si="0"/>
        <v>5138.87</v>
      </c>
      <c r="F12" s="187">
        <f t="shared" si="0"/>
        <v>5138.87</v>
      </c>
      <c r="G12" s="187">
        <f t="shared" si="0"/>
        <v>5138.87</v>
      </c>
      <c r="H12" s="187">
        <f t="shared" si="0"/>
        <v>5138.87</v>
      </c>
      <c r="I12" s="187">
        <f t="shared" si="0"/>
        <v>5138.87</v>
      </c>
      <c r="J12" s="187">
        <f t="shared" si="0"/>
        <v>5138.87</v>
      </c>
      <c r="K12" s="187">
        <f t="shared" si="0"/>
        <v>5138.87</v>
      </c>
      <c r="L12" s="187">
        <f t="shared" si="0"/>
        <v>5138.87</v>
      </c>
      <c r="M12" s="187">
        <f t="shared" si="0"/>
        <v>5138.87</v>
      </c>
      <c r="N12" s="187">
        <f t="shared" si="0"/>
        <v>5138.87</v>
      </c>
      <c r="O12" s="187">
        <f t="shared" si="0"/>
        <v>5138.87</v>
      </c>
      <c r="P12" s="187">
        <f t="shared" si="0"/>
        <v>5138.87</v>
      </c>
      <c r="Q12" s="187">
        <f t="shared" si="0"/>
        <v>5138.87</v>
      </c>
      <c r="R12" s="187">
        <f t="shared" si="0"/>
        <v>5138.87</v>
      </c>
      <c r="S12" s="187">
        <f t="shared" si="0"/>
        <v>5138.87</v>
      </c>
      <c r="T12" s="187">
        <f t="shared" si="0"/>
        <v>5138.87</v>
      </c>
      <c r="U12" s="187">
        <f t="shared" si="0"/>
        <v>5138.87</v>
      </c>
      <c r="V12" s="187">
        <f t="shared" si="0"/>
        <v>5138.87</v>
      </c>
      <c r="W12" s="187">
        <f t="shared" si="0"/>
        <v>5138.87</v>
      </c>
      <c r="X12" s="187">
        <f t="shared" ref="X12:Y12" si="1">AVERAGE($B11:$V11)</f>
        <v>5138.87</v>
      </c>
      <c r="Y12" s="187">
        <f t="shared" si="1"/>
        <v>5138.87</v>
      </c>
      <c r="DA12" s="63" t="s">
        <v>229</v>
      </c>
    </row>
    <row r="13" spans="1:105" ht="12" customHeight="1" x14ac:dyDescent="0.25">
      <c r="A13" s="188" t="s">
        <v>88</v>
      </c>
      <c r="B13" s="189">
        <f t="shared" ref="B13:Q13" si="2">B11/B12</f>
        <v>0.95850255017153574</v>
      </c>
      <c r="C13" s="189">
        <f t="shared" si="2"/>
        <v>1.0552689599075284</v>
      </c>
      <c r="D13" s="189">
        <f t="shared" si="2"/>
        <v>1.0140167001694924</v>
      </c>
      <c r="E13" s="189">
        <f t="shared" si="2"/>
        <v>1.0166884937739231</v>
      </c>
      <c r="F13" s="189">
        <f t="shared" si="2"/>
        <v>1.0277084261715124</v>
      </c>
      <c r="G13" s="189">
        <f t="shared" si="2"/>
        <v>0.98952882637622674</v>
      </c>
      <c r="H13" s="189">
        <f t="shared" si="2"/>
        <v>0.97018994448195817</v>
      </c>
      <c r="I13" s="189">
        <f t="shared" si="2"/>
        <v>0.98652038288573174</v>
      </c>
      <c r="J13" s="189">
        <f t="shared" si="2"/>
        <v>0.98754784612181279</v>
      </c>
      <c r="K13" s="189">
        <f t="shared" si="2"/>
        <v>1.0301953542315723</v>
      </c>
      <c r="L13" s="189">
        <f t="shared" si="2"/>
        <v>1.1648825520007318</v>
      </c>
      <c r="M13" s="189">
        <f t="shared" si="2"/>
        <v>0.95268220445350826</v>
      </c>
      <c r="N13" s="189">
        <f t="shared" si="2"/>
        <v>1.0647107243421219</v>
      </c>
      <c r="O13" s="189">
        <f t="shared" si="2"/>
        <v>1.0031855252224711</v>
      </c>
      <c r="P13" s="189">
        <f t="shared" si="2"/>
        <v>0.94379309069892792</v>
      </c>
      <c r="Q13" s="189">
        <f t="shared" si="2"/>
        <v>0.94874554133496269</v>
      </c>
      <c r="R13" s="189">
        <f t="shared" ref="R13:V13" si="3">R11/R12</f>
        <v>0.99097272357541633</v>
      </c>
      <c r="S13" s="189">
        <f t="shared" si="3"/>
        <v>1.0082235977948459</v>
      </c>
      <c r="T13" s="189">
        <f t="shared" si="3"/>
        <v>0.99675998809076716</v>
      </c>
      <c r="U13" s="189">
        <f t="shared" si="3"/>
        <v>0.99625209433202233</v>
      </c>
      <c r="V13" s="189">
        <f t="shared" si="3"/>
        <v>0.89362447386293098</v>
      </c>
      <c r="W13" s="189">
        <f t="shared" ref="W13:Y13" si="4">W11/W12</f>
        <v>1.0121816663974765</v>
      </c>
      <c r="X13" s="189">
        <f t="shared" si="4"/>
        <v>0.95729022139108411</v>
      </c>
      <c r="Y13" s="189">
        <f t="shared" si="4"/>
        <v>1.0080659755938561</v>
      </c>
      <c r="DA13" s="60" t="s">
        <v>230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5">B4/B6</f>
        <v>2.0801044673500799</v>
      </c>
      <c r="C17" s="14">
        <f t="shared" si="5"/>
        <v>2.072328114403216</v>
      </c>
      <c r="D17" s="14">
        <f t="shared" si="5"/>
        <v>2.0645519506943226</v>
      </c>
      <c r="E17" s="14">
        <f t="shared" si="5"/>
        <v>2.0567762850210638</v>
      </c>
      <c r="F17" s="14">
        <f t="shared" si="5"/>
        <v>2.0490002081948413</v>
      </c>
      <c r="G17" s="14">
        <f t="shared" si="5"/>
        <v>2.0779998939253836</v>
      </c>
      <c r="H17" s="14">
        <f t="shared" si="5"/>
        <v>2.1009998367547116</v>
      </c>
      <c r="I17" s="14">
        <f t="shared" si="5"/>
        <v>2.1050001178009201</v>
      </c>
      <c r="J17" s="14">
        <f t="shared" si="5"/>
        <v>2.0489998913349798</v>
      </c>
      <c r="K17" s="14">
        <f t="shared" si="5"/>
        <v>2.0099998957688223</v>
      </c>
      <c r="L17" s="14">
        <f t="shared" si="5"/>
        <v>2.0500001097350338</v>
      </c>
      <c r="M17" s="14">
        <f t="shared" si="5"/>
        <v>2.0610001604483976</v>
      </c>
      <c r="N17" s="14">
        <f t="shared" si="5"/>
        <v>2.061999889972804</v>
      </c>
      <c r="O17" s="14">
        <f t="shared" si="5"/>
        <v>2.0370000170533515</v>
      </c>
      <c r="P17" s="14">
        <f t="shared" si="5"/>
        <v>2.0369997875323294</v>
      </c>
      <c r="Q17" s="14">
        <f t="shared" si="5"/>
        <v>2.0350000156580941</v>
      </c>
      <c r="R17" s="14">
        <f t="shared" ref="R17:V17" si="6">R4/R6</f>
        <v>2.0379999126957182</v>
      </c>
      <c r="S17" s="14">
        <f t="shared" si="6"/>
        <v>2.0540001631667</v>
      </c>
      <c r="T17" s="14">
        <f t="shared" si="6"/>
        <v>2.0380001413677755</v>
      </c>
      <c r="U17" s="14">
        <f t="shared" si="6"/>
        <v>2.0223732110574173</v>
      </c>
      <c r="V17" s="14">
        <f t="shared" si="6"/>
        <v>2.0089998136426788</v>
      </c>
      <c r="W17" s="14">
        <f t="shared" ref="W17:Y17" si="7">W4/W6</f>
        <v>1.9950000518965898</v>
      </c>
      <c r="X17" s="14">
        <f t="shared" si="7"/>
        <v>1.9710001231365231</v>
      </c>
      <c r="Y17" s="14">
        <f t="shared" si="7"/>
        <v>1.9629999382455428</v>
      </c>
      <c r="DA17" s="10"/>
    </row>
    <row r="18" spans="1:105" ht="12" customHeight="1" x14ac:dyDescent="0.25">
      <c r="A18" s="179" t="s">
        <v>85</v>
      </c>
      <c r="B18" s="94">
        <f t="shared" ref="B18:Q18" si="8">B7*1000/B4</f>
        <v>45.740851587467915</v>
      </c>
      <c r="C18" s="94">
        <f t="shared" si="8"/>
        <v>45.843613683489266</v>
      </c>
      <c r="D18" s="94">
        <f t="shared" si="8"/>
        <v>45.947136175241909</v>
      </c>
      <c r="E18" s="94">
        <f t="shared" si="8"/>
        <v>46.051427841416363</v>
      </c>
      <c r="F18" s="94">
        <f t="shared" si="8"/>
        <v>46.156521491012249</v>
      </c>
      <c r="G18" s="94">
        <f t="shared" si="8"/>
        <v>45.443681201644686</v>
      </c>
      <c r="H18" s="94">
        <f t="shared" si="8"/>
        <v>44.878257923163858</v>
      </c>
      <c r="I18" s="94">
        <f t="shared" si="8"/>
        <v>44.725164029312722</v>
      </c>
      <c r="J18" s="94">
        <f t="shared" si="8"/>
        <v>45.877871311972555</v>
      </c>
      <c r="K18" s="94">
        <f t="shared" si="8"/>
        <v>46.697041449131504</v>
      </c>
      <c r="L18" s="94">
        <f t="shared" si="8"/>
        <v>45.716278921619505</v>
      </c>
      <c r="M18" s="94">
        <f t="shared" si="8"/>
        <v>45.403084964020053</v>
      </c>
      <c r="N18" s="94">
        <f t="shared" si="8"/>
        <v>45.311966419048488</v>
      </c>
      <c r="O18" s="94">
        <f t="shared" si="8"/>
        <v>45.800337175818932</v>
      </c>
      <c r="P18" s="94">
        <f t="shared" si="8"/>
        <v>45.719280052083796</v>
      </c>
      <c r="Q18" s="94">
        <f t="shared" si="8"/>
        <v>45.678879836485443</v>
      </c>
      <c r="R18" s="94">
        <f t="shared" ref="R18:V18" si="9">R7*1000/R4</f>
        <v>45.503954159129407</v>
      </c>
      <c r="S18" s="94">
        <f t="shared" si="9"/>
        <v>45.044102355014154</v>
      </c>
      <c r="T18" s="94">
        <f t="shared" si="9"/>
        <v>45.258621686881369</v>
      </c>
      <c r="U18" s="94">
        <f t="shared" si="9"/>
        <v>45.463742513738474</v>
      </c>
      <c r="V18" s="94">
        <f t="shared" si="9"/>
        <v>45.666769974066945</v>
      </c>
      <c r="W18" s="94">
        <f t="shared" ref="W18:Y18" si="10">W7*1000/W4</f>
        <v>45.874400855236289</v>
      </c>
      <c r="X18" s="94">
        <f t="shared" si="10"/>
        <v>46.311124688373681</v>
      </c>
      <c r="Y18" s="94">
        <f t="shared" si="10"/>
        <v>46.357759366755786</v>
      </c>
      <c r="DA18" s="11"/>
    </row>
    <row r="19" spans="1:105" ht="12" customHeight="1" x14ac:dyDescent="0.25">
      <c r="A19" s="180" t="s">
        <v>84</v>
      </c>
      <c r="B19" s="15">
        <f t="shared" ref="B19:Q19" si="11">B7*1000/B6</f>
        <v>95.145749727489004</v>
      </c>
      <c r="C19" s="15">
        <f t="shared" si="11"/>
        <v>95.003009502134788</v>
      </c>
      <c r="D19" s="15">
        <f t="shared" si="11"/>
        <v>94.860249619413366</v>
      </c>
      <c r="E19" s="15">
        <f t="shared" si="11"/>
        <v>94.717484675583933</v>
      </c>
      <c r="F19" s="15">
        <f t="shared" si="11"/>
        <v>94.574722144633768</v>
      </c>
      <c r="G19" s="15">
        <f t="shared" si="11"/>
        <v>94.431964716596596</v>
      </c>
      <c r="H19" s="15">
        <f t="shared" si="11"/>
        <v>94.289212570403109</v>
      </c>
      <c r="I19" s="15">
        <f t="shared" si="11"/>
        <v>94.146475550368748</v>
      </c>
      <c r="J19" s="15">
        <f t="shared" si="11"/>
        <v>94.003753332911955</v>
      </c>
      <c r="K19" s="15">
        <f t="shared" si="11"/>
        <v>93.861048445466693</v>
      </c>
      <c r="L19" s="15">
        <f t="shared" si="11"/>
        <v>93.718376805997394</v>
      </c>
      <c r="M19" s="15">
        <f t="shared" si="11"/>
        <v>93.575765395697559</v>
      </c>
      <c r="N19" s="15">
        <f t="shared" si="11"/>
        <v>93.433269770529378</v>
      </c>
      <c r="O19" s="15">
        <f t="shared" si="11"/>
        <v>93.29528760819241</v>
      </c>
      <c r="P19" s="15">
        <f t="shared" si="11"/>
        <v>93.130163752225755</v>
      </c>
      <c r="Q19" s="15">
        <f t="shared" si="11"/>
        <v>92.956521182492082</v>
      </c>
      <c r="R19" s="15">
        <f t="shared" ref="R19:V19" si="12">R7*1000/R6</f>
        <v>92.737054603615704</v>
      </c>
      <c r="S19" s="15">
        <f t="shared" si="12"/>
        <v>92.520593586896595</v>
      </c>
      <c r="T19" s="15">
        <f t="shared" si="12"/>
        <v>92.237077395974907</v>
      </c>
      <c r="U19" s="15">
        <f t="shared" si="12"/>
        <v>91.94465493419689</v>
      </c>
      <c r="V19" s="15">
        <f t="shared" si="12"/>
        <v>91.744532367563565</v>
      </c>
      <c r="W19" s="15">
        <f t="shared" ref="W19:Y19" si="13">W7*1000/W6</f>
        <v>91.519432086921356</v>
      </c>
      <c r="X19" s="15">
        <f t="shared" si="13"/>
        <v>91.279232463375394</v>
      </c>
      <c r="Y19" s="15">
        <f t="shared" si="13"/>
        <v>91.000278774143339</v>
      </c>
      <c r="DA19" s="12"/>
    </row>
    <row r="20" spans="1:105" ht="12" customHeight="1" x14ac:dyDescent="0.25">
      <c r="A20" s="179" t="s">
        <v>83</v>
      </c>
      <c r="B20" s="4" t="str">
        <f t="shared" ref="B20:Q20" si="14">IF(SUM(B21)=0,"",B21/B17)</f>
        <v/>
      </c>
      <c r="C20" s="4">
        <f t="shared" si="14"/>
        <v>43.264530801665124</v>
      </c>
      <c r="D20" s="4">
        <f t="shared" si="14"/>
        <v>43.464864885818635</v>
      </c>
      <c r="E20" s="4">
        <f t="shared" si="14"/>
        <v>43.665574559253479</v>
      </c>
      <c r="F20" s="4">
        <f t="shared" si="14"/>
        <v>43.843371721675915</v>
      </c>
      <c r="G20" s="4">
        <f t="shared" si="14"/>
        <v>42.524481216773474</v>
      </c>
      <c r="H20" s="4">
        <f t="shared" si="14"/>
        <v>42.030480401109799</v>
      </c>
      <c r="I20" s="4">
        <f t="shared" si="14"/>
        <v>42.422598008765604</v>
      </c>
      <c r="J20" s="4">
        <f t="shared" si="14"/>
        <v>44.817650333165403</v>
      </c>
      <c r="K20" s="4">
        <f t="shared" si="14"/>
        <v>45.472849597727816</v>
      </c>
      <c r="L20" s="4">
        <f t="shared" si="14"/>
        <v>43.301061872356627</v>
      </c>
      <c r="M20" s="4">
        <f t="shared" si="14"/>
        <v>43.019424901757027</v>
      </c>
      <c r="N20" s="4">
        <f t="shared" si="14"/>
        <v>43.342729253058508</v>
      </c>
      <c r="O20" s="4">
        <f t="shared" si="14"/>
        <v>44.56324875523962</v>
      </c>
      <c r="P20" s="4">
        <f t="shared" si="14"/>
        <v>43.628826504470652</v>
      </c>
      <c r="Q20" s="4">
        <f t="shared" si="14"/>
        <v>43.660761499419039</v>
      </c>
      <c r="R20" s="4">
        <f t="shared" ref="R20:V20" si="15">IF(SUM(R21)=0,"",R21/R17)</f>
        <v>42.620337736430656</v>
      </c>
      <c r="S20" s="4">
        <f t="shared" si="15"/>
        <v>42.057548653421925</v>
      </c>
      <c r="T20" s="4">
        <f t="shared" si="15"/>
        <v>42.526065261929283</v>
      </c>
      <c r="U20" s="4">
        <f t="shared" si="15"/>
        <v>42.543553085731759</v>
      </c>
      <c r="V20" s="4">
        <f t="shared" si="15"/>
        <v>43.852453515313393</v>
      </c>
      <c r="W20" s="4">
        <f t="shared" ref="W20:Y20" si="16">IF(SUM(W21)=0,"",W21/W17)</f>
        <v>43.488861621380671</v>
      </c>
      <c r="X20" s="4">
        <f t="shared" si="16"/>
        <v>44.208422516260413</v>
      </c>
      <c r="Y20" s="4">
        <f t="shared" si="16"/>
        <v>43.107410120485419</v>
      </c>
      <c r="DA20" s="11"/>
    </row>
    <row r="21" spans="1:105" ht="12" customHeight="1" x14ac:dyDescent="0.25">
      <c r="A21" s="180" t="s">
        <v>82</v>
      </c>
      <c r="B21" s="3" t="str">
        <f t="shared" ref="B21:Q21" si="17">IF(SUM(B9)=0,"",B9*1000/B8)</f>
        <v/>
      </c>
      <c r="C21" s="3">
        <f t="shared" si="17"/>
        <v>89.658303536754545</v>
      </c>
      <c r="D21" s="3">
        <f t="shared" si="17"/>
        <v>89.735471586682024</v>
      </c>
      <c r="E21" s="3">
        <f t="shared" si="17"/>
        <v>89.810318225291638</v>
      </c>
      <c r="F21" s="3">
        <f t="shared" si="17"/>
        <v>89.835077785677768</v>
      </c>
      <c r="G21" s="3">
        <f t="shared" si="17"/>
        <v>88.365867457687244</v>
      </c>
      <c r="H21" s="3">
        <f t="shared" si="17"/>
        <v>88.306032461453796</v>
      </c>
      <c r="I21" s="3">
        <f t="shared" si="17"/>
        <v>89.299573805872669</v>
      </c>
      <c r="J21" s="3">
        <f t="shared" si="17"/>
        <v>91.831360662545038</v>
      </c>
      <c r="K21" s="3">
        <f t="shared" si="17"/>
        <v>91.400422951744247</v>
      </c>
      <c r="L21" s="3">
        <f t="shared" si="17"/>
        <v>88.76718158997457</v>
      </c>
      <c r="M21" s="3">
        <f t="shared" si="17"/>
        <v>88.663041624919032</v>
      </c>
      <c r="N21" s="3">
        <f t="shared" si="17"/>
        <v>89.372702950927675</v>
      </c>
      <c r="O21" s="3">
        <f t="shared" si="17"/>
        <v>90.775338474375857</v>
      </c>
      <c r="P21" s="3">
        <f t="shared" si="17"/>
        <v>88.871910319891583</v>
      </c>
      <c r="Q21" s="3">
        <f t="shared" si="17"/>
        <v>88.84965033496205</v>
      </c>
      <c r="R21" s="3">
        <f t="shared" ref="R21:V21" si="18">IF(SUM(R9)=0,"",R9*1000/R8)</f>
        <v>86.860244585907708</v>
      </c>
      <c r="S21" s="3">
        <f t="shared" si="18"/>
        <v>86.386211796520058</v>
      </c>
      <c r="T21" s="3">
        <f t="shared" si="18"/>
        <v>86.668127015627121</v>
      </c>
      <c r="U21" s="3">
        <f t="shared" si="18"/>
        <v>86.038942063783026</v>
      </c>
      <c r="V21" s="3">
        <f t="shared" si="18"/>
        <v>88.099570940038845</v>
      </c>
      <c r="W21" s="3">
        <f t="shared" ref="W21:Y21" si="19">IF(SUM(W9)=0,"",W9*1000/W8)</f>
        <v>86.760281191578045</v>
      </c>
      <c r="X21" s="3">
        <f t="shared" si="19"/>
        <v>87.134806223220707</v>
      </c>
      <c r="Y21" s="3">
        <f t="shared" si="19"/>
        <v>84.619843404438157</v>
      </c>
      <c r="DA21" s="12"/>
    </row>
    <row r="22" spans="1:105" ht="12" customHeight="1" x14ac:dyDescent="0.25">
      <c r="A22" s="178" t="s">
        <v>219</v>
      </c>
      <c r="B22" s="13">
        <f t="shared" ref="B22:Q22" si="20">B3*1000000/B4</f>
        <v>17518.665900299529</v>
      </c>
      <c r="C22" s="13">
        <f t="shared" si="20"/>
        <v>17617.148215633599</v>
      </c>
      <c r="D22" s="13">
        <f t="shared" si="20"/>
        <v>17955.406597386471</v>
      </c>
      <c r="E22" s="13">
        <f t="shared" si="20"/>
        <v>18174.461678381071</v>
      </c>
      <c r="F22" s="13">
        <f t="shared" si="20"/>
        <v>18619.528533218971</v>
      </c>
      <c r="G22" s="13">
        <f t="shared" si="20"/>
        <v>19132.078416475029</v>
      </c>
      <c r="H22" s="13">
        <f t="shared" si="20"/>
        <v>19597.361342853434</v>
      </c>
      <c r="I22" s="13">
        <f t="shared" si="20"/>
        <v>20317.623620973001</v>
      </c>
      <c r="J22" s="13">
        <f t="shared" si="20"/>
        <v>20161.175440139177</v>
      </c>
      <c r="K22" s="13">
        <f t="shared" si="20"/>
        <v>20213.790320041964</v>
      </c>
      <c r="L22" s="13">
        <f t="shared" si="20"/>
        <v>20827.371801036406</v>
      </c>
      <c r="M22" s="13">
        <f t="shared" si="20"/>
        <v>21044.746326967917</v>
      </c>
      <c r="N22" s="13">
        <f t="shared" si="20"/>
        <v>21131.354677538446</v>
      </c>
      <c r="O22" s="13">
        <f t="shared" si="20"/>
        <v>21353.262439006343</v>
      </c>
      <c r="P22" s="13">
        <f t="shared" si="20"/>
        <v>21768.523188657407</v>
      </c>
      <c r="Q22" s="13">
        <f t="shared" si="20"/>
        <v>22440.308548934554</v>
      </c>
      <c r="R22" s="13">
        <f t="shared" ref="R22:V22" si="21">R3*1000000/R4</f>
        <v>22683.497591335032</v>
      </c>
      <c r="S22" s="13">
        <f t="shared" si="21"/>
        <v>22916.015549403564</v>
      </c>
      <c r="T22" s="13">
        <f t="shared" si="21"/>
        <v>23059.941176227887</v>
      </c>
      <c r="U22" s="13">
        <f t="shared" si="21"/>
        <v>22991.409921592694</v>
      </c>
      <c r="V22" s="13">
        <f t="shared" si="21"/>
        <v>22091.819271736829</v>
      </c>
      <c r="W22" s="13">
        <f t="shared" ref="W22:Y22" si="22">W3*1000000/W4</f>
        <v>23224.285003331242</v>
      </c>
      <c r="X22" s="13">
        <f t="shared" si="22"/>
        <v>23702.593585042105</v>
      </c>
      <c r="Y22" s="13">
        <f t="shared" si="22"/>
        <v>23167.761498394342</v>
      </c>
      <c r="DA22" s="10"/>
    </row>
    <row r="23" spans="1:105" ht="12" customHeight="1" x14ac:dyDescent="0.25">
      <c r="A23" s="179" t="s">
        <v>220</v>
      </c>
      <c r="B23" s="46">
        <f t="shared" ref="B23:Q23" si="23">B3*1000000/B6</f>
        <v>36440.65520122656</v>
      </c>
      <c r="C23" s="46">
        <f t="shared" si="23"/>
        <v>36508.511542865956</v>
      </c>
      <c r="D23" s="46">
        <f t="shared" si="23"/>
        <v>37069.869716143949</v>
      </c>
      <c r="E23" s="46">
        <f t="shared" si="23"/>
        <v>37380.801773118306</v>
      </c>
      <c r="F23" s="46">
        <f t="shared" si="23"/>
        <v>38151.417841055452</v>
      </c>
      <c r="G23" s="46">
        <f t="shared" si="23"/>
        <v>39756.456920007229</v>
      </c>
      <c r="H23" s="46">
        <f t="shared" si="23"/>
        <v>41174.052982158159</v>
      </c>
      <c r="I23" s="46">
        <f t="shared" si="23"/>
        <v>42768.600115582922</v>
      </c>
      <c r="J23" s="46">
        <f t="shared" si="23"/>
        <v>41310.24628603064</v>
      </c>
      <c r="K23" s="46">
        <f t="shared" si="23"/>
        <v>40629.716436377174</v>
      </c>
      <c r="L23" s="46">
        <f t="shared" si="23"/>
        <v>42696.114477616982</v>
      </c>
      <c r="M23" s="46">
        <f t="shared" si="23"/>
        <v>43373.225556476704</v>
      </c>
      <c r="N23" s="46">
        <f t="shared" si="23"/>
        <v>43572.851020060582</v>
      </c>
      <c r="O23" s="46">
        <f t="shared" si="23"/>
        <v>43496.595952400603</v>
      </c>
      <c r="P23" s="46">
        <f t="shared" si="23"/>
        <v>44342.477110187727</v>
      </c>
      <c r="Q23" s="46">
        <f t="shared" si="23"/>
        <v>45666.028248454277</v>
      </c>
      <c r="R23" s="46">
        <f t="shared" ref="R23:V23" si="24">R3*1000000/R6</f>
        <v>46228.96611077433</v>
      </c>
      <c r="S23" s="46">
        <f t="shared" si="24"/>
        <v>47069.499677605556</v>
      </c>
      <c r="T23" s="46">
        <f t="shared" si="24"/>
        <v>46996.163377085017</v>
      </c>
      <c r="U23" s="46">
        <f t="shared" si="24"/>
        <v>46497.211509868779</v>
      </c>
      <c r="V23" s="46">
        <f t="shared" si="24"/>
        <v>44382.460799947024</v>
      </c>
      <c r="W23" s="46">
        <f t="shared" ref="W23:Y23" si="25">W3*1000000/W6</f>
        <v>46332.449786907018</v>
      </c>
      <c r="X23" s="46">
        <f t="shared" si="25"/>
        <v>46717.81487477295</v>
      </c>
      <c r="Y23" s="46">
        <f t="shared" si="25"/>
        <v>45478.314390635562</v>
      </c>
      <c r="DA23" s="11"/>
    </row>
    <row r="24" spans="1:105" ht="12" customHeight="1" x14ac:dyDescent="0.25">
      <c r="A24" s="180" t="s">
        <v>188</v>
      </c>
      <c r="B24" s="15">
        <v>0.90481275800508498</v>
      </c>
      <c r="C24" s="15">
        <v>0.89516577593007995</v>
      </c>
      <c r="D24" s="15">
        <v>0.9027696252259545</v>
      </c>
      <c r="E24" s="15">
        <v>0.9043880408530498</v>
      </c>
      <c r="F24" s="15">
        <v>0.91194087909143107</v>
      </c>
      <c r="G24" s="15">
        <v>0.93536465155837945</v>
      </c>
      <c r="H24" s="15">
        <v>0.9541095250991124</v>
      </c>
      <c r="I24" s="15">
        <v>0.977309326541143</v>
      </c>
      <c r="J24" s="15">
        <v>0.94989963099796837</v>
      </c>
      <c r="K24" s="15">
        <v>0.9511743444829317</v>
      </c>
      <c r="L24" s="15">
        <v>0.99689979887228652</v>
      </c>
      <c r="M24" s="15">
        <v>1.0118094907575057</v>
      </c>
      <c r="N24" s="15">
        <v>1.0332386684433712</v>
      </c>
      <c r="O24" s="15">
        <v>1.0423619381477478</v>
      </c>
      <c r="P24" s="15">
        <v>1.0582013809984252</v>
      </c>
      <c r="Q24" s="15">
        <v>1.0723313578440885</v>
      </c>
      <c r="R24" s="15">
        <v>1.0677273205745381</v>
      </c>
      <c r="S24" s="15">
        <v>1.0678266177468914</v>
      </c>
      <c r="T24" s="15">
        <v>1.0511339347739919</v>
      </c>
      <c r="U24" s="15">
        <v>1.029607390380038</v>
      </c>
      <c r="V24" s="15">
        <v>1.0608086361205114</v>
      </c>
      <c r="W24" s="15">
        <v>1.0580360166053582</v>
      </c>
      <c r="X24" s="15">
        <v>1.0233766039169609</v>
      </c>
      <c r="Y24" s="15">
        <v>1.0012901834003194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f>SUM(B29:B30,B33:B34,B41:B42)</f>
        <v>7478.5927937584329</v>
      </c>
      <c r="C28" s="22">
        <f t="shared" ref="C28:W28" si="26">SUM(C29:C30,C33:C34,C41:C42)</f>
        <v>7740.3549071561029</v>
      </c>
      <c r="D28" s="22">
        <f t="shared" si="26"/>
        <v>7626.9253958704339</v>
      </c>
      <c r="E28" s="22">
        <f t="shared" si="26"/>
        <v>7751.540723787316</v>
      </c>
      <c r="F28" s="22">
        <f t="shared" si="26"/>
        <v>7577.1889278589424</v>
      </c>
      <c r="G28" s="22">
        <f t="shared" si="26"/>
        <v>8175.9867631790976</v>
      </c>
      <c r="H28" s="22">
        <f t="shared" si="26"/>
        <v>7906.2242357522719</v>
      </c>
      <c r="I28" s="22">
        <f t="shared" si="26"/>
        <v>7670.9102143287137</v>
      </c>
      <c r="J28" s="22">
        <f t="shared" si="26"/>
        <v>7623.8329454322793</v>
      </c>
      <c r="K28" s="22">
        <f t="shared" si="26"/>
        <v>7999.9263244992808</v>
      </c>
      <c r="L28" s="22">
        <f t="shared" si="26"/>
        <v>9303.0543003208986</v>
      </c>
      <c r="M28" s="22">
        <f t="shared" si="26"/>
        <v>8660.1177936371423</v>
      </c>
      <c r="N28" s="22">
        <f t="shared" si="26"/>
        <v>9064.6483039552859</v>
      </c>
      <c r="O28" s="22">
        <f t="shared" si="26"/>
        <v>8737.8994565778157</v>
      </c>
      <c r="P28" s="22">
        <f t="shared" si="26"/>
        <v>8249.1384264832341</v>
      </c>
      <c r="Q28" s="22">
        <f t="shared" si="26"/>
        <v>8425.4692141014621</v>
      </c>
      <c r="R28" s="22">
        <f t="shared" si="26"/>
        <v>8835.3407755803946</v>
      </c>
      <c r="S28" s="22">
        <f t="shared" si="26"/>
        <v>8866.6055889939798</v>
      </c>
      <c r="T28" s="22">
        <f t="shared" si="26"/>
        <v>8713.4992222699893</v>
      </c>
      <c r="U28" s="22">
        <f t="shared" si="26"/>
        <v>8580.3157265692171</v>
      </c>
      <c r="V28" s="22">
        <f t="shared" si="26"/>
        <v>8491.0650769561471</v>
      </c>
      <c r="W28" s="22">
        <f t="shared" si="26"/>
        <v>9190.6220120378312</v>
      </c>
      <c r="X28" s="22">
        <f t="shared" ref="X28:Y28" si="27">SUM(X29:X30,X33:X34,X41:X42)</f>
        <v>8414.175530524506</v>
      </c>
      <c r="Y28" s="22">
        <f t="shared" si="27"/>
        <v>8396.0145993121241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231</v>
      </c>
    </row>
    <row r="29" spans="1:105" ht="12.95" customHeight="1" x14ac:dyDescent="0.25">
      <c r="A29" s="30" t="s">
        <v>51</v>
      </c>
      <c r="B29" s="31">
        <v>0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DA29" s="59" t="s">
        <v>232</v>
      </c>
    </row>
    <row r="30" spans="1:105" ht="12" customHeight="1" x14ac:dyDescent="0.25">
      <c r="A30" s="73" t="s">
        <v>75</v>
      </c>
      <c r="B30" s="98">
        <f>SUM(B31:B32)</f>
        <v>884.66122098022345</v>
      </c>
      <c r="C30" s="98">
        <f t="shared" ref="C30:W30" si="28">SUM(C31:C32)</f>
        <v>842.24230438521056</v>
      </c>
      <c r="D30" s="98">
        <f t="shared" si="28"/>
        <v>751.18710232158207</v>
      </c>
      <c r="E30" s="98">
        <f t="shared" si="28"/>
        <v>712.59200343938085</v>
      </c>
      <c r="F30" s="98">
        <f t="shared" si="28"/>
        <v>505.27377472055031</v>
      </c>
      <c r="G30" s="98">
        <f t="shared" si="28"/>
        <v>750.08357695614779</v>
      </c>
      <c r="H30" s="98">
        <f t="shared" si="28"/>
        <v>557.47678417884777</v>
      </c>
      <c r="I30" s="98">
        <f t="shared" si="28"/>
        <v>463.62914875322434</v>
      </c>
      <c r="J30" s="98">
        <f t="shared" si="28"/>
        <v>398.41521926053304</v>
      </c>
      <c r="K30" s="98">
        <f t="shared" si="28"/>
        <v>350.89552880481506</v>
      </c>
      <c r="L30" s="98">
        <f t="shared" si="28"/>
        <v>310.04995700773861</v>
      </c>
      <c r="M30" s="98">
        <f t="shared" si="28"/>
        <v>263.13207222699907</v>
      </c>
      <c r="N30" s="98">
        <f t="shared" si="28"/>
        <v>259.03198624247631</v>
      </c>
      <c r="O30" s="98">
        <f t="shared" si="28"/>
        <v>251.50369733447985</v>
      </c>
      <c r="P30" s="98">
        <f t="shared" si="28"/>
        <v>233.16276870163364</v>
      </c>
      <c r="Q30" s="98">
        <f t="shared" si="28"/>
        <v>235.25726569217534</v>
      </c>
      <c r="R30" s="98">
        <f t="shared" si="28"/>
        <v>210.55098882201207</v>
      </c>
      <c r="S30" s="98">
        <f t="shared" si="28"/>
        <v>208.30705073086844</v>
      </c>
      <c r="T30" s="98">
        <f t="shared" si="28"/>
        <v>188.36380051590709</v>
      </c>
      <c r="U30" s="98">
        <f t="shared" si="28"/>
        <v>190.72441960447119</v>
      </c>
      <c r="V30" s="98">
        <f t="shared" si="28"/>
        <v>202.6002579535683</v>
      </c>
      <c r="W30" s="98">
        <f t="shared" si="28"/>
        <v>201.99312123817714</v>
      </c>
      <c r="X30" s="98">
        <f t="shared" ref="X30:Y30" si="29">SUM(X31:X32)</f>
        <v>148.63533963886499</v>
      </c>
      <c r="Y30" s="98">
        <f t="shared" si="29"/>
        <v>132.66173688736023</v>
      </c>
      <c r="DA30" s="63"/>
    </row>
    <row r="31" spans="1:105" ht="12" customHeight="1" x14ac:dyDescent="0.25">
      <c r="A31" s="97" t="s">
        <v>74</v>
      </c>
      <c r="B31" s="98">
        <v>0</v>
      </c>
      <c r="C31" s="98">
        <v>0</v>
      </c>
      <c r="D31" s="98">
        <v>1.129750644883921</v>
      </c>
      <c r="E31" s="98">
        <v>2.259501289767841</v>
      </c>
      <c r="F31" s="98">
        <v>2.259501289767841</v>
      </c>
      <c r="G31" s="98">
        <v>3.7315563198624249</v>
      </c>
      <c r="H31" s="98">
        <v>3.8072226999140151</v>
      </c>
      <c r="I31" s="98">
        <v>4.4941530524505593</v>
      </c>
      <c r="J31" s="98">
        <v>4.3539982803095443</v>
      </c>
      <c r="K31" s="98">
        <v>4.3732588134135852</v>
      </c>
      <c r="L31" s="98">
        <v>4.8906276870163374</v>
      </c>
      <c r="M31" s="98">
        <v>4.5957867583834906</v>
      </c>
      <c r="N31" s="98">
        <v>4.5596732588134126</v>
      </c>
      <c r="O31" s="98">
        <v>4.5777300085984516</v>
      </c>
      <c r="P31" s="98">
        <v>6.6473774720550294</v>
      </c>
      <c r="Q31" s="98">
        <v>4.1009458297506436</v>
      </c>
      <c r="R31" s="98">
        <v>4.4285468615649179</v>
      </c>
      <c r="S31" s="98">
        <v>4.3110060189165944</v>
      </c>
      <c r="T31" s="98">
        <v>4.109716251074806</v>
      </c>
      <c r="U31" s="98">
        <v>4.109716251074806</v>
      </c>
      <c r="V31" s="98">
        <v>4.109716251074806</v>
      </c>
      <c r="W31" s="98">
        <v>4.109716251074806</v>
      </c>
      <c r="X31" s="98">
        <v>4.109716251074806</v>
      </c>
      <c r="Y31" s="98">
        <v>4.109716251074806</v>
      </c>
      <c r="DA31" s="63" t="s">
        <v>233</v>
      </c>
    </row>
    <row r="32" spans="1:105" ht="12" customHeight="1" x14ac:dyDescent="0.25">
      <c r="A32" s="97" t="s">
        <v>196</v>
      </c>
      <c r="B32" s="98">
        <v>884.66122098022345</v>
      </c>
      <c r="C32" s="98">
        <v>842.24230438521056</v>
      </c>
      <c r="D32" s="98">
        <v>750.0573516766982</v>
      </c>
      <c r="E32" s="98">
        <v>710.33250214961299</v>
      </c>
      <c r="F32" s="98">
        <v>503.01427343078245</v>
      </c>
      <c r="G32" s="98">
        <v>746.35202063628537</v>
      </c>
      <c r="H32" s="98">
        <v>553.6695614789337</v>
      </c>
      <c r="I32" s="98">
        <v>459.1349957007738</v>
      </c>
      <c r="J32" s="98">
        <v>394.06122098022348</v>
      </c>
      <c r="K32" s="98">
        <v>346.52226999140146</v>
      </c>
      <c r="L32" s="98">
        <v>305.15932932072229</v>
      </c>
      <c r="M32" s="98">
        <v>258.53628546861557</v>
      </c>
      <c r="N32" s="98">
        <v>254.4723129836629</v>
      </c>
      <c r="O32" s="98">
        <v>246.9259673258814</v>
      </c>
      <c r="P32" s="98">
        <v>226.5153912295786</v>
      </c>
      <c r="Q32" s="98">
        <v>231.15631986242468</v>
      </c>
      <c r="R32" s="98">
        <v>206.12244196044716</v>
      </c>
      <c r="S32" s="98">
        <v>203.99604471195184</v>
      </c>
      <c r="T32" s="98">
        <v>184.25408426483227</v>
      </c>
      <c r="U32" s="98">
        <v>186.61470335339638</v>
      </c>
      <c r="V32" s="98">
        <v>198.49054170249349</v>
      </c>
      <c r="W32" s="98">
        <v>197.88340498710232</v>
      </c>
      <c r="X32" s="98">
        <v>144.52562338779018</v>
      </c>
      <c r="Y32" s="98">
        <v>128.55202063628542</v>
      </c>
      <c r="DA32" s="63" t="s">
        <v>234</v>
      </c>
    </row>
    <row r="33" spans="1:105" ht="12" customHeight="1" x14ac:dyDescent="0.25">
      <c r="A33" s="73" t="s">
        <v>189</v>
      </c>
      <c r="B33" s="98">
        <v>102.92347377472055</v>
      </c>
      <c r="C33" s="98">
        <v>119.77644024075666</v>
      </c>
      <c r="D33" s="98">
        <v>76.332760103181414</v>
      </c>
      <c r="E33" s="98">
        <v>69.088564058469473</v>
      </c>
      <c r="F33" s="98">
        <v>69.51848667239895</v>
      </c>
      <c r="G33" s="98">
        <v>70.915735167669823</v>
      </c>
      <c r="H33" s="98">
        <v>56.427343078245912</v>
      </c>
      <c r="I33" s="98">
        <v>54.492691315563192</v>
      </c>
      <c r="J33" s="98">
        <v>52.64402407566638</v>
      </c>
      <c r="K33" s="98">
        <v>74.978503869303523</v>
      </c>
      <c r="L33" s="98">
        <v>82.867583834909709</v>
      </c>
      <c r="M33" s="98">
        <v>69.475494411006011</v>
      </c>
      <c r="N33" s="98">
        <v>45.120378331900262</v>
      </c>
      <c r="O33" s="98">
        <v>33.404987102321577</v>
      </c>
      <c r="P33" s="98">
        <v>29.127257093723131</v>
      </c>
      <c r="Q33" s="98">
        <v>27.364574376612211</v>
      </c>
      <c r="R33" s="98">
        <v>30.223559759243329</v>
      </c>
      <c r="S33" s="98">
        <v>26.073516766981939</v>
      </c>
      <c r="T33" s="98">
        <v>32.695614789337917</v>
      </c>
      <c r="U33" s="98">
        <v>19.902665520206359</v>
      </c>
      <c r="V33" s="98">
        <v>19.01685296646604</v>
      </c>
      <c r="W33" s="98">
        <v>28.458740159888009</v>
      </c>
      <c r="X33" s="98">
        <v>23.817802244925826</v>
      </c>
      <c r="Y33" s="98">
        <v>21.912860470738693</v>
      </c>
      <c r="DA33" s="63" t="s">
        <v>235</v>
      </c>
    </row>
    <row r="34" spans="1:105" ht="12" customHeight="1" x14ac:dyDescent="0.25">
      <c r="A34" s="73" t="s">
        <v>73</v>
      </c>
      <c r="B34" s="98">
        <f>SUM(B35:B40)</f>
        <v>797.37576882292251</v>
      </c>
      <c r="C34" s="98">
        <f>SUM(C35:C40)</f>
        <v>789.34699658000704</v>
      </c>
      <c r="D34" s="98">
        <f>SUM(D35:D40)</f>
        <v>862.10733912064939</v>
      </c>
      <c r="E34" s="98">
        <f t="shared" ref="E34:G34" si="30">SUM(E35:E40)</f>
        <v>950.51845379591452</v>
      </c>
      <c r="F34" s="98">
        <f t="shared" si="30"/>
        <v>1005.2627885640156</v>
      </c>
      <c r="G34" s="98">
        <f t="shared" si="30"/>
        <v>1173.7559807199414</v>
      </c>
      <c r="H34" s="98">
        <f t="shared" ref="H34" si="31">SUM(H35:H40)</f>
        <v>1196.4234618915675</v>
      </c>
      <c r="I34" s="98">
        <f t="shared" ref="I34" si="32">SUM(I35:I40)</f>
        <v>1236.55638801745</v>
      </c>
      <c r="J34" s="98">
        <f t="shared" ref="J34" si="33">SUM(J35:J40)</f>
        <v>1370.2657915199843</v>
      </c>
      <c r="K34" s="98">
        <f t="shared" ref="K34" si="34">SUM(K35:K40)</f>
        <v>1469.6861697271397</v>
      </c>
      <c r="L34" s="98">
        <f t="shared" ref="L34" si="35">SUM(L35:L40)</f>
        <v>1722.6856846717155</v>
      </c>
      <c r="M34" s="98">
        <f t="shared" ref="M34" si="36">SUM(M35:M40)</f>
        <v>2181.1597540842636</v>
      </c>
      <c r="N34" s="98">
        <f t="shared" ref="N34" si="37">SUM(N35:N40)</f>
        <v>2250.9564724849511</v>
      </c>
      <c r="O34" s="98">
        <f t="shared" ref="O34" si="38">SUM(O35:O40)</f>
        <v>2068.4631711092015</v>
      </c>
      <c r="P34" s="98">
        <f t="shared" ref="P34" si="39">SUM(P35:P40)</f>
        <v>1988.0426397248502</v>
      </c>
      <c r="Q34" s="98">
        <f t="shared" ref="Q34" si="40">SUM(Q35:Q40)</f>
        <v>1994.4085090283743</v>
      </c>
      <c r="R34" s="98">
        <f t="shared" ref="R34" si="41">SUM(R35:R40)</f>
        <v>2160.3348426483226</v>
      </c>
      <c r="S34" s="98">
        <f t="shared" ref="S34" si="42">SUM(S35:S40)</f>
        <v>2137.6420464316416</v>
      </c>
      <c r="T34" s="98">
        <f t="shared" ref="T34" si="43">SUM(T35:T40)</f>
        <v>2042.2200305245055</v>
      </c>
      <c r="U34" s="98">
        <f t="shared" ref="U34" si="44">SUM(U35:U40)</f>
        <v>2031.2583748925197</v>
      </c>
      <c r="V34" s="98">
        <f t="shared" ref="V34" si="45">SUM(V35:V40)</f>
        <v>2203.8417751504721</v>
      </c>
      <c r="W34" s="98">
        <f t="shared" ref="W34:Y34" si="46">SUM(W35:W40)</f>
        <v>2242.1038565726985</v>
      </c>
      <c r="X34" s="98">
        <f t="shared" si="46"/>
        <v>2200.1966792684025</v>
      </c>
      <c r="Y34" s="98">
        <f t="shared" si="46"/>
        <v>2163.0985574140436</v>
      </c>
      <c r="DA34" s="63"/>
    </row>
    <row r="35" spans="1:105" ht="12" customHeight="1" x14ac:dyDescent="0.25">
      <c r="A35" s="97" t="s">
        <v>199</v>
      </c>
      <c r="B35" s="98">
        <v>616.0312983662941</v>
      </c>
      <c r="C35" s="98">
        <v>559.54428202923475</v>
      </c>
      <c r="D35" s="98">
        <v>569.52803095442812</v>
      </c>
      <c r="E35" s="98">
        <v>579.20128976784179</v>
      </c>
      <c r="F35" s="98">
        <v>571.70154772141007</v>
      </c>
      <c r="G35" s="98">
        <v>628.42742906276862</v>
      </c>
      <c r="H35" s="98">
        <v>595.96827171109192</v>
      </c>
      <c r="I35" s="98">
        <v>603.32476354256232</v>
      </c>
      <c r="J35" s="98">
        <v>617.96595012897683</v>
      </c>
      <c r="K35" s="98">
        <v>617.96595012897694</v>
      </c>
      <c r="L35" s="98">
        <v>617.96595012897694</v>
      </c>
      <c r="M35" s="98">
        <v>1170.3448839208941</v>
      </c>
      <c r="N35" s="98">
        <v>1189.2614789337918</v>
      </c>
      <c r="O35" s="98">
        <v>968.78280309544289</v>
      </c>
      <c r="P35" s="98">
        <v>905.63198624247616</v>
      </c>
      <c r="Q35" s="98">
        <v>913.06010318142739</v>
      </c>
      <c r="R35" s="98">
        <v>912.12863284608784</v>
      </c>
      <c r="S35" s="98">
        <v>910.67162510748039</v>
      </c>
      <c r="T35" s="98">
        <v>776.41633705932941</v>
      </c>
      <c r="U35" s="98">
        <v>763.2797936371453</v>
      </c>
      <c r="V35" s="98">
        <v>860.27515047291536</v>
      </c>
      <c r="W35" s="98">
        <v>886.95425623387769</v>
      </c>
      <c r="X35" s="98">
        <v>816.23198624247652</v>
      </c>
      <c r="Y35" s="98">
        <v>786.66285468615615</v>
      </c>
      <c r="DA35" s="63" t="s">
        <v>236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58.278417884780737</v>
      </c>
      <c r="K36" s="98">
        <v>65.849785038693028</v>
      </c>
      <c r="L36" s="98">
        <v>65.849785038693028</v>
      </c>
      <c r="M36" s="98">
        <v>12.61109200343938</v>
      </c>
      <c r="N36" s="98">
        <v>29.999054170249359</v>
      </c>
      <c r="O36" s="98">
        <v>35.038693035253651</v>
      </c>
      <c r="P36" s="98">
        <v>40.74711951848667</v>
      </c>
      <c r="Q36" s="98">
        <v>44.807480653482372</v>
      </c>
      <c r="R36" s="98">
        <v>49.178331900257938</v>
      </c>
      <c r="S36" s="98">
        <v>32.650214961306958</v>
      </c>
      <c r="T36" s="98">
        <v>16.098194325021499</v>
      </c>
      <c r="U36" s="98">
        <v>25.699828030954428</v>
      </c>
      <c r="V36" s="98">
        <v>0</v>
      </c>
      <c r="W36" s="98">
        <v>1.382704380094788</v>
      </c>
      <c r="X36" s="98">
        <v>1.5409251841369456</v>
      </c>
      <c r="Y36" s="98">
        <v>1.3110432265957905</v>
      </c>
      <c r="DA36" s="63" t="s">
        <v>237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3.8754944110060183</v>
      </c>
      <c r="H37" s="98">
        <v>5.199398108340497</v>
      </c>
      <c r="I37" s="98">
        <v>6.6974204643164228</v>
      </c>
      <c r="J37" s="98">
        <v>8.2117798796216679</v>
      </c>
      <c r="K37" s="98">
        <v>8.604299226139295</v>
      </c>
      <c r="L37" s="98">
        <v>8.1823731728288909</v>
      </c>
      <c r="M37" s="98">
        <v>8.8856405846947553</v>
      </c>
      <c r="N37" s="98">
        <v>9.6184006878761821</v>
      </c>
      <c r="O37" s="98">
        <v>9.826483233018056</v>
      </c>
      <c r="P37" s="98">
        <v>10.679965606190885</v>
      </c>
      <c r="Q37" s="98">
        <v>10.974290627687015</v>
      </c>
      <c r="R37" s="98">
        <v>11.656491831470333</v>
      </c>
      <c r="S37" s="98">
        <v>13.461306964746345</v>
      </c>
      <c r="T37" s="98">
        <v>15.630954428202923</v>
      </c>
      <c r="U37" s="98">
        <v>15.224677558039552</v>
      </c>
      <c r="V37" s="98">
        <v>24.235769561478932</v>
      </c>
      <c r="W37" s="98">
        <v>31.765090283748929</v>
      </c>
      <c r="X37" s="98">
        <v>20.391401547721408</v>
      </c>
      <c r="Y37" s="98">
        <v>19.604729148753226</v>
      </c>
      <c r="DA37" s="63" t="s">
        <v>238</v>
      </c>
    </row>
    <row r="38" spans="1:105" ht="12" customHeight="1" x14ac:dyDescent="0.25">
      <c r="A38" s="97" t="s">
        <v>52</v>
      </c>
      <c r="B38" s="98">
        <v>5.3262252794496989</v>
      </c>
      <c r="C38" s="98">
        <v>3.8215821152192602</v>
      </c>
      <c r="D38" s="98">
        <v>4.2754084264832324</v>
      </c>
      <c r="E38" s="98">
        <v>4.7530524505588989</v>
      </c>
      <c r="F38" s="98">
        <v>4.7769561478933786</v>
      </c>
      <c r="G38" s="98">
        <v>5.8994840928632843</v>
      </c>
      <c r="H38" s="98">
        <v>5.7561478933791914</v>
      </c>
      <c r="I38" s="98">
        <v>8.5984522785898534</v>
      </c>
      <c r="J38" s="98">
        <v>9.4582975064488384</v>
      </c>
      <c r="K38" s="98">
        <v>9.8882201203783318</v>
      </c>
      <c r="L38" s="98">
        <v>10.31814273430782</v>
      </c>
      <c r="M38" s="98">
        <v>11.01083404987102</v>
      </c>
      <c r="N38" s="98">
        <v>11.08245915735168</v>
      </c>
      <c r="O38" s="98">
        <v>11.17798796216681</v>
      </c>
      <c r="P38" s="98">
        <v>11.17798796216681</v>
      </c>
      <c r="Q38" s="98">
        <v>11.27351676698194</v>
      </c>
      <c r="R38" s="98">
        <v>11.17798796216681</v>
      </c>
      <c r="S38" s="98">
        <v>11.08245915735168</v>
      </c>
      <c r="T38" s="98">
        <v>10.9152192605331</v>
      </c>
      <c r="U38" s="98">
        <v>10.65253654342218</v>
      </c>
      <c r="V38" s="98">
        <v>10.41367153912296</v>
      </c>
      <c r="W38" s="98">
        <v>10.150988822012041</v>
      </c>
      <c r="X38" s="98">
        <v>9.7926913155631983</v>
      </c>
      <c r="Y38" s="98">
        <v>9.5299226139294912</v>
      </c>
      <c r="DA38" s="63" t="s">
        <v>239</v>
      </c>
    </row>
    <row r="39" spans="1:105" ht="12" customHeight="1" x14ac:dyDescent="0.25">
      <c r="A39" s="97" t="s">
        <v>197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X39" s="98">
        <v>0</v>
      </c>
      <c r="Y39" s="98">
        <v>0</v>
      </c>
      <c r="DA39" s="63" t="s">
        <v>240</v>
      </c>
    </row>
    <row r="40" spans="1:105" ht="12" customHeight="1" x14ac:dyDescent="0.25">
      <c r="A40" s="97" t="s">
        <v>191</v>
      </c>
      <c r="B40" s="98">
        <v>176.01824517717876</v>
      </c>
      <c r="C40" s="98">
        <v>225.98113243555304</v>
      </c>
      <c r="D40" s="98">
        <v>288.30389973973809</v>
      </c>
      <c r="E40" s="98">
        <v>366.56411157751381</v>
      </c>
      <c r="F40" s="98">
        <v>428.78428469471214</v>
      </c>
      <c r="G40" s="98">
        <v>535.55357315330355</v>
      </c>
      <c r="H40" s="98">
        <v>589.49964417875583</v>
      </c>
      <c r="I40" s="98">
        <v>617.93575173198144</v>
      </c>
      <c r="J40" s="98">
        <v>676.35134612015611</v>
      </c>
      <c r="K40" s="98">
        <v>767.37791521295196</v>
      </c>
      <c r="L40" s="98">
        <v>1020.3694335969087</v>
      </c>
      <c r="M40" s="98">
        <v>978.30730352536443</v>
      </c>
      <c r="N40" s="98">
        <v>1010.9950795356822</v>
      </c>
      <c r="O40" s="98">
        <v>1043.6372037833198</v>
      </c>
      <c r="P40" s="98">
        <v>1019.8055803955298</v>
      </c>
      <c r="Q40" s="98">
        <v>1014.2931177987956</v>
      </c>
      <c r="R40" s="98">
        <v>1176.1933981083394</v>
      </c>
      <c r="S40" s="98">
        <v>1169.7764402407565</v>
      </c>
      <c r="T40" s="98">
        <v>1223.1593254514187</v>
      </c>
      <c r="U40" s="98">
        <v>1216.4015391229582</v>
      </c>
      <c r="V40" s="98">
        <v>1308.917183576955</v>
      </c>
      <c r="W40" s="98">
        <v>1311.8508168529652</v>
      </c>
      <c r="X40" s="98">
        <v>1352.2396749785046</v>
      </c>
      <c r="Y40" s="98">
        <v>1345.9900077386092</v>
      </c>
      <c r="DA40" s="63" t="s">
        <v>241</v>
      </c>
    </row>
    <row r="41" spans="1:105" ht="12" customHeight="1" x14ac:dyDescent="0.25">
      <c r="A41" s="73" t="s">
        <v>198</v>
      </c>
      <c r="B41" s="98">
        <v>2080.5626827171109</v>
      </c>
      <c r="C41" s="98">
        <v>2362.1619948409279</v>
      </c>
      <c r="D41" s="98">
        <v>2371.262080825451</v>
      </c>
      <c r="E41" s="98">
        <v>2408.1637145313839</v>
      </c>
      <c r="F41" s="98">
        <v>2439.524247635426</v>
      </c>
      <c r="G41" s="98">
        <v>2512.87377472055</v>
      </c>
      <c r="H41" s="98">
        <v>2528.3987962166811</v>
      </c>
      <c r="I41" s="98">
        <v>2507.9774720550299</v>
      </c>
      <c r="J41" s="98">
        <v>2455.216423043852</v>
      </c>
      <c r="K41" s="98">
        <v>2583.6438521066211</v>
      </c>
      <c r="L41" s="98">
        <v>3233.7107480653481</v>
      </c>
      <c r="M41" s="98">
        <v>2504.561994840928</v>
      </c>
      <c r="N41" s="98">
        <v>2734.0450558899402</v>
      </c>
      <c r="O41" s="98">
        <v>2643.8569217540839</v>
      </c>
      <c r="P41" s="98">
        <v>2447.6449699054169</v>
      </c>
      <c r="Q41" s="98">
        <v>2472.2221840068792</v>
      </c>
      <c r="R41" s="98">
        <v>2606.2864144454002</v>
      </c>
      <c r="S41" s="98">
        <v>2613.9294926913149</v>
      </c>
      <c r="T41" s="98">
        <v>2575.0693035253648</v>
      </c>
      <c r="U41" s="98">
        <v>2567.2350816852959</v>
      </c>
      <c r="V41" s="98">
        <v>2404.9871023215819</v>
      </c>
      <c r="W41" s="98">
        <v>2745.5813413585552</v>
      </c>
      <c r="X41" s="98">
        <v>2547.4586414445398</v>
      </c>
      <c r="Y41" s="98">
        <v>2677.6535683576949</v>
      </c>
      <c r="DA41" s="63" t="s">
        <v>242</v>
      </c>
    </row>
    <row r="42" spans="1:105" ht="12" customHeight="1" x14ac:dyDescent="0.25">
      <c r="A42" s="32" t="s">
        <v>53</v>
      </c>
      <c r="B42" s="33">
        <v>3613.069647463456</v>
      </c>
      <c r="C42" s="33">
        <v>3626.8271711092002</v>
      </c>
      <c r="D42" s="33">
        <v>3566.0361134995701</v>
      </c>
      <c r="E42" s="33">
        <v>3611.1779879621672</v>
      </c>
      <c r="F42" s="33">
        <v>3557.6096302665519</v>
      </c>
      <c r="G42" s="33">
        <v>3668.357695614789</v>
      </c>
      <c r="H42" s="33">
        <v>3567.4978503869302</v>
      </c>
      <c r="I42" s="33">
        <v>3408.2545141874461</v>
      </c>
      <c r="J42" s="33">
        <v>3347.291487532244</v>
      </c>
      <c r="K42" s="33">
        <v>3520.7222699914009</v>
      </c>
      <c r="L42" s="33">
        <v>3953.740326741186</v>
      </c>
      <c r="M42" s="33">
        <v>3641.788478073946</v>
      </c>
      <c r="N42" s="33">
        <v>3775.4944110060192</v>
      </c>
      <c r="O42" s="33">
        <v>3740.67067927773</v>
      </c>
      <c r="P42" s="33">
        <v>3551.160791057609</v>
      </c>
      <c r="Q42" s="33">
        <v>3696.2166809974201</v>
      </c>
      <c r="R42" s="33">
        <v>3827.9449699054171</v>
      </c>
      <c r="S42" s="33">
        <v>3880.6534823731731</v>
      </c>
      <c r="T42" s="33">
        <v>3875.1504729148751</v>
      </c>
      <c r="U42" s="33">
        <v>3771.195184866724</v>
      </c>
      <c r="V42" s="33">
        <v>3660.6190885640581</v>
      </c>
      <c r="W42" s="33">
        <v>3972.4849527085121</v>
      </c>
      <c r="X42" s="33">
        <v>3494.0670679277732</v>
      </c>
      <c r="Y42" s="33">
        <v>3400.6878761822868</v>
      </c>
      <c r="DA42" s="60" t="s">
        <v>243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DA43" s="9"/>
    </row>
    <row r="44" spans="1:105" ht="12.95" customHeight="1" x14ac:dyDescent="0.25">
      <c r="A44" s="204" t="s">
        <v>79</v>
      </c>
      <c r="B44" s="205">
        <f t="shared" ref="B44:Q44" si="47">SUM(B45,B50)</f>
        <v>7302.5745485812549</v>
      </c>
      <c r="C44" s="205">
        <f t="shared" si="47"/>
        <v>7514.3737747205487</v>
      </c>
      <c r="D44" s="205">
        <f t="shared" si="47"/>
        <v>7338.621496130696</v>
      </c>
      <c r="E44" s="205">
        <f t="shared" si="47"/>
        <v>7384.9766122098035</v>
      </c>
      <c r="F44" s="205">
        <f t="shared" si="47"/>
        <v>7148.4046431642328</v>
      </c>
      <c r="G44" s="205">
        <f t="shared" si="47"/>
        <v>7640.4331900257948</v>
      </c>
      <c r="H44" s="205">
        <f t="shared" si="47"/>
        <v>7316.7245915735166</v>
      </c>
      <c r="I44" s="205">
        <f t="shared" si="47"/>
        <v>7052.9744625967332</v>
      </c>
      <c r="J44" s="205">
        <f t="shared" si="47"/>
        <v>6947.4815993121238</v>
      </c>
      <c r="K44" s="205">
        <f t="shared" si="47"/>
        <v>7232.5484092863289</v>
      </c>
      <c r="L44" s="205">
        <f t="shared" si="47"/>
        <v>8282.6848667239883</v>
      </c>
      <c r="M44" s="205">
        <f t="shared" si="47"/>
        <v>7681.8104901117786</v>
      </c>
      <c r="N44" s="205">
        <f t="shared" si="47"/>
        <v>8053.6532244196051</v>
      </c>
      <c r="O44" s="205">
        <f t="shared" si="47"/>
        <v>7694.2622527944968</v>
      </c>
      <c r="P44" s="205">
        <f t="shared" si="47"/>
        <v>7229.3328460877019</v>
      </c>
      <c r="Q44" s="205">
        <f t="shared" si="47"/>
        <v>7411.1760963026663</v>
      </c>
      <c r="R44" s="205">
        <f t="shared" ref="R44:V44" si="48">SUM(R45,R50)</f>
        <v>7659.1473774720562</v>
      </c>
      <c r="S44" s="205">
        <f t="shared" si="48"/>
        <v>7696.8291487532224</v>
      </c>
      <c r="T44" s="205">
        <f t="shared" si="48"/>
        <v>7490.3398968185702</v>
      </c>
      <c r="U44" s="205">
        <f t="shared" si="48"/>
        <v>7363.9141874462603</v>
      </c>
      <c r="V44" s="205">
        <f t="shared" si="48"/>
        <v>7182.1478933791914</v>
      </c>
      <c r="W44" s="205">
        <f t="shared" ref="W44:Y44" si="49">SUM(W45,W50)</f>
        <v>7878.7711951848642</v>
      </c>
      <c r="X44" s="205">
        <f t="shared" si="49"/>
        <v>7061.9358555460003</v>
      </c>
      <c r="Y44" s="205">
        <f t="shared" si="49"/>
        <v>7050.024591573514</v>
      </c>
      <c r="DA44" s="212" t="s">
        <v>244</v>
      </c>
    </row>
    <row r="45" spans="1:105" ht="12" customHeight="1" x14ac:dyDescent="0.25">
      <c r="A45" s="208" t="s">
        <v>39</v>
      </c>
      <c r="B45" s="192">
        <f t="shared" ref="B45:Q45" si="50">SUM(B46:B49)</f>
        <v>6434.1973838580543</v>
      </c>
      <c r="C45" s="192">
        <f t="shared" si="50"/>
        <v>6626.2526157240018</v>
      </c>
      <c r="D45" s="192">
        <f t="shared" si="50"/>
        <v>6436.0238066539205</v>
      </c>
      <c r="E45" s="192">
        <f t="shared" si="50"/>
        <v>6470.4621041213932</v>
      </c>
      <c r="F45" s="192">
        <f t="shared" si="50"/>
        <v>6217.8515793013075</v>
      </c>
      <c r="G45" s="192">
        <f t="shared" si="50"/>
        <v>6712.2624765654773</v>
      </c>
      <c r="H45" s="192">
        <f t="shared" si="50"/>
        <v>6384.3492104876159</v>
      </c>
      <c r="I45" s="192">
        <f t="shared" si="50"/>
        <v>6110.2702394926264</v>
      </c>
      <c r="J45" s="192">
        <f t="shared" si="50"/>
        <v>5990.2039815680801</v>
      </c>
      <c r="K45" s="192">
        <f t="shared" si="50"/>
        <v>6250.5239631917839</v>
      </c>
      <c r="L45" s="192">
        <f t="shared" si="50"/>
        <v>7300.0892280579656</v>
      </c>
      <c r="M45" s="192">
        <f t="shared" si="50"/>
        <v>6702.8755706048642</v>
      </c>
      <c r="N45" s="192">
        <f t="shared" si="50"/>
        <v>7086.4246899412519</v>
      </c>
      <c r="O45" s="192">
        <f t="shared" si="50"/>
        <v>6713.8172091520983</v>
      </c>
      <c r="P45" s="192">
        <f t="shared" si="50"/>
        <v>6246.331870542178</v>
      </c>
      <c r="Q45" s="192">
        <f t="shared" si="50"/>
        <v>6422.5508047993926</v>
      </c>
      <c r="R45" s="192">
        <f t="shared" ref="R45:V45" si="51">SUM(R46:R49)</f>
        <v>6676.1048678228963</v>
      </c>
      <c r="S45" s="192">
        <f t="shared" si="51"/>
        <v>6722.1994044517669</v>
      </c>
      <c r="T45" s="192">
        <f t="shared" si="51"/>
        <v>6519.4373848391097</v>
      </c>
      <c r="U45" s="192">
        <f t="shared" si="51"/>
        <v>6388.4895045876447</v>
      </c>
      <c r="V45" s="192">
        <f t="shared" si="51"/>
        <v>6188.6003676366563</v>
      </c>
      <c r="W45" s="192">
        <f t="shared" ref="W45:Y45" si="52">SUM(W46:W49)</f>
        <v>6860.5425673547043</v>
      </c>
      <c r="X45" s="192">
        <f t="shared" si="52"/>
        <v>6079.4924610097441</v>
      </c>
      <c r="Y45" s="192">
        <f t="shared" si="52"/>
        <v>6094.0880119447438</v>
      </c>
      <c r="DA45" s="213" t="s">
        <v>245</v>
      </c>
    </row>
    <row r="46" spans="1:105" ht="12" customHeight="1" x14ac:dyDescent="0.25">
      <c r="A46" s="97" t="s">
        <v>215</v>
      </c>
      <c r="B46" s="74">
        <v>5925.5221906727656</v>
      </c>
      <c r="C46" s="74">
        <v>6136.2962708866462</v>
      </c>
      <c r="D46" s="74">
        <v>5949.3172781496569</v>
      </c>
      <c r="E46" s="74">
        <v>5979.5740996436271</v>
      </c>
      <c r="F46" s="74">
        <v>5720.0541773220702</v>
      </c>
      <c r="G46" s="74">
        <v>6197.6315636710078</v>
      </c>
      <c r="H46" s="74">
        <v>5874.7012491857977</v>
      </c>
      <c r="I46" s="74">
        <v>5603.1928925032953</v>
      </c>
      <c r="J46" s="74">
        <v>5495.9263753483374</v>
      </c>
      <c r="K46" s="74">
        <v>5713.2630291137475</v>
      </c>
      <c r="L46" s="74">
        <v>6777.1938032953722</v>
      </c>
      <c r="M46" s="74">
        <v>6158.6055127106256</v>
      </c>
      <c r="N46" s="74">
        <v>6536.453914978295</v>
      </c>
      <c r="O46" s="74">
        <v>6111.7866526960379</v>
      </c>
      <c r="P46" s="74">
        <v>5637.7670085862292</v>
      </c>
      <c r="Q46" s="74">
        <v>5757.2810729914499</v>
      </c>
      <c r="R46" s="74">
        <v>5968.63636737859</v>
      </c>
      <c r="S46" s="74">
        <v>6045.9984417758296</v>
      </c>
      <c r="T46" s="74">
        <v>5799.3065895313866</v>
      </c>
      <c r="U46" s="74">
        <v>5662.7048645681834</v>
      </c>
      <c r="V46" s="74">
        <v>5482.8411086092674</v>
      </c>
      <c r="W46" s="74">
        <v>6107.514793583442</v>
      </c>
      <c r="X46" s="74">
        <v>5341.8554436747827</v>
      </c>
      <c r="Y46" s="74">
        <v>5328.4762362152142</v>
      </c>
      <c r="DA46" s="90" t="s">
        <v>246</v>
      </c>
    </row>
    <row r="47" spans="1:105" ht="12" customHeight="1" x14ac:dyDescent="0.25">
      <c r="A47" s="97" t="s">
        <v>56</v>
      </c>
      <c r="B47" s="74">
        <v>0.47377053310821271</v>
      </c>
      <c r="C47" s="74">
        <v>0.49416575305179172</v>
      </c>
      <c r="D47" s="74">
        <v>0.51329933074686862</v>
      </c>
      <c r="E47" s="74">
        <v>0.52980471263960416</v>
      </c>
      <c r="F47" s="74">
        <v>0.55344795791571377</v>
      </c>
      <c r="G47" s="74">
        <v>0.59772020952976967</v>
      </c>
      <c r="H47" s="74">
        <v>0.64483503187788771</v>
      </c>
      <c r="I47" s="74">
        <v>0.69828131828507345</v>
      </c>
      <c r="J47" s="74">
        <v>0.75419614467926932</v>
      </c>
      <c r="K47" s="74">
        <v>0.82093526665406857</v>
      </c>
      <c r="L47" s="74">
        <v>0.95979430445775049</v>
      </c>
      <c r="M47" s="74">
        <v>0.94416071504200449</v>
      </c>
      <c r="N47" s="74">
        <v>1.0329188209444398</v>
      </c>
      <c r="O47" s="74">
        <v>1.1225688104381935</v>
      </c>
      <c r="P47" s="74">
        <v>1.3183663280406559</v>
      </c>
      <c r="Q47" s="74">
        <v>1.3281180995218682</v>
      </c>
      <c r="R47" s="74">
        <v>1.3754269660259093</v>
      </c>
      <c r="S47" s="74">
        <v>1.4730133990673724</v>
      </c>
      <c r="T47" s="74">
        <v>1.6169665170008813</v>
      </c>
      <c r="U47" s="74">
        <v>1.6945400155682184</v>
      </c>
      <c r="V47" s="74">
        <v>1.8575483013288943</v>
      </c>
      <c r="W47" s="74">
        <v>1.9483514287289356</v>
      </c>
      <c r="X47" s="74">
        <v>2.0981074239460265</v>
      </c>
      <c r="Y47" s="74">
        <v>2.1729660541392062</v>
      </c>
      <c r="DA47" s="90" t="s">
        <v>247</v>
      </c>
    </row>
    <row r="48" spans="1:105" ht="12" customHeight="1" x14ac:dyDescent="0.25">
      <c r="A48" s="97" t="s">
        <v>55</v>
      </c>
      <c r="B48" s="74">
        <v>449.14825293776909</v>
      </c>
      <c r="C48" s="74">
        <v>430.49499058826513</v>
      </c>
      <c r="D48" s="74">
        <v>426.18775167245195</v>
      </c>
      <c r="E48" s="74">
        <v>427.76996263719491</v>
      </c>
      <c r="F48" s="74">
        <v>431.46198441391959</v>
      </c>
      <c r="G48" s="74">
        <v>446.01602007771032</v>
      </c>
      <c r="H48" s="74">
        <v>439.86915014622673</v>
      </c>
      <c r="I48" s="74">
        <v>437.45557931676461</v>
      </c>
      <c r="J48" s="74">
        <v>425.13542652574631</v>
      </c>
      <c r="K48" s="74">
        <v>458.92405225981753</v>
      </c>
      <c r="L48" s="74">
        <v>439.62185258499017</v>
      </c>
      <c r="M48" s="74">
        <v>460.75189697689819</v>
      </c>
      <c r="N48" s="74">
        <v>463.94629681941774</v>
      </c>
      <c r="O48" s="74">
        <v>505.82413424059831</v>
      </c>
      <c r="P48" s="74">
        <v>511.7136528232395</v>
      </c>
      <c r="Q48" s="74">
        <v>559.62114903748682</v>
      </c>
      <c r="R48" s="74">
        <v>601.44244037096996</v>
      </c>
      <c r="S48" s="74">
        <v>561.8577489324482</v>
      </c>
      <c r="T48" s="74">
        <v>598.18807655637283</v>
      </c>
      <c r="U48" s="74">
        <v>602.70311957849242</v>
      </c>
      <c r="V48" s="74">
        <v>581.34485616094912</v>
      </c>
      <c r="W48" s="74">
        <v>627.80747999106484</v>
      </c>
      <c r="X48" s="74">
        <v>615.28585972651626</v>
      </c>
      <c r="Y48" s="74">
        <v>641.84117793308576</v>
      </c>
      <c r="DA48" s="90" t="s">
        <v>248</v>
      </c>
    </row>
    <row r="49" spans="1:105" ht="12" customHeight="1" x14ac:dyDescent="0.25">
      <c r="A49" s="107" t="s">
        <v>54</v>
      </c>
      <c r="B49" s="193">
        <v>59.053169714411339</v>
      </c>
      <c r="C49" s="193">
        <v>58.967188496038808</v>
      </c>
      <c r="D49" s="193">
        <v>60.005477501065329</v>
      </c>
      <c r="E49" s="193">
        <v>62.588237127931642</v>
      </c>
      <c r="F49" s="193">
        <v>65.78196960740199</v>
      </c>
      <c r="G49" s="193">
        <v>68.017172607229227</v>
      </c>
      <c r="H49" s="193">
        <v>69.133976123712884</v>
      </c>
      <c r="I49" s="193">
        <v>68.923486354281081</v>
      </c>
      <c r="J49" s="193">
        <v>68.387983549317084</v>
      </c>
      <c r="K49" s="193">
        <v>77.515946551563985</v>
      </c>
      <c r="L49" s="193">
        <v>82.313777873146265</v>
      </c>
      <c r="M49" s="193">
        <v>82.574000202298123</v>
      </c>
      <c r="N49" s="193">
        <v>84.991559322595435</v>
      </c>
      <c r="O49" s="193">
        <v>95.083853405024726</v>
      </c>
      <c r="P49" s="193">
        <v>95.53284280466832</v>
      </c>
      <c r="Q49" s="193">
        <v>104.32046467093338</v>
      </c>
      <c r="R49" s="193">
        <v>104.65063310731081</v>
      </c>
      <c r="S49" s="193">
        <v>112.87020034442243</v>
      </c>
      <c r="T49" s="193">
        <v>120.32575223434941</v>
      </c>
      <c r="U49" s="193">
        <v>121.38698042540085</v>
      </c>
      <c r="V49" s="193">
        <v>122.55685456511067</v>
      </c>
      <c r="W49" s="193">
        <v>123.27194235146864</v>
      </c>
      <c r="X49" s="193">
        <v>120.25305018449973</v>
      </c>
      <c r="Y49" s="193">
        <v>121.59763174230488</v>
      </c>
      <c r="DA49" s="214" t="s">
        <v>249</v>
      </c>
    </row>
    <row r="50" spans="1:105" ht="12" customHeight="1" x14ac:dyDescent="0.25">
      <c r="A50" s="209" t="s">
        <v>58</v>
      </c>
      <c r="B50" s="77">
        <v>868.37716472320039</v>
      </c>
      <c r="C50" s="77">
        <v>888.12115899654691</v>
      </c>
      <c r="D50" s="77">
        <v>902.59768947677571</v>
      </c>
      <c r="E50" s="77">
        <v>914.51450808841003</v>
      </c>
      <c r="F50" s="77">
        <v>930.55306386292523</v>
      </c>
      <c r="G50" s="77">
        <v>928.17071346031798</v>
      </c>
      <c r="H50" s="77">
        <v>932.37538108590115</v>
      </c>
      <c r="I50" s="77">
        <v>942.70422310410686</v>
      </c>
      <c r="J50" s="77">
        <v>957.27761774404394</v>
      </c>
      <c r="K50" s="77">
        <v>982.02444609454528</v>
      </c>
      <c r="L50" s="77">
        <v>982.59563866602196</v>
      </c>
      <c r="M50" s="77">
        <v>978.9349195069143</v>
      </c>
      <c r="N50" s="77">
        <v>967.22853447835314</v>
      </c>
      <c r="O50" s="77">
        <v>980.4450436423989</v>
      </c>
      <c r="P50" s="77">
        <v>983.00097554552349</v>
      </c>
      <c r="Q50" s="77">
        <v>988.62529150327418</v>
      </c>
      <c r="R50" s="77">
        <v>983.04250964915946</v>
      </c>
      <c r="S50" s="77">
        <v>974.62974430145528</v>
      </c>
      <c r="T50" s="77">
        <v>970.90251197946054</v>
      </c>
      <c r="U50" s="77">
        <v>975.42468285861526</v>
      </c>
      <c r="V50" s="77">
        <v>993.54752574253484</v>
      </c>
      <c r="W50" s="77">
        <v>1018.22862783016</v>
      </c>
      <c r="X50" s="77">
        <v>982.44339453625639</v>
      </c>
      <c r="Y50" s="77">
        <v>955.93657962876989</v>
      </c>
      <c r="DA50" s="92" t="s">
        <v>250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53">IF(B44=0,0,B44/B$44)</f>
        <v>1</v>
      </c>
      <c r="C52" s="207">
        <f t="shared" si="53"/>
        <v>1</v>
      </c>
      <c r="D52" s="207">
        <f t="shared" si="53"/>
        <v>1</v>
      </c>
      <c r="E52" s="207">
        <f t="shared" si="53"/>
        <v>1</v>
      </c>
      <c r="F52" s="207">
        <f t="shared" si="53"/>
        <v>1</v>
      </c>
      <c r="G52" s="207">
        <f t="shared" si="53"/>
        <v>1</v>
      </c>
      <c r="H52" s="207">
        <f t="shared" si="53"/>
        <v>1</v>
      </c>
      <c r="I52" s="207">
        <f t="shared" si="53"/>
        <v>1</v>
      </c>
      <c r="J52" s="207">
        <f t="shared" si="53"/>
        <v>1</v>
      </c>
      <c r="K52" s="207">
        <f t="shared" si="53"/>
        <v>1</v>
      </c>
      <c r="L52" s="207">
        <f t="shared" si="53"/>
        <v>1</v>
      </c>
      <c r="M52" s="207">
        <f t="shared" si="53"/>
        <v>1</v>
      </c>
      <c r="N52" s="207">
        <f t="shared" si="53"/>
        <v>1</v>
      </c>
      <c r="O52" s="207">
        <f t="shared" si="53"/>
        <v>1</v>
      </c>
      <c r="P52" s="207">
        <f t="shared" si="53"/>
        <v>1</v>
      </c>
      <c r="Q52" s="207">
        <f t="shared" si="53"/>
        <v>1</v>
      </c>
      <c r="R52" s="207">
        <f t="shared" ref="R52:V52" si="54">IF(R44=0,0,R44/R$44)</f>
        <v>1</v>
      </c>
      <c r="S52" s="207">
        <f t="shared" si="54"/>
        <v>1</v>
      </c>
      <c r="T52" s="207">
        <f t="shared" si="54"/>
        <v>1</v>
      </c>
      <c r="U52" s="207">
        <f t="shared" si="54"/>
        <v>1</v>
      </c>
      <c r="V52" s="207">
        <f t="shared" si="54"/>
        <v>1</v>
      </c>
      <c r="W52" s="207">
        <f t="shared" ref="W52:Y52" si="55">IF(W44=0,0,W44/W$44)</f>
        <v>1</v>
      </c>
      <c r="X52" s="207">
        <f t="shared" si="55"/>
        <v>1</v>
      </c>
      <c r="Y52" s="207">
        <f t="shared" si="55"/>
        <v>1</v>
      </c>
      <c r="DA52" s="215"/>
    </row>
    <row r="53" spans="1:105" ht="12" customHeight="1" x14ac:dyDescent="0.25">
      <c r="A53" s="194" t="s">
        <v>39</v>
      </c>
      <c r="B53" s="195">
        <f t="shared" ref="B53:Q53" si="56">IF(B45=0,0,B45/B$44)</f>
        <v>0.88108616229163872</v>
      </c>
      <c r="C53" s="195">
        <f t="shared" si="56"/>
        <v>0.88181035630882298</v>
      </c>
      <c r="D53" s="195">
        <f t="shared" si="56"/>
        <v>0.87700718861809779</v>
      </c>
      <c r="E53" s="195">
        <f t="shared" si="56"/>
        <v>0.87616555121157513</v>
      </c>
      <c r="F53" s="195">
        <f t="shared" si="56"/>
        <v>0.86982367250953252</v>
      </c>
      <c r="G53" s="195">
        <f t="shared" si="56"/>
        <v>0.87851857474887707</v>
      </c>
      <c r="H53" s="195">
        <f t="shared" si="56"/>
        <v>0.87256929389419779</v>
      </c>
      <c r="I53" s="195">
        <f t="shared" si="56"/>
        <v>0.86633948157568885</v>
      </c>
      <c r="J53" s="195">
        <f t="shared" si="56"/>
        <v>0.86221228454367915</v>
      </c>
      <c r="K53" s="195">
        <f t="shared" si="56"/>
        <v>0.86422151771101019</v>
      </c>
      <c r="L53" s="195">
        <f t="shared" si="56"/>
        <v>0.88136749683503723</v>
      </c>
      <c r="M53" s="195">
        <f t="shared" si="56"/>
        <v>0.87256455743512229</v>
      </c>
      <c r="N53" s="195">
        <f t="shared" si="56"/>
        <v>0.87990188954925386</v>
      </c>
      <c r="O53" s="195">
        <f t="shared" si="56"/>
        <v>0.87257452223098997</v>
      </c>
      <c r="P53" s="195">
        <f t="shared" si="56"/>
        <v>0.86402604549083739</v>
      </c>
      <c r="Q53" s="195">
        <f t="shared" si="56"/>
        <v>0.86660345420796503</v>
      </c>
      <c r="R53" s="195">
        <f t="shared" ref="R53:V53" si="57">IF(R45=0,0,R45/R$44)</f>
        <v>0.87165118240959893</v>
      </c>
      <c r="S53" s="195">
        <f t="shared" si="57"/>
        <v>0.87337256349787473</v>
      </c>
      <c r="T53" s="195">
        <f t="shared" si="57"/>
        <v>0.87037937859244019</v>
      </c>
      <c r="U53" s="195">
        <f t="shared" si="57"/>
        <v>0.86753991721936619</v>
      </c>
      <c r="V53" s="195">
        <f t="shared" si="57"/>
        <v>0.86166429033598302</v>
      </c>
      <c r="W53" s="195">
        <f t="shared" ref="W53:Y53" si="58">IF(W45=0,0,W45/W$44)</f>
        <v>0.87076301588089611</v>
      </c>
      <c r="X53" s="195">
        <f t="shared" si="58"/>
        <v>0.86088185808644713</v>
      </c>
      <c r="Y53" s="195">
        <f t="shared" si="58"/>
        <v>0.86440663189014322</v>
      </c>
      <c r="DA53" s="62"/>
    </row>
    <row r="54" spans="1:105" ht="12" customHeight="1" x14ac:dyDescent="0.25">
      <c r="A54" s="97" t="s">
        <v>57</v>
      </c>
      <c r="B54" s="196">
        <f t="shared" ref="B54:Q54" si="59">IF(B46=0,0,B46/B$44)</f>
        <v>0.81142919545052461</v>
      </c>
      <c r="C54" s="196">
        <f t="shared" si="59"/>
        <v>0.8166078045691636</v>
      </c>
      <c r="D54" s="196">
        <f t="shared" si="59"/>
        <v>0.81068594166989638</v>
      </c>
      <c r="E54" s="196">
        <f t="shared" si="59"/>
        <v>0.80969438545782502</v>
      </c>
      <c r="F54" s="196">
        <f t="shared" si="59"/>
        <v>0.80018612024040303</v>
      </c>
      <c r="G54" s="196">
        <f t="shared" si="59"/>
        <v>0.81116232673321553</v>
      </c>
      <c r="H54" s="196">
        <f t="shared" si="59"/>
        <v>0.80291408753467908</v>
      </c>
      <c r="I54" s="196">
        <f t="shared" si="59"/>
        <v>0.79444395016855573</v>
      </c>
      <c r="J54" s="196">
        <f t="shared" si="59"/>
        <v>0.79106742447399847</v>
      </c>
      <c r="K54" s="196">
        <f t="shared" si="59"/>
        <v>0.78993775164755564</v>
      </c>
      <c r="L54" s="196">
        <f t="shared" si="59"/>
        <v>0.81823634634742826</v>
      </c>
      <c r="M54" s="196">
        <f t="shared" si="59"/>
        <v>0.8017127629792663</v>
      </c>
      <c r="N54" s="196">
        <f t="shared" si="59"/>
        <v>0.81161352902047146</v>
      </c>
      <c r="O54" s="196">
        <f t="shared" si="59"/>
        <v>0.79433043115683821</v>
      </c>
      <c r="P54" s="196">
        <f t="shared" si="59"/>
        <v>0.77984609764332813</v>
      </c>
      <c r="Q54" s="196">
        <f t="shared" si="59"/>
        <v>0.77683771080054054</v>
      </c>
      <c r="R54" s="196">
        <f t="shared" ref="R54:V54" si="60">IF(R46=0,0,R46/R$44)</f>
        <v>0.77928208888292361</v>
      </c>
      <c r="S54" s="196">
        <f t="shared" si="60"/>
        <v>0.78551807827970244</v>
      </c>
      <c r="T54" s="196">
        <f t="shared" si="60"/>
        <v>0.77423810793880943</v>
      </c>
      <c r="U54" s="196">
        <f t="shared" si="60"/>
        <v>0.76898028961578091</v>
      </c>
      <c r="V54" s="196">
        <f t="shared" si="60"/>
        <v>0.76339852506568162</v>
      </c>
      <c r="W54" s="196">
        <f t="shared" ref="W54:Y54" si="61">IF(W46=0,0,W46/W$44)</f>
        <v>0.77518621143815791</v>
      </c>
      <c r="X54" s="196">
        <f t="shared" si="61"/>
        <v>0.7564293350922503</v>
      </c>
      <c r="Y54" s="196">
        <f t="shared" si="61"/>
        <v>0.75580959569758566</v>
      </c>
      <c r="DA54" s="59"/>
    </row>
    <row r="55" spans="1:105" ht="12" customHeight="1" x14ac:dyDescent="0.25">
      <c r="A55" s="97" t="s">
        <v>56</v>
      </c>
      <c r="B55" s="197">
        <f t="shared" ref="B55:Q55" si="62">IF(B47=0,0,B47/B$44)</f>
        <v>6.4877192277380713E-5</v>
      </c>
      <c r="C55" s="197">
        <f t="shared" si="62"/>
        <v>6.5762732579824221E-5</v>
      </c>
      <c r="D55" s="197">
        <f t="shared" si="62"/>
        <v>6.9944925081298558E-5</v>
      </c>
      <c r="E55" s="197">
        <f t="shared" si="62"/>
        <v>7.1740878876131052E-5</v>
      </c>
      <c r="F55" s="197">
        <f t="shared" si="62"/>
        <v>7.7422583855120248E-5</v>
      </c>
      <c r="G55" s="197">
        <f t="shared" si="62"/>
        <v>7.8231193790171956E-5</v>
      </c>
      <c r="H55" s="197">
        <f t="shared" si="62"/>
        <v>8.8131652873818376E-5</v>
      </c>
      <c r="I55" s="197">
        <f t="shared" si="62"/>
        <v>9.9005224248037801E-5</v>
      </c>
      <c r="J55" s="197">
        <f t="shared" si="62"/>
        <v>1.0855676749887944E-4</v>
      </c>
      <c r="K55" s="197">
        <f t="shared" si="62"/>
        <v>1.135056718873831E-4</v>
      </c>
      <c r="L55" s="197">
        <f t="shared" si="62"/>
        <v>1.158796114909263E-4</v>
      </c>
      <c r="M55" s="197">
        <f t="shared" si="62"/>
        <v>1.2290861851608448E-4</v>
      </c>
      <c r="N55" s="197">
        <f t="shared" si="62"/>
        <v>1.2825469289048984E-4</v>
      </c>
      <c r="O55" s="197">
        <f t="shared" si="62"/>
        <v>1.4589687400250558E-4</v>
      </c>
      <c r="P55" s="197">
        <f t="shared" si="62"/>
        <v>1.823634844471321E-4</v>
      </c>
      <c r="Q55" s="197">
        <f t="shared" si="62"/>
        <v>1.7920476888741695E-4</v>
      </c>
      <c r="R55" s="197">
        <f t="shared" ref="R55:V55" si="63">IF(R47=0,0,R47/R$44)</f>
        <v>1.7957964486640764E-4</v>
      </c>
      <c r="S55" s="197">
        <f t="shared" si="63"/>
        <v>1.9137925119540685E-4</v>
      </c>
      <c r="T55" s="197">
        <f t="shared" si="63"/>
        <v>2.1587358374586818E-4</v>
      </c>
      <c r="U55" s="197">
        <f t="shared" si="63"/>
        <v>2.3011403615444216E-4</v>
      </c>
      <c r="V55" s="197">
        <f t="shared" si="63"/>
        <v>2.5863409232233456E-4</v>
      </c>
      <c r="W55" s="197">
        <f t="shared" ref="W55:Y55" si="64">IF(W47=0,0,W47/W$44)</f>
        <v>2.4729128190950346E-4</v>
      </c>
      <c r="X55" s="197">
        <f t="shared" si="64"/>
        <v>2.9710088945346407E-4</v>
      </c>
      <c r="Y55" s="197">
        <f t="shared" si="64"/>
        <v>3.0822106021253127E-4</v>
      </c>
      <c r="DA55" s="63"/>
    </row>
    <row r="56" spans="1:105" ht="12" customHeight="1" x14ac:dyDescent="0.25">
      <c r="A56" s="97" t="s">
        <v>55</v>
      </c>
      <c r="B56" s="197">
        <f t="shared" ref="B56:Q56" si="65">IF(B48=0,0,B48/B$44)</f>
        <v>6.1505466318728601E-2</v>
      </c>
      <c r="C56" s="197">
        <f t="shared" si="65"/>
        <v>5.7289536492916175E-2</v>
      </c>
      <c r="D56" s="197">
        <f t="shared" si="65"/>
        <v>5.8074633212403769E-2</v>
      </c>
      <c r="E56" s="197">
        <f t="shared" si="65"/>
        <v>5.7924348999284572E-2</v>
      </c>
      <c r="F56" s="197">
        <f t="shared" si="65"/>
        <v>6.0357800929262094E-2</v>
      </c>
      <c r="G56" s="197">
        <f t="shared" si="65"/>
        <v>5.8375750299074929E-2</v>
      </c>
      <c r="H56" s="197">
        <f t="shared" si="65"/>
        <v>6.0118314505484147E-2</v>
      </c>
      <c r="I56" s="197">
        <f t="shared" si="65"/>
        <v>6.2024268149087292E-2</v>
      </c>
      <c r="J56" s="197">
        <f t="shared" si="65"/>
        <v>6.11927387569964E-2</v>
      </c>
      <c r="K56" s="197">
        <f t="shared" si="65"/>
        <v>6.3452607060407049E-2</v>
      </c>
      <c r="L56" s="197">
        <f t="shared" si="65"/>
        <v>5.3077215861633012E-2</v>
      </c>
      <c r="M56" s="197">
        <f t="shared" si="65"/>
        <v>5.9979596941370755E-2</v>
      </c>
      <c r="N56" s="197">
        <f t="shared" si="65"/>
        <v>5.7606937360138513E-2</v>
      </c>
      <c r="O56" s="197">
        <f t="shared" si="65"/>
        <v>6.5740433276353025E-2</v>
      </c>
      <c r="P56" s="197">
        <f t="shared" si="65"/>
        <v>7.0782970395416714E-2</v>
      </c>
      <c r="Q56" s="197">
        <f t="shared" si="65"/>
        <v>7.5510437448203946E-2</v>
      </c>
      <c r="R56" s="197">
        <f t="shared" ref="R56:V56" si="66">IF(R48=0,0,R48/R$44)</f>
        <v>7.8526030474358022E-2</v>
      </c>
      <c r="S56" s="197">
        <f t="shared" si="66"/>
        <v>7.2998599562712291E-2</v>
      </c>
      <c r="T56" s="197">
        <f t="shared" si="66"/>
        <v>7.9861272625351198E-2</v>
      </c>
      <c r="U56" s="197">
        <f t="shared" si="66"/>
        <v>8.1845483833306934E-2</v>
      </c>
      <c r="V56" s="197">
        <f t="shared" si="66"/>
        <v>8.0943036093263615E-2</v>
      </c>
      <c r="W56" s="197">
        <f t="shared" ref="W56:Y56" si="67">IF(W48=0,0,W48/W$44)</f>
        <v>7.9683425808170616E-2</v>
      </c>
      <c r="X56" s="197">
        <f t="shared" si="67"/>
        <v>8.7127081343185725E-2</v>
      </c>
      <c r="Y56" s="197">
        <f t="shared" si="67"/>
        <v>9.1040984268372815E-2</v>
      </c>
      <c r="DA56" s="63"/>
    </row>
    <row r="57" spans="1:105" ht="12" customHeight="1" x14ac:dyDescent="0.25">
      <c r="A57" s="97" t="s">
        <v>54</v>
      </c>
      <c r="B57" s="198">
        <f t="shared" ref="B57:Q57" si="68">IF(B49=0,0,B49/B$44)</f>
        <v>8.0866233301081728E-3</v>
      </c>
      <c r="C57" s="198">
        <f t="shared" si="68"/>
        <v>7.847252514163329E-3</v>
      </c>
      <c r="D57" s="198">
        <f t="shared" si="68"/>
        <v>8.1766688107164746E-3</v>
      </c>
      <c r="E57" s="198">
        <f t="shared" si="68"/>
        <v>8.4750758755894537E-3</v>
      </c>
      <c r="F57" s="198">
        <f t="shared" si="68"/>
        <v>9.2023287560122902E-3</v>
      </c>
      <c r="G57" s="198">
        <f t="shared" si="68"/>
        <v>8.902266522796411E-3</v>
      </c>
      <c r="H57" s="198">
        <f t="shared" si="68"/>
        <v>9.4487602011605991E-3</v>
      </c>
      <c r="I57" s="198">
        <f t="shared" si="68"/>
        <v>9.7722580337977205E-3</v>
      </c>
      <c r="J57" s="198">
        <f t="shared" si="68"/>
        <v>9.8435645451854445E-3</v>
      </c>
      <c r="K57" s="198">
        <f t="shared" si="68"/>
        <v>1.0717653331160055E-2</v>
      </c>
      <c r="L57" s="198">
        <f t="shared" si="68"/>
        <v>9.9380550144851105E-3</v>
      </c>
      <c r="M57" s="198">
        <f t="shared" si="68"/>
        <v>1.0749288895969182E-2</v>
      </c>
      <c r="N57" s="198">
        <f t="shared" si="68"/>
        <v>1.0553168475753492E-2</v>
      </c>
      <c r="O57" s="198">
        <f t="shared" si="68"/>
        <v>1.23577609237963E-2</v>
      </c>
      <c r="P57" s="198">
        <f t="shared" si="68"/>
        <v>1.3214613967645414E-2</v>
      </c>
      <c r="Q57" s="198">
        <f t="shared" si="68"/>
        <v>1.4076101190332991E-2</v>
      </c>
      <c r="R57" s="198">
        <f t="shared" ref="R57:V57" si="69">IF(R49=0,0,R49/R$44)</f>
        <v>1.3663483407450938E-2</v>
      </c>
      <c r="S57" s="198">
        <f t="shared" si="69"/>
        <v>1.4664506404264645E-2</v>
      </c>
      <c r="T57" s="198">
        <f t="shared" si="69"/>
        <v>1.6064124444533725E-2</v>
      </c>
      <c r="U57" s="198">
        <f t="shared" si="69"/>
        <v>1.648402973412388E-2</v>
      </c>
      <c r="V57" s="198">
        <f t="shared" si="69"/>
        <v>1.7064095084715365E-2</v>
      </c>
      <c r="W57" s="198">
        <f t="shared" ref="W57:Y57" si="70">IF(W49=0,0,W49/W$44)</f>
        <v>1.5646087352658072E-2</v>
      </c>
      <c r="X57" s="198">
        <f t="shared" si="70"/>
        <v>1.7028340761557688E-2</v>
      </c>
      <c r="Y57" s="198">
        <f t="shared" si="70"/>
        <v>1.7247830863972233E-2</v>
      </c>
      <c r="DA57" s="60"/>
    </row>
    <row r="58" spans="1:105" ht="12" customHeight="1" x14ac:dyDescent="0.25">
      <c r="A58" s="194" t="s">
        <v>58</v>
      </c>
      <c r="B58" s="195">
        <f t="shared" ref="B58:Q58" si="71">IF(B50=0,0,B50/B$44)</f>
        <v>0.1189138377083612</v>
      </c>
      <c r="C58" s="195">
        <f t="shared" si="71"/>
        <v>0.11818964369117707</v>
      </c>
      <c r="D58" s="195">
        <f t="shared" si="71"/>
        <v>0.12299281138190221</v>
      </c>
      <c r="E58" s="195">
        <f t="shared" si="71"/>
        <v>0.12383444878842483</v>
      </c>
      <c r="F58" s="195">
        <f t="shared" si="71"/>
        <v>0.13017632749046745</v>
      </c>
      <c r="G58" s="195">
        <f t="shared" si="71"/>
        <v>0.12148142525112302</v>
      </c>
      <c r="H58" s="195">
        <f t="shared" si="71"/>
        <v>0.12743070610580229</v>
      </c>
      <c r="I58" s="195">
        <f t="shared" si="71"/>
        <v>0.13366051842431118</v>
      </c>
      <c r="J58" s="195">
        <f t="shared" si="71"/>
        <v>0.13778771545632088</v>
      </c>
      <c r="K58" s="195">
        <f t="shared" si="71"/>
        <v>0.13577848228898981</v>
      </c>
      <c r="L58" s="195">
        <f t="shared" si="71"/>
        <v>0.11863250316496267</v>
      </c>
      <c r="M58" s="195">
        <f t="shared" si="71"/>
        <v>0.12743544256487765</v>
      </c>
      <c r="N58" s="195">
        <f t="shared" si="71"/>
        <v>0.12009811045074609</v>
      </c>
      <c r="O58" s="195">
        <f t="shared" si="71"/>
        <v>0.12742547776901011</v>
      </c>
      <c r="P58" s="195">
        <f t="shared" si="71"/>
        <v>0.1359739545091625</v>
      </c>
      <c r="Q58" s="195">
        <f t="shared" si="71"/>
        <v>0.13339654579203505</v>
      </c>
      <c r="R58" s="195">
        <f t="shared" ref="R58:V58" si="72">IF(R50=0,0,R50/R$44)</f>
        <v>0.12834881759040104</v>
      </c>
      <c r="S58" s="195">
        <f t="shared" si="72"/>
        <v>0.12662743650212524</v>
      </c>
      <c r="T58" s="195">
        <f t="shared" si="72"/>
        <v>0.12962062140755981</v>
      </c>
      <c r="U58" s="195">
        <f t="shared" si="72"/>
        <v>0.13246008278063379</v>
      </c>
      <c r="V58" s="195">
        <f t="shared" si="72"/>
        <v>0.13833570966401695</v>
      </c>
      <c r="W58" s="195">
        <f t="shared" ref="W58:Y58" si="73">IF(W50=0,0,W50/W$44)</f>
        <v>0.12923698411910395</v>
      </c>
      <c r="X58" s="195">
        <f t="shared" si="73"/>
        <v>0.13911814191355296</v>
      </c>
      <c r="Y58" s="195">
        <f t="shared" si="73"/>
        <v>0.13559336810985673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2974.3206609600002</v>
      </c>
      <c r="C62" s="22">
        <v>2881.9698371999993</v>
      </c>
      <c r="D62" s="22">
        <v>2496.3845907600003</v>
      </c>
      <c r="E62" s="22">
        <v>2357.8952446799995</v>
      </c>
      <c r="F62" s="22">
        <v>1716.9440950799999</v>
      </c>
      <c r="G62" s="22">
        <v>2458.5922238399994</v>
      </c>
      <c r="H62" s="22">
        <v>1827.03128616</v>
      </c>
      <c r="I62" s="22">
        <v>1535.0676069599999</v>
      </c>
      <c r="J62" s="22">
        <v>1330.2093488399998</v>
      </c>
      <c r="K62" s="22">
        <v>1235.2073979599998</v>
      </c>
      <c r="L62" s="22">
        <v>1127.70928116</v>
      </c>
      <c r="M62" s="22">
        <v>954.28604015999974</v>
      </c>
      <c r="N62" s="22">
        <v>884.06048951999992</v>
      </c>
      <c r="O62" s="22">
        <v>832.57255224000016</v>
      </c>
      <c r="P62" s="22">
        <v>764.4677785199998</v>
      </c>
      <c r="Q62" s="22">
        <v>767.16311327999983</v>
      </c>
      <c r="R62" s="22">
        <v>696.70499328000005</v>
      </c>
      <c r="S62" s="22">
        <v>680.21375760000001</v>
      </c>
      <c r="T62" s="22">
        <v>637.20041363999997</v>
      </c>
      <c r="U62" s="22">
        <v>614.17661940000016</v>
      </c>
      <c r="V62" s="22">
        <v>649.80257291999988</v>
      </c>
      <c r="W62" s="22">
        <v>673.20379226209616</v>
      </c>
      <c r="X62" s="22">
        <v>497.12986386031014</v>
      </c>
      <c r="Y62" s="22">
        <v>444.82271480679657</v>
      </c>
      <c r="DA62" s="57" t="s">
        <v>251</v>
      </c>
    </row>
    <row r="63" spans="1:105" ht="12" customHeight="1" x14ac:dyDescent="0.25">
      <c r="A63" s="30" t="s">
        <v>51</v>
      </c>
      <c r="B63" s="31">
        <v>0</v>
      </c>
      <c r="C63" s="31">
        <v>0</v>
      </c>
      <c r="D63" s="31">
        <v>0</v>
      </c>
      <c r="E63" s="31">
        <v>0</v>
      </c>
      <c r="F63" s="31">
        <v>0</v>
      </c>
      <c r="G63" s="31">
        <v>0</v>
      </c>
      <c r="H63" s="31">
        <v>0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DA63" s="59" t="s">
        <v>252</v>
      </c>
    </row>
    <row r="64" spans="1:105" ht="12" customHeight="1" x14ac:dyDescent="0.25">
      <c r="A64" s="73" t="s">
        <v>75</v>
      </c>
      <c r="B64" s="98">
        <v>2745.86340096</v>
      </c>
      <c r="C64" s="98">
        <v>2614.9287671999996</v>
      </c>
      <c r="D64" s="98">
        <v>2331.3838107600004</v>
      </c>
      <c r="E64" s="98">
        <v>2210.3623846799996</v>
      </c>
      <c r="F64" s="98">
        <v>1566.81140508</v>
      </c>
      <c r="G64" s="98">
        <v>2304.3668738399997</v>
      </c>
      <c r="H64" s="98">
        <v>1706.07803616</v>
      </c>
      <c r="I64" s="98">
        <v>1413.87783696</v>
      </c>
      <c r="J64" s="98">
        <v>1211.8243388399999</v>
      </c>
      <c r="K64" s="98">
        <v>1063.4576979599999</v>
      </c>
      <c r="L64" s="98">
        <v>936.40834116000008</v>
      </c>
      <c r="M64" s="98">
        <v>791.10236015999976</v>
      </c>
      <c r="N64" s="98">
        <v>778.08197951999989</v>
      </c>
      <c r="O64" s="98">
        <v>754.11109224000018</v>
      </c>
      <c r="P64" s="98">
        <v>696.0538285199998</v>
      </c>
      <c r="Q64" s="98">
        <v>702.88934327999982</v>
      </c>
      <c r="R64" s="98">
        <v>625.7160532800001</v>
      </c>
      <c r="S64" s="98">
        <v>618.97241699999995</v>
      </c>
      <c r="T64" s="98">
        <v>560.40512363999994</v>
      </c>
      <c r="U64" s="98">
        <v>567.42934212000011</v>
      </c>
      <c r="V64" s="98">
        <v>605.1358875599999</v>
      </c>
      <c r="W64" s="98">
        <v>606.36005136000006</v>
      </c>
      <c r="X64" s="98">
        <v>441.18673380000001</v>
      </c>
      <c r="Y64" s="98">
        <v>393.35390207999995</v>
      </c>
      <c r="DA64" s="63"/>
    </row>
    <row r="65" spans="1:105" ht="12" customHeight="1" x14ac:dyDescent="0.25">
      <c r="A65" s="97" t="s">
        <v>74</v>
      </c>
      <c r="B65" s="98">
        <v>0</v>
      </c>
      <c r="C65" s="98">
        <v>0</v>
      </c>
      <c r="D65" s="98">
        <v>2.9846552400000008</v>
      </c>
      <c r="E65" s="98">
        <v>5.969310479999999</v>
      </c>
      <c r="F65" s="98">
        <v>5.969310479999999</v>
      </c>
      <c r="G65" s="98">
        <v>9.8582896800000022</v>
      </c>
      <c r="H65" s="98">
        <v>10.05819048</v>
      </c>
      <c r="I65" s="98">
        <v>11.872971720000002</v>
      </c>
      <c r="J65" s="98">
        <v>11.502700920000002</v>
      </c>
      <c r="K65" s="98">
        <v>11.553584760000001</v>
      </c>
      <c r="L65" s="98">
        <v>12.920406480000002</v>
      </c>
      <c r="M65" s="98">
        <v>12.141474840000001</v>
      </c>
      <c r="N65" s="98">
        <v>12.046067639999999</v>
      </c>
      <c r="O65" s="98">
        <v>12.093771240000001</v>
      </c>
      <c r="P65" s="98">
        <v>17.561512440000001</v>
      </c>
      <c r="Q65" s="98">
        <v>10.834169039999999</v>
      </c>
      <c r="R65" s="98">
        <v>11.699648640000001</v>
      </c>
      <c r="S65" s="98">
        <v>11.38912092</v>
      </c>
      <c r="T65" s="98">
        <v>10.857339360000001</v>
      </c>
      <c r="U65" s="98">
        <v>10.857339360000001</v>
      </c>
      <c r="V65" s="98">
        <v>10.857339360000001</v>
      </c>
      <c r="W65" s="98">
        <v>10.857339360000001</v>
      </c>
      <c r="X65" s="98">
        <v>10.857339360000001</v>
      </c>
      <c r="Y65" s="98">
        <v>10.857339360000001</v>
      </c>
      <c r="DA65" s="63" t="s">
        <v>253</v>
      </c>
    </row>
    <row r="66" spans="1:105" ht="12" customHeight="1" x14ac:dyDescent="0.25">
      <c r="A66" s="97" t="s">
        <v>196</v>
      </c>
      <c r="B66" s="98">
        <v>2745.86340096</v>
      </c>
      <c r="C66" s="98">
        <v>2614.9287671999996</v>
      </c>
      <c r="D66" s="98">
        <v>2328.3991555200005</v>
      </c>
      <c r="E66" s="98">
        <v>2204.3930741999998</v>
      </c>
      <c r="F66" s="98">
        <v>1560.8420945999999</v>
      </c>
      <c r="G66" s="98">
        <v>2294.5085841599998</v>
      </c>
      <c r="H66" s="98">
        <v>1696.0198456800001</v>
      </c>
      <c r="I66" s="98">
        <v>1402.0048652400001</v>
      </c>
      <c r="J66" s="98">
        <v>1200.3216379199998</v>
      </c>
      <c r="K66" s="98">
        <v>1051.9041132</v>
      </c>
      <c r="L66" s="98">
        <v>923.48793468000008</v>
      </c>
      <c r="M66" s="98">
        <v>778.96088531999976</v>
      </c>
      <c r="N66" s="98">
        <v>766.03591187999984</v>
      </c>
      <c r="O66" s="98">
        <v>742.01732100000015</v>
      </c>
      <c r="P66" s="98">
        <v>678.4923160799998</v>
      </c>
      <c r="Q66" s="98">
        <v>692.05517423999981</v>
      </c>
      <c r="R66" s="98">
        <v>614.01640464000013</v>
      </c>
      <c r="S66" s="98">
        <v>607.58329607999997</v>
      </c>
      <c r="T66" s="98">
        <v>549.54778427999997</v>
      </c>
      <c r="U66" s="98">
        <v>556.57200276000015</v>
      </c>
      <c r="V66" s="98">
        <v>594.27854819999993</v>
      </c>
      <c r="W66" s="98">
        <v>595.50271200000009</v>
      </c>
      <c r="X66" s="98">
        <v>430.32939443999999</v>
      </c>
      <c r="Y66" s="98">
        <v>382.49656271999993</v>
      </c>
      <c r="DA66" s="63" t="s">
        <v>254</v>
      </c>
    </row>
    <row r="67" spans="1:105" ht="12" customHeight="1" x14ac:dyDescent="0.25">
      <c r="A67" s="73" t="s">
        <v>189</v>
      </c>
      <c r="B67" s="98">
        <v>228.45725999999999</v>
      </c>
      <c r="C67" s="98">
        <v>267.04106999999999</v>
      </c>
      <c r="D67" s="98">
        <v>165.00077999999999</v>
      </c>
      <c r="E67" s="98">
        <v>147.53286</v>
      </c>
      <c r="F67" s="98">
        <v>150.13269</v>
      </c>
      <c r="G67" s="98">
        <v>154.22534999999999</v>
      </c>
      <c r="H67" s="98">
        <v>120.95325000000001</v>
      </c>
      <c r="I67" s="98">
        <v>121.18976999999998</v>
      </c>
      <c r="J67" s="98">
        <v>118.38501000000001</v>
      </c>
      <c r="K67" s="98">
        <v>171.74969999999999</v>
      </c>
      <c r="L67" s="98">
        <v>191.30094</v>
      </c>
      <c r="M67" s="98">
        <v>163.18368000000001</v>
      </c>
      <c r="N67" s="98">
        <v>105.97851000000003</v>
      </c>
      <c r="O67" s="98">
        <v>78.461460000000002</v>
      </c>
      <c r="P67" s="98">
        <v>68.413950000000014</v>
      </c>
      <c r="Q67" s="98">
        <v>64.273770000000013</v>
      </c>
      <c r="R67" s="98">
        <v>70.988939999999999</v>
      </c>
      <c r="S67" s="98">
        <v>61.241340600000001</v>
      </c>
      <c r="T67" s="98">
        <v>76.795290000000008</v>
      </c>
      <c r="U67" s="98">
        <v>46.747277279999999</v>
      </c>
      <c r="V67" s="98">
        <v>44.666685360000017</v>
      </c>
      <c r="W67" s="98">
        <v>66.84374090209613</v>
      </c>
      <c r="X67" s="98">
        <v>55.943130060310111</v>
      </c>
      <c r="Y67" s="98">
        <v>51.4688127267966</v>
      </c>
      <c r="DA67" s="63" t="s">
        <v>255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X68" s="98">
        <v>0</v>
      </c>
      <c r="Y68" s="98">
        <v>0</v>
      </c>
      <c r="DA68" s="63"/>
    </row>
    <row r="69" spans="1:105" ht="12" customHeight="1" x14ac:dyDescent="0.25">
      <c r="A69" s="97" t="s">
        <v>199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256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257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X71" s="98">
        <v>0</v>
      </c>
      <c r="Y71" s="98">
        <v>0</v>
      </c>
      <c r="DA71" s="63" t="s">
        <v>258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X72" s="98">
        <v>0</v>
      </c>
      <c r="Y72" s="98">
        <v>0</v>
      </c>
      <c r="DA72" s="63" t="s">
        <v>259</v>
      </c>
    </row>
    <row r="73" spans="1:105" ht="12" customHeight="1" x14ac:dyDescent="0.25">
      <c r="A73" s="97" t="s">
        <v>197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X73" s="98">
        <v>0</v>
      </c>
      <c r="Y73" s="98">
        <v>0</v>
      </c>
      <c r="DA73" s="63" t="s">
        <v>260</v>
      </c>
    </row>
    <row r="74" spans="1:105" ht="12" customHeight="1" x14ac:dyDescent="0.25">
      <c r="A74" s="97" t="s">
        <v>191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X74" s="98">
        <v>0</v>
      </c>
      <c r="Y74" s="98">
        <v>0</v>
      </c>
      <c r="DA74" s="63" t="s">
        <v>261</v>
      </c>
    </row>
    <row r="75" spans="1:105" ht="12" customHeight="1" x14ac:dyDescent="0.25">
      <c r="A75" s="73" t="s">
        <v>198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262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0</v>
      </c>
      <c r="DA76" s="60" t="s">
        <v>263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74">B79+B84</f>
        <v>2974.3206609599997</v>
      </c>
      <c r="C78" s="203">
        <f t="shared" si="74"/>
        <v>2881.9698371999993</v>
      </c>
      <c r="D78" s="203">
        <f t="shared" si="74"/>
        <v>2496.3845907600003</v>
      </c>
      <c r="E78" s="203">
        <f t="shared" si="74"/>
        <v>2357.8952446799999</v>
      </c>
      <c r="F78" s="203">
        <f t="shared" si="74"/>
        <v>1716.9440950799999</v>
      </c>
      <c r="G78" s="203">
        <f t="shared" si="74"/>
        <v>2458.5922238399994</v>
      </c>
      <c r="H78" s="203">
        <f t="shared" si="74"/>
        <v>1827.0312861600005</v>
      </c>
      <c r="I78" s="203">
        <f t="shared" si="74"/>
        <v>1535.0676069600004</v>
      </c>
      <c r="J78" s="203">
        <f t="shared" si="74"/>
        <v>1330.2093488400003</v>
      </c>
      <c r="K78" s="203">
        <f t="shared" si="74"/>
        <v>1235.2073979600007</v>
      </c>
      <c r="L78" s="203">
        <f t="shared" si="74"/>
        <v>1127.7092811599998</v>
      </c>
      <c r="M78" s="203">
        <f t="shared" si="74"/>
        <v>954.28604016000008</v>
      </c>
      <c r="N78" s="203">
        <f t="shared" si="74"/>
        <v>884.06048951999958</v>
      </c>
      <c r="O78" s="203">
        <f t="shared" si="74"/>
        <v>832.57255224000039</v>
      </c>
      <c r="P78" s="203">
        <f t="shared" si="74"/>
        <v>764.46777852000002</v>
      </c>
      <c r="Q78" s="203">
        <f t="shared" si="74"/>
        <v>767.16311328000063</v>
      </c>
      <c r="R78" s="203">
        <f t="shared" ref="R78:V78" si="75">R79+R84</f>
        <v>696.70499328000051</v>
      </c>
      <c r="S78" s="203">
        <f t="shared" si="75"/>
        <v>680.21375760000001</v>
      </c>
      <c r="T78" s="203">
        <f t="shared" si="75"/>
        <v>637.20041363999951</v>
      </c>
      <c r="U78" s="203">
        <f t="shared" si="75"/>
        <v>614.17661940000028</v>
      </c>
      <c r="V78" s="203">
        <f t="shared" si="75"/>
        <v>649.80257291999976</v>
      </c>
      <c r="W78" s="203">
        <f t="shared" ref="W78:Y78" si="76">W79+W84</f>
        <v>673.20379226209593</v>
      </c>
      <c r="X78" s="203">
        <f t="shared" si="76"/>
        <v>497.12986386030997</v>
      </c>
      <c r="Y78" s="203">
        <f t="shared" si="76"/>
        <v>444.82271480679691</v>
      </c>
      <c r="DA78" s="216" t="s">
        <v>264</v>
      </c>
    </row>
    <row r="79" spans="1:105" ht="12" customHeight="1" x14ac:dyDescent="0.25">
      <c r="A79" s="208" t="s">
        <v>39</v>
      </c>
      <c r="B79" s="192">
        <f t="shared" ref="B79:Q79" si="77">SUM(B80:B83)</f>
        <v>2974.3206609599997</v>
      </c>
      <c r="C79" s="192">
        <f t="shared" si="77"/>
        <v>2881.9698371999993</v>
      </c>
      <c r="D79" s="192">
        <f t="shared" si="77"/>
        <v>2496.3845907600003</v>
      </c>
      <c r="E79" s="192">
        <f t="shared" si="77"/>
        <v>2357.8952446799999</v>
      </c>
      <c r="F79" s="192">
        <f t="shared" si="77"/>
        <v>1716.9440950799999</v>
      </c>
      <c r="G79" s="192">
        <f t="shared" si="77"/>
        <v>2458.5922238399994</v>
      </c>
      <c r="H79" s="192">
        <f t="shared" si="77"/>
        <v>1827.0312861600005</v>
      </c>
      <c r="I79" s="192">
        <f t="shared" si="77"/>
        <v>1535.0676069600004</v>
      </c>
      <c r="J79" s="192">
        <f t="shared" si="77"/>
        <v>1330.2093488400003</v>
      </c>
      <c r="K79" s="192">
        <f t="shared" si="77"/>
        <v>1235.2073979600007</v>
      </c>
      <c r="L79" s="192">
        <f t="shared" si="77"/>
        <v>1127.7092811599998</v>
      </c>
      <c r="M79" s="192">
        <f t="shared" si="77"/>
        <v>954.28604016000008</v>
      </c>
      <c r="N79" s="192">
        <f t="shared" si="77"/>
        <v>884.06048951999958</v>
      </c>
      <c r="O79" s="192">
        <f t="shared" si="77"/>
        <v>832.57255224000039</v>
      </c>
      <c r="P79" s="192">
        <f t="shared" si="77"/>
        <v>764.46777852000002</v>
      </c>
      <c r="Q79" s="192">
        <f t="shared" si="77"/>
        <v>767.16311328000063</v>
      </c>
      <c r="R79" s="192">
        <f t="shared" ref="R79:V79" si="78">SUM(R80:R83)</f>
        <v>696.70499328000051</v>
      </c>
      <c r="S79" s="192">
        <f t="shared" si="78"/>
        <v>680.21375760000001</v>
      </c>
      <c r="T79" s="192">
        <f t="shared" si="78"/>
        <v>637.20041363999951</v>
      </c>
      <c r="U79" s="192">
        <f t="shared" si="78"/>
        <v>614.17661940000028</v>
      </c>
      <c r="V79" s="192">
        <f t="shared" si="78"/>
        <v>649.80257291999976</v>
      </c>
      <c r="W79" s="192">
        <f t="shared" ref="W79:Y79" si="79">SUM(W80:W83)</f>
        <v>673.20379226209593</v>
      </c>
      <c r="X79" s="192">
        <f t="shared" si="79"/>
        <v>497.12986386030997</v>
      </c>
      <c r="Y79" s="192">
        <f t="shared" si="79"/>
        <v>444.82271480679691</v>
      </c>
      <c r="DA79" s="213" t="s">
        <v>265</v>
      </c>
    </row>
    <row r="80" spans="1:105" ht="12" customHeight="1" x14ac:dyDescent="0.25">
      <c r="A80" s="97" t="s">
        <v>57</v>
      </c>
      <c r="B80" s="74">
        <v>2800.848802321977</v>
      </c>
      <c r="C80" s="74">
        <v>2727.6434560549592</v>
      </c>
      <c r="D80" s="74">
        <v>2363.5590638066378</v>
      </c>
      <c r="E80" s="74">
        <v>2235.3189194747019</v>
      </c>
      <c r="F80" s="74">
        <v>1625.1786238929724</v>
      </c>
      <c r="G80" s="74">
        <v>2334.219126973082</v>
      </c>
      <c r="H80" s="74">
        <v>1732.9916095861677</v>
      </c>
      <c r="I80" s="74">
        <v>1452.9461137636392</v>
      </c>
      <c r="J80" s="74">
        <v>1260.674959689946</v>
      </c>
      <c r="K80" s="74">
        <v>1168.3425793326296</v>
      </c>
      <c r="L80" s="74">
        <v>1077.835338016346</v>
      </c>
      <c r="M80" s="74">
        <v>905.30476673926</v>
      </c>
      <c r="N80" s="74">
        <v>839.54546469444563</v>
      </c>
      <c r="O80" s="74">
        <v>783.54332750517653</v>
      </c>
      <c r="P80" s="74">
        <v>714.34838741431281</v>
      </c>
      <c r="Q80" s="74">
        <v>714.39462740900296</v>
      </c>
      <c r="R80" s="74">
        <v>647.90417338397356</v>
      </c>
      <c r="S80" s="74">
        <v>635.37177549875355</v>
      </c>
      <c r="T80" s="74">
        <v>591.58647119276247</v>
      </c>
      <c r="U80" s="74">
        <v>568.87730746218165</v>
      </c>
      <c r="V80" s="74">
        <v>602.63670880146185</v>
      </c>
      <c r="W80" s="74">
        <v>644.19331674012824</v>
      </c>
      <c r="X80" s="74">
        <v>473.06289207110615</v>
      </c>
      <c r="Y80" s="74">
        <v>423.2096278616412</v>
      </c>
      <c r="DA80" s="90" t="s">
        <v>266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X81" s="74">
        <v>0</v>
      </c>
      <c r="Y81" s="74">
        <v>0</v>
      </c>
      <c r="DA81" s="90" t="s">
        <v>267</v>
      </c>
    </row>
    <row r="82" spans="1:105" ht="12" customHeight="1" x14ac:dyDescent="0.25">
      <c r="A82" s="97" t="s">
        <v>55</v>
      </c>
      <c r="B82" s="74">
        <v>171.67042848591581</v>
      </c>
      <c r="C82" s="74">
        <v>152.33767034869535</v>
      </c>
      <c r="D82" s="74">
        <v>131.57184792809127</v>
      </c>
      <c r="E82" s="74">
        <v>121.44297045116939</v>
      </c>
      <c r="F82" s="74">
        <v>90.546337392940032</v>
      </c>
      <c r="G82" s="74">
        <v>123.18409246581503</v>
      </c>
      <c r="H82" s="74">
        <v>93.073958281756006</v>
      </c>
      <c r="I82" s="74">
        <v>81.09486845488442</v>
      </c>
      <c r="J82" s="74">
        <v>68.499814346904216</v>
      </c>
      <c r="K82" s="74">
        <v>65.231906951566955</v>
      </c>
      <c r="L82" s="74">
        <v>48.264504821278386</v>
      </c>
      <c r="M82" s="74">
        <v>47.460170650954957</v>
      </c>
      <c r="N82" s="74">
        <v>43.543089734169882</v>
      </c>
      <c r="O82" s="74">
        <v>48.183539446259758</v>
      </c>
      <c r="P82" s="74">
        <v>49.323900456647152</v>
      </c>
      <c r="Q82" s="74">
        <v>51.962289407232291</v>
      </c>
      <c r="R82" s="74">
        <v>47.956296733936576</v>
      </c>
      <c r="S82" s="74">
        <v>44.052361822803974</v>
      </c>
      <c r="T82" s="74">
        <v>44.531665864393915</v>
      </c>
      <c r="U82" s="74">
        <v>44.614724116623016</v>
      </c>
      <c r="V82" s="74">
        <v>46.490019292930157</v>
      </c>
      <c r="W82" s="74">
        <v>28.064949163817598</v>
      </c>
      <c r="X82" s="74">
        <v>23.202774991098266</v>
      </c>
      <c r="Y82" s="74">
        <v>20.740304687945294</v>
      </c>
      <c r="DA82" s="90" t="s">
        <v>268</v>
      </c>
    </row>
    <row r="83" spans="1:105" ht="12" customHeight="1" x14ac:dyDescent="0.25">
      <c r="A83" s="107" t="s">
        <v>54</v>
      </c>
      <c r="B83" s="193">
        <v>1.8014301521069547</v>
      </c>
      <c r="C83" s="193">
        <v>1.9887107963452011</v>
      </c>
      <c r="D83" s="193">
        <v>1.2536790252709937</v>
      </c>
      <c r="E83" s="193">
        <v>1.1333547541283708</v>
      </c>
      <c r="F83" s="193">
        <v>1.2191337940874536</v>
      </c>
      <c r="G83" s="193">
        <v>1.1890044011023231</v>
      </c>
      <c r="H83" s="193">
        <v>0.96571829207680659</v>
      </c>
      <c r="I83" s="193">
        <v>1.0266247414767027</v>
      </c>
      <c r="J83" s="193">
        <v>1.0345748031499813</v>
      </c>
      <c r="K83" s="193">
        <v>1.6329116758041022</v>
      </c>
      <c r="L83" s="193">
        <v>1.6094383223753159</v>
      </c>
      <c r="M83" s="193">
        <v>1.5211027697851442</v>
      </c>
      <c r="N83" s="193">
        <v>0.97193509138407086</v>
      </c>
      <c r="O83" s="193">
        <v>0.84568528856410519</v>
      </c>
      <c r="P83" s="193">
        <v>0.79549064904004785</v>
      </c>
      <c r="Q83" s="193">
        <v>0.80619646376529774</v>
      </c>
      <c r="R83" s="193">
        <v>0.84452316209034928</v>
      </c>
      <c r="S83" s="193">
        <v>0.78962027844252569</v>
      </c>
      <c r="T83" s="193">
        <v>1.0822765828430931</v>
      </c>
      <c r="U83" s="193">
        <v>0.68458782119556216</v>
      </c>
      <c r="V83" s="193">
        <v>0.67584482560775216</v>
      </c>
      <c r="W83" s="193">
        <v>0.94552635815016728</v>
      </c>
      <c r="X83" s="193">
        <v>0.86419679810553107</v>
      </c>
      <c r="Y83" s="193">
        <v>0.87278225721039748</v>
      </c>
      <c r="DA83" s="214" t="s">
        <v>269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DA84" s="92" t="s">
        <v>270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80">IF(B78=0,0,B78/B$78)</f>
        <v>1</v>
      </c>
      <c r="C86" s="207">
        <f t="shared" si="80"/>
        <v>1</v>
      </c>
      <c r="D86" s="207">
        <f t="shared" si="80"/>
        <v>1</v>
      </c>
      <c r="E86" s="207">
        <f t="shared" si="80"/>
        <v>1</v>
      </c>
      <c r="F86" s="207">
        <f t="shared" si="80"/>
        <v>1</v>
      </c>
      <c r="G86" s="207">
        <f t="shared" si="80"/>
        <v>1</v>
      </c>
      <c r="H86" s="207">
        <f t="shared" si="80"/>
        <v>1</v>
      </c>
      <c r="I86" s="207">
        <f t="shared" si="80"/>
        <v>1</v>
      </c>
      <c r="J86" s="207">
        <f t="shared" si="80"/>
        <v>1</v>
      </c>
      <c r="K86" s="207">
        <f t="shared" si="80"/>
        <v>1</v>
      </c>
      <c r="L86" s="207">
        <f t="shared" si="80"/>
        <v>1</v>
      </c>
      <c r="M86" s="207">
        <f t="shared" si="80"/>
        <v>1</v>
      </c>
      <c r="N86" s="207">
        <f t="shared" si="80"/>
        <v>1</v>
      </c>
      <c r="O86" s="207">
        <f t="shared" si="80"/>
        <v>1</v>
      </c>
      <c r="P86" s="207">
        <f t="shared" si="80"/>
        <v>1</v>
      </c>
      <c r="Q86" s="207">
        <f t="shared" si="80"/>
        <v>1</v>
      </c>
      <c r="R86" s="207">
        <f t="shared" ref="R86:V86" si="81">IF(R78=0,0,R78/R$78)</f>
        <v>1</v>
      </c>
      <c r="S86" s="207">
        <f t="shared" si="81"/>
        <v>1</v>
      </c>
      <c r="T86" s="207">
        <f t="shared" si="81"/>
        <v>1</v>
      </c>
      <c r="U86" s="207">
        <f t="shared" si="81"/>
        <v>1</v>
      </c>
      <c r="V86" s="207">
        <f t="shared" si="81"/>
        <v>1</v>
      </c>
      <c r="W86" s="207">
        <f t="shared" ref="W86:Y86" si="82">IF(W78=0,0,W78/W$78)</f>
        <v>1</v>
      </c>
      <c r="X86" s="207">
        <f t="shared" si="82"/>
        <v>1</v>
      </c>
      <c r="Y86" s="207">
        <f t="shared" si="82"/>
        <v>1</v>
      </c>
      <c r="DA86" s="215"/>
    </row>
    <row r="87" spans="1:105" ht="12" customHeight="1" x14ac:dyDescent="0.25">
      <c r="A87" s="194" t="s">
        <v>39</v>
      </c>
      <c r="B87" s="195">
        <f t="shared" ref="B87:Q87" si="83">IF(B79=0,0,B79/B$78)</f>
        <v>1</v>
      </c>
      <c r="C87" s="195">
        <f t="shared" si="83"/>
        <v>1</v>
      </c>
      <c r="D87" s="195">
        <f t="shared" si="83"/>
        <v>1</v>
      </c>
      <c r="E87" s="195">
        <f t="shared" si="83"/>
        <v>1</v>
      </c>
      <c r="F87" s="195">
        <f t="shared" si="83"/>
        <v>1</v>
      </c>
      <c r="G87" s="195">
        <f t="shared" si="83"/>
        <v>1</v>
      </c>
      <c r="H87" s="195">
        <f t="shared" si="83"/>
        <v>1</v>
      </c>
      <c r="I87" s="195">
        <f t="shared" si="83"/>
        <v>1</v>
      </c>
      <c r="J87" s="195">
        <f t="shared" si="83"/>
        <v>1</v>
      </c>
      <c r="K87" s="195">
        <f t="shared" si="83"/>
        <v>1</v>
      </c>
      <c r="L87" s="195">
        <f t="shared" si="83"/>
        <v>1</v>
      </c>
      <c r="M87" s="195">
        <f t="shared" si="83"/>
        <v>1</v>
      </c>
      <c r="N87" s="195">
        <f t="shared" si="83"/>
        <v>1</v>
      </c>
      <c r="O87" s="195">
        <f t="shared" si="83"/>
        <v>1</v>
      </c>
      <c r="P87" s="195">
        <f t="shared" si="83"/>
        <v>1</v>
      </c>
      <c r="Q87" s="195">
        <f t="shared" si="83"/>
        <v>1</v>
      </c>
      <c r="R87" s="195">
        <f t="shared" ref="R87:V87" si="84">IF(R79=0,0,R79/R$78)</f>
        <v>1</v>
      </c>
      <c r="S87" s="195">
        <f t="shared" si="84"/>
        <v>1</v>
      </c>
      <c r="T87" s="195">
        <f t="shared" si="84"/>
        <v>1</v>
      </c>
      <c r="U87" s="195">
        <f t="shared" si="84"/>
        <v>1</v>
      </c>
      <c r="V87" s="195">
        <f t="shared" si="84"/>
        <v>1</v>
      </c>
      <c r="W87" s="195">
        <f t="shared" ref="W87:Y87" si="85">IF(W79=0,0,W79/W$78)</f>
        <v>1</v>
      </c>
      <c r="X87" s="195">
        <f t="shared" si="85"/>
        <v>1</v>
      </c>
      <c r="Y87" s="195">
        <f t="shared" si="85"/>
        <v>1</v>
      </c>
      <c r="DA87" s="62"/>
    </row>
    <row r="88" spans="1:105" ht="12" customHeight="1" x14ac:dyDescent="0.25">
      <c r="A88" s="97" t="s">
        <v>57</v>
      </c>
      <c r="B88" s="196">
        <f t="shared" ref="B88:Q88" si="86">IF(B80=0,0,B80/B$78)</f>
        <v>0.94167681349393162</v>
      </c>
      <c r="C88" s="196">
        <f t="shared" si="86"/>
        <v>0.94645107691516395</v>
      </c>
      <c r="D88" s="196">
        <f t="shared" si="86"/>
        <v>0.94679284295977606</v>
      </c>
      <c r="E88" s="196">
        <f t="shared" si="86"/>
        <v>0.94801451613176591</v>
      </c>
      <c r="F88" s="196">
        <f t="shared" si="86"/>
        <v>0.94655302321724588</v>
      </c>
      <c r="G88" s="196">
        <f t="shared" si="86"/>
        <v>0.94941288121677092</v>
      </c>
      <c r="H88" s="196">
        <f t="shared" si="86"/>
        <v>0.94852869937904427</v>
      </c>
      <c r="I88" s="196">
        <f t="shared" si="86"/>
        <v>0.94650301209925736</v>
      </c>
      <c r="J88" s="196">
        <f t="shared" si="86"/>
        <v>0.94772673247959716</v>
      </c>
      <c r="K88" s="196">
        <f t="shared" si="86"/>
        <v>0.94586753711336147</v>
      </c>
      <c r="L88" s="196">
        <f t="shared" si="86"/>
        <v>0.95577411308315929</v>
      </c>
      <c r="M88" s="196">
        <f t="shared" si="86"/>
        <v>0.94867233579930854</v>
      </c>
      <c r="N88" s="196">
        <f t="shared" si="86"/>
        <v>0.94964708257720765</v>
      </c>
      <c r="O88" s="196">
        <f t="shared" si="86"/>
        <v>0.94111116850668108</v>
      </c>
      <c r="P88" s="196">
        <f t="shared" si="86"/>
        <v>0.9344388442339352</v>
      </c>
      <c r="Q88" s="196">
        <f t="shared" si="86"/>
        <v>0.93121608044293691</v>
      </c>
      <c r="R88" s="196">
        <f t="shared" ref="R88:V88" si="87">IF(R80=0,0,R80/R$78)</f>
        <v>0.92995482971023535</v>
      </c>
      <c r="S88" s="196">
        <f t="shared" si="87"/>
        <v>0.93407663164670096</v>
      </c>
      <c r="T88" s="196">
        <f t="shared" si="87"/>
        <v>0.92841507715497551</v>
      </c>
      <c r="U88" s="196">
        <f t="shared" si="87"/>
        <v>0.92624383523086196</v>
      </c>
      <c r="V88" s="196">
        <f t="shared" si="87"/>
        <v>0.92741508562117569</v>
      </c>
      <c r="W88" s="196">
        <f t="shared" ref="W88:Y88" si="88">IF(W80=0,0,W80/W$78)</f>
        <v>0.9569068447691198</v>
      </c>
      <c r="X88" s="196">
        <f t="shared" si="88"/>
        <v>0.95158815927428075</v>
      </c>
      <c r="Y88" s="196">
        <f t="shared" si="88"/>
        <v>0.95141190810243792</v>
      </c>
      <c r="DA88" s="59"/>
    </row>
    <row r="89" spans="1:105" ht="12" customHeight="1" x14ac:dyDescent="0.25">
      <c r="A89" s="97" t="s">
        <v>56</v>
      </c>
      <c r="B89" s="197">
        <f t="shared" ref="B89:Q89" si="89">IF(B81=0,0,B81/B$78)</f>
        <v>0</v>
      </c>
      <c r="C89" s="197">
        <f t="shared" si="89"/>
        <v>0</v>
      </c>
      <c r="D89" s="197">
        <f t="shared" si="89"/>
        <v>0</v>
      </c>
      <c r="E89" s="197">
        <f t="shared" si="89"/>
        <v>0</v>
      </c>
      <c r="F89" s="197">
        <f t="shared" si="89"/>
        <v>0</v>
      </c>
      <c r="G89" s="197">
        <f t="shared" si="89"/>
        <v>0</v>
      </c>
      <c r="H89" s="197">
        <f t="shared" si="89"/>
        <v>0</v>
      </c>
      <c r="I89" s="197">
        <f t="shared" si="89"/>
        <v>0</v>
      </c>
      <c r="J89" s="197">
        <f t="shared" si="89"/>
        <v>0</v>
      </c>
      <c r="K89" s="197">
        <f t="shared" si="89"/>
        <v>0</v>
      </c>
      <c r="L89" s="197">
        <f t="shared" si="89"/>
        <v>0</v>
      </c>
      <c r="M89" s="197">
        <f t="shared" si="89"/>
        <v>0</v>
      </c>
      <c r="N89" s="197">
        <f t="shared" si="89"/>
        <v>0</v>
      </c>
      <c r="O89" s="197">
        <f t="shared" si="89"/>
        <v>0</v>
      </c>
      <c r="P89" s="197">
        <f t="shared" si="89"/>
        <v>0</v>
      </c>
      <c r="Q89" s="197">
        <f t="shared" si="89"/>
        <v>0</v>
      </c>
      <c r="R89" s="197">
        <f t="shared" ref="R89:V89" si="90">IF(R81=0,0,R81/R$78)</f>
        <v>0</v>
      </c>
      <c r="S89" s="197">
        <f t="shared" si="90"/>
        <v>0</v>
      </c>
      <c r="T89" s="197">
        <f t="shared" si="90"/>
        <v>0</v>
      </c>
      <c r="U89" s="197">
        <f t="shared" si="90"/>
        <v>0</v>
      </c>
      <c r="V89" s="197">
        <f t="shared" si="90"/>
        <v>0</v>
      </c>
      <c r="W89" s="197">
        <f t="shared" ref="W89:Y89" si="91">IF(W81=0,0,W81/W$78)</f>
        <v>0</v>
      </c>
      <c r="X89" s="197">
        <f t="shared" si="91"/>
        <v>0</v>
      </c>
      <c r="Y89" s="197">
        <f t="shared" si="91"/>
        <v>0</v>
      </c>
      <c r="DA89" s="63"/>
    </row>
    <row r="90" spans="1:105" ht="12" customHeight="1" x14ac:dyDescent="0.25">
      <c r="A90" s="97" t="s">
        <v>55</v>
      </c>
      <c r="B90" s="197">
        <f t="shared" ref="B90:Q90" si="92">IF(B82=0,0,B82/B$78)</f>
        <v>5.7717525463615277E-2</v>
      </c>
      <c r="C90" s="197">
        <f t="shared" si="92"/>
        <v>5.2858870478915292E-2</v>
      </c>
      <c r="D90" s="197">
        <f t="shared" si="92"/>
        <v>5.2704959169787013E-2</v>
      </c>
      <c r="E90" s="197">
        <f t="shared" si="92"/>
        <v>5.1504820125141279E-2</v>
      </c>
      <c r="F90" s="197">
        <f t="shared" si="92"/>
        <v>5.2736916509049811E-2</v>
      </c>
      <c r="G90" s="197">
        <f t="shared" si="92"/>
        <v>5.0103506905841255E-2</v>
      </c>
      <c r="H90" s="197">
        <f t="shared" si="92"/>
        <v>5.0942728231751333E-2</v>
      </c>
      <c r="I90" s="197">
        <f t="shared" si="92"/>
        <v>5.2828206449800699E-2</v>
      </c>
      <c r="J90" s="197">
        <f t="shared" si="92"/>
        <v>5.1495514150940974E-2</v>
      </c>
      <c r="K90" s="197">
        <f t="shared" si="92"/>
        <v>5.281048920148982E-2</v>
      </c>
      <c r="L90" s="197">
        <f t="shared" si="92"/>
        <v>4.2798712068443642E-2</v>
      </c>
      <c r="M90" s="197">
        <f t="shared" si="92"/>
        <v>4.9733694776670487E-2</v>
      </c>
      <c r="N90" s="197">
        <f t="shared" si="92"/>
        <v>4.9253518566146522E-2</v>
      </c>
      <c r="O90" s="197">
        <f t="shared" si="92"/>
        <v>5.7873081831275881E-2</v>
      </c>
      <c r="P90" s="197">
        <f t="shared" si="92"/>
        <v>6.452057476135567E-2</v>
      </c>
      <c r="Q90" s="197">
        <f t="shared" si="92"/>
        <v>6.7733039438077097E-2</v>
      </c>
      <c r="R90" s="197">
        <f t="shared" ref="R90:V90" si="93">IF(R82=0,0,R82/R$78)</f>
        <v>6.8833002772327345E-2</v>
      </c>
      <c r="S90" s="197">
        <f t="shared" si="93"/>
        <v>6.4762526971277434E-2</v>
      </c>
      <c r="T90" s="197">
        <f t="shared" si="93"/>
        <v>6.9886435901708413E-2</v>
      </c>
      <c r="U90" s="197">
        <f t="shared" si="93"/>
        <v>7.2641521522274669E-2</v>
      </c>
      <c r="V90" s="197">
        <f t="shared" si="93"/>
        <v>7.1544837201889255E-2</v>
      </c>
      <c r="W90" s="197">
        <f t="shared" ref="W90:Y90" si="94">IF(W82=0,0,W82/W$78)</f>
        <v>4.1688637952430274E-2</v>
      </c>
      <c r="X90" s="197">
        <f t="shared" si="94"/>
        <v>4.6673468399030006E-2</v>
      </c>
      <c r="Y90" s="197">
        <f t="shared" si="94"/>
        <v>4.6626001770061543E-2</v>
      </c>
      <c r="DA90" s="63"/>
    </row>
    <row r="91" spans="1:105" ht="12" customHeight="1" x14ac:dyDescent="0.25">
      <c r="A91" s="97" t="s">
        <v>54</v>
      </c>
      <c r="B91" s="198">
        <f t="shared" ref="B91:Q91" si="95">IF(B83=0,0,B83/B$78)</f>
        <v>6.0566104245314296E-4</v>
      </c>
      <c r="C91" s="198">
        <f t="shared" si="95"/>
        <v>6.9005260592086863E-4</v>
      </c>
      <c r="D91" s="198">
        <f t="shared" si="95"/>
        <v>5.0219787043683168E-4</v>
      </c>
      <c r="E91" s="198">
        <f t="shared" si="95"/>
        <v>4.8066374309270183E-4</v>
      </c>
      <c r="F91" s="198">
        <f t="shared" si="95"/>
        <v>7.1006027370428091E-4</v>
      </c>
      <c r="G91" s="198">
        <f t="shared" si="95"/>
        <v>4.8361187738780602E-4</v>
      </c>
      <c r="H91" s="198">
        <f t="shared" si="95"/>
        <v>5.2857238920441495E-4</v>
      </c>
      <c r="I91" s="198">
        <f t="shared" si="95"/>
        <v>6.6878145094195426E-4</v>
      </c>
      <c r="J91" s="198">
        <f t="shared" si="95"/>
        <v>7.7775336946186329E-4</v>
      </c>
      <c r="K91" s="198">
        <f t="shared" si="95"/>
        <v>1.3219736851486864E-3</v>
      </c>
      <c r="L91" s="198">
        <f t="shared" si="95"/>
        <v>1.4271748483969144E-3</v>
      </c>
      <c r="M91" s="198">
        <f t="shared" si="95"/>
        <v>1.5939694240210294E-3</v>
      </c>
      <c r="N91" s="198">
        <f t="shared" si="95"/>
        <v>1.0993988566458646E-3</v>
      </c>
      <c r="O91" s="198">
        <f t="shared" si="95"/>
        <v>1.0157496620430563E-3</v>
      </c>
      <c r="P91" s="198">
        <f t="shared" si="95"/>
        <v>1.0405810047090639E-3</v>
      </c>
      <c r="Q91" s="198">
        <f t="shared" si="95"/>
        <v>1.0508801189859224E-3</v>
      </c>
      <c r="R91" s="198">
        <f t="shared" ref="R91:V91" si="96">IF(R83=0,0,R83/R$78)</f>
        <v>1.2121675174372429E-3</v>
      </c>
      <c r="S91" s="198">
        <f t="shared" si="96"/>
        <v>1.1608413820216529E-3</v>
      </c>
      <c r="T91" s="198">
        <f t="shared" si="96"/>
        <v>1.6984869433159992E-3</v>
      </c>
      <c r="U91" s="198">
        <f t="shared" si="96"/>
        <v>1.1146432468633336E-3</v>
      </c>
      <c r="V91" s="198">
        <f t="shared" si="96"/>
        <v>1.0400771769350297E-3</v>
      </c>
      <c r="W91" s="198">
        <f t="shared" ref="W91:Y91" si="97">IF(W83=0,0,W83/W$78)</f>
        <v>1.4045172784499839E-3</v>
      </c>
      <c r="X91" s="198">
        <f t="shared" si="97"/>
        <v>1.7383723266891976E-3</v>
      </c>
      <c r="Y91" s="198">
        <f t="shared" si="97"/>
        <v>1.9620901275005241E-3</v>
      </c>
      <c r="DA91" s="60"/>
    </row>
    <row r="92" spans="1:105" ht="12" customHeight="1" x14ac:dyDescent="0.25">
      <c r="A92" s="194" t="s">
        <v>58</v>
      </c>
      <c r="B92" s="195">
        <f t="shared" ref="B92:Q92" si="98">IF(B84=0,0,B84/B$78)</f>
        <v>0</v>
      </c>
      <c r="C92" s="195">
        <f t="shared" si="98"/>
        <v>0</v>
      </c>
      <c r="D92" s="195">
        <f t="shared" si="98"/>
        <v>0</v>
      </c>
      <c r="E92" s="195">
        <f t="shared" si="98"/>
        <v>0</v>
      </c>
      <c r="F92" s="195">
        <f t="shared" si="98"/>
        <v>0</v>
      </c>
      <c r="G92" s="195">
        <f t="shared" si="98"/>
        <v>0</v>
      </c>
      <c r="H92" s="195">
        <f t="shared" si="98"/>
        <v>0</v>
      </c>
      <c r="I92" s="195">
        <f t="shared" si="98"/>
        <v>0</v>
      </c>
      <c r="J92" s="195">
        <f t="shared" si="98"/>
        <v>0</v>
      </c>
      <c r="K92" s="195">
        <f t="shared" si="98"/>
        <v>0</v>
      </c>
      <c r="L92" s="195">
        <f t="shared" si="98"/>
        <v>0</v>
      </c>
      <c r="M92" s="195">
        <f t="shared" si="98"/>
        <v>0</v>
      </c>
      <c r="N92" s="195">
        <f t="shared" si="98"/>
        <v>0</v>
      </c>
      <c r="O92" s="195">
        <f t="shared" si="98"/>
        <v>0</v>
      </c>
      <c r="P92" s="195">
        <f t="shared" si="98"/>
        <v>0</v>
      </c>
      <c r="Q92" s="195">
        <f t="shared" si="98"/>
        <v>0</v>
      </c>
      <c r="R92" s="195">
        <f t="shared" ref="R92:V92" si="99">IF(R84=0,0,R84/R$78)</f>
        <v>0</v>
      </c>
      <c r="S92" s="195">
        <f t="shared" si="99"/>
        <v>0</v>
      </c>
      <c r="T92" s="195">
        <f t="shared" si="99"/>
        <v>0</v>
      </c>
      <c r="U92" s="195">
        <f t="shared" si="99"/>
        <v>0</v>
      </c>
      <c r="V92" s="195">
        <f t="shared" si="99"/>
        <v>0</v>
      </c>
      <c r="W92" s="195">
        <f t="shared" ref="W92:Y92" si="100">IF(W84=0,0,W84/W$78)</f>
        <v>0</v>
      </c>
      <c r="X92" s="195">
        <f t="shared" si="100"/>
        <v>0</v>
      </c>
      <c r="Y92" s="195">
        <f t="shared" si="100"/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101">B44*11630*1000/B$6</f>
        <v>19935.964218571124</v>
      </c>
      <c r="C96" s="203">
        <f t="shared" si="101"/>
        <v>20388.324375119999</v>
      </c>
      <c r="D96" s="203">
        <f t="shared" si="101"/>
        <v>19778.11147539768</v>
      </c>
      <c r="E96" s="203">
        <f t="shared" si="101"/>
        <v>19757.868833866924</v>
      </c>
      <c r="F96" s="203">
        <f t="shared" si="101"/>
        <v>18978.591087069282</v>
      </c>
      <c r="G96" s="203">
        <f t="shared" si="101"/>
        <v>20490.442446449615</v>
      </c>
      <c r="H96" s="203">
        <f t="shared" si="101"/>
        <v>19759.764007223661</v>
      </c>
      <c r="I96" s="203">
        <f t="shared" si="101"/>
        <v>18946.567119499567</v>
      </c>
      <c r="J96" s="203">
        <f t="shared" si="101"/>
        <v>18028.845765511596</v>
      </c>
      <c r="K96" s="203">
        <f t="shared" si="101"/>
        <v>18265.327846140885</v>
      </c>
      <c r="L96" s="203">
        <f t="shared" si="101"/>
        <v>21141.030368073247</v>
      </c>
      <c r="M96" s="203">
        <f t="shared" si="101"/>
        <v>19555.760633755843</v>
      </c>
      <c r="N96" s="203">
        <f t="shared" si="101"/>
        <v>20366.770438693216</v>
      </c>
      <c r="O96" s="203">
        <f t="shared" si="101"/>
        <v>19075.083774588802</v>
      </c>
      <c r="P96" s="203">
        <f t="shared" si="101"/>
        <v>17757.13150059199</v>
      </c>
      <c r="Q96" s="203">
        <f t="shared" si="101"/>
        <v>17994.694620192055</v>
      </c>
      <c r="R96" s="203">
        <f t="shared" si="101"/>
        <v>18428.213433729125</v>
      </c>
      <c r="S96" s="203">
        <f t="shared" si="101"/>
        <v>18395.118438679627</v>
      </c>
      <c r="T96" s="203">
        <f t="shared" si="101"/>
        <v>17542.623894658045</v>
      </c>
      <c r="U96" s="203">
        <f t="shared" si="101"/>
        <v>16930.362231528881</v>
      </c>
      <c r="V96" s="203">
        <f t="shared" si="101"/>
        <v>16248.564873551306</v>
      </c>
      <c r="W96" s="203">
        <f t="shared" si="101"/>
        <v>17612.185819006987</v>
      </c>
      <c r="X96" s="203">
        <f t="shared" ref="X96:Y96" si="102">X44*11630*1000/X$6</f>
        <v>15487.352672241686</v>
      </c>
      <c r="Y96" s="203">
        <f t="shared" si="102"/>
        <v>15297.154798647814</v>
      </c>
      <c r="DA96" s="216" t="s">
        <v>271</v>
      </c>
    </row>
    <row r="97" spans="1:105" ht="12" customHeight="1" x14ac:dyDescent="0.25">
      <c r="A97" s="208" t="s">
        <v>39</v>
      </c>
      <c r="B97" s="192">
        <f t="shared" ref="B97:W97" si="103">B45*11630*1000/B$6</f>
        <v>17565.302204924261</v>
      </c>
      <c r="C97" s="192">
        <f t="shared" si="103"/>
        <v>17978.635581764425</v>
      </c>
      <c r="D97" s="192">
        <f t="shared" si="103"/>
        <v>17345.545941213859</v>
      </c>
      <c r="E97" s="192">
        <f t="shared" si="103"/>
        <v>17311.164037591014</v>
      </c>
      <c r="F97" s="192">
        <f t="shared" si="103"/>
        <v>16508.027798411284</v>
      </c>
      <c r="G97" s="192">
        <f t="shared" si="103"/>
        <v>18001.234294028807</v>
      </c>
      <c r="H97" s="192">
        <f t="shared" si="103"/>
        <v>17241.763327299137</v>
      </c>
      <c r="I97" s="192">
        <f t="shared" si="103"/>
        <v>16414.159135946247</v>
      </c>
      <c r="J97" s="192">
        <f t="shared" si="103"/>
        <v>15544.692295167388</v>
      </c>
      <c r="K97" s="192">
        <f t="shared" si="103"/>
        <v>15785.289352681051</v>
      </c>
      <c r="L97" s="192">
        <f t="shared" si="103"/>
        <v>18633.017016022222</v>
      </c>
      <c r="M97" s="192">
        <f t="shared" si="103"/>
        <v>17063.663622700355</v>
      </c>
      <c r="N97" s="192">
        <f t="shared" si="103"/>
        <v>17920.759793022047</v>
      </c>
      <c r="O97" s="192">
        <f t="shared" si="103"/>
        <v>16644.432111127931</v>
      </c>
      <c r="P97" s="192">
        <f t="shared" si="103"/>
        <v>15342.624109717277</v>
      </c>
      <c r="Q97" s="192">
        <f t="shared" si="103"/>
        <v>15594.26451527592</v>
      </c>
      <c r="R97" s="192">
        <f t="shared" si="103"/>
        <v>16062.974029206445</v>
      </c>
      <c r="S97" s="192">
        <f t="shared" si="103"/>
        <v>16065.791746636649</v>
      </c>
      <c r="T97" s="192">
        <f t="shared" si="103"/>
        <v>15268.738084313361</v>
      </c>
      <c r="U97" s="192">
        <f t="shared" si="103"/>
        <v>14687.76504883445</v>
      </c>
      <c r="V97" s="192">
        <f t="shared" si="103"/>
        <v>14000.808120746764</v>
      </c>
      <c r="W97" s="192">
        <f t="shared" si="103"/>
        <v>15336.040040013275</v>
      </c>
      <c r="X97" s="192">
        <f t="shared" ref="X97:Y97" si="104">X45*11630*1000/X$6</f>
        <v>13332.780945319524</v>
      </c>
      <c r="Y97" s="192">
        <f t="shared" si="104"/>
        <v>13222.962057001299</v>
      </c>
      <c r="DA97" s="213" t="s">
        <v>272</v>
      </c>
    </row>
    <row r="98" spans="1:105" ht="12" customHeight="1" x14ac:dyDescent="0.25">
      <c r="A98" s="97" t="s">
        <v>57</v>
      </c>
      <c r="B98" s="74">
        <f t="shared" ref="B98:W98" si="105">B46*11630*1000/B$6</f>
        <v>16176.623406405612</v>
      </c>
      <c r="C98" s="74">
        <f t="shared" si="105"/>
        <v>16649.264806810708</v>
      </c>
      <c r="D98" s="74">
        <f t="shared" si="105"/>
        <v>16033.836925884949</v>
      </c>
      <c r="E98" s="74">
        <f t="shared" si="105"/>
        <v>15997.835463394191</v>
      </c>
      <c r="F98" s="74">
        <f t="shared" si="105"/>
        <v>15186.40516959106</v>
      </c>
      <c r="G98" s="74">
        <f t="shared" si="105"/>
        <v>16621.074970655107</v>
      </c>
      <c r="H98" s="74">
        <f t="shared" si="105"/>
        <v>15865.392887760581</v>
      </c>
      <c r="I98" s="74">
        <f t="shared" si="105"/>
        <v>15051.985624548908</v>
      </c>
      <c r="J98" s="74">
        <f t="shared" si="105"/>
        <v>14262.032585962212</v>
      </c>
      <c r="K98" s="74">
        <f t="shared" si="105"/>
        <v>14428.472011886022</v>
      </c>
      <c r="L98" s="74">
        <f t="shared" si="105"/>
        <v>17298.359446392282</v>
      </c>
      <c r="M98" s="74">
        <f t="shared" si="105"/>
        <v>15678.102889849564</v>
      </c>
      <c r="N98" s="74">
        <f t="shared" si="105"/>
        <v>16529.946430497617</v>
      </c>
      <c r="O98" s="74">
        <f t="shared" si="105"/>
        <v>15151.919519021931</v>
      </c>
      <c r="P98" s="74">
        <f t="shared" si="105"/>
        <v>13847.82970607608</v>
      </c>
      <c r="Q98" s="74">
        <f t="shared" si="105"/>
        <v>13978.957375304799</v>
      </c>
      <c r="R98" s="74">
        <f t="shared" si="105"/>
        <v>14360.776659016783</v>
      </c>
      <c r="S98" s="74">
        <f t="shared" si="105"/>
        <v>14449.698085679143</v>
      </c>
      <c r="T98" s="74">
        <f t="shared" si="105"/>
        <v>13582.167932482193</v>
      </c>
      <c r="U98" s="74">
        <f t="shared" si="105"/>
        <v>13019.114852101158</v>
      </c>
      <c r="V98" s="74">
        <f t="shared" si="105"/>
        <v>12404.130458903112</v>
      </c>
      <c r="W98" s="74">
        <f t="shared" si="105"/>
        <v>13652.723600180874</v>
      </c>
      <c r="X98" s="74">
        <f t="shared" ref="X98:Y98" si="106">X46*11630*1000/X$6</f>
        <v>11715.087884202965</v>
      </c>
      <c r="Y98" s="74">
        <f t="shared" si="106"/>
        <v>11561.736383689386</v>
      </c>
      <c r="DA98" s="90" t="s">
        <v>273</v>
      </c>
    </row>
    <row r="99" spans="1:105" ht="12" customHeight="1" x14ac:dyDescent="0.25">
      <c r="A99" s="97" t="s">
        <v>56</v>
      </c>
      <c r="B99" s="74">
        <f t="shared" ref="B99:W99" si="107">B47*11630*1000/B$6</f>
        <v>1.2933893838432207</v>
      </c>
      <c r="C99" s="74">
        <f t="shared" si="107"/>
        <v>1.3407919236317281</v>
      </c>
      <c r="D99" s="74">
        <f t="shared" si="107"/>
        <v>1.3833785253962616</v>
      </c>
      <c r="E99" s="74">
        <f t="shared" si="107"/>
        <v>1.4174468748609315</v>
      </c>
      <c r="F99" s="74">
        <f t="shared" si="107"/>
        <v>1.4693715598906594</v>
      </c>
      <c r="G99" s="74">
        <f t="shared" si="107"/>
        <v>1.6029917738745647</v>
      </c>
      <c r="H99" s="74">
        <f t="shared" si="107"/>
        <v>1.7414606623532063</v>
      </c>
      <c r="I99" s="74">
        <f t="shared" si="107"/>
        <v>1.8758091263965539</v>
      </c>
      <c r="J99" s="74">
        <f t="shared" si="107"/>
        <v>1.9571532180397995</v>
      </c>
      <c r="K99" s="74">
        <f t="shared" si="107"/>
        <v>2.0732183094195489</v>
      </c>
      <c r="L99" s="74">
        <f t="shared" si="107"/>
        <v>2.4498143855702028</v>
      </c>
      <c r="M99" s="74">
        <f t="shared" si="107"/>
        <v>2.4035715235261597</v>
      </c>
      <c r="N99" s="74">
        <f t="shared" si="107"/>
        <v>2.6121338877857059</v>
      </c>
      <c r="O99" s="74">
        <f t="shared" si="107"/>
        <v>2.7829950940484207</v>
      </c>
      <c r="P99" s="74">
        <f t="shared" si="107"/>
        <v>3.2382523742338867</v>
      </c>
      <c r="Q99" s="74">
        <f t="shared" si="107"/>
        <v>3.224735090611162</v>
      </c>
      <c r="R99" s="74">
        <f t="shared" si="107"/>
        <v>3.3093320239514386</v>
      </c>
      <c r="S99" s="74">
        <f t="shared" si="107"/>
        <v>3.5204439924453288</v>
      </c>
      <c r="T99" s="74">
        <f t="shared" si="107"/>
        <v>3.7869890884457322</v>
      </c>
      <c r="U99" s="74">
        <f t="shared" si="107"/>
        <v>3.8959139866538393</v>
      </c>
      <c r="V99" s="74">
        <f t="shared" si="107"/>
        <v>4.2024328276115099</v>
      </c>
      <c r="W99" s="74">
        <f t="shared" si="107"/>
        <v>4.3553400084106153</v>
      </c>
      <c r="X99" s="74">
        <f t="shared" ref="X99:Y99" si="108">X47*11630*1000/X$6</f>
        <v>4.6013062542024894</v>
      </c>
      <c r="Y99" s="74">
        <f t="shared" si="108"/>
        <v>4.7149052702744392</v>
      </c>
      <c r="DA99" s="90" t="s">
        <v>274</v>
      </c>
    </row>
    <row r="100" spans="1:105" ht="12" customHeight="1" x14ac:dyDescent="0.25">
      <c r="A100" s="97" t="s">
        <v>55</v>
      </c>
      <c r="B100" s="74">
        <f t="shared" ref="B100:W100" si="109">B48*11630*1000/B$6</f>
        <v>1226.1707757767047</v>
      </c>
      <c r="C100" s="74">
        <f t="shared" si="109"/>
        <v>1168.0376533178494</v>
      </c>
      <c r="D100" s="74">
        <f t="shared" si="109"/>
        <v>1148.6065695677539</v>
      </c>
      <c r="E100" s="74">
        <f t="shared" si="109"/>
        <v>1144.4616898149955</v>
      </c>
      <c r="F100" s="74">
        <f t="shared" si="109"/>
        <v>1145.5060227511956</v>
      </c>
      <c r="G100" s="74">
        <f t="shared" si="109"/>
        <v>1196.1449517715087</v>
      </c>
      <c r="H100" s="74">
        <f t="shared" si="109"/>
        <v>1187.9237071404179</v>
      </c>
      <c r="I100" s="74">
        <f t="shared" si="109"/>
        <v>1175.1469595245214</v>
      </c>
      <c r="J100" s="74">
        <f t="shared" si="109"/>
        <v>1103.2344490191319</v>
      </c>
      <c r="K100" s="74">
        <f t="shared" si="109"/>
        <v>1158.9826706506885</v>
      </c>
      <c r="L100" s="74">
        <f t="shared" si="109"/>
        <v>1122.1070323835625</v>
      </c>
      <c r="M100" s="74">
        <f t="shared" si="109"/>
        <v>1172.9466406946005</v>
      </c>
      <c r="N100" s="74">
        <f t="shared" si="109"/>
        <v>1173.2672688901209</v>
      </c>
      <c r="O100" s="74">
        <f t="shared" si="109"/>
        <v>1254.0042721241994</v>
      </c>
      <c r="P100" s="74">
        <f t="shared" si="109"/>
        <v>1256.9025133139244</v>
      </c>
      <c r="Q100" s="74">
        <f t="shared" si="109"/>
        <v>1358.7872625175441</v>
      </c>
      <c r="R100" s="74">
        <f t="shared" si="109"/>
        <v>1447.0944496849868</v>
      </c>
      <c r="S100" s="74">
        <f t="shared" si="109"/>
        <v>1342.8178848138393</v>
      </c>
      <c r="T100" s="74">
        <f t="shared" si="109"/>
        <v>1400.9762694152864</v>
      </c>
      <c r="U100" s="74">
        <f t="shared" si="109"/>
        <v>1385.6736883126275</v>
      </c>
      <c r="V100" s="74">
        <f t="shared" si="109"/>
        <v>1315.2081730235986</v>
      </c>
      <c r="W100" s="74">
        <f t="shared" si="109"/>
        <v>1403.3993020285577</v>
      </c>
      <c r="X100" s="74">
        <f t="shared" ref="X100:Y100" si="110">X48*11630*1000/X$6</f>
        <v>1349.3678360650063</v>
      </c>
      <c r="Y100" s="74">
        <f t="shared" si="110"/>
        <v>1392.6680293745594</v>
      </c>
      <c r="DA100" s="90" t="s">
        <v>275</v>
      </c>
    </row>
    <row r="101" spans="1:105" ht="12" customHeight="1" x14ac:dyDescent="0.25">
      <c r="A101" s="107" t="s">
        <v>54</v>
      </c>
      <c r="B101" s="193">
        <f t="shared" ref="B101:W101" si="111">B49*11630*1000/B$6</f>
        <v>161.21463335809898</v>
      </c>
      <c r="C101" s="193">
        <f t="shared" si="111"/>
        <v>159.9923297122379</v>
      </c>
      <c r="D101" s="193">
        <f t="shared" si="111"/>
        <v>161.71906723575776</v>
      </c>
      <c r="E101" s="193">
        <f t="shared" si="111"/>
        <v>167.44943750696632</v>
      </c>
      <c r="F101" s="193">
        <f t="shared" si="111"/>
        <v>174.64723450913618</v>
      </c>
      <c r="G101" s="193">
        <f t="shared" si="111"/>
        <v>182.41137982831498</v>
      </c>
      <c r="H101" s="193">
        <f t="shared" si="111"/>
        <v>186.70527173578063</v>
      </c>
      <c r="I101" s="193">
        <f t="shared" si="111"/>
        <v>185.15074274641734</v>
      </c>
      <c r="J101" s="193">
        <f t="shared" si="111"/>
        <v>177.46810696800665</v>
      </c>
      <c r="K101" s="193">
        <f t="shared" si="111"/>
        <v>195.76145183492238</v>
      </c>
      <c r="L101" s="193">
        <f t="shared" si="111"/>
        <v>210.10072286081228</v>
      </c>
      <c r="M101" s="193">
        <f t="shared" si="111"/>
        <v>210.21052063266296</v>
      </c>
      <c r="N101" s="193">
        <f t="shared" si="111"/>
        <v>214.93395974652537</v>
      </c>
      <c r="O101" s="193">
        <f t="shared" si="111"/>
        <v>235.72532488775434</v>
      </c>
      <c r="P101" s="193">
        <f t="shared" si="111"/>
        <v>234.65363795303929</v>
      </c>
      <c r="Q101" s="193">
        <f t="shared" si="111"/>
        <v>253.29514236296407</v>
      </c>
      <c r="R101" s="193">
        <f t="shared" si="111"/>
        <v>251.79358848072235</v>
      </c>
      <c r="S101" s="193">
        <f t="shared" si="111"/>
        <v>269.75533215122408</v>
      </c>
      <c r="T101" s="193">
        <f t="shared" si="111"/>
        <v>281.80689332743771</v>
      </c>
      <c r="U101" s="193">
        <f t="shared" si="111"/>
        <v>279.08059443401004</v>
      </c>
      <c r="V101" s="193">
        <f t="shared" si="111"/>
        <v>277.26705599244553</v>
      </c>
      <c r="W101" s="193">
        <f t="shared" si="111"/>
        <v>275.56179779542907</v>
      </c>
      <c r="X101" s="193">
        <f t="shared" ref="X101:Y101" si="112">X49*11630*1000/X$6</f>
        <v>263.72391879735255</v>
      </c>
      <c r="Y101" s="193">
        <f t="shared" si="112"/>
        <v>263.84273866707872</v>
      </c>
      <c r="DA101" s="214" t="s">
        <v>276</v>
      </c>
    </row>
    <row r="102" spans="1:105" ht="12" customHeight="1" x14ac:dyDescent="0.25">
      <c r="A102" s="209" t="s">
        <v>58</v>
      </c>
      <c r="B102" s="77">
        <f t="shared" ref="B102:W102" si="113">B50*11630*1000/B$6</f>
        <v>2370.6620136468623</v>
      </c>
      <c r="C102" s="77">
        <f t="shared" si="113"/>
        <v>2409.6887933555731</v>
      </c>
      <c r="D102" s="77">
        <f t="shared" si="113"/>
        <v>2432.5655341838219</v>
      </c>
      <c r="E102" s="77">
        <f t="shared" si="113"/>
        <v>2446.7047962759088</v>
      </c>
      <c r="F102" s="77">
        <f t="shared" si="113"/>
        <v>2470.563288657997</v>
      </c>
      <c r="G102" s="77">
        <f t="shared" si="113"/>
        <v>2489.2081524208065</v>
      </c>
      <c r="H102" s="77">
        <f t="shared" si="113"/>
        <v>2518.0006799245289</v>
      </c>
      <c r="I102" s="77">
        <f t="shared" si="113"/>
        <v>2532.4079835533198</v>
      </c>
      <c r="J102" s="77">
        <f t="shared" si="113"/>
        <v>2484.1534703442076</v>
      </c>
      <c r="K102" s="77">
        <f t="shared" si="113"/>
        <v>2480.0384934598328</v>
      </c>
      <c r="L102" s="77">
        <f t="shared" si="113"/>
        <v>2508.0133520510217</v>
      </c>
      <c r="M102" s="77">
        <f t="shared" si="113"/>
        <v>2492.0970110554886</v>
      </c>
      <c r="N102" s="77">
        <f t="shared" si="113"/>
        <v>2446.0106456711683</v>
      </c>
      <c r="O102" s="77">
        <f t="shared" si="113"/>
        <v>2430.6516634608706</v>
      </c>
      <c r="P102" s="77">
        <f t="shared" si="113"/>
        <v>2414.5073908747117</v>
      </c>
      <c r="Q102" s="77">
        <f t="shared" si="113"/>
        <v>2400.4301049161359</v>
      </c>
      <c r="R102" s="77">
        <f t="shared" si="113"/>
        <v>2365.2394045226774</v>
      </c>
      <c r="S102" s="77">
        <f t="shared" si="113"/>
        <v>2329.3266920429778</v>
      </c>
      <c r="T102" s="77">
        <f t="shared" si="113"/>
        <v>2273.8858103446828</v>
      </c>
      <c r="U102" s="77">
        <f t="shared" si="113"/>
        <v>2242.5971826944319</v>
      </c>
      <c r="V102" s="77">
        <f t="shared" si="113"/>
        <v>2247.7567528045379</v>
      </c>
      <c r="W102" s="77">
        <f t="shared" si="113"/>
        <v>2276.1457789937135</v>
      </c>
      <c r="X102" s="77">
        <f t="shared" ref="X102:Y102" si="114">X50*11630*1000/X$6</f>
        <v>2154.5717269221627</v>
      </c>
      <c r="Y102" s="77">
        <f t="shared" si="114"/>
        <v>2074.1927416465146</v>
      </c>
      <c r="DA102" s="92" t="s">
        <v>277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115">SUM(B105:B108)</f>
        <v>11894.698996043851</v>
      </c>
      <c r="C104" s="153">
        <f t="shared" si="115"/>
        <v>12529.755298182903</v>
      </c>
      <c r="D104" s="153">
        <f t="shared" si="115"/>
        <v>12465.090586542103</v>
      </c>
      <c r="E104" s="153">
        <f t="shared" si="115"/>
        <v>12803.434321717627</v>
      </c>
      <c r="F104" s="153">
        <f t="shared" si="115"/>
        <v>12655.981265886267</v>
      </c>
      <c r="G104" s="153">
        <f t="shared" si="115"/>
        <v>13945.767735160498</v>
      </c>
      <c r="H104" s="153">
        <f t="shared" si="115"/>
        <v>13821.572618330249</v>
      </c>
      <c r="I104" s="153">
        <f t="shared" si="115"/>
        <v>13442.12342671065</v>
      </c>
      <c r="J104" s="153">
        <f t="shared" si="115"/>
        <v>13021.265665508578</v>
      </c>
      <c r="K104" s="153">
        <f t="shared" si="115"/>
        <v>13529.539473433935</v>
      </c>
      <c r="L104" s="153">
        <f t="shared" si="115"/>
        <v>16595.924181596849</v>
      </c>
      <c r="M104" s="153">
        <f t="shared" si="115"/>
        <v>15234.2851009445</v>
      </c>
      <c r="N104" s="153">
        <f t="shared" si="115"/>
        <v>16074.526869802839</v>
      </c>
      <c r="O104" s="153">
        <f t="shared" si="115"/>
        <v>15313.294651200187</v>
      </c>
      <c r="P104" s="153">
        <f t="shared" si="115"/>
        <v>14251.597887347114</v>
      </c>
      <c r="Q104" s="153">
        <f t="shared" si="115"/>
        <v>14379.467322706745</v>
      </c>
      <c r="R104" s="153">
        <f t="shared" ref="R104:V104" si="116">SUM(R105:R108)</f>
        <v>15187.70931022341</v>
      </c>
      <c r="S104" s="153">
        <f t="shared" si="116"/>
        <v>15187.269184133993</v>
      </c>
      <c r="T104" s="153">
        <f t="shared" si="116"/>
        <v>14740.779565904919</v>
      </c>
      <c r="U104" s="153">
        <f t="shared" si="116"/>
        <v>14283.466814583104</v>
      </c>
      <c r="V104" s="153">
        <f t="shared" si="116"/>
        <v>13980.974821089947</v>
      </c>
      <c r="W104" s="153">
        <f t="shared" ref="W104:Y104" si="117">SUM(W105:W108)</f>
        <v>15071.347279518097</v>
      </c>
      <c r="X104" s="153">
        <f t="shared" si="117"/>
        <v>13649.517775679135</v>
      </c>
      <c r="Y104" s="153">
        <f t="shared" si="117"/>
        <v>13609.669980068236</v>
      </c>
      <c r="DA104" s="217" t="s">
        <v>278</v>
      </c>
    </row>
    <row r="105" spans="1:105" ht="12" customHeight="1" x14ac:dyDescent="0.25">
      <c r="A105" s="97" t="s">
        <v>57</v>
      </c>
      <c r="B105" s="74">
        <v>10988.31932954004</v>
      </c>
      <c r="C105" s="74">
        <v>11651.237089372778</v>
      </c>
      <c r="D105" s="74">
        <v>11590.204973724487</v>
      </c>
      <c r="E105" s="74">
        <v>11920.755339029049</v>
      </c>
      <c r="F105" s="74">
        <v>11756.450887928393</v>
      </c>
      <c r="G105" s="74">
        <v>13006.638227245956</v>
      </c>
      <c r="H105" s="74">
        <v>12872.237983630968</v>
      </c>
      <c r="I105" s="74">
        <v>12491.812753433655</v>
      </c>
      <c r="J105" s="74">
        <v>12120.767465226396</v>
      </c>
      <c r="K105" s="74">
        <v>12569.455745255809</v>
      </c>
      <c r="L105" s="74">
        <v>15637.65412514647</v>
      </c>
      <c r="M105" s="74">
        <v>14242.748280123007</v>
      </c>
      <c r="N105" s="74">
        <v>15067.12103974114</v>
      </c>
      <c r="O105" s="74">
        <v>14222.16653159284</v>
      </c>
      <c r="P105" s="74">
        <v>13150.876493466958</v>
      </c>
      <c r="Q105" s="74">
        <v>13181.293133147521</v>
      </c>
      <c r="R105" s="74">
        <v>13911.747403714578</v>
      </c>
      <c r="S105" s="74">
        <v>13954.345073907813</v>
      </c>
      <c r="T105" s="74">
        <v>13434.293499707343</v>
      </c>
      <c r="U105" s="74">
        <v>12970.545137814244</v>
      </c>
      <c r="V105" s="74">
        <v>12706.000571832394</v>
      </c>
      <c r="W105" s="74">
        <v>13705.772878510536</v>
      </c>
      <c r="X105" s="74">
        <v>12318.217184253015</v>
      </c>
      <c r="Y105" s="74">
        <v>12224.663576353409</v>
      </c>
      <c r="DA105" s="90" t="s">
        <v>279</v>
      </c>
    </row>
    <row r="106" spans="1:105" ht="12" customHeight="1" x14ac:dyDescent="0.25">
      <c r="A106" s="97" t="s">
        <v>56</v>
      </c>
      <c r="B106" s="74">
        <v>2.4573009090267974</v>
      </c>
      <c r="C106" s="74">
        <v>2.6822502448751147</v>
      </c>
      <c r="D106" s="74">
        <v>2.9327519770863026</v>
      </c>
      <c r="E106" s="74">
        <v>3.1913997886615029</v>
      </c>
      <c r="F106" s="74">
        <v>3.5366881599577162</v>
      </c>
      <c r="G106" s="74">
        <v>4.1578059466709787</v>
      </c>
      <c r="H106" s="74">
        <v>4.8727543846305084</v>
      </c>
      <c r="I106" s="74">
        <v>5.4850741622641079</v>
      </c>
      <c r="J106" s="74">
        <v>5.8604011182651421</v>
      </c>
      <c r="K106" s="74">
        <v>6.4763709768413715</v>
      </c>
      <c r="L106" s="74">
        <v>7.9813916640429969</v>
      </c>
      <c r="M106" s="74">
        <v>8.1197074259797741</v>
      </c>
      <c r="N106" s="74">
        <v>9.2144052959065768</v>
      </c>
      <c r="O106" s="74">
        <v>10.260377923115819</v>
      </c>
      <c r="P106" s="74">
        <v>12.496393286510781</v>
      </c>
      <c r="Q106" s="74">
        <v>12.873822423642656</v>
      </c>
      <c r="R106" s="74">
        <v>13.578744680083437</v>
      </c>
      <c r="S106" s="74">
        <v>14.882463984164206</v>
      </c>
      <c r="T106" s="74">
        <v>16.391577075447966</v>
      </c>
      <c r="U106" s="74">
        <v>17.157744323647712</v>
      </c>
      <c r="V106" s="74">
        <v>18.759560730368523</v>
      </c>
      <c r="W106" s="74">
        <v>19.594273652627749</v>
      </c>
      <c r="X106" s="74">
        <v>20.829527356174335</v>
      </c>
      <c r="Y106" s="74">
        <v>21.440464540560903</v>
      </c>
      <c r="DA106" s="90" t="s">
        <v>280</v>
      </c>
    </row>
    <row r="107" spans="1:105" ht="12" customHeight="1" x14ac:dyDescent="0.25">
      <c r="A107" s="97" t="s">
        <v>55</v>
      </c>
      <c r="B107" s="74">
        <v>780.47688311976901</v>
      </c>
      <c r="C107" s="74">
        <v>753.02752764826732</v>
      </c>
      <c r="D107" s="74">
        <v>747.3241487483325</v>
      </c>
      <c r="E107" s="74">
        <v>750.00478233301237</v>
      </c>
      <c r="F107" s="74">
        <v>760.48669309861259</v>
      </c>
      <c r="G107" s="74">
        <v>792.91915106727026</v>
      </c>
      <c r="H107" s="74">
        <v>798.42711665635784</v>
      </c>
      <c r="I107" s="74">
        <v>799.68489602371289</v>
      </c>
      <c r="J107" s="74">
        <v>755.53010664654335</v>
      </c>
      <c r="K107" s="74">
        <v>799.96006269703184</v>
      </c>
      <c r="L107" s="74">
        <v>785.01591684051482</v>
      </c>
      <c r="M107" s="74">
        <v>817.48609310264328</v>
      </c>
      <c r="N107" s="74">
        <v>828.0111853205085</v>
      </c>
      <c r="O107" s="74">
        <v>893.5479829222885</v>
      </c>
      <c r="P107" s="74">
        <v>901.171659939694</v>
      </c>
      <c r="Q107" s="74">
        <v>982.3664512927877</v>
      </c>
      <c r="R107" s="74">
        <v>1059.1575871044827</v>
      </c>
      <c r="S107" s="74">
        <v>998.0319532792131</v>
      </c>
      <c r="T107" s="74">
        <v>1057.3775214901536</v>
      </c>
      <c r="U107" s="74">
        <v>1062.0150548528677</v>
      </c>
      <c r="V107" s="74">
        <v>1020.367219999691</v>
      </c>
      <c r="W107" s="74">
        <v>1108.3908509774949</v>
      </c>
      <c r="X107" s="74">
        <v>1080.245740822942</v>
      </c>
      <c r="Y107" s="74">
        <v>1130.4862262467748</v>
      </c>
      <c r="DA107" s="90" t="s">
        <v>281</v>
      </c>
    </row>
    <row r="108" spans="1:105" ht="12" customHeight="1" x14ac:dyDescent="0.25">
      <c r="A108" s="109" t="s">
        <v>54</v>
      </c>
      <c r="B108" s="77">
        <v>123.44548247501612</v>
      </c>
      <c r="C108" s="77">
        <v>122.80843091698091</v>
      </c>
      <c r="D108" s="77">
        <v>124.62871209219792</v>
      </c>
      <c r="E108" s="77">
        <v>129.48280056690243</v>
      </c>
      <c r="F108" s="77">
        <v>135.50699669930245</v>
      </c>
      <c r="G108" s="77">
        <v>142.05255090060135</v>
      </c>
      <c r="H108" s="77">
        <v>146.03476365829198</v>
      </c>
      <c r="I108" s="77">
        <v>145.14070309101731</v>
      </c>
      <c r="J108" s="77">
        <v>139.10769251737372</v>
      </c>
      <c r="K108" s="77">
        <v>153.64729450425341</v>
      </c>
      <c r="L108" s="77">
        <v>165.27274794582087</v>
      </c>
      <c r="M108" s="77">
        <v>165.93102029286948</v>
      </c>
      <c r="N108" s="77">
        <v>170.1802394452846</v>
      </c>
      <c r="O108" s="77">
        <v>187.31975876194383</v>
      </c>
      <c r="P108" s="77">
        <v>187.05334065395303</v>
      </c>
      <c r="Q108" s="77">
        <v>202.93391584279468</v>
      </c>
      <c r="R108" s="77">
        <v>203.2255747242645</v>
      </c>
      <c r="S108" s="77">
        <v>220.0096929628034</v>
      </c>
      <c r="T108" s="77">
        <v>232.71696763197281</v>
      </c>
      <c r="U108" s="77">
        <v>233.74887759234431</v>
      </c>
      <c r="V108" s="77">
        <v>235.84746852749333</v>
      </c>
      <c r="W108" s="77">
        <v>237.58927637743651</v>
      </c>
      <c r="X108" s="77">
        <v>230.22532324700353</v>
      </c>
      <c r="Y108" s="77">
        <v>233.07971292749323</v>
      </c>
      <c r="DA108" s="92" t="s">
        <v>282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118">B78*1000000/B$6</f>
        <v>698.18307958499429</v>
      </c>
      <c r="C110" s="203">
        <f t="shared" si="118"/>
        <v>672.35471893202248</v>
      </c>
      <c r="D110" s="203">
        <f t="shared" si="118"/>
        <v>578.49833076108087</v>
      </c>
      <c r="E110" s="203">
        <f t="shared" si="118"/>
        <v>542.42008890287559</v>
      </c>
      <c r="F110" s="203">
        <f t="shared" si="118"/>
        <v>391.95055168893498</v>
      </c>
      <c r="G110" s="203">
        <f t="shared" si="118"/>
        <v>566.94397273421146</v>
      </c>
      <c r="H110" s="203">
        <f t="shared" si="118"/>
        <v>424.25924516586127</v>
      </c>
      <c r="I110" s="203">
        <f t="shared" si="118"/>
        <v>354.57328740791326</v>
      </c>
      <c r="J110" s="203">
        <f t="shared" si="118"/>
        <v>296.81155161376489</v>
      </c>
      <c r="K110" s="203">
        <f t="shared" si="118"/>
        <v>268.22317066899927</v>
      </c>
      <c r="L110" s="203">
        <f t="shared" si="118"/>
        <v>247.49843214095242</v>
      </c>
      <c r="M110" s="203">
        <f t="shared" si="118"/>
        <v>208.88631085355703</v>
      </c>
      <c r="N110" s="203">
        <f t="shared" si="118"/>
        <v>192.23457831207401</v>
      </c>
      <c r="O110" s="203">
        <f t="shared" si="118"/>
        <v>177.47690384467816</v>
      </c>
      <c r="P110" s="203">
        <f t="shared" si="118"/>
        <v>161.45595235148488</v>
      </c>
      <c r="Q110" s="203">
        <f t="shared" si="118"/>
        <v>160.16416223038081</v>
      </c>
      <c r="R110" s="203">
        <f t="shared" ref="R110:V110" si="119">R78*1000000/R$6</f>
        <v>144.13585069230032</v>
      </c>
      <c r="S110" s="203">
        <f t="shared" si="119"/>
        <v>139.78367005473893</v>
      </c>
      <c r="T110" s="203">
        <f t="shared" si="119"/>
        <v>128.31852569117655</v>
      </c>
      <c r="U110" s="203">
        <f t="shared" si="119"/>
        <v>121.41465104808641</v>
      </c>
      <c r="V110" s="203">
        <f t="shared" si="119"/>
        <v>126.40445392441669</v>
      </c>
      <c r="W110" s="203">
        <f t="shared" ref="W110:Y110" si="120">W78*1000000/W$6</f>
        <v>129.39622589972271</v>
      </c>
      <c r="X110" s="203">
        <f t="shared" si="120"/>
        <v>93.744016679494479</v>
      </c>
      <c r="Y110" s="203">
        <f t="shared" si="120"/>
        <v>82.99028790950284</v>
      </c>
      <c r="DA110" s="216" t="s">
        <v>283</v>
      </c>
    </row>
    <row r="111" spans="1:105" ht="12" customHeight="1" x14ac:dyDescent="0.25">
      <c r="A111" s="208" t="s">
        <v>39</v>
      </c>
      <c r="B111" s="192">
        <f t="shared" ref="B111:Q111" si="121">B79*1000000/B$6</f>
        <v>698.18307958499429</v>
      </c>
      <c r="C111" s="192">
        <f t="shared" si="121"/>
        <v>672.35471893202248</v>
      </c>
      <c r="D111" s="192">
        <f t="shared" si="121"/>
        <v>578.49833076108087</v>
      </c>
      <c r="E111" s="192">
        <f t="shared" si="121"/>
        <v>542.42008890287559</v>
      </c>
      <c r="F111" s="192">
        <f t="shared" si="121"/>
        <v>391.95055168893498</v>
      </c>
      <c r="G111" s="192">
        <f t="shared" si="121"/>
        <v>566.94397273421146</v>
      </c>
      <c r="H111" s="192">
        <f t="shared" si="121"/>
        <v>424.25924516586127</v>
      </c>
      <c r="I111" s="192">
        <f t="shared" si="121"/>
        <v>354.57328740791326</v>
      </c>
      <c r="J111" s="192">
        <f t="shared" si="121"/>
        <v>296.81155161376489</v>
      </c>
      <c r="K111" s="192">
        <f t="shared" si="121"/>
        <v>268.22317066899927</v>
      </c>
      <c r="L111" s="192">
        <f t="shared" si="121"/>
        <v>247.49843214095242</v>
      </c>
      <c r="M111" s="192">
        <f t="shared" si="121"/>
        <v>208.88631085355703</v>
      </c>
      <c r="N111" s="192">
        <f t="shared" si="121"/>
        <v>192.23457831207401</v>
      </c>
      <c r="O111" s="192">
        <f t="shared" si="121"/>
        <v>177.47690384467816</v>
      </c>
      <c r="P111" s="192">
        <f t="shared" si="121"/>
        <v>161.45595235148488</v>
      </c>
      <c r="Q111" s="192">
        <f t="shared" si="121"/>
        <v>160.16416223038081</v>
      </c>
      <c r="R111" s="192">
        <f t="shared" ref="R111:V111" si="122">R79*1000000/R$6</f>
        <v>144.13585069230032</v>
      </c>
      <c r="S111" s="192">
        <f t="shared" si="122"/>
        <v>139.78367005473893</v>
      </c>
      <c r="T111" s="192">
        <f t="shared" si="122"/>
        <v>128.31852569117655</v>
      </c>
      <c r="U111" s="192">
        <f t="shared" si="122"/>
        <v>121.41465104808641</v>
      </c>
      <c r="V111" s="192">
        <f t="shared" si="122"/>
        <v>126.40445392441669</v>
      </c>
      <c r="W111" s="192">
        <f t="shared" ref="W111:Y111" si="123">W79*1000000/W$6</f>
        <v>129.39622589972271</v>
      </c>
      <c r="X111" s="192">
        <f t="shared" si="123"/>
        <v>93.744016679494479</v>
      </c>
      <c r="Y111" s="192">
        <f t="shared" si="123"/>
        <v>82.99028790950284</v>
      </c>
      <c r="DA111" s="213" t="s">
        <v>284</v>
      </c>
    </row>
    <row r="112" spans="1:105" ht="12" customHeight="1" x14ac:dyDescent="0.25">
      <c r="A112" s="97" t="s">
        <v>57</v>
      </c>
      <c r="B112" s="74">
        <f t="shared" ref="B112:Q112" si="124">B80*1000000/B$6</f>
        <v>657.46281761897751</v>
      </c>
      <c r="C112" s="74">
        <f t="shared" si="124"/>
        <v>636.35084780220507</v>
      </c>
      <c r="D112" s="74">
        <f t="shared" si="124"/>
        <v>547.71807922876872</v>
      </c>
      <c r="E112" s="74">
        <f t="shared" si="124"/>
        <v>514.22211812140904</v>
      </c>
      <c r="F112" s="74">
        <f t="shared" si="124"/>
        <v>371.00197965282882</v>
      </c>
      <c r="G112" s="74">
        <f t="shared" si="124"/>
        <v>538.26391064207019</v>
      </c>
      <c r="H112" s="74">
        <f t="shared" si="124"/>
        <v>402.42207001670943</v>
      </c>
      <c r="I112" s="74">
        <f t="shared" si="124"/>
        <v>335.60468454152556</v>
      </c>
      <c r="J112" s="74">
        <f t="shared" si="124"/>
        <v>281.29624197311267</v>
      </c>
      <c r="K112" s="74">
        <f t="shared" si="124"/>
        <v>253.70358983742318</v>
      </c>
      <c r="L112" s="74">
        <f t="shared" si="124"/>
        <v>236.55259446899129</v>
      </c>
      <c r="M112" s="74">
        <f t="shared" si="124"/>
        <v>198.16466443394438</v>
      </c>
      <c r="N112" s="74">
        <f t="shared" si="124"/>
        <v>182.55500646452083</v>
      </c>
      <c r="O112" s="74">
        <f t="shared" si="124"/>
        <v>167.02549636021294</v>
      </c>
      <c r="P112" s="74">
        <f t="shared" si="124"/>
        <v>150.87071351001086</v>
      </c>
      <c r="Q112" s="74">
        <f t="shared" si="124"/>
        <v>149.1474433796019</v>
      </c>
      <c r="R112" s="74">
        <f t="shared" ref="R112:V112" si="125">R80*1000000/R$6</f>
        <v>134.03983048569805</v>
      </c>
      <c r="S112" s="74">
        <f t="shared" si="125"/>
        <v>130.56865968394436</v>
      </c>
      <c r="T112" s="74">
        <f t="shared" si="125"/>
        <v>119.1328539299864</v>
      </c>
      <c r="U112" s="74">
        <f t="shared" si="125"/>
        <v>112.45957203999635</v>
      </c>
      <c r="V112" s="74">
        <f t="shared" si="125"/>
        <v>117.22939745921086</v>
      </c>
      <c r="W112" s="74">
        <f t="shared" ref="W112:Y112" si="126">W80*1000000/W$6</f>
        <v>123.82013425073593</v>
      </c>
      <c r="X112" s="74">
        <f t="shared" si="126"/>
        <v>89.20569627501763</v>
      </c>
      <c r="Y112" s="74">
        <f t="shared" si="126"/>
        <v>78.957948173950768</v>
      </c>
      <c r="DA112" s="90" t="s">
        <v>285</v>
      </c>
    </row>
    <row r="113" spans="1:105" ht="12" customHeight="1" x14ac:dyDescent="0.25">
      <c r="A113" s="97" t="s">
        <v>56</v>
      </c>
      <c r="B113" s="74">
        <f t="shared" ref="B113:Q113" si="127">B81*1000000/B$6</f>
        <v>0</v>
      </c>
      <c r="C113" s="74">
        <f t="shared" si="127"/>
        <v>0</v>
      </c>
      <c r="D113" s="74">
        <f t="shared" si="127"/>
        <v>0</v>
      </c>
      <c r="E113" s="74">
        <f t="shared" si="127"/>
        <v>0</v>
      </c>
      <c r="F113" s="74">
        <f t="shared" si="127"/>
        <v>0</v>
      </c>
      <c r="G113" s="74">
        <f t="shared" si="127"/>
        <v>0</v>
      </c>
      <c r="H113" s="74">
        <f t="shared" si="127"/>
        <v>0</v>
      </c>
      <c r="I113" s="74">
        <f t="shared" si="127"/>
        <v>0</v>
      </c>
      <c r="J113" s="74">
        <f t="shared" si="127"/>
        <v>0</v>
      </c>
      <c r="K113" s="74">
        <f t="shared" si="127"/>
        <v>0</v>
      </c>
      <c r="L113" s="74">
        <f t="shared" si="127"/>
        <v>0</v>
      </c>
      <c r="M113" s="74">
        <f t="shared" si="127"/>
        <v>0</v>
      </c>
      <c r="N113" s="74">
        <f t="shared" si="127"/>
        <v>0</v>
      </c>
      <c r="O113" s="74">
        <f t="shared" si="127"/>
        <v>0</v>
      </c>
      <c r="P113" s="74">
        <f t="shared" si="127"/>
        <v>0</v>
      </c>
      <c r="Q113" s="74">
        <f t="shared" si="127"/>
        <v>0</v>
      </c>
      <c r="R113" s="74">
        <f t="shared" ref="R113:V113" si="128">R81*1000000/R$6</f>
        <v>0</v>
      </c>
      <c r="S113" s="74">
        <f t="shared" si="128"/>
        <v>0</v>
      </c>
      <c r="T113" s="74">
        <f t="shared" si="128"/>
        <v>0</v>
      </c>
      <c r="U113" s="74">
        <f t="shared" si="128"/>
        <v>0</v>
      </c>
      <c r="V113" s="74">
        <f t="shared" si="128"/>
        <v>0</v>
      </c>
      <c r="W113" s="74">
        <f t="shared" ref="W113:Y113" si="129">W81*1000000/W$6</f>
        <v>0</v>
      </c>
      <c r="X113" s="74">
        <f t="shared" si="129"/>
        <v>0</v>
      </c>
      <c r="Y113" s="74">
        <f t="shared" si="129"/>
        <v>0</v>
      </c>
      <c r="DA113" s="90" t="s">
        <v>286</v>
      </c>
    </row>
    <row r="114" spans="1:105" ht="12" customHeight="1" x14ac:dyDescent="0.25">
      <c r="A114" s="97" t="s">
        <v>55</v>
      </c>
      <c r="B114" s="74">
        <f t="shared" ref="B114:Q114" si="130">B82*1000000/B$6</f>
        <v>40.297399674212244</v>
      </c>
      <c r="C114" s="74">
        <f t="shared" si="130"/>
        <v>35.539911003915272</v>
      </c>
      <c r="D114" s="74">
        <f t="shared" si="130"/>
        <v>30.489730902552711</v>
      </c>
      <c r="E114" s="74">
        <f t="shared" si="130"/>
        <v>27.937249111205748</v>
      </c>
      <c r="F114" s="74">
        <f t="shared" si="130"/>
        <v>20.670263520095375</v>
      </c>
      <c r="G114" s="74">
        <f t="shared" si="130"/>
        <v>28.405881253113641</v>
      </c>
      <c r="H114" s="74">
        <f t="shared" si="130"/>
        <v>21.612923426292433</v>
      </c>
      <c r="I114" s="74">
        <f t="shared" si="130"/>
        <v>18.731470828769762</v>
      </c>
      <c r="J114" s="74">
        <f t="shared" si="130"/>
        <v>15.284463456289377</v>
      </c>
      <c r="K114" s="74">
        <f t="shared" si="130"/>
        <v>14.164996858204548</v>
      </c>
      <c r="L114" s="74">
        <f t="shared" si="130"/>
        <v>10.592614134591859</v>
      </c>
      <c r="M114" s="74">
        <f t="shared" si="130"/>
        <v>10.388688027015517</v>
      </c>
      <c r="N114" s="74">
        <f t="shared" si="130"/>
        <v>9.4682293719490858</v>
      </c>
      <c r="O114" s="74">
        <f t="shared" si="130"/>
        <v>10.271135379364541</v>
      </c>
      <c r="P114" s="74">
        <f t="shared" si="130"/>
        <v>10.41723084435986</v>
      </c>
      <c r="Q114" s="74">
        <f t="shared" si="130"/>
        <v>10.848405516916962</v>
      </c>
      <c r="R114" s="74">
        <f t="shared" ref="R114:V114" si="131">R82*1000000/R$6</f>
        <v>9.9213034102948665</v>
      </c>
      <c r="S114" s="74">
        <f t="shared" si="131"/>
        <v>9.052743702064177</v>
      </c>
      <c r="T114" s="74">
        <f t="shared" si="131"/>
        <v>8.9677244207181346</v>
      </c>
      <c r="U114" s="74">
        <f t="shared" si="131"/>
        <v>8.8197449872290363</v>
      </c>
      <c r="V114" s="74">
        <f t="shared" si="131"/>
        <v>9.0435860776161032</v>
      </c>
      <c r="W114" s="74">
        <f t="shared" ref="W114:Y114" si="132">W82*1000000/W$6</f>
        <v>5.3943524139444214</v>
      </c>
      <c r="X114" s="74">
        <f t="shared" si="132"/>
        <v>4.3753584000885271</v>
      </c>
      <c r="Y114" s="74">
        <f t="shared" si="132"/>
        <v>3.8695053109663968</v>
      </c>
      <c r="DA114" s="90" t="s">
        <v>287</v>
      </c>
    </row>
    <row r="115" spans="1:105" ht="12" customHeight="1" x14ac:dyDescent="0.25">
      <c r="A115" s="107" t="s">
        <v>54</v>
      </c>
      <c r="B115" s="193">
        <f t="shared" ref="B115:Q115" si="133">B83*1000000/B$6</f>
        <v>0.42286229180459334</v>
      </c>
      <c r="C115" s="193">
        <f t="shared" si="133"/>
        <v>0.46396012590223529</v>
      </c>
      <c r="D115" s="193">
        <f t="shared" si="133"/>
        <v>0.29052062975947673</v>
      </c>
      <c r="E115" s="193">
        <f t="shared" si="133"/>
        <v>0.26072167026073229</v>
      </c>
      <c r="F115" s="193">
        <f t="shared" si="133"/>
        <v>0.27830851601078904</v>
      </c>
      <c r="G115" s="193">
        <f t="shared" si="133"/>
        <v>0.27418083902769308</v>
      </c>
      <c r="H115" s="193">
        <f t="shared" si="133"/>
        <v>0.22425172285938091</v>
      </c>
      <c r="I115" s="193">
        <f t="shared" si="133"/>
        <v>0.23713203761792281</v>
      </c>
      <c r="J115" s="193">
        <f t="shared" si="133"/>
        <v>0.23084618436280938</v>
      </c>
      <c r="K115" s="193">
        <f t="shared" si="133"/>
        <v>0.35458397337156206</v>
      </c>
      <c r="L115" s="193">
        <f t="shared" si="133"/>
        <v>0.35322353736923773</v>
      </c>
      <c r="M115" s="193">
        <f t="shared" si="133"/>
        <v>0.33295839259712201</v>
      </c>
      <c r="N115" s="193">
        <f t="shared" si="133"/>
        <v>0.21134247560409405</v>
      </c>
      <c r="O115" s="193">
        <f t="shared" si="133"/>
        <v>0.18027210510067981</v>
      </c>
      <c r="P115" s="193">
        <f t="shared" si="133"/>
        <v>0.16800799711416692</v>
      </c>
      <c r="Q115" s="193">
        <f t="shared" si="133"/>
        <v>0.16831333386194317</v>
      </c>
      <c r="R115" s="193">
        <f t="shared" ref="R115:V115" si="134">R83*1000000/R$6</f>
        <v>0.17471679630739076</v>
      </c>
      <c r="S115" s="193">
        <f t="shared" si="134"/>
        <v>0.16226666873040188</v>
      </c>
      <c r="T115" s="193">
        <f t="shared" si="134"/>
        <v>0.21794734047202202</v>
      </c>
      <c r="U115" s="193">
        <f t="shared" si="134"/>
        <v>0.13533402086101767</v>
      </c>
      <c r="V115" s="193">
        <f t="shared" si="134"/>
        <v>0.13147038758972135</v>
      </c>
      <c r="W115" s="193">
        <f t="shared" ref="W115:Y115" si="135">W83*1000000/W$6</f>
        <v>0.18173923504237785</v>
      </c>
      <c r="X115" s="193">
        <f t="shared" si="135"/>
        <v>0.16296200438832376</v>
      </c>
      <c r="Y115" s="193">
        <f t="shared" si="135"/>
        <v>0.16283442458566164</v>
      </c>
      <c r="DA115" s="214" t="s">
        <v>288</v>
      </c>
    </row>
    <row r="116" spans="1:105" ht="12" customHeight="1" x14ac:dyDescent="0.25">
      <c r="A116" s="209" t="s">
        <v>58</v>
      </c>
      <c r="B116" s="77">
        <f t="shared" ref="B116:Q116" si="136">B84*1000000/B$6</f>
        <v>0</v>
      </c>
      <c r="C116" s="77">
        <f t="shared" si="136"/>
        <v>0</v>
      </c>
      <c r="D116" s="77">
        <f t="shared" si="136"/>
        <v>0</v>
      </c>
      <c r="E116" s="77">
        <f t="shared" si="136"/>
        <v>0</v>
      </c>
      <c r="F116" s="77">
        <f t="shared" si="136"/>
        <v>0</v>
      </c>
      <c r="G116" s="77">
        <f t="shared" si="136"/>
        <v>0</v>
      </c>
      <c r="H116" s="77">
        <f t="shared" si="136"/>
        <v>0</v>
      </c>
      <c r="I116" s="77">
        <f t="shared" si="136"/>
        <v>0</v>
      </c>
      <c r="J116" s="77">
        <f t="shared" si="136"/>
        <v>0</v>
      </c>
      <c r="K116" s="77">
        <f t="shared" si="136"/>
        <v>0</v>
      </c>
      <c r="L116" s="77">
        <f t="shared" si="136"/>
        <v>0</v>
      </c>
      <c r="M116" s="77">
        <f t="shared" si="136"/>
        <v>0</v>
      </c>
      <c r="N116" s="77">
        <f t="shared" si="136"/>
        <v>0</v>
      </c>
      <c r="O116" s="77">
        <f t="shared" si="136"/>
        <v>0</v>
      </c>
      <c r="P116" s="77">
        <f t="shared" si="136"/>
        <v>0</v>
      </c>
      <c r="Q116" s="77">
        <f t="shared" si="136"/>
        <v>0</v>
      </c>
      <c r="R116" s="77">
        <f t="shared" ref="R116:V116" si="137">R84*1000000/R$6</f>
        <v>0</v>
      </c>
      <c r="S116" s="77">
        <f t="shared" si="137"/>
        <v>0</v>
      </c>
      <c r="T116" s="77">
        <f t="shared" si="137"/>
        <v>0</v>
      </c>
      <c r="U116" s="77">
        <f t="shared" si="137"/>
        <v>0</v>
      </c>
      <c r="V116" s="77">
        <f t="shared" si="137"/>
        <v>0</v>
      </c>
      <c r="W116" s="77">
        <f t="shared" ref="W116:Y116" si="138">W84*1000000/W$6</f>
        <v>0</v>
      </c>
      <c r="X116" s="77">
        <f t="shared" si="138"/>
        <v>0</v>
      </c>
      <c r="Y116" s="77">
        <f t="shared" si="138"/>
        <v>0</v>
      </c>
      <c r="DA116" s="92" t="s">
        <v>289</v>
      </c>
    </row>
    <row r="118" spans="1:105" ht="12.95" customHeight="1" x14ac:dyDescent="0.25">
      <c r="A118" s="23" t="s">
        <v>48</v>
      </c>
      <c r="B118" s="206">
        <f t="shared" ref="B118:Q118" si="139">IF(B104=0,"",B104/B97)</f>
        <v>0.67717018798055684</v>
      </c>
      <c r="C118" s="206">
        <f t="shared" si="139"/>
        <v>0.69692470494767278</v>
      </c>
      <c r="D118" s="206">
        <f t="shared" si="139"/>
        <v>0.71863351138025833</v>
      </c>
      <c r="E118" s="206">
        <f t="shared" si="139"/>
        <v>0.73960562639895855</v>
      </c>
      <c r="F118" s="206">
        <f t="shared" si="139"/>
        <v>0.76665616392433422</v>
      </c>
      <c r="G118" s="206">
        <f t="shared" si="139"/>
        <v>0.77471175072625165</v>
      </c>
      <c r="H118" s="206">
        <f t="shared" si="139"/>
        <v>0.801633357096739</v>
      </c>
      <c r="I118" s="206">
        <f t="shared" si="139"/>
        <v>0.8189346353583854</v>
      </c>
      <c r="J118" s="206">
        <f t="shared" si="139"/>
        <v>0.83766635056241634</v>
      </c>
      <c r="K118" s="206">
        <f t="shared" si="139"/>
        <v>0.85709797084815631</v>
      </c>
      <c r="L118" s="206">
        <f t="shared" si="139"/>
        <v>0.89067294723802859</v>
      </c>
      <c r="M118" s="206">
        <f t="shared" si="139"/>
        <v>0.89279098778516874</v>
      </c>
      <c r="N118" s="206">
        <f t="shared" si="139"/>
        <v>0.89697797724301342</v>
      </c>
      <c r="O118" s="206">
        <f t="shared" si="139"/>
        <v>0.9200250599695865</v>
      </c>
      <c r="P118" s="206">
        <f t="shared" si="139"/>
        <v>0.92888920340040404</v>
      </c>
      <c r="Q118" s="206">
        <f t="shared" si="139"/>
        <v>0.92209974434003117</v>
      </c>
      <c r="R118" s="206">
        <f t="shared" ref="R118:V118" si="140">IF(R104=0,"",R104/R97)</f>
        <v>0.94551041934130076</v>
      </c>
      <c r="S118" s="206">
        <f t="shared" si="140"/>
        <v>0.94531719467317421</v>
      </c>
      <c r="T118" s="206">
        <f t="shared" si="140"/>
        <v>0.96542225588695829</v>
      </c>
      <c r="U118" s="206">
        <f t="shared" si="140"/>
        <v>0.97247380844484377</v>
      </c>
      <c r="V118" s="206">
        <f t="shared" si="140"/>
        <v>0.99858341750806312</v>
      </c>
      <c r="W118" s="206">
        <f t="shared" ref="W118:Y118" si="141">IF(W104=0,"",W104/W97)</f>
        <v>0.98274047538969855</v>
      </c>
      <c r="X118" s="206">
        <f t="shared" si="141"/>
        <v>1.0237562464769063</v>
      </c>
      <c r="Y118" s="206">
        <f t="shared" si="141"/>
        <v>1.0292451813292607</v>
      </c>
      <c r="DA118" s="218" t="s">
        <v>290</v>
      </c>
    </row>
    <row r="119" spans="1:105" ht="12" customHeight="1" x14ac:dyDescent="0.25">
      <c r="A119" s="97" t="s">
        <v>57</v>
      </c>
      <c r="B119" s="199">
        <f t="shared" ref="B119:Q119" si="142">IF(B105=0,"",B105/B98)</f>
        <v>0.67927150515161838</v>
      </c>
      <c r="C119" s="199">
        <f t="shared" si="142"/>
        <v>0.69980489976990523</v>
      </c>
      <c r="D119" s="199">
        <f t="shared" si="142"/>
        <v>0.72285910273998832</v>
      </c>
      <c r="E119" s="199">
        <f t="shared" si="142"/>
        <v>0.74514801494900951</v>
      </c>
      <c r="F119" s="199">
        <f t="shared" si="142"/>
        <v>0.77414310738062386</v>
      </c>
      <c r="G119" s="199">
        <f t="shared" si="142"/>
        <v>0.78253893025628474</v>
      </c>
      <c r="H119" s="199">
        <f t="shared" si="142"/>
        <v>0.81134063774501963</v>
      </c>
      <c r="I119" s="199">
        <f t="shared" si="142"/>
        <v>0.82991128645912593</v>
      </c>
      <c r="J119" s="199">
        <f t="shared" si="142"/>
        <v>0.84986255585733173</v>
      </c>
      <c r="K119" s="199">
        <f t="shared" si="142"/>
        <v>0.87115640068478661</v>
      </c>
      <c r="L119" s="199">
        <f t="shared" si="142"/>
        <v>0.90399636876593137</v>
      </c>
      <c r="M119" s="199">
        <f t="shared" si="142"/>
        <v>0.90844845069515101</v>
      </c>
      <c r="N119" s="199">
        <f t="shared" si="142"/>
        <v>0.91150452925500247</v>
      </c>
      <c r="O119" s="199">
        <f t="shared" si="142"/>
        <v>0.93863794047599935</v>
      </c>
      <c r="P119" s="199">
        <f t="shared" si="142"/>
        <v>0.94967058178774999</v>
      </c>
      <c r="Q119" s="199">
        <f t="shared" si="142"/>
        <v>0.94293821629598573</v>
      </c>
      <c r="R119" s="199">
        <f t="shared" ref="R119:V119" si="143">IF(R105=0,"",R105/R98)</f>
        <v>0.96873224436505179</v>
      </c>
      <c r="S119" s="199">
        <f t="shared" si="143"/>
        <v>0.96571879849432518</v>
      </c>
      <c r="T119" s="199">
        <f t="shared" si="143"/>
        <v>0.98911260459229022</v>
      </c>
      <c r="U119" s="199">
        <f t="shared" si="143"/>
        <v>0.99626935357444246</v>
      </c>
      <c r="V119" s="199">
        <f t="shared" si="143"/>
        <v>1.0243362575014368</v>
      </c>
      <c r="W119" s="199">
        <f t="shared" ref="W119:Y119" si="144">IF(W105=0,"",W105/W98)</f>
        <v>1.003885618714859</v>
      </c>
      <c r="X119" s="199">
        <f t="shared" si="144"/>
        <v>1.0514831221081431</v>
      </c>
      <c r="Y119" s="199">
        <f t="shared" si="144"/>
        <v>1.0573380304362623</v>
      </c>
      <c r="DA119" s="59" t="s">
        <v>291</v>
      </c>
    </row>
    <row r="120" spans="1:105" ht="12" customHeight="1" x14ac:dyDescent="0.25">
      <c r="A120" s="97" t="s">
        <v>56</v>
      </c>
      <c r="B120" s="200">
        <f t="shared" ref="B120:Q120" si="145">IF(B106=0,"",B106/B99)</f>
        <v>1.8998925920708356</v>
      </c>
      <c r="C120" s="200">
        <f t="shared" si="145"/>
        <v>2.0004970179189723</v>
      </c>
      <c r="D120" s="200">
        <f t="shared" si="145"/>
        <v>2.1199924122331097</v>
      </c>
      <c r="E120" s="200">
        <f t="shared" si="145"/>
        <v>2.251512804650698</v>
      </c>
      <c r="F120" s="200">
        <f t="shared" si="145"/>
        <v>2.4069393041885827</v>
      </c>
      <c r="G120" s="200">
        <f t="shared" si="145"/>
        <v>2.5937787170430795</v>
      </c>
      <c r="H120" s="200">
        <f t="shared" si="145"/>
        <v>2.7980846710864187</v>
      </c>
      <c r="I120" s="200">
        <f t="shared" si="145"/>
        <v>2.9241110329817963</v>
      </c>
      <c r="J120" s="200">
        <f t="shared" si="145"/>
        <v>2.9943496831253036</v>
      </c>
      <c r="K120" s="200">
        <f t="shared" si="145"/>
        <v>3.1238248993925772</v>
      </c>
      <c r="L120" s="200">
        <f t="shared" si="145"/>
        <v>3.2579577093900118</v>
      </c>
      <c r="M120" s="200">
        <f t="shared" si="145"/>
        <v>3.37818423396353</v>
      </c>
      <c r="N120" s="200">
        <f t="shared" si="145"/>
        <v>3.5275394339444013</v>
      </c>
      <c r="O120" s="200">
        <f t="shared" si="145"/>
        <v>3.6868113584023803</v>
      </c>
      <c r="P120" s="200">
        <f t="shared" si="145"/>
        <v>3.858993013003567</v>
      </c>
      <c r="Q120" s="200">
        <f t="shared" si="145"/>
        <v>3.9922108520246753</v>
      </c>
      <c r="R120" s="200">
        <f t="shared" ref="R120:V120" si="146">IF(R106=0,"",R106/R99)</f>
        <v>4.1031678241429583</v>
      </c>
      <c r="S120" s="200">
        <f t="shared" si="146"/>
        <v>4.2274394980011385</v>
      </c>
      <c r="T120" s="200">
        <f t="shared" si="146"/>
        <v>4.3283930036818372</v>
      </c>
      <c r="U120" s="200">
        <f t="shared" si="146"/>
        <v>4.4040357108562151</v>
      </c>
      <c r="V120" s="200">
        <f t="shared" si="146"/>
        <v>4.4639763441574596</v>
      </c>
      <c r="W120" s="200">
        <f t="shared" ref="W120:Y120" si="147">IF(W106=0,"",W106/W99)</f>
        <v>4.4989079187363474</v>
      </c>
      <c r="X120" s="200">
        <f t="shared" si="147"/>
        <v>4.5268726325595479</v>
      </c>
      <c r="Y120" s="200">
        <f t="shared" si="147"/>
        <v>4.5473797057460121</v>
      </c>
      <c r="DA120" s="63" t="s">
        <v>292</v>
      </c>
    </row>
    <row r="121" spans="1:105" ht="12" customHeight="1" x14ac:dyDescent="0.25">
      <c r="A121" s="97" t="s">
        <v>55</v>
      </c>
      <c r="B121" s="200">
        <f t="shared" ref="B121:Q121" si="148">IF(B107=0,"",B107/B100)</f>
        <v>0.63651564573081942</v>
      </c>
      <c r="C121" s="200">
        <f t="shared" si="148"/>
        <v>0.64469456571820938</v>
      </c>
      <c r="D121" s="200">
        <f t="shared" si="148"/>
        <v>0.65063544693947473</v>
      </c>
      <c r="E121" s="200">
        <f t="shared" si="148"/>
        <v>0.65533410948360549</v>
      </c>
      <c r="F121" s="200">
        <f t="shared" si="148"/>
        <v>0.66388711887531526</v>
      </c>
      <c r="G121" s="200">
        <f t="shared" si="148"/>
        <v>0.66289553777988619</v>
      </c>
      <c r="H121" s="200">
        <f t="shared" si="148"/>
        <v>0.67211986077653063</v>
      </c>
      <c r="I121" s="200">
        <f t="shared" si="148"/>
        <v>0.68049777905843789</v>
      </c>
      <c r="J121" s="200">
        <f t="shared" si="148"/>
        <v>0.68483186626221926</v>
      </c>
      <c r="K121" s="200">
        <f t="shared" si="148"/>
        <v>0.69022607753738863</v>
      </c>
      <c r="L121" s="200">
        <f t="shared" si="148"/>
        <v>0.69959094291833834</v>
      </c>
      <c r="M121" s="200">
        <f t="shared" si="148"/>
        <v>0.69695079446967922</v>
      </c>
      <c r="N121" s="200">
        <f t="shared" si="148"/>
        <v>0.70573108726009603</v>
      </c>
      <c r="O121" s="200">
        <f t="shared" si="148"/>
        <v>0.71255577256421776</v>
      </c>
      <c r="P121" s="200">
        <f t="shared" si="148"/>
        <v>0.7169781668776225</v>
      </c>
      <c r="Q121" s="200">
        <f t="shared" si="148"/>
        <v>0.72297296154562951</v>
      </c>
      <c r="R121" s="200">
        <f t="shared" ref="R121:V121" si="149">IF(R107=0,"",R107/R100)</f>
        <v>0.73192015029499091</v>
      </c>
      <c r="S121" s="200">
        <f t="shared" si="149"/>
        <v>0.74323701267769049</v>
      </c>
      <c r="T121" s="200">
        <f t="shared" si="149"/>
        <v>0.75474334903007478</v>
      </c>
      <c r="U121" s="200">
        <f t="shared" si="149"/>
        <v>0.76642507093146317</v>
      </c>
      <c r="V121" s="200">
        <f t="shared" si="149"/>
        <v>0.77582183636672297</v>
      </c>
      <c r="W121" s="200">
        <f t="shared" ref="W121:Y121" si="150">IF(W107=0,"",W107/W100)</f>
        <v>0.78979008281916641</v>
      </c>
      <c r="X121" s="200">
        <f t="shared" si="150"/>
        <v>0.80055690668685897</v>
      </c>
      <c r="Y121" s="200">
        <f t="shared" si="150"/>
        <v>0.81174134998594805</v>
      </c>
      <c r="DA121" s="63" t="s">
        <v>293</v>
      </c>
    </row>
    <row r="122" spans="1:105" ht="12" customHeight="1" x14ac:dyDescent="0.25">
      <c r="A122" s="109" t="s">
        <v>54</v>
      </c>
      <c r="B122" s="201">
        <f t="shared" ref="B122:Q122" si="151">IF(B108=0,"",B108/B101)</f>
        <v>0.76572132382556179</v>
      </c>
      <c r="C122" s="201">
        <f t="shared" si="151"/>
        <v>0.76758949093287199</v>
      </c>
      <c r="D122" s="201">
        <f t="shared" si="151"/>
        <v>0.77064946157840075</v>
      </c>
      <c r="E122" s="201">
        <f t="shared" si="151"/>
        <v>0.77326506732228117</v>
      </c>
      <c r="F122" s="201">
        <f t="shared" si="151"/>
        <v>0.77588973613099943</v>
      </c>
      <c r="G122" s="201">
        <f t="shared" si="151"/>
        <v>0.77874829429118275</v>
      </c>
      <c r="H122" s="201">
        <f t="shared" si="151"/>
        <v>0.7821673287562857</v>
      </c>
      <c r="I122" s="201">
        <f t="shared" si="151"/>
        <v>0.78390559464188692</v>
      </c>
      <c r="J122" s="201">
        <f t="shared" si="151"/>
        <v>0.78384615069146812</v>
      </c>
      <c r="K122" s="201">
        <f t="shared" si="151"/>
        <v>0.78487001942454881</v>
      </c>
      <c r="L122" s="201">
        <f t="shared" si="151"/>
        <v>0.78663578923196231</v>
      </c>
      <c r="M122" s="201">
        <f t="shared" si="151"/>
        <v>0.78935640230314319</v>
      </c>
      <c r="N122" s="201">
        <f t="shared" si="151"/>
        <v>0.79177920346315001</v>
      </c>
      <c r="O122" s="201">
        <f t="shared" si="151"/>
        <v>0.79465266980177096</v>
      </c>
      <c r="P122" s="201">
        <f t="shared" si="151"/>
        <v>0.79714656156913111</v>
      </c>
      <c r="Q122" s="201">
        <f t="shared" si="151"/>
        <v>0.80117571126570075</v>
      </c>
      <c r="R122" s="201">
        <f t="shared" ref="R122:V122" si="152">IF(R108=0,"",R108/R101)</f>
        <v>0.80711179323703763</v>
      </c>
      <c r="S122" s="201">
        <f t="shared" si="152"/>
        <v>0.81558978355788936</v>
      </c>
      <c r="T122" s="201">
        <f t="shared" si="152"/>
        <v>0.82580296345545312</v>
      </c>
      <c r="U122" s="201">
        <f t="shared" si="152"/>
        <v>0.83756764982674337</v>
      </c>
      <c r="V122" s="201">
        <f t="shared" si="152"/>
        <v>0.85061482577980441</v>
      </c>
      <c r="W122" s="201">
        <f t="shared" ref="W122:Y122" si="153">IF(W108=0,"",W108/W101)</f>
        <v>0.86219961648609034</v>
      </c>
      <c r="X122" s="201">
        <f t="shared" si="153"/>
        <v>0.87297854626493099</v>
      </c>
      <c r="Y122" s="201">
        <f t="shared" si="153"/>
        <v>0.88340393260394856</v>
      </c>
      <c r="DA122" s="60" t="s">
        <v>294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54">IF(B96=0,0,B96/B$19)</f>
        <v>209.53079118794659</v>
      </c>
      <c r="C126" s="203">
        <f t="shared" si="154"/>
        <v>214.60714225754984</v>
      </c>
      <c r="D126" s="203">
        <f t="shared" si="154"/>
        <v>208.49735853267293</v>
      </c>
      <c r="E126" s="203">
        <f t="shared" si="154"/>
        <v>208.59790461644369</v>
      </c>
      <c r="F126" s="203">
        <f t="shared" si="154"/>
        <v>200.67297747959751</v>
      </c>
      <c r="G126" s="203">
        <f t="shared" si="154"/>
        <v>216.98629810302339</v>
      </c>
      <c r="H126" s="203">
        <f t="shared" si="154"/>
        <v>209.5654791100265</v>
      </c>
      <c r="I126" s="203">
        <f t="shared" si="154"/>
        <v>201.24563355919867</v>
      </c>
      <c r="J126" s="203">
        <f t="shared" si="154"/>
        <v>191.78857360793762</v>
      </c>
      <c r="K126" s="203">
        <f t="shared" si="154"/>
        <v>194.59965713842465</v>
      </c>
      <c r="L126" s="203">
        <f t="shared" si="154"/>
        <v>225.58041537399259</v>
      </c>
      <c r="M126" s="203">
        <f t="shared" si="154"/>
        <v>208.98317583683885</v>
      </c>
      <c r="N126" s="203">
        <f t="shared" si="154"/>
        <v>217.98199387342089</v>
      </c>
      <c r="O126" s="203">
        <f t="shared" si="154"/>
        <v>204.45924187186694</v>
      </c>
      <c r="P126" s="203">
        <f t="shared" si="154"/>
        <v>190.67003412380024</v>
      </c>
      <c r="Q126" s="203">
        <f t="shared" si="154"/>
        <v>193.58184225574558</v>
      </c>
      <c r="R126" s="203">
        <f t="shared" ref="R126:V126" si="155">IF(R96=0,0,R96/R$19)</f>
        <v>198.7146724952232</v>
      </c>
      <c r="S126" s="203">
        <f t="shared" si="155"/>
        <v>198.82188089728027</v>
      </c>
      <c r="T126" s="203">
        <f t="shared" si="155"/>
        <v>190.19058701683863</v>
      </c>
      <c r="U126" s="203">
        <f t="shared" si="155"/>
        <v>184.13644864560786</v>
      </c>
      <c r="V126" s="203">
        <f t="shared" si="155"/>
        <v>177.10662918258018</v>
      </c>
      <c r="W126" s="203">
        <f t="shared" ref="W126:Y126" si="156">IF(W96=0,0,W96/W$19)</f>
        <v>192.4420357228579</v>
      </c>
      <c r="X126" s="203">
        <f t="shared" si="156"/>
        <v>169.67005806557134</v>
      </c>
      <c r="Y126" s="203">
        <f t="shared" si="156"/>
        <v>168.10008721637368</v>
      </c>
      <c r="DA126" s="216" t="s">
        <v>295</v>
      </c>
    </row>
    <row r="127" spans="1:105" ht="12" customHeight="1" x14ac:dyDescent="0.25">
      <c r="A127" s="208" t="s">
        <v>39</v>
      </c>
      <c r="B127" s="192">
        <f t="shared" ref="B127:Q127" si="157">IF(B97=0,0,B97/B$19)</f>
        <v>184.61468068971857</v>
      </c>
      <c r="C127" s="192">
        <f t="shared" si="157"/>
        <v>189.24280058054828</v>
      </c>
      <c r="D127" s="192">
        <f t="shared" si="157"/>
        <v>182.85368224103908</v>
      </c>
      <c r="E127" s="192">
        <f t="shared" si="157"/>
        <v>182.76629807984594</v>
      </c>
      <c r="F127" s="192">
        <f t="shared" si="157"/>
        <v>174.55010624472621</v>
      </c>
      <c r="G127" s="192">
        <f t="shared" si="157"/>
        <v>190.62649334950305</v>
      </c>
      <c r="H127" s="192">
        <f t="shared" si="157"/>
        <v>182.86040213163511</v>
      </c>
      <c r="I127" s="192">
        <f t="shared" si="157"/>
        <v>174.34703784704723</v>
      </c>
      <c r="J127" s="192">
        <f t="shared" si="157"/>
        <v>165.36246419987344</v>
      </c>
      <c r="K127" s="192">
        <f t="shared" si="157"/>
        <v>168.17721103821157</v>
      </c>
      <c r="L127" s="192">
        <f t="shared" si="157"/>
        <v>198.81924603318382</v>
      </c>
      <c r="M127" s="192">
        <f t="shared" si="157"/>
        <v>182.35131233545764</v>
      </c>
      <c r="N127" s="192">
        <f t="shared" si="157"/>
        <v>191.80276829693693</v>
      </c>
      <c r="O127" s="192">
        <f t="shared" si="157"/>
        <v>178.40592529205469</v>
      </c>
      <c r="P127" s="192">
        <f t="shared" si="157"/>
        <v>164.74387557759016</v>
      </c>
      <c r="Q127" s="192">
        <f t="shared" si="157"/>
        <v>167.75869317077053</v>
      </c>
      <c r="R127" s="192">
        <f t="shared" ref="R127:V127" si="158">IF(R97=0,0,R97/R$19)</f>
        <v>173.20987924259748</v>
      </c>
      <c r="S127" s="192">
        <f t="shared" si="158"/>
        <v>173.64557579872678</v>
      </c>
      <c r="T127" s="192">
        <f t="shared" si="158"/>
        <v>165.53796494184743</v>
      </c>
      <c r="U127" s="192">
        <f t="shared" si="158"/>
        <v>159.74571941507872</v>
      </c>
      <c r="V127" s="192">
        <f t="shared" si="158"/>
        <v>152.60645794840602</v>
      </c>
      <c r="W127" s="192">
        <f t="shared" ref="W127:Y127" si="159">IF(W97=0,0,W97/W$19)</f>
        <v>167.5714074082949</v>
      </c>
      <c r="X127" s="192">
        <f t="shared" si="159"/>
        <v>146.06587484912441</v>
      </c>
      <c r="Y127" s="192">
        <f t="shared" si="159"/>
        <v>145.3068302111449</v>
      </c>
      <c r="DA127" s="213" t="s">
        <v>296</v>
      </c>
    </row>
    <row r="128" spans="1:105" ht="12" customHeight="1" x14ac:dyDescent="0.25">
      <c r="A128" s="97" t="s">
        <v>57</v>
      </c>
      <c r="B128" s="74">
        <f t="shared" ref="B128:Q128" si="160">IF(B98=0,0,B98/B$19)</f>
        <v>170.01940131574733</v>
      </c>
      <c r="C128" s="74">
        <f t="shared" si="160"/>
        <v>175.24986728379997</v>
      </c>
      <c r="D128" s="74">
        <f t="shared" si="160"/>
        <v>169.02587743774592</v>
      </c>
      <c r="E128" s="74">
        <f t="shared" si="160"/>
        <v>168.90055218620134</v>
      </c>
      <c r="F128" s="74">
        <f t="shared" si="160"/>
        <v>160.57573128648886</v>
      </c>
      <c r="G128" s="74">
        <f t="shared" si="160"/>
        <v>176.01111043847553</v>
      </c>
      <c r="H128" s="74">
        <f t="shared" si="160"/>
        <v>168.26307543839479</v>
      </c>
      <c r="I128" s="74">
        <f t="shared" si="160"/>
        <v>159.87837607894343</v>
      </c>
      <c r="J128" s="74">
        <f t="shared" si="160"/>
        <v>151.7176929675731</v>
      </c>
      <c r="K128" s="74">
        <f t="shared" si="160"/>
        <v>153.7216156313124</v>
      </c>
      <c r="L128" s="74">
        <f t="shared" si="160"/>
        <v>184.57809488315095</v>
      </c>
      <c r="M128" s="74">
        <f t="shared" si="160"/>
        <v>167.54447931633391</v>
      </c>
      <c r="N128" s="74">
        <f t="shared" si="160"/>
        <v>176.91713531052594</v>
      </c>
      <c r="O128" s="74">
        <f t="shared" si="160"/>
        <v>162.40819775008032</v>
      </c>
      <c r="P128" s="74">
        <f t="shared" si="160"/>
        <v>148.69328204896584</v>
      </c>
      <c r="Q128" s="74">
        <f t="shared" si="160"/>
        <v>150.38167519050475</v>
      </c>
      <c r="R128" s="74">
        <f t="shared" ref="R128:V128" si="161">IF(R98=0,0,R98/R$19)</f>
        <v>154.85478507376354</v>
      </c>
      <c r="S128" s="74">
        <f t="shared" si="161"/>
        <v>156.17818180238748</v>
      </c>
      <c r="T128" s="74">
        <f t="shared" si="161"/>
        <v>147.25280023968864</v>
      </c>
      <c r="U128" s="74">
        <f t="shared" si="161"/>
        <v>141.5972996083209</v>
      </c>
      <c r="V128" s="74">
        <f t="shared" si="161"/>
        <v>135.20293949733633</v>
      </c>
      <c r="W128" s="74">
        <f t="shared" ref="W128:Y128" si="162">IF(W98=0,0,W98/W$19)</f>
        <v>149.17841259344883</v>
      </c>
      <c r="X128" s="74">
        <f t="shared" si="162"/>
        <v>128.34340920760363</v>
      </c>
      <c r="Y128" s="74">
        <f t="shared" si="162"/>
        <v>127.05165895573627</v>
      </c>
      <c r="DA128" s="90" t="s">
        <v>297</v>
      </c>
    </row>
    <row r="129" spans="1:105" ht="12" customHeight="1" x14ac:dyDescent="0.25">
      <c r="A129" s="97" t="s">
        <v>56</v>
      </c>
      <c r="B129" s="74">
        <f t="shared" ref="B129:Q129" si="163">IF(B99=0,0,B99/B$19)</f>
        <v>1.3593769427932117E-2</v>
      </c>
      <c r="C129" s="74">
        <f t="shared" si="163"/>
        <v>1.4113152106003541E-2</v>
      </c>
      <c r="D129" s="74">
        <f t="shared" si="163"/>
        <v>1.4583332122216448E-2</v>
      </c>
      <c r="E129" s="74">
        <f t="shared" si="163"/>
        <v>1.4964997008903023E-2</v>
      </c>
      <c r="F129" s="74">
        <f t="shared" si="163"/>
        <v>1.5536620426370796E-2</v>
      </c>
      <c r="G129" s="74">
        <f t="shared" si="163"/>
        <v>1.6975097136709642E-2</v>
      </c>
      <c r="H129" s="74">
        <f t="shared" si="163"/>
        <v>1.8469352059260296E-2</v>
      </c>
      <c r="I129" s="74">
        <f t="shared" si="163"/>
        <v>1.9924369079466903E-2</v>
      </c>
      <c r="J129" s="74">
        <f t="shared" si="163"/>
        <v>2.0819947594098609E-2</v>
      </c>
      <c r="K129" s="74">
        <f t="shared" si="163"/>
        <v>2.2088164832551275E-2</v>
      </c>
      <c r="L129" s="74">
        <f t="shared" si="163"/>
        <v>2.6140170893500046E-2</v>
      </c>
      <c r="M129" s="74">
        <f t="shared" si="163"/>
        <v>2.5685833435209832E-2</v>
      </c>
      <c r="N129" s="74">
        <f t="shared" si="163"/>
        <v>2.7957213679892238E-2</v>
      </c>
      <c r="O129" s="74">
        <f t="shared" si="163"/>
        <v>2.9829964250027579E-2</v>
      </c>
      <c r="P129" s="74">
        <f t="shared" si="163"/>
        <v>3.4771251802469795E-2</v>
      </c>
      <c r="Q129" s="74">
        <f t="shared" si="163"/>
        <v>3.4690789302241287E-2</v>
      </c>
      <c r="R129" s="74">
        <f t="shared" ref="R129:V129" si="164">IF(R99=0,0,R99/R$19)</f>
        <v>3.5685110316436681E-2</v>
      </c>
      <c r="S129" s="74">
        <f t="shared" si="164"/>
        <v>3.8050382687383866E-2</v>
      </c>
      <c r="T129" s="74">
        <f t="shared" si="164"/>
        <v>4.1057123614055349E-2</v>
      </c>
      <c r="U129" s="74">
        <f t="shared" si="164"/>
        <v>4.2372381400985995E-2</v>
      </c>
      <c r="V129" s="74">
        <f t="shared" si="164"/>
        <v>4.5805812282904909E-2</v>
      </c>
      <c r="W129" s="74">
        <f t="shared" ref="W129:Y129" si="165">IF(W99=0,0,W99/W$19)</f>
        <v>4.7589237707179981E-2</v>
      </c>
      <c r="X129" s="74">
        <f t="shared" si="165"/>
        <v>5.0409125164902147E-2</v>
      </c>
      <c r="Y129" s="74">
        <f t="shared" si="165"/>
        <v>5.1811987103649669E-2</v>
      </c>
      <c r="DA129" s="90" t="s">
        <v>298</v>
      </c>
    </row>
    <row r="130" spans="1:105" ht="12" customHeight="1" x14ac:dyDescent="0.25">
      <c r="A130" s="97" t="s">
        <v>55</v>
      </c>
      <c r="B130" s="74">
        <f t="shared" ref="B130:Q130" si="166">IF(B100=0,0,B100/B$19)</f>
        <v>12.887289020146802</v>
      </c>
      <c r="C130" s="74">
        <f t="shared" si="166"/>
        <v>12.294743708004352</v>
      </c>
      <c r="D130" s="74">
        <f t="shared" si="166"/>
        <v>12.108407622540021</v>
      </c>
      <c r="E130" s="74">
        <f t="shared" si="166"/>
        <v>12.082897827522359</v>
      </c>
      <c r="F130" s="74">
        <f t="shared" si="166"/>
        <v>12.112179626595841</v>
      </c>
      <c r="G130" s="74">
        <f t="shared" si="166"/>
        <v>12.666737956382729</v>
      </c>
      <c r="H130" s="74">
        <f t="shared" si="166"/>
        <v>12.598723382629043</v>
      </c>
      <c r="I130" s="74">
        <f t="shared" si="166"/>
        <v>12.482113139708698</v>
      </c>
      <c r="J130" s="74">
        <f t="shared" si="166"/>
        <v>11.736068081367502</v>
      </c>
      <c r="K130" s="74">
        <f t="shared" si="166"/>
        <v>12.347855578494395</v>
      </c>
      <c r="L130" s="74">
        <f t="shared" si="166"/>
        <v>11.973180400962242</v>
      </c>
      <c r="M130" s="74">
        <f t="shared" si="166"/>
        <v>12.534726654221206</v>
      </c>
      <c r="N130" s="74">
        <f t="shared" si="166"/>
        <v>12.557275066704255</v>
      </c>
      <c r="O130" s="74">
        <f t="shared" si="166"/>
        <v>13.441239148011192</v>
      </c>
      <c r="P130" s="74">
        <f t="shared" si="166"/>
        <v>13.496191380678047</v>
      </c>
      <c r="Q130" s="74">
        <f t="shared" si="166"/>
        <v>14.617449590760559</v>
      </c>
      <c r="R130" s="74">
        <f t="shared" ref="R130:V130" si="167">IF(R100=0,0,R100/R$19)</f>
        <v>15.604274428061967</v>
      </c>
      <c r="S130" s="74">
        <f t="shared" si="167"/>
        <v>14.513718867925837</v>
      </c>
      <c r="T130" s="74">
        <f t="shared" si="167"/>
        <v>15.188862320527331</v>
      </c>
      <c r="U130" s="74">
        <f t="shared" si="167"/>
        <v>15.070736730746653</v>
      </c>
      <c r="V130" s="74">
        <f t="shared" si="167"/>
        <v>14.335548278281843</v>
      </c>
      <c r="W130" s="74">
        <f t="shared" ref="W130:Y130" si="168">IF(W100=0,0,W100/W$19)</f>
        <v>15.334440675895666</v>
      </c>
      <c r="X130" s="74">
        <f t="shared" si="168"/>
        <v>14.782856950582079</v>
      </c>
      <c r="Y130" s="74">
        <f t="shared" si="168"/>
        <v>15.303997395777975</v>
      </c>
      <c r="DA130" s="90" t="s">
        <v>299</v>
      </c>
    </row>
    <row r="131" spans="1:105" ht="12" customHeight="1" x14ac:dyDescent="0.25">
      <c r="A131" s="107" t="s">
        <v>54</v>
      </c>
      <c r="B131" s="193">
        <f t="shared" ref="B131:Q131" si="169">IF(B101=0,0,B101/B$19)</f>
        <v>1.6943965843964726</v>
      </c>
      <c r="C131" s="193">
        <f t="shared" si="169"/>
        <v>1.6840764366379652</v>
      </c>
      <c r="D131" s="193">
        <f t="shared" si="169"/>
        <v>1.7048138486308768</v>
      </c>
      <c r="E131" s="193">
        <f t="shared" si="169"/>
        <v>1.767883069113332</v>
      </c>
      <c r="F131" s="193">
        <f t="shared" si="169"/>
        <v>1.8466587112151065</v>
      </c>
      <c r="G131" s="193">
        <f t="shared" si="169"/>
        <v>1.9316698575080673</v>
      </c>
      <c r="H131" s="193">
        <f t="shared" si="169"/>
        <v>1.9801339585519715</v>
      </c>
      <c r="I131" s="193">
        <f t="shared" si="169"/>
        <v>1.9666242593155909</v>
      </c>
      <c r="J131" s="193">
        <f t="shared" si="169"/>
        <v>1.8878832033387833</v>
      </c>
      <c r="K131" s="193">
        <f t="shared" si="169"/>
        <v>2.0856516635722415</v>
      </c>
      <c r="L131" s="193">
        <f t="shared" si="169"/>
        <v>2.241830578177141</v>
      </c>
      <c r="M131" s="193">
        <f t="shared" si="169"/>
        <v>2.2464205314673071</v>
      </c>
      <c r="N131" s="193">
        <f t="shared" si="169"/>
        <v>2.3004007060268763</v>
      </c>
      <c r="O131" s="193">
        <f t="shared" si="169"/>
        <v>2.5266584297131738</v>
      </c>
      <c r="P131" s="193">
        <f t="shared" si="169"/>
        <v>2.5196308961437985</v>
      </c>
      <c r="Q131" s="193">
        <f t="shared" si="169"/>
        <v>2.7248776002029538</v>
      </c>
      <c r="R131" s="193">
        <f t="shared" ref="R131:V131" si="170">IF(R101=0,0,R101/R$19)</f>
        <v>2.7151346304555291</v>
      </c>
      <c r="S131" s="193">
        <f t="shared" si="170"/>
        <v>2.9156247457261091</v>
      </c>
      <c r="T131" s="193">
        <f t="shared" si="170"/>
        <v>3.0552452580174156</v>
      </c>
      <c r="U131" s="193">
        <f t="shared" si="170"/>
        <v>3.0353106946101751</v>
      </c>
      <c r="V131" s="193">
        <f t="shared" si="170"/>
        <v>3.0221643605049731</v>
      </c>
      <c r="W131" s="193">
        <f t="shared" ref="W131:Y131" si="171">IF(W101=0,0,W101/W$19)</f>
        <v>3.0109649012431801</v>
      </c>
      <c r="X131" s="193">
        <f t="shared" si="171"/>
        <v>2.8891995657738287</v>
      </c>
      <c r="Y131" s="193">
        <f t="shared" si="171"/>
        <v>2.8993618725269941</v>
      </c>
      <c r="DA131" s="214" t="s">
        <v>300</v>
      </c>
    </row>
    <row r="132" spans="1:105" ht="12" customHeight="1" x14ac:dyDescent="0.25">
      <c r="A132" s="209" t="s">
        <v>58</v>
      </c>
      <c r="B132" s="77">
        <f t="shared" ref="B132:Q132" si="172">IF(B102=0,0,B102/B$19)</f>
        <v>24.916110498227997</v>
      </c>
      <c r="C132" s="77">
        <f t="shared" si="172"/>
        <v>25.364341677001566</v>
      </c>
      <c r="D132" s="77">
        <f t="shared" si="172"/>
        <v>25.643676291633877</v>
      </c>
      <c r="E132" s="77">
        <f t="shared" si="172"/>
        <v>25.831606536597725</v>
      </c>
      <c r="F132" s="77">
        <f t="shared" si="172"/>
        <v>26.122871234871276</v>
      </c>
      <c r="G132" s="77">
        <f t="shared" si="172"/>
        <v>26.359804753520326</v>
      </c>
      <c r="H132" s="77">
        <f t="shared" si="172"/>
        <v>26.705076978391439</v>
      </c>
      <c r="I132" s="77">
        <f t="shared" si="172"/>
        <v>26.898595712151447</v>
      </c>
      <c r="J132" s="77">
        <f t="shared" si="172"/>
        <v>26.426109408064164</v>
      </c>
      <c r="K132" s="77">
        <f t="shared" si="172"/>
        <v>26.422446100213083</v>
      </c>
      <c r="L132" s="77">
        <f t="shared" si="172"/>
        <v>26.761169340808774</v>
      </c>
      <c r="M132" s="77">
        <f t="shared" si="172"/>
        <v>26.631863501381208</v>
      </c>
      <c r="N132" s="77">
        <f t="shared" si="172"/>
        <v>26.179225576483958</v>
      </c>
      <c r="O132" s="77">
        <f t="shared" si="172"/>
        <v>26.05331657981224</v>
      </c>
      <c r="P132" s="77">
        <f t="shared" si="172"/>
        <v>25.926158546210079</v>
      </c>
      <c r="Q132" s="77">
        <f t="shared" si="172"/>
        <v>25.823149084975068</v>
      </c>
      <c r="R132" s="77">
        <f t="shared" ref="R132:V132" si="173">IF(R102=0,0,R102/R$19)</f>
        <v>25.504793252625685</v>
      </c>
      <c r="S132" s="77">
        <f t="shared" si="173"/>
        <v>25.176305098553467</v>
      </c>
      <c r="T132" s="77">
        <f t="shared" si="173"/>
        <v>24.6526220749912</v>
      </c>
      <c r="U132" s="77">
        <f t="shared" si="173"/>
        <v>24.390729230529146</v>
      </c>
      <c r="V132" s="77">
        <f t="shared" si="173"/>
        <v>24.500171234174125</v>
      </c>
      <c r="W132" s="77">
        <f t="shared" ref="W132:Y132" si="174">IF(W102=0,0,W102/W$19)</f>
        <v>24.870628314563017</v>
      </c>
      <c r="X132" s="77">
        <f t="shared" si="174"/>
        <v>23.604183216446923</v>
      </c>
      <c r="Y132" s="77">
        <f t="shared" si="174"/>
        <v>22.793257005228782</v>
      </c>
      <c r="DA132" s="92" t="s">
        <v>301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75">IF(B104=0,0,B104/B$19)</f>
        <v>125.0155580266272</v>
      </c>
      <c r="C134" s="153">
        <f t="shared" si="175"/>
        <v>131.88798295806987</v>
      </c>
      <c r="D134" s="153">
        <f t="shared" si="175"/>
        <v>131.40478373768789</v>
      </c>
      <c r="E134" s="153">
        <f t="shared" si="175"/>
        <v>135.17498237596325</v>
      </c>
      <c r="F134" s="153">
        <f t="shared" si="175"/>
        <v>133.81991486616676</v>
      </c>
      <c r="G134" s="153">
        <f t="shared" si="175"/>
        <v>147.68058439759966</v>
      </c>
      <c r="H134" s="153">
        <f t="shared" si="175"/>
        <v>146.58699804084236</v>
      </c>
      <c r="I134" s="153">
        <f t="shared" si="175"/>
        <v>142.77882786508624</v>
      </c>
      <c r="J134" s="153">
        <f t="shared" si="175"/>
        <v>138.51857190631623</v>
      </c>
      <c r="K134" s="153">
        <f t="shared" si="175"/>
        <v>144.14434632375327</v>
      </c>
      <c r="L134" s="153">
        <f t="shared" si="175"/>
        <v>177.08292383201854</v>
      </c>
      <c r="M134" s="153">
        <f t="shared" si="175"/>
        <v>162.80160826389505</v>
      </c>
      <c r="N134" s="153">
        <f t="shared" si="175"/>
        <v>172.04285913659686</v>
      </c>
      <c r="O134" s="153">
        <f t="shared" si="175"/>
        <v>164.13792211575219</v>
      </c>
      <c r="P134" s="153">
        <f t="shared" si="175"/>
        <v>153.028807350363</v>
      </c>
      <c r="Q134" s="153">
        <f t="shared" si="175"/>
        <v>154.69024808358523</v>
      </c>
      <c r="R134" s="153">
        <f t="shared" ref="R134:V134" si="176">IF(R104=0,0,R104/R$19)</f>
        <v>163.77174555672443</v>
      </c>
      <c r="S134" s="153">
        <f t="shared" si="176"/>
        <v>164.15014858146046</v>
      </c>
      <c r="T134" s="153">
        <f t="shared" si="176"/>
        <v>159.81403554909454</v>
      </c>
      <c r="U134" s="153">
        <f t="shared" si="176"/>
        <v>155.34852814234301</v>
      </c>
      <c r="V134" s="153">
        <f t="shared" si="176"/>
        <v>152.39027831191981</v>
      </c>
      <c r="W134" s="153">
        <f t="shared" ref="W134:Y134" si="177">IF(W104=0,0,W104/W$19)</f>
        <v>164.67920457814859</v>
      </c>
      <c r="X134" s="153">
        <f t="shared" si="177"/>
        <v>149.53585177390516</v>
      </c>
      <c r="Y134" s="153">
        <f t="shared" si="177"/>
        <v>149.55635480904994</v>
      </c>
      <c r="DA134" s="217" t="s">
        <v>302</v>
      </c>
    </row>
    <row r="135" spans="1:105" ht="12" customHeight="1" x14ac:dyDescent="0.25">
      <c r="A135" s="97" t="s">
        <v>57</v>
      </c>
      <c r="B135" s="74">
        <f t="shared" ref="B135:Q135" si="178">IF(B105=0,0,B105/B$19)</f>
        <v>115.48933463672475</v>
      </c>
      <c r="C135" s="74">
        <f t="shared" si="178"/>
        <v>122.64071580922882</v>
      </c>
      <c r="D135" s="74">
        <f t="shared" si="178"/>
        <v>122.18189410448826</v>
      </c>
      <c r="E135" s="74">
        <f t="shared" si="178"/>
        <v>125.85591118533952</v>
      </c>
      <c r="F135" s="74">
        <f t="shared" si="178"/>
        <v>124.30859558803856</v>
      </c>
      <c r="G135" s="74">
        <f t="shared" si="178"/>
        <v>137.73554607574542</v>
      </c>
      <c r="H135" s="74">
        <f t="shared" si="178"/>
        <v>136.51867093512558</v>
      </c>
      <c r="I135" s="74">
        <f t="shared" si="178"/>
        <v>132.68486876867189</v>
      </c>
      <c r="J135" s="74">
        <f t="shared" si="178"/>
        <v>128.93918631419959</v>
      </c>
      <c r="K135" s="74">
        <f t="shared" si="178"/>
        <v>133.91556938082434</v>
      </c>
      <c r="L135" s="74">
        <f t="shared" si="178"/>
        <v>166.85792752810201</v>
      </c>
      <c r="M135" s="74">
        <f t="shared" si="178"/>
        <v>152.20552265744934</v>
      </c>
      <c r="N135" s="74">
        <f t="shared" si="178"/>
        <v>161.26077013836451</v>
      </c>
      <c r="O135" s="74">
        <f t="shared" si="178"/>
        <v>152.44249625255424</v>
      </c>
      <c r="P135" s="74">
        <f t="shared" si="178"/>
        <v>141.20963567137142</v>
      </c>
      <c r="Q135" s="74">
        <f t="shared" si="178"/>
        <v>141.80062856773682</v>
      </c>
      <c r="R135" s="74">
        <f t="shared" ref="R135:V135" si="179">IF(R105=0,0,R105/R$19)</f>
        <v>150.01282349517467</v>
      </c>
      <c r="S135" s="74">
        <f t="shared" si="179"/>
        <v>150.82420608122993</v>
      </c>
      <c r="T135" s="74">
        <f t="shared" si="179"/>
        <v>145.64960077858663</v>
      </c>
      <c r="U135" s="74">
        <f t="shared" si="179"/>
        <v>141.06905014866854</v>
      </c>
      <c r="V135" s="74">
        <f t="shared" si="179"/>
        <v>138.49327304789469</v>
      </c>
      <c r="W135" s="74">
        <f t="shared" ref="W135:Y135" si="180">IF(W105=0,0,W105/W$19)</f>
        <v>149.75806302527491</v>
      </c>
      <c r="X135" s="74">
        <f t="shared" si="180"/>
        <v>134.95092861561406</v>
      </c>
      <c r="Y135" s="74">
        <f t="shared" si="180"/>
        <v>134.33655084391788</v>
      </c>
      <c r="DA135" s="90" t="s">
        <v>303</v>
      </c>
    </row>
    <row r="136" spans="1:105" ht="12" customHeight="1" x14ac:dyDescent="0.25">
      <c r="A136" s="97" t="s">
        <v>56</v>
      </c>
      <c r="B136" s="74">
        <f t="shared" ref="B136:Q136" si="181">IF(B106=0,0,B106/B$19)</f>
        <v>2.5826701834447231E-2</v>
      </c>
      <c r="C136" s="74">
        <f t="shared" si="181"/>
        <v>2.8233318701496951E-2</v>
      </c>
      <c r="D136" s="74">
        <f t="shared" si="181"/>
        <v>3.0916553444174242E-2</v>
      </c>
      <c r="E136" s="74">
        <f t="shared" si="181"/>
        <v>3.3693882387104551E-2</v>
      </c>
      <c r="F136" s="74">
        <f t="shared" si="181"/>
        <v>3.7395702358491045E-2</v>
      </c>
      <c r="G136" s="74">
        <f t="shared" si="181"/>
        <v>4.4029645672936386E-2</v>
      </c>
      <c r="H136" s="74">
        <f t="shared" si="181"/>
        <v>5.1678810881914616E-2</v>
      </c>
      <c r="I136" s="74">
        <f t="shared" si="181"/>
        <v>5.8261067450470529E-2</v>
      </c>
      <c r="J136" s="74">
        <f t="shared" si="181"/>
        <v>6.2342203481074603E-2</v>
      </c>
      <c r="K136" s="74">
        <f t="shared" si="181"/>
        <v>6.8999559285811154E-2</v>
      </c>
      <c r="L136" s="74">
        <f t="shared" si="181"/>
        <v>8.5163571287250869E-2</v>
      </c>
      <c r="M136" s="74">
        <f t="shared" si="181"/>
        <v>8.677147754703915E-2</v>
      </c>
      <c r="N136" s="74">
        <f t="shared" si="181"/>
        <v>9.862017371902973E-2</v>
      </c>
      <c r="O136" s="74">
        <f t="shared" si="181"/>
        <v>0.10997745101773863</v>
      </c>
      <c r="P136" s="74">
        <f t="shared" si="181"/>
        <v>0.13418201775911862</v>
      </c>
      <c r="Q136" s="74">
        <f t="shared" si="181"/>
        <v>0.13849294551770919</v>
      </c>
      <c r="R136" s="74">
        <f t="shared" ref="R136:V136" si="182">IF(R106=0,0,R106/R$19)</f>
        <v>0.14642199645139495</v>
      </c>
      <c r="S136" s="74">
        <f t="shared" si="182"/>
        <v>0.16085569068670527</v>
      </c>
      <c r="T136" s="74">
        <f t="shared" si="182"/>
        <v>0.17771136660237752</v>
      </c>
      <c r="U136" s="74">
        <f t="shared" si="182"/>
        <v>0.18660948084396201</v>
      </c>
      <c r="V136" s="74">
        <f t="shared" si="182"/>
        <v>0.20447606245580471</v>
      </c>
      <c r="W136" s="74">
        <f t="shared" ref="W136:Y136" si="183">IF(W106=0,0,W106/W$19)</f>
        <v>0.21409959836745843</v>
      </c>
      <c r="X136" s="74">
        <f t="shared" si="183"/>
        <v>0.22819568914026434</v>
      </c>
      <c r="Y136" s="74">
        <f t="shared" si="183"/>
        <v>0.2356087786695106</v>
      </c>
      <c r="DA136" s="90" t="s">
        <v>304</v>
      </c>
    </row>
    <row r="137" spans="1:105" ht="12" customHeight="1" x14ac:dyDescent="0.25">
      <c r="A137" s="97" t="s">
        <v>55</v>
      </c>
      <c r="B137" s="74">
        <f t="shared" ref="B137:Q137" si="184">IF(B107=0,0,B107/B$19)</f>
        <v>8.2029610923784411</v>
      </c>
      <c r="C137" s="74">
        <f t="shared" si="184"/>
        <v>7.9263544554485534</v>
      </c>
      <c r="D137" s="74">
        <f t="shared" si="184"/>
        <v>7.8781592052166696</v>
      </c>
      <c r="E137" s="74">
        <f t="shared" si="184"/>
        <v>7.9183350877807568</v>
      </c>
      <c r="F137" s="74">
        <f t="shared" si="184"/>
        <v>8.0411200356010042</v>
      </c>
      <c r="G137" s="74">
        <f t="shared" si="184"/>
        <v>8.3967240695132244</v>
      </c>
      <c r="H137" s="74">
        <f t="shared" si="184"/>
        <v>8.467852205894653</v>
      </c>
      <c r="I137" s="74">
        <f t="shared" si="184"/>
        <v>8.4940502695279143</v>
      </c>
      <c r="J137" s="74">
        <f t="shared" si="184"/>
        <v>8.0372334067433702</v>
      </c>
      <c r="K137" s="74">
        <f t="shared" si="184"/>
        <v>8.522811921942349</v>
      </c>
      <c r="L137" s="74">
        <f t="shared" si="184"/>
        <v>8.3763285664405434</v>
      </c>
      <c r="M137" s="74">
        <f t="shared" si="184"/>
        <v>8.7360877001197341</v>
      </c>
      <c r="N137" s="74">
        <f t="shared" si="184"/>
        <v>8.8620593858492889</v>
      </c>
      <c r="O137" s="74">
        <f t="shared" si="184"/>
        <v>9.5776325453315252</v>
      </c>
      <c r="P137" s="74">
        <f t="shared" si="184"/>
        <v>9.6764745559481149</v>
      </c>
      <c r="Q137" s="74">
        <f t="shared" si="184"/>
        <v>10.568020820876113</v>
      </c>
      <c r="R137" s="74">
        <f t="shared" ref="R137:V137" si="185">IF(R107=0,0,R107/R$19)</f>
        <v>11.421082884631398</v>
      </c>
      <c r="S137" s="74">
        <f t="shared" si="185"/>
        <v>10.787133054241032</v>
      </c>
      <c r="T137" s="74">
        <f t="shared" si="185"/>
        <v>11.463692815751511</v>
      </c>
      <c r="U137" s="74">
        <f t="shared" si="185"/>
        <v>11.55059046785191</v>
      </c>
      <c r="V137" s="74">
        <f t="shared" si="185"/>
        <v>11.121831390580432</v>
      </c>
      <c r="W137" s="74">
        <f t="shared" ref="W137:Y137" si="186">IF(W107=0,0,W107/W$19)</f>
        <v>12.110989171401231</v>
      </c>
      <c r="X137" s="74">
        <f t="shared" si="186"/>
        <v>11.834518232352321</v>
      </c>
      <c r="Y137" s="74">
        <f t="shared" si="186"/>
        <v>12.422887506230246</v>
      </c>
      <c r="DA137" s="90" t="s">
        <v>305</v>
      </c>
    </row>
    <row r="138" spans="1:105" ht="12" customHeight="1" x14ac:dyDescent="0.25">
      <c r="A138" s="109" t="s">
        <v>54</v>
      </c>
      <c r="B138" s="77">
        <f t="shared" ref="B138:Q138" si="187">IF(B108=0,0,B108/B$19)</f>
        <v>1.2974355956895771</v>
      </c>
      <c r="C138" s="77">
        <f t="shared" si="187"/>
        <v>1.2926793746909808</v>
      </c>
      <c r="D138" s="77">
        <f t="shared" si="187"/>
        <v>1.3138138745387864</v>
      </c>
      <c r="E138" s="77">
        <f t="shared" si="187"/>
        <v>1.3670422204558419</v>
      </c>
      <c r="F138" s="77">
        <f t="shared" si="187"/>
        <v>1.4328035401687005</v>
      </c>
      <c r="G138" s="77">
        <f t="shared" si="187"/>
        <v>1.5042846066680993</v>
      </c>
      <c r="H138" s="77">
        <f t="shared" si="187"/>
        <v>1.5487960889402053</v>
      </c>
      <c r="I138" s="77">
        <f t="shared" si="187"/>
        <v>1.5416477594359488</v>
      </c>
      <c r="J138" s="77">
        <f t="shared" si="187"/>
        <v>1.4798099818921835</v>
      </c>
      <c r="K138" s="77">
        <f t="shared" si="187"/>
        <v>1.6369654617007878</v>
      </c>
      <c r="L138" s="77">
        <f t="shared" si="187"/>
        <v>1.7635041661887216</v>
      </c>
      <c r="M138" s="77">
        <f t="shared" si="187"/>
        <v>1.7732264287789483</v>
      </c>
      <c r="N138" s="77">
        <f t="shared" si="187"/>
        <v>1.8214094386640278</v>
      </c>
      <c r="O138" s="77">
        <f t="shared" si="187"/>
        <v>2.0078158668487238</v>
      </c>
      <c r="P138" s="77">
        <f t="shared" si="187"/>
        <v>2.0085151052843777</v>
      </c>
      <c r="Q138" s="77">
        <f t="shared" si="187"/>
        <v>2.1831057494545774</v>
      </c>
      <c r="R138" s="77">
        <f t="shared" ref="R138:V138" si="188">IF(R108=0,0,R108/R$19)</f>
        <v>2.1914171804669436</v>
      </c>
      <c r="S138" s="77">
        <f t="shared" si="188"/>
        <v>2.3779537553027836</v>
      </c>
      <c r="T138" s="77">
        <f t="shared" si="188"/>
        <v>2.5230305881540023</v>
      </c>
      <c r="U138" s="77">
        <f t="shared" si="188"/>
        <v>2.5422780449786244</v>
      </c>
      <c r="V138" s="77">
        <f t="shared" si="188"/>
        <v>2.5706978109888716</v>
      </c>
      <c r="W138" s="77">
        <f t="shared" ref="W138:Y138" si="189">IF(W108=0,0,W108/W$19)</f>
        <v>2.5960527831049482</v>
      </c>
      <c r="X138" s="77">
        <f t="shared" si="189"/>
        <v>2.5222092367985067</v>
      </c>
      <c r="Y138" s="77">
        <f t="shared" si="189"/>
        <v>2.5613076802322952</v>
      </c>
      <c r="DA138" s="92" t="s">
        <v>306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90">IF(B110=0,0,B110/B$19)</f>
        <v>7.3380375012513976</v>
      </c>
      <c r="C140" s="203">
        <f t="shared" si="190"/>
        <v>7.0771938958093132</v>
      </c>
      <c r="D140" s="203">
        <f t="shared" si="190"/>
        <v>6.0984272451533785</v>
      </c>
      <c r="E140" s="203">
        <f t="shared" si="190"/>
        <v>5.7267155136215253</v>
      </c>
      <c r="F140" s="203">
        <f t="shared" si="190"/>
        <v>4.144347906087658</v>
      </c>
      <c r="G140" s="203">
        <f t="shared" si="190"/>
        <v>6.0037295044711696</v>
      </c>
      <c r="H140" s="203">
        <f t="shared" si="190"/>
        <v>4.4995523199335112</v>
      </c>
      <c r="I140" s="203">
        <f t="shared" si="190"/>
        <v>3.7661875851976538</v>
      </c>
      <c r="J140" s="203">
        <f t="shared" si="190"/>
        <v>3.1574436242201327</v>
      </c>
      <c r="K140" s="203">
        <f t="shared" si="190"/>
        <v>2.8576622050502349</v>
      </c>
      <c r="L140" s="203">
        <f t="shared" si="190"/>
        <v>2.6408740801528059</v>
      </c>
      <c r="M140" s="203">
        <f t="shared" si="190"/>
        <v>2.2322693271089316</v>
      </c>
      <c r="N140" s="203">
        <f t="shared" si="190"/>
        <v>2.0574531832632967</v>
      </c>
      <c r="O140" s="203">
        <f t="shared" si="190"/>
        <v>1.9023137008807895</v>
      </c>
      <c r="P140" s="203">
        <f t="shared" si="190"/>
        <v>1.7336590621814103</v>
      </c>
      <c r="Q140" s="203">
        <f t="shared" si="190"/>
        <v>1.723000820092512</v>
      </c>
      <c r="R140" s="203">
        <f t="shared" ref="R140:V140" si="191">IF(R110=0,0,R110/R$19)</f>
        <v>1.5542422746590083</v>
      </c>
      <c r="S140" s="203">
        <f t="shared" si="191"/>
        <v>1.5108384483444999</v>
      </c>
      <c r="T140" s="203">
        <f t="shared" si="191"/>
        <v>1.3911816084577739</v>
      </c>
      <c r="U140" s="203">
        <f t="shared" si="191"/>
        <v>1.3205188614278955</v>
      </c>
      <c r="V140" s="203">
        <f t="shared" si="191"/>
        <v>1.3777873259846403</v>
      </c>
      <c r="W140" s="203">
        <f t="shared" ref="W140:Y140" si="192">IF(W110=0,0,W110/W$19)</f>
        <v>1.4138661369404866</v>
      </c>
      <c r="X140" s="203">
        <f t="shared" si="192"/>
        <v>1.0270026834100303</v>
      </c>
      <c r="Y140" s="203">
        <f t="shared" si="192"/>
        <v>0.91197839201656994</v>
      </c>
      <c r="DA140" s="216" t="s">
        <v>307</v>
      </c>
    </row>
    <row r="141" spans="1:105" ht="12" customHeight="1" x14ac:dyDescent="0.25">
      <c r="A141" s="208" t="s">
        <v>39</v>
      </c>
      <c r="B141" s="192">
        <f t="shared" ref="B141:Q141" si="193">IF(B111=0,0,B111/B$19)</f>
        <v>7.3380375012513976</v>
      </c>
      <c r="C141" s="192">
        <f t="shared" si="193"/>
        <v>7.0771938958093132</v>
      </c>
      <c r="D141" s="192">
        <f t="shared" si="193"/>
        <v>6.0984272451533785</v>
      </c>
      <c r="E141" s="192">
        <f t="shared" si="193"/>
        <v>5.7267155136215253</v>
      </c>
      <c r="F141" s="192">
        <f t="shared" si="193"/>
        <v>4.144347906087658</v>
      </c>
      <c r="G141" s="192">
        <f t="shared" si="193"/>
        <v>6.0037295044711696</v>
      </c>
      <c r="H141" s="192">
        <f t="shared" si="193"/>
        <v>4.4995523199335112</v>
      </c>
      <c r="I141" s="192">
        <f t="shared" si="193"/>
        <v>3.7661875851976538</v>
      </c>
      <c r="J141" s="192">
        <f t="shared" si="193"/>
        <v>3.1574436242201327</v>
      </c>
      <c r="K141" s="192">
        <f t="shared" si="193"/>
        <v>2.8576622050502349</v>
      </c>
      <c r="L141" s="192">
        <f t="shared" si="193"/>
        <v>2.6408740801528059</v>
      </c>
      <c r="M141" s="192">
        <f t="shared" si="193"/>
        <v>2.2322693271089316</v>
      </c>
      <c r="N141" s="192">
        <f t="shared" si="193"/>
        <v>2.0574531832632967</v>
      </c>
      <c r="O141" s="192">
        <f t="shared" si="193"/>
        <v>1.9023137008807895</v>
      </c>
      <c r="P141" s="192">
        <f t="shared" si="193"/>
        <v>1.7336590621814103</v>
      </c>
      <c r="Q141" s="192">
        <f t="shared" si="193"/>
        <v>1.723000820092512</v>
      </c>
      <c r="R141" s="192">
        <f t="shared" ref="R141:V141" si="194">IF(R111=0,0,R111/R$19)</f>
        <v>1.5542422746590083</v>
      </c>
      <c r="S141" s="192">
        <f t="shared" si="194"/>
        <v>1.5108384483444999</v>
      </c>
      <c r="T141" s="192">
        <f t="shared" si="194"/>
        <v>1.3911816084577739</v>
      </c>
      <c r="U141" s="192">
        <f t="shared" si="194"/>
        <v>1.3205188614278955</v>
      </c>
      <c r="V141" s="192">
        <f t="shared" si="194"/>
        <v>1.3777873259846403</v>
      </c>
      <c r="W141" s="192">
        <f t="shared" ref="W141:Y141" si="195">IF(W111=0,0,W111/W$19)</f>
        <v>1.4138661369404866</v>
      </c>
      <c r="X141" s="192">
        <f t="shared" si="195"/>
        <v>1.0270026834100303</v>
      </c>
      <c r="Y141" s="192">
        <f t="shared" si="195"/>
        <v>0.91197839201656994</v>
      </c>
      <c r="DA141" s="213" t="s">
        <v>308</v>
      </c>
    </row>
    <row r="142" spans="1:105" ht="12" customHeight="1" x14ac:dyDescent="0.25">
      <c r="A142" s="97" t="s">
        <v>57</v>
      </c>
      <c r="B142" s="74">
        <f t="shared" ref="B142:Q142" si="196">IF(B112=0,0,B112/B$19)</f>
        <v>6.910059771477389</v>
      </c>
      <c r="C142" s="74">
        <f t="shared" si="196"/>
        <v>6.6982177842261494</v>
      </c>
      <c r="D142" s="74">
        <f t="shared" si="196"/>
        <v>5.7739472690221234</v>
      </c>
      <c r="E142" s="74">
        <f t="shared" si="196"/>
        <v>5.4290094366701878</v>
      </c>
      <c r="F142" s="74">
        <f t="shared" si="196"/>
        <v>3.9228450397713353</v>
      </c>
      <c r="G142" s="74">
        <f t="shared" si="196"/>
        <v>5.7000181268861105</v>
      </c>
      <c r="H142" s="74">
        <f t="shared" si="196"/>
        <v>4.2679545098144942</v>
      </c>
      <c r="I142" s="74">
        <f t="shared" si="196"/>
        <v>3.5647078935204077</v>
      </c>
      <c r="J142" s="74">
        <f t="shared" si="196"/>
        <v>2.9923937289706828</v>
      </c>
      <c r="K142" s="74">
        <f t="shared" si="196"/>
        <v>2.7029699117928039</v>
      </c>
      <c r="L142" s="74">
        <f t="shared" si="196"/>
        <v>2.524079081722352</v>
      </c>
      <c r="M142" s="74">
        <f t="shared" si="196"/>
        <v>2.1176921566815805</v>
      </c>
      <c r="N142" s="74">
        <f t="shared" si="196"/>
        <v>1.9538544130251785</v>
      </c>
      <c r="O142" s="74">
        <f t="shared" si="196"/>
        <v>1.7902886699021887</v>
      </c>
      <c r="P142" s="74">
        <f t="shared" si="196"/>
        <v>1.6199983703604852</v>
      </c>
      <c r="Q142" s="74">
        <f t="shared" si="196"/>
        <v>1.6044860702865149</v>
      </c>
      <c r="R142" s="74">
        <f t="shared" ref="R142:V142" si="197">IF(R112=0,0,R112/R$19)</f>
        <v>1.4453751098589667</v>
      </c>
      <c r="S142" s="74">
        <f t="shared" si="197"/>
        <v>1.4112388887919587</v>
      </c>
      <c r="T142" s="74">
        <f t="shared" si="197"/>
        <v>1.2915939803529073</v>
      </c>
      <c r="U142" s="74">
        <f t="shared" si="197"/>
        <v>1.223122454703665</v>
      </c>
      <c r="V142" s="74">
        <f t="shared" si="197"/>
        <v>1.2777807508958159</v>
      </c>
      <c r="W142" s="74">
        <f t="shared" ref="W142:Y142" si="198">IF(W112=0,0,W112/W$19)</f>
        <v>1.3529381840256254</v>
      </c>
      <c r="X142" s="74">
        <f t="shared" si="198"/>
        <v>0.97728359307589774</v>
      </c>
      <c r="Y142" s="74">
        <f t="shared" si="198"/>
        <v>0.86766710209667774</v>
      </c>
      <c r="DA142" s="90" t="s">
        <v>309</v>
      </c>
    </row>
    <row r="143" spans="1:105" ht="12" customHeight="1" x14ac:dyDescent="0.25">
      <c r="A143" s="97" t="s">
        <v>56</v>
      </c>
      <c r="B143" s="74">
        <f t="shared" ref="B143:Q143" si="199">IF(B113=0,0,B113/B$19)</f>
        <v>0</v>
      </c>
      <c r="C143" s="74">
        <f t="shared" si="199"/>
        <v>0</v>
      </c>
      <c r="D143" s="74">
        <f t="shared" si="199"/>
        <v>0</v>
      </c>
      <c r="E143" s="74">
        <f t="shared" si="199"/>
        <v>0</v>
      </c>
      <c r="F143" s="74">
        <f t="shared" si="199"/>
        <v>0</v>
      </c>
      <c r="G143" s="74">
        <f t="shared" si="199"/>
        <v>0</v>
      </c>
      <c r="H143" s="74">
        <f t="shared" si="199"/>
        <v>0</v>
      </c>
      <c r="I143" s="74">
        <f t="shared" si="199"/>
        <v>0</v>
      </c>
      <c r="J143" s="74">
        <f t="shared" si="199"/>
        <v>0</v>
      </c>
      <c r="K143" s="74">
        <f t="shared" si="199"/>
        <v>0</v>
      </c>
      <c r="L143" s="74">
        <f t="shared" si="199"/>
        <v>0</v>
      </c>
      <c r="M143" s="74">
        <f t="shared" si="199"/>
        <v>0</v>
      </c>
      <c r="N143" s="74">
        <f t="shared" si="199"/>
        <v>0</v>
      </c>
      <c r="O143" s="74">
        <f t="shared" si="199"/>
        <v>0</v>
      </c>
      <c r="P143" s="74">
        <f t="shared" si="199"/>
        <v>0</v>
      </c>
      <c r="Q143" s="74">
        <f t="shared" si="199"/>
        <v>0</v>
      </c>
      <c r="R143" s="74">
        <f t="shared" ref="R143:V143" si="200">IF(R113=0,0,R113/R$19)</f>
        <v>0</v>
      </c>
      <c r="S143" s="74">
        <f t="shared" si="200"/>
        <v>0</v>
      </c>
      <c r="T143" s="74">
        <f t="shared" si="200"/>
        <v>0</v>
      </c>
      <c r="U143" s="74">
        <f t="shared" si="200"/>
        <v>0</v>
      </c>
      <c r="V143" s="74">
        <f t="shared" si="200"/>
        <v>0</v>
      </c>
      <c r="W143" s="74">
        <f t="shared" ref="W143:Y143" si="201">IF(W113=0,0,W113/W$19)</f>
        <v>0</v>
      </c>
      <c r="X143" s="74">
        <f t="shared" si="201"/>
        <v>0</v>
      </c>
      <c r="Y143" s="74">
        <f t="shared" si="201"/>
        <v>0</v>
      </c>
      <c r="DA143" s="90" t="s">
        <v>310</v>
      </c>
    </row>
    <row r="144" spans="1:105" ht="12" customHeight="1" x14ac:dyDescent="0.25">
      <c r="A144" s="97" t="s">
        <v>55</v>
      </c>
      <c r="B144" s="74">
        <f t="shared" ref="B144:Q144" si="202">IF(B114=0,0,B114/B$19)</f>
        <v>0.42353336633144145</v>
      </c>
      <c r="C144" s="74">
        <f t="shared" si="202"/>
        <v>0.37409247549275443</v>
      </c>
      <c r="D144" s="74">
        <f t="shared" si="202"/>
        <v>0.32141735895572554</v>
      </c>
      <c r="E144" s="74">
        <f t="shared" si="202"/>
        <v>0.29495345243693272</v>
      </c>
      <c r="F144" s="74">
        <f t="shared" si="202"/>
        <v>0.21856012950780018</v>
      </c>
      <c r="G144" s="74">
        <f t="shared" si="202"/>
        <v>0.30080790268807417</v>
      </c>
      <c r="H144" s="74">
        <f t="shared" si="202"/>
        <v>0.22921947099891909</v>
      </c>
      <c r="I144" s="74">
        <f t="shared" si="202"/>
        <v>0.19896093527949804</v>
      </c>
      <c r="J144" s="74">
        <f t="shared" si="202"/>
        <v>0.1625941828318262</v>
      </c>
      <c r="K144" s="74">
        <f t="shared" si="202"/>
        <v>0.15091453902131102</v>
      </c>
      <c r="L144" s="74">
        <f t="shared" si="202"/>
        <v>0.11302600936547588</v>
      </c>
      <c r="M144" s="74">
        <f t="shared" si="202"/>
        <v>0.11101900137375921</v>
      </c>
      <c r="N144" s="74">
        <f t="shared" si="202"/>
        <v>0.10133680856083604</v>
      </c>
      <c r="O144" s="74">
        <f t="shared" si="202"/>
        <v>0.1100927564798312</v>
      </c>
      <c r="P144" s="74">
        <f t="shared" si="202"/>
        <v>0.11185667913217746</v>
      </c>
      <c r="Q144" s="74">
        <f t="shared" si="202"/>
        <v>0.11670408249916529</v>
      </c>
      <c r="R144" s="74">
        <f t="shared" ref="R144:V144" si="203">IF(R114=0,0,R114/R$19)</f>
        <v>0.10698316280047185</v>
      </c>
      <c r="S144" s="74">
        <f t="shared" si="203"/>
        <v>9.7845715760153634E-2</v>
      </c>
      <c r="T144" s="74">
        <f t="shared" si="203"/>
        <v>9.7224724307119828E-2</v>
      </c>
      <c r="U144" s="74">
        <f t="shared" si="203"/>
        <v>9.5924499292984092E-2</v>
      </c>
      <c r="V144" s="74">
        <f t="shared" si="203"/>
        <v>9.8573569936397418E-2</v>
      </c>
      <c r="W144" s="74">
        <f t="shared" ref="W144:Y144" si="204">IF(W114=0,0,W114/W$19)</f>
        <v>5.8942153496113148E-2</v>
      </c>
      <c r="X144" s="74">
        <f t="shared" si="204"/>
        <v>4.7933777289857066E-2</v>
      </c>
      <c r="Y144" s="74">
        <f t="shared" si="204"/>
        <v>4.2521906120422469E-2</v>
      </c>
      <c r="DA144" s="90" t="s">
        <v>311</v>
      </c>
    </row>
    <row r="145" spans="1:105" ht="12" customHeight="1" x14ac:dyDescent="0.25">
      <c r="A145" s="107" t="s">
        <v>54</v>
      </c>
      <c r="B145" s="193">
        <f t="shared" ref="B145:Q145" si="205">IF(B115=0,0,B115/B$19)</f>
        <v>4.4443634425681781E-3</v>
      </c>
      <c r="C145" s="193">
        <f t="shared" si="205"/>
        <v>4.8836360904104805E-3</v>
      </c>
      <c r="D145" s="193">
        <f t="shared" si="205"/>
        <v>3.0626171755299813E-3</v>
      </c>
      <c r="E145" s="193">
        <f t="shared" si="205"/>
        <v>2.7526245144043667E-3</v>
      </c>
      <c r="F145" s="193">
        <f t="shared" si="205"/>
        <v>2.9427368085223654E-3</v>
      </c>
      <c r="G145" s="193">
        <f t="shared" si="205"/>
        <v>2.9034748969858646E-3</v>
      </c>
      <c r="H145" s="193">
        <f t="shared" si="205"/>
        <v>2.3783391200975237E-3</v>
      </c>
      <c r="I145" s="193">
        <f t="shared" si="205"/>
        <v>2.5187563977480624E-3</v>
      </c>
      <c r="J145" s="193">
        <f t="shared" si="205"/>
        <v>2.4557124176230851E-3</v>
      </c>
      <c r="K145" s="193">
        <f t="shared" si="205"/>
        <v>3.7777542361203805E-3</v>
      </c>
      <c r="L145" s="193">
        <f t="shared" si="205"/>
        <v>3.7689890649774209E-3</v>
      </c>
      <c r="M145" s="193">
        <f t="shared" si="205"/>
        <v>3.5581690535916345E-3</v>
      </c>
      <c r="N145" s="193">
        <f t="shared" si="205"/>
        <v>2.2619616772820623E-3</v>
      </c>
      <c r="O145" s="193">
        <f t="shared" si="205"/>
        <v>1.9322744987695373E-3</v>
      </c>
      <c r="P145" s="193">
        <f t="shared" si="205"/>
        <v>1.8040126887477058E-3</v>
      </c>
      <c r="Q145" s="193">
        <f t="shared" si="205"/>
        <v>1.8106673068316607E-3</v>
      </c>
      <c r="R145" s="193">
        <f t="shared" ref="R145:V145" si="206">IF(R115=0,0,R115/R$19)</f>
        <v>1.8840019995694231E-3</v>
      </c>
      <c r="S145" s="193">
        <f t="shared" si="206"/>
        <v>1.7538437923876788E-3</v>
      </c>
      <c r="T145" s="193">
        <f t="shared" si="206"/>
        <v>2.3629037977468802E-3</v>
      </c>
      <c r="U145" s="193">
        <f t="shared" si="206"/>
        <v>1.4719074312462617E-3</v>
      </c>
      <c r="V145" s="193">
        <f t="shared" si="206"/>
        <v>1.4330051524269682E-3</v>
      </c>
      <c r="W145" s="193">
        <f t="shared" ref="W145:Y145" si="207">IF(W115=0,0,W115/W$19)</f>
        <v>1.9857994187482443E-3</v>
      </c>
      <c r="X145" s="193">
        <f t="shared" si="207"/>
        <v>1.7853130442755437E-3</v>
      </c>
      <c r="Y145" s="193">
        <f t="shared" si="207"/>
        <v>1.7893837994695148E-3</v>
      </c>
      <c r="DA145" s="214" t="s">
        <v>312</v>
      </c>
    </row>
    <row r="146" spans="1:105" ht="12" customHeight="1" x14ac:dyDescent="0.25">
      <c r="A146" s="209" t="s">
        <v>58</v>
      </c>
      <c r="B146" s="77">
        <f t="shared" ref="B146:Q146" si="208">IF(B116=0,0,B116/B$19)</f>
        <v>0</v>
      </c>
      <c r="C146" s="77">
        <f t="shared" si="208"/>
        <v>0</v>
      </c>
      <c r="D146" s="77">
        <f t="shared" si="208"/>
        <v>0</v>
      </c>
      <c r="E146" s="77">
        <f t="shared" si="208"/>
        <v>0</v>
      </c>
      <c r="F146" s="77">
        <f t="shared" si="208"/>
        <v>0</v>
      </c>
      <c r="G146" s="77">
        <f t="shared" si="208"/>
        <v>0</v>
      </c>
      <c r="H146" s="77">
        <f t="shared" si="208"/>
        <v>0</v>
      </c>
      <c r="I146" s="77">
        <f t="shared" si="208"/>
        <v>0</v>
      </c>
      <c r="J146" s="77">
        <f t="shared" si="208"/>
        <v>0</v>
      </c>
      <c r="K146" s="77">
        <f t="shared" si="208"/>
        <v>0</v>
      </c>
      <c r="L146" s="77">
        <f t="shared" si="208"/>
        <v>0</v>
      </c>
      <c r="M146" s="77">
        <f t="shared" si="208"/>
        <v>0</v>
      </c>
      <c r="N146" s="77">
        <f t="shared" si="208"/>
        <v>0</v>
      </c>
      <c r="O146" s="77">
        <f t="shared" si="208"/>
        <v>0</v>
      </c>
      <c r="P146" s="77">
        <f t="shared" si="208"/>
        <v>0</v>
      </c>
      <c r="Q146" s="77">
        <f t="shared" si="208"/>
        <v>0</v>
      </c>
      <c r="R146" s="77">
        <f t="shared" ref="R146:V146" si="209">IF(R116=0,0,R116/R$19)</f>
        <v>0</v>
      </c>
      <c r="S146" s="77">
        <f t="shared" si="209"/>
        <v>0</v>
      </c>
      <c r="T146" s="77">
        <f t="shared" si="209"/>
        <v>0</v>
      </c>
      <c r="U146" s="77">
        <f t="shared" si="209"/>
        <v>0</v>
      </c>
      <c r="V146" s="77">
        <f t="shared" si="209"/>
        <v>0</v>
      </c>
      <c r="W146" s="77">
        <f t="shared" ref="W146:Y146" si="210">IF(W116=0,0,W116/W$19)</f>
        <v>0</v>
      </c>
      <c r="X146" s="77">
        <f t="shared" si="210"/>
        <v>0</v>
      </c>
      <c r="Y146" s="77">
        <f t="shared" si="210"/>
        <v>0</v>
      </c>
      <c r="DA146" s="92" t="s">
        <v>313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211">IF(B96=0,0,B96/B$17)</f>
        <v>9584.1168227325943</v>
      </c>
      <c r="C150" s="203">
        <f t="shared" si="211"/>
        <v>9838.3669233727396</v>
      </c>
      <c r="D150" s="203">
        <f t="shared" si="211"/>
        <v>9579.8565246789585</v>
      </c>
      <c r="E150" s="203">
        <f t="shared" si="211"/>
        <v>9606.2313523148096</v>
      </c>
      <c r="F150" s="203">
        <f t="shared" si="211"/>
        <v>9262.3665977024593</v>
      </c>
      <c r="G150" s="203">
        <f t="shared" si="211"/>
        <v>9860.6561561188319</v>
      </c>
      <c r="H150" s="203">
        <f t="shared" si="211"/>
        <v>9404.9336232911774</v>
      </c>
      <c r="I150" s="203">
        <f t="shared" si="211"/>
        <v>9000.7439711181214</v>
      </c>
      <c r="J150" s="203">
        <f t="shared" si="211"/>
        <v>8798.8514990917374</v>
      </c>
      <c r="K150" s="203">
        <f t="shared" si="211"/>
        <v>9087.2282553797941</v>
      </c>
      <c r="L150" s="203">
        <f t="shared" si="211"/>
        <v>10312.697188492231</v>
      </c>
      <c r="M150" s="203">
        <f t="shared" si="211"/>
        <v>9488.4808885707371</v>
      </c>
      <c r="N150" s="203">
        <f t="shared" si="211"/>
        <v>9877.1927863496821</v>
      </c>
      <c r="O150" s="203">
        <f t="shared" si="211"/>
        <v>9364.3022164438207</v>
      </c>
      <c r="P150" s="203">
        <f t="shared" si="211"/>
        <v>8717.2966876463979</v>
      </c>
      <c r="Q150" s="203">
        <f t="shared" si="211"/>
        <v>8842.6017109256827</v>
      </c>
      <c r="R150" s="203">
        <f t="shared" ref="R150:V150" si="212">IF(R96=0,0,R96/R$17)</f>
        <v>9042.3033479690494</v>
      </c>
      <c r="S150" s="203">
        <f t="shared" si="212"/>
        <v>8955.7531535535236</v>
      </c>
      <c r="T150" s="203">
        <f t="shared" si="212"/>
        <v>8607.7638262009914</v>
      </c>
      <c r="U150" s="203">
        <f t="shared" si="212"/>
        <v>8371.5320886181435</v>
      </c>
      <c r="V150" s="203">
        <f t="shared" si="212"/>
        <v>8087.887695763261</v>
      </c>
      <c r="W150" s="203">
        <f t="shared" ref="W150:Y150" si="213">IF(W96=0,0,W96/W$17)</f>
        <v>8828.1630881480851</v>
      </c>
      <c r="X150" s="203">
        <f t="shared" si="213"/>
        <v>7857.6112149582759</v>
      </c>
      <c r="Y150" s="203">
        <f t="shared" si="213"/>
        <v>7792.7433927073116</v>
      </c>
      <c r="DA150" s="216" t="s">
        <v>314</v>
      </c>
    </row>
    <row r="151" spans="1:105" ht="12" customHeight="1" x14ac:dyDescent="0.25">
      <c r="A151" s="208" t="s">
        <v>39</v>
      </c>
      <c r="B151" s="192">
        <f t="shared" ref="B151:Q151" si="214">IF(B97=0,0,B97/B$17)</f>
        <v>8444.4327102961961</v>
      </c>
      <c r="C151" s="192">
        <f t="shared" si="214"/>
        <v>8675.5738421962542</v>
      </c>
      <c r="D151" s="192">
        <f t="shared" si="214"/>
        <v>8401.6030380734355</v>
      </c>
      <c r="E151" s="192">
        <f t="shared" si="214"/>
        <v>8416.6489878668199</v>
      </c>
      <c r="F151" s="192">
        <f t="shared" si="214"/>
        <v>8056.625730143176</v>
      </c>
      <c r="G151" s="192">
        <f t="shared" si="214"/>
        <v>8662.7695923622559</v>
      </c>
      <c r="H151" s="192">
        <f t="shared" si="214"/>
        <v>8206.456290796983</v>
      </c>
      <c r="I151" s="192">
        <f t="shared" si="214"/>
        <v>7797.69986573398</v>
      </c>
      <c r="J151" s="192">
        <f t="shared" si="214"/>
        <v>7586.4778523924633</v>
      </c>
      <c r="K151" s="192">
        <f t="shared" si="214"/>
        <v>7853.3781946507015</v>
      </c>
      <c r="L151" s="192">
        <f t="shared" si="214"/>
        <v>9089.2761066391231</v>
      </c>
      <c r="M151" s="192">
        <f t="shared" si="214"/>
        <v>8279.3121272673416</v>
      </c>
      <c r="N151" s="192">
        <f t="shared" si="214"/>
        <v>8690.9605961513444</v>
      </c>
      <c r="O151" s="192">
        <f t="shared" si="214"/>
        <v>8171.0515325400675</v>
      </c>
      <c r="P151" s="192">
        <f t="shared" si="214"/>
        <v>7531.9713843974923</v>
      </c>
      <c r="Q151" s="192">
        <f t="shared" si="214"/>
        <v>7663.0291868734585</v>
      </c>
      <c r="R151" s="192">
        <f t="shared" ref="R151:V151" si="215">IF(R97=0,0,R97/R$17)</f>
        <v>7881.7344049634967</v>
      </c>
      <c r="S151" s="192">
        <f t="shared" si="215"/>
        <v>7821.7090897732178</v>
      </c>
      <c r="T151" s="192">
        <f t="shared" si="215"/>
        <v>7492.0201301193038</v>
      </c>
      <c r="U151" s="192">
        <f t="shared" si="215"/>
        <v>7262.6382551590514</v>
      </c>
      <c r="V151" s="192">
        <f t="shared" si="215"/>
        <v>6969.0440116869777</v>
      </c>
      <c r="W151" s="192">
        <f t="shared" ref="W151:Y151" si="216">IF(W97=0,0,W97/W$17)</f>
        <v>7687.2379153242318</v>
      </c>
      <c r="X151" s="192">
        <f t="shared" si="216"/>
        <v>6764.4749428541854</v>
      </c>
      <c r="Y151" s="192">
        <f t="shared" si="216"/>
        <v>6736.0990692742953</v>
      </c>
      <c r="DA151" s="213" t="s">
        <v>315</v>
      </c>
    </row>
    <row r="152" spans="1:105" ht="12" customHeight="1" x14ac:dyDescent="0.25">
      <c r="A152" s="97" t="s">
        <v>57</v>
      </c>
      <c r="B152" s="74">
        <f t="shared" ref="B152:Q152" si="217">IF(B98=0,0,B98/B$17)</f>
        <v>7776.8322025737461</v>
      </c>
      <c r="C152" s="74">
        <f t="shared" si="217"/>
        <v>8034.0872138412906</v>
      </c>
      <c r="D152" s="74">
        <f t="shared" si="217"/>
        <v>7766.2550077718615</v>
      </c>
      <c r="E152" s="74">
        <f t="shared" si="217"/>
        <v>7778.1115913782305</v>
      </c>
      <c r="F152" s="74">
        <f t="shared" si="217"/>
        <v>7411.6171920598317</v>
      </c>
      <c r="G152" s="74">
        <f t="shared" si="217"/>
        <v>7998.5927907135556</v>
      </c>
      <c r="H152" s="74">
        <f t="shared" si="217"/>
        <v>7551.3536984690591</v>
      </c>
      <c r="I152" s="74">
        <f t="shared" si="217"/>
        <v>7150.5865948708924</v>
      </c>
      <c r="J152" s="74">
        <f t="shared" si="217"/>
        <v>6960.4847937156819</v>
      </c>
      <c r="K152" s="74">
        <f t="shared" si="217"/>
        <v>7178.3446567628553</v>
      </c>
      <c r="L152" s="74">
        <f t="shared" si="217"/>
        <v>8438.2236684992786</v>
      </c>
      <c r="M152" s="74">
        <f t="shared" si="217"/>
        <v>7607.0362296520088</v>
      </c>
      <c r="N152" s="74">
        <f t="shared" si="217"/>
        <v>8016.4632941448081</v>
      </c>
      <c r="O152" s="74">
        <f t="shared" si="217"/>
        <v>7438.3502170707561</v>
      </c>
      <c r="P152" s="74">
        <f t="shared" si="217"/>
        <v>6798.149803860154</v>
      </c>
      <c r="Q152" s="74">
        <f t="shared" si="217"/>
        <v>6869.2664706364512</v>
      </c>
      <c r="R152" s="74">
        <f t="shared" ref="R152:V152" si="218">IF(R98=0,0,R98/R$17)</f>
        <v>7046.5050413183735</v>
      </c>
      <c r="S152" s="74">
        <f t="shared" si="218"/>
        <v>7034.9060067267501</v>
      </c>
      <c r="T152" s="74">
        <f t="shared" si="218"/>
        <v>6664.4587783819825</v>
      </c>
      <c r="U152" s="74">
        <f t="shared" si="218"/>
        <v>6437.5431700333829</v>
      </c>
      <c r="V152" s="74">
        <f t="shared" si="218"/>
        <v>6174.2815378425485</v>
      </c>
      <c r="W152" s="74">
        <f t="shared" ref="W152:Y152" si="219">IF(W98=0,0,W98/W$17)</f>
        <v>6843.4702982597009</v>
      </c>
      <c r="X152" s="74">
        <f t="shared" si="219"/>
        <v>5943.7276267442976</v>
      </c>
      <c r="Y152" s="74">
        <f t="shared" si="219"/>
        <v>5889.8302330171446</v>
      </c>
      <c r="DA152" s="90" t="s">
        <v>316</v>
      </c>
    </row>
    <row r="153" spans="1:105" ht="12" customHeight="1" x14ac:dyDescent="0.25">
      <c r="A153" s="97" t="s">
        <v>56</v>
      </c>
      <c r="B153" s="74">
        <f t="shared" ref="B153:Q153" si="220">IF(B99=0,0,B99/B$17)</f>
        <v>0.62179058991730163</v>
      </c>
      <c r="C153" s="74">
        <f t="shared" si="220"/>
        <v>0.64699789300394939</v>
      </c>
      <c r="D153" s="74">
        <f t="shared" si="220"/>
        <v>0.67006234690825883</v>
      </c>
      <c r="E153" s="74">
        <f t="shared" si="220"/>
        <v>0.68915947990250925</v>
      </c>
      <c r="F153" s="74">
        <f t="shared" si="220"/>
        <v>0.71711635460748357</v>
      </c>
      <c r="G153" s="74">
        <f t="shared" si="220"/>
        <v>0.77141090264758438</v>
      </c>
      <c r="H153" s="74">
        <f t="shared" si="220"/>
        <v>0.82887234538920107</v>
      </c>
      <c r="I153" s="74">
        <f t="shared" si="220"/>
        <v>0.89112067525972372</v>
      </c>
      <c r="J153" s="74">
        <f t="shared" si="220"/>
        <v>0.95517487644406862</v>
      </c>
      <c r="K153" s="74">
        <f t="shared" si="220"/>
        <v>1.0314519487208955</v>
      </c>
      <c r="L153" s="74">
        <f t="shared" si="220"/>
        <v>1.1950313436260478</v>
      </c>
      <c r="M153" s="74">
        <f t="shared" si="220"/>
        <v>1.1662160778304991</v>
      </c>
      <c r="N153" s="74">
        <f t="shared" si="220"/>
        <v>1.2667963274334402</v>
      </c>
      <c r="O153" s="74">
        <f t="shared" si="220"/>
        <v>1.3662224205938878</v>
      </c>
      <c r="P153" s="74">
        <f t="shared" si="220"/>
        <v>1.5897165989186399</v>
      </c>
      <c r="Q153" s="74">
        <f t="shared" si="220"/>
        <v>1.5846363959699146</v>
      </c>
      <c r="R153" s="74">
        <f t="shared" ref="R153:V153" si="221">IF(R99=0,0,R99/R$17)</f>
        <v>1.6238136240026109</v>
      </c>
      <c r="S153" s="74">
        <f t="shared" si="221"/>
        <v>1.7139453324179772</v>
      </c>
      <c r="T153" s="74">
        <f t="shared" si="221"/>
        <v>1.8581888252000547</v>
      </c>
      <c r="U153" s="74">
        <f t="shared" si="221"/>
        <v>1.9264070377083482</v>
      </c>
      <c r="V153" s="74">
        <f t="shared" si="221"/>
        <v>2.0918034929987086</v>
      </c>
      <c r="W153" s="74">
        <f t="shared" ref="W153:Y153" si="222">IF(W99=0,0,W99/W$17)</f>
        <v>2.1831277669743003</v>
      </c>
      <c r="X153" s="74">
        <f t="shared" si="222"/>
        <v>2.3345032809436188</v>
      </c>
      <c r="Y153" s="74">
        <f t="shared" si="222"/>
        <v>2.4018876304644454</v>
      </c>
      <c r="DA153" s="90" t="s">
        <v>317</v>
      </c>
    </row>
    <row r="154" spans="1:105" ht="12" customHeight="1" x14ac:dyDescent="0.25">
      <c r="A154" s="97" t="s">
        <v>55</v>
      </c>
      <c r="B154" s="74">
        <f t="shared" ref="B154:Q154" si="223">IF(B100=0,0,B100/B$17)</f>
        <v>589.47557443533969</v>
      </c>
      <c r="C154" s="74">
        <f t="shared" si="223"/>
        <v>563.63548088726191</v>
      </c>
      <c r="D154" s="74">
        <f t="shared" si="223"/>
        <v>556.34665389818349</v>
      </c>
      <c r="E154" s="74">
        <f t="shared" si="223"/>
        <v>556.43469741935246</v>
      </c>
      <c r="F154" s="74">
        <f t="shared" si="223"/>
        <v>559.05607923797163</v>
      </c>
      <c r="G154" s="74">
        <f t="shared" si="223"/>
        <v>575.62320155462896</v>
      </c>
      <c r="H154" s="74">
        <f t="shared" si="223"/>
        <v>565.40875746822167</v>
      </c>
      <c r="I154" s="74">
        <f t="shared" si="223"/>
        <v>558.26455760591114</v>
      </c>
      <c r="J154" s="74">
        <f t="shared" si="223"/>
        <v>538.42582114552692</v>
      </c>
      <c r="K154" s="74">
        <f t="shared" si="223"/>
        <v>576.60832375684242</v>
      </c>
      <c r="L154" s="74">
        <f t="shared" si="223"/>
        <v>547.36925478925798</v>
      </c>
      <c r="M154" s="74">
        <f t="shared" si="223"/>
        <v>569.11525928237222</v>
      </c>
      <c r="N154" s="74">
        <f t="shared" si="223"/>
        <v>568.99482613725809</v>
      </c>
      <c r="O154" s="74">
        <f t="shared" si="223"/>
        <v>615.61328503972982</v>
      </c>
      <c r="P154" s="74">
        <f t="shared" si="223"/>
        <v>617.03615336973917</v>
      </c>
      <c r="Q154" s="74">
        <f t="shared" si="223"/>
        <v>667.708723372235</v>
      </c>
      <c r="R154" s="74">
        <f t="shared" ref="R154:V154" si="224">IF(R100=0,0,R100/R$17)</f>
        <v>710.05618826100704</v>
      </c>
      <c r="S154" s="74">
        <f t="shared" si="224"/>
        <v>653.75743823875143</v>
      </c>
      <c r="T154" s="74">
        <f t="shared" si="224"/>
        <v>687.4269736188736</v>
      </c>
      <c r="U154" s="74">
        <f t="shared" si="224"/>
        <v>685.17209421900657</v>
      </c>
      <c r="V154" s="74">
        <f t="shared" si="224"/>
        <v>654.65818567642827</v>
      </c>
      <c r="W154" s="74">
        <f t="shared" ref="W154:Y154" si="225">IF(W100=0,0,W100/W$17)</f>
        <v>703.45827845687825</v>
      </c>
      <c r="X154" s="74">
        <f t="shared" si="225"/>
        <v>684.61073148879814</v>
      </c>
      <c r="Y154" s="74">
        <f t="shared" si="225"/>
        <v>709.45902862293258</v>
      </c>
      <c r="DA154" s="90" t="s">
        <v>318</v>
      </c>
    </row>
    <row r="155" spans="1:105" ht="12" customHeight="1" x14ac:dyDescent="0.25">
      <c r="A155" s="107" t="s">
        <v>54</v>
      </c>
      <c r="B155" s="193">
        <f t="shared" ref="B155:Q155" si="226">IF(B101=0,0,B101/B$17)</f>
        <v>77.503142697191606</v>
      </c>
      <c r="C155" s="193">
        <f t="shared" si="226"/>
        <v>77.204149574698079</v>
      </c>
      <c r="D155" s="193">
        <f t="shared" si="226"/>
        <v>78.331314056481148</v>
      </c>
      <c r="E155" s="193">
        <f t="shared" si="226"/>
        <v>81.413539589334306</v>
      </c>
      <c r="F155" s="193">
        <f t="shared" si="226"/>
        <v>85.235342490765049</v>
      </c>
      <c r="G155" s="193">
        <f t="shared" si="226"/>
        <v>87.782189191423015</v>
      </c>
      <c r="H155" s="193">
        <f t="shared" si="226"/>
        <v>88.864962514310832</v>
      </c>
      <c r="I155" s="193">
        <f t="shared" si="226"/>
        <v>87.957592581915435</v>
      </c>
      <c r="J155" s="193">
        <f t="shared" si="226"/>
        <v>86.612062654811211</v>
      </c>
      <c r="K155" s="193">
        <f t="shared" si="226"/>
        <v>97.393762182283041</v>
      </c>
      <c r="L155" s="193">
        <f t="shared" si="226"/>
        <v>102.48815200696168</v>
      </c>
      <c r="M155" s="193">
        <f t="shared" si="226"/>
        <v>101.99442225512924</v>
      </c>
      <c r="N155" s="193">
        <f t="shared" si="226"/>
        <v>104.23567954184526</v>
      </c>
      <c r="O155" s="193">
        <f t="shared" si="226"/>
        <v>115.72180800898855</v>
      </c>
      <c r="P155" s="193">
        <f t="shared" si="226"/>
        <v>115.19571056868119</v>
      </c>
      <c r="Q155" s="193">
        <f t="shared" si="226"/>
        <v>124.46935646880156</v>
      </c>
      <c r="R155" s="193">
        <f t="shared" ref="R155:V155" si="227">IF(R101=0,0,R101/R$17)</f>
        <v>123.54936176011317</v>
      </c>
      <c r="S155" s="193">
        <f t="shared" si="227"/>
        <v>131.33169947529896</v>
      </c>
      <c r="T155" s="193">
        <f t="shared" si="227"/>
        <v>138.27618929324848</v>
      </c>
      <c r="U155" s="193">
        <f t="shared" si="227"/>
        <v>137.99658386895368</v>
      </c>
      <c r="V155" s="193">
        <f t="shared" si="227"/>
        <v>138.01248467500372</v>
      </c>
      <c r="W155" s="193">
        <f t="shared" ref="W155:Y155" si="228">IF(W101=0,0,W101/W$17)</f>
        <v>138.12621084067658</v>
      </c>
      <c r="X155" s="193">
        <f t="shared" si="228"/>
        <v>133.80208134014686</v>
      </c>
      <c r="Y155" s="193">
        <f t="shared" si="228"/>
        <v>134.40792000375285</v>
      </c>
      <c r="DA155" s="214" t="s">
        <v>319</v>
      </c>
    </row>
    <row r="156" spans="1:105" ht="12" customHeight="1" x14ac:dyDescent="0.25">
      <c r="A156" s="209" t="s">
        <v>58</v>
      </c>
      <c r="B156" s="77">
        <f t="shared" ref="B156:Q156" si="229">IF(B102=0,0,B102/B$17)</f>
        <v>1139.684112436398</v>
      </c>
      <c r="C156" s="77">
        <f t="shared" si="229"/>
        <v>1162.7930811764861</v>
      </c>
      <c r="D156" s="77">
        <f t="shared" si="229"/>
        <v>1178.2534866055241</v>
      </c>
      <c r="E156" s="77">
        <f t="shared" si="229"/>
        <v>1189.5823644479894</v>
      </c>
      <c r="F156" s="77">
        <f t="shared" si="229"/>
        <v>1205.7408675592817</v>
      </c>
      <c r="G156" s="77">
        <f t="shared" si="229"/>
        <v>1197.8865637565757</v>
      </c>
      <c r="H156" s="77">
        <f t="shared" si="229"/>
        <v>1198.4773324941964</v>
      </c>
      <c r="I156" s="77">
        <f t="shared" si="229"/>
        <v>1203.0441053841412</v>
      </c>
      <c r="J156" s="77">
        <f t="shared" si="229"/>
        <v>1212.373646699275</v>
      </c>
      <c r="K156" s="77">
        <f t="shared" si="229"/>
        <v>1233.8500607290935</v>
      </c>
      <c r="L156" s="77">
        <f t="shared" si="229"/>
        <v>1223.4210818531062</v>
      </c>
      <c r="M156" s="77">
        <f t="shared" si="229"/>
        <v>1209.1687613033955</v>
      </c>
      <c r="N156" s="77">
        <f t="shared" si="229"/>
        <v>1186.2321901983366</v>
      </c>
      <c r="O156" s="77">
        <f t="shared" si="229"/>
        <v>1193.2506839037542</v>
      </c>
      <c r="P156" s="77">
        <f t="shared" si="229"/>
        <v>1185.3253032489042</v>
      </c>
      <c r="Q156" s="77">
        <f t="shared" si="229"/>
        <v>1179.5725240522252</v>
      </c>
      <c r="R156" s="77">
        <f t="shared" ref="R156:V156" si="230">IF(R102=0,0,R102/R$17)</f>
        <v>1160.5689430055522</v>
      </c>
      <c r="S156" s="77">
        <f t="shared" si="230"/>
        <v>1134.0440637803069</v>
      </c>
      <c r="T156" s="77">
        <f t="shared" si="230"/>
        <v>1115.7436960816872</v>
      </c>
      <c r="U156" s="77">
        <f t="shared" si="230"/>
        <v>1108.8938334590916</v>
      </c>
      <c r="V156" s="77">
        <f t="shared" si="230"/>
        <v>1118.8436840762815</v>
      </c>
      <c r="W156" s="77">
        <f t="shared" ref="W156:Y156" si="231">IF(W102=0,0,W102/W$17)</f>
        <v>1140.9251728238535</v>
      </c>
      <c r="X156" s="77">
        <f t="shared" si="231"/>
        <v>1093.1362721040907</v>
      </c>
      <c r="Y156" s="77">
        <f t="shared" si="231"/>
        <v>1056.6443234330166</v>
      </c>
      <c r="DA156" s="92" t="s">
        <v>320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32">IF(B104=0,0,B104/B$17)</f>
        <v>5718.3180858204387</v>
      </c>
      <c r="C158" s="153">
        <f t="shared" si="232"/>
        <v>6046.2217402243714</v>
      </c>
      <c r="D158" s="153">
        <f t="shared" si="232"/>
        <v>6037.6734924737593</v>
      </c>
      <c r="E158" s="153">
        <f t="shared" si="232"/>
        <v>6225.0009468513999</v>
      </c>
      <c r="F158" s="153">
        <f t="shared" si="232"/>
        <v>6176.661776445656</v>
      </c>
      <c r="G158" s="153">
        <f t="shared" si="232"/>
        <v>6711.1493970371012</v>
      </c>
      <c r="H158" s="153">
        <f t="shared" si="232"/>
        <v>6578.5691062592387</v>
      </c>
      <c r="I158" s="153">
        <f t="shared" si="232"/>
        <v>6385.8064961789878</v>
      </c>
      <c r="J158" s="153">
        <f t="shared" si="232"/>
        <v>6354.9372162361924</v>
      </c>
      <c r="K158" s="153">
        <f t="shared" si="232"/>
        <v>6731.1145149382728</v>
      </c>
      <c r="L158" s="153">
        <f t="shared" si="232"/>
        <v>8095.5723381604612</v>
      </c>
      <c r="M158" s="153">
        <f t="shared" si="232"/>
        <v>7391.6952522847359</v>
      </c>
      <c r="N158" s="153">
        <f t="shared" si="232"/>
        <v>7795.6002558345663</v>
      </c>
      <c r="O158" s="153">
        <f t="shared" si="232"/>
        <v>7517.5721762397579</v>
      </c>
      <c r="P158" s="153">
        <f t="shared" si="232"/>
        <v>6996.3668992876246</v>
      </c>
      <c r="Q158" s="153">
        <f t="shared" si="232"/>
        <v>7066.0772540862126</v>
      </c>
      <c r="R158" s="153">
        <f t="shared" ref="R158:V158" si="233">IF(R104=0,0,R104/R$17)</f>
        <v>7452.2620023737936</v>
      </c>
      <c r="S158" s="153">
        <f t="shared" si="233"/>
        <v>7393.9960942940852</v>
      </c>
      <c r="T158" s="153">
        <f t="shared" si="233"/>
        <v>7232.9629751702814</v>
      </c>
      <c r="U158" s="153">
        <f t="shared" si="233"/>
        <v>7062.7254833517381</v>
      </c>
      <c r="V158" s="153">
        <f t="shared" si="233"/>
        <v>6959.1717859544842</v>
      </c>
      <c r="W158" s="153">
        <f t="shared" ref="W158:Y158" si="234">IF(W104=0,0,W104/W$17)</f>
        <v>7554.5598433394507</v>
      </c>
      <c r="X158" s="153">
        <f t="shared" si="234"/>
        <v>6925.1734768834858</v>
      </c>
      <c r="Y158" s="153">
        <f t="shared" si="234"/>
        <v>6933.0975080070857</v>
      </c>
      <c r="DA158" s="217" t="s">
        <v>321</v>
      </c>
    </row>
    <row r="159" spans="1:105" ht="12" customHeight="1" x14ac:dyDescent="0.25">
      <c r="A159" s="97" t="s">
        <v>57</v>
      </c>
      <c r="B159" s="74">
        <f t="shared" ref="B159:Q159" si="235">IF(B105=0,0,B105/B$17)</f>
        <v>5282.5805155538446</v>
      </c>
      <c r="C159" s="74">
        <f t="shared" si="235"/>
        <v>5622.2935974248812</v>
      </c>
      <c r="D159" s="74">
        <f t="shared" si="235"/>
        <v>5613.9081265679088</v>
      </c>
      <c r="E159" s="74">
        <f t="shared" si="235"/>
        <v>5795.8444123673698</v>
      </c>
      <c r="F159" s="74">
        <f t="shared" si="235"/>
        <v>5737.6523637768523</v>
      </c>
      <c r="G159" s="74">
        <f t="shared" si="235"/>
        <v>6259.2102460006163</v>
      </c>
      <c r="H159" s="74">
        <f t="shared" si="235"/>
        <v>6126.7201255540995</v>
      </c>
      <c r="I159" s="74">
        <f t="shared" si="235"/>
        <v>5934.3525198866828</v>
      </c>
      <c r="J159" s="74">
        <f t="shared" si="235"/>
        <v>5915.4553967933016</v>
      </c>
      <c r="K159" s="74">
        <f t="shared" si="235"/>
        <v>6253.4608940603994</v>
      </c>
      <c r="L159" s="74">
        <f t="shared" si="235"/>
        <v>7628.1235551580849</v>
      </c>
      <c r="M159" s="74">
        <f t="shared" si="235"/>
        <v>6910.6002772092506</v>
      </c>
      <c r="N159" s="74">
        <f t="shared" si="235"/>
        <v>7307.0426012194703</v>
      </c>
      <c r="O159" s="74">
        <f t="shared" si="235"/>
        <v>6981.9177282904975</v>
      </c>
      <c r="P159" s="74">
        <f t="shared" si="235"/>
        <v>6456.002879312151</v>
      </c>
      <c r="Q159" s="74">
        <f t="shared" si="235"/>
        <v>6477.2938730837568</v>
      </c>
      <c r="R159" s="74">
        <f t="shared" ref="R159:V159" si="236">IF(R105=0,0,R105/R$17)</f>
        <v>6826.1766436059997</v>
      </c>
      <c r="S159" s="74">
        <f t="shared" si="236"/>
        <v>6793.7409763366686</v>
      </c>
      <c r="T159" s="74">
        <f t="shared" si="236"/>
        <v>6591.9001804833551</v>
      </c>
      <c r="U159" s="74">
        <f t="shared" si="236"/>
        <v>6413.5269726167262</v>
      </c>
      <c r="V159" s="74">
        <f t="shared" si="236"/>
        <v>6324.5404432338519</v>
      </c>
      <c r="W159" s="74">
        <f t="shared" ref="W159:Y159" si="237">IF(W105=0,0,W105/W$17)</f>
        <v>6870.0614145252011</v>
      </c>
      <c r="X159" s="74">
        <f t="shared" si="237"/>
        <v>6249.7292819295189</v>
      </c>
      <c r="Y159" s="74">
        <f t="shared" si="237"/>
        <v>6227.5414981822996</v>
      </c>
      <c r="DA159" s="90" t="s">
        <v>322</v>
      </c>
    </row>
    <row r="160" spans="1:105" ht="12" customHeight="1" x14ac:dyDescent="0.25">
      <c r="A160" s="97" t="s">
        <v>56</v>
      </c>
      <c r="B160" s="74">
        <f t="shared" ref="B160:Q160" si="238">IF(B106=0,0,B106/B$17)</f>
        <v>1.1813353356032361</v>
      </c>
      <c r="C160" s="74">
        <f t="shared" si="238"/>
        <v>1.2943173555542591</v>
      </c>
      <c r="D160" s="74">
        <f t="shared" si="238"/>
        <v>1.4205270911686183</v>
      </c>
      <c r="E160" s="74">
        <f t="shared" si="238"/>
        <v>1.5516513934469149</v>
      </c>
      <c r="F160" s="74">
        <f t="shared" si="238"/>
        <v>1.7260555395811894</v>
      </c>
      <c r="G160" s="74">
        <f t="shared" si="238"/>
        <v>2.0008691813822952</v>
      </c>
      <c r="H160" s="74">
        <f t="shared" si="238"/>
        <v>2.3192550039209712</v>
      </c>
      <c r="I160" s="74">
        <f t="shared" si="238"/>
        <v>2.6057357982451466</v>
      </c>
      <c r="J160" s="74">
        <f t="shared" si="238"/>
        <v>2.8601275886095481</v>
      </c>
      <c r="K160" s="74">
        <f t="shared" si="238"/>
        <v>3.2220752799413295</v>
      </c>
      <c r="L160" s="74">
        <f t="shared" si="238"/>
        <v>3.8933615789291864</v>
      </c>
      <c r="M160" s="74">
        <f t="shared" si="238"/>
        <v>3.9396927675217772</v>
      </c>
      <c r="N160" s="74">
        <f t="shared" si="238"/>
        <v>4.4686739997974039</v>
      </c>
      <c r="O160" s="74">
        <f t="shared" si="238"/>
        <v>5.03700433834954</v>
      </c>
      <c r="P160" s="74">
        <f t="shared" si="238"/>
        <v>6.1347052478828248</v>
      </c>
      <c r="Q160" s="74">
        <f t="shared" si="238"/>
        <v>6.3262026165043634</v>
      </c>
      <c r="R160" s="74">
        <f t="shared" ref="R160:V160" si="239">IF(R106=0,0,R106/R$17)</f>
        <v>6.6627798144124846</v>
      </c>
      <c r="S160" s="74">
        <f t="shared" si="239"/>
        <v>7.2456001956784482</v>
      </c>
      <c r="T160" s="74">
        <f t="shared" si="239"/>
        <v>8.0429715105156898</v>
      </c>
      <c r="U160" s="74">
        <f t="shared" si="239"/>
        <v>8.4839653877123009</v>
      </c>
      <c r="V160" s="74">
        <f t="shared" si="239"/>
        <v>9.3377613093721781</v>
      </c>
      <c r="W160" s="74">
        <f t="shared" ref="W160:Y160" si="240">IF(W106=0,0,W106/W$17)</f>
        <v>9.8216907984538793</v>
      </c>
      <c r="X160" s="74">
        <f t="shared" si="240"/>
        <v>10.56799901312414</v>
      </c>
      <c r="Y160" s="74">
        <f t="shared" si="240"/>
        <v>10.922295066256396</v>
      </c>
      <c r="DA160" s="90" t="s">
        <v>323</v>
      </c>
    </row>
    <row r="161" spans="1:105" ht="12" customHeight="1" x14ac:dyDescent="0.25">
      <c r="A161" s="97" t="s">
        <v>55</v>
      </c>
      <c r="B161" s="74">
        <f t="shared" ref="B161:Q161" si="241">IF(B107=0,0,B107/B$17)</f>
        <v>375.210425904256</v>
      </c>
      <c r="C161" s="74">
        <f t="shared" si="241"/>
        <v>363.37273157398744</v>
      </c>
      <c r="D161" s="74">
        <f t="shared" si="241"/>
        <v>361.97885381232589</v>
      </c>
      <c r="E161" s="74">
        <f t="shared" si="241"/>
        <v>364.6506369190908</v>
      </c>
      <c r="F161" s="74">
        <f t="shared" si="241"/>
        <v>371.15012973502695</v>
      </c>
      <c r="G161" s="74">
        <f t="shared" si="241"/>
        <v>381.57805175313558</v>
      </c>
      <c r="H161" s="74">
        <f t="shared" si="241"/>
        <v>380.02245535137229</v>
      </c>
      <c r="I161" s="74">
        <f t="shared" si="241"/>
        <v>379.89779157786387</v>
      </c>
      <c r="J161" s="74">
        <f t="shared" si="241"/>
        <v>368.73115993885909</v>
      </c>
      <c r="K161" s="74">
        <f t="shared" si="241"/>
        <v>397.99010158209393</v>
      </c>
      <c r="L161" s="74">
        <f t="shared" si="241"/>
        <v>382.93457308252511</v>
      </c>
      <c r="M161" s="74">
        <f t="shared" si="241"/>
        <v>396.64533210166684</v>
      </c>
      <c r="N161" s="74">
        <f t="shared" si="241"/>
        <v>401.55733729521648</v>
      </c>
      <c r="O161" s="74">
        <f t="shared" si="241"/>
        <v>438.65879992228071</v>
      </c>
      <c r="P161" s="74">
        <f t="shared" si="241"/>
        <v>442.40145014025506</v>
      </c>
      <c r="Q161" s="74">
        <f t="shared" si="241"/>
        <v>482.73535318627626</v>
      </c>
      <c r="R161" s="74">
        <f t="shared" ref="R161:V161" si="242">IF(R107=0,0,R107/R$17)</f>
        <v>519.70443202988463</v>
      </c>
      <c r="S161" s="74">
        <f t="shared" si="242"/>
        <v>485.8967254123894</v>
      </c>
      <c r="T161" s="74">
        <f t="shared" si="242"/>
        <v>518.83093628271752</v>
      </c>
      <c r="U161" s="74">
        <f t="shared" si="242"/>
        <v>525.13307091206127</v>
      </c>
      <c r="V161" s="74">
        <f t="shared" si="242"/>
        <v>507.89811580399368</v>
      </c>
      <c r="W161" s="74">
        <f t="shared" ref="W161:Y161" si="243">IF(W107=0,0,W107/W$17)</f>
        <v>555.58437200228605</v>
      </c>
      <c r="X161" s="74">
        <f t="shared" si="243"/>
        <v>548.06984948529998</v>
      </c>
      <c r="Y161" s="74">
        <f t="shared" si="243"/>
        <v>575.89722965409862</v>
      </c>
      <c r="DA161" s="90" t="s">
        <v>324</v>
      </c>
    </row>
    <row r="162" spans="1:105" ht="12" customHeight="1" x14ac:dyDescent="0.25">
      <c r="A162" s="109" t="s">
        <v>54</v>
      </c>
      <c r="B162" s="77">
        <f t="shared" ref="B162:Q162" si="244">IF(B108=0,0,B108/B$17)</f>
        <v>59.345809026734976</v>
      </c>
      <c r="C162" s="77">
        <f t="shared" si="244"/>
        <v>59.2610938699478</v>
      </c>
      <c r="D162" s="77">
        <f t="shared" si="244"/>
        <v>60.365985002355814</v>
      </c>
      <c r="E162" s="77">
        <f t="shared" si="244"/>
        <v>62.954246171491796</v>
      </c>
      <c r="F162" s="77">
        <f t="shared" si="244"/>
        <v>66.13322739419506</v>
      </c>
      <c r="G162" s="77">
        <f t="shared" si="244"/>
        <v>68.360230101966565</v>
      </c>
      <c r="H162" s="77">
        <f t="shared" si="244"/>
        <v>69.507270349845967</v>
      </c>
      <c r="I162" s="77">
        <f t="shared" si="244"/>
        <v>68.950448916195242</v>
      </c>
      <c r="J162" s="77">
        <f t="shared" si="244"/>
        <v>67.890531915422031</v>
      </c>
      <c r="K162" s="77">
        <f t="shared" si="244"/>
        <v>76.441444015838385</v>
      </c>
      <c r="L162" s="77">
        <f t="shared" si="244"/>
        <v>80.62084834092164</v>
      </c>
      <c r="M162" s="77">
        <f t="shared" si="244"/>
        <v>80.509950206296452</v>
      </c>
      <c r="N162" s="77">
        <f t="shared" si="244"/>
        <v>82.531643320082395</v>
      </c>
      <c r="O162" s="77">
        <f t="shared" si="244"/>
        <v>91.958643688630701</v>
      </c>
      <c r="P162" s="77">
        <f t="shared" si="244"/>
        <v>91.827864587337018</v>
      </c>
      <c r="Q162" s="77">
        <f t="shared" si="244"/>
        <v>99.721825199676147</v>
      </c>
      <c r="R162" s="77">
        <f t="shared" ref="R162:V162" si="245">IF(R108=0,0,R108/R$17)</f>
        <v>99.71814692349642</v>
      </c>
      <c r="S162" s="77">
        <f t="shared" si="245"/>
        <v>107.11279234934885</v>
      </c>
      <c r="T162" s="77">
        <f t="shared" si="245"/>
        <v>114.1888868936918</v>
      </c>
      <c r="U162" s="77">
        <f t="shared" si="245"/>
        <v>115.58147443523862</v>
      </c>
      <c r="V162" s="77">
        <f t="shared" si="245"/>
        <v>117.39546560726622</v>
      </c>
      <c r="W162" s="77">
        <f t="shared" ref="W162:Y162" si="246">IF(W108=0,0,W108/W$17)</f>
        <v>119.09236601350818</v>
      </c>
      <c r="X162" s="77">
        <f t="shared" si="246"/>
        <v>116.80634645554346</v>
      </c>
      <c r="Y162" s="77">
        <f t="shared" si="246"/>
        <v>118.73648510443221</v>
      </c>
      <c r="DA162" s="92" t="s">
        <v>325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47">IF(B110=0,0,B110/B$17)</f>
        <v>335.6480842880141</v>
      </c>
      <c r="C164" s="203">
        <f t="shared" si="247"/>
        <v>324.44414292263053</v>
      </c>
      <c r="D164" s="203">
        <f t="shared" si="247"/>
        <v>280.20526708786764</v>
      </c>
      <c r="E164" s="203">
        <f t="shared" si="247"/>
        <v>263.7234262438613</v>
      </c>
      <c r="F164" s="203">
        <f t="shared" si="247"/>
        <v>191.28868319356658</v>
      </c>
      <c r="G164" s="203">
        <f t="shared" si="247"/>
        <v>272.83156962209603</v>
      </c>
      <c r="H164" s="203">
        <f t="shared" si="247"/>
        <v>201.93206955274641</v>
      </c>
      <c r="I164" s="203">
        <f t="shared" si="247"/>
        <v>168.44335751312624</v>
      </c>
      <c r="J164" s="203">
        <f t="shared" si="247"/>
        <v>144.85679226677948</v>
      </c>
      <c r="K164" s="203">
        <f t="shared" si="247"/>
        <v>133.44437043684735</v>
      </c>
      <c r="L164" s="203">
        <f t="shared" si="247"/>
        <v>120.73093604514101</v>
      </c>
      <c r="M164" s="203">
        <f t="shared" si="247"/>
        <v>101.3519139213027</v>
      </c>
      <c r="N164" s="203">
        <f t="shared" si="247"/>
        <v>93.227249548790908</v>
      </c>
      <c r="O164" s="203">
        <f t="shared" si="247"/>
        <v>87.126608914520119</v>
      </c>
      <c r="P164" s="203">
        <f t="shared" si="247"/>
        <v>79.261644178704856</v>
      </c>
      <c r="Q164" s="203">
        <f t="shared" si="247"/>
        <v>78.704747419171724</v>
      </c>
      <c r="R164" s="203">
        <f t="shared" ref="R164:V164" si="248">IF(R110=0,0,R110/R$17)</f>
        <v>70.724169218264535</v>
      </c>
      <c r="S164" s="203">
        <f t="shared" si="248"/>
        <v>68.0543617091204</v>
      </c>
      <c r="T164" s="203">
        <f t="shared" si="248"/>
        <v>62.962962114937511</v>
      </c>
      <c r="U164" s="203">
        <f t="shared" si="248"/>
        <v>60.035729500492934</v>
      </c>
      <c r="V164" s="203">
        <f t="shared" si="248"/>
        <v>62.919096888925353</v>
      </c>
      <c r="W164" s="203">
        <f t="shared" ref="W164:Y164" si="249">IF(W110=0,0,W110/W$17)</f>
        <v>64.860261921652281</v>
      </c>
      <c r="X164" s="203">
        <f t="shared" si="249"/>
        <v>47.561649326696269</v>
      </c>
      <c r="Y164" s="203">
        <f t="shared" si="249"/>
        <v>42.277274844785026</v>
      </c>
      <c r="DA164" s="216" t="s">
        <v>326</v>
      </c>
    </row>
    <row r="165" spans="1:105" ht="12" customHeight="1" x14ac:dyDescent="0.25">
      <c r="A165" s="208" t="s">
        <v>39</v>
      </c>
      <c r="B165" s="192">
        <f t="shared" ref="B165:Q165" si="250">IF(B111=0,0,B111/B$17)</f>
        <v>335.6480842880141</v>
      </c>
      <c r="C165" s="192">
        <f t="shared" si="250"/>
        <v>324.44414292263053</v>
      </c>
      <c r="D165" s="192">
        <f t="shared" si="250"/>
        <v>280.20526708786764</v>
      </c>
      <c r="E165" s="192">
        <f t="shared" si="250"/>
        <v>263.7234262438613</v>
      </c>
      <c r="F165" s="192">
        <f t="shared" si="250"/>
        <v>191.28868319356658</v>
      </c>
      <c r="G165" s="192">
        <f t="shared" si="250"/>
        <v>272.83156962209603</v>
      </c>
      <c r="H165" s="192">
        <f t="shared" si="250"/>
        <v>201.93206955274641</v>
      </c>
      <c r="I165" s="192">
        <f t="shared" si="250"/>
        <v>168.44335751312624</v>
      </c>
      <c r="J165" s="192">
        <f t="shared" si="250"/>
        <v>144.85679226677948</v>
      </c>
      <c r="K165" s="192">
        <f t="shared" si="250"/>
        <v>133.44437043684735</v>
      </c>
      <c r="L165" s="192">
        <f t="shared" si="250"/>
        <v>120.73093604514101</v>
      </c>
      <c r="M165" s="192">
        <f t="shared" si="250"/>
        <v>101.3519139213027</v>
      </c>
      <c r="N165" s="192">
        <f t="shared" si="250"/>
        <v>93.227249548790908</v>
      </c>
      <c r="O165" s="192">
        <f t="shared" si="250"/>
        <v>87.126608914520119</v>
      </c>
      <c r="P165" s="192">
        <f t="shared" si="250"/>
        <v>79.261644178704856</v>
      </c>
      <c r="Q165" s="192">
        <f t="shared" si="250"/>
        <v>78.704747419171724</v>
      </c>
      <c r="R165" s="192">
        <f t="shared" ref="R165:V165" si="251">IF(R111=0,0,R111/R$17)</f>
        <v>70.724169218264535</v>
      </c>
      <c r="S165" s="192">
        <f t="shared" si="251"/>
        <v>68.0543617091204</v>
      </c>
      <c r="T165" s="192">
        <f t="shared" si="251"/>
        <v>62.962962114937511</v>
      </c>
      <c r="U165" s="192">
        <f t="shared" si="251"/>
        <v>60.035729500492934</v>
      </c>
      <c r="V165" s="192">
        <f t="shared" si="251"/>
        <v>62.919096888925353</v>
      </c>
      <c r="W165" s="192">
        <f t="shared" ref="W165:Y165" si="252">IF(W111=0,0,W111/W$17)</f>
        <v>64.860261921652281</v>
      </c>
      <c r="X165" s="192">
        <f t="shared" si="252"/>
        <v>47.561649326696269</v>
      </c>
      <c r="Y165" s="192">
        <f t="shared" si="252"/>
        <v>42.277274844785026</v>
      </c>
      <c r="DA165" s="213" t="s">
        <v>327</v>
      </c>
    </row>
    <row r="166" spans="1:105" ht="12" customHeight="1" x14ac:dyDescent="0.25">
      <c r="A166" s="97" t="s">
        <v>57</v>
      </c>
      <c r="B166" s="74">
        <f t="shared" ref="B166:Q166" si="253">IF(B112=0,0,B112/B$17)</f>
        <v>316.0720184676797</v>
      </c>
      <c r="C166" s="74">
        <f t="shared" si="253"/>
        <v>307.07050846794107</v>
      </c>
      <c r="D166" s="74">
        <f t="shared" si="253"/>
        <v>265.29634143842566</v>
      </c>
      <c r="E166" s="74">
        <f t="shared" si="253"/>
        <v>250.01363632318564</v>
      </c>
      <c r="F166" s="74">
        <f t="shared" si="253"/>
        <v>181.06488138411643</v>
      </c>
      <c r="G166" s="74">
        <f t="shared" si="253"/>
        <v>259.02980660180827</v>
      </c>
      <c r="H166" s="74">
        <f t="shared" si="253"/>
        <v>191.53836329578525</v>
      </c>
      <c r="I166" s="74">
        <f t="shared" si="253"/>
        <v>159.43214525428607</v>
      </c>
      <c r="J166" s="74">
        <f t="shared" si="253"/>
        <v>137.28465441247067</v>
      </c>
      <c r="K166" s="74">
        <f t="shared" si="253"/>
        <v>126.22069800674387</v>
      </c>
      <c r="L166" s="74">
        <f t="shared" si="253"/>
        <v>115.39150332024428</v>
      </c>
      <c r="M166" s="74">
        <f t="shared" si="253"/>
        <v>96.149756917452663</v>
      </c>
      <c r="N166" s="74">
        <f t="shared" si="253"/>
        <v>88.532985550706584</v>
      </c>
      <c r="O166" s="74">
        <f t="shared" si="253"/>
        <v>81.995824723568631</v>
      </c>
      <c r="P166" s="74">
        <f t="shared" si="253"/>
        <v>74.065159178430392</v>
      </c>
      <c r="Q166" s="74">
        <f t="shared" si="253"/>
        <v>73.291126403932452</v>
      </c>
      <c r="R166" s="74">
        <f t="shared" ref="R166:V166" si="254">IF(R112=0,0,R112/R$17)</f>
        <v>65.770282741769066</v>
      </c>
      <c r="S166" s="74">
        <f t="shared" si="254"/>
        <v>63.567988954121411</v>
      </c>
      <c r="T166" s="74">
        <f t="shared" si="254"/>
        <v>58.455763329845517</v>
      </c>
      <c r="U166" s="74">
        <f t="shared" si="254"/>
        <v>55.607724343419171</v>
      </c>
      <c r="V166" s="74">
        <f t="shared" si="254"/>
        <v>58.352119628449756</v>
      </c>
      <c r="W166" s="74">
        <f t="shared" ref="W166:Y166" si="255">IF(W112=0,0,W112/W$17)</f>
        <v>62.065228586346983</v>
      </c>
      <c r="X166" s="74">
        <f t="shared" si="255"/>
        <v>45.259102334839739</v>
      </c>
      <c r="Y166" s="74">
        <f t="shared" si="255"/>
        <v>40.223102729448115</v>
      </c>
      <c r="DA166" s="90" t="s">
        <v>328</v>
      </c>
    </row>
    <row r="167" spans="1:105" ht="12" customHeight="1" x14ac:dyDescent="0.25">
      <c r="A167" s="97" t="s">
        <v>56</v>
      </c>
      <c r="B167" s="74">
        <f t="shared" ref="B167:Q167" si="256">IF(B113=0,0,B113/B$17)</f>
        <v>0</v>
      </c>
      <c r="C167" s="74">
        <f t="shared" si="256"/>
        <v>0</v>
      </c>
      <c r="D167" s="74">
        <f t="shared" si="256"/>
        <v>0</v>
      </c>
      <c r="E167" s="74">
        <f t="shared" si="256"/>
        <v>0</v>
      </c>
      <c r="F167" s="74">
        <f t="shared" si="256"/>
        <v>0</v>
      </c>
      <c r="G167" s="74">
        <f t="shared" si="256"/>
        <v>0</v>
      </c>
      <c r="H167" s="74">
        <f t="shared" si="256"/>
        <v>0</v>
      </c>
      <c r="I167" s="74">
        <f t="shared" si="256"/>
        <v>0</v>
      </c>
      <c r="J167" s="74">
        <f t="shared" si="256"/>
        <v>0</v>
      </c>
      <c r="K167" s="74">
        <f t="shared" si="256"/>
        <v>0</v>
      </c>
      <c r="L167" s="74">
        <f t="shared" si="256"/>
        <v>0</v>
      </c>
      <c r="M167" s="74">
        <f t="shared" si="256"/>
        <v>0</v>
      </c>
      <c r="N167" s="74">
        <f t="shared" si="256"/>
        <v>0</v>
      </c>
      <c r="O167" s="74">
        <f t="shared" si="256"/>
        <v>0</v>
      </c>
      <c r="P167" s="74">
        <f t="shared" si="256"/>
        <v>0</v>
      </c>
      <c r="Q167" s="74">
        <f t="shared" si="256"/>
        <v>0</v>
      </c>
      <c r="R167" s="74">
        <f t="shared" ref="R167:V167" si="257">IF(R113=0,0,R113/R$17)</f>
        <v>0</v>
      </c>
      <c r="S167" s="74">
        <f t="shared" si="257"/>
        <v>0</v>
      </c>
      <c r="T167" s="74">
        <f t="shared" si="257"/>
        <v>0</v>
      </c>
      <c r="U167" s="74">
        <f t="shared" si="257"/>
        <v>0</v>
      </c>
      <c r="V167" s="74">
        <f t="shared" si="257"/>
        <v>0</v>
      </c>
      <c r="W167" s="74">
        <f t="shared" ref="W167:Y167" si="258">IF(W113=0,0,W113/W$17)</f>
        <v>0</v>
      </c>
      <c r="X167" s="74">
        <f t="shared" si="258"/>
        <v>0</v>
      </c>
      <c r="Y167" s="74">
        <f t="shared" si="258"/>
        <v>0</v>
      </c>
      <c r="DA167" s="90" t="s">
        <v>329</v>
      </c>
    </row>
    <row r="168" spans="1:105" ht="12" customHeight="1" x14ac:dyDescent="0.25">
      <c r="A168" s="97" t="s">
        <v>55</v>
      </c>
      <c r="B168" s="74">
        <f t="shared" ref="B168:Q168" si="259">IF(B114=0,0,B114/B$17)</f>
        <v>19.372776851707144</v>
      </c>
      <c r="C168" s="74">
        <f t="shared" si="259"/>
        <v>17.149750928390009</v>
      </c>
      <c r="D168" s="74">
        <f t="shared" si="259"/>
        <v>14.76820716102533</v>
      </c>
      <c r="E168" s="74">
        <f t="shared" si="259"/>
        <v>13.583027631476039</v>
      </c>
      <c r="F168" s="74">
        <f t="shared" si="259"/>
        <v>10.087975314705201</v>
      </c>
      <c r="G168" s="74">
        <f t="shared" si="259"/>
        <v>13.669818432692198</v>
      </c>
      <c r="H168" s="74">
        <f t="shared" si="259"/>
        <v>10.286970540500668</v>
      </c>
      <c r="I168" s="74">
        <f t="shared" si="259"/>
        <v>8.8985604658010224</v>
      </c>
      <c r="J168" s="74">
        <f t="shared" si="259"/>
        <v>7.4594749960338591</v>
      </c>
      <c r="K168" s="74">
        <f t="shared" si="259"/>
        <v>7.047262483954734</v>
      </c>
      <c r="L168" s="74">
        <f t="shared" si="259"/>
        <v>5.1671285695496731</v>
      </c>
      <c r="M168" s="74">
        <f t="shared" si="259"/>
        <v>5.0406051519934483</v>
      </c>
      <c r="N168" s="74">
        <f t="shared" si="259"/>
        <v>4.591770066522149</v>
      </c>
      <c r="O168" s="74">
        <f t="shared" si="259"/>
        <v>5.0422853673915933</v>
      </c>
      <c r="P168" s="74">
        <f t="shared" si="259"/>
        <v>5.1140068389400986</v>
      </c>
      <c r="Q168" s="74">
        <f t="shared" si="259"/>
        <v>5.3309117609066554</v>
      </c>
      <c r="R168" s="74">
        <f t="shared" ref="R168:V168" si="260">IF(R114=0,0,R114/R$17)</f>
        <v>4.8681569358713501</v>
      </c>
      <c r="S168" s="74">
        <f t="shared" si="260"/>
        <v>4.4073724356999815</v>
      </c>
      <c r="T168" s="74">
        <f t="shared" si="260"/>
        <v>4.4002570160272763</v>
      </c>
      <c r="U168" s="74">
        <f t="shared" si="260"/>
        <v>4.3610867366155173</v>
      </c>
      <c r="V168" s="74">
        <f t="shared" si="260"/>
        <v>4.5015365438080615</v>
      </c>
      <c r="W168" s="74">
        <f t="shared" ref="W168:Y168" si="261">IF(W114=0,0,W114/W$17)</f>
        <v>2.7039359767515614</v>
      </c>
      <c r="X168" s="74">
        <f t="shared" si="261"/>
        <v>2.2198671368553051</v>
      </c>
      <c r="Y168" s="74">
        <f t="shared" si="261"/>
        <v>1.9712202917463251</v>
      </c>
      <c r="DA168" s="90" t="s">
        <v>330</v>
      </c>
    </row>
    <row r="169" spans="1:105" ht="12" customHeight="1" x14ac:dyDescent="0.25">
      <c r="A169" s="107" t="s">
        <v>54</v>
      </c>
      <c r="B169" s="193">
        <f t="shared" ref="B169:Q169" si="262">IF(B115=0,0,B115/B$17)</f>
        <v>0.20328896862727902</v>
      </c>
      <c r="C169" s="193">
        <f t="shared" si="262"/>
        <v>0.22388352629952396</v>
      </c>
      <c r="D169" s="193">
        <f t="shared" si="262"/>
        <v>0.14071848841671081</v>
      </c>
      <c r="E169" s="193">
        <f t="shared" si="262"/>
        <v>0.12676228919960644</v>
      </c>
      <c r="F169" s="193">
        <f t="shared" si="262"/>
        <v>0.13582649474495537</v>
      </c>
      <c r="G169" s="193">
        <f t="shared" si="262"/>
        <v>0.13194458759560374</v>
      </c>
      <c r="H169" s="193">
        <f t="shared" si="262"/>
        <v>0.10673571646048725</v>
      </c>
      <c r="I169" s="193">
        <f t="shared" si="262"/>
        <v>0.11265179303916292</v>
      </c>
      <c r="J169" s="193">
        <f t="shared" si="262"/>
        <v>0.11266285827492491</v>
      </c>
      <c r="K169" s="193">
        <f t="shared" si="262"/>
        <v>0.17640994614874553</v>
      </c>
      <c r="L169" s="193">
        <f t="shared" si="262"/>
        <v>0.17230415534704166</v>
      </c>
      <c r="M169" s="193">
        <f t="shared" si="262"/>
        <v>0.16155185185656781</v>
      </c>
      <c r="N169" s="193">
        <f t="shared" si="262"/>
        <v>0.10249393156217941</v>
      </c>
      <c r="O169" s="193">
        <f t="shared" si="262"/>
        <v>8.8498823559881326E-2</v>
      </c>
      <c r="P169" s="193">
        <f t="shared" si="262"/>
        <v>8.2478161334369041E-2</v>
      </c>
      <c r="Q169" s="193">
        <f t="shared" si="262"/>
        <v>8.2709254332616153E-2</v>
      </c>
      <c r="R169" s="193">
        <f t="shared" ref="R169:V169" si="263">IF(R115=0,0,R115/R$17)</f>
        <v>8.5729540624115183E-2</v>
      </c>
      <c r="S169" s="193">
        <f t="shared" si="263"/>
        <v>7.9000319299016783E-2</v>
      </c>
      <c r="T169" s="193">
        <f t="shared" si="263"/>
        <v>0.1069417690647213</v>
      </c>
      <c r="U169" s="193">
        <f t="shared" si="263"/>
        <v>6.6918420458238259E-2</v>
      </c>
      <c r="V169" s="193">
        <f t="shared" si="263"/>
        <v>6.5440716667535093E-2</v>
      </c>
      <c r="W169" s="193">
        <f t="shared" ref="W169:Y169" si="264">IF(W115=0,0,W115/W$17)</f>
        <v>9.1097358553752186E-2</v>
      </c>
      <c r="X169" s="193">
        <f t="shared" si="264"/>
        <v>8.2679855001224697E-2</v>
      </c>
      <c r="Y169" s="193">
        <f t="shared" si="264"/>
        <v>8.2951823590578955E-2</v>
      </c>
      <c r="DA169" s="214" t="s">
        <v>331</v>
      </c>
    </row>
    <row r="170" spans="1:105" ht="12" customHeight="1" x14ac:dyDescent="0.25">
      <c r="A170" s="209" t="s">
        <v>58</v>
      </c>
      <c r="B170" s="77">
        <f t="shared" ref="B170:Q170" si="265">IF(B116=0,0,B116/B$17)</f>
        <v>0</v>
      </c>
      <c r="C170" s="77">
        <f t="shared" si="265"/>
        <v>0</v>
      </c>
      <c r="D170" s="77">
        <f t="shared" si="265"/>
        <v>0</v>
      </c>
      <c r="E170" s="77">
        <f t="shared" si="265"/>
        <v>0</v>
      </c>
      <c r="F170" s="77">
        <f t="shared" si="265"/>
        <v>0</v>
      </c>
      <c r="G170" s="77">
        <f t="shared" si="265"/>
        <v>0</v>
      </c>
      <c r="H170" s="77">
        <f t="shared" si="265"/>
        <v>0</v>
      </c>
      <c r="I170" s="77">
        <f t="shared" si="265"/>
        <v>0</v>
      </c>
      <c r="J170" s="77">
        <f t="shared" si="265"/>
        <v>0</v>
      </c>
      <c r="K170" s="77">
        <f t="shared" si="265"/>
        <v>0</v>
      </c>
      <c r="L170" s="77">
        <f t="shared" si="265"/>
        <v>0</v>
      </c>
      <c r="M170" s="77">
        <f t="shared" si="265"/>
        <v>0</v>
      </c>
      <c r="N170" s="77">
        <f t="shared" si="265"/>
        <v>0</v>
      </c>
      <c r="O170" s="77">
        <f t="shared" si="265"/>
        <v>0</v>
      </c>
      <c r="P170" s="77">
        <f t="shared" si="265"/>
        <v>0</v>
      </c>
      <c r="Q170" s="77">
        <f t="shared" si="265"/>
        <v>0</v>
      </c>
      <c r="R170" s="77">
        <f t="shared" ref="R170:V170" si="266">IF(R116=0,0,R116/R$17)</f>
        <v>0</v>
      </c>
      <c r="S170" s="77">
        <f t="shared" si="266"/>
        <v>0</v>
      </c>
      <c r="T170" s="77">
        <f t="shared" si="266"/>
        <v>0</v>
      </c>
      <c r="U170" s="77">
        <f t="shared" si="266"/>
        <v>0</v>
      </c>
      <c r="V170" s="77">
        <f t="shared" si="266"/>
        <v>0</v>
      </c>
      <c r="W170" s="77">
        <f t="shared" ref="W170:Y170" si="267">IF(W116=0,0,W116/W$17)</f>
        <v>0</v>
      </c>
      <c r="X170" s="77">
        <f t="shared" si="267"/>
        <v>0</v>
      </c>
      <c r="Y170" s="77">
        <f t="shared" si="267"/>
        <v>0</v>
      </c>
      <c r="DA170" s="92" t="s">
        <v>332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28:Y28 B30:Y30 B34:Y34 B45:Y45 B79:Y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Y3" si="0">B4</f>
        <v>4260087</v>
      </c>
      <c r="C3" s="67">
        <f t="shared" si="0"/>
        <v>4286383</v>
      </c>
      <c r="D3" s="67">
        <f t="shared" si="0"/>
        <v>4315284</v>
      </c>
      <c r="E3" s="67">
        <f t="shared" si="0"/>
        <v>4346991</v>
      </c>
      <c r="F3" s="67">
        <f t="shared" si="0"/>
        <v>4380512</v>
      </c>
      <c r="G3" s="67">
        <f t="shared" si="0"/>
        <v>4336570</v>
      </c>
      <c r="H3" s="67">
        <f t="shared" si="0"/>
        <v>4306403</v>
      </c>
      <c r="I3" s="67">
        <f t="shared" si="0"/>
        <v>4329338</v>
      </c>
      <c r="J3" s="67">
        <f t="shared" si="0"/>
        <v>4481663</v>
      </c>
      <c r="K3" s="67">
        <f t="shared" si="0"/>
        <v>4605148</v>
      </c>
      <c r="L3" s="67">
        <f t="shared" si="0"/>
        <v>4556430</v>
      </c>
      <c r="M3" s="67">
        <f t="shared" si="0"/>
        <v>4568447</v>
      </c>
      <c r="N3" s="67">
        <f t="shared" si="0"/>
        <v>4598863</v>
      </c>
      <c r="O3" s="67">
        <f t="shared" si="0"/>
        <v>4691160</v>
      </c>
      <c r="P3" s="67">
        <f t="shared" si="0"/>
        <v>4734838</v>
      </c>
      <c r="Q3" s="67">
        <f t="shared" si="0"/>
        <v>4789855</v>
      </c>
      <c r="R3" s="67">
        <f t="shared" si="0"/>
        <v>4833669</v>
      </c>
      <c r="S3" s="67">
        <f t="shared" si="0"/>
        <v>4866189</v>
      </c>
      <c r="T3" s="67">
        <f t="shared" si="0"/>
        <v>4965771</v>
      </c>
      <c r="U3" s="67">
        <f t="shared" si="0"/>
        <v>5058505</v>
      </c>
      <c r="V3" s="67">
        <f t="shared" si="0"/>
        <v>5140662</v>
      </c>
      <c r="W3" s="67">
        <f t="shared" si="0"/>
        <v>5202654</v>
      </c>
      <c r="X3" s="67">
        <f t="shared" si="0"/>
        <v>5303057</v>
      </c>
      <c r="Y3" s="67">
        <f t="shared" si="0"/>
        <v>5359937</v>
      </c>
      <c r="DA3" s="87" t="s">
        <v>334</v>
      </c>
    </row>
    <row r="4" spans="1:105" ht="12.95" customHeight="1" x14ac:dyDescent="0.25">
      <c r="A4" s="68" t="s">
        <v>57</v>
      </c>
      <c r="B4" s="71">
        <f t="shared" ref="B4:Q4" si="1">SUM(B5:B13)</f>
        <v>4260087</v>
      </c>
      <c r="C4" s="71">
        <f t="shared" si="1"/>
        <v>4286383</v>
      </c>
      <c r="D4" s="71">
        <f t="shared" si="1"/>
        <v>4315284</v>
      </c>
      <c r="E4" s="71">
        <f t="shared" si="1"/>
        <v>4346991</v>
      </c>
      <c r="F4" s="71">
        <f t="shared" si="1"/>
        <v>4380512</v>
      </c>
      <c r="G4" s="71">
        <f t="shared" si="1"/>
        <v>4336570</v>
      </c>
      <c r="H4" s="71">
        <f t="shared" si="1"/>
        <v>4306403</v>
      </c>
      <c r="I4" s="71">
        <f t="shared" si="1"/>
        <v>4329338</v>
      </c>
      <c r="J4" s="71">
        <f t="shared" si="1"/>
        <v>4481663</v>
      </c>
      <c r="K4" s="71">
        <f t="shared" si="1"/>
        <v>4605148</v>
      </c>
      <c r="L4" s="71">
        <f t="shared" si="1"/>
        <v>4556430</v>
      </c>
      <c r="M4" s="71">
        <f t="shared" si="1"/>
        <v>4568447</v>
      </c>
      <c r="N4" s="71">
        <f t="shared" si="1"/>
        <v>4598863</v>
      </c>
      <c r="O4" s="71">
        <f t="shared" si="1"/>
        <v>4691160</v>
      </c>
      <c r="P4" s="71">
        <f t="shared" si="1"/>
        <v>4734838</v>
      </c>
      <c r="Q4" s="71">
        <f t="shared" si="1"/>
        <v>4789855</v>
      </c>
      <c r="R4" s="71">
        <f t="shared" ref="R4:V4" si="2">SUM(R5:R13)</f>
        <v>4833669</v>
      </c>
      <c r="S4" s="71">
        <f t="shared" si="2"/>
        <v>4866189</v>
      </c>
      <c r="T4" s="71">
        <f t="shared" si="2"/>
        <v>4965771</v>
      </c>
      <c r="U4" s="71">
        <f t="shared" si="2"/>
        <v>5058505</v>
      </c>
      <c r="V4" s="71">
        <f t="shared" si="2"/>
        <v>5140662</v>
      </c>
      <c r="W4" s="71">
        <f t="shared" ref="W4:Y4" si="3">SUM(W5:W13)</f>
        <v>5202654</v>
      </c>
      <c r="X4" s="71">
        <f t="shared" si="3"/>
        <v>5303057</v>
      </c>
      <c r="Y4" s="71">
        <f t="shared" si="3"/>
        <v>5359937</v>
      </c>
      <c r="DA4" s="88" t="s">
        <v>335</v>
      </c>
    </row>
    <row r="5" spans="1:105" ht="12" customHeight="1" x14ac:dyDescent="0.25">
      <c r="A5" s="28" t="s">
        <v>51</v>
      </c>
      <c r="B5" s="82">
        <v>0</v>
      </c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>
        <v>0</v>
      </c>
      <c r="L5" s="82">
        <v>0</v>
      </c>
      <c r="M5" s="82">
        <v>0</v>
      </c>
      <c r="N5" s="82">
        <v>0</v>
      </c>
      <c r="O5" s="82">
        <v>0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0</v>
      </c>
      <c r="X5" s="82">
        <v>0</v>
      </c>
      <c r="Y5" s="82">
        <v>0</v>
      </c>
      <c r="DA5" s="89" t="s">
        <v>336</v>
      </c>
    </row>
    <row r="6" spans="1:105" ht="12" customHeight="1" x14ac:dyDescent="0.25">
      <c r="A6" s="28" t="s">
        <v>74</v>
      </c>
      <c r="B6" s="82">
        <v>0</v>
      </c>
      <c r="C6" s="82">
        <v>0</v>
      </c>
      <c r="D6" s="82">
        <v>501</v>
      </c>
      <c r="E6" s="82">
        <v>846</v>
      </c>
      <c r="F6" s="82">
        <v>1097</v>
      </c>
      <c r="G6" s="82">
        <v>1385</v>
      </c>
      <c r="H6" s="82">
        <v>1562</v>
      </c>
      <c r="I6" s="82">
        <v>1737</v>
      </c>
      <c r="J6" s="82">
        <v>1776</v>
      </c>
      <c r="K6" s="82">
        <v>1754</v>
      </c>
      <c r="L6" s="82">
        <v>1687</v>
      </c>
      <c r="M6" s="82">
        <v>1650</v>
      </c>
      <c r="N6" s="82">
        <v>1720</v>
      </c>
      <c r="O6" s="82">
        <v>1822</v>
      </c>
      <c r="P6" s="82">
        <v>2011</v>
      </c>
      <c r="Q6" s="82">
        <v>1813</v>
      </c>
      <c r="R6" s="82">
        <v>1734</v>
      </c>
      <c r="S6" s="82">
        <v>1665</v>
      </c>
      <c r="T6" s="82">
        <v>1727</v>
      </c>
      <c r="U6" s="82">
        <v>1782</v>
      </c>
      <c r="V6" s="82">
        <v>1809</v>
      </c>
      <c r="W6" s="82">
        <v>1751</v>
      </c>
      <c r="X6" s="82">
        <v>1703</v>
      </c>
      <c r="Y6" s="82">
        <v>1668</v>
      </c>
      <c r="DA6" s="89" t="s">
        <v>337</v>
      </c>
    </row>
    <row r="7" spans="1:105" ht="12" customHeight="1" x14ac:dyDescent="0.25">
      <c r="A7" s="28" t="s">
        <v>200</v>
      </c>
      <c r="B7" s="82">
        <v>376945</v>
      </c>
      <c r="C7" s="82">
        <v>351987</v>
      </c>
      <c r="D7" s="82">
        <v>314087</v>
      </c>
      <c r="E7" s="82">
        <v>284110</v>
      </c>
      <c r="F7" s="82">
        <v>250585</v>
      </c>
      <c r="G7" s="82">
        <v>244675</v>
      </c>
      <c r="H7" s="82">
        <v>215604</v>
      </c>
      <c r="I7" s="82">
        <v>191079</v>
      </c>
      <c r="J7" s="82">
        <v>161920</v>
      </c>
      <c r="K7" s="82">
        <v>137844</v>
      </c>
      <c r="L7" s="82">
        <v>115424</v>
      </c>
      <c r="M7" s="82">
        <v>105419</v>
      </c>
      <c r="N7" s="82">
        <v>103222</v>
      </c>
      <c r="O7" s="82">
        <v>107323</v>
      </c>
      <c r="P7" s="82">
        <v>108046</v>
      </c>
      <c r="Q7" s="82">
        <v>106467</v>
      </c>
      <c r="R7" s="82">
        <v>99804</v>
      </c>
      <c r="S7" s="82">
        <v>96390</v>
      </c>
      <c r="T7" s="82">
        <v>95434</v>
      </c>
      <c r="U7" s="82">
        <v>99525</v>
      </c>
      <c r="V7" s="82">
        <v>103662</v>
      </c>
      <c r="W7" s="82">
        <v>102024</v>
      </c>
      <c r="X7" s="82">
        <v>92517</v>
      </c>
      <c r="Y7" s="82">
        <v>83827</v>
      </c>
      <c r="DA7" s="89" t="s">
        <v>338</v>
      </c>
    </row>
    <row r="8" spans="1:105" ht="12" customHeight="1" x14ac:dyDescent="0.25">
      <c r="A8" s="28" t="s">
        <v>189</v>
      </c>
      <c r="B8" s="82">
        <v>51125</v>
      </c>
      <c r="C8" s="82">
        <v>48404</v>
      </c>
      <c r="D8" s="82">
        <v>39172</v>
      </c>
      <c r="E8" s="82">
        <v>33990</v>
      </c>
      <c r="F8" s="82">
        <v>30385</v>
      </c>
      <c r="G8" s="82">
        <v>28084</v>
      </c>
      <c r="H8" s="82">
        <v>28419</v>
      </c>
      <c r="I8" s="82">
        <v>34419</v>
      </c>
      <c r="J8" s="82">
        <v>47277</v>
      </c>
      <c r="K8" s="82">
        <v>54417</v>
      </c>
      <c r="L8" s="82">
        <v>51553</v>
      </c>
      <c r="M8" s="82">
        <v>41218</v>
      </c>
      <c r="N8" s="82">
        <v>34289</v>
      </c>
      <c r="O8" s="82">
        <v>31556</v>
      </c>
      <c r="P8" s="82">
        <v>32513</v>
      </c>
      <c r="Q8" s="82">
        <v>32774</v>
      </c>
      <c r="R8" s="82">
        <v>31638</v>
      </c>
      <c r="S8" s="82">
        <v>27544</v>
      </c>
      <c r="T8" s="82">
        <v>22992</v>
      </c>
      <c r="U8" s="82">
        <v>18980</v>
      </c>
      <c r="V8" s="82">
        <v>14282</v>
      </c>
      <c r="W8" s="82">
        <v>13300</v>
      </c>
      <c r="X8" s="82">
        <v>13073</v>
      </c>
      <c r="Y8" s="82">
        <v>12915</v>
      </c>
      <c r="DA8" s="89" t="s">
        <v>339</v>
      </c>
    </row>
    <row r="9" spans="1:105" ht="12" customHeight="1" x14ac:dyDescent="0.25">
      <c r="A9" s="28" t="s">
        <v>202</v>
      </c>
      <c r="B9" s="82">
        <v>254037</v>
      </c>
      <c r="C9" s="82">
        <v>241731</v>
      </c>
      <c r="D9" s="82">
        <v>242264</v>
      </c>
      <c r="E9" s="82">
        <v>243598</v>
      </c>
      <c r="F9" s="82">
        <v>248429</v>
      </c>
      <c r="G9" s="82">
        <v>253612</v>
      </c>
      <c r="H9" s="82">
        <v>260476</v>
      </c>
      <c r="I9" s="82">
        <v>273426</v>
      </c>
      <c r="J9" s="82">
        <v>282927</v>
      </c>
      <c r="K9" s="82">
        <v>311564</v>
      </c>
      <c r="L9" s="82">
        <v>356024</v>
      </c>
      <c r="M9" s="82">
        <v>459174</v>
      </c>
      <c r="N9" s="82">
        <v>499525</v>
      </c>
      <c r="O9" s="82">
        <v>502103</v>
      </c>
      <c r="P9" s="82">
        <v>487440</v>
      </c>
      <c r="Q9" s="82">
        <v>477485</v>
      </c>
      <c r="R9" s="82">
        <v>463816</v>
      </c>
      <c r="S9" s="82">
        <v>451113</v>
      </c>
      <c r="T9" s="82">
        <v>438349</v>
      </c>
      <c r="U9" s="82">
        <v>446565</v>
      </c>
      <c r="V9" s="82">
        <v>472015</v>
      </c>
      <c r="W9" s="82">
        <v>484622</v>
      </c>
      <c r="X9" s="82">
        <v>493529</v>
      </c>
      <c r="Y9" s="82">
        <v>494279</v>
      </c>
      <c r="DA9" s="89" t="s">
        <v>340</v>
      </c>
    </row>
    <row r="10" spans="1:105" ht="12" customHeight="1" x14ac:dyDescent="0.25">
      <c r="A10" s="28" t="s">
        <v>197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X10" s="82">
        <v>0</v>
      </c>
      <c r="Y10" s="82">
        <v>0</v>
      </c>
      <c r="DA10" s="89" t="s">
        <v>341</v>
      </c>
    </row>
    <row r="11" spans="1:105" ht="12" customHeight="1" x14ac:dyDescent="0.25">
      <c r="A11" s="28" t="s">
        <v>198</v>
      </c>
      <c r="B11" s="82">
        <v>1555955</v>
      </c>
      <c r="C11" s="82">
        <v>1620260</v>
      </c>
      <c r="D11" s="82">
        <v>1647062</v>
      </c>
      <c r="E11" s="82">
        <v>1664493</v>
      </c>
      <c r="F11" s="82">
        <v>1686382</v>
      </c>
      <c r="G11" s="82">
        <v>1628037</v>
      </c>
      <c r="H11" s="82">
        <v>1600412</v>
      </c>
      <c r="I11" s="82">
        <v>1600127</v>
      </c>
      <c r="J11" s="82">
        <v>1700281</v>
      </c>
      <c r="K11" s="82">
        <v>1751472</v>
      </c>
      <c r="L11" s="82">
        <v>1652253</v>
      </c>
      <c r="M11" s="82">
        <v>1580165</v>
      </c>
      <c r="N11" s="82">
        <v>1560580</v>
      </c>
      <c r="O11" s="82">
        <v>1559772</v>
      </c>
      <c r="P11" s="82">
        <v>1572932</v>
      </c>
      <c r="Q11" s="82">
        <v>1580363</v>
      </c>
      <c r="R11" s="82">
        <v>1588018</v>
      </c>
      <c r="S11" s="82">
        <v>1606624</v>
      </c>
      <c r="T11" s="82">
        <v>1627670</v>
      </c>
      <c r="U11" s="82">
        <v>1655359</v>
      </c>
      <c r="V11" s="82">
        <v>1669846</v>
      </c>
      <c r="W11" s="82">
        <v>1724938</v>
      </c>
      <c r="X11" s="82">
        <v>1789881</v>
      </c>
      <c r="Y11" s="82">
        <v>1848634</v>
      </c>
      <c r="DA11" s="89" t="s">
        <v>342</v>
      </c>
    </row>
    <row r="12" spans="1:105" ht="12" customHeight="1" x14ac:dyDescent="0.25">
      <c r="A12" s="28" t="s">
        <v>95</v>
      </c>
      <c r="B12" s="82">
        <v>660360</v>
      </c>
      <c r="C12" s="82">
        <v>746939</v>
      </c>
      <c r="D12" s="82">
        <v>894522</v>
      </c>
      <c r="E12" s="82">
        <v>1034605</v>
      </c>
      <c r="F12" s="82">
        <v>1161343</v>
      </c>
      <c r="G12" s="82">
        <v>1262540</v>
      </c>
      <c r="H12" s="82">
        <v>1349923</v>
      </c>
      <c r="I12" s="82">
        <v>1427285</v>
      </c>
      <c r="J12" s="82">
        <v>1512478</v>
      </c>
      <c r="K12" s="82">
        <v>1584920</v>
      </c>
      <c r="L12" s="82">
        <v>1628549</v>
      </c>
      <c r="M12" s="82">
        <v>1627301</v>
      </c>
      <c r="N12" s="82">
        <v>1617157</v>
      </c>
      <c r="O12" s="82">
        <v>1666553</v>
      </c>
      <c r="P12" s="82">
        <v>1676861</v>
      </c>
      <c r="Q12" s="82">
        <v>1681982</v>
      </c>
      <c r="R12" s="82">
        <v>1697399</v>
      </c>
      <c r="S12" s="82">
        <v>1667526</v>
      </c>
      <c r="T12" s="82">
        <v>1722484</v>
      </c>
      <c r="U12" s="82">
        <v>1745396</v>
      </c>
      <c r="V12" s="82">
        <v>1787816</v>
      </c>
      <c r="W12" s="82">
        <v>1772993</v>
      </c>
      <c r="X12" s="82">
        <v>1848537</v>
      </c>
      <c r="Y12" s="82">
        <v>1900292</v>
      </c>
      <c r="DA12" s="89" t="s">
        <v>343</v>
      </c>
    </row>
    <row r="13" spans="1:105" ht="12" customHeight="1" x14ac:dyDescent="0.25">
      <c r="A13" s="73" t="s">
        <v>94</v>
      </c>
      <c r="B13" s="83">
        <v>1361665</v>
      </c>
      <c r="C13" s="83">
        <v>1277062</v>
      </c>
      <c r="D13" s="83">
        <v>1177676</v>
      </c>
      <c r="E13" s="83">
        <v>1085349</v>
      </c>
      <c r="F13" s="83">
        <v>1002291</v>
      </c>
      <c r="G13" s="83">
        <v>918237</v>
      </c>
      <c r="H13" s="83">
        <v>850007</v>
      </c>
      <c r="I13" s="83">
        <v>801265</v>
      </c>
      <c r="J13" s="83">
        <v>775004</v>
      </c>
      <c r="K13" s="83">
        <v>763177</v>
      </c>
      <c r="L13" s="83">
        <v>750940</v>
      </c>
      <c r="M13" s="83">
        <v>753520</v>
      </c>
      <c r="N13" s="83">
        <v>782370</v>
      </c>
      <c r="O13" s="83">
        <v>822031</v>
      </c>
      <c r="P13" s="83">
        <v>855035</v>
      </c>
      <c r="Q13" s="83">
        <v>908971</v>
      </c>
      <c r="R13" s="83">
        <v>951260</v>
      </c>
      <c r="S13" s="83">
        <v>1015327</v>
      </c>
      <c r="T13" s="83">
        <v>1057115</v>
      </c>
      <c r="U13" s="83">
        <v>1090898</v>
      </c>
      <c r="V13" s="83">
        <v>1091232</v>
      </c>
      <c r="W13" s="83">
        <v>1103026</v>
      </c>
      <c r="X13" s="83">
        <v>1063817</v>
      </c>
      <c r="Y13" s="83">
        <v>1018322</v>
      </c>
      <c r="DA13" s="90" t="s">
        <v>344</v>
      </c>
    </row>
    <row r="14" spans="1:105" ht="12" hidden="1" customHeight="1" x14ac:dyDescent="0.25">
      <c r="A14" s="84" t="s">
        <v>93</v>
      </c>
      <c r="B14" s="85">
        <f t="shared" ref="B14:Q14" si="4">SUM(B5:B11)</f>
        <v>2238062</v>
      </c>
      <c r="C14" s="85">
        <f t="shared" si="4"/>
        <v>2262382</v>
      </c>
      <c r="D14" s="85">
        <f t="shared" si="4"/>
        <v>2243086</v>
      </c>
      <c r="E14" s="85">
        <f t="shared" si="4"/>
        <v>2227037</v>
      </c>
      <c r="F14" s="85">
        <f t="shared" si="4"/>
        <v>2216878</v>
      </c>
      <c r="G14" s="85">
        <f t="shared" si="4"/>
        <v>2155793</v>
      </c>
      <c r="H14" s="85">
        <f t="shared" si="4"/>
        <v>2106473</v>
      </c>
      <c r="I14" s="85">
        <f t="shared" si="4"/>
        <v>2100788</v>
      </c>
      <c r="J14" s="85">
        <f t="shared" si="4"/>
        <v>2194181</v>
      </c>
      <c r="K14" s="85">
        <f t="shared" si="4"/>
        <v>2257051</v>
      </c>
      <c r="L14" s="85">
        <f t="shared" si="4"/>
        <v>2176941</v>
      </c>
      <c r="M14" s="85">
        <f t="shared" si="4"/>
        <v>2187626</v>
      </c>
      <c r="N14" s="85">
        <f t="shared" si="4"/>
        <v>2199336</v>
      </c>
      <c r="O14" s="85">
        <f t="shared" si="4"/>
        <v>2202576</v>
      </c>
      <c r="P14" s="85">
        <f t="shared" si="4"/>
        <v>2202942</v>
      </c>
      <c r="Q14" s="85">
        <f t="shared" si="4"/>
        <v>2198902</v>
      </c>
      <c r="R14" s="85">
        <f t="shared" ref="R14:V14" si="5">SUM(R5:R11)</f>
        <v>2185010</v>
      </c>
      <c r="S14" s="85">
        <f t="shared" si="5"/>
        <v>2183336</v>
      </c>
      <c r="T14" s="85">
        <f t="shared" si="5"/>
        <v>2186172</v>
      </c>
      <c r="U14" s="85">
        <f t="shared" si="5"/>
        <v>2222211</v>
      </c>
      <c r="V14" s="85">
        <f t="shared" si="5"/>
        <v>2261614</v>
      </c>
      <c r="W14" s="85">
        <f t="shared" ref="W14:Y14" si="6">SUM(W5:W11)</f>
        <v>2326635</v>
      </c>
      <c r="X14" s="85">
        <f t="shared" si="6"/>
        <v>2390703</v>
      </c>
      <c r="Y14" s="85">
        <f t="shared" si="6"/>
        <v>2441323</v>
      </c>
      <c r="DA14" s="93"/>
    </row>
    <row r="15" spans="1:105" ht="12.95" customHeight="1" x14ac:dyDescent="0.25">
      <c r="A15" s="68" t="s">
        <v>92</v>
      </c>
      <c r="B15" s="71">
        <f t="shared" ref="B15:Y15" si="7">B16</f>
        <v>31697</v>
      </c>
      <c r="C15" s="71">
        <f t="shared" si="7"/>
        <v>33700</v>
      </c>
      <c r="D15" s="71">
        <f t="shared" si="7"/>
        <v>36234</v>
      </c>
      <c r="E15" s="71">
        <f t="shared" si="7"/>
        <v>39011</v>
      </c>
      <c r="F15" s="71">
        <f t="shared" si="7"/>
        <v>42764</v>
      </c>
      <c r="G15" s="71">
        <f t="shared" si="7"/>
        <v>48675</v>
      </c>
      <c r="H15" s="71">
        <f t="shared" si="7"/>
        <v>55315</v>
      </c>
      <c r="I15" s="71">
        <f t="shared" si="7"/>
        <v>61594</v>
      </c>
      <c r="J15" s="71">
        <f t="shared" si="7"/>
        <v>64595</v>
      </c>
      <c r="K15" s="71">
        <f t="shared" si="7"/>
        <v>72107</v>
      </c>
      <c r="L15" s="71">
        <f t="shared" si="7"/>
        <v>81616</v>
      </c>
      <c r="M15" s="71">
        <f t="shared" si="7"/>
        <v>87822</v>
      </c>
      <c r="N15" s="71">
        <f t="shared" si="7"/>
        <v>98755</v>
      </c>
      <c r="O15" s="71">
        <f t="shared" si="7"/>
        <v>109903</v>
      </c>
      <c r="P15" s="71">
        <f t="shared" si="7"/>
        <v>127254</v>
      </c>
      <c r="Q15" s="71">
        <f t="shared" si="7"/>
        <v>137157</v>
      </c>
      <c r="R15" s="71">
        <f t="shared" si="7"/>
        <v>143376</v>
      </c>
      <c r="S15" s="71">
        <f t="shared" si="7"/>
        <v>155103</v>
      </c>
      <c r="T15" s="71">
        <f t="shared" si="7"/>
        <v>165824</v>
      </c>
      <c r="U15" s="71">
        <f t="shared" si="7"/>
        <v>180941</v>
      </c>
      <c r="V15" s="71">
        <f t="shared" si="7"/>
        <v>210317</v>
      </c>
      <c r="W15" s="71">
        <f t="shared" si="7"/>
        <v>215303</v>
      </c>
      <c r="X15" s="71">
        <f t="shared" si="7"/>
        <v>224922</v>
      </c>
      <c r="Y15" s="71">
        <f t="shared" si="7"/>
        <v>227873</v>
      </c>
      <c r="DA15" s="88" t="s">
        <v>345</v>
      </c>
    </row>
    <row r="16" spans="1:105" ht="12" customHeight="1" x14ac:dyDescent="0.25">
      <c r="A16" s="28" t="s">
        <v>91</v>
      </c>
      <c r="B16" s="82">
        <v>31697</v>
      </c>
      <c r="C16" s="82">
        <v>33700</v>
      </c>
      <c r="D16" s="82">
        <v>36234</v>
      </c>
      <c r="E16" s="82">
        <v>39011</v>
      </c>
      <c r="F16" s="82">
        <v>42764</v>
      </c>
      <c r="G16" s="82">
        <v>48675</v>
      </c>
      <c r="H16" s="82">
        <v>55315</v>
      </c>
      <c r="I16" s="82">
        <v>61594</v>
      </c>
      <c r="J16" s="82">
        <v>64595</v>
      </c>
      <c r="K16" s="82">
        <v>72107</v>
      </c>
      <c r="L16" s="82">
        <v>81616</v>
      </c>
      <c r="M16" s="82">
        <v>87822</v>
      </c>
      <c r="N16" s="82">
        <v>98755</v>
      </c>
      <c r="O16" s="82">
        <v>109903</v>
      </c>
      <c r="P16" s="82">
        <v>127254</v>
      </c>
      <c r="Q16" s="82">
        <v>137157</v>
      </c>
      <c r="R16" s="82">
        <v>143376</v>
      </c>
      <c r="S16" s="82">
        <v>155103</v>
      </c>
      <c r="T16" s="82">
        <v>165824</v>
      </c>
      <c r="U16" s="82">
        <v>180941</v>
      </c>
      <c r="V16" s="82">
        <v>210317</v>
      </c>
      <c r="W16" s="82">
        <v>215303</v>
      </c>
      <c r="X16" s="82">
        <v>224922</v>
      </c>
      <c r="Y16" s="82">
        <v>227873</v>
      </c>
      <c r="DA16" s="89" t="s">
        <v>346</v>
      </c>
    </row>
    <row r="17" spans="1:105" ht="12.95" customHeight="1" x14ac:dyDescent="0.25">
      <c r="A17" s="68" t="s">
        <v>55</v>
      </c>
      <c r="B17" s="71">
        <f t="shared" ref="B17:Q17" si="8">SUM(B18:B25)</f>
        <v>4260087</v>
      </c>
      <c r="C17" s="71">
        <f t="shared" si="8"/>
        <v>4286383</v>
      </c>
      <c r="D17" s="71">
        <f t="shared" si="8"/>
        <v>4315284</v>
      </c>
      <c r="E17" s="71">
        <f t="shared" si="8"/>
        <v>4346991</v>
      </c>
      <c r="F17" s="71">
        <f t="shared" si="8"/>
        <v>4380512</v>
      </c>
      <c r="G17" s="71">
        <f t="shared" si="8"/>
        <v>4336570</v>
      </c>
      <c r="H17" s="71">
        <f t="shared" si="8"/>
        <v>4306403</v>
      </c>
      <c r="I17" s="71">
        <f t="shared" si="8"/>
        <v>4329338</v>
      </c>
      <c r="J17" s="71">
        <f t="shared" si="8"/>
        <v>4481663</v>
      </c>
      <c r="K17" s="71">
        <f t="shared" si="8"/>
        <v>4605148</v>
      </c>
      <c r="L17" s="71">
        <f t="shared" si="8"/>
        <v>4556430</v>
      </c>
      <c r="M17" s="71">
        <f t="shared" si="8"/>
        <v>4568447</v>
      </c>
      <c r="N17" s="71">
        <f t="shared" si="8"/>
        <v>4598863</v>
      </c>
      <c r="O17" s="71">
        <f t="shared" si="8"/>
        <v>4691160</v>
      </c>
      <c r="P17" s="71">
        <f t="shared" si="8"/>
        <v>4734838</v>
      </c>
      <c r="Q17" s="71">
        <f t="shared" si="8"/>
        <v>4789855</v>
      </c>
      <c r="R17" s="71">
        <f t="shared" ref="R17:V17" si="9">SUM(R18:R25)</f>
        <v>4833669</v>
      </c>
      <c r="S17" s="71">
        <f t="shared" si="9"/>
        <v>4866189</v>
      </c>
      <c r="T17" s="71">
        <f t="shared" si="9"/>
        <v>4965771</v>
      </c>
      <c r="U17" s="71">
        <f t="shared" si="9"/>
        <v>5058505</v>
      </c>
      <c r="V17" s="71">
        <f t="shared" si="9"/>
        <v>5140662</v>
      </c>
      <c r="W17" s="71">
        <f t="shared" ref="W17:Y17" si="10">SUM(W18:W25)</f>
        <v>5202654</v>
      </c>
      <c r="X17" s="71">
        <f t="shared" si="10"/>
        <v>5303057</v>
      </c>
      <c r="Y17" s="71">
        <f t="shared" si="10"/>
        <v>5359937</v>
      </c>
      <c r="DA17" s="88" t="s">
        <v>347</v>
      </c>
    </row>
    <row r="18" spans="1:105" ht="12" customHeight="1" x14ac:dyDescent="0.25">
      <c r="A18" s="28" t="s">
        <v>51</v>
      </c>
      <c r="B18" s="82">
        <v>0</v>
      </c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X18" s="82">
        <v>0</v>
      </c>
      <c r="Y18" s="82">
        <v>0</v>
      </c>
      <c r="DA18" s="89" t="s">
        <v>348</v>
      </c>
    </row>
    <row r="19" spans="1:105" s="2" customFormat="1" ht="12" customHeight="1" x14ac:dyDescent="0.25">
      <c r="A19" s="28" t="s">
        <v>74</v>
      </c>
      <c r="B19" s="82">
        <v>0</v>
      </c>
      <c r="C19" s="82">
        <v>0</v>
      </c>
      <c r="D19" s="82">
        <v>2442</v>
      </c>
      <c r="E19" s="82">
        <v>4237</v>
      </c>
      <c r="F19" s="82">
        <v>5669</v>
      </c>
      <c r="G19" s="82">
        <v>7381</v>
      </c>
      <c r="H19" s="82">
        <v>8578</v>
      </c>
      <c r="I19" s="82">
        <v>9776</v>
      </c>
      <c r="J19" s="82">
        <v>10295</v>
      </c>
      <c r="K19" s="82">
        <v>10483</v>
      </c>
      <c r="L19" s="82">
        <v>10398</v>
      </c>
      <c r="M19" s="82">
        <v>10420</v>
      </c>
      <c r="N19" s="82">
        <v>10970</v>
      </c>
      <c r="O19" s="82">
        <v>11699</v>
      </c>
      <c r="P19" s="82">
        <v>12873</v>
      </c>
      <c r="Q19" s="82">
        <v>11516</v>
      </c>
      <c r="R19" s="82">
        <v>10846</v>
      </c>
      <c r="S19" s="82">
        <v>10289</v>
      </c>
      <c r="T19" s="82">
        <v>10214</v>
      </c>
      <c r="U19" s="82">
        <v>10484</v>
      </c>
      <c r="V19" s="82">
        <v>11238</v>
      </c>
      <c r="W19" s="82">
        <v>12539</v>
      </c>
      <c r="X19" s="82">
        <v>14390</v>
      </c>
      <c r="Y19" s="82">
        <v>15663</v>
      </c>
      <c r="DA19" s="89" t="s">
        <v>349</v>
      </c>
    </row>
    <row r="20" spans="1:105" ht="12" customHeight="1" x14ac:dyDescent="0.25">
      <c r="A20" s="28" t="s">
        <v>200</v>
      </c>
      <c r="B20" s="82">
        <v>362191</v>
      </c>
      <c r="C20" s="82">
        <v>338226</v>
      </c>
      <c r="D20" s="82">
        <v>301823</v>
      </c>
      <c r="E20" s="82">
        <v>273048</v>
      </c>
      <c r="F20" s="82">
        <v>240850</v>
      </c>
      <c r="G20" s="82">
        <v>235228</v>
      </c>
      <c r="H20" s="82">
        <v>207286</v>
      </c>
      <c r="I20" s="82">
        <v>183721</v>
      </c>
      <c r="J20" s="82">
        <v>155692</v>
      </c>
      <c r="K20" s="82">
        <v>132549</v>
      </c>
      <c r="L20" s="82">
        <v>110991</v>
      </c>
      <c r="M20" s="82">
        <v>101387</v>
      </c>
      <c r="N20" s="82">
        <v>99285</v>
      </c>
      <c r="O20" s="82">
        <v>103249</v>
      </c>
      <c r="P20" s="82">
        <v>103958</v>
      </c>
      <c r="Q20" s="82">
        <v>102453</v>
      </c>
      <c r="R20" s="82">
        <v>96044</v>
      </c>
      <c r="S20" s="82">
        <v>92710</v>
      </c>
      <c r="T20" s="82">
        <v>91730</v>
      </c>
      <c r="U20" s="82">
        <v>90309</v>
      </c>
      <c r="V20" s="82">
        <v>85002</v>
      </c>
      <c r="W20" s="82">
        <v>64451</v>
      </c>
      <c r="X20" s="82">
        <v>44227</v>
      </c>
      <c r="Y20" s="82">
        <v>37928</v>
      </c>
      <c r="DA20" s="89" t="s">
        <v>350</v>
      </c>
    </row>
    <row r="21" spans="1:105" ht="12" customHeight="1" x14ac:dyDescent="0.25">
      <c r="A21" s="28" t="s">
        <v>189</v>
      </c>
      <c r="B21" s="82">
        <v>49394</v>
      </c>
      <c r="C21" s="82">
        <v>46767</v>
      </c>
      <c r="D21" s="82">
        <v>37849</v>
      </c>
      <c r="E21" s="82">
        <v>32844</v>
      </c>
      <c r="F21" s="82">
        <v>29364</v>
      </c>
      <c r="G21" s="82">
        <v>27145</v>
      </c>
      <c r="H21" s="82">
        <v>27472</v>
      </c>
      <c r="I21" s="82">
        <v>33275</v>
      </c>
      <c r="J21" s="82">
        <v>45707</v>
      </c>
      <c r="K21" s="82">
        <v>52612</v>
      </c>
      <c r="L21" s="82">
        <v>49840</v>
      </c>
      <c r="M21" s="82">
        <v>39856</v>
      </c>
      <c r="N21" s="82">
        <v>33162</v>
      </c>
      <c r="O21" s="82">
        <v>30525</v>
      </c>
      <c r="P21" s="82">
        <v>31454</v>
      </c>
      <c r="Q21" s="82">
        <v>31709</v>
      </c>
      <c r="R21" s="82">
        <v>30611</v>
      </c>
      <c r="S21" s="82">
        <v>26650</v>
      </c>
      <c r="T21" s="82">
        <v>22243</v>
      </c>
      <c r="U21" s="82">
        <v>18361</v>
      </c>
      <c r="V21" s="82">
        <v>13449</v>
      </c>
      <c r="W21" s="82">
        <v>12867</v>
      </c>
      <c r="X21" s="82">
        <v>12648</v>
      </c>
      <c r="Y21" s="82">
        <v>12494</v>
      </c>
      <c r="DA21" s="89" t="s">
        <v>351</v>
      </c>
    </row>
    <row r="22" spans="1:105" ht="12" customHeight="1" x14ac:dyDescent="0.25">
      <c r="A22" s="28" t="s">
        <v>202</v>
      </c>
      <c r="B22" s="82">
        <v>244530</v>
      </c>
      <c r="C22" s="82">
        <v>233159</v>
      </c>
      <c r="D22" s="82">
        <v>234101</v>
      </c>
      <c r="E22" s="82">
        <v>235598</v>
      </c>
      <c r="F22" s="82">
        <v>240119</v>
      </c>
      <c r="G22" s="82">
        <v>244732</v>
      </c>
      <c r="H22" s="82">
        <v>250591</v>
      </c>
      <c r="I22" s="82">
        <v>262042</v>
      </c>
      <c r="J22" s="82">
        <v>270019</v>
      </c>
      <c r="K22" s="82">
        <v>295977</v>
      </c>
      <c r="L22" s="82">
        <v>337113</v>
      </c>
      <c r="M22" s="82">
        <v>434118</v>
      </c>
      <c r="N22" s="82">
        <v>472207</v>
      </c>
      <c r="O22" s="82">
        <v>474386</v>
      </c>
      <c r="P22" s="82">
        <v>460294</v>
      </c>
      <c r="Q22" s="82">
        <v>450530</v>
      </c>
      <c r="R22" s="82">
        <v>437311</v>
      </c>
      <c r="S22" s="82">
        <v>424944</v>
      </c>
      <c r="T22" s="82">
        <v>412865</v>
      </c>
      <c r="U22" s="82">
        <v>420808</v>
      </c>
      <c r="V22" s="82">
        <v>447609</v>
      </c>
      <c r="W22" s="82">
        <v>462286</v>
      </c>
      <c r="X22" s="82">
        <v>477670</v>
      </c>
      <c r="Y22" s="82">
        <v>478094</v>
      </c>
      <c r="DA22" s="89" t="s">
        <v>352</v>
      </c>
    </row>
    <row r="23" spans="1:105" ht="12" customHeight="1" x14ac:dyDescent="0.25">
      <c r="A23" s="28" t="s">
        <v>197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2">
        <v>0</v>
      </c>
      <c r="Y23" s="82">
        <v>0</v>
      </c>
      <c r="DA23" s="89" t="s">
        <v>353</v>
      </c>
    </row>
    <row r="24" spans="1:105" ht="12" customHeight="1" x14ac:dyDescent="0.25">
      <c r="A24" s="28" t="s">
        <v>198</v>
      </c>
      <c r="B24" s="82">
        <v>1509111</v>
      </c>
      <c r="C24" s="82">
        <v>1562740</v>
      </c>
      <c r="D24" s="82">
        <v>1588904</v>
      </c>
      <c r="E24" s="82">
        <v>1597178</v>
      </c>
      <c r="F24" s="82">
        <v>1595827</v>
      </c>
      <c r="G24" s="82">
        <v>1570757</v>
      </c>
      <c r="H24" s="82">
        <v>1574941</v>
      </c>
      <c r="I24" s="82">
        <v>1592206</v>
      </c>
      <c r="J24" s="82">
        <v>1620829</v>
      </c>
      <c r="K24" s="82">
        <v>1621792</v>
      </c>
      <c r="L24" s="82">
        <v>1597811</v>
      </c>
      <c r="M24" s="82">
        <v>1519919</v>
      </c>
      <c r="N24" s="82">
        <v>1501011</v>
      </c>
      <c r="O24" s="82">
        <v>1500155</v>
      </c>
      <c r="P24" s="82">
        <v>1512706</v>
      </c>
      <c r="Q24" s="82">
        <v>1519743</v>
      </c>
      <c r="R24" s="82">
        <v>1526939</v>
      </c>
      <c r="S24" s="82">
        <v>1544641</v>
      </c>
      <c r="T24" s="82">
        <v>1564734</v>
      </c>
      <c r="U24" s="82">
        <v>1591277</v>
      </c>
      <c r="V24" s="82">
        <v>1605274</v>
      </c>
      <c r="W24" s="82">
        <v>1657969</v>
      </c>
      <c r="X24" s="82">
        <v>1720144</v>
      </c>
      <c r="Y24" s="82">
        <v>1776455</v>
      </c>
      <c r="DA24" s="89" t="s">
        <v>354</v>
      </c>
    </row>
    <row r="25" spans="1:105" ht="12" customHeight="1" x14ac:dyDescent="0.25">
      <c r="A25" s="73" t="s">
        <v>53</v>
      </c>
      <c r="B25" s="83">
        <v>2094861</v>
      </c>
      <c r="C25" s="83">
        <v>2105491</v>
      </c>
      <c r="D25" s="83">
        <v>2150165</v>
      </c>
      <c r="E25" s="83">
        <v>2204086</v>
      </c>
      <c r="F25" s="83">
        <v>2268683</v>
      </c>
      <c r="G25" s="83">
        <v>2251327</v>
      </c>
      <c r="H25" s="83">
        <v>2237535</v>
      </c>
      <c r="I25" s="83">
        <v>2248318</v>
      </c>
      <c r="J25" s="83">
        <v>2379121</v>
      </c>
      <c r="K25" s="83">
        <v>2491735</v>
      </c>
      <c r="L25" s="83">
        <v>2450277</v>
      </c>
      <c r="M25" s="83">
        <v>2462747</v>
      </c>
      <c r="N25" s="83">
        <v>2482228</v>
      </c>
      <c r="O25" s="83">
        <v>2571146</v>
      </c>
      <c r="P25" s="83">
        <v>2613553</v>
      </c>
      <c r="Q25" s="83">
        <v>2673904</v>
      </c>
      <c r="R25" s="83">
        <v>2731918</v>
      </c>
      <c r="S25" s="83">
        <v>2766955</v>
      </c>
      <c r="T25" s="83">
        <v>2863985</v>
      </c>
      <c r="U25" s="83">
        <v>2927266</v>
      </c>
      <c r="V25" s="83">
        <v>2978090</v>
      </c>
      <c r="W25" s="83">
        <v>2992542</v>
      </c>
      <c r="X25" s="83">
        <v>3033978</v>
      </c>
      <c r="Y25" s="83">
        <v>3039303</v>
      </c>
      <c r="DA25" s="90" t="s">
        <v>355</v>
      </c>
    </row>
    <row r="26" spans="1:105" ht="12" customHeight="1" x14ac:dyDescent="0.25">
      <c r="A26" s="84" t="s">
        <v>52</v>
      </c>
      <c r="B26" s="85">
        <v>197104</v>
      </c>
      <c r="C26" s="85">
        <v>197588</v>
      </c>
      <c r="D26" s="85">
        <v>211842</v>
      </c>
      <c r="E26" s="85">
        <v>213691</v>
      </c>
      <c r="F26" s="85">
        <v>214471</v>
      </c>
      <c r="G26" s="85">
        <v>217170</v>
      </c>
      <c r="H26" s="85">
        <v>219521</v>
      </c>
      <c r="I26" s="85">
        <v>323169</v>
      </c>
      <c r="J26" s="85">
        <v>376676</v>
      </c>
      <c r="K26" s="85">
        <v>377623</v>
      </c>
      <c r="L26" s="85">
        <v>378528</v>
      </c>
      <c r="M26" s="85">
        <v>379045</v>
      </c>
      <c r="N26" s="85">
        <v>378577</v>
      </c>
      <c r="O26" s="85">
        <v>378698</v>
      </c>
      <c r="P26" s="85">
        <v>378901</v>
      </c>
      <c r="Q26" s="85">
        <v>378969</v>
      </c>
      <c r="R26" s="85">
        <v>379346</v>
      </c>
      <c r="S26" s="85">
        <v>379341</v>
      </c>
      <c r="T26" s="85">
        <v>379447</v>
      </c>
      <c r="U26" s="85">
        <v>379236</v>
      </c>
      <c r="V26" s="85">
        <v>379314</v>
      </c>
      <c r="W26" s="85">
        <v>379851</v>
      </c>
      <c r="X26" s="85">
        <v>384026</v>
      </c>
      <c r="Y26" s="85">
        <v>367643</v>
      </c>
      <c r="DA26" s="93" t="s">
        <v>356</v>
      </c>
    </row>
    <row r="27" spans="1:105" ht="12.95" customHeight="1" x14ac:dyDescent="0.25">
      <c r="A27" s="68" t="s">
        <v>54</v>
      </c>
      <c r="B27" s="71">
        <f t="shared" ref="B27:Q27" si="11">SUM(B28:B32)</f>
        <v>4260087</v>
      </c>
      <c r="C27" s="71">
        <f t="shared" si="11"/>
        <v>4286383</v>
      </c>
      <c r="D27" s="71">
        <f t="shared" si="11"/>
        <v>4315284</v>
      </c>
      <c r="E27" s="71">
        <f t="shared" si="11"/>
        <v>4346991</v>
      </c>
      <c r="F27" s="71">
        <f t="shared" si="11"/>
        <v>4380512</v>
      </c>
      <c r="G27" s="71">
        <f t="shared" si="11"/>
        <v>4336570</v>
      </c>
      <c r="H27" s="71">
        <f t="shared" si="11"/>
        <v>4306403</v>
      </c>
      <c r="I27" s="71">
        <f t="shared" si="11"/>
        <v>4329338</v>
      </c>
      <c r="J27" s="71">
        <f t="shared" si="11"/>
        <v>4481663</v>
      </c>
      <c r="K27" s="71">
        <f t="shared" si="11"/>
        <v>4605148</v>
      </c>
      <c r="L27" s="71">
        <f t="shared" si="11"/>
        <v>4556430</v>
      </c>
      <c r="M27" s="71">
        <f t="shared" si="11"/>
        <v>4568447</v>
      </c>
      <c r="N27" s="71">
        <f t="shared" si="11"/>
        <v>4598863</v>
      </c>
      <c r="O27" s="71">
        <f t="shared" si="11"/>
        <v>4691160</v>
      </c>
      <c r="P27" s="71">
        <f t="shared" si="11"/>
        <v>4734838</v>
      </c>
      <c r="Q27" s="71">
        <f t="shared" si="11"/>
        <v>4789855</v>
      </c>
      <c r="R27" s="71">
        <f t="shared" ref="R27:V27" si="12">SUM(R28:R32)</f>
        <v>4833669</v>
      </c>
      <c r="S27" s="71">
        <f t="shared" si="12"/>
        <v>4866189</v>
      </c>
      <c r="T27" s="71">
        <f t="shared" si="12"/>
        <v>4965771</v>
      </c>
      <c r="U27" s="71">
        <f t="shared" si="12"/>
        <v>5058505</v>
      </c>
      <c r="V27" s="71">
        <f t="shared" si="12"/>
        <v>5140662</v>
      </c>
      <c r="W27" s="71">
        <f t="shared" ref="W27:Y27" si="13">SUM(W28:W32)</f>
        <v>5202654</v>
      </c>
      <c r="X27" s="71">
        <f t="shared" si="13"/>
        <v>5303057</v>
      </c>
      <c r="Y27" s="71">
        <f t="shared" si="13"/>
        <v>5359937</v>
      </c>
      <c r="DA27" s="88" t="s">
        <v>357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X28" s="82">
        <v>0</v>
      </c>
      <c r="Y28" s="82">
        <v>0</v>
      </c>
      <c r="DA28" s="89" t="s">
        <v>358</v>
      </c>
    </row>
    <row r="29" spans="1:105" s="2" customFormat="1" ht="12" customHeight="1" x14ac:dyDescent="0.25">
      <c r="A29" s="28" t="s">
        <v>74</v>
      </c>
      <c r="B29" s="82">
        <v>0</v>
      </c>
      <c r="C29" s="82">
        <v>0</v>
      </c>
      <c r="D29" s="82">
        <v>0</v>
      </c>
      <c r="E29" s="82">
        <v>0</v>
      </c>
      <c r="F29" s="82">
        <v>0</v>
      </c>
      <c r="G29" s="82">
        <v>0</v>
      </c>
      <c r="H29" s="82">
        <v>0</v>
      </c>
      <c r="I29" s="82">
        <v>0</v>
      </c>
      <c r="J29" s="82">
        <v>0</v>
      </c>
      <c r="K29" s="82">
        <v>0</v>
      </c>
      <c r="L29" s="82">
        <v>0</v>
      </c>
      <c r="M29" s="82">
        <v>0</v>
      </c>
      <c r="N29" s="82">
        <v>0</v>
      </c>
      <c r="O29" s="82">
        <v>0</v>
      </c>
      <c r="P29" s="82">
        <v>0</v>
      </c>
      <c r="Q29" s="82">
        <v>0</v>
      </c>
      <c r="R29" s="82">
        <v>0</v>
      </c>
      <c r="S29" s="82">
        <v>0</v>
      </c>
      <c r="T29" s="82">
        <v>0</v>
      </c>
      <c r="U29" s="82">
        <v>0</v>
      </c>
      <c r="V29" s="82">
        <v>0</v>
      </c>
      <c r="W29" s="82">
        <v>0</v>
      </c>
      <c r="X29" s="82">
        <v>0</v>
      </c>
      <c r="Y29" s="82">
        <v>0</v>
      </c>
      <c r="DA29" s="89" t="s">
        <v>359</v>
      </c>
    </row>
    <row r="30" spans="1:105" ht="12" customHeight="1" x14ac:dyDescent="0.25">
      <c r="A30" s="28" t="s">
        <v>189</v>
      </c>
      <c r="B30" s="82">
        <v>49365</v>
      </c>
      <c r="C30" s="82">
        <v>46737</v>
      </c>
      <c r="D30" s="82">
        <v>37824</v>
      </c>
      <c r="E30" s="82">
        <v>32823</v>
      </c>
      <c r="F30" s="82">
        <v>29346</v>
      </c>
      <c r="G30" s="82">
        <v>27131</v>
      </c>
      <c r="H30" s="82">
        <v>27460</v>
      </c>
      <c r="I30" s="82">
        <v>33264</v>
      </c>
      <c r="J30" s="82">
        <v>45695</v>
      </c>
      <c r="K30" s="82">
        <v>52601</v>
      </c>
      <c r="L30" s="82">
        <v>49835</v>
      </c>
      <c r="M30" s="82">
        <v>39850</v>
      </c>
      <c r="N30" s="82">
        <v>33158</v>
      </c>
      <c r="O30" s="82">
        <v>30523</v>
      </c>
      <c r="P30" s="82">
        <v>31455</v>
      </c>
      <c r="Q30" s="82">
        <v>31710</v>
      </c>
      <c r="R30" s="82">
        <v>30614</v>
      </c>
      <c r="S30" s="82">
        <v>26651</v>
      </c>
      <c r="T30" s="82">
        <v>22249</v>
      </c>
      <c r="U30" s="82">
        <v>18365</v>
      </c>
      <c r="V30" s="82">
        <v>13820</v>
      </c>
      <c r="W30" s="82">
        <v>12872</v>
      </c>
      <c r="X30" s="82">
        <v>12655</v>
      </c>
      <c r="Y30" s="82">
        <v>12500</v>
      </c>
      <c r="DA30" s="89" t="s">
        <v>360</v>
      </c>
    </row>
    <row r="31" spans="1:105" ht="12" customHeight="1" x14ac:dyDescent="0.25">
      <c r="A31" s="28" t="s">
        <v>202</v>
      </c>
      <c r="B31" s="82">
        <v>0</v>
      </c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X31" s="82">
        <v>0</v>
      </c>
      <c r="Y31" s="82">
        <v>0</v>
      </c>
      <c r="DA31" s="89" t="s">
        <v>361</v>
      </c>
    </row>
    <row r="32" spans="1:105" ht="12" customHeight="1" x14ac:dyDescent="0.25">
      <c r="A32" s="32" t="s">
        <v>53</v>
      </c>
      <c r="B32" s="86">
        <v>4210722</v>
      </c>
      <c r="C32" s="86">
        <v>4239646</v>
      </c>
      <c r="D32" s="86">
        <v>4277460</v>
      </c>
      <c r="E32" s="86">
        <v>4314168</v>
      </c>
      <c r="F32" s="86">
        <v>4351166</v>
      </c>
      <c r="G32" s="86">
        <v>4309439</v>
      </c>
      <c r="H32" s="86">
        <v>4278943</v>
      </c>
      <c r="I32" s="86">
        <v>4296074</v>
      </c>
      <c r="J32" s="86">
        <v>4435968</v>
      </c>
      <c r="K32" s="86">
        <v>4552547</v>
      </c>
      <c r="L32" s="86">
        <v>4506595</v>
      </c>
      <c r="M32" s="86">
        <v>4528597</v>
      </c>
      <c r="N32" s="86">
        <v>4565705</v>
      </c>
      <c r="O32" s="86">
        <v>4660637</v>
      </c>
      <c r="P32" s="86">
        <v>4703383</v>
      </c>
      <c r="Q32" s="86">
        <v>4758145</v>
      </c>
      <c r="R32" s="86">
        <v>4803055</v>
      </c>
      <c r="S32" s="86">
        <v>4839538</v>
      </c>
      <c r="T32" s="86">
        <v>4943522</v>
      </c>
      <c r="U32" s="86">
        <v>5040140</v>
      </c>
      <c r="V32" s="86">
        <v>5126842</v>
      </c>
      <c r="W32" s="86">
        <v>5189782</v>
      </c>
      <c r="X32" s="86">
        <v>5290402</v>
      </c>
      <c r="Y32" s="86">
        <v>5347437</v>
      </c>
      <c r="DA32" s="92" t="s">
        <v>362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Y14 B17:Y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6434.1973838580543</v>
      </c>
      <c r="C3" s="65">
        <f t="shared" si="0"/>
        <v>6626.2526157240018</v>
      </c>
      <c r="D3" s="65">
        <f t="shared" si="0"/>
        <v>6436.0238066539205</v>
      </c>
      <c r="E3" s="65">
        <f t="shared" si="0"/>
        <v>6470.4621041213932</v>
      </c>
      <c r="F3" s="65">
        <f t="shared" si="0"/>
        <v>6217.8515793013075</v>
      </c>
      <c r="G3" s="65">
        <f t="shared" si="0"/>
        <v>6712.2624765654773</v>
      </c>
      <c r="H3" s="65">
        <f t="shared" si="0"/>
        <v>6384.3492104876141</v>
      </c>
      <c r="I3" s="65">
        <f t="shared" si="0"/>
        <v>6110.2702394926255</v>
      </c>
      <c r="J3" s="65">
        <f t="shared" si="0"/>
        <v>5990.2039815680801</v>
      </c>
      <c r="K3" s="65">
        <f t="shared" si="0"/>
        <v>6250.5239631917839</v>
      </c>
      <c r="L3" s="65">
        <f t="shared" si="0"/>
        <v>7300.0892280579665</v>
      </c>
      <c r="M3" s="65">
        <f t="shared" si="0"/>
        <v>6702.8755706048651</v>
      </c>
      <c r="N3" s="65">
        <f t="shared" si="0"/>
        <v>7086.4246899412528</v>
      </c>
      <c r="O3" s="65">
        <f t="shared" si="0"/>
        <v>6713.8172091520983</v>
      </c>
      <c r="P3" s="65">
        <f t="shared" si="0"/>
        <v>6246.3318705421789</v>
      </c>
      <c r="Q3" s="65">
        <f t="shared" si="0"/>
        <v>6422.5508047993926</v>
      </c>
      <c r="R3" s="65">
        <f t="shared" ref="R3:V3" si="1">SUM(R4,R15,R17,R27)</f>
        <v>6676.1048678228963</v>
      </c>
      <c r="S3" s="65">
        <f t="shared" si="1"/>
        <v>6722.1994044517669</v>
      </c>
      <c r="T3" s="65">
        <f t="shared" si="1"/>
        <v>6519.4373848391097</v>
      </c>
      <c r="U3" s="65">
        <f t="shared" si="1"/>
        <v>6388.4895045876447</v>
      </c>
      <c r="V3" s="65">
        <f t="shared" si="1"/>
        <v>6188.6003676366572</v>
      </c>
      <c r="W3" s="65">
        <f t="shared" ref="W3:Y3" si="2">SUM(W4,W15,W17,W27)</f>
        <v>6860.5425673547043</v>
      </c>
      <c r="X3" s="65">
        <f t="shared" si="2"/>
        <v>6079.4924610097441</v>
      </c>
      <c r="Y3" s="65">
        <f t="shared" si="2"/>
        <v>6094.0880119447438</v>
      </c>
      <c r="DA3" s="87" t="s">
        <v>245</v>
      </c>
    </row>
    <row r="4" spans="1:105" ht="12.95" customHeight="1" x14ac:dyDescent="0.25">
      <c r="A4" s="68" t="s">
        <v>57</v>
      </c>
      <c r="B4" s="69">
        <f t="shared" ref="B4:Q4" si="3">SUM(B5:B14)</f>
        <v>5925.5221906727656</v>
      </c>
      <c r="C4" s="69">
        <f t="shared" si="3"/>
        <v>6136.2962708866462</v>
      </c>
      <c r="D4" s="69">
        <f t="shared" si="3"/>
        <v>5949.3172781496569</v>
      </c>
      <c r="E4" s="69">
        <f t="shared" si="3"/>
        <v>5979.5740996436271</v>
      </c>
      <c r="F4" s="69">
        <f t="shared" si="3"/>
        <v>5720.0541773220702</v>
      </c>
      <c r="G4" s="69">
        <f t="shared" si="3"/>
        <v>6197.6315636710078</v>
      </c>
      <c r="H4" s="69">
        <f t="shared" si="3"/>
        <v>5874.7012491857968</v>
      </c>
      <c r="I4" s="69">
        <f t="shared" si="3"/>
        <v>5603.1928925032944</v>
      </c>
      <c r="J4" s="69">
        <f t="shared" si="3"/>
        <v>5495.9263753483374</v>
      </c>
      <c r="K4" s="69">
        <f t="shared" si="3"/>
        <v>5713.2630291137475</v>
      </c>
      <c r="L4" s="69">
        <f t="shared" si="3"/>
        <v>6777.1938032953731</v>
      </c>
      <c r="M4" s="69">
        <f t="shared" si="3"/>
        <v>6158.6055127106265</v>
      </c>
      <c r="N4" s="69">
        <f t="shared" si="3"/>
        <v>6536.4539149782959</v>
      </c>
      <c r="O4" s="69">
        <f t="shared" si="3"/>
        <v>6111.7866526960379</v>
      </c>
      <c r="P4" s="69">
        <f t="shared" si="3"/>
        <v>5637.7670085862301</v>
      </c>
      <c r="Q4" s="69">
        <f t="shared" si="3"/>
        <v>5757.2810729914499</v>
      </c>
      <c r="R4" s="69">
        <f t="shared" ref="R4:V4" si="4">SUM(R5:R14)</f>
        <v>5968.63636737859</v>
      </c>
      <c r="S4" s="69">
        <f t="shared" si="4"/>
        <v>6045.9984417758296</v>
      </c>
      <c r="T4" s="69">
        <f t="shared" si="4"/>
        <v>5799.3065895313866</v>
      </c>
      <c r="U4" s="69">
        <f t="shared" si="4"/>
        <v>5662.7048645681834</v>
      </c>
      <c r="V4" s="69">
        <f t="shared" si="4"/>
        <v>5482.8411086092683</v>
      </c>
      <c r="W4" s="69">
        <f t="shared" ref="W4:Y4" si="5">SUM(W5:W14)</f>
        <v>6107.514793583442</v>
      </c>
      <c r="X4" s="69">
        <f t="shared" si="5"/>
        <v>5341.8554436747827</v>
      </c>
      <c r="Y4" s="69">
        <f t="shared" si="5"/>
        <v>5328.4762362152142</v>
      </c>
      <c r="DA4" s="88" t="s">
        <v>246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0</v>
      </c>
      <c r="Y5" s="72">
        <v>0</v>
      </c>
      <c r="DA5" s="89" t="s">
        <v>364</v>
      </c>
    </row>
    <row r="6" spans="1:105" ht="12" customHeight="1" x14ac:dyDescent="0.25">
      <c r="A6" s="28" t="s">
        <v>74</v>
      </c>
      <c r="B6" s="72">
        <v>0</v>
      </c>
      <c r="C6" s="72">
        <v>0</v>
      </c>
      <c r="D6" s="72">
        <v>0.91339923850425886</v>
      </c>
      <c r="E6" s="72">
        <v>1.8211388898276655</v>
      </c>
      <c r="F6" s="72">
        <v>1.7958151980872243</v>
      </c>
      <c r="G6" s="72">
        <v>2.9794067936501079</v>
      </c>
      <c r="H6" s="72">
        <v>3.0055041577004062</v>
      </c>
      <c r="I6" s="72">
        <v>3.5108919831155303</v>
      </c>
      <c r="J6" s="72">
        <v>3.3956534096583511</v>
      </c>
      <c r="K6" s="72">
        <v>3.3749074506537879</v>
      </c>
      <c r="L6" s="72">
        <v>3.939715638944516</v>
      </c>
      <c r="M6" s="72">
        <v>3.5769185016039295</v>
      </c>
      <c r="N6" s="72">
        <v>3.5961792435505435</v>
      </c>
      <c r="O6" s="72">
        <v>3.486082665193639</v>
      </c>
      <c r="P6" s="72">
        <v>4.9400148534161907</v>
      </c>
      <c r="Q6" s="72">
        <v>3.0071127453674542</v>
      </c>
      <c r="R6" s="72">
        <v>3.2514734633274003</v>
      </c>
      <c r="S6" s="72">
        <v>3.1601627503829506</v>
      </c>
      <c r="T6" s="72">
        <v>3.009974204643163</v>
      </c>
      <c r="U6" s="72">
        <v>3.009974204643163</v>
      </c>
      <c r="V6" s="72">
        <v>3.0099742046431635</v>
      </c>
      <c r="W6" s="72">
        <v>2.8173772393988097</v>
      </c>
      <c r="X6" s="72">
        <v>2.5832023050535358</v>
      </c>
      <c r="Y6" s="72">
        <v>2.3651354150418089</v>
      </c>
      <c r="DA6" s="89" t="s">
        <v>365</v>
      </c>
    </row>
    <row r="7" spans="1:105" ht="12" customHeight="1" x14ac:dyDescent="0.25">
      <c r="A7" s="28" t="s">
        <v>200</v>
      </c>
      <c r="B7" s="72">
        <v>833.8272144063842</v>
      </c>
      <c r="C7" s="72">
        <v>797.95999808768056</v>
      </c>
      <c r="D7" s="72">
        <v>710.77131687361032</v>
      </c>
      <c r="E7" s="72">
        <v>674.08429821229311</v>
      </c>
      <c r="F7" s="72">
        <v>476.82256899819419</v>
      </c>
      <c r="G7" s="72">
        <v>713.13906470451786</v>
      </c>
      <c r="H7" s="72">
        <v>530.93647405415174</v>
      </c>
      <c r="I7" s="72">
        <v>441.87874298584182</v>
      </c>
      <c r="J7" s="72">
        <v>382.21275093392757</v>
      </c>
      <c r="K7" s="72">
        <v>337.04661188107974</v>
      </c>
      <c r="L7" s="72">
        <v>300.54092133123146</v>
      </c>
      <c r="M7" s="72">
        <v>254.69593787972033</v>
      </c>
      <c r="N7" s="72">
        <v>251.58940636753039</v>
      </c>
      <c r="O7" s="72">
        <v>242.44455874473175</v>
      </c>
      <c r="P7" s="72">
        <v>222.83538640318704</v>
      </c>
      <c r="Q7" s="72">
        <v>226.28998444820027</v>
      </c>
      <c r="R7" s="72">
        <v>203.38094457551716</v>
      </c>
      <c r="S7" s="72">
        <v>203.98529686351154</v>
      </c>
      <c r="T7" s="72">
        <v>186.3758797830167</v>
      </c>
      <c r="U7" s="72">
        <v>187.7113117416643</v>
      </c>
      <c r="V7" s="72">
        <v>207.31997843360045</v>
      </c>
      <c r="W7" s="72">
        <v>221.57531288812453</v>
      </c>
      <c r="X7" s="72">
        <v>158.86213814846653</v>
      </c>
      <c r="Y7" s="72">
        <v>143.21899302569992</v>
      </c>
      <c r="DA7" s="89" t="s">
        <v>366</v>
      </c>
    </row>
    <row r="8" spans="1:105" ht="12" customHeight="1" x14ac:dyDescent="0.25">
      <c r="A8" s="28" t="s">
        <v>189</v>
      </c>
      <c r="B8" s="72">
        <v>95.854760788884704</v>
      </c>
      <c r="C8" s="72">
        <v>112.22222040429359</v>
      </c>
      <c r="D8" s="72">
        <v>71.568452611930169</v>
      </c>
      <c r="E8" s="72">
        <v>64.907530849206168</v>
      </c>
      <c r="F8" s="72">
        <v>65.226876375557168</v>
      </c>
      <c r="G8" s="72">
        <v>66.798485192258156</v>
      </c>
      <c r="H8" s="72">
        <v>53.089884590887621</v>
      </c>
      <c r="I8" s="72">
        <v>51.151342884601867</v>
      </c>
      <c r="J8" s="72">
        <v>104.22706725688433</v>
      </c>
      <c r="K8" s="72">
        <v>132.07642772601017</v>
      </c>
      <c r="L8" s="72">
        <v>141.22712116222411</v>
      </c>
      <c r="M8" s="72">
        <v>77.448322848069964</v>
      </c>
      <c r="N8" s="72">
        <v>71.07376742631277</v>
      </c>
      <c r="O8" s="72">
        <v>64.260656176561668</v>
      </c>
      <c r="P8" s="72">
        <v>65.245257498817651</v>
      </c>
      <c r="Q8" s="72">
        <v>67.003180732298219</v>
      </c>
      <c r="R8" s="72">
        <v>73.701110332401683</v>
      </c>
      <c r="S8" s="72">
        <v>54.734536988735094</v>
      </c>
      <c r="T8" s="72">
        <v>45.256310749620148</v>
      </c>
      <c r="U8" s="72">
        <v>42.250840770246185</v>
      </c>
      <c r="V8" s="72">
        <v>17.674336235777261</v>
      </c>
      <c r="W8" s="72">
        <v>27.760307131352274</v>
      </c>
      <c r="X8" s="72">
        <v>23.439167165152892</v>
      </c>
      <c r="Y8" s="72">
        <v>21.303357727780231</v>
      </c>
      <c r="DA8" s="89" t="s">
        <v>367</v>
      </c>
    </row>
    <row r="9" spans="1:105" ht="12" customHeight="1" x14ac:dyDescent="0.25">
      <c r="A9" s="28" t="s">
        <v>202</v>
      </c>
      <c r="B9" s="72">
        <v>577.66100018854661</v>
      </c>
      <c r="C9" s="72">
        <v>527.57647001043313</v>
      </c>
      <c r="D9" s="72">
        <v>537.02473414107806</v>
      </c>
      <c r="E9" s="72">
        <v>546.91745255352498</v>
      </c>
      <c r="F9" s="72">
        <v>539.07508027574045</v>
      </c>
      <c r="G9" s="72">
        <v>594.5842886483008</v>
      </c>
      <c r="H9" s="72">
        <v>563.49454138716294</v>
      </c>
      <c r="I9" s="72">
        <v>569.64630652096264</v>
      </c>
      <c r="J9" s="72">
        <v>584.56129641876373</v>
      </c>
      <c r="K9" s="72">
        <v>584.18478000628249</v>
      </c>
      <c r="L9" s="72">
        <v>591.22540159055359</v>
      </c>
      <c r="M9" s="72">
        <v>1113.1109180228093</v>
      </c>
      <c r="N9" s="72">
        <v>1133.5201823837192</v>
      </c>
      <c r="O9" s="72">
        <v>917.28732182745819</v>
      </c>
      <c r="P9" s="72">
        <v>853.43447681360385</v>
      </c>
      <c r="Q9" s="72">
        <v>856.17795389089861</v>
      </c>
      <c r="R9" s="72">
        <v>854.23617748963625</v>
      </c>
      <c r="S9" s="72">
        <v>856.28566307826225</v>
      </c>
      <c r="T9" s="72">
        <v>725.83275821671168</v>
      </c>
      <c r="U9" s="72">
        <v>711.88681831442727</v>
      </c>
      <c r="V9" s="72">
        <v>803.28574753011651</v>
      </c>
      <c r="W9" s="72">
        <v>828.1353946104814</v>
      </c>
      <c r="X9" s="72">
        <v>755.80871007951237</v>
      </c>
      <c r="Y9" s="72">
        <v>727.03967073146703</v>
      </c>
      <c r="DA9" s="89" t="s">
        <v>368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369</v>
      </c>
    </row>
    <row r="11" spans="1:105" ht="12" customHeight="1" x14ac:dyDescent="0.25">
      <c r="A11" s="28" t="s">
        <v>198</v>
      </c>
      <c r="B11" s="72">
        <v>1952.9806191142679</v>
      </c>
      <c r="C11" s="72">
        <v>2229.6747705041184</v>
      </c>
      <c r="D11" s="72">
        <v>2238.6587420960764</v>
      </c>
      <c r="E11" s="72">
        <v>2276.6409441167339</v>
      </c>
      <c r="F11" s="72">
        <v>2302.8546004478676</v>
      </c>
      <c r="G11" s="72">
        <v>2379.8012512099094</v>
      </c>
      <c r="H11" s="72">
        <v>2392.5178948918788</v>
      </c>
      <c r="I11" s="72">
        <v>2369.2863443557217</v>
      </c>
      <c r="J11" s="72">
        <v>2322.8016457421259</v>
      </c>
      <c r="K11" s="72">
        <v>2441.5927351506334</v>
      </c>
      <c r="L11" s="72">
        <v>3092.1145536167655</v>
      </c>
      <c r="M11" s="72">
        <v>2379.9679759108712</v>
      </c>
      <c r="N11" s="72">
        <v>2603.6849505818036</v>
      </c>
      <c r="O11" s="72">
        <v>2500.8426077679624</v>
      </c>
      <c r="P11" s="72">
        <v>2304.0557926444412</v>
      </c>
      <c r="Q11" s="72">
        <v>2315.4507753161629</v>
      </c>
      <c r="R11" s="72">
        <v>2437.8924245309413</v>
      </c>
      <c r="S11" s="72">
        <v>2454.9259009118296</v>
      </c>
      <c r="T11" s="72">
        <v>2404.0321788304786</v>
      </c>
      <c r="U11" s="72">
        <v>2390.6042155099685</v>
      </c>
      <c r="V11" s="72">
        <v>2242.6876140834402</v>
      </c>
      <c r="W11" s="72">
        <v>2559.4125377916216</v>
      </c>
      <c r="X11" s="72">
        <v>2361.5464357846377</v>
      </c>
      <c r="Y11" s="72">
        <v>2472.6921319640128</v>
      </c>
      <c r="DA11" s="89" t="s">
        <v>370</v>
      </c>
    </row>
    <row r="12" spans="1:105" ht="12" customHeight="1" x14ac:dyDescent="0.25">
      <c r="A12" s="28" t="s">
        <v>95</v>
      </c>
      <c r="B12" s="72">
        <v>412.54980310132078</v>
      </c>
      <c r="C12" s="72">
        <v>510.56601464922835</v>
      </c>
      <c r="D12" s="72">
        <v>603.04153589853081</v>
      </c>
      <c r="E12" s="72">
        <v>706.76262623458024</v>
      </c>
      <c r="F12" s="72">
        <v>764.00294102711086</v>
      </c>
      <c r="G12" s="72">
        <v>888.71687921430191</v>
      </c>
      <c r="H12" s="72">
        <v>913.38930992503981</v>
      </c>
      <c r="I12" s="72">
        <v>894.9771351266362</v>
      </c>
      <c r="J12" s="72">
        <v>911.68518868014405</v>
      </c>
      <c r="K12" s="72">
        <v>964.02642708885412</v>
      </c>
      <c r="L12" s="72">
        <v>1199.4447392957352</v>
      </c>
      <c r="M12" s="72">
        <v>1083.2472182532308</v>
      </c>
      <c r="N12" s="72">
        <v>1045.4731479949492</v>
      </c>
      <c r="O12" s="72">
        <v>982.94265714889059</v>
      </c>
      <c r="P12" s="72">
        <v>910.88728565668896</v>
      </c>
      <c r="Q12" s="72">
        <v>847.35870114527199</v>
      </c>
      <c r="R12" s="72">
        <v>902.34503254743515</v>
      </c>
      <c r="S12" s="72">
        <v>819.03102385244142</v>
      </c>
      <c r="T12" s="72">
        <v>771.27157683743224</v>
      </c>
      <c r="U12" s="72">
        <v>706.61153707960295</v>
      </c>
      <c r="V12" s="72">
        <v>708.35265461166318</v>
      </c>
      <c r="W12" s="72">
        <v>672.76365775201555</v>
      </c>
      <c r="X12" s="72">
        <v>656.37812445226882</v>
      </c>
      <c r="Y12" s="72">
        <v>623.61936696160217</v>
      </c>
      <c r="DA12" s="89" t="s">
        <v>371</v>
      </c>
    </row>
    <row r="13" spans="1:105" ht="12" customHeight="1" x14ac:dyDescent="0.25">
      <c r="A13" s="73" t="s">
        <v>94</v>
      </c>
      <c r="B13" s="74">
        <v>2033.5241066382591</v>
      </c>
      <c r="C13" s="74">
        <v>1939.0447064019249</v>
      </c>
      <c r="D13" s="74">
        <v>1769.7720203787856</v>
      </c>
      <c r="E13" s="74">
        <v>1691.4660791878634</v>
      </c>
      <c r="F13" s="74">
        <v>1555.5466922453631</v>
      </c>
      <c r="G13" s="74">
        <v>1534.2058327323762</v>
      </c>
      <c r="H13" s="74">
        <v>1403.1286256143435</v>
      </c>
      <c r="I13" s="74">
        <v>1258.6425735111</v>
      </c>
      <c r="J13" s="74">
        <v>1173.0674825473859</v>
      </c>
      <c r="K13" s="74">
        <v>1236.8218714344998</v>
      </c>
      <c r="L13" s="74">
        <v>1432.7073237492748</v>
      </c>
      <c r="M13" s="74">
        <v>1231.2242912225545</v>
      </c>
      <c r="N13" s="74">
        <v>1411.243160828787</v>
      </c>
      <c r="O13" s="74">
        <v>1385.747832548858</v>
      </c>
      <c r="P13" s="74">
        <v>1262.8252380852553</v>
      </c>
      <c r="Q13" s="74">
        <v>1428.4644161943763</v>
      </c>
      <c r="R13" s="74">
        <v>1480.1843945650849</v>
      </c>
      <c r="S13" s="74">
        <v>1640.4764632291785</v>
      </c>
      <c r="T13" s="74">
        <v>1651.1348634557835</v>
      </c>
      <c r="U13" s="74">
        <v>1608.2349265000082</v>
      </c>
      <c r="V13" s="74">
        <v>1488.0293655853418</v>
      </c>
      <c r="W13" s="74">
        <v>1781.178764963842</v>
      </c>
      <c r="X13" s="74">
        <v>1370.8370966389816</v>
      </c>
      <c r="Y13" s="74">
        <v>1325.7217825983273</v>
      </c>
      <c r="DA13" s="90" t="s">
        <v>372</v>
      </c>
    </row>
    <row r="14" spans="1:105" ht="12" customHeight="1" x14ac:dyDescent="0.25">
      <c r="A14" s="75" t="s">
        <v>97</v>
      </c>
      <c r="B14" s="76">
        <v>19.124686435102088</v>
      </c>
      <c r="C14" s="76">
        <v>19.252090828967326</v>
      </c>
      <c r="D14" s="76">
        <v>17.567076911140809</v>
      </c>
      <c r="E14" s="76">
        <v>16.974029599598108</v>
      </c>
      <c r="F14" s="76">
        <v>14.729602754148676</v>
      </c>
      <c r="G14" s="76">
        <v>17.406355175693257</v>
      </c>
      <c r="H14" s="76">
        <v>15.139014564633207</v>
      </c>
      <c r="I14" s="76">
        <v>14.099555135315693</v>
      </c>
      <c r="J14" s="76">
        <v>13.975290359447248</v>
      </c>
      <c r="K14" s="76">
        <v>14.139268375734039</v>
      </c>
      <c r="L14" s="76">
        <v>15.994026910643765</v>
      </c>
      <c r="M14" s="76">
        <v>15.333930071766106</v>
      </c>
      <c r="N14" s="76">
        <v>16.273120151642164</v>
      </c>
      <c r="O14" s="76">
        <v>14.774935816381527</v>
      </c>
      <c r="P14" s="76">
        <v>13.543556630820078</v>
      </c>
      <c r="Q14" s="76">
        <v>13.528948518874568</v>
      </c>
      <c r="R14" s="76">
        <v>13.644809874246764</v>
      </c>
      <c r="S14" s="76">
        <v>13.399394101488562</v>
      </c>
      <c r="T14" s="76">
        <v>12.393047453701314</v>
      </c>
      <c r="U14" s="76">
        <v>12.395240447623046</v>
      </c>
      <c r="V14" s="76">
        <v>12.481437924685201</v>
      </c>
      <c r="W14" s="76">
        <v>13.871441206606907</v>
      </c>
      <c r="X14" s="76">
        <v>12.400569100708708</v>
      </c>
      <c r="Y14" s="76">
        <v>12.515797791282765</v>
      </c>
      <c r="DA14" s="91" t="s">
        <v>373</v>
      </c>
    </row>
    <row r="15" spans="1:105" ht="12.95" customHeight="1" x14ac:dyDescent="0.25">
      <c r="A15" s="68" t="s">
        <v>92</v>
      </c>
      <c r="B15" s="69">
        <f t="shared" ref="B15:Y15" si="6">B16</f>
        <v>0.47377053310821271</v>
      </c>
      <c r="C15" s="69">
        <f t="shared" si="6"/>
        <v>0.49416575305179172</v>
      </c>
      <c r="D15" s="69">
        <f t="shared" si="6"/>
        <v>0.51329933074686862</v>
      </c>
      <c r="E15" s="69">
        <f t="shared" si="6"/>
        <v>0.52980471263960416</v>
      </c>
      <c r="F15" s="69">
        <f t="shared" si="6"/>
        <v>0.55344795791571377</v>
      </c>
      <c r="G15" s="69">
        <f t="shared" si="6"/>
        <v>0.59772020952976967</v>
      </c>
      <c r="H15" s="69">
        <f t="shared" si="6"/>
        <v>0.64483503187788771</v>
      </c>
      <c r="I15" s="69">
        <f t="shared" si="6"/>
        <v>0.69828131828507345</v>
      </c>
      <c r="J15" s="69">
        <f t="shared" si="6"/>
        <v>0.75419614467926932</v>
      </c>
      <c r="K15" s="69">
        <f t="shared" si="6"/>
        <v>0.82093526665406857</v>
      </c>
      <c r="L15" s="69">
        <f t="shared" si="6"/>
        <v>0.95979430445775049</v>
      </c>
      <c r="M15" s="69">
        <f t="shared" si="6"/>
        <v>0.94416071504200449</v>
      </c>
      <c r="N15" s="69">
        <f t="shared" si="6"/>
        <v>1.0329188209444398</v>
      </c>
      <c r="O15" s="69">
        <f t="shared" si="6"/>
        <v>1.1225688104381935</v>
      </c>
      <c r="P15" s="69">
        <f t="shared" si="6"/>
        <v>1.3183663280406559</v>
      </c>
      <c r="Q15" s="69">
        <f t="shared" si="6"/>
        <v>1.3281180995218682</v>
      </c>
      <c r="R15" s="69">
        <f t="shared" si="6"/>
        <v>1.3754269660259093</v>
      </c>
      <c r="S15" s="69">
        <f t="shared" si="6"/>
        <v>1.4730133990673724</v>
      </c>
      <c r="T15" s="69">
        <f t="shared" si="6"/>
        <v>1.6169665170008813</v>
      </c>
      <c r="U15" s="69">
        <f t="shared" si="6"/>
        <v>1.6945400155682184</v>
      </c>
      <c r="V15" s="69">
        <f t="shared" si="6"/>
        <v>1.8575483013288943</v>
      </c>
      <c r="W15" s="69">
        <f t="shared" si="6"/>
        <v>1.9483514287289356</v>
      </c>
      <c r="X15" s="69">
        <f t="shared" si="6"/>
        <v>2.0981074239460265</v>
      </c>
      <c r="Y15" s="69">
        <f t="shared" si="6"/>
        <v>2.1729660541392062</v>
      </c>
      <c r="DA15" s="88" t="s">
        <v>247</v>
      </c>
    </row>
    <row r="16" spans="1:105" ht="12" customHeight="1" x14ac:dyDescent="0.25">
      <c r="A16" s="28" t="s">
        <v>91</v>
      </c>
      <c r="B16" s="72">
        <v>0.47377053310821271</v>
      </c>
      <c r="C16" s="72">
        <v>0.49416575305179172</v>
      </c>
      <c r="D16" s="72">
        <v>0.51329933074686862</v>
      </c>
      <c r="E16" s="72">
        <v>0.52980471263960416</v>
      </c>
      <c r="F16" s="72">
        <v>0.55344795791571377</v>
      </c>
      <c r="G16" s="72">
        <v>0.59772020952976967</v>
      </c>
      <c r="H16" s="72">
        <v>0.64483503187788771</v>
      </c>
      <c r="I16" s="72">
        <v>0.69828131828507345</v>
      </c>
      <c r="J16" s="72">
        <v>0.75419614467926932</v>
      </c>
      <c r="K16" s="72">
        <v>0.82093526665406857</v>
      </c>
      <c r="L16" s="72">
        <v>0.95979430445775049</v>
      </c>
      <c r="M16" s="72">
        <v>0.94416071504200449</v>
      </c>
      <c r="N16" s="72">
        <v>1.0329188209444398</v>
      </c>
      <c r="O16" s="72">
        <v>1.1225688104381935</v>
      </c>
      <c r="P16" s="72">
        <v>1.3183663280406559</v>
      </c>
      <c r="Q16" s="72">
        <v>1.3281180995218682</v>
      </c>
      <c r="R16" s="72">
        <v>1.3754269660259093</v>
      </c>
      <c r="S16" s="72">
        <v>1.4730133990673724</v>
      </c>
      <c r="T16" s="72">
        <v>1.6169665170008813</v>
      </c>
      <c r="U16" s="72">
        <v>1.6945400155682184</v>
      </c>
      <c r="V16" s="72">
        <v>1.8575483013288943</v>
      </c>
      <c r="W16" s="72">
        <v>1.9483514287289356</v>
      </c>
      <c r="X16" s="72">
        <v>2.0981074239460265</v>
      </c>
      <c r="Y16" s="72">
        <v>2.1729660541392062</v>
      </c>
      <c r="DA16" s="89" t="s">
        <v>374</v>
      </c>
    </row>
    <row r="17" spans="1:105" ht="12.95" customHeight="1" x14ac:dyDescent="0.25">
      <c r="A17" s="68" t="s">
        <v>55</v>
      </c>
      <c r="B17" s="69">
        <f t="shared" ref="B17:Q17" si="7">SUM(B18:B26)</f>
        <v>449.14825293776909</v>
      </c>
      <c r="C17" s="69">
        <f t="shared" si="7"/>
        <v>430.49499058826513</v>
      </c>
      <c r="D17" s="69">
        <f t="shared" si="7"/>
        <v>426.18775167245195</v>
      </c>
      <c r="E17" s="69">
        <f t="shared" si="7"/>
        <v>427.76996263719491</v>
      </c>
      <c r="F17" s="69">
        <f t="shared" si="7"/>
        <v>431.46198441391959</v>
      </c>
      <c r="G17" s="69">
        <f t="shared" si="7"/>
        <v>446.01602007771032</v>
      </c>
      <c r="H17" s="69">
        <f t="shared" si="7"/>
        <v>439.86915014622673</v>
      </c>
      <c r="I17" s="69">
        <f t="shared" si="7"/>
        <v>437.45557931676461</v>
      </c>
      <c r="J17" s="69">
        <f t="shared" si="7"/>
        <v>425.13542652574631</v>
      </c>
      <c r="K17" s="69">
        <f t="shared" si="7"/>
        <v>458.92405225981753</v>
      </c>
      <c r="L17" s="69">
        <f t="shared" si="7"/>
        <v>439.62185258499017</v>
      </c>
      <c r="M17" s="69">
        <f t="shared" si="7"/>
        <v>460.75189697689819</v>
      </c>
      <c r="N17" s="69">
        <f t="shared" si="7"/>
        <v>463.94629681941774</v>
      </c>
      <c r="O17" s="69">
        <f t="shared" si="7"/>
        <v>505.82413424059831</v>
      </c>
      <c r="P17" s="69">
        <f t="shared" si="7"/>
        <v>511.7136528232395</v>
      </c>
      <c r="Q17" s="69">
        <f t="shared" si="7"/>
        <v>559.62114903748682</v>
      </c>
      <c r="R17" s="69">
        <f t="shared" ref="R17:V17" si="8">SUM(R18:R26)</f>
        <v>601.44244037096996</v>
      </c>
      <c r="S17" s="69">
        <f t="shared" si="8"/>
        <v>561.8577489324482</v>
      </c>
      <c r="T17" s="69">
        <f t="shared" si="8"/>
        <v>598.18807655637283</v>
      </c>
      <c r="U17" s="69">
        <f t="shared" si="8"/>
        <v>602.70311957849242</v>
      </c>
      <c r="V17" s="69">
        <f t="shared" si="8"/>
        <v>581.34485616094912</v>
      </c>
      <c r="W17" s="69">
        <f t="shared" ref="W17:Y17" si="9">SUM(W18:W26)</f>
        <v>627.80747999106484</v>
      </c>
      <c r="X17" s="69">
        <f t="shared" si="9"/>
        <v>615.28585972651626</v>
      </c>
      <c r="Y17" s="69">
        <f t="shared" si="9"/>
        <v>641.84117793308576</v>
      </c>
      <c r="DA17" s="88" t="s">
        <v>248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375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0.21635140637966208</v>
      </c>
      <c r="E19" s="72">
        <v>0.43836239994017545</v>
      </c>
      <c r="F19" s="72">
        <v>0.46368609168061664</v>
      </c>
      <c r="G19" s="72">
        <v>0.75214952621231668</v>
      </c>
      <c r="H19" s="72">
        <v>0.80171854221360994</v>
      </c>
      <c r="I19" s="72">
        <v>0.98326106933502877</v>
      </c>
      <c r="J19" s="72">
        <v>0.95834487065119522</v>
      </c>
      <c r="K19" s="72">
        <v>0.99835136275979763</v>
      </c>
      <c r="L19" s="72">
        <v>0.95091204807182172</v>
      </c>
      <c r="M19" s="72">
        <v>1.0188682567795615</v>
      </c>
      <c r="N19" s="72">
        <v>0.96349401526287159</v>
      </c>
      <c r="O19" s="72">
        <v>1.0916473434048133</v>
      </c>
      <c r="P19" s="72">
        <v>1.7073626186388366</v>
      </c>
      <c r="Q19" s="72">
        <v>1.0938330843831896</v>
      </c>
      <c r="R19" s="72">
        <v>1.1770733982375186</v>
      </c>
      <c r="S19" s="72">
        <v>1.1508432685336429</v>
      </c>
      <c r="T19" s="72">
        <v>1.0997420464316423</v>
      </c>
      <c r="U19" s="72">
        <v>1.0997420464316423</v>
      </c>
      <c r="V19" s="72">
        <v>1.0997420464316423</v>
      </c>
      <c r="W19" s="72">
        <v>1.2923390116759954</v>
      </c>
      <c r="X19" s="72">
        <v>1.5265139460212678</v>
      </c>
      <c r="Y19" s="72">
        <v>1.7445808360329955</v>
      </c>
      <c r="DA19" s="89" t="s">
        <v>376</v>
      </c>
    </row>
    <row r="20" spans="1:105" ht="12" customHeight="1" x14ac:dyDescent="0.25">
      <c r="A20" s="28" t="s">
        <v>200</v>
      </c>
      <c r="B20" s="72">
        <v>50.834006573839254</v>
      </c>
      <c r="C20" s="72">
        <v>44.282306297530035</v>
      </c>
      <c r="D20" s="72">
        <v>39.286034803087858</v>
      </c>
      <c r="E20" s="72">
        <v>36.248203937319829</v>
      </c>
      <c r="F20" s="72">
        <v>26.191704432588274</v>
      </c>
      <c r="G20" s="72">
        <v>37.088450342773392</v>
      </c>
      <c r="H20" s="72">
        <v>27.932485533122577</v>
      </c>
      <c r="I20" s="72">
        <v>23.953673179248401</v>
      </c>
      <c r="J20" s="72">
        <v>20.060249925917663</v>
      </c>
      <c r="K20" s="72">
        <v>18.079957336461216</v>
      </c>
      <c r="L20" s="72">
        <v>12.800781162319529</v>
      </c>
      <c r="M20" s="72">
        <v>12.72598817359016</v>
      </c>
      <c r="N20" s="72">
        <v>12.501307304008598</v>
      </c>
      <c r="O20" s="72">
        <v>14.307891814167744</v>
      </c>
      <c r="P20" s="72">
        <v>14.359970432582465</v>
      </c>
      <c r="Q20" s="72">
        <v>15.840626041911705</v>
      </c>
      <c r="R20" s="72">
        <v>14.397989216400484</v>
      </c>
      <c r="S20" s="72">
        <v>13.472054813186695</v>
      </c>
      <c r="T20" s="72">
        <v>13.509158910018366</v>
      </c>
      <c r="U20" s="72">
        <v>14.128069169771662</v>
      </c>
      <c r="V20" s="72">
        <v>15.406332830371934</v>
      </c>
      <c r="W20" s="72">
        <v>8.0731823827266638</v>
      </c>
      <c r="X20" s="72">
        <v>6.0548867870449978</v>
      </c>
      <c r="Y20" s="72">
        <v>4.9377567593388747</v>
      </c>
      <c r="DA20" s="89" t="s">
        <v>377</v>
      </c>
    </row>
    <row r="21" spans="1:105" ht="12" customHeight="1" x14ac:dyDescent="0.25">
      <c r="A21" s="28" t="s">
        <v>189</v>
      </c>
      <c r="B21" s="72">
        <v>6.2571412764606569</v>
      </c>
      <c r="C21" s="72">
        <v>6.6622195915022884</v>
      </c>
      <c r="D21" s="72">
        <v>4.1843297464041935</v>
      </c>
      <c r="E21" s="72">
        <v>3.6502914305736662</v>
      </c>
      <c r="F21" s="72">
        <v>3.7270940917691946</v>
      </c>
      <c r="G21" s="72">
        <v>3.570523245845052</v>
      </c>
      <c r="H21" s="72">
        <v>2.8869297303058405</v>
      </c>
      <c r="I21" s="72">
        <v>2.8797290621465392</v>
      </c>
      <c r="J21" s="72">
        <v>5.7260157994570609</v>
      </c>
      <c r="K21" s="72">
        <v>7.4129350747421272</v>
      </c>
      <c r="L21" s="72">
        <v>6.2390702071384272</v>
      </c>
      <c r="M21" s="72">
        <v>3.8731004449332889</v>
      </c>
      <c r="N21" s="72">
        <v>3.3567403825787787</v>
      </c>
      <c r="O21" s="72">
        <v>3.4453138369917324</v>
      </c>
      <c r="P21" s="72">
        <v>3.8166471949820631</v>
      </c>
      <c r="Q21" s="72">
        <v>4.2636083464146468</v>
      </c>
      <c r="R21" s="72">
        <v>4.7561731019276312</v>
      </c>
      <c r="S21" s="72">
        <v>3.2320354588427045</v>
      </c>
      <c r="T21" s="72">
        <v>2.8498468565258461</v>
      </c>
      <c r="U21" s="72">
        <v>2.6838296793832899</v>
      </c>
      <c r="V21" s="72">
        <v>1.0547756195419975</v>
      </c>
      <c r="W21" s="72">
        <v>1.6590205133604385</v>
      </c>
      <c r="X21" s="72">
        <v>1.5278243881267157</v>
      </c>
      <c r="Y21" s="72">
        <v>1.526726683343214</v>
      </c>
      <c r="DA21" s="89" t="s">
        <v>378</v>
      </c>
    </row>
    <row r="22" spans="1:105" ht="12" customHeight="1" x14ac:dyDescent="0.25">
      <c r="A22" s="28" t="s">
        <v>202</v>
      </c>
      <c r="B22" s="72">
        <v>38.370298177747493</v>
      </c>
      <c r="C22" s="72">
        <v>31.96781201880157</v>
      </c>
      <c r="D22" s="72">
        <v>32.503296813350218</v>
      </c>
      <c r="E22" s="72">
        <v>32.283837214316833</v>
      </c>
      <c r="F22" s="72">
        <v>32.62646744566964</v>
      </c>
      <c r="G22" s="72">
        <v>33.843140414467754</v>
      </c>
      <c r="H22" s="72">
        <v>32.473730323928827</v>
      </c>
      <c r="I22" s="72">
        <v>33.678457021599641</v>
      </c>
      <c r="J22" s="72">
        <v>33.404653710213154</v>
      </c>
      <c r="K22" s="72">
        <v>33.781170122694242</v>
      </c>
      <c r="L22" s="72">
        <v>26.740548538423184</v>
      </c>
      <c r="M22" s="72">
        <v>57.233965898084605</v>
      </c>
      <c r="N22" s="72">
        <v>55.741296550072462</v>
      </c>
      <c r="O22" s="72">
        <v>51.495481267984253</v>
      </c>
      <c r="P22" s="72">
        <v>52.197509428872173</v>
      </c>
      <c r="Q22" s="72">
        <v>56.882149290528844</v>
      </c>
      <c r="R22" s="72">
        <v>57.892455356452146</v>
      </c>
      <c r="S22" s="72">
        <v>54.385962029217524</v>
      </c>
      <c r="T22" s="72">
        <v>50.583578842617356</v>
      </c>
      <c r="U22" s="72">
        <v>51.392975322718399</v>
      </c>
      <c r="V22" s="72">
        <v>56.989402942799927</v>
      </c>
      <c r="W22" s="72">
        <v>58.818861623396444</v>
      </c>
      <c r="X22" s="72">
        <v>60.423276162964385</v>
      </c>
      <c r="Y22" s="72">
        <v>59.623183954688479</v>
      </c>
      <c r="DA22" s="89" t="s">
        <v>379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380</v>
      </c>
    </row>
    <row r="24" spans="1:105" ht="12" customHeight="1" x14ac:dyDescent="0.25">
      <c r="A24" s="28" t="s">
        <v>198</v>
      </c>
      <c r="B24" s="72">
        <v>127.58206360284285</v>
      </c>
      <c r="C24" s="72">
        <v>132.48722433680936</v>
      </c>
      <c r="D24" s="72">
        <v>132.60333872937483</v>
      </c>
      <c r="E24" s="72">
        <v>131.52277041465112</v>
      </c>
      <c r="F24" s="72">
        <v>136.66964718755835</v>
      </c>
      <c r="G24" s="72">
        <v>133.07252351064039</v>
      </c>
      <c r="H24" s="72">
        <v>135.88090132480175</v>
      </c>
      <c r="I24" s="72">
        <v>138.69112769930874</v>
      </c>
      <c r="J24" s="72">
        <v>132.41477730172474</v>
      </c>
      <c r="K24" s="72">
        <v>142.05111695598777</v>
      </c>
      <c r="L24" s="72">
        <v>141.59619444858222</v>
      </c>
      <c r="M24" s="72">
        <v>124.59401893005676</v>
      </c>
      <c r="N24" s="72">
        <v>130.36010530813772</v>
      </c>
      <c r="O24" s="72">
        <v>143.01431398612348</v>
      </c>
      <c r="P24" s="72">
        <v>143.58917726097422</v>
      </c>
      <c r="Q24" s="72">
        <v>156.77140869071695</v>
      </c>
      <c r="R24" s="72">
        <v>168.39398991445813</v>
      </c>
      <c r="S24" s="72">
        <v>159.00359177948533</v>
      </c>
      <c r="T24" s="72">
        <v>171.03712469488676</v>
      </c>
      <c r="U24" s="72">
        <v>176.6308661753292</v>
      </c>
      <c r="V24" s="72">
        <v>162.29948823813945</v>
      </c>
      <c r="W24" s="72">
        <v>186.16880356693432</v>
      </c>
      <c r="X24" s="72">
        <v>185.91220565990167</v>
      </c>
      <c r="Y24" s="72">
        <v>204.96143639368165</v>
      </c>
      <c r="DA24" s="89" t="s">
        <v>381</v>
      </c>
    </row>
    <row r="25" spans="1:105" ht="12" customHeight="1" x14ac:dyDescent="0.25">
      <c r="A25" s="73" t="s">
        <v>53</v>
      </c>
      <c r="B25" s="74">
        <v>220.7785180274291</v>
      </c>
      <c r="C25" s="74">
        <v>211.27384622840262</v>
      </c>
      <c r="D25" s="74">
        <v>213.11899174737198</v>
      </c>
      <c r="E25" s="74">
        <v>218.87344478983434</v>
      </c>
      <c r="F25" s="74">
        <v>227.00642901676014</v>
      </c>
      <c r="G25" s="74">
        <v>231.78974894490815</v>
      </c>
      <c r="H25" s="74">
        <v>234.13723679847493</v>
      </c>
      <c r="I25" s="74">
        <v>228.67087900653647</v>
      </c>
      <c r="J25" s="74">
        <v>223.11308741133362</v>
      </c>
      <c r="K25" s="74">
        <v>246.71230128679406</v>
      </c>
      <c r="L25" s="74">
        <v>240.97620344614717</v>
      </c>
      <c r="M25" s="74">
        <v>250.29512122358284</v>
      </c>
      <c r="N25" s="74">
        <v>249.94089410200559</v>
      </c>
      <c r="O25" s="74">
        <v>281.29149802975945</v>
      </c>
      <c r="P25" s="74">
        <v>284.86499792502292</v>
      </c>
      <c r="Q25" s="74">
        <v>313.49600681654948</v>
      </c>
      <c r="R25" s="74">
        <v>343.64677142132729</v>
      </c>
      <c r="S25" s="74">
        <v>319.53080242583059</v>
      </c>
      <c r="T25" s="74">
        <v>348.1934059453597</v>
      </c>
      <c r="U25" s="74">
        <v>346.11510064143602</v>
      </c>
      <c r="V25" s="74">
        <v>334.0814429445411</v>
      </c>
      <c r="W25" s="74">
        <v>361.6442840709588</v>
      </c>
      <c r="X25" s="74">
        <v>350.04846146689408</v>
      </c>
      <c r="Y25" s="74">
        <v>359.5175706920711</v>
      </c>
      <c r="DA25" s="90" t="s">
        <v>382</v>
      </c>
    </row>
    <row r="26" spans="1:105" ht="12" customHeight="1" x14ac:dyDescent="0.25">
      <c r="A26" s="32" t="s">
        <v>52</v>
      </c>
      <c r="B26" s="77">
        <v>5.3262252794496989</v>
      </c>
      <c r="C26" s="77">
        <v>3.8215821152192602</v>
      </c>
      <c r="D26" s="77">
        <v>4.2754084264832324</v>
      </c>
      <c r="E26" s="77">
        <v>4.7530524505588989</v>
      </c>
      <c r="F26" s="77">
        <v>4.7769561478933786</v>
      </c>
      <c r="G26" s="77">
        <v>5.8994840928632843</v>
      </c>
      <c r="H26" s="77">
        <v>5.7561478933791914</v>
      </c>
      <c r="I26" s="77">
        <v>8.5984522785898534</v>
      </c>
      <c r="J26" s="77">
        <v>9.4582975064488384</v>
      </c>
      <c r="K26" s="77">
        <v>9.8882201203783318</v>
      </c>
      <c r="L26" s="77">
        <v>10.31814273430782</v>
      </c>
      <c r="M26" s="77">
        <v>11.01083404987102</v>
      </c>
      <c r="N26" s="77">
        <v>11.08245915735168</v>
      </c>
      <c r="O26" s="77">
        <v>11.17798796216681</v>
      </c>
      <c r="P26" s="77">
        <v>11.17798796216681</v>
      </c>
      <c r="Q26" s="77">
        <v>11.27351676698194</v>
      </c>
      <c r="R26" s="77">
        <v>11.17798796216681</v>
      </c>
      <c r="S26" s="77">
        <v>11.08245915735168</v>
      </c>
      <c r="T26" s="77">
        <v>10.9152192605331</v>
      </c>
      <c r="U26" s="77">
        <v>10.65253654342218</v>
      </c>
      <c r="V26" s="77">
        <v>10.41367153912296</v>
      </c>
      <c r="W26" s="77">
        <v>10.150988822012041</v>
      </c>
      <c r="X26" s="77">
        <v>9.7926913155631983</v>
      </c>
      <c r="Y26" s="77">
        <v>9.5299226139294912</v>
      </c>
      <c r="DA26" s="92" t="s">
        <v>383</v>
      </c>
    </row>
    <row r="27" spans="1:105" ht="12.95" customHeight="1" x14ac:dyDescent="0.25">
      <c r="A27" s="68" t="s">
        <v>54</v>
      </c>
      <c r="B27" s="69">
        <f t="shared" ref="B27:Q27" si="10">SUM(B28:B32)</f>
        <v>59.053169714411339</v>
      </c>
      <c r="C27" s="69">
        <f t="shared" si="10"/>
        <v>58.967188496038808</v>
      </c>
      <c r="D27" s="69">
        <f t="shared" si="10"/>
        <v>60.005477501065329</v>
      </c>
      <c r="E27" s="69">
        <f t="shared" si="10"/>
        <v>62.588237127931642</v>
      </c>
      <c r="F27" s="69">
        <f t="shared" si="10"/>
        <v>65.78196960740199</v>
      </c>
      <c r="G27" s="69">
        <f t="shared" si="10"/>
        <v>68.017172607229227</v>
      </c>
      <c r="H27" s="69">
        <f t="shared" si="10"/>
        <v>69.133976123712884</v>
      </c>
      <c r="I27" s="69">
        <f t="shared" si="10"/>
        <v>68.923486354281081</v>
      </c>
      <c r="J27" s="69">
        <f t="shared" si="10"/>
        <v>68.387983549317084</v>
      </c>
      <c r="K27" s="69">
        <f t="shared" si="10"/>
        <v>77.515946551563985</v>
      </c>
      <c r="L27" s="69">
        <f t="shared" si="10"/>
        <v>82.313777873146265</v>
      </c>
      <c r="M27" s="69">
        <f t="shared" si="10"/>
        <v>82.574000202298123</v>
      </c>
      <c r="N27" s="69">
        <f t="shared" si="10"/>
        <v>84.991559322595435</v>
      </c>
      <c r="O27" s="69">
        <f t="shared" si="10"/>
        <v>95.083853405024726</v>
      </c>
      <c r="P27" s="69">
        <f t="shared" si="10"/>
        <v>95.53284280466832</v>
      </c>
      <c r="Q27" s="69">
        <f t="shared" si="10"/>
        <v>104.32046467093338</v>
      </c>
      <c r="R27" s="69">
        <f t="shared" ref="R27:V27" si="11">SUM(R28:R32)</f>
        <v>104.65063310731081</v>
      </c>
      <c r="S27" s="69">
        <f t="shared" si="11"/>
        <v>112.87020034442243</v>
      </c>
      <c r="T27" s="69">
        <f t="shared" si="11"/>
        <v>120.32575223434941</v>
      </c>
      <c r="U27" s="69">
        <f t="shared" si="11"/>
        <v>121.38698042540085</v>
      </c>
      <c r="V27" s="69">
        <f t="shared" si="11"/>
        <v>122.55685456511067</v>
      </c>
      <c r="W27" s="69">
        <f t="shared" ref="W27:Y27" si="12">SUM(W28:W32)</f>
        <v>123.27194235146864</v>
      </c>
      <c r="X27" s="69">
        <f t="shared" si="12"/>
        <v>120.25305018449973</v>
      </c>
      <c r="Y27" s="69">
        <f t="shared" si="12"/>
        <v>121.59763174230488</v>
      </c>
      <c r="DA27" s="88" t="s">
        <v>249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384</v>
      </c>
    </row>
    <row r="29" spans="1:105" s="2" customFormat="1" ht="12" customHeight="1" x14ac:dyDescent="0.25">
      <c r="A29" s="28" t="s">
        <v>74</v>
      </c>
      <c r="B29" s="72">
        <v>0</v>
      </c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0</v>
      </c>
      <c r="DA29" s="89" t="s">
        <v>385</v>
      </c>
    </row>
    <row r="30" spans="1:105" ht="12" customHeight="1" x14ac:dyDescent="0.25">
      <c r="A30" s="28" t="s">
        <v>189</v>
      </c>
      <c r="B30" s="72">
        <v>0.81157170937518475</v>
      </c>
      <c r="C30" s="72">
        <v>0.89200024496077912</v>
      </c>
      <c r="D30" s="72">
        <v>0.57997774484703091</v>
      </c>
      <c r="E30" s="72">
        <v>0.53074177868963457</v>
      </c>
      <c r="F30" s="72">
        <v>0.56451620507259148</v>
      </c>
      <c r="G30" s="72">
        <v>0.54672672956661272</v>
      </c>
      <c r="H30" s="72">
        <v>0.45052875705246154</v>
      </c>
      <c r="I30" s="72">
        <v>0.46161936881479215</v>
      </c>
      <c r="J30" s="72">
        <v>0.96935890410572068</v>
      </c>
      <c r="K30" s="72">
        <v>1.3389261072443261</v>
      </c>
      <c r="L30" s="72">
        <v>1.25117750424019</v>
      </c>
      <c r="M30" s="72">
        <v>0.76516312144217169</v>
      </c>
      <c r="N30" s="72">
        <v>0.68892469325806083</v>
      </c>
      <c r="O30" s="72">
        <v>0.73771012402183922</v>
      </c>
      <c r="P30" s="72">
        <v>0.81247191841014055</v>
      </c>
      <c r="Q30" s="72">
        <v>0.90526595138167021</v>
      </c>
      <c r="R30" s="72">
        <v>0.9446082251719401</v>
      </c>
      <c r="S30" s="72">
        <v>0.757159280711038</v>
      </c>
      <c r="T30" s="72">
        <v>0.68765150821341969</v>
      </c>
      <c r="U30" s="72">
        <v>0.66782310153131219</v>
      </c>
      <c r="V30" s="72">
        <v>0.28774111114676842</v>
      </c>
      <c r="W30" s="72">
        <v>0.4221168952700744</v>
      </c>
      <c r="X30" s="72">
        <v>0.39173587578316255</v>
      </c>
      <c r="Y30" s="72">
        <v>0.39381928621103574</v>
      </c>
      <c r="DA30" s="89" t="s">
        <v>386</v>
      </c>
    </row>
    <row r="31" spans="1:105" ht="12" customHeight="1" x14ac:dyDescent="0.25">
      <c r="A31" s="28" t="s">
        <v>202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387</v>
      </c>
    </row>
    <row r="32" spans="1:105" ht="12" customHeight="1" x14ac:dyDescent="0.25">
      <c r="A32" s="32" t="s">
        <v>53</v>
      </c>
      <c r="B32" s="77">
        <v>58.241598005036153</v>
      </c>
      <c r="C32" s="77">
        <v>58.075188251078032</v>
      </c>
      <c r="D32" s="77">
        <v>59.425499756218301</v>
      </c>
      <c r="E32" s="77">
        <v>62.057495349242004</v>
      </c>
      <c r="F32" s="77">
        <v>65.217453402329397</v>
      </c>
      <c r="G32" s="77">
        <v>67.470445877662613</v>
      </c>
      <c r="H32" s="77">
        <v>68.683447366660417</v>
      </c>
      <c r="I32" s="77">
        <v>68.461866985466287</v>
      </c>
      <c r="J32" s="77">
        <v>67.418624645211366</v>
      </c>
      <c r="K32" s="77">
        <v>76.177020444319666</v>
      </c>
      <c r="L32" s="77">
        <v>81.062600368906075</v>
      </c>
      <c r="M32" s="77">
        <v>81.808837080855952</v>
      </c>
      <c r="N32" s="77">
        <v>84.302634629337376</v>
      </c>
      <c r="O32" s="77">
        <v>94.346143281002881</v>
      </c>
      <c r="P32" s="77">
        <v>94.720370886258181</v>
      </c>
      <c r="Q32" s="77">
        <v>103.41519871955171</v>
      </c>
      <c r="R32" s="77">
        <v>103.70602488213888</v>
      </c>
      <c r="S32" s="77">
        <v>112.11304106371139</v>
      </c>
      <c r="T32" s="77">
        <v>119.63810072613599</v>
      </c>
      <c r="U32" s="77">
        <v>120.71915732386954</v>
      </c>
      <c r="V32" s="77">
        <v>122.2691134539639</v>
      </c>
      <c r="W32" s="77">
        <v>122.84982545619856</v>
      </c>
      <c r="X32" s="77">
        <v>119.86131430871656</v>
      </c>
      <c r="Y32" s="77">
        <v>121.20381245609384</v>
      </c>
      <c r="DA32" s="92" t="s">
        <v>388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4357.0466519311667</v>
      </c>
      <c r="C3" s="65">
        <f t="shared" si="0"/>
        <v>4617.9991491221945</v>
      </c>
      <c r="D3" s="65">
        <f t="shared" si="0"/>
        <v>4625.1423875026439</v>
      </c>
      <c r="E3" s="65">
        <f t="shared" si="0"/>
        <v>4785.5901776094252</v>
      </c>
      <c r="F3" s="65">
        <f t="shared" si="0"/>
        <v>4766.9542396380039</v>
      </c>
      <c r="G3" s="65">
        <f t="shared" si="0"/>
        <v>5200.0686145541677</v>
      </c>
      <c r="H3" s="65">
        <f t="shared" si="0"/>
        <v>5117.9072904811019</v>
      </c>
      <c r="I3" s="65">
        <f t="shared" si="0"/>
        <v>5003.9119305200884</v>
      </c>
      <c r="J3" s="65">
        <f t="shared" si="0"/>
        <v>5017.7923083645892</v>
      </c>
      <c r="K3" s="65">
        <f t="shared" si="0"/>
        <v>5357.311405589453</v>
      </c>
      <c r="L3" s="65">
        <f t="shared" si="0"/>
        <v>6501.9919878549726</v>
      </c>
      <c r="M3" s="65">
        <f t="shared" si="0"/>
        <v>5984.2669016813916</v>
      </c>
      <c r="N3" s="65">
        <f t="shared" si="0"/>
        <v>6356.3668842684528</v>
      </c>
      <c r="O3" s="65">
        <f t="shared" si="0"/>
        <v>6176.8800804750026</v>
      </c>
      <c r="P3" s="65">
        <f t="shared" si="0"/>
        <v>5802.1502354024797</v>
      </c>
      <c r="Q3" s="65">
        <f t="shared" si="0"/>
        <v>5922.2324551163829</v>
      </c>
      <c r="R3" s="65">
        <f t="shared" ref="R3:V3" si="1">SUM(R4,R15,R17,R27)</f>
        <v>6312.326713141726</v>
      </c>
      <c r="S3" s="65">
        <f t="shared" si="1"/>
        <v>6354.6106830500285</v>
      </c>
      <c r="T3" s="65">
        <f t="shared" si="1"/>
        <v>6294.0099471851427</v>
      </c>
      <c r="U3" s="65">
        <f t="shared" si="1"/>
        <v>6212.6387187362607</v>
      </c>
      <c r="V3" s="65">
        <f t="shared" si="1"/>
        <v>6179.8337047062669</v>
      </c>
      <c r="W3" s="65">
        <f t="shared" ref="W3:Y3" si="2">SUM(W4,W15,W17,W27)</f>
        <v>6742.1328640734246</v>
      </c>
      <c r="X3" s="65">
        <f t="shared" si="2"/>
        <v>6223.9183823679841</v>
      </c>
      <c r="Y3" s="65">
        <f t="shared" si="2"/>
        <v>6272.3107208905431</v>
      </c>
      <c r="DA3" s="87" t="s">
        <v>390</v>
      </c>
    </row>
    <row r="4" spans="1:105" ht="12.95" customHeight="1" x14ac:dyDescent="0.25">
      <c r="A4" s="68" t="s">
        <v>57</v>
      </c>
      <c r="B4" s="69">
        <f t="shared" ref="B4:Q4" si="3">SUM(B5:B14)</f>
        <v>4025.0383772676046</v>
      </c>
      <c r="C4" s="69">
        <f t="shared" si="3"/>
        <v>4294.2101968062734</v>
      </c>
      <c r="D4" s="69">
        <f t="shared" si="3"/>
        <v>4300.5181495987699</v>
      </c>
      <c r="E4" s="69">
        <f t="shared" si="3"/>
        <v>4455.6677705899583</v>
      </c>
      <c r="F4" s="69">
        <f t="shared" si="3"/>
        <v>4428.1405152176258</v>
      </c>
      <c r="G4" s="69">
        <f t="shared" si="3"/>
        <v>4849.8879739576951</v>
      </c>
      <c r="H4" s="69">
        <f t="shared" si="3"/>
        <v>4766.3838580758675</v>
      </c>
      <c r="I4" s="69">
        <f t="shared" si="3"/>
        <v>4650.1530216960409</v>
      </c>
      <c r="J4" s="69">
        <f t="shared" si="3"/>
        <v>4670.7820361572594</v>
      </c>
      <c r="K4" s="69">
        <f t="shared" si="3"/>
        <v>4977.1456566081943</v>
      </c>
      <c r="L4" s="69">
        <f t="shared" si="3"/>
        <v>6126.558588601989</v>
      </c>
      <c r="M4" s="69">
        <f t="shared" si="3"/>
        <v>5594.7756364645829</v>
      </c>
      <c r="N4" s="69">
        <f t="shared" si="3"/>
        <v>5958.0073487693089</v>
      </c>
      <c r="O4" s="69">
        <f t="shared" si="3"/>
        <v>5736.754836315311</v>
      </c>
      <c r="P4" s="69">
        <f t="shared" si="3"/>
        <v>5354.0214750278674</v>
      </c>
      <c r="Q4" s="69">
        <f t="shared" si="3"/>
        <v>5428.7603456811976</v>
      </c>
      <c r="R4" s="69">
        <f t="shared" ref="R4:V4" si="4">SUM(R5:R14)</f>
        <v>5782.01050396953</v>
      </c>
      <c r="S4" s="69">
        <f t="shared" si="4"/>
        <v>5838.7343508903177</v>
      </c>
      <c r="T4" s="69">
        <f t="shared" si="4"/>
        <v>5736.1672456006199</v>
      </c>
      <c r="U4" s="69">
        <f t="shared" si="4"/>
        <v>5641.5793149061956</v>
      </c>
      <c r="V4" s="69">
        <f t="shared" si="4"/>
        <v>5616.2729416678467</v>
      </c>
      <c r="W4" s="69">
        <f t="shared" ref="W4:Y4" si="5">SUM(W5:W14)</f>
        <v>6131.2462673666678</v>
      </c>
      <c r="X4" s="69">
        <f t="shared" si="5"/>
        <v>5616.8708397655409</v>
      </c>
      <c r="Y4" s="69">
        <f t="shared" si="5"/>
        <v>5634.0005688262227</v>
      </c>
      <c r="DA4" s="88" t="s">
        <v>391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0</v>
      </c>
      <c r="Y5" s="72">
        <v>0</v>
      </c>
      <c r="DA5" s="89" t="s">
        <v>392</v>
      </c>
    </row>
    <row r="6" spans="1:105" ht="12" customHeight="1" x14ac:dyDescent="0.25">
      <c r="A6" s="28" t="s">
        <v>74</v>
      </c>
      <c r="B6" s="72">
        <v>0</v>
      </c>
      <c r="C6" s="72">
        <v>0</v>
      </c>
      <c r="D6" s="72">
        <v>0.49591275896706577</v>
      </c>
      <c r="E6" s="72">
        <v>0.9925049588932281</v>
      </c>
      <c r="F6" s="72">
        <v>0.98199316177925444</v>
      </c>
      <c r="G6" s="72">
        <v>1.6362473685028585</v>
      </c>
      <c r="H6" s="72">
        <v>1.6556684427872865</v>
      </c>
      <c r="I6" s="72">
        <v>1.9410957399163704</v>
      </c>
      <c r="J6" s="72">
        <v>1.8799199708918566</v>
      </c>
      <c r="K6" s="72">
        <v>1.8692387361430762</v>
      </c>
      <c r="L6" s="72">
        <v>2.1827473059522706</v>
      </c>
      <c r="M6" s="72">
        <v>1.9824586558788331</v>
      </c>
      <c r="N6" s="72">
        <v>2.0132994739853873</v>
      </c>
      <c r="O6" s="72">
        <v>1.9836839915619007</v>
      </c>
      <c r="P6" s="72">
        <v>2.8866364023252595</v>
      </c>
      <c r="Q6" s="72">
        <v>1.7666380347026545</v>
      </c>
      <c r="R6" s="72">
        <v>1.9353833571800094</v>
      </c>
      <c r="S6" s="72">
        <v>1.9317801385291049</v>
      </c>
      <c r="T6" s="72">
        <v>1.9265991701767529</v>
      </c>
      <c r="U6" s="72">
        <v>1.9936144879718884</v>
      </c>
      <c r="V6" s="72">
        <v>2.0479524713954653</v>
      </c>
      <c r="W6" s="72">
        <v>1.955102485249647</v>
      </c>
      <c r="X6" s="72">
        <v>1.8171324422792161</v>
      </c>
      <c r="Y6" s="72">
        <v>1.6823085035721641</v>
      </c>
      <c r="DA6" s="89" t="s">
        <v>393</v>
      </c>
    </row>
    <row r="7" spans="1:105" ht="12" customHeight="1" x14ac:dyDescent="0.25">
      <c r="A7" s="28" t="s">
        <v>200</v>
      </c>
      <c r="B7" s="72">
        <v>359.34224114147958</v>
      </c>
      <c r="C7" s="72">
        <v>344.32596955341285</v>
      </c>
      <c r="D7" s="72">
        <v>306.73915854368266</v>
      </c>
      <c r="E7" s="72">
        <v>290.93594268870618</v>
      </c>
      <c r="F7" s="72">
        <v>205.82174622860424</v>
      </c>
      <c r="G7" s="72">
        <v>309.65122526628767</v>
      </c>
      <c r="H7" s="72">
        <v>230.82946600520899</v>
      </c>
      <c r="I7" s="72">
        <v>193.06848121925364</v>
      </c>
      <c r="J7" s="72">
        <v>167.46614564438141</v>
      </c>
      <c r="K7" s="72">
        <v>149.08352738555004</v>
      </c>
      <c r="L7" s="72">
        <v>135.15610431287803</v>
      </c>
      <c r="M7" s="72">
        <v>119.65004977227261</v>
      </c>
      <c r="N7" s="72">
        <v>126.96934037436949</v>
      </c>
      <c r="O7" s="72">
        <v>132.56372393588569</v>
      </c>
      <c r="P7" s="72">
        <v>122.27980646188105</v>
      </c>
      <c r="Q7" s="72">
        <v>124.49201137875761</v>
      </c>
      <c r="R7" s="72">
        <v>112.14753611754978</v>
      </c>
      <c r="S7" s="72">
        <v>112.74467002794304</v>
      </c>
      <c r="T7" s="72">
        <v>103.37266198923015</v>
      </c>
      <c r="U7" s="72">
        <v>105.59787919142204</v>
      </c>
      <c r="V7" s="72">
        <v>118.60284974414233</v>
      </c>
      <c r="W7" s="72">
        <v>128.44219384645388</v>
      </c>
      <c r="X7" s="72">
        <v>92.531920668032129</v>
      </c>
      <c r="Y7" s="72">
        <v>83.931484531140782</v>
      </c>
      <c r="DA7" s="89" t="s">
        <v>394</v>
      </c>
    </row>
    <row r="8" spans="1:105" ht="12" customHeight="1" x14ac:dyDescent="0.25">
      <c r="A8" s="28" t="s">
        <v>189</v>
      </c>
      <c r="B8" s="72">
        <v>45.553056127774639</v>
      </c>
      <c r="C8" s="72">
        <v>53.458794006237049</v>
      </c>
      <c r="D8" s="72">
        <v>34.100093046489498</v>
      </c>
      <c r="E8" s="72">
        <v>30.926423360741385</v>
      </c>
      <c r="F8" s="72">
        <v>31.078620934702485</v>
      </c>
      <c r="G8" s="72">
        <v>31.827446449454193</v>
      </c>
      <c r="H8" s="72">
        <v>25.34603407988212</v>
      </c>
      <c r="I8" s="72">
        <v>25.401581894138261</v>
      </c>
      <c r="J8" s="72">
        <v>54.011406420282341</v>
      </c>
      <c r="K8" s="72">
        <v>70.06740914050998</v>
      </c>
      <c r="L8" s="72">
        <v>75.759487911253046</v>
      </c>
      <c r="M8" s="72">
        <v>42.021070977804094</v>
      </c>
      <c r="N8" s="72">
        <v>39.031668304041112</v>
      </c>
      <c r="O8" s="72">
        <v>35.850584530095269</v>
      </c>
      <c r="P8" s="72">
        <v>36.568835924156396</v>
      </c>
      <c r="Q8" s="72">
        <v>37.656774819958002</v>
      </c>
      <c r="R8" s="72">
        <v>41.440635735300056</v>
      </c>
      <c r="S8" s="72">
        <v>30.793915362619348</v>
      </c>
      <c r="T8" s="72">
        <v>25.461948108162602</v>
      </c>
      <c r="U8" s="72">
        <v>23.771212822060743</v>
      </c>
      <c r="V8" s="72">
        <v>9.94447823364054</v>
      </c>
      <c r="W8" s="72">
        <v>15.623533940832846</v>
      </c>
      <c r="X8" s="72">
        <v>13.475223502778684</v>
      </c>
      <c r="Y8" s="72">
        <v>13.319219972264587</v>
      </c>
      <c r="DA8" s="89" t="s">
        <v>395</v>
      </c>
    </row>
    <row r="9" spans="1:105" ht="12" customHeight="1" x14ac:dyDescent="0.25">
      <c r="A9" s="28" t="s">
        <v>202</v>
      </c>
      <c r="B9" s="72">
        <v>248.77287408913898</v>
      </c>
      <c r="C9" s="72">
        <v>228.68295439727774</v>
      </c>
      <c r="D9" s="72">
        <v>237.25009798494585</v>
      </c>
      <c r="E9" s="72">
        <v>246.81947317009895</v>
      </c>
      <c r="F9" s="72">
        <v>249.61163013690268</v>
      </c>
      <c r="G9" s="72">
        <v>282.89465354608762</v>
      </c>
      <c r="H9" s="72">
        <v>276.18420316338967</v>
      </c>
      <c r="I9" s="72">
        <v>289.04621118837872</v>
      </c>
      <c r="J9" s="72">
        <v>306.42127279484492</v>
      </c>
      <c r="K9" s="72">
        <v>319.49275372183382</v>
      </c>
      <c r="L9" s="72">
        <v>338.41179922174967</v>
      </c>
      <c r="M9" s="72">
        <v>671.43544492552792</v>
      </c>
      <c r="N9" s="72">
        <v>705.01484915655624</v>
      </c>
      <c r="O9" s="72">
        <v>582.32152831683322</v>
      </c>
      <c r="P9" s="72">
        <v>542.8580921064804</v>
      </c>
      <c r="Q9" s="72">
        <v>546.28061254938154</v>
      </c>
      <c r="R9" s="72">
        <v>547.44823951351157</v>
      </c>
      <c r="S9" s="72">
        <v>552.54834423222849</v>
      </c>
      <c r="T9" s="72">
        <v>472.49803108114639</v>
      </c>
      <c r="U9" s="72">
        <v>470.05478736267781</v>
      </c>
      <c r="V9" s="72">
        <v>540.31084573468559</v>
      </c>
      <c r="W9" s="72">
        <v>566.12607780776921</v>
      </c>
      <c r="X9" s="72">
        <v>525.03936195273229</v>
      </c>
      <c r="Y9" s="72">
        <v>513.26236247784732</v>
      </c>
      <c r="DA9" s="89" t="s">
        <v>396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397</v>
      </c>
    </row>
    <row r="11" spans="1:105" ht="12" customHeight="1" x14ac:dyDescent="0.25">
      <c r="A11" s="28" t="s">
        <v>198</v>
      </c>
      <c r="B11" s="72">
        <v>1432.8555280212154</v>
      </c>
      <c r="C11" s="72">
        <v>1641.7067828864326</v>
      </c>
      <c r="D11" s="72">
        <v>1653.1329119396453</v>
      </c>
      <c r="E11" s="72">
        <v>1685.9730795781259</v>
      </c>
      <c r="F11" s="72">
        <v>1710.534877368839</v>
      </c>
      <c r="G11" s="72">
        <v>1771.165250157698</v>
      </c>
      <c r="H11" s="72">
        <v>1785.3963362024019</v>
      </c>
      <c r="I11" s="72">
        <v>1773.9243203793144</v>
      </c>
      <c r="J11" s="72">
        <v>1747.3468785181601</v>
      </c>
      <c r="K11" s="72">
        <v>1844.2397125771211</v>
      </c>
      <c r="L11" s="72">
        <v>2342.0646992744969</v>
      </c>
      <c r="M11" s="72">
        <v>1809.2449903758672</v>
      </c>
      <c r="N11" s="72">
        <v>1989.2486580502252</v>
      </c>
      <c r="O11" s="72">
        <v>1920.412503277754</v>
      </c>
      <c r="P11" s="72">
        <v>1772.2120043809823</v>
      </c>
      <c r="Q11" s="72">
        <v>1785.0252453225655</v>
      </c>
      <c r="R11" s="72">
        <v>1885.2784012113107</v>
      </c>
      <c r="S11" s="72">
        <v>1906.740197950226</v>
      </c>
      <c r="T11" s="72">
        <v>1874.9265418222626</v>
      </c>
      <c r="U11" s="72">
        <v>1872.3337123433228</v>
      </c>
      <c r="V11" s="72">
        <v>1763.5738610741878</v>
      </c>
      <c r="W11" s="72">
        <v>2021.7606364475923</v>
      </c>
      <c r="X11" s="72">
        <v>1875.0105921379939</v>
      </c>
      <c r="Y11" s="72">
        <v>1973.9525244592601</v>
      </c>
      <c r="DA11" s="89" t="s">
        <v>398</v>
      </c>
    </row>
    <row r="12" spans="1:105" ht="12" customHeight="1" x14ac:dyDescent="0.25">
      <c r="A12" s="28" t="s">
        <v>95</v>
      </c>
      <c r="B12" s="72">
        <v>588.56804827849953</v>
      </c>
      <c r="C12" s="72">
        <v>736.54714708478139</v>
      </c>
      <c r="D12" s="72">
        <v>891.3454356382689</v>
      </c>
      <c r="E12" s="72">
        <v>1073.3267378120941</v>
      </c>
      <c r="F12" s="72">
        <v>1192.787225721823</v>
      </c>
      <c r="G12" s="72">
        <v>1424.2704523676055</v>
      </c>
      <c r="H12" s="72">
        <v>1502.8889541037956</v>
      </c>
      <c r="I12" s="72">
        <v>1512.9128868586176</v>
      </c>
      <c r="J12" s="72">
        <v>1588.0365348003002</v>
      </c>
      <c r="K12" s="72">
        <v>1731.4043423018061</v>
      </c>
      <c r="L12" s="72">
        <v>2219.8141728926439</v>
      </c>
      <c r="M12" s="72">
        <v>2061.5545217785952</v>
      </c>
      <c r="N12" s="72">
        <v>2056.4682275306313</v>
      </c>
      <c r="O12" s="72">
        <v>2026.5798609322103</v>
      </c>
      <c r="P12" s="72">
        <v>1930.6928660522187</v>
      </c>
      <c r="Q12" s="72">
        <v>1861.6518189440676</v>
      </c>
      <c r="R12" s="72">
        <v>2078.5384306557744</v>
      </c>
      <c r="S12" s="72">
        <v>1988.807464093198</v>
      </c>
      <c r="T12" s="72">
        <v>1994.4309022888508</v>
      </c>
      <c r="U12" s="72">
        <v>1923.013076202561</v>
      </c>
      <c r="V12" s="72">
        <v>2017.2698381886182</v>
      </c>
      <c r="W12" s="72">
        <v>1984.6144746049808</v>
      </c>
      <c r="X12" s="72">
        <v>2008.6177994307734</v>
      </c>
      <c r="Y12" s="72">
        <v>1969.6093747002114</v>
      </c>
      <c r="DA12" s="89" t="s">
        <v>399</v>
      </c>
    </row>
    <row r="13" spans="1:105" ht="12" customHeight="1" x14ac:dyDescent="0.25">
      <c r="A13" s="73" t="s">
        <v>94</v>
      </c>
      <c r="B13" s="74">
        <v>1330.8219431743942</v>
      </c>
      <c r="C13" s="74">
        <v>1270.2364580491646</v>
      </c>
      <c r="D13" s="74">
        <v>1159.88746277563</v>
      </c>
      <c r="E13" s="74">
        <v>1109.7195794217005</v>
      </c>
      <c r="F13" s="74">
        <v>1022.5948189108259</v>
      </c>
      <c r="G13" s="74">
        <v>1011.0363436263664</v>
      </c>
      <c r="H13" s="74">
        <v>928.94418151376897</v>
      </c>
      <c r="I13" s="74">
        <v>839.75888928110635</v>
      </c>
      <c r="J13" s="74">
        <v>791.64458764895141</v>
      </c>
      <c r="K13" s="74">
        <v>846.84940436949614</v>
      </c>
      <c r="L13" s="74">
        <v>997.17555077237103</v>
      </c>
      <c r="M13" s="74">
        <v>873.55316990687186</v>
      </c>
      <c r="N13" s="74">
        <v>1022.9881857278582</v>
      </c>
      <c r="O13" s="74">
        <v>1022.268015514589</v>
      </c>
      <c r="P13" s="74">
        <v>932.97967706900317</v>
      </c>
      <c r="Q13" s="74">
        <v>1058.3582961128905</v>
      </c>
      <c r="R13" s="74">
        <v>1101.5770675046567</v>
      </c>
      <c r="S13" s="74">
        <v>1231.768584984085</v>
      </c>
      <c r="T13" s="74">
        <v>1251.1575136870902</v>
      </c>
      <c r="U13" s="74">
        <v>1232.4197920485556</v>
      </c>
      <c r="V13" s="74">
        <v>1152.0416782964917</v>
      </c>
      <c r="W13" s="74">
        <v>1398.8528070271827</v>
      </c>
      <c r="X13" s="74">
        <v>1087.9782405302424</v>
      </c>
      <c r="Y13" s="74">
        <v>1065.7274963906432</v>
      </c>
      <c r="DA13" s="90" t="s">
        <v>400</v>
      </c>
    </row>
    <row r="14" spans="1:105" ht="12" customHeight="1" x14ac:dyDescent="0.25">
      <c r="A14" s="75" t="s">
        <v>97</v>
      </c>
      <c r="B14" s="76">
        <v>19.124686435102088</v>
      </c>
      <c r="C14" s="76">
        <v>19.252090828967326</v>
      </c>
      <c r="D14" s="76">
        <v>17.567076911140809</v>
      </c>
      <c r="E14" s="76">
        <v>16.974029599598108</v>
      </c>
      <c r="F14" s="76">
        <v>14.729602754148676</v>
      </c>
      <c r="G14" s="76">
        <v>17.406355175693257</v>
      </c>
      <c r="H14" s="76">
        <v>15.139014564633207</v>
      </c>
      <c r="I14" s="76">
        <v>14.099555135315693</v>
      </c>
      <c r="J14" s="76">
        <v>13.975290359447248</v>
      </c>
      <c r="K14" s="76">
        <v>14.139268375734039</v>
      </c>
      <c r="L14" s="76">
        <v>15.994026910643765</v>
      </c>
      <c r="M14" s="76">
        <v>15.333930071766106</v>
      </c>
      <c r="N14" s="76">
        <v>16.273120151642164</v>
      </c>
      <c r="O14" s="76">
        <v>14.774935816381527</v>
      </c>
      <c r="P14" s="76">
        <v>13.543556630820078</v>
      </c>
      <c r="Q14" s="76">
        <v>13.528948518874568</v>
      </c>
      <c r="R14" s="76">
        <v>13.644809874246764</v>
      </c>
      <c r="S14" s="76">
        <v>13.399394101488562</v>
      </c>
      <c r="T14" s="76">
        <v>12.393047453701314</v>
      </c>
      <c r="U14" s="76">
        <v>12.395240447623046</v>
      </c>
      <c r="V14" s="76">
        <v>12.481437924685201</v>
      </c>
      <c r="W14" s="76">
        <v>13.871441206606907</v>
      </c>
      <c r="X14" s="76">
        <v>12.400569100708708</v>
      </c>
      <c r="Y14" s="76">
        <v>12.515797791282765</v>
      </c>
      <c r="DA14" s="91" t="s">
        <v>401</v>
      </c>
    </row>
    <row r="15" spans="1:105" ht="12.95" customHeight="1" x14ac:dyDescent="0.25">
      <c r="A15" s="68" t="s">
        <v>92</v>
      </c>
      <c r="B15" s="69">
        <f t="shared" ref="B15:Y15" si="6">B16</f>
        <v>0.90011312619374417</v>
      </c>
      <c r="C15" s="69">
        <f t="shared" si="6"/>
        <v>0.98857711533779269</v>
      </c>
      <c r="D15" s="69">
        <f t="shared" si="6"/>
        <v>1.0881906863876947</v>
      </c>
      <c r="E15" s="69">
        <f t="shared" si="6"/>
        <v>1.192862094472352</v>
      </c>
      <c r="F15" s="69">
        <f t="shared" si="6"/>
        <v>1.3321156427302403</v>
      </c>
      <c r="G15" s="69">
        <f t="shared" si="6"/>
        <v>1.5503539582248467</v>
      </c>
      <c r="H15" s="69">
        <f t="shared" si="6"/>
        <v>1.8043030180770401</v>
      </c>
      <c r="I15" s="69">
        <f t="shared" si="6"/>
        <v>2.0418521069224567</v>
      </c>
      <c r="J15" s="69">
        <f t="shared" si="6"/>
        <v>2.258326986834696</v>
      </c>
      <c r="K15" s="69">
        <f t="shared" si="6"/>
        <v>2.5644580267634645</v>
      </c>
      <c r="L15" s="69">
        <f t="shared" si="6"/>
        <v>3.1269692536367519</v>
      </c>
      <c r="M15" s="69">
        <f t="shared" si="6"/>
        <v>3.1895488418826332</v>
      </c>
      <c r="N15" s="69">
        <f t="shared" si="6"/>
        <v>3.6436618729448673</v>
      </c>
      <c r="O15" s="69">
        <f t="shared" si="6"/>
        <v>4.1386994409117799</v>
      </c>
      <c r="P15" s="69">
        <f t="shared" si="6"/>
        <v>5.0875664484880598</v>
      </c>
      <c r="Q15" s="69">
        <f t="shared" si="6"/>
        <v>5.30212748968159</v>
      </c>
      <c r="R15" s="69">
        <f t="shared" si="6"/>
        <v>5.6436076714560812</v>
      </c>
      <c r="S15" s="69">
        <f t="shared" si="6"/>
        <v>6.2270750243023247</v>
      </c>
      <c r="T15" s="69">
        <f t="shared" si="6"/>
        <v>6.9988665593744042</v>
      </c>
      <c r="U15" s="69">
        <f t="shared" si="6"/>
        <v>7.4628147420372812</v>
      </c>
      <c r="V15" s="69">
        <f t="shared" si="6"/>
        <v>8.292051675262055</v>
      </c>
      <c r="W15" s="69">
        <f t="shared" si="6"/>
        <v>8.7654536711898849</v>
      </c>
      <c r="X15" s="69">
        <f t="shared" si="6"/>
        <v>9.4978650776312801</v>
      </c>
      <c r="Y15" s="69">
        <f t="shared" si="6"/>
        <v>9.8813017358676163</v>
      </c>
      <c r="DA15" s="88" t="s">
        <v>402</v>
      </c>
    </row>
    <row r="16" spans="1:105" ht="12" customHeight="1" x14ac:dyDescent="0.25">
      <c r="A16" s="28" t="s">
        <v>91</v>
      </c>
      <c r="B16" s="72">
        <v>0.90011312619374417</v>
      </c>
      <c r="C16" s="72">
        <v>0.98857711533779269</v>
      </c>
      <c r="D16" s="72">
        <v>1.0881906863876947</v>
      </c>
      <c r="E16" s="72">
        <v>1.192862094472352</v>
      </c>
      <c r="F16" s="72">
        <v>1.3321156427302403</v>
      </c>
      <c r="G16" s="72">
        <v>1.5503539582248467</v>
      </c>
      <c r="H16" s="72">
        <v>1.8043030180770401</v>
      </c>
      <c r="I16" s="72">
        <v>2.0418521069224567</v>
      </c>
      <c r="J16" s="72">
        <v>2.258326986834696</v>
      </c>
      <c r="K16" s="72">
        <v>2.5644580267634645</v>
      </c>
      <c r="L16" s="72">
        <v>3.1269692536367519</v>
      </c>
      <c r="M16" s="72">
        <v>3.1895488418826332</v>
      </c>
      <c r="N16" s="72">
        <v>3.6436618729448673</v>
      </c>
      <c r="O16" s="72">
        <v>4.1386994409117799</v>
      </c>
      <c r="P16" s="72">
        <v>5.0875664484880598</v>
      </c>
      <c r="Q16" s="72">
        <v>5.30212748968159</v>
      </c>
      <c r="R16" s="72">
        <v>5.6436076714560812</v>
      </c>
      <c r="S16" s="72">
        <v>6.2270750243023247</v>
      </c>
      <c r="T16" s="72">
        <v>6.9988665593744042</v>
      </c>
      <c r="U16" s="72">
        <v>7.4628147420372812</v>
      </c>
      <c r="V16" s="72">
        <v>8.292051675262055</v>
      </c>
      <c r="W16" s="72">
        <v>8.7654536711898849</v>
      </c>
      <c r="X16" s="72">
        <v>9.4978650776312801</v>
      </c>
      <c r="Y16" s="72">
        <v>9.8813017358676163</v>
      </c>
      <c r="DA16" s="89" t="s">
        <v>403</v>
      </c>
    </row>
    <row r="17" spans="1:105" ht="12.95" customHeight="1" x14ac:dyDescent="0.25">
      <c r="A17" s="68" t="s">
        <v>55</v>
      </c>
      <c r="B17" s="69">
        <f t="shared" ref="B17:Q17" si="7">SUM(B18:B26)</f>
        <v>285.88989024755352</v>
      </c>
      <c r="C17" s="69">
        <f t="shared" si="7"/>
        <v>277.53778100116619</v>
      </c>
      <c r="D17" s="69">
        <f t="shared" si="7"/>
        <v>277.29285828953567</v>
      </c>
      <c r="E17" s="69">
        <f t="shared" si="7"/>
        <v>280.33224752868136</v>
      </c>
      <c r="F17" s="69">
        <f t="shared" si="7"/>
        <v>286.44205373678329</v>
      </c>
      <c r="G17" s="69">
        <f t="shared" si="7"/>
        <v>295.66202948785838</v>
      </c>
      <c r="H17" s="69">
        <f t="shared" si="7"/>
        <v>295.64479195617275</v>
      </c>
      <c r="I17" s="69">
        <f t="shared" si="7"/>
        <v>297.68755016178062</v>
      </c>
      <c r="J17" s="69">
        <f t="shared" si="7"/>
        <v>291.14628756181139</v>
      </c>
      <c r="K17" s="69">
        <f t="shared" si="7"/>
        <v>316.76134847885731</v>
      </c>
      <c r="L17" s="69">
        <f t="shared" si="7"/>
        <v>307.55546637743987</v>
      </c>
      <c r="M17" s="69">
        <f t="shared" si="7"/>
        <v>321.12140065146104</v>
      </c>
      <c r="N17" s="69">
        <f t="shared" si="7"/>
        <v>327.42132448466282</v>
      </c>
      <c r="O17" s="69">
        <f t="shared" si="7"/>
        <v>360.4279067554362</v>
      </c>
      <c r="P17" s="69">
        <f t="shared" si="7"/>
        <v>366.88751676745841</v>
      </c>
      <c r="Q17" s="69">
        <f t="shared" si="7"/>
        <v>404.59095946319997</v>
      </c>
      <c r="R17" s="69">
        <f t="shared" ref="R17:V17" si="8">SUM(R18:R26)</f>
        <v>440.20784135010643</v>
      </c>
      <c r="S17" s="69">
        <f t="shared" si="8"/>
        <v>417.5934748663646</v>
      </c>
      <c r="T17" s="69">
        <f t="shared" si="8"/>
        <v>451.47847225001561</v>
      </c>
      <c r="U17" s="69">
        <f t="shared" si="8"/>
        <v>461.9267811735603</v>
      </c>
      <c r="V17" s="69">
        <f t="shared" si="8"/>
        <v>451.02003386913583</v>
      </c>
      <c r="W17" s="69">
        <f t="shared" ref="W17:Y17" si="9">SUM(W18:W26)</f>
        <v>495.83612161663524</v>
      </c>
      <c r="X17" s="69">
        <f t="shared" si="9"/>
        <v>492.57134459082442</v>
      </c>
      <c r="Y17" s="69">
        <f t="shared" si="9"/>
        <v>521.00902425197398</v>
      </c>
      <c r="DA17" s="88" t="s">
        <v>404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405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0.15465534899183422</v>
      </c>
      <c r="E19" s="72">
        <v>0.31374246176619069</v>
      </c>
      <c r="F19" s="72">
        <v>0.33226429224684884</v>
      </c>
      <c r="G19" s="72">
        <v>0.53987423029500092</v>
      </c>
      <c r="H19" s="72">
        <v>0.57633869966138984</v>
      </c>
      <c r="I19" s="72">
        <v>0.70830785053889589</v>
      </c>
      <c r="J19" s="72">
        <v>0.69205657457715031</v>
      </c>
      <c r="K19" s="72">
        <v>0.72320269905784784</v>
      </c>
      <c r="L19" s="72">
        <v>0.69236067895625009</v>
      </c>
      <c r="M19" s="72">
        <v>0.74634250723875428</v>
      </c>
      <c r="N19" s="72">
        <v>0.71303993935409204</v>
      </c>
      <c r="O19" s="72">
        <v>0.81997702213928625</v>
      </c>
      <c r="P19" s="72">
        <v>1.3052247396574834</v>
      </c>
      <c r="Q19" s="72">
        <v>0.84252820374299842</v>
      </c>
      <c r="R19" s="72">
        <v>0.92065791396598506</v>
      </c>
      <c r="S19" s="72">
        <v>0.91809365486036165</v>
      </c>
      <c r="T19" s="72">
        <v>0.90124189111563247</v>
      </c>
      <c r="U19" s="72">
        <v>0.92711484603589689</v>
      </c>
      <c r="V19" s="72">
        <v>0.9535794146757699</v>
      </c>
      <c r="W19" s="72">
        <v>1.144629609528875</v>
      </c>
      <c r="X19" s="72">
        <v>1.3681731610592647</v>
      </c>
      <c r="Y19" s="72">
        <v>1.5699969336358091</v>
      </c>
      <c r="DA19" s="89" t="s">
        <v>406</v>
      </c>
    </row>
    <row r="20" spans="1:105" ht="12" customHeight="1" x14ac:dyDescent="0.25">
      <c r="A20" s="28" t="s">
        <v>200</v>
      </c>
      <c r="B20" s="72">
        <v>25.106791824698586</v>
      </c>
      <c r="C20" s="72">
        <v>21.881677266034128</v>
      </c>
      <c r="D20" s="72">
        <v>19.435085844860431</v>
      </c>
      <c r="E20" s="72">
        <v>17.979771555702754</v>
      </c>
      <c r="F20" s="72">
        <v>13.065820683547582</v>
      </c>
      <c r="G20" s="72">
        <v>18.535451584960978</v>
      </c>
      <c r="H20" s="72">
        <v>14.046715041409024</v>
      </c>
      <c r="I20" s="72">
        <v>12.118169225519139</v>
      </c>
      <c r="J20" s="72">
        <v>10.233112900726917</v>
      </c>
      <c r="K20" s="72">
        <v>9.2987194784611784</v>
      </c>
      <c r="L20" s="72">
        <v>6.6452415428783551</v>
      </c>
      <c r="M20" s="72">
        <v>6.7289490648019923</v>
      </c>
      <c r="N20" s="72">
        <v>6.8356189716734859</v>
      </c>
      <c r="O20" s="72">
        <v>8.1574554200115958</v>
      </c>
      <c r="P20" s="72">
        <v>8.2065385097936403</v>
      </c>
      <c r="Q20" s="72">
        <v>9.087145387044858</v>
      </c>
      <c r="R20" s="72">
        <v>8.3615127656498771</v>
      </c>
      <c r="S20" s="72">
        <v>7.8952806520814072</v>
      </c>
      <c r="T20" s="72">
        <v>7.9655360950309779</v>
      </c>
      <c r="U20" s="72">
        <v>8.4122543260498048</v>
      </c>
      <c r="V20" s="72">
        <v>9.3360214502902554</v>
      </c>
      <c r="W20" s="72">
        <v>5.1617381315913784</v>
      </c>
      <c r="X20" s="72">
        <v>4.0752064495972879</v>
      </c>
      <c r="Y20" s="72">
        <v>3.3951246768359837</v>
      </c>
      <c r="DA20" s="89" t="s">
        <v>407</v>
      </c>
    </row>
    <row r="21" spans="1:105" ht="12" customHeight="1" x14ac:dyDescent="0.25">
      <c r="A21" s="28" t="s">
        <v>189</v>
      </c>
      <c r="B21" s="72">
        <v>3.2001998688168185</v>
      </c>
      <c r="C21" s="72">
        <v>3.4159131029252472</v>
      </c>
      <c r="D21" s="72">
        <v>2.1724696443695515</v>
      </c>
      <c r="E21" s="72">
        <v>1.9216335237771309</v>
      </c>
      <c r="F21" s="72">
        <v>1.983703033171756</v>
      </c>
      <c r="G21" s="72">
        <v>1.9155304208711299</v>
      </c>
      <c r="H21" s="72">
        <v>1.5508214431191658</v>
      </c>
      <c r="I21" s="72">
        <v>1.6029988746314781</v>
      </c>
      <c r="J21" s="72">
        <v>3.3185182209530089</v>
      </c>
      <c r="K21" s="72">
        <v>4.394187705105133</v>
      </c>
      <c r="L21" s="72">
        <v>3.7453224540539649</v>
      </c>
      <c r="M21" s="72">
        <v>2.3761483588583339</v>
      </c>
      <c r="N21" s="72">
        <v>2.1128297785853114</v>
      </c>
      <c r="O21" s="72">
        <v>2.2181312407590288</v>
      </c>
      <c r="P21" s="72">
        <v>2.4675558386956262</v>
      </c>
      <c r="Q21" s="72">
        <v>2.7634396419102885</v>
      </c>
      <c r="R21" s="72">
        <v>3.106321995726566</v>
      </c>
      <c r="S21" s="72">
        <v>2.1679650264728809</v>
      </c>
      <c r="T21" s="72">
        <v>1.9724060202321581</v>
      </c>
      <c r="U21" s="72">
        <v>1.9154683167241742</v>
      </c>
      <c r="V21" s="72">
        <v>0.78600071424062101</v>
      </c>
      <c r="W21" s="72">
        <v>1.243388975582788</v>
      </c>
      <c r="X21" s="72">
        <v>1.1629189878195816</v>
      </c>
      <c r="Y21" s="72">
        <v>1.2122721259558957</v>
      </c>
      <c r="DA21" s="89" t="s">
        <v>408</v>
      </c>
    </row>
    <row r="22" spans="1:105" ht="12" customHeight="1" x14ac:dyDescent="0.25">
      <c r="A22" s="28" t="s">
        <v>202</v>
      </c>
      <c r="B22" s="72">
        <v>17.149351748237496</v>
      </c>
      <c r="C22" s="72">
        <v>14.389608195622699</v>
      </c>
      <c r="D22" s="72">
        <v>14.9278485084976</v>
      </c>
      <c r="E22" s="72">
        <v>15.163036074230591</v>
      </c>
      <c r="F22" s="72">
        <v>15.740796689126904</v>
      </c>
      <c r="G22" s="72">
        <v>16.797829265433332</v>
      </c>
      <c r="H22" s="72">
        <v>16.623461366356025</v>
      </c>
      <c r="I22" s="72">
        <v>17.878034188821289</v>
      </c>
      <c r="J22" s="72">
        <v>18.370112436641204</v>
      </c>
      <c r="K22" s="72">
        <v>19.455971929473925</v>
      </c>
      <c r="L22" s="72">
        <v>16.181507047794184</v>
      </c>
      <c r="M22" s="72">
        <v>36.660906825191162</v>
      </c>
      <c r="N22" s="72">
        <v>36.913634923621949</v>
      </c>
      <c r="O22" s="72">
        <v>34.798999345949042</v>
      </c>
      <c r="P22" s="72">
        <v>35.370296985769151</v>
      </c>
      <c r="Q22" s="72">
        <v>38.674626220090474</v>
      </c>
      <c r="R22" s="72">
        <v>39.567696455970932</v>
      </c>
      <c r="S22" s="72">
        <v>37.47439986949091</v>
      </c>
      <c r="T22" s="72">
        <v>35.229317488221518</v>
      </c>
      <c r="U22" s="72">
        <v>36.427506341808474</v>
      </c>
      <c r="V22" s="72">
        <v>41.338025108509584</v>
      </c>
      <c r="W22" s="72">
        <v>43.516596301383366</v>
      </c>
      <c r="X22" s="72">
        <v>45.604935985450595</v>
      </c>
      <c r="Y22" s="72">
        <v>45.821507178067122</v>
      </c>
      <c r="DA22" s="89" t="s">
        <v>409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410</v>
      </c>
    </row>
    <row r="24" spans="1:105" ht="12" customHeight="1" x14ac:dyDescent="0.25">
      <c r="A24" s="28" t="s">
        <v>198</v>
      </c>
      <c r="B24" s="72">
        <v>98.606115115078609</v>
      </c>
      <c r="C24" s="72">
        <v>102.75977145108776</v>
      </c>
      <c r="D24" s="72">
        <v>103.16796932035392</v>
      </c>
      <c r="E24" s="72">
        <v>102.62560819859402</v>
      </c>
      <c r="F24" s="72">
        <v>106.95379607899153</v>
      </c>
      <c r="G24" s="72">
        <v>104.42311404835985</v>
      </c>
      <c r="H24" s="72">
        <v>107.01102380289036</v>
      </c>
      <c r="I24" s="72">
        <v>109.66560091112486</v>
      </c>
      <c r="J24" s="72">
        <v>105.16551491565727</v>
      </c>
      <c r="K24" s="72">
        <v>113.29936760623949</v>
      </c>
      <c r="L24" s="72">
        <v>113.42226956529385</v>
      </c>
      <c r="M24" s="72">
        <v>100.21975666244107</v>
      </c>
      <c r="N24" s="72">
        <v>105.48641164858981</v>
      </c>
      <c r="O24" s="72">
        <v>116.40231657012012</v>
      </c>
      <c r="P24" s="72">
        <v>117.15600039502462</v>
      </c>
      <c r="Q24" s="72">
        <v>128.33730365442821</v>
      </c>
      <c r="R24" s="72">
        <v>138.45035170235747</v>
      </c>
      <c r="S24" s="72">
        <v>131.5172990442808</v>
      </c>
      <c r="T24" s="72">
        <v>142.29998260070997</v>
      </c>
      <c r="U24" s="72">
        <v>147.82615432298951</v>
      </c>
      <c r="V24" s="72">
        <v>136.59051582103876</v>
      </c>
      <c r="W24" s="72">
        <v>157.66134620355245</v>
      </c>
      <c r="X24" s="72">
        <v>158.52898021120654</v>
      </c>
      <c r="Y24" s="72">
        <v>175.98089174058308</v>
      </c>
      <c r="DA24" s="89" t="s">
        <v>411</v>
      </c>
    </row>
    <row r="25" spans="1:105" ht="12" customHeight="1" x14ac:dyDescent="0.25">
      <c r="A25" s="73" t="s">
        <v>53</v>
      </c>
      <c r="B25" s="74">
        <v>136.50120641127231</v>
      </c>
      <c r="C25" s="74">
        <v>131.26922887027709</v>
      </c>
      <c r="D25" s="74">
        <v>133.15942119597906</v>
      </c>
      <c r="E25" s="74">
        <v>137.57540326405172</v>
      </c>
      <c r="F25" s="74">
        <v>143.58871681180528</v>
      </c>
      <c r="G25" s="74">
        <v>147.55074584507477</v>
      </c>
      <c r="H25" s="74">
        <v>150.08028370935759</v>
      </c>
      <c r="I25" s="74">
        <v>147.11598683255511</v>
      </c>
      <c r="J25" s="74">
        <v>143.90867500680704</v>
      </c>
      <c r="K25" s="74">
        <v>159.70167894014145</v>
      </c>
      <c r="L25" s="74">
        <v>156.55062235415551</v>
      </c>
      <c r="M25" s="74">
        <v>163.37846318305864</v>
      </c>
      <c r="N25" s="74">
        <v>164.27733006548655</v>
      </c>
      <c r="O25" s="74">
        <v>186.85303919429032</v>
      </c>
      <c r="P25" s="74">
        <v>191.20391233635107</v>
      </c>
      <c r="Q25" s="74">
        <v>213.61239958900117</v>
      </c>
      <c r="R25" s="74">
        <v>238.62331255426881</v>
      </c>
      <c r="S25" s="74">
        <v>226.53797746182653</v>
      </c>
      <c r="T25" s="74">
        <v>252.19476889417223</v>
      </c>
      <c r="U25" s="74">
        <v>255.76574647653027</v>
      </c>
      <c r="V25" s="74">
        <v>251.6022198212579</v>
      </c>
      <c r="W25" s="74">
        <v>276.95743357298431</v>
      </c>
      <c r="X25" s="74">
        <v>272.03843848012798</v>
      </c>
      <c r="Y25" s="74">
        <v>283.49930898296657</v>
      </c>
      <c r="DA25" s="90" t="s">
        <v>412</v>
      </c>
    </row>
    <row r="26" spans="1:105" ht="12" customHeight="1" x14ac:dyDescent="0.25">
      <c r="A26" s="32" t="s">
        <v>52</v>
      </c>
      <c r="B26" s="77">
        <v>5.3262252794496989</v>
      </c>
      <c r="C26" s="77">
        <v>3.8215821152192593</v>
      </c>
      <c r="D26" s="77">
        <v>4.2754084264832333</v>
      </c>
      <c r="E26" s="77">
        <v>4.7530524505588989</v>
      </c>
      <c r="F26" s="77">
        <v>4.7769561478933795</v>
      </c>
      <c r="G26" s="77">
        <v>5.8994840928632826</v>
      </c>
      <c r="H26" s="77">
        <v>5.7561478933791967</v>
      </c>
      <c r="I26" s="77">
        <v>8.5984522785898569</v>
      </c>
      <c r="J26" s="77">
        <v>9.4582975064488526</v>
      </c>
      <c r="K26" s="77">
        <v>9.8882201203783335</v>
      </c>
      <c r="L26" s="77">
        <v>10.318142734307827</v>
      </c>
      <c r="M26" s="77">
        <v>11.010834049871049</v>
      </c>
      <c r="N26" s="77">
        <v>11.082459157351661</v>
      </c>
      <c r="O26" s="77">
        <v>11.177987962166815</v>
      </c>
      <c r="P26" s="77">
        <v>11.177987962166796</v>
      </c>
      <c r="Q26" s="77">
        <v>11.273516766981968</v>
      </c>
      <c r="R26" s="77">
        <v>11.177987962166796</v>
      </c>
      <c r="S26" s="77">
        <v>11.082459157351707</v>
      </c>
      <c r="T26" s="77">
        <v>10.91521926053316</v>
      </c>
      <c r="U26" s="77">
        <v>10.652536543422176</v>
      </c>
      <c r="V26" s="77">
        <v>10.413671539122976</v>
      </c>
      <c r="W26" s="77">
        <v>10.150988822012042</v>
      </c>
      <c r="X26" s="77">
        <v>9.792691315563161</v>
      </c>
      <c r="Y26" s="77">
        <v>9.5299226139295961</v>
      </c>
      <c r="DA26" s="92" t="s">
        <v>413</v>
      </c>
    </row>
    <row r="27" spans="1:105" ht="12.95" customHeight="1" x14ac:dyDescent="0.25">
      <c r="A27" s="68" t="s">
        <v>54</v>
      </c>
      <c r="B27" s="69">
        <f t="shared" ref="B27:Q27" si="10">SUM(B28:B32)</f>
        <v>45.218271289814616</v>
      </c>
      <c r="C27" s="69">
        <f t="shared" si="10"/>
        <v>45.262594199417151</v>
      </c>
      <c r="D27" s="69">
        <f t="shared" si="10"/>
        <v>46.243188927950833</v>
      </c>
      <c r="E27" s="69">
        <f t="shared" si="10"/>
        <v>48.397297396312958</v>
      </c>
      <c r="F27" s="69">
        <f t="shared" si="10"/>
        <v>51.039555040864542</v>
      </c>
      <c r="G27" s="69">
        <f t="shared" si="10"/>
        <v>52.968257150388723</v>
      </c>
      <c r="H27" s="69">
        <f t="shared" si="10"/>
        <v>54.074337430985359</v>
      </c>
      <c r="I27" s="69">
        <f t="shared" si="10"/>
        <v>54.029506555344689</v>
      </c>
      <c r="J27" s="69">
        <f t="shared" si="10"/>
        <v>53.605657658683619</v>
      </c>
      <c r="K27" s="69">
        <f t="shared" si="10"/>
        <v>60.83994247563831</v>
      </c>
      <c r="L27" s="69">
        <f t="shared" si="10"/>
        <v>64.750963621906834</v>
      </c>
      <c r="M27" s="69">
        <f t="shared" si="10"/>
        <v>65.180315723465071</v>
      </c>
      <c r="N27" s="69">
        <f t="shared" si="10"/>
        <v>67.294549141535668</v>
      </c>
      <c r="O27" s="69">
        <f t="shared" si="10"/>
        <v>75.558637963343116</v>
      </c>
      <c r="P27" s="69">
        <f t="shared" si="10"/>
        <v>76.153677158665658</v>
      </c>
      <c r="Q27" s="69">
        <f t="shared" si="10"/>
        <v>83.579022482303472</v>
      </c>
      <c r="R27" s="69">
        <f t="shared" ref="R27:V27" si="11">SUM(R28:R32)</f>
        <v>84.464760150632927</v>
      </c>
      <c r="S27" s="69">
        <f t="shared" si="11"/>
        <v>92.055782269043107</v>
      </c>
      <c r="T27" s="69">
        <f t="shared" si="11"/>
        <v>99.365362775132368</v>
      </c>
      <c r="U27" s="69">
        <f t="shared" si="11"/>
        <v>101.6698079144679</v>
      </c>
      <c r="V27" s="69">
        <f t="shared" si="11"/>
        <v>104.24867749402244</v>
      </c>
      <c r="W27" s="69">
        <f t="shared" ref="W27:Y27" si="12">SUM(W28:W32)</f>
        <v>106.28502141893168</v>
      </c>
      <c r="X27" s="69">
        <f t="shared" si="12"/>
        <v>104.9783329339884</v>
      </c>
      <c r="Y27" s="69">
        <f t="shared" si="12"/>
        <v>107.41982607647887</v>
      </c>
      <c r="DA27" s="88" t="s">
        <v>414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415</v>
      </c>
    </row>
    <row r="29" spans="1:105" s="2" customFormat="1" ht="12" customHeight="1" x14ac:dyDescent="0.25">
      <c r="A29" s="28" t="s">
        <v>74</v>
      </c>
      <c r="B29" s="72">
        <v>0</v>
      </c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0</v>
      </c>
      <c r="DA29" s="89" t="s">
        <v>416</v>
      </c>
    </row>
    <row r="30" spans="1:105" ht="12" customHeight="1" x14ac:dyDescent="0.25">
      <c r="A30" s="28" t="s">
        <v>189</v>
      </c>
      <c r="B30" s="72">
        <v>0.5060990817849651</v>
      </c>
      <c r="C30" s="72">
        <v>0.55686953435371855</v>
      </c>
      <c r="D30" s="72">
        <v>0.36215449158183921</v>
      </c>
      <c r="E30" s="72">
        <v>0.33165474229410902</v>
      </c>
      <c r="F30" s="72">
        <v>0.35338894152895128</v>
      </c>
      <c r="G30" s="72">
        <v>0.34311329384756301</v>
      </c>
      <c r="H30" s="72">
        <v>0.28363513943788971</v>
      </c>
      <c r="I30" s="72">
        <v>0.29100708087275717</v>
      </c>
      <c r="J30" s="72">
        <v>0.61119400019268899</v>
      </c>
      <c r="K30" s="72">
        <v>0.84431189592764222</v>
      </c>
      <c r="L30" s="72">
        <v>0.78901635506863632</v>
      </c>
      <c r="M30" s="72">
        <v>0.48255389278180449</v>
      </c>
      <c r="N30" s="72">
        <v>0.43449708184948277</v>
      </c>
      <c r="O30" s="72">
        <v>0.46529402454187974</v>
      </c>
      <c r="P30" s="72">
        <v>0.51249788872644753</v>
      </c>
      <c r="Q30" s="72">
        <v>0.57120095542142812</v>
      </c>
      <c r="R30" s="72">
        <v>0.59635895848000964</v>
      </c>
      <c r="S30" s="72">
        <v>0.47823796929047779</v>
      </c>
      <c r="T30" s="72">
        <v>0.43440311806658549</v>
      </c>
      <c r="U30" s="72">
        <v>0.42192697413517843</v>
      </c>
      <c r="V30" s="72">
        <v>0.18182769396893753</v>
      </c>
      <c r="W30" s="72">
        <v>0.26680041780382319</v>
      </c>
      <c r="X30" s="72">
        <v>0.24810886127489573</v>
      </c>
      <c r="Y30" s="72">
        <v>0.25015183944021946</v>
      </c>
      <c r="DA30" s="89" t="s">
        <v>417</v>
      </c>
    </row>
    <row r="31" spans="1:105" ht="12" customHeight="1" x14ac:dyDescent="0.25">
      <c r="A31" s="28" t="s">
        <v>202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418</v>
      </c>
    </row>
    <row r="32" spans="1:105" ht="12" customHeight="1" x14ac:dyDescent="0.25">
      <c r="A32" s="32" t="s">
        <v>53</v>
      </c>
      <c r="B32" s="77">
        <v>44.712172208029649</v>
      </c>
      <c r="C32" s="77">
        <v>44.705724665063435</v>
      </c>
      <c r="D32" s="77">
        <v>45.881034436368992</v>
      </c>
      <c r="E32" s="77">
        <v>48.065642654018852</v>
      </c>
      <c r="F32" s="77">
        <v>50.686166099335594</v>
      </c>
      <c r="G32" s="77">
        <v>52.625143856541158</v>
      </c>
      <c r="H32" s="77">
        <v>53.790702291547468</v>
      </c>
      <c r="I32" s="77">
        <v>53.738499474471929</v>
      </c>
      <c r="J32" s="77">
        <v>52.994463658490929</v>
      </c>
      <c r="K32" s="77">
        <v>59.995630579710671</v>
      </c>
      <c r="L32" s="77">
        <v>63.961947266838195</v>
      </c>
      <c r="M32" s="77">
        <v>64.697761830683262</v>
      </c>
      <c r="N32" s="77">
        <v>66.860052059686183</v>
      </c>
      <c r="O32" s="77">
        <v>75.09334393880124</v>
      </c>
      <c r="P32" s="77">
        <v>75.641179269939215</v>
      </c>
      <c r="Q32" s="77">
        <v>83.00782152688204</v>
      </c>
      <c r="R32" s="77">
        <v>83.868401192152916</v>
      </c>
      <c r="S32" s="77">
        <v>91.577544299752631</v>
      </c>
      <c r="T32" s="77">
        <v>98.930959657065785</v>
      </c>
      <c r="U32" s="77">
        <v>101.24788094033272</v>
      </c>
      <c r="V32" s="77">
        <v>104.0668498000535</v>
      </c>
      <c r="W32" s="77">
        <v>106.01822100112786</v>
      </c>
      <c r="X32" s="77">
        <v>104.7302240727135</v>
      </c>
      <c r="Y32" s="77">
        <v>107.16967423703865</v>
      </c>
      <c r="DA32" s="92" t="s">
        <v>419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0.67717018798055695</v>
      </c>
      <c r="C3" s="66">
        <f>IF(RES_hh_tes!C3=0,"",RES_hh_tes!C3/RES_hh_fec!C3)</f>
        <v>0.69692470494767267</v>
      </c>
      <c r="D3" s="66">
        <f>IF(RES_hh_tes!D3=0,"",RES_hh_tes!D3/RES_hh_fec!D3)</f>
        <v>0.71863351138025833</v>
      </c>
      <c r="E3" s="66">
        <f>IF(RES_hh_tes!E3=0,"",RES_hh_tes!E3/RES_hh_fec!E3)</f>
        <v>0.73960562639895833</v>
      </c>
      <c r="F3" s="66">
        <f>IF(RES_hh_tes!F3=0,"",RES_hh_tes!F3/RES_hh_fec!F3)</f>
        <v>0.76665616392433422</v>
      </c>
      <c r="G3" s="66">
        <f>IF(RES_hh_tes!G3=0,"",RES_hh_tes!G3/RES_hh_fec!G3)</f>
        <v>0.77471175072625176</v>
      </c>
      <c r="H3" s="66">
        <f>IF(RES_hh_tes!H3=0,"",RES_hh_tes!H3/RES_hh_fec!H3)</f>
        <v>0.80163335709673911</v>
      </c>
      <c r="I3" s="66">
        <f>IF(RES_hh_tes!I3=0,"",RES_hh_tes!I3/RES_hh_fec!I3)</f>
        <v>0.81893463535838551</v>
      </c>
      <c r="J3" s="66">
        <f>IF(RES_hh_tes!J3=0,"",RES_hh_tes!J3/RES_hh_fec!J3)</f>
        <v>0.83766635056241634</v>
      </c>
      <c r="K3" s="66">
        <f>IF(RES_hh_tes!K3=0,"",RES_hh_tes!K3/RES_hh_fec!K3)</f>
        <v>0.8570979708481562</v>
      </c>
      <c r="L3" s="66">
        <f>IF(RES_hh_tes!L3=0,"",RES_hh_tes!L3/RES_hh_fec!L3)</f>
        <v>0.89067294723802837</v>
      </c>
      <c r="M3" s="66">
        <f>IF(RES_hh_tes!M3=0,"",RES_hh_tes!M3/RES_hh_fec!M3)</f>
        <v>0.89279098778516841</v>
      </c>
      <c r="N3" s="66">
        <f>IF(RES_hh_tes!N3=0,"",RES_hh_tes!N3/RES_hh_fec!N3)</f>
        <v>0.89697797724301331</v>
      </c>
      <c r="O3" s="66">
        <f>IF(RES_hh_tes!O3=0,"",RES_hh_tes!O3/RES_hh_fec!O3)</f>
        <v>0.92002505996958672</v>
      </c>
      <c r="P3" s="66">
        <f>IF(RES_hh_tes!P3=0,"",RES_hh_tes!P3/RES_hh_fec!P3)</f>
        <v>0.92888920340040393</v>
      </c>
      <c r="Q3" s="66">
        <f>IF(RES_hh_tes!Q3=0,"",RES_hh_tes!Q3/RES_hh_fec!Q3)</f>
        <v>0.92209974434003139</v>
      </c>
      <c r="R3" s="66">
        <f>IF(RES_hh_tes!R3=0,"",RES_hh_tes!R3/RES_hh_fec!R3)</f>
        <v>0.94551041934130076</v>
      </c>
      <c r="S3" s="66">
        <f>IF(RES_hh_tes!S3=0,"",RES_hh_tes!S3/RES_hh_fec!S3)</f>
        <v>0.94531719467317443</v>
      </c>
      <c r="T3" s="66">
        <f>IF(RES_hh_tes!T3=0,"",RES_hh_tes!T3/RES_hh_fec!T3)</f>
        <v>0.96542225588695796</v>
      </c>
      <c r="U3" s="66">
        <f>IF(RES_hh_tes!U3=0,"",RES_hh_tes!U3/RES_hh_fec!U3)</f>
        <v>0.97247380844484388</v>
      </c>
      <c r="V3" s="66">
        <f>IF(RES_hh_tes!V3=0,"",RES_hh_tes!V3/RES_hh_fec!V3)</f>
        <v>0.99858341750806279</v>
      </c>
      <c r="W3" s="66">
        <f>IF(RES_hh_tes!W3=0,"",RES_hh_tes!W3/RES_hh_fec!W3)</f>
        <v>0.98274047538969844</v>
      </c>
      <c r="X3" s="66">
        <f>IF(RES_hh_tes!X3=0,"",RES_hh_tes!X3/RES_hh_fec!X3)</f>
        <v>1.0237562464769061</v>
      </c>
      <c r="Y3" s="66">
        <f>IF(RES_hh_tes!Y3=0,"",RES_hh_tes!Y3/RES_hh_fec!Y3)</f>
        <v>1.0292451813292609</v>
      </c>
      <c r="DA3" s="87" t="s">
        <v>290</v>
      </c>
    </row>
    <row r="4" spans="1:105" ht="12.95" customHeight="1" x14ac:dyDescent="0.25">
      <c r="A4" s="68" t="s">
        <v>57</v>
      </c>
      <c r="B4" s="70">
        <f>IF(RES_hh_tes!B4=0,"",RES_hh_tes!B4/RES_hh_fec!B4)</f>
        <v>0.67927150515161838</v>
      </c>
      <c r="C4" s="70">
        <f>IF(RES_hh_tes!C4=0,"",RES_hh_tes!C4/RES_hh_fec!C4)</f>
        <v>0.69980489976990534</v>
      </c>
      <c r="D4" s="70">
        <f>IF(RES_hh_tes!D4=0,"",RES_hh_tes!D4/RES_hh_fec!D4)</f>
        <v>0.72285910273998821</v>
      </c>
      <c r="E4" s="70">
        <f>IF(RES_hh_tes!E4=0,"",RES_hh_tes!E4/RES_hh_fec!E4)</f>
        <v>0.74514801494900929</v>
      </c>
      <c r="F4" s="70">
        <f>IF(RES_hh_tes!F4=0,"",RES_hh_tes!F4/RES_hh_fec!F4)</f>
        <v>0.77414310738062386</v>
      </c>
      <c r="G4" s="70">
        <f>IF(RES_hh_tes!G4=0,"",RES_hh_tes!G4/RES_hh_fec!G4)</f>
        <v>0.78253893025628463</v>
      </c>
      <c r="H4" s="70">
        <f>IF(RES_hh_tes!H4=0,"",RES_hh_tes!H4/RES_hh_fec!H4)</f>
        <v>0.81134063774501952</v>
      </c>
      <c r="I4" s="70">
        <f>IF(RES_hh_tes!I4=0,"",RES_hh_tes!I4/RES_hh_fec!I4)</f>
        <v>0.82991128645912615</v>
      </c>
      <c r="J4" s="70">
        <f>IF(RES_hh_tes!J4=0,"",RES_hh_tes!J4/RES_hh_fec!J4)</f>
        <v>0.84986255585733184</v>
      </c>
      <c r="K4" s="70">
        <f>IF(RES_hh_tes!K4=0,"",RES_hh_tes!K4/RES_hh_fec!K4)</f>
        <v>0.87115640068478672</v>
      </c>
      <c r="L4" s="70">
        <f>IF(RES_hh_tes!L4=0,"",RES_hh_tes!L4/RES_hh_fec!L4)</f>
        <v>0.90399636876593137</v>
      </c>
      <c r="M4" s="70">
        <f>IF(RES_hh_tes!M4=0,"",RES_hh_tes!M4/RES_hh_fec!M4)</f>
        <v>0.90844845069515068</v>
      </c>
      <c r="N4" s="70">
        <f>IF(RES_hh_tes!N4=0,"",RES_hh_tes!N4/RES_hh_fec!N4)</f>
        <v>0.91150452925500236</v>
      </c>
      <c r="O4" s="70">
        <f>IF(RES_hh_tes!O4=0,"",RES_hh_tes!O4/RES_hh_fec!O4)</f>
        <v>0.93863794047599935</v>
      </c>
      <c r="P4" s="70">
        <f>IF(RES_hh_tes!P4=0,"",RES_hh_tes!P4/RES_hh_fec!P4)</f>
        <v>0.94967058178774988</v>
      </c>
      <c r="Q4" s="70">
        <f>IF(RES_hh_tes!Q4=0,"",RES_hh_tes!Q4/RES_hh_fec!Q4)</f>
        <v>0.94293821629598584</v>
      </c>
      <c r="R4" s="70">
        <f>IF(RES_hh_tes!R4=0,"",RES_hh_tes!R4/RES_hh_fec!R4)</f>
        <v>0.96873224436505156</v>
      </c>
      <c r="S4" s="70">
        <f>IF(RES_hh_tes!S4=0,"",RES_hh_tes!S4/RES_hh_fec!S4)</f>
        <v>0.9657187984943254</v>
      </c>
      <c r="T4" s="70">
        <f>IF(RES_hh_tes!T4=0,"",RES_hh_tes!T4/RES_hh_fec!T4)</f>
        <v>0.98911260459228989</v>
      </c>
      <c r="U4" s="70">
        <f>IF(RES_hh_tes!U4=0,"",RES_hh_tes!U4/RES_hh_fec!U4)</f>
        <v>0.99626935357444257</v>
      </c>
      <c r="V4" s="70">
        <f>IF(RES_hh_tes!V4=0,"",RES_hh_tes!V4/RES_hh_fec!V4)</f>
        <v>1.0243362575014368</v>
      </c>
      <c r="W4" s="70">
        <f>IF(RES_hh_tes!W4=0,"",RES_hh_tes!W4/RES_hh_fec!W4)</f>
        <v>1.003885618714859</v>
      </c>
      <c r="X4" s="70">
        <f>IF(RES_hh_tes!X4=0,"",RES_hh_tes!X4/RES_hh_fec!X4)</f>
        <v>1.0514831221081431</v>
      </c>
      <c r="Y4" s="70">
        <f>IF(RES_hh_tes!Y4=0,"",RES_hh_tes!Y4/RES_hh_fec!Y4)</f>
        <v>1.0573380304362623</v>
      </c>
      <c r="DA4" s="88" t="s">
        <v>291</v>
      </c>
    </row>
    <row r="5" spans="1:105" ht="12" customHeight="1" x14ac:dyDescent="0.25">
      <c r="A5" s="28" t="s">
        <v>51</v>
      </c>
      <c r="B5" s="78" t="str">
        <f>IF(RES_hh_tes!B5=0,"",RES_hh_tes!B5/RES_hh_fec!B5)</f>
        <v/>
      </c>
      <c r="C5" s="78" t="str">
        <f>IF(RES_hh_tes!C5=0,"",RES_hh_tes!C5/RES_hh_fec!C5)</f>
        <v/>
      </c>
      <c r="D5" s="78" t="str">
        <f>IF(RES_hh_tes!D5=0,"",RES_hh_tes!D5/RES_hh_fec!D5)</f>
        <v/>
      </c>
      <c r="E5" s="78" t="str">
        <f>IF(RES_hh_tes!E5=0,"",RES_hh_tes!E5/RES_hh_fec!E5)</f>
        <v/>
      </c>
      <c r="F5" s="78" t="str">
        <f>IF(RES_hh_tes!F5=0,"",RES_hh_tes!F5/RES_hh_fec!F5)</f>
        <v/>
      </c>
      <c r="G5" s="78" t="str">
        <f>IF(RES_hh_tes!G5=0,"",RES_hh_tes!G5/RES_hh_fec!G5)</f>
        <v/>
      </c>
      <c r="H5" s="78" t="str">
        <f>IF(RES_hh_tes!H5=0,"",RES_hh_tes!H5/RES_hh_fec!H5)</f>
        <v/>
      </c>
      <c r="I5" s="78" t="str">
        <f>IF(RES_hh_tes!I5=0,"",RES_hh_tes!I5/RES_hh_fec!I5)</f>
        <v/>
      </c>
      <c r="J5" s="78" t="str">
        <f>IF(RES_hh_tes!J5=0,"",RES_hh_tes!J5/RES_hh_fec!J5)</f>
        <v/>
      </c>
      <c r="K5" s="78" t="str">
        <f>IF(RES_hh_tes!K5=0,"",RES_hh_tes!K5/RES_hh_fec!K5)</f>
        <v/>
      </c>
      <c r="L5" s="78" t="str">
        <f>IF(RES_hh_tes!L5=0,"",RES_hh_tes!L5/RES_hh_fec!L5)</f>
        <v/>
      </c>
      <c r="M5" s="78" t="str">
        <f>IF(RES_hh_tes!M5=0,"",RES_hh_tes!M5/RES_hh_fec!M5)</f>
        <v/>
      </c>
      <c r="N5" s="78" t="str">
        <f>IF(RES_hh_tes!N5=0,"",RES_hh_tes!N5/RES_hh_fec!N5)</f>
        <v/>
      </c>
      <c r="O5" s="78" t="str">
        <f>IF(RES_hh_tes!O5=0,"",RES_hh_tes!O5/RES_hh_fec!O5)</f>
        <v/>
      </c>
      <c r="P5" s="78" t="str">
        <f>IF(RES_hh_tes!P5=0,"",RES_hh_tes!P5/RES_hh_fec!P5)</f>
        <v/>
      </c>
      <c r="Q5" s="78" t="str">
        <f>IF(RES_hh_tes!Q5=0,"",RES_hh_tes!Q5/RES_hh_fec!Q5)</f>
        <v/>
      </c>
      <c r="R5" s="78" t="str">
        <f>IF(RES_hh_tes!R5=0,"",RES_hh_tes!R5/RES_hh_fec!R5)</f>
        <v/>
      </c>
      <c r="S5" s="78" t="str">
        <f>IF(RES_hh_tes!S5=0,"",RES_hh_tes!S5/RES_hh_fec!S5)</f>
        <v/>
      </c>
      <c r="T5" s="78" t="str">
        <f>IF(RES_hh_tes!T5=0,"",RES_hh_tes!T5/RES_hh_fec!T5)</f>
        <v/>
      </c>
      <c r="U5" s="78" t="str">
        <f>IF(RES_hh_tes!U5=0,"",RES_hh_tes!U5/RES_hh_fec!U5)</f>
        <v/>
      </c>
      <c r="V5" s="78" t="str">
        <f>IF(RES_hh_tes!V5=0,"",RES_hh_tes!V5/RES_hh_fec!V5)</f>
        <v/>
      </c>
      <c r="W5" s="78" t="str">
        <f>IF(RES_hh_tes!W5=0,"",RES_hh_tes!W5/RES_hh_fec!W5)</f>
        <v/>
      </c>
      <c r="X5" s="78" t="str">
        <f>IF(RES_hh_tes!X5=0,"",RES_hh_tes!X5/RES_hh_fec!X5)</f>
        <v/>
      </c>
      <c r="Y5" s="78" t="str">
        <f>IF(RES_hh_tes!Y5=0,"",RES_hh_tes!Y5/RES_hh_fec!Y5)</f>
        <v/>
      </c>
      <c r="DA5" s="89" t="s">
        <v>421</v>
      </c>
    </row>
    <row r="6" spans="1:105" ht="12" customHeight="1" x14ac:dyDescent="0.25">
      <c r="A6" s="28" t="s">
        <v>74</v>
      </c>
      <c r="B6" s="78" t="str">
        <f>IF(RES_hh_tes!B6=0,"",RES_hh_tes!B6/RES_hh_fec!B6)</f>
        <v/>
      </c>
      <c r="C6" s="78" t="str">
        <f>IF(RES_hh_tes!C6=0,"",RES_hh_tes!C6/RES_hh_fec!C6)</f>
        <v/>
      </c>
      <c r="D6" s="78">
        <f>IF(RES_hh_tes!D6=0,"",RES_hh_tes!D6/RES_hh_fec!D6)</f>
        <v>0.54293099672291167</v>
      </c>
      <c r="E6" s="78">
        <f>IF(RES_hh_tes!E6=0,"",RES_hh_tes!E6/RES_hh_fec!E6)</f>
        <v>0.54499135921870789</v>
      </c>
      <c r="F6" s="78">
        <f>IF(RES_hh_tes!F6=0,"",RES_hh_tes!F6/RES_hh_fec!F6)</f>
        <v>0.54682305998145264</v>
      </c>
      <c r="G6" s="78">
        <f>IF(RES_hh_tes!G6=0,"",RES_hh_tes!G6/RES_hh_fec!G6)</f>
        <v>0.54918562043629893</v>
      </c>
      <c r="H6" s="78">
        <f>IF(RES_hh_tes!H6=0,"",RES_hh_tes!H6/RES_hh_fec!H6)</f>
        <v>0.55087877304887312</v>
      </c>
      <c r="I6" s="78">
        <f>IF(RES_hh_tes!I6=0,"",RES_hh_tes!I6/RES_hh_fec!I6)</f>
        <v>0.55287822845346024</v>
      </c>
      <c r="J6" s="78">
        <f>IF(RES_hh_tes!J6=0,"",RES_hh_tes!J6/RES_hh_fec!J6)</f>
        <v>0.55362539814715728</v>
      </c>
      <c r="K6" s="78">
        <f>IF(RES_hh_tes!K6=0,"",RES_hh_tes!K6/RES_hh_fec!K6)</f>
        <v>0.55386370247900185</v>
      </c>
      <c r="L6" s="78">
        <f>IF(RES_hh_tes!L6=0,"",RES_hh_tes!L6/RES_hh_fec!L6)</f>
        <v>0.55403676457650319</v>
      </c>
      <c r="M6" s="78">
        <f>IF(RES_hh_tes!M6=0,"",RES_hh_tes!M6/RES_hh_fec!M6)</f>
        <v>0.5542364621922129</v>
      </c>
      <c r="N6" s="78">
        <f>IF(RES_hh_tes!N6=0,"",RES_hh_tes!N6/RES_hh_fec!N6)</f>
        <v>0.55984402824082724</v>
      </c>
      <c r="O6" s="78">
        <f>IF(RES_hh_tes!O6=0,"",RES_hh_tes!O6/RES_hh_fec!O6)</f>
        <v>0.5690295331684897</v>
      </c>
      <c r="P6" s="78">
        <f>IF(RES_hh_tes!P6=0,"",RES_hh_tes!P6/RES_hh_fec!P6)</f>
        <v>0.584337595731934</v>
      </c>
      <c r="Q6" s="78">
        <f>IF(RES_hh_tes!Q6=0,"",RES_hh_tes!Q6/RES_hh_fec!Q6)</f>
        <v>0.58748646435828267</v>
      </c>
      <c r="R6" s="78">
        <f>IF(RES_hh_tes!R6=0,"",RES_hh_tes!R6/RES_hh_fec!R6)</f>
        <v>0.59523270880379009</v>
      </c>
      <c r="S6" s="78">
        <f>IF(RES_hh_tes!S6=0,"",RES_hh_tes!S6/RES_hh_fec!S6)</f>
        <v>0.61129134513562966</v>
      </c>
      <c r="T6" s="78">
        <f>IF(RES_hh_tes!T6=0,"",RES_hh_tes!T6/RES_hh_fec!T6)</f>
        <v>0.64007165483504669</v>
      </c>
      <c r="U6" s="78">
        <f>IF(RES_hh_tes!U6=0,"",RES_hh_tes!U6/RES_hh_fec!U6)</f>
        <v>0.6623360708196615</v>
      </c>
      <c r="V6" s="78">
        <f>IF(RES_hh_tes!V6=0,"",RES_hh_tes!V6/RES_hh_fec!V6)</f>
        <v>0.6803887117159706</v>
      </c>
      <c r="W6" s="78">
        <f>IF(RES_hh_tes!W6=0,"",RES_hh_tes!W6/RES_hh_fec!W6)</f>
        <v>0.69394416122522506</v>
      </c>
      <c r="X6" s="78">
        <f>IF(RES_hh_tes!X6=0,"",RES_hh_tes!X6/RES_hh_fec!X6)</f>
        <v>0.70344178569535487</v>
      </c>
      <c r="Y6" s="78">
        <f>IF(RES_hh_tes!Y6=0,"",RES_hh_tes!Y6/RES_hh_fec!Y6)</f>
        <v>0.71129479220217318</v>
      </c>
      <c r="DA6" s="89" t="s">
        <v>422</v>
      </c>
    </row>
    <row r="7" spans="1:105" ht="12" customHeight="1" x14ac:dyDescent="0.25">
      <c r="A7" s="28" t="s">
        <v>200</v>
      </c>
      <c r="B7" s="78">
        <f>IF(RES_hh_tes!B7=0,"",RES_hh_tes!B7/RES_hh_fec!B7)</f>
        <v>0.43095528058208249</v>
      </c>
      <c r="C7" s="78">
        <f>IF(RES_hh_tes!C7=0,"",RES_hh_tes!C7/RES_hh_fec!C7)</f>
        <v>0.43150780788334453</v>
      </c>
      <c r="D7" s="78">
        <f>IF(RES_hh_tes!D7=0,"",RES_hh_tes!D7/RES_hh_fec!D7)</f>
        <v>0.43155815557231775</v>
      </c>
      <c r="E7" s="78">
        <f>IF(RES_hh_tes!E7=0,"",RES_hh_tes!E7/RES_hh_fec!E7)</f>
        <v>0.43160172023036814</v>
      </c>
      <c r="F7" s="78">
        <f>IF(RES_hh_tes!F7=0,"",RES_hh_tes!F7/RES_hh_fec!F7)</f>
        <v>0.43165269349778562</v>
      </c>
      <c r="G7" s="78">
        <f>IF(RES_hh_tes!G7=0,"",RES_hh_tes!G7/RES_hh_fec!G7)</f>
        <v>0.43420875477434207</v>
      </c>
      <c r="H7" s="78">
        <f>IF(RES_hh_tes!H7=0,"",RES_hh_tes!H7/RES_hh_fec!H7)</f>
        <v>0.43475910449818905</v>
      </c>
      <c r="I7" s="78">
        <f>IF(RES_hh_tes!I7=0,"",RES_hh_tes!I7/RES_hh_fec!I7)</f>
        <v>0.43692638372839698</v>
      </c>
      <c r="J7" s="78">
        <f>IF(RES_hh_tes!J7=0,"",RES_hh_tes!J7/RES_hh_fec!J7)</f>
        <v>0.43814902887248519</v>
      </c>
      <c r="K7" s="78">
        <f>IF(RES_hh_tes!K7=0,"",RES_hh_tes!K7/RES_hh_fec!K7)</f>
        <v>0.44232317468941423</v>
      </c>
      <c r="L7" s="78">
        <f>IF(RES_hh_tes!L7=0,"",RES_hh_tes!L7/RES_hh_fec!L7)</f>
        <v>0.44970948952379131</v>
      </c>
      <c r="M7" s="78">
        <f>IF(RES_hh_tes!M7=0,"",RES_hh_tes!M7/RES_hh_fec!M7)</f>
        <v>0.46977604263471651</v>
      </c>
      <c r="N7" s="78">
        <f>IF(RES_hh_tes!N7=0,"",RES_hh_tes!N7/RES_hh_fec!N7)</f>
        <v>0.50466886586189708</v>
      </c>
      <c r="O7" s="78">
        <f>IF(RES_hh_tes!O7=0,"",RES_hh_tes!O7/RES_hh_fec!O7)</f>
        <v>0.54677953847362337</v>
      </c>
      <c r="P7" s="78">
        <f>IF(RES_hh_tes!P7=0,"",RES_hh_tes!P7/RES_hh_fec!P7)</f>
        <v>0.54874501054618929</v>
      </c>
      <c r="Q7" s="78">
        <f>IF(RES_hh_tes!Q7=0,"",RES_hh_tes!Q7/RES_hh_fec!Q7)</f>
        <v>0.55014370910991384</v>
      </c>
      <c r="R7" s="78">
        <f>IF(RES_hh_tes!R7=0,"",RES_hh_tes!R7/RES_hh_fec!R7)</f>
        <v>0.55141614349179302</v>
      </c>
      <c r="S7" s="78">
        <f>IF(RES_hh_tes!S7=0,"",RES_hh_tes!S7/RES_hh_fec!S7)</f>
        <v>0.55270978723227071</v>
      </c>
      <c r="T7" s="78">
        <f>IF(RES_hh_tes!T7=0,"",RES_hh_tes!T7/RES_hh_fec!T7)</f>
        <v>0.55464613827486209</v>
      </c>
      <c r="U7" s="78">
        <f>IF(RES_hh_tes!U7=0,"",RES_hh_tes!U7/RES_hh_fec!U7)</f>
        <v>0.56255469215808362</v>
      </c>
      <c r="V7" s="78">
        <f>IF(RES_hh_tes!V7=0,"",RES_hh_tes!V7/RES_hh_fec!V7)</f>
        <v>0.57207631719934771</v>
      </c>
      <c r="W7" s="78">
        <f>IF(RES_hh_tes!W7=0,"",RES_hh_tes!W7/RES_hh_fec!W7)</f>
        <v>0.57967736645510481</v>
      </c>
      <c r="X7" s="78">
        <f>IF(RES_hh_tes!X7=0,"",RES_hh_tes!X7/RES_hh_fec!X7)</f>
        <v>0.58246679634612064</v>
      </c>
      <c r="Y7" s="78">
        <f>IF(RES_hh_tes!Y7=0,"",RES_hh_tes!Y7/RES_hh_fec!Y7)</f>
        <v>0.58603599116270633</v>
      </c>
      <c r="DA7" s="89" t="s">
        <v>423</v>
      </c>
    </row>
    <row r="8" spans="1:105" ht="12" customHeight="1" x14ac:dyDescent="0.25">
      <c r="A8" s="28" t="s">
        <v>189</v>
      </c>
      <c r="B8" s="78">
        <f>IF(RES_hh_tes!B8=0,"",RES_hh_tes!B8/RES_hh_fec!B8)</f>
        <v>0.47522998078418827</v>
      </c>
      <c r="C8" s="78">
        <f>IF(RES_hh_tes!C8=0,"",RES_hh_tes!C8/RES_hh_fec!C8)</f>
        <v>0.4763654988615047</v>
      </c>
      <c r="D8" s="78">
        <f>IF(RES_hh_tes!D8=0,"",RES_hh_tes!D8/RES_hh_fec!D8)</f>
        <v>0.47646821751746454</v>
      </c>
      <c r="E8" s="78">
        <f>IF(RES_hh_tes!E8=0,"",RES_hh_tes!E8/RES_hh_fec!E8)</f>
        <v>0.47646895446677773</v>
      </c>
      <c r="F8" s="78">
        <f>IF(RES_hh_tes!F8=0,"",RES_hh_tes!F8/RES_hh_fec!F8)</f>
        <v>0.4764695576676235</v>
      </c>
      <c r="G8" s="78">
        <f>IF(RES_hh_tes!G8=0,"",RES_hh_tes!G8/RES_hh_fec!G8)</f>
        <v>0.47646958397108902</v>
      </c>
      <c r="H8" s="78">
        <f>IF(RES_hh_tes!H8=0,"",RES_hh_tes!H8/RES_hh_fec!H8)</f>
        <v>0.47741738892822022</v>
      </c>
      <c r="I8" s="78">
        <f>IF(RES_hh_tes!I8=0,"",RES_hh_tes!I8/RES_hh_fec!I8)</f>
        <v>0.49659657912490351</v>
      </c>
      <c r="J8" s="78">
        <f>IF(RES_hh_tes!J8=0,"",RES_hh_tes!J8/RES_hh_fec!J8)</f>
        <v>0.51820902038011452</v>
      </c>
      <c r="K8" s="78">
        <f>IF(RES_hh_tes!K8=0,"",RES_hh_tes!K8/RES_hh_fec!K8)</f>
        <v>0.53050654342244463</v>
      </c>
      <c r="L8" s="78">
        <f>IF(RES_hh_tes!L8=0,"",RES_hh_tes!L8/RES_hh_fec!L8)</f>
        <v>0.53643724581930685</v>
      </c>
      <c r="M8" s="78">
        <f>IF(RES_hh_tes!M8=0,"",RES_hh_tes!M8/RES_hh_fec!M8)</f>
        <v>0.54256915363082359</v>
      </c>
      <c r="N8" s="78">
        <f>IF(RES_hh_tes!N8=0,"",RES_hh_tes!N8/RES_hh_fec!N8)</f>
        <v>0.54917123036298898</v>
      </c>
      <c r="O8" s="78">
        <f>IF(RES_hh_tes!O8=0,"",RES_hh_tes!O8/RES_hh_fec!O8)</f>
        <v>0.55789322212323367</v>
      </c>
      <c r="P8" s="78">
        <f>IF(RES_hh_tes!P8=0,"",RES_hh_tes!P8/RES_hh_fec!P8)</f>
        <v>0.56048266687918402</v>
      </c>
      <c r="Q8" s="78">
        <f>IF(RES_hh_tes!Q8=0,"",RES_hh_tes!Q8/RES_hh_fec!Q8)</f>
        <v>0.56201473435134885</v>
      </c>
      <c r="R8" s="78">
        <f>IF(RES_hh_tes!R8=0,"",RES_hh_tes!R8/RES_hh_fec!R8)</f>
        <v>0.56227966645817606</v>
      </c>
      <c r="S8" s="78">
        <f>IF(RES_hh_tes!S8=0,"",RES_hh_tes!S8/RES_hh_fec!S8)</f>
        <v>0.56260483885991475</v>
      </c>
      <c r="T8" s="78">
        <f>IF(RES_hh_tes!T8=0,"",RES_hh_tes!T8/RES_hh_fec!T8)</f>
        <v>0.56261652102024939</v>
      </c>
      <c r="U8" s="78">
        <f>IF(RES_hh_tes!U8=0,"",RES_hh_tes!U8/RES_hh_fec!U8)</f>
        <v>0.56262106004765866</v>
      </c>
      <c r="V8" s="78">
        <f>IF(RES_hh_tes!V8=0,"",RES_hh_tes!V8/RES_hh_fec!V8)</f>
        <v>0.5626507327336252</v>
      </c>
      <c r="W8" s="78">
        <f>IF(RES_hh_tes!W8=0,"",RES_hh_tes!W8/RES_hh_fec!W8)</f>
        <v>0.56280119189271327</v>
      </c>
      <c r="X8" s="78">
        <f>IF(RES_hh_tes!X8=0,"",RES_hh_tes!X8/RES_hh_fec!X8)</f>
        <v>0.57490197530620268</v>
      </c>
      <c r="Y8" s="78">
        <f>IF(RES_hh_tes!Y8=0,"",RES_hh_tes!Y8/RES_hh_fec!Y8)</f>
        <v>0.62521693258222466</v>
      </c>
      <c r="DA8" s="89" t="s">
        <v>424</v>
      </c>
    </row>
    <row r="9" spans="1:105" ht="12" customHeight="1" x14ac:dyDescent="0.25">
      <c r="A9" s="28" t="s">
        <v>202</v>
      </c>
      <c r="B9" s="78">
        <f>IF(RES_hh_tes!B9=0,"",RES_hh_tes!B9/RES_hh_fec!B9)</f>
        <v>0.43065547788052222</v>
      </c>
      <c r="C9" s="78">
        <f>IF(RES_hh_tes!C9=0,"",RES_hh_tes!C9/RES_hh_fec!C9)</f>
        <v>0.43345935119652967</v>
      </c>
      <c r="D9" s="78">
        <f>IF(RES_hh_tes!D9=0,"",RES_hh_tes!D9/RES_hh_fec!D9)</f>
        <v>0.44178616533259996</v>
      </c>
      <c r="E9" s="78">
        <f>IF(RES_hh_tes!E9=0,"",RES_hh_tes!E9/RES_hh_fec!E9)</f>
        <v>0.45129200397192215</v>
      </c>
      <c r="F9" s="78">
        <f>IF(RES_hh_tes!F9=0,"",RES_hh_tes!F9/RES_hh_fec!F9)</f>
        <v>0.46303685566252606</v>
      </c>
      <c r="G9" s="78">
        <f>IF(RES_hh_tes!G9=0,"",RES_hh_tes!G9/RES_hh_fec!G9)</f>
        <v>0.47578561853561024</v>
      </c>
      <c r="H9" s="78">
        <f>IF(RES_hh_tes!H9=0,"",RES_hh_tes!H9/RES_hh_fec!H9)</f>
        <v>0.49012755737349806</v>
      </c>
      <c r="I9" s="78">
        <f>IF(RES_hh_tes!I9=0,"",RES_hh_tes!I9/RES_hh_fec!I9)</f>
        <v>0.50741347372844237</v>
      </c>
      <c r="J9" s="78">
        <f>IF(RES_hh_tes!J9=0,"",RES_hh_tes!J9/RES_hh_fec!J9)</f>
        <v>0.52419014853034862</v>
      </c>
      <c r="K9" s="78">
        <f>IF(RES_hh_tes!K9=0,"",RES_hh_tes!K9/RES_hh_fec!K9)</f>
        <v>0.54690359053585391</v>
      </c>
      <c r="L9" s="78">
        <f>IF(RES_hh_tes!L9=0,"",RES_hh_tes!L9/RES_hh_fec!L9)</f>
        <v>0.57239049322192848</v>
      </c>
      <c r="M9" s="78">
        <f>IF(RES_hh_tes!M9=0,"",RES_hh_tes!M9/RES_hh_fec!M9)</f>
        <v>0.60320623403656992</v>
      </c>
      <c r="N9" s="78">
        <f>IF(RES_hh_tes!N9=0,"",RES_hh_tes!N9/RES_hh_fec!N9)</f>
        <v>0.62196938361869825</v>
      </c>
      <c r="O9" s="78">
        <f>IF(RES_hh_tes!O9=0,"",RES_hh_tes!O9/RES_hh_fec!O9)</f>
        <v>0.63483001940625094</v>
      </c>
      <c r="P9" s="78">
        <f>IF(RES_hh_tes!P9=0,"",RES_hh_tes!P9/RES_hh_fec!P9)</f>
        <v>0.63608643294246059</v>
      </c>
      <c r="Q9" s="78">
        <f>IF(RES_hh_tes!Q9=0,"",RES_hh_tes!Q9/RES_hh_fec!Q9)</f>
        <v>0.63804564234200456</v>
      </c>
      <c r="R9" s="78">
        <f>IF(RES_hh_tes!R9=0,"",RES_hh_tes!R9/RES_hh_fec!R9)</f>
        <v>0.64086285963948575</v>
      </c>
      <c r="S9" s="78">
        <f>IF(RES_hh_tes!S9=0,"",RES_hh_tes!S9/RES_hh_fec!S9)</f>
        <v>0.64528505854678431</v>
      </c>
      <c r="T9" s="78">
        <f>IF(RES_hh_tes!T9=0,"",RES_hh_tes!T9/RES_hh_fec!T9)</f>
        <v>0.6509736929510046</v>
      </c>
      <c r="U9" s="78">
        <f>IF(RES_hh_tes!U9=0,"",RES_hh_tes!U9/RES_hh_fec!U9)</f>
        <v>0.66029427047919198</v>
      </c>
      <c r="V9" s="78">
        <f>IF(RES_hh_tes!V9=0,"",RES_hh_tes!V9/RES_hh_fec!V9)</f>
        <v>0.67262595831681726</v>
      </c>
      <c r="W9" s="78">
        <f>IF(RES_hh_tes!W9=0,"",RES_hh_tes!W9/RES_hh_fec!W9)</f>
        <v>0.68361536228511299</v>
      </c>
      <c r="X9" s="78">
        <f>IF(RES_hh_tes!X9=0,"",RES_hh_tes!X9/RES_hh_fec!X9)</f>
        <v>0.69467228274929149</v>
      </c>
      <c r="Y9" s="78">
        <f>IF(RES_hh_tes!Y9=0,"",RES_hh_tes!Y9/RES_hh_fec!Y9)</f>
        <v>0.70596197585952825</v>
      </c>
      <c r="DA9" s="89" t="s">
        <v>425</v>
      </c>
    </row>
    <row r="10" spans="1:105" ht="12" customHeight="1" x14ac:dyDescent="0.25">
      <c r="A10" s="28" t="s">
        <v>197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X10" s="78" t="str">
        <f>IF(RES_hh_tes!X10=0,"",RES_hh_tes!X10/RES_hh_fec!X10)</f>
        <v/>
      </c>
      <c r="Y10" s="78" t="str">
        <f>IF(RES_hh_tes!Y10=0,"",RES_hh_tes!Y10/RES_hh_fec!Y10)</f>
        <v/>
      </c>
      <c r="DA10" s="89" t="s">
        <v>426</v>
      </c>
    </row>
    <row r="11" spans="1:105" ht="12" customHeight="1" x14ac:dyDescent="0.25">
      <c r="A11" s="28" t="s">
        <v>198</v>
      </c>
      <c r="B11" s="78">
        <f>IF(RES_hh_tes!B11=0,"",RES_hh_tes!B11/RES_hh_fec!B11)</f>
        <v>0.73367626590736779</v>
      </c>
      <c r="C11" s="78">
        <f>IF(RES_hh_tes!C11=0,"",RES_hh_tes!C11/RES_hh_fec!C11)</f>
        <v>0.73629876635113511</v>
      </c>
      <c r="D11" s="78">
        <f>IF(RES_hh_tes!D11=0,"",RES_hh_tes!D11/RES_hh_fec!D11)</f>
        <v>0.73844792904513978</v>
      </c>
      <c r="E11" s="78">
        <f>IF(RES_hh_tes!E11=0,"",RES_hh_tes!E11/RES_hh_fec!E11)</f>
        <v>0.74055291148786362</v>
      </c>
      <c r="F11" s="78">
        <f>IF(RES_hh_tes!F11=0,"",RES_hh_tes!F11/RES_hh_fec!F11)</f>
        <v>0.74278891816972203</v>
      </c>
      <c r="G11" s="78">
        <f>IF(RES_hh_tes!G11=0,"",RES_hh_tes!G11/RES_hh_fec!G11)</f>
        <v>0.74424923058479098</v>
      </c>
      <c r="H11" s="78">
        <f>IF(RES_hh_tes!H11=0,"",RES_hh_tes!H11/RES_hh_fec!H11)</f>
        <v>0.74624158089446035</v>
      </c>
      <c r="I11" s="78">
        <f>IF(RES_hh_tes!I11=0,"",RES_hh_tes!I11/RES_hh_fec!I11)</f>
        <v>0.74871672839599146</v>
      </c>
      <c r="J11" s="78">
        <f>IF(RES_hh_tes!J11=0,"",RES_hh_tes!J11/RES_hh_fec!J11)</f>
        <v>0.7522583263711653</v>
      </c>
      <c r="K11" s="78">
        <f>IF(RES_hh_tes!K11=0,"",RES_hh_tes!K11/RES_hh_fec!K11)</f>
        <v>0.75534288992031307</v>
      </c>
      <c r="L11" s="78">
        <f>IF(RES_hh_tes!L11=0,"",RES_hh_tes!L11/RES_hh_fec!L11)</f>
        <v>0.75743141421945226</v>
      </c>
      <c r="M11" s="78">
        <f>IF(RES_hh_tes!M11=0,"",RES_hh_tes!M11/RES_hh_fec!M11)</f>
        <v>0.76019719957930332</v>
      </c>
      <c r="N11" s="78">
        <f>IF(RES_hh_tes!N11=0,"",RES_hh_tes!N11/RES_hh_fec!N11)</f>
        <v>0.76401281099916474</v>
      </c>
      <c r="O11" s="78">
        <f>IF(RES_hh_tes!O11=0,"",RES_hh_tes!O11/RES_hh_fec!O11)</f>
        <v>0.76790618382487874</v>
      </c>
      <c r="P11" s="78">
        <f>IF(RES_hh_tes!P11=0,"",RES_hh_tes!P11/RES_hh_fec!P11)</f>
        <v>0.769170612117407</v>
      </c>
      <c r="Q11" s="78">
        <f>IF(RES_hh_tes!Q11=0,"",RES_hh_tes!Q11/RES_hh_fec!Q11)</f>
        <v>0.77091910756722071</v>
      </c>
      <c r="R11" s="78">
        <f>IF(RES_hh_tes!R11=0,"",RES_hh_tes!R11/RES_hh_fec!R11)</f>
        <v>0.77332304831869048</v>
      </c>
      <c r="S11" s="78">
        <f>IF(RES_hh_tes!S11=0,"",RES_hh_tes!S11/RES_hh_fec!S11)</f>
        <v>0.77669969478182954</v>
      </c>
      <c r="T11" s="78">
        <f>IF(RES_hh_tes!T11=0,"",RES_hh_tes!T11/RES_hh_fec!T11)</f>
        <v>0.77990908704657314</v>
      </c>
      <c r="U11" s="78">
        <f>IF(RES_hh_tes!U11=0,"",RES_hh_tes!U11/RES_hh_fec!U11)</f>
        <v>0.78320522493678979</v>
      </c>
      <c r="V11" s="78">
        <f>IF(RES_hh_tes!V11=0,"",RES_hh_tes!V11/RES_hh_fec!V11)</f>
        <v>0.78636625538012772</v>
      </c>
      <c r="W11" s="78">
        <f>IF(RES_hh_tes!W11=0,"",RES_hh_tes!W11/RES_hh_fec!W11)</f>
        <v>0.78993152006360801</v>
      </c>
      <c r="X11" s="78">
        <f>IF(RES_hh_tes!X11=0,"",RES_hh_tes!X11/RES_hh_fec!X11)</f>
        <v>0.7939757456071409</v>
      </c>
      <c r="Y11" s="78">
        <f>IF(RES_hh_tes!Y11=0,"",RES_hh_tes!Y11/RES_hh_fec!Y11)</f>
        <v>0.79830096878716028</v>
      </c>
      <c r="DA11" s="89" t="s">
        <v>427</v>
      </c>
    </row>
    <row r="12" spans="1:105" ht="12" customHeight="1" x14ac:dyDescent="0.25">
      <c r="A12" s="28" t="s">
        <v>95</v>
      </c>
      <c r="B12" s="78">
        <f>IF(RES_hh_tes!B12=0,"",RES_hh_tes!B12/RES_hh_fec!B12)</f>
        <v>1.4266593847675386</v>
      </c>
      <c r="C12" s="78">
        <f>IF(RES_hh_tes!C12=0,"",RES_hh_tes!C12/RES_hh_fec!C12)</f>
        <v>1.4426090377182816</v>
      </c>
      <c r="D12" s="78">
        <f>IF(RES_hh_tes!D12=0,"",RES_hh_tes!D12/RES_hh_fec!D12)</f>
        <v>1.4780829886123279</v>
      </c>
      <c r="E12" s="78">
        <f>IF(RES_hh_tes!E12=0,"",RES_hh_tes!E12/RES_hh_fec!E12)</f>
        <v>1.518652370641693</v>
      </c>
      <c r="F12" s="78">
        <f>IF(RES_hh_tes!F12=0,"",RES_hh_tes!F12/RES_hh_fec!F12)</f>
        <v>1.5612338142550377</v>
      </c>
      <c r="G12" s="78">
        <f>IF(RES_hh_tes!G12=0,"",RES_hh_tes!G12/RES_hh_fec!G12)</f>
        <v>1.6026143822392307</v>
      </c>
      <c r="H12" s="78">
        <f>IF(RES_hh_tes!H12=0,"",RES_hh_tes!H12/RES_hh_fec!H12)</f>
        <v>1.6453980113114473</v>
      </c>
      <c r="I12" s="78">
        <f>IF(RES_hh_tes!I12=0,"",RES_hh_tes!I12/RES_hh_fec!I12)</f>
        <v>1.6904486466512305</v>
      </c>
      <c r="J12" s="78">
        <f>IF(RES_hh_tes!J12=0,"",RES_hh_tes!J12/RES_hh_fec!J12)</f>
        <v>1.7418694024187416</v>
      </c>
      <c r="K12" s="78">
        <f>IF(RES_hh_tes!K12=0,"",RES_hh_tes!K12/RES_hh_fec!K12)</f>
        <v>1.796013359851828</v>
      </c>
      <c r="L12" s="78">
        <f>IF(RES_hh_tes!L12=0,"",RES_hh_tes!L12/RES_hh_fec!L12)</f>
        <v>1.8507014955903911</v>
      </c>
      <c r="M12" s="78">
        <f>IF(RES_hh_tes!M12=0,"",RES_hh_tes!M12/RES_hh_fec!M12)</f>
        <v>1.9031246857046307</v>
      </c>
      <c r="N12" s="78">
        <f>IF(RES_hh_tes!N12=0,"",RES_hh_tes!N12/RES_hh_fec!N12)</f>
        <v>1.9670215648049971</v>
      </c>
      <c r="O12" s="78">
        <f>IF(RES_hh_tes!O12=0,"",RES_hh_tes!O12/RES_hh_fec!O12)</f>
        <v>2.0617478000298397</v>
      </c>
      <c r="P12" s="78">
        <f>IF(RES_hh_tes!P12=0,"",RES_hh_tes!P12/RES_hh_fec!P12)</f>
        <v>2.1195738445951826</v>
      </c>
      <c r="Q12" s="78">
        <f>IF(RES_hh_tes!Q12=0,"",RES_hh_tes!Q12/RES_hh_fec!Q12)</f>
        <v>2.1970056086376393</v>
      </c>
      <c r="R12" s="78">
        <f>IF(RES_hh_tes!R12=0,"",RES_hh_tes!R12/RES_hh_fec!R12)</f>
        <v>2.3034852032019231</v>
      </c>
      <c r="S12" s="78">
        <f>IF(RES_hh_tes!S12=0,"",RES_hh_tes!S12/RES_hh_fec!S12)</f>
        <v>2.4282443597051171</v>
      </c>
      <c r="T12" s="78">
        <f>IF(RES_hh_tes!T12=0,"",RES_hh_tes!T12/RES_hh_fec!T12)</f>
        <v>2.5858996521911695</v>
      </c>
      <c r="U12" s="78">
        <f>IF(RES_hh_tes!U12=0,"",RES_hh_tes!U12/RES_hh_fec!U12)</f>
        <v>2.7214572297394075</v>
      </c>
      <c r="V12" s="78">
        <f>IF(RES_hh_tes!V12=0,"",RES_hh_tes!V12/RES_hh_fec!V12)</f>
        <v>2.8478326791822872</v>
      </c>
      <c r="W12" s="78">
        <f>IF(RES_hh_tes!W12=0,"",RES_hh_tes!W12/RES_hh_fec!W12)</f>
        <v>2.9499430472157293</v>
      </c>
      <c r="X12" s="78">
        <f>IF(RES_hh_tes!X12=0,"",RES_hh_tes!X12/RES_hh_fec!X12)</f>
        <v>3.0601534764841758</v>
      </c>
      <c r="Y12" s="78">
        <f>IF(RES_hh_tes!Y12=0,"",RES_hh_tes!Y12/RES_hh_fec!Y12)</f>
        <v>3.1583518393544141</v>
      </c>
      <c r="DA12" s="89" t="s">
        <v>428</v>
      </c>
    </row>
    <row r="13" spans="1:105" ht="12" customHeight="1" x14ac:dyDescent="0.25">
      <c r="A13" s="73" t="s">
        <v>94</v>
      </c>
      <c r="B13" s="79">
        <f>IF(RES_hh_tes!B13=0,"",RES_hh_tes!B13/RES_hh_fec!B13)</f>
        <v>0.65444119340903995</v>
      </c>
      <c r="C13" s="79">
        <f>IF(RES_hh_tes!C13=0,"",RES_hh_tes!C13/RES_hh_fec!C13)</f>
        <v>0.65508363672862635</v>
      </c>
      <c r="D13" s="79">
        <f>IF(RES_hh_tes!D13=0,"",RES_hh_tes!D13/RES_hh_fec!D13)</f>
        <v>0.65538806660949378</v>
      </c>
      <c r="E13" s="79">
        <f>IF(RES_hh_tes!E13=0,"",RES_hh_tes!E13/RES_hh_fec!E13)</f>
        <v>0.65606966233370678</v>
      </c>
      <c r="F13" s="79">
        <f>IF(RES_hh_tes!F13=0,"",RES_hh_tes!F13/RES_hh_fec!F13)</f>
        <v>0.65738612926800377</v>
      </c>
      <c r="G13" s="79">
        <f>IF(RES_hh_tes!G13=0,"",RES_hh_tes!G13/RES_hh_fec!G13)</f>
        <v>0.65899654534994168</v>
      </c>
      <c r="H13" s="79">
        <f>IF(RES_hh_tes!H13=0,"",RES_hh_tes!H13/RES_hh_fec!H13)</f>
        <v>0.66205204893959135</v>
      </c>
      <c r="I13" s="79">
        <f>IF(RES_hh_tes!I13=0,"",RES_hh_tes!I13/RES_hh_fec!I13)</f>
        <v>0.66719409223424031</v>
      </c>
      <c r="J13" s="79">
        <f>IF(RES_hh_tes!J13=0,"",RES_hh_tes!J13/RES_hh_fec!J13)</f>
        <v>0.67484999748680108</v>
      </c>
      <c r="K13" s="79">
        <f>IF(RES_hh_tes!K13=0,"",RES_hh_tes!K13/RES_hh_fec!K13)</f>
        <v>0.68469795362471808</v>
      </c>
      <c r="L13" s="79">
        <f>IF(RES_hh_tes!L13=0,"",RES_hh_tes!L13/RES_hh_fec!L13)</f>
        <v>0.69600785466974957</v>
      </c>
      <c r="M13" s="79">
        <f>IF(RES_hh_tes!M13=0,"",RES_hh_tes!M13/RES_hh_fec!M13)</f>
        <v>0.70949962255818544</v>
      </c>
      <c r="N13" s="79">
        <f>IF(RES_hh_tes!N13=0,"",RES_hh_tes!N13/RES_hh_fec!N13)</f>
        <v>0.72488442397629294</v>
      </c>
      <c r="O13" s="79">
        <f>IF(RES_hh_tes!O13=0,"",RES_hh_tes!O13/RES_hh_fec!O13)</f>
        <v>0.73770132740117156</v>
      </c>
      <c r="P13" s="79">
        <f>IF(RES_hh_tes!P13=0,"",RES_hh_tes!P13/RES_hh_fec!P13)</f>
        <v>0.738803477259944</v>
      </c>
      <c r="Q13" s="79">
        <f>IF(RES_hh_tes!Q13=0,"",RES_hh_tes!Q13/RES_hh_fec!Q13)</f>
        <v>0.74090630758062637</v>
      </c>
      <c r="R13" s="79">
        <f>IF(RES_hh_tes!R13=0,"",RES_hh_tes!R13/RES_hh_fec!R13)</f>
        <v>0.74421610682385797</v>
      </c>
      <c r="S13" s="79">
        <f>IF(RES_hh_tes!S13=0,"",RES_hh_tes!S13/RES_hh_fec!S13)</f>
        <v>0.75086026078022672</v>
      </c>
      <c r="T13" s="79">
        <f>IF(RES_hh_tes!T13=0,"",RES_hh_tes!T13/RES_hh_fec!T13)</f>
        <v>0.75775609938272948</v>
      </c>
      <c r="U13" s="79">
        <f>IF(RES_hh_tes!U13=0,"",RES_hh_tes!U13/RES_hh_fec!U13)</f>
        <v>0.76631826093384448</v>
      </c>
      <c r="V13" s="79">
        <f>IF(RES_hh_tes!V13=0,"",RES_hh_tes!V13/RES_hh_fec!V13)</f>
        <v>0.77420627908328699</v>
      </c>
      <c r="W13" s="79">
        <f>IF(RES_hh_tes!W13=0,"",RES_hh_tes!W13/RES_hh_fec!W13)</f>
        <v>0.78535228161423731</v>
      </c>
      <c r="X13" s="79">
        <f>IF(RES_hh_tes!X13=0,"",RES_hh_tes!X13/RES_hh_fec!X13)</f>
        <v>0.79365975957154022</v>
      </c>
      <c r="Y13" s="79">
        <f>IF(RES_hh_tes!Y13=0,"",RES_hh_tes!Y13/RES_hh_fec!Y13)</f>
        <v>0.8038847293448611</v>
      </c>
      <c r="DA13" s="90" t="s">
        <v>429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X14" s="80">
        <f>IF(RES_hh_tes!X14=0,"",RES_hh_tes!X14/RES_hh_fec!X14)</f>
        <v>1</v>
      </c>
      <c r="Y14" s="80">
        <f>IF(RES_hh_tes!Y14=0,"",RES_hh_tes!Y14/RES_hh_fec!Y14)</f>
        <v>1</v>
      </c>
      <c r="DA14" s="91" t="s">
        <v>430</v>
      </c>
    </row>
    <row r="15" spans="1:105" ht="12.95" customHeight="1" x14ac:dyDescent="0.25">
      <c r="A15" s="68" t="s">
        <v>92</v>
      </c>
      <c r="B15" s="70">
        <f>IF(RES_hh_tes!B15=0,"",RES_hh_tes!B15/RES_hh_fec!B15)</f>
        <v>1.8998925920708363</v>
      </c>
      <c r="C15" s="70">
        <f>IF(RES_hh_tes!C15=0,"",RES_hh_tes!C15/RES_hh_fec!C15)</f>
        <v>2.0004970179189723</v>
      </c>
      <c r="D15" s="70">
        <f>IF(RES_hh_tes!D15=0,"",RES_hh_tes!D15/RES_hh_fec!D15)</f>
        <v>2.1199924122331093</v>
      </c>
      <c r="E15" s="70">
        <f>IF(RES_hh_tes!E15=0,"",RES_hh_tes!E15/RES_hh_fec!E15)</f>
        <v>2.2515128046506976</v>
      </c>
      <c r="F15" s="70">
        <f>IF(RES_hh_tes!F15=0,"",RES_hh_tes!F15/RES_hh_fec!F15)</f>
        <v>2.4069393041885832</v>
      </c>
      <c r="G15" s="70">
        <f>IF(RES_hh_tes!G15=0,"",RES_hh_tes!G15/RES_hh_fec!G15)</f>
        <v>2.5937787170430795</v>
      </c>
      <c r="H15" s="70">
        <f>IF(RES_hh_tes!H15=0,"",RES_hh_tes!H15/RES_hh_fec!H15)</f>
        <v>2.7980846710864191</v>
      </c>
      <c r="I15" s="70">
        <f>IF(RES_hh_tes!I15=0,"",RES_hh_tes!I15/RES_hh_fec!I15)</f>
        <v>2.9241110329817963</v>
      </c>
      <c r="J15" s="70">
        <f>IF(RES_hh_tes!J15=0,"",RES_hh_tes!J15/RES_hh_fec!J15)</f>
        <v>2.994349683125304</v>
      </c>
      <c r="K15" s="70">
        <f>IF(RES_hh_tes!K15=0,"",RES_hh_tes!K15/RES_hh_fec!K15)</f>
        <v>3.1238248993925772</v>
      </c>
      <c r="L15" s="70">
        <f>IF(RES_hh_tes!L15=0,"",RES_hh_tes!L15/RES_hh_fec!L15)</f>
        <v>3.2579577093900114</v>
      </c>
      <c r="M15" s="70">
        <f>IF(RES_hh_tes!M15=0,"",RES_hh_tes!M15/RES_hh_fec!M15)</f>
        <v>3.3781842339635304</v>
      </c>
      <c r="N15" s="70">
        <f>IF(RES_hh_tes!N15=0,"",RES_hh_tes!N15/RES_hh_fec!N15)</f>
        <v>3.5275394339444013</v>
      </c>
      <c r="O15" s="70">
        <f>IF(RES_hh_tes!O15=0,"",RES_hh_tes!O15/RES_hh_fec!O15)</f>
        <v>3.6868113584023798</v>
      </c>
      <c r="P15" s="70">
        <f>IF(RES_hh_tes!P15=0,"",RES_hh_tes!P15/RES_hh_fec!P15)</f>
        <v>3.858993013003567</v>
      </c>
      <c r="Q15" s="70">
        <f>IF(RES_hh_tes!Q15=0,"",RES_hh_tes!Q15/RES_hh_fec!Q15)</f>
        <v>3.9922108520246753</v>
      </c>
      <c r="R15" s="70">
        <f>IF(RES_hh_tes!R15=0,"",RES_hh_tes!R15/RES_hh_fec!R15)</f>
        <v>4.1031678241429583</v>
      </c>
      <c r="S15" s="70">
        <f>IF(RES_hh_tes!S15=0,"",RES_hh_tes!S15/RES_hh_fec!S15)</f>
        <v>4.2274394980011394</v>
      </c>
      <c r="T15" s="70">
        <f>IF(RES_hh_tes!T15=0,"",RES_hh_tes!T15/RES_hh_fec!T15)</f>
        <v>4.3283930036818381</v>
      </c>
      <c r="U15" s="70">
        <f>IF(RES_hh_tes!U15=0,"",RES_hh_tes!U15/RES_hh_fec!U15)</f>
        <v>4.4040357108562151</v>
      </c>
      <c r="V15" s="70">
        <f>IF(RES_hh_tes!V15=0,"",RES_hh_tes!V15/RES_hh_fec!V15)</f>
        <v>4.4639763441574587</v>
      </c>
      <c r="W15" s="70">
        <f>IF(RES_hh_tes!W15=0,"",RES_hh_tes!W15/RES_hh_fec!W15)</f>
        <v>4.4989079187363474</v>
      </c>
      <c r="X15" s="70">
        <f>IF(RES_hh_tes!X15=0,"",RES_hh_tes!X15/RES_hh_fec!X15)</f>
        <v>4.5268726325595479</v>
      </c>
      <c r="Y15" s="70">
        <f>IF(RES_hh_tes!Y15=0,"",RES_hh_tes!Y15/RES_hh_fec!Y15)</f>
        <v>4.5473797057460121</v>
      </c>
      <c r="DA15" s="88" t="s">
        <v>292</v>
      </c>
    </row>
    <row r="16" spans="1:105" ht="12" customHeight="1" x14ac:dyDescent="0.25">
      <c r="A16" s="28" t="s">
        <v>91</v>
      </c>
      <c r="B16" s="78">
        <f>IF(RES_hh_tes!B16=0,"",RES_hh_tes!B16/RES_hh_fec!B16)</f>
        <v>1.8998925920708363</v>
      </c>
      <c r="C16" s="78">
        <f>IF(RES_hh_tes!C16=0,"",RES_hh_tes!C16/RES_hh_fec!C16)</f>
        <v>2.0004970179189723</v>
      </c>
      <c r="D16" s="78">
        <f>IF(RES_hh_tes!D16=0,"",RES_hh_tes!D16/RES_hh_fec!D16)</f>
        <v>2.1199924122331093</v>
      </c>
      <c r="E16" s="78">
        <f>IF(RES_hh_tes!E16=0,"",RES_hh_tes!E16/RES_hh_fec!E16)</f>
        <v>2.2515128046506976</v>
      </c>
      <c r="F16" s="78">
        <f>IF(RES_hh_tes!F16=0,"",RES_hh_tes!F16/RES_hh_fec!F16)</f>
        <v>2.4069393041885832</v>
      </c>
      <c r="G16" s="78">
        <f>IF(RES_hh_tes!G16=0,"",RES_hh_tes!G16/RES_hh_fec!G16)</f>
        <v>2.5937787170430795</v>
      </c>
      <c r="H16" s="78">
        <f>IF(RES_hh_tes!H16=0,"",RES_hh_tes!H16/RES_hh_fec!H16)</f>
        <v>2.7980846710864191</v>
      </c>
      <c r="I16" s="78">
        <f>IF(RES_hh_tes!I16=0,"",RES_hh_tes!I16/RES_hh_fec!I16)</f>
        <v>2.9241110329817963</v>
      </c>
      <c r="J16" s="78">
        <f>IF(RES_hh_tes!J16=0,"",RES_hh_tes!J16/RES_hh_fec!J16)</f>
        <v>2.994349683125304</v>
      </c>
      <c r="K16" s="78">
        <f>IF(RES_hh_tes!K16=0,"",RES_hh_tes!K16/RES_hh_fec!K16)</f>
        <v>3.1238248993925772</v>
      </c>
      <c r="L16" s="78">
        <f>IF(RES_hh_tes!L16=0,"",RES_hh_tes!L16/RES_hh_fec!L16)</f>
        <v>3.2579577093900114</v>
      </c>
      <c r="M16" s="78">
        <f>IF(RES_hh_tes!M16=0,"",RES_hh_tes!M16/RES_hh_fec!M16)</f>
        <v>3.3781842339635304</v>
      </c>
      <c r="N16" s="78">
        <f>IF(RES_hh_tes!N16=0,"",RES_hh_tes!N16/RES_hh_fec!N16)</f>
        <v>3.5275394339444013</v>
      </c>
      <c r="O16" s="78">
        <f>IF(RES_hh_tes!O16=0,"",RES_hh_tes!O16/RES_hh_fec!O16)</f>
        <v>3.6868113584023798</v>
      </c>
      <c r="P16" s="78">
        <f>IF(RES_hh_tes!P16=0,"",RES_hh_tes!P16/RES_hh_fec!P16)</f>
        <v>3.858993013003567</v>
      </c>
      <c r="Q16" s="78">
        <f>IF(RES_hh_tes!Q16=0,"",RES_hh_tes!Q16/RES_hh_fec!Q16)</f>
        <v>3.9922108520246753</v>
      </c>
      <c r="R16" s="78">
        <f>IF(RES_hh_tes!R16=0,"",RES_hh_tes!R16/RES_hh_fec!R16)</f>
        <v>4.1031678241429583</v>
      </c>
      <c r="S16" s="78">
        <f>IF(RES_hh_tes!S16=0,"",RES_hh_tes!S16/RES_hh_fec!S16)</f>
        <v>4.2274394980011394</v>
      </c>
      <c r="T16" s="78">
        <f>IF(RES_hh_tes!T16=0,"",RES_hh_tes!T16/RES_hh_fec!T16)</f>
        <v>4.3283930036818381</v>
      </c>
      <c r="U16" s="78">
        <f>IF(RES_hh_tes!U16=0,"",RES_hh_tes!U16/RES_hh_fec!U16)</f>
        <v>4.4040357108562151</v>
      </c>
      <c r="V16" s="78">
        <f>IF(RES_hh_tes!V16=0,"",RES_hh_tes!V16/RES_hh_fec!V16)</f>
        <v>4.4639763441574587</v>
      </c>
      <c r="W16" s="78">
        <f>IF(RES_hh_tes!W16=0,"",RES_hh_tes!W16/RES_hh_fec!W16)</f>
        <v>4.4989079187363474</v>
      </c>
      <c r="X16" s="78">
        <f>IF(RES_hh_tes!X16=0,"",RES_hh_tes!X16/RES_hh_fec!X16)</f>
        <v>4.5268726325595479</v>
      </c>
      <c r="Y16" s="78">
        <f>IF(RES_hh_tes!Y16=0,"",RES_hh_tes!Y16/RES_hh_fec!Y16)</f>
        <v>4.5473797057460121</v>
      </c>
      <c r="DA16" s="89" t="s">
        <v>431</v>
      </c>
    </row>
    <row r="17" spans="1:105" ht="12.95" customHeight="1" x14ac:dyDescent="0.25">
      <c r="A17" s="68" t="s">
        <v>55</v>
      </c>
      <c r="B17" s="70">
        <f>IF(RES_hh_tes!B17=0,"",RES_hh_tes!B17/RES_hh_fec!B17)</f>
        <v>0.63651564573081942</v>
      </c>
      <c r="C17" s="70">
        <f>IF(RES_hh_tes!C17=0,"",RES_hh_tes!C17/RES_hh_fec!C17)</f>
        <v>0.64469456571820938</v>
      </c>
      <c r="D17" s="70">
        <f>IF(RES_hh_tes!D17=0,"",RES_hh_tes!D17/RES_hh_fec!D17)</f>
        <v>0.65063544693947484</v>
      </c>
      <c r="E17" s="70">
        <f>IF(RES_hh_tes!E17=0,"",RES_hh_tes!E17/RES_hh_fec!E17)</f>
        <v>0.6553341094836056</v>
      </c>
      <c r="F17" s="70">
        <f>IF(RES_hh_tes!F17=0,"",RES_hh_tes!F17/RES_hh_fec!F17)</f>
        <v>0.66388711887531537</v>
      </c>
      <c r="G17" s="70">
        <f>IF(RES_hh_tes!G17=0,"",RES_hh_tes!G17/RES_hh_fec!G17)</f>
        <v>0.66289553777988641</v>
      </c>
      <c r="H17" s="70">
        <f>IF(RES_hh_tes!H17=0,"",RES_hh_tes!H17/RES_hh_fec!H17)</f>
        <v>0.67211986077653063</v>
      </c>
      <c r="I17" s="70">
        <f>IF(RES_hh_tes!I17=0,"",RES_hh_tes!I17/RES_hh_fec!I17)</f>
        <v>0.68049777905843789</v>
      </c>
      <c r="J17" s="70">
        <f>IF(RES_hh_tes!J17=0,"",RES_hh_tes!J17/RES_hh_fec!J17)</f>
        <v>0.68483186626221915</v>
      </c>
      <c r="K17" s="70">
        <f>IF(RES_hh_tes!K17=0,"",RES_hh_tes!K17/RES_hh_fec!K17)</f>
        <v>0.6902260775373884</v>
      </c>
      <c r="L17" s="70">
        <f>IF(RES_hh_tes!L17=0,"",RES_hh_tes!L17/RES_hh_fec!L17)</f>
        <v>0.69959094291833801</v>
      </c>
      <c r="M17" s="70">
        <f>IF(RES_hh_tes!M17=0,"",RES_hh_tes!M17/RES_hh_fec!M17)</f>
        <v>0.69695079446967934</v>
      </c>
      <c r="N17" s="70">
        <f>IF(RES_hh_tes!N17=0,"",RES_hh_tes!N17/RES_hh_fec!N17)</f>
        <v>0.70573108726009581</v>
      </c>
      <c r="O17" s="70">
        <f>IF(RES_hh_tes!O17=0,"",RES_hh_tes!O17/RES_hh_fec!O17)</f>
        <v>0.71255577256421787</v>
      </c>
      <c r="P17" s="70">
        <f>IF(RES_hh_tes!P17=0,"",RES_hh_tes!P17/RES_hh_fec!P17)</f>
        <v>0.7169781668776225</v>
      </c>
      <c r="Q17" s="70">
        <f>IF(RES_hh_tes!Q17=0,"",RES_hh_tes!Q17/RES_hh_fec!Q17)</f>
        <v>0.72297296154562951</v>
      </c>
      <c r="R17" s="70">
        <f>IF(RES_hh_tes!R17=0,"",RES_hh_tes!R17/RES_hh_fec!R17)</f>
        <v>0.73192015029499091</v>
      </c>
      <c r="S17" s="70">
        <f>IF(RES_hh_tes!S17=0,"",RES_hh_tes!S17/RES_hh_fec!S17)</f>
        <v>0.74323701267769038</v>
      </c>
      <c r="T17" s="70">
        <f>IF(RES_hh_tes!T17=0,"",RES_hh_tes!T17/RES_hh_fec!T17)</f>
        <v>0.75474334903007478</v>
      </c>
      <c r="U17" s="70">
        <f>IF(RES_hh_tes!U17=0,"",RES_hh_tes!U17/RES_hh_fec!U17)</f>
        <v>0.76642507093146339</v>
      </c>
      <c r="V17" s="70">
        <f>IF(RES_hh_tes!V17=0,"",RES_hh_tes!V17/RES_hh_fec!V17)</f>
        <v>0.77582183636672275</v>
      </c>
      <c r="W17" s="70">
        <f>IF(RES_hh_tes!W17=0,"",RES_hh_tes!W17/RES_hh_fec!W17)</f>
        <v>0.78979008281916641</v>
      </c>
      <c r="X17" s="70">
        <f>IF(RES_hh_tes!X17=0,"",RES_hh_tes!X17/RES_hh_fec!X17)</f>
        <v>0.80055690668685886</v>
      </c>
      <c r="Y17" s="70">
        <f>IF(RES_hh_tes!Y17=0,"",RES_hh_tes!Y17/RES_hh_fec!Y17)</f>
        <v>0.81174134998594782</v>
      </c>
      <c r="DA17" s="88" t="s">
        <v>293</v>
      </c>
    </row>
    <row r="18" spans="1:105" ht="12" customHeight="1" x14ac:dyDescent="0.25">
      <c r="A18" s="28" t="s">
        <v>51</v>
      </c>
      <c r="B18" s="78" t="str">
        <f>IF(RES_hh_tes!B18=0,"",RES_hh_tes!B18/RES_hh_fec!B18)</f>
        <v/>
      </c>
      <c r="C18" s="78" t="str">
        <f>IF(RES_hh_tes!C18=0,"",RES_hh_tes!C18/RES_hh_fec!C18)</f>
        <v/>
      </c>
      <c r="D18" s="78" t="str">
        <f>IF(RES_hh_tes!D18=0,"",RES_hh_tes!D18/RES_hh_fec!D18)</f>
        <v/>
      </c>
      <c r="E18" s="78" t="str">
        <f>IF(RES_hh_tes!E18=0,"",RES_hh_tes!E18/RES_hh_fec!E18)</f>
        <v/>
      </c>
      <c r="F18" s="78" t="str">
        <f>IF(RES_hh_tes!F18=0,"",RES_hh_tes!F18/RES_hh_fec!F18)</f>
        <v/>
      </c>
      <c r="G18" s="78" t="str">
        <f>IF(RES_hh_tes!G18=0,"",RES_hh_tes!G18/RES_hh_fec!G18)</f>
        <v/>
      </c>
      <c r="H18" s="78" t="str">
        <f>IF(RES_hh_tes!H18=0,"",RES_hh_tes!H18/RES_hh_fec!H18)</f>
        <v/>
      </c>
      <c r="I18" s="78" t="str">
        <f>IF(RES_hh_tes!I18=0,"",RES_hh_tes!I18/RES_hh_fec!I18)</f>
        <v/>
      </c>
      <c r="J18" s="78" t="str">
        <f>IF(RES_hh_tes!J18=0,"",RES_hh_tes!J18/RES_hh_fec!J18)</f>
        <v/>
      </c>
      <c r="K18" s="78" t="str">
        <f>IF(RES_hh_tes!K18=0,"",RES_hh_tes!K18/RES_hh_fec!K18)</f>
        <v/>
      </c>
      <c r="L18" s="78" t="str">
        <f>IF(RES_hh_tes!L18=0,"",RES_hh_tes!L18/RES_hh_fec!L18)</f>
        <v/>
      </c>
      <c r="M18" s="78" t="str">
        <f>IF(RES_hh_tes!M18=0,"",RES_hh_tes!M18/RES_hh_fec!M18)</f>
        <v/>
      </c>
      <c r="N18" s="78" t="str">
        <f>IF(RES_hh_tes!N18=0,"",RES_hh_tes!N18/RES_hh_fec!N18)</f>
        <v/>
      </c>
      <c r="O18" s="78" t="str">
        <f>IF(RES_hh_tes!O18=0,"",RES_hh_tes!O18/RES_hh_fec!O18)</f>
        <v/>
      </c>
      <c r="P18" s="78" t="str">
        <f>IF(RES_hh_tes!P18=0,"",RES_hh_tes!P18/RES_hh_fec!P18)</f>
        <v/>
      </c>
      <c r="Q18" s="78" t="str">
        <f>IF(RES_hh_tes!Q18=0,"",RES_hh_tes!Q18/RES_hh_fec!Q18)</f>
        <v/>
      </c>
      <c r="R18" s="78" t="str">
        <f>IF(RES_hh_tes!R18=0,"",RES_hh_tes!R18/RES_hh_fec!R18)</f>
        <v/>
      </c>
      <c r="S18" s="78" t="str">
        <f>IF(RES_hh_tes!S18=0,"",RES_hh_tes!S18/RES_hh_fec!S18)</f>
        <v/>
      </c>
      <c r="T18" s="78" t="str">
        <f>IF(RES_hh_tes!T18=0,"",RES_hh_tes!T18/RES_hh_fec!T18)</f>
        <v/>
      </c>
      <c r="U18" s="78" t="str">
        <f>IF(RES_hh_tes!U18=0,"",RES_hh_tes!U18/RES_hh_fec!U18)</f>
        <v/>
      </c>
      <c r="V18" s="78" t="str">
        <f>IF(RES_hh_tes!V18=0,"",RES_hh_tes!V18/RES_hh_fec!V18)</f>
        <v/>
      </c>
      <c r="W18" s="78" t="str">
        <f>IF(RES_hh_tes!W18=0,"",RES_hh_tes!W18/RES_hh_fec!W18)</f>
        <v/>
      </c>
      <c r="X18" s="78" t="str">
        <f>IF(RES_hh_tes!X18=0,"",RES_hh_tes!X18/RES_hh_fec!X18)</f>
        <v/>
      </c>
      <c r="Y18" s="78" t="str">
        <f>IF(RES_hh_tes!Y18=0,"",RES_hh_tes!Y18/RES_hh_fec!Y18)</f>
        <v/>
      </c>
      <c r="DA18" s="89" t="s">
        <v>432</v>
      </c>
    </row>
    <row r="19" spans="1:105" s="2" customFormat="1" ht="12" customHeight="1" x14ac:dyDescent="0.25">
      <c r="A19" s="28" t="s">
        <v>74</v>
      </c>
      <c r="B19" s="78" t="str">
        <f>IF(RES_hh_tes!B19=0,"",RES_hh_tes!B19/RES_hh_fec!B19)</f>
        <v/>
      </c>
      <c r="C19" s="78" t="str">
        <f>IF(RES_hh_tes!C19=0,"",RES_hh_tes!C19/RES_hh_fec!C19)</f>
        <v/>
      </c>
      <c r="D19" s="78">
        <f>IF(RES_hh_tes!D19=0,"",RES_hh_tes!D19/RES_hh_fec!D19)</f>
        <v>0.71483403588529881</v>
      </c>
      <c r="E19" s="78">
        <f>IF(RES_hh_tes!E19=0,"",RES_hh_tes!E19/RES_hh_fec!E19)</f>
        <v>0.71571480995862791</v>
      </c>
      <c r="F19" s="78">
        <f>IF(RES_hh_tes!F19=0,"",RES_hh_tes!F19/RES_hh_fec!F19)</f>
        <v>0.71657161646269496</v>
      </c>
      <c r="G19" s="78">
        <f>IF(RES_hh_tes!G19=0,"",RES_hh_tes!G19/RES_hh_fec!G19)</f>
        <v>0.7177751384272032</v>
      </c>
      <c r="H19" s="78">
        <f>IF(RES_hh_tes!H19=0,"",RES_hh_tes!H19/RES_hh_fec!H19)</f>
        <v>0.71887909448878651</v>
      </c>
      <c r="I19" s="78">
        <f>IF(RES_hh_tes!I19=0,"",RES_hh_tes!I19/RES_hh_fec!I19)</f>
        <v>0.72036600718659449</v>
      </c>
      <c r="J19" s="78">
        <f>IF(RES_hh_tes!J19=0,"",RES_hh_tes!J19/RES_hh_fec!J19)</f>
        <v>0.72213729709524921</v>
      </c>
      <c r="K19" s="78">
        <f>IF(RES_hh_tes!K19=0,"",RES_hh_tes!K19/RES_hh_fec!K19)</f>
        <v>0.72439696687412614</v>
      </c>
      <c r="L19" s="78">
        <f>IF(RES_hh_tes!L19=0,"",RES_hh_tes!L19/RES_hh_fec!L19)</f>
        <v>0.72810170021524068</v>
      </c>
      <c r="M19" s="78">
        <f>IF(RES_hh_tes!M19=0,"",RES_hh_tes!M19/RES_hh_fec!M19)</f>
        <v>0.73252111082329086</v>
      </c>
      <c r="N19" s="78">
        <f>IF(RES_hh_tes!N19=0,"",RES_hh_tes!N19/RES_hh_fec!N19)</f>
        <v>0.74005642802000404</v>
      </c>
      <c r="O19" s="78">
        <f>IF(RES_hh_tes!O19=0,"",RES_hh_tes!O19/RES_hh_fec!O19)</f>
        <v>0.75113728540006708</v>
      </c>
      <c r="P19" s="78">
        <f>IF(RES_hh_tes!P19=0,"",RES_hh_tes!P19/RES_hh_fec!P19)</f>
        <v>0.76446838264389894</v>
      </c>
      <c r="Q19" s="78">
        <f>IF(RES_hh_tes!Q19=0,"",RES_hh_tes!Q19/RES_hh_fec!Q19)</f>
        <v>0.770252989941421</v>
      </c>
      <c r="R19" s="78">
        <f>IF(RES_hh_tes!R19=0,"",RES_hh_tes!R19/RES_hh_fec!R19)</f>
        <v>0.78215845787061777</v>
      </c>
      <c r="S19" s="78">
        <f>IF(RES_hh_tes!S19=0,"",RES_hh_tes!S19/RES_hh_fec!S19)</f>
        <v>0.79775733148281669</v>
      </c>
      <c r="T19" s="78">
        <f>IF(RES_hh_tes!T19=0,"",RES_hh_tes!T19/RES_hh_fec!T19)</f>
        <v>0.81950298621382378</v>
      </c>
      <c r="U19" s="78">
        <f>IF(RES_hh_tes!U19=0,"",RES_hh_tes!U19/RES_hh_fec!U19)</f>
        <v>0.84302937133678502</v>
      </c>
      <c r="V19" s="78">
        <f>IF(RES_hh_tes!V19=0,"",RES_hh_tes!V19/RES_hh_fec!V19)</f>
        <v>0.86709371326655227</v>
      </c>
      <c r="W19" s="78">
        <f>IF(RES_hh_tes!W19=0,"",RES_hh_tes!W19/RES_hh_fec!W19)</f>
        <v>0.88570382785584989</v>
      </c>
      <c r="X19" s="78">
        <f>IF(RES_hh_tes!X19=0,"",RES_hh_tes!X19/RES_hh_fec!X19)</f>
        <v>0.8962729522552314</v>
      </c>
      <c r="Y19" s="78">
        <f>IF(RES_hh_tes!Y19=0,"",RES_hh_tes!Y19/RES_hh_fec!Y19)</f>
        <v>0.89992788021552905</v>
      </c>
      <c r="DA19" s="89" t="s">
        <v>433</v>
      </c>
    </row>
    <row r="20" spans="1:105" ht="12" customHeight="1" x14ac:dyDescent="0.25">
      <c r="A20" s="28" t="s">
        <v>200</v>
      </c>
      <c r="B20" s="78">
        <f>IF(RES_hh_tes!B20=0,"",RES_hh_tes!B20/RES_hh_fec!B20)</f>
        <v>0.49389756025289011</v>
      </c>
      <c r="C20" s="78">
        <f>IF(RES_hh_tes!C20=0,"",RES_hh_tes!C20/RES_hh_fec!C20)</f>
        <v>0.49414041624238159</v>
      </c>
      <c r="D20" s="78">
        <f>IF(RES_hh_tes!D20=0,"",RES_hh_tes!D20/RES_hh_fec!D20)</f>
        <v>0.49470723992060522</v>
      </c>
      <c r="E20" s="78">
        <f>IF(RES_hh_tes!E20=0,"",RES_hh_tes!E20/RES_hh_fec!E20)</f>
        <v>0.49601827408589028</v>
      </c>
      <c r="F20" s="78">
        <f>IF(RES_hh_tes!F20=0,"",RES_hh_tes!F20/RES_hh_fec!F20)</f>
        <v>0.49885339524871891</v>
      </c>
      <c r="G20" s="78">
        <f>IF(RES_hh_tes!G20=0,"",RES_hh_tes!G20/RES_hh_fec!G20)</f>
        <v>0.499763441547311</v>
      </c>
      <c r="H20" s="78">
        <f>IF(RES_hh_tes!H20=0,"",RES_hh_tes!H20/RES_hh_fec!H20)</f>
        <v>0.50288095646741893</v>
      </c>
      <c r="I20" s="78">
        <f>IF(RES_hh_tes!I20=0,"",RES_hh_tes!I20/RES_hh_fec!I20)</f>
        <v>0.50590024898633823</v>
      </c>
      <c r="J20" s="78">
        <f>IF(RES_hh_tes!J20=0,"",RES_hh_tes!J20/RES_hh_fec!J20)</f>
        <v>0.51011891369836959</v>
      </c>
      <c r="K20" s="78">
        <f>IF(RES_hh_tes!K20=0,"",RES_hh_tes!K20/RES_hh_fec!K20)</f>
        <v>0.51431091929120742</v>
      </c>
      <c r="L20" s="78">
        <f>IF(RES_hh_tes!L20=0,"",RES_hh_tes!L20/RES_hh_fec!L20)</f>
        <v>0.51912781404617214</v>
      </c>
      <c r="M20" s="78">
        <f>IF(RES_hh_tes!M20=0,"",RES_hh_tes!M20/RES_hh_fec!M20)</f>
        <v>0.52875650778666972</v>
      </c>
      <c r="N20" s="78">
        <f>IF(RES_hh_tes!N20=0,"",RES_hh_tes!N20/RES_hh_fec!N20)</f>
        <v>0.54679233182929721</v>
      </c>
      <c r="O20" s="78">
        <f>IF(RES_hh_tes!O20=0,"",RES_hh_tes!O20/RES_hh_fec!O20)</f>
        <v>0.57013678366885912</v>
      </c>
      <c r="P20" s="78">
        <f>IF(RES_hh_tes!P20=0,"",RES_hh_tes!P20/RES_hh_fec!P20)</f>
        <v>0.57148714534767986</v>
      </c>
      <c r="Q20" s="78">
        <f>IF(RES_hh_tes!Q20=0,"",RES_hh_tes!Q20/RES_hh_fec!Q20)</f>
        <v>0.57366074819276447</v>
      </c>
      <c r="R20" s="78">
        <f>IF(RES_hh_tes!R20=0,"",RES_hh_tes!R20/RES_hh_fec!R20)</f>
        <v>0.58074170219029142</v>
      </c>
      <c r="S20" s="78">
        <f>IF(RES_hh_tes!S20=0,"",RES_hh_tes!S20/RES_hh_fec!S20)</f>
        <v>0.586048732844626</v>
      </c>
      <c r="T20" s="78">
        <f>IF(RES_hh_tes!T20=0,"",RES_hh_tes!T20/RES_hh_fec!T20)</f>
        <v>0.58963967691014074</v>
      </c>
      <c r="U20" s="78">
        <f>IF(RES_hh_tes!U20=0,"",RES_hh_tes!U20/RES_hh_fec!U20)</f>
        <v>0.59542844991505406</v>
      </c>
      <c r="V20" s="78">
        <f>IF(RES_hh_tes!V20=0,"",RES_hh_tes!V20/RES_hh_fec!V20)</f>
        <v>0.60598596389435977</v>
      </c>
      <c r="W20" s="78">
        <f>IF(RES_hh_tes!W20=0,"",RES_hh_tes!W20/RES_hh_fec!W20)</f>
        <v>0.63936845309421031</v>
      </c>
      <c r="X20" s="78">
        <f>IF(RES_hh_tes!X20=0,"",RES_hh_tes!X20/RES_hh_fec!X20)</f>
        <v>0.67304420262928399</v>
      </c>
      <c r="Y20" s="78">
        <f>IF(RES_hh_tes!Y20=0,"",RES_hh_tes!Y20/RES_hh_fec!Y20)</f>
        <v>0.68758443202264241</v>
      </c>
      <c r="DA20" s="89" t="s">
        <v>434</v>
      </c>
    </row>
    <row r="21" spans="1:105" ht="12" customHeight="1" x14ac:dyDescent="0.25">
      <c r="A21" s="28" t="s">
        <v>189</v>
      </c>
      <c r="B21" s="78">
        <f>IF(RES_hh_tes!B21=0,"",RES_hh_tes!B21/RES_hh_fec!B21)</f>
        <v>0.51144759682124474</v>
      </c>
      <c r="C21" s="78">
        <f>IF(RES_hh_tes!C21=0,"",RES_hh_tes!C21/RES_hh_fec!C21)</f>
        <v>0.5127289870904691</v>
      </c>
      <c r="D21" s="78">
        <f>IF(RES_hh_tes!D21=0,"",RES_hh_tes!D21/RES_hh_fec!D21)</f>
        <v>0.51919178841879388</v>
      </c>
      <c r="E21" s="78">
        <f>IF(RES_hh_tes!E21=0,"",RES_hh_tes!E21/RES_hh_fec!E21)</f>
        <v>0.52643290551602184</v>
      </c>
      <c r="F21" s="78">
        <f>IF(RES_hh_tes!F21=0,"",RES_hh_tes!F21/RES_hh_fec!F21)</f>
        <v>0.53223851728146809</v>
      </c>
      <c r="G21" s="78">
        <f>IF(RES_hh_tes!G21=0,"",RES_hh_tes!G21/RES_hh_fec!G21)</f>
        <v>0.53648451192698299</v>
      </c>
      <c r="H21" s="78">
        <f>IF(RES_hh_tes!H21=0,"",RES_hh_tes!H21/RES_hh_fec!H21)</f>
        <v>0.53718711156674814</v>
      </c>
      <c r="I21" s="78">
        <f>IF(RES_hh_tes!I21=0,"",RES_hh_tes!I21/RES_hh_fec!I21)</f>
        <v>0.55664919860086026</v>
      </c>
      <c r="J21" s="78">
        <f>IF(RES_hh_tes!J21=0,"",RES_hh_tes!J21/RES_hh_fec!J21)</f>
        <v>0.5795510066995746</v>
      </c>
      <c r="K21" s="78">
        <f>IF(RES_hh_tes!K21=0,"",RES_hh_tes!K21/RES_hh_fec!K21)</f>
        <v>0.5927729921819116</v>
      </c>
      <c r="L21" s="78">
        <f>IF(RES_hh_tes!L21=0,"",RES_hh_tes!L21/RES_hh_fec!L21)</f>
        <v>0.60030137980636233</v>
      </c>
      <c r="M21" s="78">
        <f>IF(RES_hh_tes!M21=0,"",RES_hh_tes!M21/RES_hh_fec!M21)</f>
        <v>0.61350031909623282</v>
      </c>
      <c r="N21" s="78">
        <f>IF(RES_hh_tes!N21=0,"",RES_hh_tes!N21/RES_hh_fec!N21)</f>
        <v>0.62942901081976232</v>
      </c>
      <c r="O21" s="78">
        <f>IF(RES_hh_tes!O21=0,"",RES_hh_tes!O21/RES_hh_fec!O21)</f>
        <v>0.64381108534826104</v>
      </c>
      <c r="P21" s="78">
        <f>IF(RES_hh_tes!P21=0,"",RES_hh_tes!P21/RES_hh_fec!P21)</f>
        <v>0.64652447885144981</v>
      </c>
      <c r="Q21" s="78">
        <f>IF(RES_hh_tes!Q21=0,"",RES_hh_tes!Q21/RES_hh_fec!Q21)</f>
        <v>0.64814575293580146</v>
      </c>
      <c r="R21" s="78">
        <f>IF(RES_hh_tes!R21=0,"",RES_hh_tes!R21/RES_hh_fec!R21)</f>
        <v>0.65311373853647248</v>
      </c>
      <c r="S21" s="78">
        <f>IF(RES_hh_tes!S21=0,"",RES_hh_tes!S21/RES_hh_fec!S21)</f>
        <v>0.6707738990119757</v>
      </c>
      <c r="T21" s="78">
        <f>IF(RES_hh_tes!T21=0,"",RES_hh_tes!T21/RES_hh_fec!T21)</f>
        <v>0.6921094779937238</v>
      </c>
      <c r="U21" s="78">
        <f>IF(RES_hh_tes!U21=0,"",RES_hh_tes!U21/RES_hh_fec!U21)</f>
        <v>0.71370710721267694</v>
      </c>
      <c r="V21" s="78">
        <f>IF(RES_hh_tes!V21=0,"",RES_hh_tes!V21/RES_hh_fec!V21)</f>
        <v>0.74518286133871448</v>
      </c>
      <c r="W21" s="78">
        <f>IF(RES_hh_tes!W21=0,"",RES_hh_tes!W21/RES_hh_fec!W21)</f>
        <v>0.74947173080110652</v>
      </c>
      <c r="X21" s="78">
        <f>IF(RES_hh_tes!X21=0,"",RES_hh_tes!X21/RES_hh_fec!X21)</f>
        <v>0.7611601155584713</v>
      </c>
      <c r="Y21" s="78">
        <f>IF(RES_hh_tes!Y21=0,"",RES_hh_tes!Y21/RES_hh_fec!Y21)</f>
        <v>0.79403349609458052</v>
      </c>
      <c r="DA21" s="89" t="s">
        <v>435</v>
      </c>
    </row>
    <row r="22" spans="1:105" ht="12" customHeight="1" x14ac:dyDescent="0.25">
      <c r="A22" s="28" t="s">
        <v>202</v>
      </c>
      <c r="B22" s="78">
        <f>IF(RES_hh_tes!B22=0,"",RES_hh_tes!B22/RES_hh_fec!B22)</f>
        <v>0.44694340577689612</v>
      </c>
      <c r="C22" s="78">
        <f>IF(RES_hh_tes!C22=0,"",RES_hh_tes!C22/RES_hh_fec!C22)</f>
        <v>0.45012802837928306</v>
      </c>
      <c r="D22" s="78">
        <f>IF(RES_hh_tes!D22=0,"",RES_hh_tes!D22/RES_hh_fec!D22)</f>
        <v>0.4592718269232991</v>
      </c>
      <c r="E22" s="78">
        <f>IF(RES_hh_tes!E22=0,"",RES_hh_tes!E22/RES_hh_fec!E22)</f>
        <v>0.46967886665920489</v>
      </c>
      <c r="F22" s="78">
        <f>IF(RES_hh_tes!F22=0,"",RES_hh_tes!F22/RES_hh_fec!F22)</f>
        <v>0.48245482644846088</v>
      </c>
      <c r="G22" s="78">
        <f>IF(RES_hh_tes!G22=0,"",RES_hh_tes!G22/RES_hh_fec!G22)</f>
        <v>0.49634369209579482</v>
      </c>
      <c r="H22" s="78">
        <f>IF(RES_hh_tes!H22=0,"",RES_hh_tes!H22/RES_hh_fec!H22)</f>
        <v>0.51190489052336385</v>
      </c>
      <c r="I22" s="78">
        <f>IF(RES_hh_tes!I22=0,"",RES_hh_tes!I22/RES_hh_fec!I22)</f>
        <v>0.53084481208136203</v>
      </c>
      <c r="J22" s="78">
        <f>IF(RES_hh_tes!J22=0,"",RES_hh_tes!J22/RES_hh_fec!J22)</f>
        <v>0.54992674362089611</v>
      </c>
      <c r="K22" s="78">
        <f>IF(RES_hh_tes!K22=0,"",RES_hh_tes!K22/RES_hh_fec!K22)</f>
        <v>0.5759413264492983</v>
      </c>
      <c r="L22" s="78">
        <f>IF(RES_hh_tes!L22=0,"",RES_hh_tes!L22/RES_hh_fec!L22)</f>
        <v>0.60512995926553881</v>
      </c>
      <c r="M22" s="78">
        <f>IF(RES_hh_tes!M22=0,"",RES_hh_tes!M22/RES_hh_fec!M22)</f>
        <v>0.64054458309725582</v>
      </c>
      <c r="N22" s="78">
        <f>IF(RES_hh_tes!N22=0,"",RES_hh_tes!N22/RES_hh_fec!N22)</f>
        <v>0.66223136540181471</v>
      </c>
      <c r="O22" s="78">
        <f>IF(RES_hh_tes!O22=0,"",RES_hh_tes!O22/RES_hh_fec!O22)</f>
        <v>0.67576801865107061</v>
      </c>
      <c r="P22" s="78">
        <f>IF(RES_hh_tes!P22=0,"",RES_hh_tes!P22/RES_hh_fec!P22)</f>
        <v>0.67762422714760151</v>
      </c>
      <c r="Q22" s="78">
        <f>IF(RES_hh_tes!Q22=0,"",RES_hh_tes!Q22/RES_hh_fec!Q22)</f>
        <v>0.67990796238302453</v>
      </c>
      <c r="R22" s="78">
        <f>IF(RES_hh_tes!R22=0,"",RES_hh_tes!R22/RES_hh_fec!R22)</f>
        <v>0.68346896348318542</v>
      </c>
      <c r="S22" s="78">
        <f>IF(RES_hh_tes!S22=0,"",RES_hh_tes!S22/RES_hh_fec!S22)</f>
        <v>0.68904545348225532</v>
      </c>
      <c r="T22" s="78">
        <f>IF(RES_hh_tes!T22=0,"",RES_hh_tes!T22/RES_hh_fec!T22)</f>
        <v>0.69645759146128938</v>
      </c>
      <c r="U22" s="78">
        <f>IF(RES_hh_tes!U22=0,"",RES_hh_tes!U22/RES_hh_fec!U22)</f>
        <v>0.70880321898206189</v>
      </c>
      <c r="V22" s="78">
        <f>IF(RES_hh_tes!V22=0,"",RES_hh_tes!V22/RES_hh_fec!V22)</f>
        <v>0.7253633653611079</v>
      </c>
      <c r="W22" s="78">
        <f>IF(RES_hh_tes!W22=0,"",RES_hh_tes!W22/RES_hh_fec!W22)</f>
        <v>0.73984084527187999</v>
      </c>
      <c r="X22" s="78">
        <f>IF(RES_hh_tes!X22=0,"",RES_hh_tes!X22/RES_hh_fec!X22)</f>
        <v>0.75475775034859016</v>
      </c>
      <c r="Y22" s="78">
        <f>IF(RES_hh_tes!Y22=0,"",RES_hh_tes!Y22/RES_hh_fec!Y22)</f>
        <v>0.76851828665993172</v>
      </c>
      <c r="DA22" s="89" t="s">
        <v>436</v>
      </c>
    </row>
    <row r="23" spans="1:105" ht="12" customHeight="1" x14ac:dyDescent="0.25">
      <c r="A23" s="28" t="s">
        <v>197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X23" s="78" t="str">
        <f>IF(RES_hh_tes!X23=0,"",RES_hh_tes!X23/RES_hh_fec!X23)</f>
        <v/>
      </c>
      <c r="Y23" s="78" t="str">
        <f>IF(RES_hh_tes!Y23=0,"",RES_hh_tes!Y23/RES_hh_fec!Y23)</f>
        <v/>
      </c>
      <c r="DA23" s="89" t="s">
        <v>437</v>
      </c>
    </row>
    <row r="24" spans="1:105" ht="12" customHeight="1" x14ac:dyDescent="0.25">
      <c r="A24" s="28" t="s">
        <v>198</v>
      </c>
      <c r="B24" s="78">
        <f>IF(RES_hh_tes!B24=0,"",RES_hh_tes!B24/RES_hh_fec!B24)</f>
        <v>0.77288383907972324</v>
      </c>
      <c r="C24" s="78">
        <f>IF(RES_hh_tes!C24=0,"",RES_hh_tes!C24/RES_hh_fec!C24)</f>
        <v>0.77562023029368932</v>
      </c>
      <c r="D24" s="78">
        <f>IF(RES_hh_tes!D24=0,"",RES_hh_tes!D24/RES_hh_fec!D24)</f>
        <v>0.77801939460141012</v>
      </c>
      <c r="E24" s="78">
        <f>IF(RES_hh_tes!E24=0,"",RES_hh_tes!E24/RES_hh_fec!E24)</f>
        <v>0.7802877621498302</v>
      </c>
      <c r="F24" s="78">
        <f>IF(RES_hh_tes!F24=0,"",RES_hh_tes!F24/RES_hh_fec!F24)</f>
        <v>0.78257168493464879</v>
      </c>
      <c r="G24" s="78">
        <f>IF(RES_hh_tes!G24=0,"",RES_hh_tes!G24/RES_hh_fec!G24)</f>
        <v>0.78470830261222368</v>
      </c>
      <c r="H24" s="78">
        <f>IF(RES_hh_tes!H24=0,"",RES_hh_tes!H24/RES_hh_fec!H24)</f>
        <v>0.78753542815481825</v>
      </c>
      <c r="I24" s="78">
        <f>IF(RES_hh_tes!I24=0,"",RES_hh_tes!I24/RES_hh_fec!I24)</f>
        <v>0.79071821485860949</v>
      </c>
      <c r="J24" s="78">
        <f>IF(RES_hh_tes!J24=0,"",RES_hh_tes!J24/RES_hh_fec!J24)</f>
        <v>0.79421282925261139</v>
      </c>
      <c r="K24" s="78">
        <f>IF(RES_hh_tes!K24=0,"",RES_hh_tes!K24/RES_hh_fec!K24)</f>
        <v>0.79759575309318731</v>
      </c>
      <c r="L24" s="78">
        <f>IF(RES_hh_tes!L24=0,"",RES_hh_tes!L24/RES_hh_fec!L24)</f>
        <v>0.80102625643996972</v>
      </c>
      <c r="M24" s="78">
        <f>IF(RES_hh_tes!M24=0,"",RES_hh_tes!M24/RES_hh_fec!M24)</f>
        <v>0.80437052695684652</v>
      </c>
      <c r="N24" s="78">
        <f>IF(RES_hh_tes!N24=0,"",RES_hh_tes!N24/RES_hh_fec!N24)</f>
        <v>0.80919243965971877</v>
      </c>
      <c r="O24" s="78">
        <f>IF(RES_hh_tes!O24=0,"",RES_hh_tes!O24/RES_hh_fec!O24)</f>
        <v>0.8139207420972876</v>
      </c>
      <c r="P24" s="78">
        <f>IF(RES_hh_tes!P24=0,"",RES_hh_tes!P24/RES_hh_fec!P24)</f>
        <v>0.81591107790869821</v>
      </c>
      <c r="Q24" s="78">
        <f>IF(RES_hh_tes!Q24=0,"",RES_hh_tes!Q24/RES_hh_fec!Q24)</f>
        <v>0.8186269723940266</v>
      </c>
      <c r="R24" s="78">
        <f>IF(RES_hh_tes!R24=0,"",RES_hh_tes!R24/RES_hh_fec!R24)</f>
        <v>0.82218107530255902</v>
      </c>
      <c r="S24" s="78">
        <f>IF(RES_hh_tes!S24=0,"",RES_hh_tes!S24/RES_hh_fec!S24)</f>
        <v>0.82713413937639857</v>
      </c>
      <c r="T24" s="78">
        <f>IF(RES_hh_tes!T24=0,"",RES_hh_tes!T24/RES_hh_fec!T24)</f>
        <v>0.8319830145330086</v>
      </c>
      <c r="U24" s="78">
        <f>IF(RES_hh_tes!U24=0,"",RES_hh_tes!U24/RES_hh_fec!U24)</f>
        <v>0.83692141426885569</v>
      </c>
      <c r="V24" s="78">
        <f>IF(RES_hh_tes!V24=0,"",RES_hh_tes!V24/RES_hh_fec!V24)</f>
        <v>0.84159548069937029</v>
      </c>
      <c r="W24" s="78">
        <f>IF(RES_hh_tes!W24=0,"",RES_hh_tes!W24/RES_hh_fec!W24)</f>
        <v>0.8468730699387429</v>
      </c>
      <c r="X24" s="78">
        <f>IF(RES_hh_tes!X24=0,"",RES_hh_tes!X24/RES_hh_fec!X24)</f>
        <v>0.85270883451951185</v>
      </c>
      <c r="Y24" s="78">
        <f>IF(RES_hh_tes!Y24=0,"",RES_hh_tes!Y24/RES_hh_fec!Y24)</f>
        <v>0.85860489093453696</v>
      </c>
      <c r="DA24" s="89" t="s">
        <v>438</v>
      </c>
    </row>
    <row r="25" spans="1:105" ht="12" customHeight="1" x14ac:dyDescent="0.25">
      <c r="A25" s="73" t="s">
        <v>53</v>
      </c>
      <c r="B25" s="79">
        <f>IF(RES_hh_tes!B25=0,"",RES_hh_tes!B25/RES_hh_fec!B25)</f>
        <v>0.61827213820827287</v>
      </c>
      <c r="C25" s="79">
        <f>IF(RES_hh_tes!C25=0,"",RES_hh_tes!C25/RES_hh_fec!C25)</f>
        <v>0.62132266351778043</v>
      </c>
      <c r="D25" s="79">
        <f>IF(RES_hh_tes!D25=0,"",RES_hh_tes!D25/RES_hh_fec!D25)</f>
        <v>0.6248125523877488</v>
      </c>
      <c r="E25" s="79">
        <f>IF(RES_hh_tes!E25=0,"",RES_hh_tes!E25/RES_hh_fec!E25)</f>
        <v>0.62856142003043691</v>
      </c>
      <c r="F25" s="79">
        <f>IF(RES_hh_tes!F25=0,"",RES_hh_tes!F25/RES_hh_fec!F25)</f>
        <v>0.6325314989259796</v>
      </c>
      <c r="G25" s="79">
        <f>IF(RES_hh_tes!G25=0,"",RES_hh_tes!G25/RES_hh_fec!G25)</f>
        <v>0.63657148996759416</v>
      </c>
      <c r="H25" s="79">
        <f>IF(RES_hh_tes!H25=0,"",RES_hh_tes!H25/RES_hh_fec!H25)</f>
        <v>0.64099280303087247</v>
      </c>
      <c r="I25" s="79">
        <f>IF(RES_hh_tes!I25=0,"",RES_hh_tes!I25/RES_hh_fec!I25)</f>
        <v>0.64335252250615549</v>
      </c>
      <c r="J25" s="79">
        <f>IF(RES_hh_tes!J25=0,"",RES_hh_tes!J25/RES_hh_fec!J25)</f>
        <v>0.64500328813744356</v>
      </c>
      <c r="K25" s="79">
        <f>IF(RES_hh_tes!K25=0,"",RES_hh_tes!K25/RES_hh_fec!K25)</f>
        <v>0.64731948146555562</v>
      </c>
      <c r="L25" s="79">
        <f>IF(RES_hh_tes!L25=0,"",RES_hh_tes!L25/RES_hh_fec!L25)</f>
        <v>0.64965179181744848</v>
      </c>
      <c r="M25" s="79">
        <f>IF(RES_hh_tes!M25=0,"",RES_hh_tes!M25/RES_hh_fec!M25)</f>
        <v>0.65274329912773821</v>
      </c>
      <c r="N25" s="79">
        <f>IF(RES_hh_tes!N25=0,"",RES_hh_tes!N25/RES_hh_fec!N25)</f>
        <v>0.65726471314630841</v>
      </c>
      <c r="O25" s="79">
        <f>IF(RES_hh_tes!O25=0,"",RES_hh_tes!O25/RES_hh_fec!O25)</f>
        <v>0.66426834974771276</v>
      </c>
      <c r="P25" s="79">
        <f>IF(RES_hh_tes!P25=0,"",RES_hh_tes!P25/RES_hh_fec!P25)</f>
        <v>0.67120886640722477</v>
      </c>
      <c r="Q25" s="79">
        <f>IF(RES_hh_tes!Q25=0,"",RES_hh_tes!Q25/RES_hh_fec!Q25)</f>
        <v>0.68138794416607085</v>
      </c>
      <c r="R25" s="79">
        <f>IF(RES_hh_tes!R25=0,"",RES_hh_tes!R25/RES_hh_fec!R25)</f>
        <v>0.69438543411107823</v>
      </c>
      <c r="S25" s="79">
        <f>IF(RES_hh_tes!S25=0,"",RES_hh_tes!S25/RES_hh_fec!S25)</f>
        <v>0.70897070248621952</v>
      </c>
      <c r="T25" s="79">
        <f>IF(RES_hh_tes!T25=0,"",RES_hh_tes!T25/RES_hh_fec!T25)</f>
        <v>0.72429507448440289</v>
      </c>
      <c r="U25" s="79">
        <f>IF(RES_hh_tes!U25=0,"",RES_hh_tes!U25/RES_hh_fec!U25)</f>
        <v>0.73896153621305083</v>
      </c>
      <c r="V25" s="79">
        <f>IF(RES_hh_tes!V25=0,"",RES_hh_tes!V25/RES_hh_fec!V25)</f>
        <v>0.75311641857050082</v>
      </c>
      <c r="W25" s="79">
        <f>IF(RES_hh_tes!W25=0,"",RES_hh_tes!W25/RES_hh_fec!W25)</f>
        <v>0.76582831741546908</v>
      </c>
      <c r="X25" s="79">
        <f>IF(RES_hh_tes!X25=0,"",RES_hh_tes!X25/RES_hh_fec!X25)</f>
        <v>0.77714507682775824</v>
      </c>
      <c r="Y25" s="79">
        <f>IF(RES_hh_tes!Y25=0,"",RES_hh_tes!Y25/RES_hh_fec!Y25)</f>
        <v>0.78855480814812628</v>
      </c>
      <c r="DA25" s="90" t="s">
        <v>439</v>
      </c>
    </row>
    <row r="26" spans="1:105" ht="12" customHeight="1" x14ac:dyDescent="0.25">
      <c r="A26" s="32" t="s">
        <v>52</v>
      </c>
      <c r="B26" s="81">
        <f>IF(RES_hh_tes!B26=0,"",RES_hh_tes!B26/RES_hh_fec!B26)</f>
        <v>1</v>
      </c>
      <c r="C26" s="81">
        <f>IF(RES_hh_tes!C26=0,"",RES_hh_tes!C26/RES_hh_fec!C26)</f>
        <v>0.99999999999999978</v>
      </c>
      <c r="D26" s="81">
        <f>IF(RES_hh_tes!D26=0,"",RES_hh_tes!D26/RES_hh_fec!D26)</f>
        <v>1.0000000000000002</v>
      </c>
      <c r="E26" s="81">
        <f>IF(RES_hh_tes!E26=0,"",RES_hh_tes!E26/RES_hh_fec!E26)</f>
        <v>1</v>
      </c>
      <c r="F26" s="81">
        <f>IF(RES_hh_tes!F26=0,"",RES_hh_tes!F26/RES_hh_fec!F26)</f>
        <v>1.0000000000000002</v>
      </c>
      <c r="G26" s="81">
        <f>IF(RES_hh_tes!G26=0,"",RES_hh_tes!G26/RES_hh_fec!G26)</f>
        <v>0.99999999999999967</v>
      </c>
      <c r="H26" s="81">
        <f>IF(RES_hh_tes!H26=0,"",RES_hh_tes!H26/RES_hh_fec!H26)</f>
        <v>1.0000000000000009</v>
      </c>
      <c r="I26" s="81">
        <f>IF(RES_hh_tes!I26=0,"",RES_hh_tes!I26/RES_hh_fec!I26)</f>
        <v>1.0000000000000004</v>
      </c>
      <c r="J26" s="81">
        <f>IF(RES_hh_tes!J26=0,"",RES_hh_tes!J26/RES_hh_fec!J26)</f>
        <v>1.0000000000000016</v>
      </c>
      <c r="K26" s="81">
        <f>IF(RES_hh_tes!K26=0,"",RES_hh_tes!K26/RES_hh_fec!K26)</f>
        <v>1.0000000000000002</v>
      </c>
      <c r="L26" s="81">
        <f>IF(RES_hh_tes!L26=0,"",RES_hh_tes!L26/RES_hh_fec!L26)</f>
        <v>1.0000000000000007</v>
      </c>
      <c r="M26" s="81">
        <f>IF(RES_hh_tes!M26=0,"",RES_hh_tes!M26/RES_hh_fec!M26)</f>
        <v>1.0000000000000027</v>
      </c>
      <c r="N26" s="81">
        <f>IF(RES_hh_tes!N26=0,"",RES_hh_tes!N26/RES_hh_fec!N26)</f>
        <v>0.99999999999999822</v>
      </c>
      <c r="O26" s="81">
        <f>IF(RES_hh_tes!O26=0,"",RES_hh_tes!O26/RES_hh_fec!O26)</f>
        <v>1.0000000000000004</v>
      </c>
      <c r="P26" s="81">
        <f>IF(RES_hh_tes!P26=0,"",RES_hh_tes!P26/RES_hh_fec!P26)</f>
        <v>0.99999999999999878</v>
      </c>
      <c r="Q26" s="81">
        <f>IF(RES_hh_tes!Q26=0,"",RES_hh_tes!Q26/RES_hh_fec!Q26)</f>
        <v>1.0000000000000024</v>
      </c>
      <c r="R26" s="81">
        <f>IF(RES_hh_tes!R26=0,"",RES_hh_tes!R26/RES_hh_fec!R26)</f>
        <v>0.99999999999999878</v>
      </c>
      <c r="S26" s="81">
        <f>IF(RES_hh_tes!S26=0,"",RES_hh_tes!S26/RES_hh_fec!S26)</f>
        <v>1.0000000000000024</v>
      </c>
      <c r="T26" s="81">
        <f>IF(RES_hh_tes!T26=0,"",RES_hh_tes!T26/RES_hh_fec!T26)</f>
        <v>1.0000000000000056</v>
      </c>
      <c r="U26" s="81">
        <f>IF(RES_hh_tes!U26=0,"",RES_hh_tes!U26/RES_hh_fec!U26)</f>
        <v>0.99999999999999967</v>
      </c>
      <c r="V26" s="81">
        <f>IF(RES_hh_tes!V26=0,"",RES_hh_tes!V26/RES_hh_fec!V26)</f>
        <v>1.0000000000000016</v>
      </c>
      <c r="W26" s="81">
        <f>IF(RES_hh_tes!W26=0,"",RES_hh_tes!W26/RES_hh_fec!W26)</f>
        <v>1.0000000000000002</v>
      </c>
      <c r="X26" s="81">
        <f>IF(RES_hh_tes!X26=0,"",RES_hh_tes!X26/RES_hh_fec!X26)</f>
        <v>0.99999999999999623</v>
      </c>
      <c r="Y26" s="81">
        <f>IF(RES_hh_tes!Y26=0,"",RES_hh_tes!Y26/RES_hh_fec!Y26)</f>
        <v>1.0000000000000111</v>
      </c>
      <c r="DA26" s="92" t="s">
        <v>440</v>
      </c>
    </row>
    <row r="27" spans="1:105" ht="12.95" customHeight="1" x14ac:dyDescent="0.25">
      <c r="A27" s="68" t="s">
        <v>54</v>
      </c>
      <c r="B27" s="70">
        <f>IF(RES_hh_tes!B27=0,"",RES_hh_tes!B27/RES_hh_fec!B27)</f>
        <v>0.76572132382556168</v>
      </c>
      <c r="C27" s="70">
        <f>IF(RES_hh_tes!C27=0,"",RES_hh_tes!C27/RES_hh_fec!C27)</f>
        <v>0.76758949093287232</v>
      </c>
      <c r="D27" s="70">
        <f>IF(RES_hh_tes!D27=0,"",RES_hh_tes!D27/RES_hh_fec!D27)</f>
        <v>0.77064946157840075</v>
      </c>
      <c r="E27" s="70">
        <f>IF(RES_hh_tes!E27=0,"",RES_hh_tes!E27/RES_hh_fec!E27)</f>
        <v>0.77326506732228117</v>
      </c>
      <c r="F27" s="70">
        <f>IF(RES_hh_tes!F27=0,"",RES_hh_tes!F27/RES_hh_fec!F27)</f>
        <v>0.77588973613099921</v>
      </c>
      <c r="G27" s="70">
        <f>IF(RES_hh_tes!G27=0,"",RES_hh_tes!G27/RES_hh_fec!G27)</f>
        <v>0.77874829429118275</v>
      </c>
      <c r="H27" s="70">
        <f>IF(RES_hh_tes!H27=0,"",RES_hh_tes!H27/RES_hh_fec!H27)</f>
        <v>0.78216732875628592</v>
      </c>
      <c r="I27" s="70">
        <f>IF(RES_hh_tes!I27=0,"",RES_hh_tes!I27/RES_hh_fec!I27)</f>
        <v>0.78390559464188692</v>
      </c>
      <c r="J27" s="70">
        <f>IF(RES_hh_tes!J27=0,"",RES_hh_tes!J27/RES_hh_fec!J27)</f>
        <v>0.78384615069146779</v>
      </c>
      <c r="K27" s="70">
        <f>IF(RES_hh_tes!K27=0,"",RES_hh_tes!K27/RES_hh_fec!K27)</f>
        <v>0.78487001942454881</v>
      </c>
      <c r="L27" s="70">
        <f>IF(RES_hh_tes!L27=0,"",RES_hh_tes!L27/RES_hh_fec!L27)</f>
        <v>0.78663578923196209</v>
      </c>
      <c r="M27" s="70">
        <f>IF(RES_hh_tes!M27=0,"",RES_hh_tes!M27/RES_hh_fec!M27)</f>
        <v>0.7893564023031433</v>
      </c>
      <c r="N27" s="70">
        <f>IF(RES_hh_tes!N27=0,"",RES_hh_tes!N27/RES_hh_fec!N27)</f>
        <v>0.79177920346314989</v>
      </c>
      <c r="O27" s="70">
        <f>IF(RES_hh_tes!O27=0,"",RES_hh_tes!O27/RES_hh_fec!O27)</f>
        <v>0.79465266980177107</v>
      </c>
      <c r="P27" s="70">
        <f>IF(RES_hh_tes!P27=0,"",RES_hh_tes!P27/RES_hh_fec!P27)</f>
        <v>0.79714656156913111</v>
      </c>
      <c r="Q27" s="70">
        <f>IF(RES_hh_tes!Q27=0,"",RES_hh_tes!Q27/RES_hh_fec!Q27)</f>
        <v>0.80117571126570097</v>
      </c>
      <c r="R27" s="70">
        <f>IF(RES_hh_tes!R27=0,"",RES_hh_tes!R27/RES_hh_fec!R27)</f>
        <v>0.80711179323703763</v>
      </c>
      <c r="S27" s="70">
        <f>IF(RES_hh_tes!S27=0,"",RES_hh_tes!S27/RES_hh_fec!S27)</f>
        <v>0.81558978355788947</v>
      </c>
      <c r="T27" s="70">
        <f>IF(RES_hh_tes!T27=0,"",RES_hh_tes!T27/RES_hh_fec!T27)</f>
        <v>0.82580296345545323</v>
      </c>
      <c r="U27" s="70">
        <f>IF(RES_hh_tes!U27=0,"",RES_hh_tes!U27/RES_hh_fec!U27)</f>
        <v>0.83756764982674337</v>
      </c>
      <c r="V27" s="70">
        <f>IF(RES_hh_tes!V27=0,"",RES_hh_tes!V27/RES_hh_fec!V27)</f>
        <v>0.85061482577980452</v>
      </c>
      <c r="W27" s="70">
        <f>IF(RES_hh_tes!W27=0,"",RES_hh_tes!W27/RES_hh_fec!W27)</f>
        <v>0.86219961648609023</v>
      </c>
      <c r="X27" s="70">
        <f>IF(RES_hh_tes!X27=0,"",RES_hh_tes!X27/RES_hh_fec!X27)</f>
        <v>0.87297854626493132</v>
      </c>
      <c r="Y27" s="70">
        <f>IF(RES_hh_tes!Y27=0,"",RES_hh_tes!Y27/RES_hh_fec!Y27)</f>
        <v>0.88340393260394867</v>
      </c>
      <c r="DA27" s="88" t="s">
        <v>294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X28" s="78" t="str">
        <f>IF(RES_hh_tes!X28=0,"",RES_hh_tes!X28/RES_hh_fec!X28)</f>
        <v/>
      </c>
      <c r="Y28" s="78" t="str">
        <f>IF(RES_hh_tes!Y28=0,"",RES_hh_tes!Y28/RES_hh_fec!Y28)</f>
        <v/>
      </c>
      <c r="DA28" s="89" t="s">
        <v>441</v>
      </c>
    </row>
    <row r="29" spans="1:105" s="2" customFormat="1" ht="12" customHeight="1" x14ac:dyDescent="0.25">
      <c r="A29" s="28" t="s">
        <v>74</v>
      </c>
      <c r="B29" s="78" t="str">
        <f>IF(RES_hh_tes!B29=0,"",RES_hh_tes!B29/RES_hh_fec!B29)</f>
        <v/>
      </c>
      <c r="C29" s="78" t="str">
        <f>IF(RES_hh_tes!C29=0,"",RES_hh_tes!C29/RES_hh_fec!C29)</f>
        <v/>
      </c>
      <c r="D29" s="78" t="str">
        <f>IF(RES_hh_tes!D29=0,"",RES_hh_tes!D29/RES_hh_fec!D29)</f>
        <v/>
      </c>
      <c r="E29" s="78" t="str">
        <f>IF(RES_hh_tes!E29=0,"",RES_hh_tes!E29/RES_hh_fec!E29)</f>
        <v/>
      </c>
      <c r="F29" s="78" t="str">
        <f>IF(RES_hh_tes!F29=0,"",RES_hh_tes!F29/RES_hh_fec!F29)</f>
        <v/>
      </c>
      <c r="G29" s="78" t="str">
        <f>IF(RES_hh_tes!G29=0,"",RES_hh_tes!G29/RES_hh_fec!G29)</f>
        <v/>
      </c>
      <c r="H29" s="78" t="str">
        <f>IF(RES_hh_tes!H29=0,"",RES_hh_tes!H29/RES_hh_fec!H29)</f>
        <v/>
      </c>
      <c r="I29" s="78" t="str">
        <f>IF(RES_hh_tes!I29=0,"",RES_hh_tes!I29/RES_hh_fec!I29)</f>
        <v/>
      </c>
      <c r="J29" s="78" t="str">
        <f>IF(RES_hh_tes!J29=0,"",RES_hh_tes!J29/RES_hh_fec!J29)</f>
        <v/>
      </c>
      <c r="K29" s="78" t="str">
        <f>IF(RES_hh_tes!K29=0,"",RES_hh_tes!K29/RES_hh_fec!K29)</f>
        <v/>
      </c>
      <c r="L29" s="78" t="str">
        <f>IF(RES_hh_tes!L29=0,"",RES_hh_tes!L29/RES_hh_fec!L29)</f>
        <v/>
      </c>
      <c r="M29" s="78" t="str">
        <f>IF(RES_hh_tes!M29=0,"",RES_hh_tes!M29/RES_hh_fec!M29)</f>
        <v/>
      </c>
      <c r="N29" s="78" t="str">
        <f>IF(RES_hh_tes!N29=0,"",RES_hh_tes!N29/RES_hh_fec!N29)</f>
        <v/>
      </c>
      <c r="O29" s="78" t="str">
        <f>IF(RES_hh_tes!O29=0,"",RES_hh_tes!O29/RES_hh_fec!O29)</f>
        <v/>
      </c>
      <c r="P29" s="78" t="str">
        <f>IF(RES_hh_tes!P29=0,"",RES_hh_tes!P29/RES_hh_fec!P29)</f>
        <v/>
      </c>
      <c r="Q29" s="78" t="str">
        <f>IF(RES_hh_tes!Q29=0,"",RES_hh_tes!Q29/RES_hh_fec!Q29)</f>
        <v/>
      </c>
      <c r="R29" s="78" t="str">
        <f>IF(RES_hh_tes!R29=0,"",RES_hh_tes!R29/RES_hh_fec!R29)</f>
        <v/>
      </c>
      <c r="S29" s="78" t="str">
        <f>IF(RES_hh_tes!S29=0,"",RES_hh_tes!S29/RES_hh_fec!S29)</f>
        <v/>
      </c>
      <c r="T29" s="78" t="str">
        <f>IF(RES_hh_tes!T29=0,"",RES_hh_tes!T29/RES_hh_fec!T29)</f>
        <v/>
      </c>
      <c r="U29" s="78" t="str">
        <f>IF(RES_hh_tes!U29=0,"",RES_hh_tes!U29/RES_hh_fec!U29)</f>
        <v/>
      </c>
      <c r="V29" s="78" t="str">
        <f>IF(RES_hh_tes!V29=0,"",RES_hh_tes!V29/RES_hh_fec!V29)</f>
        <v/>
      </c>
      <c r="W29" s="78" t="str">
        <f>IF(RES_hh_tes!W29=0,"",RES_hh_tes!W29/RES_hh_fec!W29)</f>
        <v/>
      </c>
      <c r="X29" s="78" t="str">
        <f>IF(RES_hh_tes!X29=0,"",RES_hh_tes!X29/RES_hh_fec!X29)</f>
        <v/>
      </c>
      <c r="Y29" s="78" t="str">
        <f>IF(RES_hh_tes!Y29=0,"",RES_hh_tes!Y29/RES_hh_fec!Y29)</f>
        <v/>
      </c>
      <c r="DA29" s="89" t="s">
        <v>442</v>
      </c>
    </row>
    <row r="30" spans="1:105" ht="12" customHeight="1" x14ac:dyDescent="0.25">
      <c r="A30" s="28" t="s">
        <v>189</v>
      </c>
      <c r="B30" s="78">
        <f>IF(RES_hh_tes!B30=0,"",RES_hh_tes!B30/RES_hh_fec!B30)</f>
        <v>0.62360365194913236</v>
      </c>
      <c r="C30" s="78">
        <f>IF(RES_hh_tes!C30=0,"",RES_hh_tes!C30/RES_hh_fec!C30)</f>
        <v>0.62429302850494606</v>
      </c>
      <c r="D30" s="78">
        <f>IF(RES_hh_tes!D30=0,"",RES_hh_tes!D30/RES_hh_fec!D30)</f>
        <v>0.62442825573825667</v>
      </c>
      <c r="E30" s="78">
        <f>IF(RES_hh_tes!E30=0,"",RES_hh_tes!E30/RES_hh_fec!E30)</f>
        <v>0.62488908092545881</v>
      </c>
      <c r="F30" s="78">
        <f>IF(RES_hh_tes!F30=0,"",RES_hh_tes!F30/RES_hh_fec!F30)</f>
        <v>0.62600318352864426</v>
      </c>
      <c r="G30" s="78">
        <f>IF(RES_hh_tes!G30=0,"",RES_hh_tes!G30/RES_hh_fec!G30)</f>
        <v>0.62757731658656424</v>
      </c>
      <c r="H30" s="78">
        <f>IF(RES_hh_tes!H30=0,"",RES_hh_tes!H30/RES_hh_fec!H30)</f>
        <v>0.62956056632998014</v>
      </c>
      <c r="I30" s="78">
        <f>IF(RES_hh_tes!I30=0,"",RES_hh_tes!I30/RES_hh_fec!I30)</f>
        <v>0.63040483249201162</v>
      </c>
      <c r="J30" s="78">
        <f>IF(RES_hh_tes!J30=0,"",RES_hh_tes!J30/RES_hh_fec!J30)</f>
        <v>0.63051362875399009</v>
      </c>
      <c r="K30" s="78">
        <f>IF(RES_hh_tes!K30=0,"",RES_hh_tes!K30/RES_hh_fec!K30)</f>
        <v>0.63058886622603805</v>
      </c>
      <c r="L30" s="78">
        <f>IF(RES_hh_tes!L30=0,"",RES_hh_tes!L30/RES_hh_fec!L30)</f>
        <v>0.6306190387812215</v>
      </c>
      <c r="M30" s="78">
        <f>IF(RES_hh_tes!M30=0,"",RES_hh_tes!M30/RES_hh_fec!M30)</f>
        <v>0.63065492737325324</v>
      </c>
      <c r="N30" s="78">
        <f>IF(RES_hh_tes!N30=0,"",RES_hh_tes!N30/RES_hh_fec!N30)</f>
        <v>0.63068879095429187</v>
      </c>
      <c r="O30" s="78">
        <f>IF(RES_hh_tes!O30=0,"",RES_hh_tes!O30/RES_hh_fec!O30)</f>
        <v>0.63072744888628518</v>
      </c>
      <c r="P30" s="78">
        <f>IF(RES_hh_tes!P30=0,"",RES_hh_tes!P30/RES_hh_fec!P30)</f>
        <v>0.63078843356126391</v>
      </c>
      <c r="Q30" s="78">
        <f>IF(RES_hh_tes!Q30=0,"",RES_hh_tes!Q30/RES_hh_fec!Q30)</f>
        <v>0.63097585251011323</v>
      </c>
      <c r="R30" s="78">
        <f>IF(RES_hh_tes!R30=0,"",RES_hh_tes!R30/RES_hh_fec!R30)</f>
        <v>0.63132941529432351</v>
      </c>
      <c r="S30" s="78">
        <f>IF(RES_hh_tes!S30=0,"",RES_hh_tes!S30/RES_hh_fec!S30)</f>
        <v>0.63162135296204913</v>
      </c>
      <c r="T30" s="78">
        <f>IF(RES_hh_tes!T30=0,"",RES_hh_tes!T30/RES_hh_fec!T30)</f>
        <v>0.63171986519044188</v>
      </c>
      <c r="U30" s="78">
        <f>IF(RES_hh_tes!U30=0,"",RES_hh_tes!U30/RES_hh_fec!U30)</f>
        <v>0.63179451739196169</v>
      </c>
      <c r="V30" s="78">
        <f>IF(RES_hh_tes!V30=0,"",RES_hh_tes!V30/RES_hh_fec!V30)</f>
        <v>0.63191419969248841</v>
      </c>
      <c r="W30" s="78">
        <f>IF(RES_hh_tes!W30=0,"",RES_hh_tes!W30/RES_hh_fec!W30)</f>
        <v>0.63205339751473755</v>
      </c>
      <c r="X30" s="78">
        <f>IF(RES_hh_tes!X30=0,"",RES_hh_tes!X30/RES_hh_fec!X30)</f>
        <v>0.63335751615517433</v>
      </c>
      <c r="Y30" s="78">
        <f>IF(RES_hh_tes!Y30=0,"",RES_hh_tes!Y30/RES_hh_fec!Y30)</f>
        <v>0.63519448691035085</v>
      </c>
      <c r="DA30" s="89" t="s">
        <v>443</v>
      </c>
    </row>
    <row r="31" spans="1:105" ht="12" customHeight="1" x14ac:dyDescent="0.25">
      <c r="A31" s="28" t="s">
        <v>202</v>
      </c>
      <c r="B31" s="78" t="str">
        <f>IF(RES_hh_tes!B31=0,"",RES_hh_tes!B31/RES_hh_fec!B31)</f>
        <v/>
      </c>
      <c r="C31" s="78" t="str">
        <f>IF(RES_hh_tes!C31=0,"",RES_hh_tes!C31/RES_hh_fec!C31)</f>
        <v/>
      </c>
      <c r="D31" s="78" t="str">
        <f>IF(RES_hh_tes!D31=0,"",RES_hh_tes!D31/RES_hh_fec!D31)</f>
        <v/>
      </c>
      <c r="E31" s="78" t="str">
        <f>IF(RES_hh_tes!E31=0,"",RES_hh_tes!E31/RES_hh_fec!E31)</f>
        <v/>
      </c>
      <c r="F31" s="78" t="str">
        <f>IF(RES_hh_tes!F31=0,"",RES_hh_tes!F31/RES_hh_fec!F31)</f>
        <v/>
      </c>
      <c r="G31" s="78" t="str">
        <f>IF(RES_hh_tes!G31=0,"",RES_hh_tes!G31/RES_hh_fec!G31)</f>
        <v/>
      </c>
      <c r="H31" s="78" t="str">
        <f>IF(RES_hh_tes!H31=0,"",RES_hh_tes!H31/RES_hh_fec!H31)</f>
        <v/>
      </c>
      <c r="I31" s="78" t="str">
        <f>IF(RES_hh_tes!I31=0,"",RES_hh_tes!I31/RES_hh_fec!I31)</f>
        <v/>
      </c>
      <c r="J31" s="78" t="str">
        <f>IF(RES_hh_tes!J31=0,"",RES_hh_tes!J31/RES_hh_fec!J31)</f>
        <v/>
      </c>
      <c r="K31" s="78" t="str">
        <f>IF(RES_hh_tes!K31=0,"",RES_hh_tes!K31/RES_hh_fec!K31)</f>
        <v/>
      </c>
      <c r="L31" s="78" t="str">
        <f>IF(RES_hh_tes!L31=0,"",RES_hh_tes!L31/RES_hh_fec!L31)</f>
        <v/>
      </c>
      <c r="M31" s="78" t="str">
        <f>IF(RES_hh_tes!M31=0,"",RES_hh_tes!M31/RES_hh_fec!M31)</f>
        <v/>
      </c>
      <c r="N31" s="78" t="str">
        <f>IF(RES_hh_tes!N31=0,"",RES_hh_tes!N31/RES_hh_fec!N31)</f>
        <v/>
      </c>
      <c r="O31" s="78" t="str">
        <f>IF(RES_hh_tes!O31=0,"",RES_hh_tes!O31/RES_hh_fec!O31)</f>
        <v/>
      </c>
      <c r="P31" s="78" t="str">
        <f>IF(RES_hh_tes!P31=0,"",RES_hh_tes!P31/RES_hh_fec!P31)</f>
        <v/>
      </c>
      <c r="Q31" s="78" t="str">
        <f>IF(RES_hh_tes!Q31=0,"",RES_hh_tes!Q31/RES_hh_fec!Q31)</f>
        <v/>
      </c>
      <c r="R31" s="78" t="str">
        <f>IF(RES_hh_tes!R31=0,"",RES_hh_tes!R31/RES_hh_fec!R31)</f>
        <v/>
      </c>
      <c r="S31" s="78" t="str">
        <f>IF(RES_hh_tes!S31=0,"",RES_hh_tes!S31/RES_hh_fec!S31)</f>
        <v/>
      </c>
      <c r="T31" s="78" t="str">
        <f>IF(RES_hh_tes!T31=0,"",RES_hh_tes!T31/RES_hh_fec!T31)</f>
        <v/>
      </c>
      <c r="U31" s="78" t="str">
        <f>IF(RES_hh_tes!U31=0,"",RES_hh_tes!U31/RES_hh_fec!U31)</f>
        <v/>
      </c>
      <c r="V31" s="78" t="str">
        <f>IF(RES_hh_tes!V31=0,"",RES_hh_tes!V31/RES_hh_fec!V31)</f>
        <v/>
      </c>
      <c r="W31" s="78" t="str">
        <f>IF(RES_hh_tes!W31=0,"",RES_hh_tes!W31/RES_hh_fec!W31)</f>
        <v/>
      </c>
      <c r="X31" s="78" t="str">
        <f>IF(RES_hh_tes!X31=0,"",RES_hh_tes!X31/RES_hh_fec!X31)</f>
        <v/>
      </c>
      <c r="Y31" s="78" t="str">
        <f>IF(RES_hh_tes!Y31=0,"",RES_hh_tes!Y31/RES_hh_fec!Y31)</f>
        <v/>
      </c>
      <c r="DA31" s="89" t="s">
        <v>444</v>
      </c>
    </row>
    <row r="32" spans="1:105" ht="12" customHeight="1" x14ac:dyDescent="0.25">
      <c r="A32" s="32" t="s">
        <v>53</v>
      </c>
      <c r="B32" s="81">
        <f>IF(RES_hh_tes!B32=0,"",RES_hh_tes!B32/RES_hh_fec!B32)</f>
        <v>0.76770167268012435</v>
      </c>
      <c r="C32" s="81">
        <f>IF(RES_hh_tes!C32=0,"",RES_hh_tes!C32/RES_hh_fec!C32)</f>
        <v>0.76979043910776435</v>
      </c>
      <c r="D32" s="81">
        <f>IF(RES_hh_tes!D32=0,"",RES_hh_tes!D32/RES_hh_fec!D32)</f>
        <v>0.77207654331199782</v>
      </c>
      <c r="E32" s="81">
        <f>IF(RES_hh_tes!E32=0,"",RES_hh_tes!E32/RES_hh_fec!E32)</f>
        <v>0.77453404111008717</v>
      </c>
      <c r="F32" s="81">
        <f>IF(RES_hh_tes!F32=0,"",RES_hh_tes!F32/RES_hh_fec!F32)</f>
        <v>0.77718714017627089</v>
      </c>
      <c r="G32" s="81">
        <f>IF(RES_hh_tes!G32=0,"",RES_hh_tes!G32/RES_hh_fec!G32)</f>
        <v>0.77997326343390483</v>
      </c>
      <c r="H32" s="81">
        <f>IF(RES_hh_tes!H32=0,"",RES_hh_tes!H32/RES_hh_fec!H32)</f>
        <v>0.78316835211241853</v>
      </c>
      <c r="I32" s="81">
        <f>IF(RES_hh_tes!I32=0,"",RES_hh_tes!I32/RES_hh_fec!I32)</f>
        <v>0.78494060767989327</v>
      </c>
      <c r="J32" s="81">
        <f>IF(RES_hh_tes!J32=0,"",RES_hh_tes!J32/RES_hh_fec!J32)</f>
        <v>0.78605079734825234</v>
      </c>
      <c r="K32" s="81">
        <f>IF(RES_hh_tes!K32=0,"",RES_hh_tes!K32/RES_hh_fec!K32)</f>
        <v>0.78758174354644761</v>
      </c>
      <c r="L32" s="81">
        <f>IF(RES_hh_tes!L32=0,"",RES_hh_tes!L32/RES_hh_fec!L32)</f>
        <v>0.78904386209861421</v>
      </c>
      <c r="M32" s="81">
        <f>IF(RES_hh_tes!M32=0,"",RES_hh_tes!M32/RES_hh_fec!M32)</f>
        <v>0.7908407470300437</v>
      </c>
      <c r="N32" s="81">
        <f>IF(RES_hh_tes!N32=0,"",RES_hh_tes!N32/RES_hh_fec!N32)</f>
        <v>0.7930956411226896</v>
      </c>
      <c r="O32" s="81">
        <f>IF(RES_hh_tes!O32=0,"",RES_hh_tes!O32/RES_hh_fec!O32)</f>
        <v>0.7959344317355016</v>
      </c>
      <c r="P32" s="81">
        <f>IF(RES_hh_tes!P32=0,"",RES_hh_tes!P32/RES_hh_fec!P32)</f>
        <v>0.79857351235216778</v>
      </c>
      <c r="Q32" s="81">
        <f>IF(RES_hh_tes!Q32=0,"",RES_hh_tes!Q32/RES_hh_fec!Q32)</f>
        <v>0.80266559030639428</v>
      </c>
      <c r="R32" s="81">
        <f>IF(RES_hh_tes!R32=0,"",RES_hh_tes!R32/RES_hh_fec!R32)</f>
        <v>0.80871291024285941</v>
      </c>
      <c r="S32" s="81">
        <f>IF(RES_hh_tes!S32=0,"",RES_hh_tes!S32/RES_hh_fec!S32)</f>
        <v>0.81683222068439931</v>
      </c>
      <c r="T32" s="81">
        <f>IF(RES_hh_tes!T32=0,"",RES_hh_tes!T32/RES_hh_fec!T32)</f>
        <v>0.8269185072030607</v>
      </c>
      <c r="U32" s="81">
        <f>IF(RES_hh_tes!U32=0,"",RES_hh_tes!U32/RES_hh_fec!U32)</f>
        <v>0.83870599484638053</v>
      </c>
      <c r="V32" s="81">
        <f>IF(RES_hh_tes!V32=0,"",RES_hh_tes!V32/RES_hh_fec!V32)</f>
        <v>0.85112950327587178</v>
      </c>
      <c r="W32" s="81">
        <f>IF(RES_hh_tes!W32=0,"",RES_hh_tes!W32/RES_hh_fec!W32)</f>
        <v>0.86299040806474792</v>
      </c>
      <c r="X32" s="81">
        <f>IF(RES_hh_tes!X32=0,"",RES_hh_tes!X32/RES_hh_fec!X32)</f>
        <v>0.87376168596790782</v>
      </c>
      <c r="Y32" s="81">
        <f>IF(RES_hh_tes!Y32=0,"",RES_hh_tes!Y32/RES_hh_fec!Y32)</f>
        <v>0.88421042263716687</v>
      </c>
      <c r="DA32" s="92" t="s">
        <v>445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2974.3206609599997</v>
      </c>
      <c r="C3" s="65">
        <f t="shared" si="0"/>
        <v>2881.9698371999993</v>
      </c>
      <c r="D3" s="65">
        <f t="shared" si="0"/>
        <v>2496.3845907600003</v>
      </c>
      <c r="E3" s="65">
        <f t="shared" si="0"/>
        <v>2357.8952446799999</v>
      </c>
      <c r="F3" s="65">
        <f t="shared" si="0"/>
        <v>1716.9440950799999</v>
      </c>
      <c r="G3" s="65">
        <f t="shared" si="0"/>
        <v>2458.5922238399994</v>
      </c>
      <c r="H3" s="65">
        <f t="shared" si="0"/>
        <v>1827.0312861600005</v>
      </c>
      <c r="I3" s="65">
        <f t="shared" si="0"/>
        <v>1535.0676069600004</v>
      </c>
      <c r="J3" s="65">
        <f t="shared" si="0"/>
        <v>1330.2093488400003</v>
      </c>
      <c r="K3" s="65">
        <f t="shared" si="0"/>
        <v>1235.2073979600007</v>
      </c>
      <c r="L3" s="65">
        <f t="shared" si="0"/>
        <v>1127.7092811599998</v>
      </c>
      <c r="M3" s="65">
        <f t="shared" si="0"/>
        <v>954.28604016000008</v>
      </c>
      <c r="N3" s="65">
        <f t="shared" si="0"/>
        <v>884.06048951999958</v>
      </c>
      <c r="O3" s="65">
        <f t="shared" si="0"/>
        <v>832.57255224000039</v>
      </c>
      <c r="P3" s="65">
        <f t="shared" si="0"/>
        <v>764.46777852000002</v>
      </c>
      <c r="Q3" s="65">
        <f t="shared" si="0"/>
        <v>767.16311328000063</v>
      </c>
      <c r="R3" s="65">
        <f t="shared" ref="R3:V3" si="1">SUM(R4,R15,R17,R27)</f>
        <v>696.70499328000051</v>
      </c>
      <c r="S3" s="65">
        <f t="shared" si="1"/>
        <v>680.21375760000001</v>
      </c>
      <c r="T3" s="65">
        <f t="shared" si="1"/>
        <v>637.20041363999951</v>
      </c>
      <c r="U3" s="65">
        <f t="shared" si="1"/>
        <v>614.17661940000028</v>
      </c>
      <c r="V3" s="65">
        <f t="shared" si="1"/>
        <v>649.80257291999976</v>
      </c>
      <c r="W3" s="65">
        <f t="shared" ref="W3:Y3" si="2">SUM(W4,W15,W17,W27)</f>
        <v>673.20379226209593</v>
      </c>
      <c r="X3" s="65">
        <f t="shared" si="2"/>
        <v>497.12986386030997</v>
      </c>
      <c r="Y3" s="65">
        <f t="shared" si="2"/>
        <v>444.82271480679691</v>
      </c>
      <c r="DA3" s="87" t="s">
        <v>265</v>
      </c>
    </row>
    <row r="4" spans="1:105" ht="12.95" customHeight="1" x14ac:dyDescent="0.25">
      <c r="A4" s="68" t="s">
        <v>57</v>
      </c>
      <c r="B4" s="69">
        <f t="shared" ref="B4:Q4" si="3">SUM(B5:B14)</f>
        <v>2800.848802321977</v>
      </c>
      <c r="C4" s="69">
        <f t="shared" si="3"/>
        <v>2727.6434560549592</v>
      </c>
      <c r="D4" s="69">
        <f t="shared" si="3"/>
        <v>2363.5590638066378</v>
      </c>
      <c r="E4" s="69">
        <f t="shared" si="3"/>
        <v>2235.3189194747019</v>
      </c>
      <c r="F4" s="69">
        <f t="shared" si="3"/>
        <v>1625.1786238929724</v>
      </c>
      <c r="G4" s="69">
        <f t="shared" si="3"/>
        <v>2334.219126973082</v>
      </c>
      <c r="H4" s="69">
        <f t="shared" si="3"/>
        <v>1732.9916095861677</v>
      </c>
      <c r="I4" s="69">
        <f t="shared" si="3"/>
        <v>1452.9461137636392</v>
      </c>
      <c r="J4" s="69">
        <f t="shared" si="3"/>
        <v>1260.674959689946</v>
      </c>
      <c r="K4" s="69">
        <f t="shared" si="3"/>
        <v>1168.3425793326296</v>
      </c>
      <c r="L4" s="69">
        <f t="shared" si="3"/>
        <v>1077.835338016346</v>
      </c>
      <c r="M4" s="69">
        <f t="shared" si="3"/>
        <v>905.30476673926</v>
      </c>
      <c r="N4" s="69">
        <f t="shared" si="3"/>
        <v>839.54546469444563</v>
      </c>
      <c r="O4" s="69">
        <f t="shared" si="3"/>
        <v>783.54332750517653</v>
      </c>
      <c r="P4" s="69">
        <f t="shared" si="3"/>
        <v>714.34838741431281</v>
      </c>
      <c r="Q4" s="69">
        <f t="shared" si="3"/>
        <v>714.39462740900296</v>
      </c>
      <c r="R4" s="69">
        <f t="shared" ref="R4:V4" si="4">SUM(R5:R14)</f>
        <v>647.90417338397356</v>
      </c>
      <c r="S4" s="69">
        <f t="shared" si="4"/>
        <v>635.37177549875355</v>
      </c>
      <c r="T4" s="69">
        <f t="shared" si="4"/>
        <v>591.58647119276247</v>
      </c>
      <c r="U4" s="69">
        <f t="shared" si="4"/>
        <v>568.87730746218165</v>
      </c>
      <c r="V4" s="69">
        <f t="shared" si="4"/>
        <v>602.63670880146185</v>
      </c>
      <c r="W4" s="69">
        <f t="shared" ref="W4:Y4" si="5">SUM(W5:W14)</f>
        <v>644.19331674012824</v>
      </c>
      <c r="X4" s="69">
        <f t="shared" si="5"/>
        <v>473.06289207110615</v>
      </c>
      <c r="Y4" s="69">
        <f t="shared" si="5"/>
        <v>423.2096278616412</v>
      </c>
      <c r="DA4" s="88" t="s">
        <v>266</v>
      </c>
    </row>
    <row r="5" spans="1:105" ht="12" customHeight="1" x14ac:dyDescent="0.25">
      <c r="A5" s="28" t="s">
        <v>51</v>
      </c>
      <c r="B5" s="72">
        <v>0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0</v>
      </c>
      <c r="Y5" s="72">
        <v>0</v>
      </c>
      <c r="DA5" s="89" t="s">
        <v>447</v>
      </c>
    </row>
    <row r="6" spans="1:105" ht="12" customHeight="1" x14ac:dyDescent="0.25">
      <c r="A6" s="28" t="s">
        <v>74</v>
      </c>
      <c r="B6" s="72">
        <v>0</v>
      </c>
      <c r="C6" s="72">
        <v>0</v>
      </c>
      <c r="D6" s="72">
        <v>2.4130827769466374</v>
      </c>
      <c r="E6" s="72">
        <v>4.8112136557801275</v>
      </c>
      <c r="F6" s="72">
        <v>4.7443117340228547</v>
      </c>
      <c r="G6" s="72">
        <v>7.8712078094658464</v>
      </c>
      <c r="H6" s="72">
        <v>7.9401536735072993</v>
      </c>
      <c r="I6" s="72">
        <v>9.2753230121470143</v>
      </c>
      <c r="J6" s="72">
        <v>8.9708775898968369</v>
      </c>
      <c r="K6" s="72">
        <v>8.9160694465846841</v>
      </c>
      <c r="L6" s="72">
        <v>10.408219706830861</v>
      </c>
      <c r="M6" s="72">
        <v>9.449756543367176</v>
      </c>
      <c r="N6" s="72">
        <v>9.50064093510227</v>
      </c>
      <c r="O6" s="72">
        <v>9.2097799995612526</v>
      </c>
      <c r="P6" s="72">
        <v>13.050880992806517</v>
      </c>
      <c r="Q6" s="72">
        <v>7.9444033542941135</v>
      </c>
      <c r="R6" s="72">
        <v>8.589972799739531</v>
      </c>
      <c r="S6" s="72">
        <v>8.3487416934844081</v>
      </c>
      <c r="T6" s="72">
        <v>7.9519629599999977</v>
      </c>
      <c r="U6" s="72">
        <v>7.9519629599999977</v>
      </c>
      <c r="V6" s="72">
        <v>7.9519629599999995</v>
      </c>
      <c r="W6" s="72">
        <v>7.4431466613523263</v>
      </c>
      <c r="X6" s="72">
        <v>6.8244867402136293</v>
      </c>
      <c r="Y6" s="72">
        <v>6.2483821910448363</v>
      </c>
      <c r="DA6" s="89" t="s">
        <v>448</v>
      </c>
    </row>
    <row r="7" spans="1:105" ht="12" customHeight="1" x14ac:dyDescent="0.25">
      <c r="A7" s="28" t="s">
        <v>200</v>
      </c>
      <c r="B7" s="72">
        <v>2588.0818289130143</v>
      </c>
      <c r="C7" s="72">
        <v>2477.4444874238884</v>
      </c>
      <c r="D7" s="72">
        <v>2206.4437209725529</v>
      </c>
      <c r="E7" s="72">
        <v>2091.9030931421048</v>
      </c>
      <c r="F7" s="72">
        <v>1479.5698187083483</v>
      </c>
      <c r="G7" s="72">
        <v>2181.0766372134508</v>
      </c>
      <c r="H7" s="72">
        <v>1611.2521215281149</v>
      </c>
      <c r="I7" s="72">
        <v>1329.9120585303588</v>
      </c>
      <c r="J7" s="72">
        <v>1140.4648938762923</v>
      </c>
      <c r="K7" s="72">
        <v>998.35030129961876</v>
      </c>
      <c r="L7" s="72">
        <v>885.76117547812032</v>
      </c>
      <c r="M7" s="72">
        <v>741.89194650645095</v>
      </c>
      <c r="N7" s="72">
        <v>729.77393883603645</v>
      </c>
      <c r="O7" s="72">
        <v>700.66736102884477</v>
      </c>
      <c r="P7" s="72">
        <v>637.41592349112989</v>
      </c>
      <c r="Q7" s="72">
        <v>646.77966284011677</v>
      </c>
      <c r="R7" s="72">
        <v>573.42202106593686</v>
      </c>
      <c r="S7" s="72">
        <v>569.94191304441563</v>
      </c>
      <c r="T7" s="72">
        <v>512.4067936634483</v>
      </c>
      <c r="U7" s="72">
        <v>517.61385833127792</v>
      </c>
      <c r="V7" s="72">
        <v>553.17135679741671</v>
      </c>
      <c r="W7" s="72">
        <v>574.56810061613612</v>
      </c>
      <c r="X7" s="72">
        <v>414.52995975161207</v>
      </c>
      <c r="Y7" s="72">
        <v>369.74874670260755</v>
      </c>
      <c r="DA7" s="89" t="s">
        <v>449</v>
      </c>
    </row>
    <row r="8" spans="1:105" ht="12" customHeight="1" x14ac:dyDescent="0.25">
      <c r="A8" s="28" t="s">
        <v>189</v>
      </c>
      <c r="B8" s="72">
        <v>212.76697340896268</v>
      </c>
      <c r="C8" s="72">
        <v>250.19896863107076</v>
      </c>
      <c r="D8" s="72">
        <v>154.70226005713818</v>
      </c>
      <c r="E8" s="72">
        <v>138.60461267681691</v>
      </c>
      <c r="F8" s="72">
        <v>140.8644934506012</v>
      </c>
      <c r="G8" s="72">
        <v>145.27128195016553</v>
      </c>
      <c r="H8" s="72">
        <v>113.79933438454556</v>
      </c>
      <c r="I8" s="72">
        <v>113.75873222113341</v>
      </c>
      <c r="J8" s="72">
        <v>111.23918822375688</v>
      </c>
      <c r="K8" s="72">
        <v>161.07620858642611</v>
      </c>
      <c r="L8" s="72">
        <v>181.66594283139477</v>
      </c>
      <c r="M8" s="72">
        <v>153.96306368944198</v>
      </c>
      <c r="N8" s="72">
        <v>100.27088492330689</v>
      </c>
      <c r="O8" s="72">
        <v>73.666186476770449</v>
      </c>
      <c r="P8" s="72">
        <v>63.881582930376446</v>
      </c>
      <c r="Q8" s="72">
        <v>59.670561214592098</v>
      </c>
      <c r="R8" s="72">
        <v>65.892179518297198</v>
      </c>
      <c r="S8" s="72">
        <v>57.081120760853523</v>
      </c>
      <c r="T8" s="72">
        <v>71.227714569314259</v>
      </c>
      <c r="U8" s="72">
        <v>43.311486170903727</v>
      </c>
      <c r="V8" s="72">
        <v>41.513389044045212</v>
      </c>
      <c r="W8" s="72">
        <v>62.182069462639781</v>
      </c>
      <c r="X8" s="72">
        <v>51.708445579280436</v>
      </c>
      <c r="Y8" s="72">
        <v>47.212498967988815</v>
      </c>
      <c r="DA8" s="89" t="s">
        <v>450</v>
      </c>
    </row>
    <row r="9" spans="1:105" ht="12" customHeight="1" x14ac:dyDescent="0.25">
      <c r="A9" s="28" t="s">
        <v>202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451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452</v>
      </c>
    </row>
    <row r="11" spans="1:105" ht="12" customHeight="1" x14ac:dyDescent="0.25">
      <c r="A11" s="28" t="s">
        <v>198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453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454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455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456</v>
      </c>
    </row>
    <row r="15" spans="1:105" ht="12.95" customHeight="1" x14ac:dyDescent="0.25">
      <c r="A15" s="68" t="s">
        <v>92</v>
      </c>
      <c r="B15" s="69">
        <f t="shared" ref="B15:Y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267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457</v>
      </c>
    </row>
    <row r="17" spans="1:105" ht="12.95" customHeight="1" x14ac:dyDescent="0.25">
      <c r="A17" s="68" t="s">
        <v>55</v>
      </c>
      <c r="B17" s="69">
        <f t="shared" ref="B17:Q17" si="7">SUM(B18:B26)</f>
        <v>171.67042848591581</v>
      </c>
      <c r="C17" s="69">
        <f t="shared" si="7"/>
        <v>152.33767034869535</v>
      </c>
      <c r="D17" s="69">
        <f t="shared" si="7"/>
        <v>131.57184792809127</v>
      </c>
      <c r="E17" s="69">
        <f t="shared" si="7"/>
        <v>121.44297045116939</v>
      </c>
      <c r="F17" s="69">
        <f t="shared" si="7"/>
        <v>90.546337392940046</v>
      </c>
      <c r="G17" s="69">
        <f t="shared" si="7"/>
        <v>123.18409246581501</v>
      </c>
      <c r="H17" s="69">
        <f t="shared" si="7"/>
        <v>93.073958281756006</v>
      </c>
      <c r="I17" s="69">
        <f t="shared" si="7"/>
        <v>81.09486845488442</v>
      </c>
      <c r="J17" s="69">
        <f t="shared" si="7"/>
        <v>68.499814346904216</v>
      </c>
      <c r="K17" s="69">
        <f t="shared" si="7"/>
        <v>65.231906951566941</v>
      </c>
      <c r="L17" s="69">
        <f t="shared" si="7"/>
        <v>48.264504821278379</v>
      </c>
      <c r="M17" s="69">
        <f t="shared" si="7"/>
        <v>47.46017065095495</v>
      </c>
      <c r="N17" s="69">
        <f t="shared" si="7"/>
        <v>43.543089734169882</v>
      </c>
      <c r="O17" s="69">
        <f t="shared" si="7"/>
        <v>48.183539446259765</v>
      </c>
      <c r="P17" s="69">
        <f t="shared" si="7"/>
        <v>49.323900456647152</v>
      </c>
      <c r="Q17" s="69">
        <f t="shared" si="7"/>
        <v>51.962289407232291</v>
      </c>
      <c r="R17" s="69">
        <f t="shared" ref="R17:V17" si="8">SUM(R18:R26)</f>
        <v>47.956296733936576</v>
      </c>
      <c r="S17" s="69">
        <f t="shared" si="8"/>
        <v>44.052361822803974</v>
      </c>
      <c r="T17" s="69">
        <f t="shared" si="8"/>
        <v>44.531665864393922</v>
      </c>
      <c r="U17" s="69">
        <f t="shared" si="8"/>
        <v>44.614724116623023</v>
      </c>
      <c r="V17" s="69">
        <f t="shared" si="8"/>
        <v>46.490019292930164</v>
      </c>
      <c r="W17" s="69">
        <f t="shared" ref="W17:Y17" si="9">SUM(W18:W26)</f>
        <v>28.064949163817602</v>
      </c>
      <c r="X17" s="69">
        <f t="shared" si="9"/>
        <v>23.202774991098266</v>
      </c>
      <c r="Y17" s="69">
        <f t="shared" si="9"/>
        <v>20.740304687945294</v>
      </c>
      <c r="DA17" s="88" t="s">
        <v>268</v>
      </c>
    </row>
    <row r="18" spans="1:105" ht="12" customHeight="1" x14ac:dyDescent="0.25">
      <c r="A18" s="28" t="s">
        <v>51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458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0.57157246305336307</v>
      </c>
      <c r="E19" s="72">
        <v>1.1580968242198713</v>
      </c>
      <c r="F19" s="72">
        <v>1.2249987459771443</v>
      </c>
      <c r="G19" s="72">
        <v>1.9870818705341562</v>
      </c>
      <c r="H19" s="72">
        <v>2.1180368064927055</v>
      </c>
      <c r="I19" s="72">
        <v>2.5976487078529891</v>
      </c>
      <c r="J19" s="72">
        <v>2.5318233301031685</v>
      </c>
      <c r="K19" s="72">
        <v>2.637515313415316</v>
      </c>
      <c r="L19" s="72">
        <v>2.5121867731691419</v>
      </c>
      <c r="M19" s="72">
        <v>2.6917182966328235</v>
      </c>
      <c r="N19" s="72">
        <v>2.5454267048977339</v>
      </c>
      <c r="O19" s="72">
        <v>2.8839912404387467</v>
      </c>
      <c r="P19" s="72">
        <v>4.5106314471934752</v>
      </c>
      <c r="Q19" s="72">
        <v>2.8897656857058811</v>
      </c>
      <c r="R19" s="72">
        <v>3.1096758402604743</v>
      </c>
      <c r="S19" s="72">
        <v>3.0403792265155904</v>
      </c>
      <c r="T19" s="72">
        <v>2.9053763999999984</v>
      </c>
      <c r="U19" s="72">
        <v>2.9053763999999997</v>
      </c>
      <c r="V19" s="72">
        <v>2.9053763999999997</v>
      </c>
      <c r="W19" s="72">
        <v>3.4141926986476712</v>
      </c>
      <c r="X19" s="72">
        <v>4.0328526197863628</v>
      </c>
      <c r="Y19" s="72">
        <v>4.6089571689551549</v>
      </c>
      <c r="DA19" s="89" t="s">
        <v>459</v>
      </c>
    </row>
    <row r="20" spans="1:105" ht="12" customHeight="1" x14ac:dyDescent="0.25">
      <c r="A20" s="28" t="s">
        <v>200</v>
      </c>
      <c r="B20" s="72">
        <v>157.78157204698547</v>
      </c>
      <c r="C20" s="72">
        <v>137.48427977611129</v>
      </c>
      <c r="D20" s="72">
        <v>121.95543454744715</v>
      </c>
      <c r="E20" s="72">
        <v>112.48998105789481</v>
      </c>
      <c r="F20" s="72">
        <v>81.272275891651532</v>
      </c>
      <c r="G20" s="72">
        <v>113.43194694654871</v>
      </c>
      <c r="H20" s="72">
        <v>84.767724151885616</v>
      </c>
      <c r="I20" s="72">
        <v>72.092806709641565</v>
      </c>
      <c r="J20" s="72">
        <v>59.856744043707906</v>
      </c>
      <c r="K20" s="72">
        <v>53.553811900381739</v>
      </c>
      <c r="L20" s="72">
        <v>37.726759201879354</v>
      </c>
      <c r="M20" s="72">
        <v>37.068938813549174</v>
      </c>
      <c r="N20" s="72">
        <v>36.261973043963096</v>
      </c>
      <c r="O20" s="72">
        <v>41.349959971155556</v>
      </c>
      <c r="P20" s="72">
        <v>41.0763925888701</v>
      </c>
      <c r="Q20" s="72">
        <v>45.275511399883825</v>
      </c>
      <c r="R20" s="72">
        <v>40.59438357406367</v>
      </c>
      <c r="S20" s="72">
        <v>37.641383035584504</v>
      </c>
      <c r="T20" s="72">
        <v>37.140990616551264</v>
      </c>
      <c r="U20" s="72">
        <v>38.958144428722321</v>
      </c>
      <c r="V20" s="72">
        <v>41.10719140258314</v>
      </c>
      <c r="W20" s="72">
        <v>20.934611383863761</v>
      </c>
      <c r="X20" s="72">
        <v>15.799434688387761</v>
      </c>
      <c r="Y20" s="72">
        <v>12.747816017392756</v>
      </c>
      <c r="DA20" s="89" t="s">
        <v>460</v>
      </c>
    </row>
    <row r="21" spans="1:105" ht="12" customHeight="1" x14ac:dyDescent="0.25">
      <c r="A21" s="28" t="s">
        <v>189</v>
      </c>
      <c r="B21" s="72">
        <v>13.888856438930326</v>
      </c>
      <c r="C21" s="72">
        <v>14.85339057258407</v>
      </c>
      <c r="D21" s="72">
        <v>9.0448409175907507</v>
      </c>
      <c r="E21" s="72">
        <v>7.7948925690547162</v>
      </c>
      <c r="F21" s="72">
        <v>8.0490627553113665</v>
      </c>
      <c r="G21" s="72">
        <v>7.765063648732152</v>
      </c>
      <c r="H21" s="72">
        <v>6.1881973233776737</v>
      </c>
      <c r="I21" s="72">
        <v>6.4044130373898716</v>
      </c>
      <c r="J21" s="72">
        <v>6.1112469730931425</v>
      </c>
      <c r="K21" s="72">
        <v>9.0405797377698889</v>
      </c>
      <c r="L21" s="72">
        <v>8.0255588462298846</v>
      </c>
      <c r="M21" s="72">
        <v>7.6995135407729549</v>
      </c>
      <c r="N21" s="72">
        <v>4.7356899853090502</v>
      </c>
      <c r="O21" s="72">
        <v>3.9495882346654629</v>
      </c>
      <c r="P21" s="72">
        <v>3.7368764205835769</v>
      </c>
      <c r="Q21" s="72">
        <v>3.7970123216425802</v>
      </c>
      <c r="R21" s="72">
        <v>4.2522373196124343</v>
      </c>
      <c r="S21" s="72">
        <v>3.3705995607038828</v>
      </c>
      <c r="T21" s="72">
        <v>4.4852988478426568</v>
      </c>
      <c r="U21" s="72">
        <v>2.7512032879007036</v>
      </c>
      <c r="V21" s="72">
        <v>2.4774514903470242</v>
      </c>
      <c r="W21" s="72">
        <v>3.7161450813061681</v>
      </c>
      <c r="X21" s="72">
        <v>3.370487682924141</v>
      </c>
      <c r="Y21" s="72">
        <v>3.3835315015973824</v>
      </c>
      <c r="DA21" s="89" t="s">
        <v>461</v>
      </c>
    </row>
    <row r="22" spans="1:105" ht="12" customHeight="1" x14ac:dyDescent="0.25">
      <c r="A22" s="28" t="s">
        <v>202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462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463</v>
      </c>
    </row>
    <row r="24" spans="1:105" ht="12" customHeight="1" x14ac:dyDescent="0.25">
      <c r="A24" s="28" t="s">
        <v>198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464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465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466</v>
      </c>
    </row>
    <row r="27" spans="1:105" ht="12.95" customHeight="1" x14ac:dyDescent="0.25">
      <c r="A27" s="68" t="s">
        <v>54</v>
      </c>
      <c r="B27" s="69">
        <f t="shared" ref="B27:Q27" si="10">SUM(B28:B32)</f>
        <v>1.8014301521069547</v>
      </c>
      <c r="C27" s="69">
        <f t="shared" si="10"/>
        <v>1.9887107963452011</v>
      </c>
      <c r="D27" s="69">
        <f t="shared" si="10"/>
        <v>1.2536790252709937</v>
      </c>
      <c r="E27" s="69">
        <f t="shared" si="10"/>
        <v>1.1333547541283708</v>
      </c>
      <c r="F27" s="69">
        <f t="shared" si="10"/>
        <v>1.2191337940874536</v>
      </c>
      <c r="G27" s="69">
        <f t="shared" si="10"/>
        <v>1.1890044011023231</v>
      </c>
      <c r="H27" s="69">
        <f t="shared" si="10"/>
        <v>0.96571829207680659</v>
      </c>
      <c r="I27" s="69">
        <f t="shared" si="10"/>
        <v>1.0266247414767027</v>
      </c>
      <c r="J27" s="69">
        <f t="shared" si="10"/>
        <v>1.0345748031499813</v>
      </c>
      <c r="K27" s="69">
        <f t="shared" si="10"/>
        <v>1.6329116758041022</v>
      </c>
      <c r="L27" s="69">
        <f t="shared" si="10"/>
        <v>1.6094383223753159</v>
      </c>
      <c r="M27" s="69">
        <f t="shared" si="10"/>
        <v>1.5211027697851442</v>
      </c>
      <c r="N27" s="69">
        <f t="shared" si="10"/>
        <v>0.97193509138407086</v>
      </c>
      <c r="O27" s="69">
        <f t="shared" si="10"/>
        <v>0.84568528856410519</v>
      </c>
      <c r="P27" s="69">
        <f t="shared" si="10"/>
        <v>0.79549064904004785</v>
      </c>
      <c r="Q27" s="69">
        <f t="shared" si="10"/>
        <v>0.80619646376529774</v>
      </c>
      <c r="R27" s="69">
        <f t="shared" ref="R27:V27" si="11">SUM(R28:R32)</f>
        <v>0.84452316209034928</v>
      </c>
      <c r="S27" s="69">
        <f t="shared" si="11"/>
        <v>0.78962027844252569</v>
      </c>
      <c r="T27" s="69">
        <f t="shared" si="11"/>
        <v>1.0822765828430931</v>
      </c>
      <c r="U27" s="69">
        <f t="shared" si="11"/>
        <v>0.68458782119556216</v>
      </c>
      <c r="V27" s="69">
        <f t="shared" si="11"/>
        <v>0.67584482560775216</v>
      </c>
      <c r="W27" s="69">
        <f t="shared" ref="W27:Y27" si="12">SUM(W28:W32)</f>
        <v>0.94552635815016728</v>
      </c>
      <c r="X27" s="69">
        <f t="shared" si="12"/>
        <v>0.86419679810553107</v>
      </c>
      <c r="Y27" s="69">
        <f t="shared" si="12"/>
        <v>0.87278225721039748</v>
      </c>
      <c r="DA27" s="88" t="s">
        <v>269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467</v>
      </c>
    </row>
    <row r="29" spans="1:105" s="2" customFormat="1" ht="12" customHeight="1" x14ac:dyDescent="0.25">
      <c r="A29" s="28" t="s">
        <v>74</v>
      </c>
      <c r="B29" s="72">
        <v>0</v>
      </c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0</v>
      </c>
      <c r="DA29" s="89" t="s">
        <v>468</v>
      </c>
    </row>
    <row r="30" spans="1:105" ht="12" customHeight="1" x14ac:dyDescent="0.25">
      <c r="A30" s="28" t="s">
        <v>189</v>
      </c>
      <c r="B30" s="72">
        <v>1.8014301521069547</v>
      </c>
      <c r="C30" s="72">
        <v>1.9887107963452011</v>
      </c>
      <c r="D30" s="72">
        <v>1.2536790252709937</v>
      </c>
      <c r="E30" s="72">
        <v>1.1333547541283708</v>
      </c>
      <c r="F30" s="72">
        <v>1.2191337940874536</v>
      </c>
      <c r="G30" s="72">
        <v>1.1890044011023231</v>
      </c>
      <c r="H30" s="72">
        <v>0.96571829207680659</v>
      </c>
      <c r="I30" s="72">
        <v>1.0266247414767027</v>
      </c>
      <c r="J30" s="72">
        <v>1.0345748031499813</v>
      </c>
      <c r="K30" s="72">
        <v>1.6329116758041022</v>
      </c>
      <c r="L30" s="72">
        <v>1.6094383223753159</v>
      </c>
      <c r="M30" s="72">
        <v>1.5211027697851442</v>
      </c>
      <c r="N30" s="72">
        <v>0.97193509138407086</v>
      </c>
      <c r="O30" s="72">
        <v>0.84568528856410519</v>
      </c>
      <c r="P30" s="72">
        <v>0.79549064904004785</v>
      </c>
      <c r="Q30" s="72">
        <v>0.80619646376529774</v>
      </c>
      <c r="R30" s="72">
        <v>0.84452316209034928</v>
      </c>
      <c r="S30" s="72">
        <v>0.78962027844252569</v>
      </c>
      <c r="T30" s="72">
        <v>1.0822765828430931</v>
      </c>
      <c r="U30" s="72">
        <v>0.68458782119556216</v>
      </c>
      <c r="V30" s="72">
        <v>0.67584482560775216</v>
      </c>
      <c r="W30" s="72">
        <v>0.94552635815016728</v>
      </c>
      <c r="X30" s="72">
        <v>0.86419679810553107</v>
      </c>
      <c r="Y30" s="72">
        <v>0.87278225721039748</v>
      </c>
      <c r="DA30" s="89" t="s">
        <v>469</v>
      </c>
    </row>
    <row r="31" spans="1:105" ht="12" customHeight="1" x14ac:dyDescent="0.25">
      <c r="A31" s="28" t="s">
        <v>202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470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471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17565.302204924257</v>
      </c>
      <c r="C3" s="65">
        <f>IF(RES_hh_fec!C3=0,0,1000*11630*RES_hh_fec!C3/RES_hh_num!C3)</f>
        <v>17978.635581764425</v>
      </c>
      <c r="D3" s="65">
        <f>IF(RES_hh_fec!D3=0,0,1000*11630*RES_hh_fec!D3/RES_hh_num!D3)</f>
        <v>17345.545941213859</v>
      </c>
      <c r="E3" s="65">
        <f>IF(RES_hh_fec!E3=0,0,1000*11630*RES_hh_fec!E3/RES_hh_num!E3)</f>
        <v>17311.164037591017</v>
      </c>
      <c r="F3" s="65">
        <f>IF(RES_hh_fec!F3=0,0,1000*11630*RES_hh_fec!F3/RES_hh_num!F3)</f>
        <v>16508.02779841128</v>
      </c>
      <c r="G3" s="65">
        <f>IF(RES_hh_fec!G3=0,0,1000*11630*RES_hh_fec!G3/RES_hh_num!G3)</f>
        <v>18001.234294028807</v>
      </c>
      <c r="H3" s="65">
        <f>IF(RES_hh_fec!H3=0,0,1000*11630*RES_hh_fec!H3/RES_hh_num!H3)</f>
        <v>17241.76332729913</v>
      </c>
      <c r="I3" s="65">
        <f>IF(RES_hh_fec!I3=0,0,1000*11630*RES_hh_fec!I3/RES_hh_num!I3)</f>
        <v>16414.159135946244</v>
      </c>
      <c r="J3" s="65">
        <f>IF(RES_hh_fec!J3=0,0,1000*11630*RES_hh_fec!J3/RES_hh_num!J3)</f>
        <v>15544.692295167388</v>
      </c>
      <c r="K3" s="65">
        <f>IF(RES_hh_fec!K3=0,0,1000*11630*RES_hh_fec!K3/RES_hh_num!K3)</f>
        <v>15785.289352681051</v>
      </c>
      <c r="L3" s="65">
        <f>IF(RES_hh_fec!L3=0,0,1000*11630*RES_hh_fec!L3/RES_hh_num!L3)</f>
        <v>18633.017016022226</v>
      </c>
      <c r="M3" s="65">
        <f>IF(RES_hh_fec!M3=0,0,1000*11630*RES_hh_fec!M3/RES_hh_num!M3)</f>
        <v>17063.663622700358</v>
      </c>
      <c r="N3" s="65">
        <f>IF(RES_hh_fec!N3=0,0,1000*11630*RES_hh_fec!N3/RES_hh_num!N3)</f>
        <v>17920.759793022051</v>
      </c>
      <c r="O3" s="65">
        <f>IF(RES_hh_fec!O3=0,0,1000*11630*RES_hh_fec!O3/RES_hh_num!O3)</f>
        <v>16644.432111127931</v>
      </c>
      <c r="P3" s="65">
        <f>IF(RES_hh_fec!P3=0,0,1000*11630*RES_hh_fec!P3/RES_hh_num!P3)</f>
        <v>15342.624109717277</v>
      </c>
      <c r="Q3" s="65">
        <f>IF(RES_hh_fec!Q3=0,0,1000*11630*RES_hh_fec!Q3/RES_hh_num!Q3)</f>
        <v>15594.26451527592</v>
      </c>
      <c r="R3" s="65">
        <f>IF(RES_hh_fec!R3=0,0,1000*11630*RES_hh_fec!R3/RES_hh_num!R3)</f>
        <v>16062.974029206445</v>
      </c>
      <c r="S3" s="65">
        <f>IF(RES_hh_fec!S3=0,0,1000*11630*RES_hh_fec!S3/RES_hh_num!S3)</f>
        <v>16065.791746636649</v>
      </c>
      <c r="T3" s="65">
        <f>IF(RES_hh_fec!T3=0,0,1000*11630*RES_hh_fec!T3/RES_hh_num!T3)</f>
        <v>15268.738084313361</v>
      </c>
      <c r="U3" s="65">
        <f>IF(RES_hh_fec!U3=0,0,1000*11630*RES_hh_fec!U3/RES_hh_num!U3)</f>
        <v>14687.76504883445</v>
      </c>
      <c r="V3" s="65">
        <f>IF(RES_hh_fec!V3=0,0,1000*11630*RES_hh_fec!V3/RES_hh_num!V3)</f>
        <v>14000.808120746768</v>
      </c>
      <c r="W3" s="65">
        <f>IF(RES_hh_fec!W3=0,0,1000*11630*RES_hh_fec!W3/RES_hh_num!W3)</f>
        <v>15336.040040013271</v>
      </c>
      <c r="X3" s="65">
        <f>IF(RES_hh_fec!X3=0,0,1000*11630*RES_hh_fec!X3/RES_hh_num!X3)</f>
        <v>13332.780945319524</v>
      </c>
      <c r="Y3" s="65">
        <f>IF(RES_hh_fec!Y3=0,0,1000*11630*RES_hh_fec!Y3/RES_hh_num!Y3)</f>
        <v>13222.962057001299</v>
      </c>
      <c r="DA3" s="87" t="s">
        <v>272</v>
      </c>
    </row>
    <row r="4" spans="1:105" ht="12.95" customHeight="1" x14ac:dyDescent="0.25">
      <c r="A4" s="68" t="s">
        <v>57</v>
      </c>
      <c r="B4" s="69">
        <f>IF(RES_hh_fec!B4=0,0,1000*11630*RES_hh_fec!B4/RES_hh_num!B4)</f>
        <v>16176.623406405612</v>
      </c>
      <c r="C4" s="69">
        <f>IF(RES_hh_fec!C4=0,0,1000*11630*RES_hh_fec!C4/RES_hh_num!C4)</f>
        <v>16649.264806810708</v>
      </c>
      <c r="D4" s="69">
        <f>IF(RES_hh_fec!D4=0,0,1000*11630*RES_hh_fec!D4/RES_hh_num!D4)</f>
        <v>16033.836925884949</v>
      </c>
      <c r="E4" s="69">
        <f>IF(RES_hh_fec!E4=0,0,1000*11630*RES_hh_fec!E4/RES_hh_num!E4)</f>
        <v>15997.835463394191</v>
      </c>
      <c r="F4" s="69">
        <f>IF(RES_hh_fec!F4=0,0,1000*11630*RES_hh_fec!F4/RES_hh_num!F4)</f>
        <v>15186.40516959106</v>
      </c>
      <c r="G4" s="69">
        <f>IF(RES_hh_fec!G4=0,0,1000*11630*RES_hh_fec!G4/RES_hh_num!G4)</f>
        <v>16621.074970655107</v>
      </c>
      <c r="H4" s="69">
        <f>IF(RES_hh_fec!H4=0,0,1000*11630*RES_hh_fec!H4/RES_hh_num!H4)</f>
        <v>15865.392887760578</v>
      </c>
      <c r="I4" s="69">
        <f>IF(RES_hh_fec!I4=0,0,1000*11630*RES_hh_fec!I4/RES_hh_num!I4)</f>
        <v>15051.985624548906</v>
      </c>
      <c r="J4" s="69">
        <f>IF(RES_hh_fec!J4=0,0,1000*11630*RES_hh_fec!J4/RES_hh_num!J4)</f>
        <v>14262.032585962212</v>
      </c>
      <c r="K4" s="69">
        <f>IF(RES_hh_fec!K4=0,0,1000*11630*RES_hh_fec!K4/RES_hh_num!K4)</f>
        <v>14428.47201188602</v>
      </c>
      <c r="L4" s="69">
        <f>IF(RES_hh_fec!L4=0,0,1000*11630*RES_hh_fec!L4/RES_hh_num!L4)</f>
        <v>17298.359446392285</v>
      </c>
      <c r="M4" s="69">
        <f>IF(RES_hh_fec!M4=0,0,1000*11630*RES_hh_fec!M4/RES_hh_num!M4)</f>
        <v>15678.102889849568</v>
      </c>
      <c r="N4" s="69">
        <f>IF(RES_hh_fec!N4=0,0,1000*11630*RES_hh_fec!N4/RES_hh_num!N4)</f>
        <v>16529.946430497621</v>
      </c>
      <c r="O4" s="69">
        <f>IF(RES_hh_fec!O4=0,0,1000*11630*RES_hh_fec!O4/RES_hh_num!O4)</f>
        <v>15151.919519021931</v>
      </c>
      <c r="P4" s="69">
        <f>IF(RES_hh_fec!P4=0,0,1000*11630*RES_hh_fec!P4/RES_hh_num!P4)</f>
        <v>13847.82970607608</v>
      </c>
      <c r="Q4" s="69">
        <f>IF(RES_hh_fec!Q4=0,0,1000*11630*RES_hh_fec!Q4/RES_hh_num!Q4)</f>
        <v>13978.957375304799</v>
      </c>
      <c r="R4" s="69">
        <f>IF(RES_hh_fec!R4=0,0,1000*11630*RES_hh_fec!R4/RES_hh_num!R4)</f>
        <v>14360.776659016785</v>
      </c>
      <c r="S4" s="69">
        <f>IF(RES_hh_fec!S4=0,0,1000*11630*RES_hh_fec!S4/RES_hh_num!S4)</f>
        <v>14449.698085679143</v>
      </c>
      <c r="T4" s="69">
        <f>IF(RES_hh_fec!T4=0,0,1000*11630*RES_hh_fec!T4/RES_hh_num!T4)</f>
        <v>13582.167932482191</v>
      </c>
      <c r="U4" s="69">
        <f>IF(RES_hh_fec!U4=0,0,1000*11630*RES_hh_fec!U4/RES_hh_num!U4)</f>
        <v>13019.114852101158</v>
      </c>
      <c r="V4" s="69">
        <f>IF(RES_hh_fec!V4=0,0,1000*11630*RES_hh_fec!V4/RES_hh_num!V4)</f>
        <v>12404.130458903113</v>
      </c>
      <c r="W4" s="69">
        <f>IF(RES_hh_fec!W4=0,0,1000*11630*RES_hh_fec!W4/RES_hh_num!W4)</f>
        <v>13652.723600180874</v>
      </c>
      <c r="X4" s="69">
        <f>IF(RES_hh_fec!X4=0,0,1000*11630*RES_hh_fec!X4/RES_hh_num!X4)</f>
        <v>11715.087884202965</v>
      </c>
      <c r="Y4" s="69">
        <f>IF(RES_hh_fec!Y4=0,0,1000*11630*RES_hh_fec!Y4/RES_hh_num!Y4)</f>
        <v>11561.736383689386</v>
      </c>
      <c r="DA4" s="88" t="s">
        <v>273</v>
      </c>
    </row>
    <row r="5" spans="1:105" ht="12" customHeight="1" x14ac:dyDescent="0.25">
      <c r="A5" s="28" t="s">
        <v>51</v>
      </c>
      <c r="B5" s="72">
        <f>IF(RES_hh_fec!B5=0,0,1000*11630*RES_hh_fec!B5/RES_hh_num!B5)</f>
        <v>0</v>
      </c>
      <c r="C5" s="72">
        <f>IF(RES_hh_fec!C5=0,0,1000*11630*RES_hh_fec!C5/RES_hh_num!C5)</f>
        <v>0</v>
      </c>
      <c r="D5" s="72">
        <f>IF(RES_hh_fec!D5=0,0,1000*11630*RES_hh_fec!D5/RES_hh_num!D5)</f>
        <v>0</v>
      </c>
      <c r="E5" s="72">
        <f>IF(RES_hh_fec!E5=0,0,1000*11630*RES_hh_fec!E5/RES_hh_num!E5)</f>
        <v>0</v>
      </c>
      <c r="F5" s="72">
        <f>IF(RES_hh_fec!F5=0,0,1000*11630*RES_hh_fec!F5/RES_hh_num!F5)</f>
        <v>0</v>
      </c>
      <c r="G5" s="72">
        <f>IF(RES_hh_fec!G5=0,0,1000*11630*RES_hh_fec!G5/RES_hh_num!G5)</f>
        <v>0</v>
      </c>
      <c r="H5" s="72">
        <f>IF(RES_hh_fec!H5=0,0,1000*11630*RES_hh_fec!H5/RES_hh_num!H5)</f>
        <v>0</v>
      </c>
      <c r="I5" s="72">
        <f>IF(RES_hh_fec!I5=0,0,1000*11630*RES_hh_fec!I5/RES_hh_num!I5)</f>
        <v>0</v>
      </c>
      <c r="J5" s="72">
        <f>IF(RES_hh_fec!J5=0,0,1000*11630*RES_hh_fec!J5/RES_hh_num!J5)</f>
        <v>0</v>
      </c>
      <c r="K5" s="72">
        <f>IF(RES_hh_fec!K5=0,0,1000*11630*RES_hh_fec!K5/RES_hh_num!K5)</f>
        <v>0</v>
      </c>
      <c r="L5" s="72">
        <f>IF(RES_hh_fec!L5=0,0,1000*11630*RES_hh_fec!L5/RES_hh_num!L5)</f>
        <v>0</v>
      </c>
      <c r="M5" s="72">
        <f>IF(RES_hh_fec!M5=0,0,1000*11630*RES_hh_fec!M5/RES_hh_num!M5)</f>
        <v>0</v>
      </c>
      <c r="N5" s="72">
        <f>IF(RES_hh_fec!N5=0,0,1000*11630*RES_hh_fec!N5/RES_hh_num!N5)</f>
        <v>0</v>
      </c>
      <c r="O5" s="72">
        <f>IF(RES_hh_fec!O5=0,0,1000*11630*RES_hh_fec!O5/RES_hh_num!O5)</f>
        <v>0</v>
      </c>
      <c r="P5" s="72">
        <f>IF(RES_hh_fec!P5=0,0,1000*11630*RES_hh_fec!P5/RES_hh_num!P5)</f>
        <v>0</v>
      </c>
      <c r="Q5" s="72">
        <f>IF(RES_hh_fec!Q5=0,0,1000*11630*RES_hh_fec!Q5/RES_hh_num!Q5)</f>
        <v>0</v>
      </c>
      <c r="R5" s="72">
        <f>IF(RES_hh_fec!R5=0,0,1000*11630*RES_hh_fec!R5/RES_hh_num!R5)</f>
        <v>0</v>
      </c>
      <c r="S5" s="72">
        <f>IF(RES_hh_fec!S5=0,0,1000*11630*RES_hh_fec!S5/RES_hh_num!S5)</f>
        <v>0</v>
      </c>
      <c r="T5" s="72">
        <f>IF(RES_hh_fec!T5=0,0,1000*11630*RES_hh_fec!T5/RES_hh_num!T5)</f>
        <v>0</v>
      </c>
      <c r="U5" s="72">
        <f>IF(RES_hh_fec!U5=0,0,1000*11630*RES_hh_fec!U5/RES_hh_num!U5)</f>
        <v>0</v>
      </c>
      <c r="V5" s="72">
        <f>IF(RES_hh_fec!V5=0,0,1000*11630*RES_hh_fec!V5/RES_hh_num!V5)</f>
        <v>0</v>
      </c>
      <c r="W5" s="72">
        <f>IF(RES_hh_fec!W5=0,0,1000*11630*RES_hh_fec!W5/RES_hh_num!W5)</f>
        <v>0</v>
      </c>
      <c r="X5" s="72">
        <f>IF(RES_hh_fec!X5=0,0,1000*11630*RES_hh_fec!X5/RES_hh_num!X5)</f>
        <v>0</v>
      </c>
      <c r="Y5" s="72">
        <f>IF(RES_hh_fec!Y5=0,0,1000*11630*RES_hh_fec!Y5/RES_hh_num!Y5)</f>
        <v>0</v>
      </c>
      <c r="DA5" s="89" t="s">
        <v>473</v>
      </c>
    </row>
    <row r="6" spans="1:105" ht="12" customHeight="1" x14ac:dyDescent="0.25">
      <c r="A6" s="28" t="s">
        <v>74</v>
      </c>
      <c r="B6" s="72">
        <f>IF(RES_hh_fec!B6=0,0,1000*11630*RES_hh_fec!B6/RES_hh_num!B6)</f>
        <v>0</v>
      </c>
      <c r="C6" s="72">
        <f>IF(RES_hh_fec!C6=0,0,1000*11630*RES_hh_fec!C6/RES_hh_num!C6)</f>
        <v>0</v>
      </c>
      <c r="D6" s="72">
        <f>IF(RES_hh_fec!D6=0,0,1000*11630*RES_hh_fec!D6/RES_hh_num!D6)</f>
        <v>21203.259768072912</v>
      </c>
      <c r="E6" s="72">
        <f>IF(RES_hh_fec!E6=0,0,1000*11630*RES_hh_fec!E6/RES_hh_num!E6)</f>
        <v>25035.278119025708</v>
      </c>
      <c r="F6" s="72">
        <f>IF(RES_hh_fec!F6=0,0,1000*11630*RES_hh_fec!F6/RES_hh_num!F6)</f>
        <v>19038.58774271141</v>
      </c>
      <c r="G6" s="72">
        <f>IF(RES_hh_fec!G6=0,0,1000*11630*RES_hh_fec!G6/RES_hh_num!G6)</f>
        <v>25018.412281697296</v>
      </c>
      <c r="H6" s="72">
        <f>IF(RES_hh_fec!H6=0,0,1000*11630*RES_hh_fec!H6/RES_hh_num!H6)</f>
        <v>22377.729420010066</v>
      </c>
      <c r="I6" s="72">
        <f>IF(RES_hh_fec!I6=0,0,1000*11630*RES_hh_fec!I6/RES_hh_num!I6)</f>
        <v>23507.008499501218</v>
      </c>
      <c r="J6" s="72">
        <f>IF(RES_hh_fec!J6=0,0,1000*11630*RES_hh_fec!J6/RES_hh_num!J6)</f>
        <v>22236.176325634362</v>
      </c>
      <c r="K6" s="72">
        <f>IF(RES_hh_fec!K6=0,0,1000*11630*RES_hh_fec!K6/RES_hh_num!K6)</f>
        <v>22377.522035976941</v>
      </c>
      <c r="L6" s="72">
        <f>IF(RES_hh_fec!L6=0,0,1000*11630*RES_hh_fec!L6/RES_hh_num!L6)</f>
        <v>27159.983924673816</v>
      </c>
      <c r="M6" s="72">
        <f>IF(RES_hh_fec!M6=0,0,1000*11630*RES_hh_fec!M6/RES_hh_num!M6)</f>
        <v>25211.855862820423</v>
      </c>
      <c r="N6" s="72">
        <f>IF(RES_hh_fec!N6=0,0,1000*11630*RES_hh_fec!N6/RES_hh_num!N6)</f>
        <v>24316.025931681874</v>
      </c>
      <c r="O6" s="72">
        <f>IF(RES_hh_fec!O6=0,0,1000*11630*RES_hh_fec!O6/RES_hh_num!O6)</f>
        <v>22251.998570912194</v>
      </c>
      <c r="P6" s="72">
        <f>IF(RES_hh_fec!P6=0,0,1000*11630*RES_hh_fec!P6/RES_hh_num!P6)</f>
        <v>28569.056561526751</v>
      </c>
      <c r="Q6" s="72">
        <f>IF(RES_hh_fec!Q6=0,0,1000*11630*RES_hh_fec!Q6/RES_hh_num!Q6)</f>
        <v>19289.973099075287</v>
      </c>
      <c r="R6" s="72">
        <f>IF(RES_hh_fec!R6=0,0,1000*11630*RES_hh_fec!R6/RES_hh_num!R6)</f>
        <v>21807.748776526914</v>
      </c>
      <c r="S6" s="72">
        <f>IF(RES_hh_fec!S6=0,0,1000*11630*RES_hh_fec!S6/RES_hh_num!S6)</f>
        <v>22073.689361533765</v>
      </c>
      <c r="T6" s="72">
        <f>IF(RES_hh_fec!T6=0,0,1000*11630*RES_hh_fec!T6/RES_hh_num!T6)</f>
        <v>20269.832078749267</v>
      </c>
      <c r="U6" s="72">
        <f>IF(RES_hh_fec!U6=0,0,1000*11630*RES_hh_fec!U6/RES_hh_num!U6)</f>
        <v>19644.219977553301</v>
      </c>
      <c r="V6" s="72">
        <f>IF(RES_hh_fec!V6=0,0,1000*11630*RES_hh_fec!V6/RES_hh_num!V6)</f>
        <v>19351.022664455497</v>
      </c>
      <c r="W6" s="72">
        <f>IF(RES_hh_fec!W6=0,0,1000*11630*RES_hh_fec!W6/RES_hh_num!W6)</f>
        <v>18712.791144607741</v>
      </c>
      <c r="X6" s="72">
        <f>IF(RES_hh_fec!X6=0,0,1000*11630*RES_hh_fec!X6/RES_hh_num!X6)</f>
        <v>17641.011631105473</v>
      </c>
      <c r="Y6" s="72">
        <f>IF(RES_hh_fec!Y6=0,0,1000*11630*RES_hh_fec!Y6/RES_hh_num!Y6)</f>
        <v>16490.722348283118</v>
      </c>
      <c r="DA6" s="89" t="s">
        <v>474</v>
      </c>
    </row>
    <row r="7" spans="1:105" ht="12" customHeight="1" x14ac:dyDescent="0.25">
      <c r="A7" s="28" t="s">
        <v>200</v>
      </c>
      <c r="B7" s="72">
        <f>IF(RES_hh_fec!B7=0,0,1000*11630*RES_hh_fec!B7/RES_hh_num!B7)</f>
        <v>25726.32745770934</v>
      </c>
      <c r="C7" s="72">
        <f>IF(RES_hh_fec!C7=0,0,1000*11630*RES_hh_fec!C7/RES_hh_num!C7)</f>
        <v>26365.390704087724</v>
      </c>
      <c r="D7" s="72">
        <f>IF(RES_hh_fec!D7=0,0,1000*11630*RES_hh_fec!D7/RES_hh_num!D7)</f>
        <v>26318.409915851622</v>
      </c>
      <c r="E7" s="72">
        <f>IF(RES_hh_fec!E7=0,0,1000*11630*RES_hh_fec!E7/RES_hh_num!E7)</f>
        <v>27593.53908066935</v>
      </c>
      <c r="F7" s="72">
        <f>IF(RES_hh_fec!F7=0,0,1000*11630*RES_hh_fec!F7/RES_hh_num!F7)</f>
        <v>22130.00170580441</v>
      </c>
      <c r="G7" s="72">
        <f>IF(RES_hh_fec!G7=0,0,1000*11630*RES_hh_fec!G7/RES_hh_num!G7)</f>
        <v>33897.240512980658</v>
      </c>
      <c r="H7" s="72">
        <f>IF(RES_hh_fec!H7=0,0,1000*11630*RES_hh_fec!H7/RES_hh_num!H7)</f>
        <v>28639.502018746334</v>
      </c>
      <c r="I7" s="72">
        <f>IF(RES_hh_fec!I7=0,0,1000*11630*RES_hh_fec!I7/RES_hh_num!I7)</f>
        <v>26894.89572860095</v>
      </c>
      <c r="J7" s="72">
        <f>IF(RES_hh_fec!J7=0,0,1000*11630*RES_hh_fec!J7/RES_hh_num!J7)</f>
        <v>27452.657444179706</v>
      </c>
      <c r="K7" s="72">
        <f>IF(RES_hh_fec!K7=0,0,1000*11630*RES_hh_fec!K7/RES_hh_num!K7)</f>
        <v>28436.871363113067</v>
      </c>
      <c r="L7" s="72">
        <f>IF(RES_hh_fec!L7=0,0,1000*11630*RES_hh_fec!L7/RES_hh_num!L7)</f>
        <v>30282.184944918059</v>
      </c>
      <c r="M7" s="72">
        <f>IF(RES_hh_fec!M7=0,0,1000*11630*RES_hh_fec!M7/RES_hh_num!M7)</f>
        <v>28098.480895674857</v>
      </c>
      <c r="N7" s="72">
        <f>IF(RES_hh_fec!N7=0,0,1000*11630*RES_hh_fec!N7/RES_hh_num!N7)</f>
        <v>28346.522989812041</v>
      </c>
      <c r="O7" s="72">
        <f>IF(RES_hh_fec!O7=0,0,1000*11630*RES_hh_fec!O7/RES_hh_num!O7)</f>
        <v>26272.376081559683</v>
      </c>
      <c r="P7" s="72">
        <f>IF(RES_hh_fec!P7=0,0,1000*11630*RES_hh_fec!P7/RES_hh_num!P7)</f>
        <v>23985.853653712911</v>
      </c>
      <c r="Q7" s="72">
        <f>IF(RES_hh_fec!Q7=0,0,1000*11630*RES_hh_fec!Q7/RES_hh_num!Q7)</f>
        <v>24718.950652620711</v>
      </c>
      <c r="R7" s="72">
        <f>IF(RES_hh_fec!R7=0,0,1000*11630*RES_hh_fec!R7/RES_hh_num!R7)</f>
        <v>23699.655178282079</v>
      </c>
      <c r="S7" s="72">
        <f>IF(RES_hh_fec!S7=0,0,1000*11630*RES_hh_fec!S7/RES_hh_num!S7)</f>
        <v>24611.982596977272</v>
      </c>
      <c r="T7" s="72">
        <f>IF(RES_hh_fec!T7=0,0,1000*11630*RES_hh_fec!T7/RES_hh_num!T7)</f>
        <v>22712.570801564267</v>
      </c>
      <c r="U7" s="72">
        <f>IF(RES_hh_fec!U7=0,0,1000*11630*RES_hh_fec!U7/RES_hh_num!U7)</f>
        <v>21935.016885762932</v>
      </c>
      <c r="V7" s="72">
        <f>IF(RES_hh_fec!V7=0,0,1000*11630*RES_hh_fec!V7/RES_hh_num!V7)</f>
        <v>23259.548814249898</v>
      </c>
      <c r="W7" s="72">
        <f>IF(RES_hh_fec!W7=0,0,1000*11630*RES_hh_fec!W7/RES_hh_num!W7)</f>
        <v>25257.987227406182</v>
      </c>
      <c r="X7" s="72">
        <f>IF(RES_hh_fec!X7=0,0,1000*11630*RES_hh_fec!X7/RES_hh_num!X7)</f>
        <v>19970.023527207602</v>
      </c>
      <c r="Y7" s="72">
        <f>IF(RES_hh_fec!Y7=0,0,1000*11630*RES_hh_fec!Y7/RES_hh_num!Y7)</f>
        <v>19869.933182493587</v>
      </c>
      <c r="DA7" s="89" t="s">
        <v>475</v>
      </c>
    </row>
    <row r="8" spans="1:105" ht="12" customHeight="1" x14ac:dyDescent="0.25">
      <c r="A8" s="28" t="s">
        <v>189</v>
      </c>
      <c r="B8" s="72">
        <f>IF(RES_hh_fec!B8=0,0,1000*11630*RES_hh_fec!B8/RES_hh_num!B8)</f>
        <v>21805.200351583942</v>
      </c>
      <c r="C8" s="72">
        <f>IF(RES_hh_fec!C8=0,0,1000*11630*RES_hh_fec!C8/RES_hh_num!C8)</f>
        <v>26963.565476033684</v>
      </c>
      <c r="D8" s="72">
        <f>IF(RES_hh_fec!D8=0,0,1000*11630*RES_hh_fec!D8/RES_hh_num!D8)</f>
        <v>21248.368831735625</v>
      </c>
      <c r="E8" s="72">
        <f>IF(RES_hh_fec!E8=0,0,1000*11630*RES_hh_fec!E8/RES_hh_num!E8)</f>
        <v>22208.72561860158</v>
      </c>
      <c r="F8" s="72">
        <f>IF(RES_hh_fec!F8=0,0,1000*11630*RES_hh_fec!F8/RES_hh_num!F8)</f>
        <v>24965.890151315776</v>
      </c>
      <c r="G8" s="72">
        <f>IF(RES_hh_fec!G8=0,0,1000*11630*RES_hh_fec!G8/RES_hh_num!G8)</f>
        <v>27662.241232942684</v>
      </c>
      <c r="H8" s="72">
        <f>IF(RES_hh_fec!H8=0,0,1000*11630*RES_hh_fec!H8/RES_hh_num!H8)</f>
        <v>21726.146514374999</v>
      </c>
      <c r="I8" s="72">
        <f>IF(RES_hh_fec!I8=0,0,1000*11630*RES_hh_fec!I8/RES_hh_num!I8)</f>
        <v>17283.771107467379</v>
      </c>
      <c r="J8" s="72">
        <f>IF(RES_hh_fec!J8=0,0,1000*11630*RES_hh_fec!J8/RES_hh_num!J8)</f>
        <v>25639.545491413683</v>
      </c>
      <c r="K8" s="72">
        <f>IF(RES_hh_fec!K8=0,0,1000*11630*RES_hh_fec!K8/RES_hh_num!K8)</f>
        <v>28227.371123977766</v>
      </c>
      <c r="L8" s="72">
        <f>IF(RES_hh_fec!L8=0,0,1000*11630*RES_hh_fec!L8/RES_hh_num!L8)</f>
        <v>31859.861096670735</v>
      </c>
      <c r="M8" s="72">
        <f>IF(RES_hh_fec!M8=0,0,1000*11630*RES_hh_fec!M8/RES_hh_num!M8)</f>
        <v>21852.685591805854</v>
      </c>
      <c r="N8" s="72">
        <f>IF(RES_hh_fec!N8=0,0,1000*11630*RES_hh_fec!N8/RES_hh_num!N8)</f>
        <v>24106.503985768541</v>
      </c>
      <c r="O8" s="72">
        <f>IF(RES_hh_fec!O8=0,0,1000*11630*RES_hh_fec!O8/RES_hh_num!O8)</f>
        <v>23683.338551572193</v>
      </c>
      <c r="P8" s="72">
        <f>IF(RES_hh_fec!P8=0,0,1000*11630*RES_hh_fec!P8/RES_hh_num!P8)</f>
        <v>23338.429081021415</v>
      </c>
      <c r="Q8" s="72">
        <f>IF(RES_hh_fec!Q8=0,0,1000*11630*RES_hh_fec!Q8/RES_hh_num!Q8)</f>
        <v>23776.377369763479</v>
      </c>
      <c r="R8" s="72">
        <f>IF(RES_hh_fec!R8=0,0,1000*11630*RES_hh_fec!R8/RES_hh_num!R8)</f>
        <v>27092.228117005867</v>
      </c>
      <c r="S8" s="72">
        <f>IF(RES_hh_fec!S8=0,0,1000*11630*RES_hh_fec!S8/RES_hh_num!S8)</f>
        <v>23110.75606952473</v>
      </c>
      <c r="T8" s="72">
        <f>IF(RES_hh_fec!T8=0,0,1000*11630*RES_hh_fec!T8/RES_hh_num!T8)</f>
        <v>22891.914318810122</v>
      </c>
      <c r="U8" s="72">
        <f>IF(RES_hh_fec!U8=0,0,1000*11630*RES_hh_fec!U8/RES_hh_num!U8)</f>
        <v>25889.213812326827</v>
      </c>
      <c r="V8" s="72">
        <f>IF(RES_hh_fec!V8=0,0,1000*11630*RES_hh_fec!V8/RES_hh_num!V8)</f>
        <v>14392.419158527486</v>
      </c>
      <c r="W8" s="72">
        <f>IF(RES_hh_fec!W8=0,0,1000*11630*RES_hh_fec!W8/RES_hh_num!W8)</f>
        <v>24274.614431400521</v>
      </c>
      <c r="X8" s="72">
        <f>IF(RES_hh_fec!X8=0,0,1000*11630*RES_hh_fec!X8/RES_hh_num!X8)</f>
        <v>20851.947841408102</v>
      </c>
      <c r="Y8" s="72">
        <f>IF(RES_hh_fec!Y8=0,0,1000*11630*RES_hh_fec!Y8/RES_hh_num!Y8)</f>
        <v>19183.743737830748</v>
      </c>
      <c r="DA8" s="89" t="s">
        <v>476</v>
      </c>
    </row>
    <row r="9" spans="1:105" ht="12" customHeight="1" x14ac:dyDescent="0.25">
      <c r="A9" s="28" t="s">
        <v>202</v>
      </c>
      <c r="B9" s="72">
        <f>IF(RES_hh_fec!B9=0,0,1000*11630*RES_hh_fec!B9/RES_hh_num!B9)</f>
        <v>26445.743856968853</v>
      </c>
      <c r="C9" s="72">
        <f>IF(RES_hh_fec!C9=0,0,1000*11630*RES_hh_fec!C9/RES_hh_num!C9)</f>
        <v>25382.405840464555</v>
      </c>
      <c r="D9" s="72">
        <f>IF(RES_hh_fec!D9=0,0,1000*11630*RES_hh_fec!D9/RES_hh_num!D9)</f>
        <v>25780.131006095573</v>
      </c>
      <c r="E9" s="72">
        <f>IF(RES_hh_fec!E9=0,0,1000*11630*RES_hh_fec!E9/RES_hh_num!E9)</f>
        <v>26111.256961048512</v>
      </c>
      <c r="F9" s="72">
        <f>IF(RES_hh_fec!F9=0,0,1000*11630*RES_hh_fec!F9/RES_hh_num!F9)</f>
        <v>25236.358008150662</v>
      </c>
      <c r="G9" s="72">
        <f>IF(RES_hh_fec!G9=0,0,1000*11630*RES_hh_fec!G9/RES_hh_num!G9)</f>
        <v>27266.120203222788</v>
      </c>
      <c r="H9" s="72">
        <f>IF(RES_hh_fec!H9=0,0,1000*11630*RES_hh_fec!H9/RES_hh_num!H9)</f>
        <v>25159.483086091252</v>
      </c>
      <c r="I9" s="72">
        <f>IF(RES_hh_fec!I9=0,0,1000*11630*RES_hh_fec!I9/RES_hh_num!I9)</f>
        <v>24229.541246402303</v>
      </c>
      <c r="J9" s="72">
        <f>IF(RES_hh_fec!J9=0,0,1000*11630*RES_hh_fec!J9/RES_hh_num!J9)</f>
        <v>24028.982307627841</v>
      </c>
      <c r="K9" s="72">
        <f>IF(RES_hh_fec!K9=0,0,1000*11630*RES_hh_fec!K9/RES_hh_num!K9)</f>
        <v>21806.335107628176</v>
      </c>
      <c r="L9" s="72">
        <f>IF(RES_hh_fec!L9=0,0,1000*11630*RES_hh_fec!L9/RES_hh_num!L9)</f>
        <v>19313.168270954033</v>
      </c>
      <c r="M9" s="72">
        <f>IF(RES_hh_fec!M9=0,0,1000*11630*RES_hh_fec!M9/RES_hh_num!M9)</f>
        <v>28192.972547673155</v>
      </c>
      <c r="N9" s="72">
        <f>IF(RES_hh_fec!N9=0,0,1000*11630*RES_hh_fec!N9/RES_hh_num!N9)</f>
        <v>26390.750655367909</v>
      </c>
      <c r="O9" s="72">
        <f>IF(RES_hh_fec!O9=0,0,1000*11630*RES_hh_fec!O9/RES_hh_num!O9)</f>
        <v>21246.739320126224</v>
      </c>
      <c r="P9" s="72">
        <f>IF(RES_hh_fec!P9=0,0,1000*11630*RES_hh_fec!P9/RES_hh_num!P9)</f>
        <v>20362.389146032769</v>
      </c>
      <c r="Q9" s="72">
        <f>IF(RES_hh_fec!Q9=0,0,1000*11630*RES_hh_fec!Q9/RES_hh_num!Q9)</f>
        <v>20853.743266806603</v>
      </c>
      <c r="R9" s="72">
        <f>IF(RES_hh_fec!R9=0,0,1000*11630*RES_hh_fec!R9/RES_hh_num!R9)</f>
        <v>21419.62921547439</v>
      </c>
      <c r="S9" s="72">
        <f>IF(RES_hh_fec!S9=0,0,1000*11630*RES_hh_fec!S9/RES_hh_num!S9)</f>
        <v>22075.626864222908</v>
      </c>
      <c r="T9" s="72">
        <f>IF(RES_hh_fec!T9=0,0,1000*11630*RES_hh_fec!T9/RES_hh_num!T9)</f>
        <v>19257.338280822718</v>
      </c>
      <c r="U9" s="72">
        <f>IF(RES_hh_fec!U9=0,0,1000*11630*RES_hh_fec!U9/RES_hh_num!U9)</f>
        <v>18539.840106136373</v>
      </c>
      <c r="V9" s="72">
        <f>IF(RES_hh_fec!V9=0,0,1000*11630*RES_hh_fec!V9/RES_hh_num!V9)</f>
        <v>19792.195679745888</v>
      </c>
      <c r="W9" s="72">
        <f>IF(RES_hh_fec!W9=0,0,1000*11630*RES_hh_fec!W9/RES_hh_num!W9)</f>
        <v>19873.663678743225</v>
      </c>
      <c r="X9" s="72">
        <f>IF(RES_hh_fec!X9=0,0,1000*11630*RES_hh_fec!X9/RES_hh_num!X9)</f>
        <v>17810.615583328901</v>
      </c>
      <c r="Y9" s="72">
        <f>IF(RES_hh_fec!Y9=0,0,1000*11630*RES_hh_fec!Y9/RES_hh_num!Y9)</f>
        <v>17106.677343376839</v>
      </c>
      <c r="DA9" s="89" t="s">
        <v>477</v>
      </c>
    </row>
    <row r="10" spans="1:105" ht="12" customHeight="1" x14ac:dyDescent="0.25">
      <c r="A10" s="28" t="s">
        <v>197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X10" s="72">
        <f>IF(RES_hh_fec!X10=0,0,1000*11630*RES_hh_fec!X10/RES_hh_num!X10)</f>
        <v>0</v>
      </c>
      <c r="Y10" s="72">
        <f>IF(RES_hh_fec!Y10=0,0,1000*11630*RES_hh_fec!Y10/RES_hh_num!Y10)</f>
        <v>0</v>
      </c>
      <c r="DA10" s="89" t="s">
        <v>478</v>
      </c>
    </row>
    <row r="11" spans="1:105" ht="12" customHeight="1" x14ac:dyDescent="0.25">
      <c r="A11" s="28" t="s">
        <v>198</v>
      </c>
      <c r="B11" s="72">
        <f>IF(RES_hh_fec!B11=0,0,1000*11630*RES_hh_fec!B11/RES_hh_num!B11)</f>
        <v>14597.571652328592</v>
      </c>
      <c r="C11" s="72">
        <f>IF(RES_hh_fec!C11=0,0,1000*11630*RES_hh_fec!C11/RES_hh_num!C11)</f>
        <v>16004.294113884745</v>
      </c>
      <c r="D11" s="72">
        <f>IF(RES_hh_fec!D11=0,0,1000*11630*RES_hh_fec!D11/RES_hh_num!D11)</f>
        <v>15807.298796631438</v>
      </c>
      <c r="E11" s="72">
        <f>IF(RES_hh_fec!E11=0,0,1000*11630*RES_hh_fec!E11/RES_hh_num!E11)</f>
        <v>15907.146608653575</v>
      </c>
      <c r="F11" s="72">
        <f>IF(RES_hh_fec!F11=0,0,1000*11630*RES_hh_fec!F11/RES_hh_num!F11)</f>
        <v>15881.454500349682</v>
      </c>
      <c r="G11" s="72">
        <f>IF(RES_hh_fec!G11=0,0,1000*11630*RES_hh_fec!G11/RES_hh_num!G11)</f>
        <v>17000.282273419612</v>
      </c>
      <c r="H11" s="72">
        <f>IF(RES_hh_fec!H11=0,0,1000*11630*RES_hh_fec!H11/RES_hh_num!H11)</f>
        <v>17386.137518084437</v>
      </c>
      <c r="I11" s="72">
        <f>IF(RES_hh_fec!I11=0,0,1000*11630*RES_hh_fec!I11/RES_hh_num!I11)</f>
        <v>17220.383247615373</v>
      </c>
      <c r="J11" s="72">
        <f>IF(RES_hh_fec!J11=0,0,1000*11630*RES_hh_fec!J11/RES_hh_num!J11)</f>
        <v>15888.06976022253</v>
      </c>
      <c r="K11" s="72">
        <f>IF(RES_hh_fec!K11=0,0,1000*11630*RES_hh_fec!K11/RES_hh_num!K11)</f>
        <v>16212.490699138707</v>
      </c>
      <c r="L11" s="72">
        <f>IF(RES_hh_fec!L11=0,0,1000*11630*RES_hh_fec!L11/RES_hh_num!L11)</f>
        <v>21765.00345804364</v>
      </c>
      <c r="M11" s="72">
        <f>IF(RES_hh_fec!M11=0,0,1000*11630*RES_hh_fec!M11/RES_hh_num!M11)</f>
        <v>17516.542614121583</v>
      </c>
      <c r="N11" s="72">
        <f>IF(RES_hh_fec!N11=0,0,1000*11630*RES_hh_fec!N11/RES_hh_num!N11)</f>
        <v>19403.59095673812</v>
      </c>
      <c r="O11" s="72">
        <f>IF(RES_hh_fec!O11=0,0,1000*11630*RES_hh_fec!O11/RES_hh_num!O11)</f>
        <v>18646.827567324843</v>
      </c>
      <c r="P11" s="72">
        <f>IF(RES_hh_fec!P11=0,0,1000*11630*RES_hh_fec!P11/RES_hh_num!P11)</f>
        <v>17035.808838814934</v>
      </c>
      <c r="Q11" s="72">
        <f>IF(RES_hh_fec!Q11=0,0,1000*11630*RES_hh_fec!Q11/RES_hh_num!Q11)</f>
        <v>17039.561491206117</v>
      </c>
      <c r="R11" s="72">
        <f>IF(RES_hh_fec!R11=0,0,1000*11630*RES_hh_fec!R11/RES_hh_num!R11)</f>
        <v>17854.135719680031</v>
      </c>
      <c r="S11" s="72">
        <f>IF(RES_hh_fec!S11=0,0,1000*11630*RES_hh_fec!S11/RES_hh_num!S11)</f>
        <v>17770.672059924771</v>
      </c>
      <c r="T11" s="72">
        <f>IF(RES_hh_fec!T11=0,0,1000*11630*RES_hh_fec!T11/RES_hh_num!T11)</f>
        <v>17177.249835530831</v>
      </c>
      <c r="U11" s="72">
        <f>IF(RES_hh_fec!U11=0,0,1000*11630*RES_hh_fec!U11/RES_hh_num!U11)</f>
        <v>16795.587559182593</v>
      </c>
      <c r="V11" s="72">
        <f>IF(RES_hh_fec!V11=0,0,1000*11630*RES_hh_fec!V11/RES_hh_num!V11)</f>
        <v>15619.678073181844</v>
      </c>
      <c r="W11" s="72">
        <f>IF(RES_hh_fec!W11=0,0,1000*11630*RES_hh_fec!W11/RES_hh_num!W11)</f>
        <v>17256.253740433895</v>
      </c>
      <c r="X11" s="72">
        <f>IF(RES_hh_fec!X11=0,0,1000*11630*RES_hh_fec!X11/RES_hh_num!X11)</f>
        <v>15344.475441761399</v>
      </c>
      <c r="Y11" s="72">
        <f>IF(RES_hh_fec!Y11=0,0,1000*11630*RES_hh_fec!Y11/RES_hh_num!Y11)</f>
        <v>15556.031910449266</v>
      </c>
      <c r="DA11" s="89" t="s">
        <v>479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7265.6645012846939</v>
      </c>
      <c r="C12" s="72">
        <f>IF(RES_hh_fec!C12=0,0,1000*11630*RES_hh_fec!C12/RES_hh_num!C12)</f>
        <v>7949.6220579866967</v>
      </c>
      <c r="D12" s="72">
        <f>IF(RES_hh_fec!D12=0,0,1000*11630*RES_hh_fec!D12/RES_hh_num!D12)</f>
        <v>7840.3583841424952</v>
      </c>
      <c r="E12" s="72">
        <f>IF(RES_hh_fec!E12=0,0,1000*11630*RES_hh_fec!E12/RES_hh_num!E12)</f>
        <v>7944.7222303276794</v>
      </c>
      <c r="F12" s="72">
        <f>IF(RES_hh_fec!F12=0,0,1000*11630*RES_hh_fec!F12/RES_hh_num!F12)</f>
        <v>7650.9301766534954</v>
      </c>
      <c r="G12" s="72">
        <f>IF(RES_hh_fec!G12=0,0,1000*11630*RES_hh_fec!G12/RES_hh_num!G12)</f>
        <v>8186.4949271011856</v>
      </c>
      <c r="H12" s="72">
        <f>IF(RES_hh_fec!H12=0,0,1000*11630*RES_hh_fec!H12/RES_hh_num!H12)</f>
        <v>7869.1285906145858</v>
      </c>
      <c r="I12" s="72">
        <f>IF(RES_hh_fec!I12=0,0,1000*11630*RES_hh_fec!I12/RES_hh_num!I12)</f>
        <v>7292.5758215932901</v>
      </c>
      <c r="J12" s="72">
        <f>IF(RES_hh_fec!J12=0,0,1000*11630*RES_hh_fec!J12/RES_hh_num!J12)</f>
        <v>7010.2829557521327</v>
      </c>
      <c r="K12" s="72">
        <f>IF(RES_hh_fec!K12=0,0,1000*11630*RES_hh_fec!K12/RES_hh_num!K12)</f>
        <v>7073.9389666629058</v>
      </c>
      <c r="L12" s="72">
        <f>IF(RES_hh_fec!L12=0,0,1000*11630*RES_hh_fec!L12/RES_hh_num!L12)</f>
        <v>8565.6264060887333</v>
      </c>
      <c r="M12" s="72">
        <f>IF(RES_hh_fec!M12=0,0,1000*11630*RES_hh_fec!M12/RES_hh_num!M12)</f>
        <v>7741.754689688677</v>
      </c>
      <c r="N12" s="72">
        <f>IF(RES_hh_fec!N12=0,0,1000*11630*RES_hh_fec!N12/RES_hh_num!N12)</f>
        <v>7518.6594196984333</v>
      </c>
      <c r="O12" s="72">
        <f>IF(RES_hh_fec!O12=0,0,1000*11630*RES_hh_fec!O12/RES_hh_num!O12)</f>
        <v>6859.441675507228</v>
      </c>
      <c r="P12" s="72">
        <f>IF(RES_hh_fec!P12=0,0,1000*11630*RES_hh_fec!P12/RES_hh_num!P12)</f>
        <v>6317.5296772882739</v>
      </c>
      <c r="Q12" s="72">
        <f>IF(RES_hh_fec!Q12=0,0,1000*11630*RES_hh_fec!Q12/RES_hh_num!Q12)</f>
        <v>5859.0292252351765</v>
      </c>
      <c r="R12" s="72">
        <f>IF(RES_hh_fec!R12=0,0,1000*11630*RES_hh_fec!R12/RES_hh_num!R12)</f>
        <v>6182.5609232282277</v>
      </c>
      <c r="S12" s="72">
        <f>IF(RES_hh_fec!S12=0,0,1000*11630*RES_hh_fec!S12/RES_hh_num!S12)</f>
        <v>5712.2532466683542</v>
      </c>
      <c r="T12" s="72">
        <f>IF(RES_hh_fec!T12=0,0,1000*11630*RES_hh_fec!T12/RES_hh_num!T12)</f>
        <v>5207.5307745205973</v>
      </c>
      <c r="U12" s="72">
        <f>IF(RES_hh_fec!U12=0,0,1000*11630*RES_hh_fec!U12/RES_hh_num!U12)</f>
        <v>4708.3253177134484</v>
      </c>
      <c r="V12" s="72">
        <f>IF(RES_hh_fec!V12=0,0,1000*11630*RES_hh_fec!V12/RES_hh_num!V12)</f>
        <v>4607.9358128205831</v>
      </c>
      <c r="W12" s="72">
        <f>IF(RES_hh_fec!W12=0,0,1000*11630*RES_hh_fec!W12/RES_hh_num!W12)</f>
        <v>4413.0131025085493</v>
      </c>
      <c r="X12" s="72">
        <f>IF(RES_hh_fec!X12=0,0,1000*11630*RES_hh_fec!X12/RES_hh_num!X12)</f>
        <v>4129.5779242611243</v>
      </c>
      <c r="Y12" s="72">
        <f>IF(RES_hh_fec!Y12=0,0,1000*11630*RES_hh_fec!Y12/RES_hh_num!Y12)</f>
        <v>3816.6204129488697</v>
      </c>
      <c r="DA12" s="89" t="s">
        <v>480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17368.358120538425</v>
      </c>
      <c r="C13" s="74">
        <f>IF(RES_hh_fec!C13=0,0,1000*11630*RES_hh_fec!C13/RES_hh_num!C13)</f>
        <v>17658.57095070904</v>
      </c>
      <c r="D13" s="74">
        <f>IF(RES_hh_fec!D13=0,0,1000*11630*RES_hh_fec!D13/RES_hh_num!D13)</f>
        <v>17477.174194774518</v>
      </c>
      <c r="E13" s="74">
        <f>IF(RES_hh_fec!E13=0,0,1000*11630*RES_hh_fec!E13/RES_hh_num!E13)</f>
        <v>18124.815613185117</v>
      </c>
      <c r="F13" s="74">
        <f>IF(RES_hh_fec!F13=0,0,1000*11630*RES_hh_fec!F13/RES_hh_num!F13)</f>
        <v>18049.65626830289</v>
      </c>
      <c r="G13" s="74">
        <f>IF(RES_hh_fec!G13=0,0,1000*11630*RES_hh_fec!G13/RES_hh_num!G13)</f>
        <v>19431.599722813975</v>
      </c>
      <c r="H13" s="74">
        <f>IF(RES_hh_fec!H13=0,0,1000*11630*RES_hh_fec!H13/RES_hh_num!H13)</f>
        <v>19197.942976816445</v>
      </c>
      <c r="I13" s="74">
        <f>IF(RES_hh_fec!I13=0,0,1000*11630*RES_hh_fec!I13/RES_hh_num!I13)</f>
        <v>18268.629142585902</v>
      </c>
      <c r="J13" s="74">
        <f>IF(RES_hh_fec!J13=0,0,1000*11630*RES_hh_fec!J13/RES_hh_num!J13)</f>
        <v>17603.489558797242</v>
      </c>
      <c r="K13" s="74">
        <f>IF(RES_hh_fec!K13=0,0,1000*11630*RES_hh_fec!K13/RES_hh_num!K13)</f>
        <v>18847.840494122902</v>
      </c>
      <c r="L13" s="74">
        <f>IF(RES_hh_fec!L13=0,0,1000*11630*RES_hh_fec!L13/RES_hh_num!L13)</f>
        <v>22188.705056601146</v>
      </c>
      <c r="M13" s="74">
        <f>IF(RES_hh_fec!M13=0,0,1000*11630*RES_hh_fec!M13/RES_hh_num!M13)</f>
        <v>19002.997275345457</v>
      </c>
      <c r="N13" s="74">
        <f>IF(RES_hh_fec!N13=0,0,1000*11630*RES_hh_fec!N13/RES_hh_num!N13)</f>
        <v>20978.255761901393</v>
      </c>
      <c r="O13" s="74">
        <f>IF(RES_hh_fec!O13=0,0,1000*11630*RES_hh_fec!O13/RES_hh_num!O13)</f>
        <v>19605.400882136099</v>
      </c>
      <c r="P13" s="74">
        <f>IF(RES_hh_fec!P13=0,0,1000*11630*RES_hh_fec!P13/RES_hh_num!P13)</f>
        <v>17176.674076419702</v>
      </c>
      <c r="Q13" s="74">
        <f>IF(RES_hh_fec!Q13=0,0,1000*11630*RES_hh_fec!Q13/RES_hh_num!Q13)</f>
        <v>18276.755980488484</v>
      </c>
      <c r="R13" s="74">
        <f>IF(RES_hh_fec!R13=0,0,1000*11630*RES_hh_fec!R13/RES_hh_num!R13)</f>
        <v>18096.571398767886</v>
      </c>
      <c r="S13" s="74">
        <f>IF(RES_hh_fec!S13=0,0,1000*11630*RES_hh_fec!S13/RES_hh_num!S13)</f>
        <v>18790.735661865929</v>
      </c>
      <c r="T13" s="74">
        <f>IF(RES_hh_fec!T13=0,0,1000*11630*RES_hh_fec!T13/RES_hh_num!T13)</f>
        <v>18165.193438737282</v>
      </c>
      <c r="U13" s="74">
        <f>IF(RES_hh_fec!U13=0,0,1000*11630*RES_hh_fec!U13/RES_hh_num!U13)</f>
        <v>17145.298822800203</v>
      </c>
      <c r="V13" s="74">
        <f>IF(RES_hh_fec!V13=0,0,1000*11630*RES_hh_fec!V13/RES_hh_num!V13)</f>
        <v>15858.938815721613</v>
      </c>
      <c r="W13" s="74">
        <f>IF(RES_hh_fec!W13=0,0,1000*11630*RES_hh_fec!W13/RES_hh_num!W13)</f>
        <v>18780.254533011448</v>
      </c>
      <c r="X13" s="74">
        <f>IF(RES_hh_fec!X13=0,0,1000*11630*RES_hh_fec!X13/RES_hh_num!X13)</f>
        <v>14986.445444950923</v>
      </c>
      <c r="Y13" s="74">
        <f>IF(RES_hh_fec!Y13=0,0,1000*11630*RES_hh_fec!Y13/RES_hh_num!Y13)</f>
        <v>15140.735770825482</v>
      </c>
      <c r="DA13" s="90" t="s">
        <v>481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99.380670973474949</v>
      </c>
      <c r="C14" s="76">
        <f>IF(RES_hh_fec!C14=0,0,1000*11630*RES_hh_fec!C14/RES_hh_num!C14)</f>
        <v>98.967290378410894</v>
      </c>
      <c r="D14" s="76">
        <f>IF(RES_hh_fec!D14=0,0,1000*11630*RES_hh_fec!D14/RES_hh_num!D14)</f>
        <v>91.082153995240304</v>
      </c>
      <c r="E14" s="76">
        <f>IF(RES_hh_fec!E14=0,0,1000*11630*RES_hh_fec!E14/RES_hh_num!E14)</f>
        <v>88.641528741249473</v>
      </c>
      <c r="F14" s="76">
        <f>IF(RES_hh_fec!F14=0,0,1000*11630*RES_hh_fec!F14/RES_hh_num!F14)</f>
        <v>77.273210357425668</v>
      </c>
      <c r="G14" s="76">
        <f>IF(RES_hh_fec!G14=0,0,1000*11630*RES_hh_fec!G14/RES_hh_num!G14)</f>
        <v>93.903222940844771</v>
      </c>
      <c r="H14" s="76">
        <f>IF(RES_hh_fec!H14=0,0,1000*11630*RES_hh_fec!H14/RES_hh_num!H14)</f>
        <v>83.583667764402492</v>
      </c>
      <c r="I14" s="76">
        <f>IF(RES_hh_fec!I14=0,0,1000*11630*RES_hh_fec!I14/RES_hh_num!I14)</f>
        <v>78.0553897983621</v>
      </c>
      <c r="J14" s="76">
        <f>IF(RES_hh_fec!J14=0,0,1000*11630*RES_hh_fec!J14/RES_hh_num!J14)</f>
        <v>74.074393534704527</v>
      </c>
      <c r="K14" s="76">
        <f>IF(RES_hh_fec!K14=0,0,1000*11630*RES_hh_fec!K14/RES_hh_num!K14)</f>
        <v>72.855992713406508</v>
      </c>
      <c r="L14" s="76">
        <f>IF(RES_hh_fec!L14=0,0,1000*11630*RES_hh_fec!L14/RES_hh_num!L14)</f>
        <v>85.445831086275192</v>
      </c>
      <c r="M14" s="76">
        <f>IF(RES_hh_fec!M14=0,0,1000*11630*RES_hh_fec!M14/RES_hh_num!M14)</f>
        <v>81.519238999097567</v>
      </c>
      <c r="N14" s="76">
        <f>IF(RES_hh_fec!N14=0,0,1000*11630*RES_hh_fec!N14/RES_hh_num!N14)</f>
        <v>86.051602558044053</v>
      </c>
      <c r="O14" s="76">
        <f>IF(RES_hh_fec!O14=0,0,1000*11630*RES_hh_fec!O14/RES_hh_num!O14)</f>
        <v>78.014335734393342</v>
      </c>
      <c r="P14" s="76">
        <f>IF(RES_hh_fec!P14=0,0,1000*11630*RES_hh_fec!P14/RES_hh_num!P14)</f>
        <v>71.50054954530691</v>
      </c>
      <c r="Q14" s="76">
        <f>IF(RES_hh_fec!Q14=0,0,1000*11630*RES_hh_fec!Q14/RES_hh_num!Q14)</f>
        <v>71.554653765611761</v>
      </c>
      <c r="R14" s="76">
        <f>IF(RES_hh_fec!R14=0,0,1000*11630*RES_hh_fec!R14/RES_hh_num!R14)</f>
        <v>72.626275777909427</v>
      </c>
      <c r="S14" s="76">
        <f>IF(RES_hh_fec!S14=0,0,1000*11630*RES_hh_fec!S14/RES_hh_num!S14)</f>
        <v>71.374700641729888</v>
      </c>
      <c r="T14" s="76">
        <f>IF(RES_hh_fec!T14=0,0,1000*11630*RES_hh_fec!T14/RES_hh_num!T14)</f>
        <v>65.928546283890881</v>
      </c>
      <c r="U14" s="76">
        <f>IF(RES_hh_fec!U14=0,0,1000*11630*RES_hh_fec!U14/RES_hh_num!U14)</f>
        <v>64.870818480268525</v>
      </c>
      <c r="V14" s="76">
        <f>IF(RES_hh_fec!V14=0,0,1000*11630*RES_hh_fec!V14/RES_hh_num!V14)</f>
        <v>64.183862968697966</v>
      </c>
      <c r="W14" s="76">
        <f>IF(RES_hh_fec!W14=0,0,1000*11630*RES_hh_fec!W14/RES_hh_num!W14)</f>
        <v>69.338276623896022</v>
      </c>
      <c r="X14" s="76">
        <f>IF(RES_hh_fec!X14=0,0,1000*11630*RES_hh_fec!X14/RES_hh_num!X14)</f>
        <v>60.324774194553761</v>
      </c>
      <c r="Y14" s="76">
        <f>IF(RES_hh_fec!Y14=0,0,1000*11630*RES_hh_fec!Y14/RES_hh_num!Y14)</f>
        <v>59.622888209638198</v>
      </c>
      <c r="DA14" s="91" t="s">
        <v>482</v>
      </c>
    </row>
    <row r="15" spans="1:105" ht="12.95" customHeight="1" x14ac:dyDescent="0.25">
      <c r="A15" s="68" t="s">
        <v>92</v>
      </c>
      <c r="B15" s="69">
        <f t="shared" ref="B15:Y15" si="0">B16</f>
        <v>1.2933893838432207</v>
      </c>
      <c r="C15" s="69">
        <f t="shared" si="0"/>
        <v>1.3407919236317281</v>
      </c>
      <c r="D15" s="69">
        <f t="shared" si="0"/>
        <v>1.3833785253962618</v>
      </c>
      <c r="E15" s="69">
        <f t="shared" si="0"/>
        <v>1.4174468748609317</v>
      </c>
      <c r="F15" s="69">
        <f t="shared" si="0"/>
        <v>1.4693715598906592</v>
      </c>
      <c r="G15" s="69">
        <f t="shared" si="0"/>
        <v>1.6029917738745647</v>
      </c>
      <c r="H15" s="69">
        <f t="shared" si="0"/>
        <v>1.7414606623532063</v>
      </c>
      <c r="I15" s="69">
        <f t="shared" si="0"/>
        <v>1.8758091263965539</v>
      </c>
      <c r="J15" s="69">
        <f t="shared" si="0"/>
        <v>1.9571532180397995</v>
      </c>
      <c r="K15" s="69">
        <f t="shared" si="0"/>
        <v>2.0732183094195493</v>
      </c>
      <c r="L15" s="69">
        <f t="shared" si="0"/>
        <v>2.4498143855702028</v>
      </c>
      <c r="M15" s="69">
        <f t="shared" si="0"/>
        <v>2.4035715235261597</v>
      </c>
      <c r="N15" s="69">
        <f t="shared" si="0"/>
        <v>2.6121338877857059</v>
      </c>
      <c r="O15" s="69">
        <f t="shared" si="0"/>
        <v>2.7829950940484207</v>
      </c>
      <c r="P15" s="69">
        <f t="shared" si="0"/>
        <v>3.2382523742338867</v>
      </c>
      <c r="Q15" s="69">
        <f t="shared" si="0"/>
        <v>3.224735090611162</v>
      </c>
      <c r="R15" s="69">
        <f t="shared" si="0"/>
        <v>3.3093320239514386</v>
      </c>
      <c r="S15" s="69">
        <f t="shared" si="0"/>
        <v>3.5204439924453288</v>
      </c>
      <c r="T15" s="69">
        <f t="shared" si="0"/>
        <v>3.7869890884457322</v>
      </c>
      <c r="U15" s="69">
        <f t="shared" si="0"/>
        <v>3.8959139866538393</v>
      </c>
      <c r="V15" s="69">
        <f t="shared" si="0"/>
        <v>4.2024328276115099</v>
      </c>
      <c r="W15" s="69">
        <f t="shared" si="0"/>
        <v>4.3553400084106153</v>
      </c>
      <c r="X15" s="69">
        <f t="shared" si="0"/>
        <v>4.6013062542024885</v>
      </c>
      <c r="Y15" s="69">
        <f t="shared" si="0"/>
        <v>4.7149052702744392</v>
      </c>
      <c r="DA15" s="88" t="s">
        <v>274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1.2933893838432207</v>
      </c>
      <c r="C16" s="72">
        <f>IF(RES_hh_fec!C16=0,0,1000*11630*RES_hh_fec!C16/RES_hh_num!C$3)</f>
        <v>1.3407919236317281</v>
      </c>
      <c r="D16" s="72">
        <f>IF(RES_hh_fec!D16=0,0,1000*11630*RES_hh_fec!D16/RES_hh_num!D$3)</f>
        <v>1.3833785253962618</v>
      </c>
      <c r="E16" s="72">
        <f>IF(RES_hh_fec!E16=0,0,1000*11630*RES_hh_fec!E16/RES_hh_num!E$3)</f>
        <v>1.4174468748609317</v>
      </c>
      <c r="F16" s="72">
        <f>IF(RES_hh_fec!F16=0,0,1000*11630*RES_hh_fec!F16/RES_hh_num!F$3)</f>
        <v>1.4693715598906592</v>
      </c>
      <c r="G16" s="72">
        <f>IF(RES_hh_fec!G16=0,0,1000*11630*RES_hh_fec!G16/RES_hh_num!G$3)</f>
        <v>1.6029917738745647</v>
      </c>
      <c r="H16" s="72">
        <f>IF(RES_hh_fec!H16=0,0,1000*11630*RES_hh_fec!H16/RES_hh_num!H$3)</f>
        <v>1.7414606623532063</v>
      </c>
      <c r="I16" s="72">
        <f>IF(RES_hh_fec!I16=0,0,1000*11630*RES_hh_fec!I16/RES_hh_num!I$3)</f>
        <v>1.8758091263965539</v>
      </c>
      <c r="J16" s="72">
        <f>IF(RES_hh_fec!J16=0,0,1000*11630*RES_hh_fec!J16/RES_hh_num!J$3)</f>
        <v>1.9571532180397995</v>
      </c>
      <c r="K16" s="72">
        <f>IF(RES_hh_fec!K16=0,0,1000*11630*RES_hh_fec!K16/RES_hh_num!K$3)</f>
        <v>2.0732183094195493</v>
      </c>
      <c r="L16" s="72">
        <f>IF(RES_hh_fec!L16=0,0,1000*11630*RES_hh_fec!L16/RES_hh_num!L$3)</f>
        <v>2.4498143855702028</v>
      </c>
      <c r="M16" s="72">
        <f>IF(RES_hh_fec!M16=0,0,1000*11630*RES_hh_fec!M16/RES_hh_num!M$3)</f>
        <v>2.4035715235261597</v>
      </c>
      <c r="N16" s="72">
        <f>IF(RES_hh_fec!N16=0,0,1000*11630*RES_hh_fec!N16/RES_hh_num!N$3)</f>
        <v>2.6121338877857059</v>
      </c>
      <c r="O16" s="72">
        <f>IF(RES_hh_fec!O16=0,0,1000*11630*RES_hh_fec!O16/RES_hh_num!O$3)</f>
        <v>2.7829950940484207</v>
      </c>
      <c r="P16" s="72">
        <f>IF(RES_hh_fec!P16=0,0,1000*11630*RES_hh_fec!P16/RES_hh_num!P$3)</f>
        <v>3.2382523742338867</v>
      </c>
      <c r="Q16" s="72">
        <f>IF(RES_hh_fec!Q16=0,0,1000*11630*RES_hh_fec!Q16/RES_hh_num!Q$3)</f>
        <v>3.224735090611162</v>
      </c>
      <c r="R16" s="72">
        <f>IF(RES_hh_fec!R16=0,0,1000*11630*RES_hh_fec!R16/RES_hh_num!R$3)</f>
        <v>3.3093320239514386</v>
      </c>
      <c r="S16" s="72">
        <f>IF(RES_hh_fec!S16=0,0,1000*11630*RES_hh_fec!S16/RES_hh_num!S$3)</f>
        <v>3.5204439924453288</v>
      </c>
      <c r="T16" s="72">
        <f>IF(RES_hh_fec!T16=0,0,1000*11630*RES_hh_fec!T16/RES_hh_num!T$3)</f>
        <v>3.7869890884457322</v>
      </c>
      <c r="U16" s="72">
        <f>IF(RES_hh_fec!U16=0,0,1000*11630*RES_hh_fec!U16/RES_hh_num!U$3)</f>
        <v>3.8959139866538393</v>
      </c>
      <c r="V16" s="72">
        <f>IF(RES_hh_fec!V16=0,0,1000*11630*RES_hh_fec!V16/RES_hh_num!V$3)</f>
        <v>4.2024328276115099</v>
      </c>
      <c r="W16" s="72">
        <f>IF(RES_hh_fec!W16=0,0,1000*11630*RES_hh_fec!W16/RES_hh_num!W$3)</f>
        <v>4.3553400084106153</v>
      </c>
      <c r="X16" s="72">
        <f>IF(RES_hh_fec!X16=0,0,1000*11630*RES_hh_fec!X16/RES_hh_num!X$3)</f>
        <v>4.6013062542024885</v>
      </c>
      <c r="Y16" s="72">
        <f>IF(RES_hh_fec!Y16=0,0,1000*11630*RES_hh_fec!Y16/RES_hh_num!Y$3)</f>
        <v>4.7149052702744392</v>
      </c>
      <c r="DA16" s="89" t="s">
        <v>483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1226.1707757767047</v>
      </c>
      <c r="C17" s="69">
        <f>IF(RES_hh_fec!C17=0,0,1000*11630*RES_hh_fec!C17/RES_hh_num!C17)</f>
        <v>1168.0376533178494</v>
      </c>
      <c r="D17" s="69">
        <f>IF(RES_hh_fec!D17=0,0,1000*11630*RES_hh_fec!D17/RES_hh_num!D17)</f>
        <v>1148.6065695677539</v>
      </c>
      <c r="E17" s="69">
        <f>IF(RES_hh_fec!E17=0,0,1000*11630*RES_hh_fec!E17/RES_hh_num!E17)</f>
        <v>1144.4616898149955</v>
      </c>
      <c r="F17" s="69">
        <f>IF(RES_hh_fec!F17=0,0,1000*11630*RES_hh_fec!F17/RES_hh_num!F17)</f>
        <v>1145.5060227511956</v>
      </c>
      <c r="G17" s="69">
        <f>IF(RES_hh_fec!G17=0,0,1000*11630*RES_hh_fec!G17/RES_hh_num!G17)</f>
        <v>1196.1449517715087</v>
      </c>
      <c r="H17" s="69">
        <f>IF(RES_hh_fec!H17=0,0,1000*11630*RES_hh_fec!H17/RES_hh_num!H17)</f>
        <v>1187.9237071404179</v>
      </c>
      <c r="I17" s="69">
        <f>IF(RES_hh_fec!I17=0,0,1000*11630*RES_hh_fec!I17/RES_hh_num!I17)</f>
        <v>1175.1469595245214</v>
      </c>
      <c r="J17" s="69">
        <f>IF(RES_hh_fec!J17=0,0,1000*11630*RES_hh_fec!J17/RES_hh_num!J17)</f>
        <v>1103.2344490191319</v>
      </c>
      <c r="K17" s="69">
        <f>IF(RES_hh_fec!K17=0,0,1000*11630*RES_hh_fec!K17/RES_hh_num!K17)</f>
        <v>1158.9826706506888</v>
      </c>
      <c r="L17" s="69">
        <f>IF(RES_hh_fec!L17=0,0,1000*11630*RES_hh_fec!L17/RES_hh_num!L17)</f>
        <v>1122.1070323835625</v>
      </c>
      <c r="M17" s="69">
        <f>IF(RES_hh_fec!M17=0,0,1000*11630*RES_hh_fec!M17/RES_hh_num!M17)</f>
        <v>1172.9466406946005</v>
      </c>
      <c r="N17" s="69">
        <f>IF(RES_hh_fec!N17=0,0,1000*11630*RES_hh_fec!N17/RES_hh_num!N17)</f>
        <v>1173.2672688901209</v>
      </c>
      <c r="O17" s="69">
        <f>IF(RES_hh_fec!O17=0,0,1000*11630*RES_hh_fec!O17/RES_hh_num!O17)</f>
        <v>1254.0042721241994</v>
      </c>
      <c r="P17" s="69">
        <f>IF(RES_hh_fec!P17=0,0,1000*11630*RES_hh_fec!P17/RES_hh_num!P17)</f>
        <v>1256.9025133139244</v>
      </c>
      <c r="Q17" s="69">
        <f>IF(RES_hh_fec!Q17=0,0,1000*11630*RES_hh_fec!Q17/RES_hh_num!Q17)</f>
        <v>1358.7872625175444</v>
      </c>
      <c r="R17" s="69">
        <f>IF(RES_hh_fec!R17=0,0,1000*11630*RES_hh_fec!R17/RES_hh_num!R17)</f>
        <v>1447.0944496849868</v>
      </c>
      <c r="S17" s="69">
        <f>IF(RES_hh_fec!S17=0,0,1000*11630*RES_hh_fec!S17/RES_hh_num!S17)</f>
        <v>1342.8178848138393</v>
      </c>
      <c r="T17" s="69">
        <f>IF(RES_hh_fec!T17=0,0,1000*11630*RES_hh_fec!T17/RES_hh_num!T17)</f>
        <v>1400.9762694152864</v>
      </c>
      <c r="U17" s="69">
        <f>IF(RES_hh_fec!U17=0,0,1000*11630*RES_hh_fec!U17/RES_hh_num!U17)</f>
        <v>1385.6736883126273</v>
      </c>
      <c r="V17" s="69">
        <f>IF(RES_hh_fec!V17=0,0,1000*11630*RES_hh_fec!V17/RES_hh_num!V17)</f>
        <v>1315.2081730235986</v>
      </c>
      <c r="W17" s="69">
        <f>IF(RES_hh_fec!W17=0,0,1000*11630*RES_hh_fec!W17/RES_hh_num!W17)</f>
        <v>1403.3993020285577</v>
      </c>
      <c r="X17" s="69">
        <f>IF(RES_hh_fec!X17=0,0,1000*11630*RES_hh_fec!X17/RES_hh_num!X17)</f>
        <v>1349.3678360650063</v>
      </c>
      <c r="Y17" s="69">
        <f>IF(RES_hh_fec!Y17=0,0,1000*11630*RES_hh_fec!Y17/RES_hh_num!Y17)</f>
        <v>1392.6680293745594</v>
      </c>
      <c r="DA17" s="88" t="s">
        <v>275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0</v>
      </c>
      <c r="C18" s="72">
        <f>IF(RES_hh_fec!C18=0,0,1000*11630*RES_hh_fec!C18/RES_hh_num!C18)</f>
        <v>0</v>
      </c>
      <c r="D18" s="72">
        <f>IF(RES_hh_fec!D18=0,0,1000*11630*RES_hh_fec!D18/RES_hh_num!D18)</f>
        <v>0</v>
      </c>
      <c r="E18" s="72">
        <f>IF(RES_hh_fec!E18=0,0,1000*11630*RES_hh_fec!E18/RES_hh_num!E18)</f>
        <v>0</v>
      </c>
      <c r="F18" s="72">
        <f>IF(RES_hh_fec!F18=0,0,1000*11630*RES_hh_fec!F18/RES_hh_num!F18)</f>
        <v>0</v>
      </c>
      <c r="G18" s="72">
        <f>IF(RES_hh_fec!G18=0,0,1000*11630*RES_hh_fec!G18/RES_hh_num!G18)</f>
        <v>0</v>
      </c>
      <c r="H18" s="72">
        <f>IF(RES_hh_fec!H18=0,0,1000*11630*RES_hh_fec!H18/RES_hh_num!H18)</f>
        <v>0</v>
      </c>
      <c r="I18" s="72">
        <f>IF(RES_hh_fec!I18=0,0,1000*11630*RES_hh_fec!I18/RES_hh_num!I18)</f>
        <v>0</v>
      </c>
      <c r="J18" s="72">
        <f>IF(RES_hh_fec!J18=0,0,1000*11630*RES_hh_fec!J18/RES_hh_num!J18)</f>
        <v>0</v>
      </c>
      <c r="K18" s="72">
        <f>IF(RES_hh_fec!K18=0,0,1000*11630*RES_hh_fec!K18/RES_hh_num!K18)</f>
        <v>0</v>
      </c>
      <c r="L18" s="72">
        <f>IF(RES_hh_fec!L18=0,0,1000*11630*RES_hh_fec!L18/RES_hh_num!L18)</f>
        <v>0</v>
      </c>
      <c r="M18" s="72">
        <f>IF(RES_hh_fec!M18=0,0,1000*11630*RES_hh_fec!M18/RES_hh_num!M18)</f>
        <v>0</v>
      </c>
      <c r="N18" s="72">
        <f>IF(RES_hh_fec!N18=0,0,1000*11630*RES_hh_fec!N18/RES_hh_num!N18)</f>
        <v>0</v>
      </c>
      <c r="O18" s="72">
        <f>IF(RES_hh_fec!O18=0,0,1000*11630*RES_hh_fec!O18/RES_hh_num!O18)</f>
        <v>0</v>
      </c>
      <c r="P18" s="72">
        <f>IF(RES_hh_fec!P18=0,0,1000*11630*RES_hh_fec!P18/RES_hh_num!P18)</f>
        <v>0</v>
      </c>
      <c r="Q18" s="72">
        <f>IF(RES_hh_fec!Q18=0,0,1000*11630*RES_hh_fec!Q18/RES_hh_num!Q18)</f>
        <v>0</v>
      </c>
      <c r="R18" s="72">
        <f>IF(RES_hh_fec!R18=0,0,1000*11630*RES_hh_fec!R18/RES_hh_num!R18)</f>
        <v>0</v>
      </c>
      <c r="S18" s="72">
        <f>IF(RES_hh_fec!S18=0,0,1000*11630*RES_hh_fec!S18/RES_hh_num!S18)</f>
        <v>0</v>
      </c>
      <c r="T18" s="72">
        <f>IF(RES_hh_fec!T18=0,0,1000*11630*RES_hh_fec!T18/RES_hh_num!T18)</f>
        <v>0</v>
      </c>
      <c r="U18" s="72">
        <f>IF(RES_hh_fec!U18=0,0,1000*11630*RES_hh_fec!U18/RES_hh_num!U18)</f>
        <v>0</v>
      </c>
      <c r="V18" s="72">
        <f>IF(RES_hh_fec!V18=0,0,1000*11630*RES_hh_fec!V18/RES_hh_num!V18)</f>
        <v>0</v>
      </c>
      <c r="W18" s="72">
        <f>IF(RES_hh_fec!W18=0,0,1000*11630*RES_hh_fec!W18/RES_hh_num!W18)</f>
        <v>0</v>
      </c>
      <c r="X18" s="72">
        <f>IF(RES_hh_fec!X18=0,0,1000*11630*RES_hh_fec!X18/RES_hh_num!X18)</f>
        <v>0</v>
      </c>
      <c r="Y18" s="72">
        <f>IF(RES_hh_fec!Y18=0,0,1000*11630*RES_hh_fec!Y18/RES_hh_num!Y18)</f>
        <v>0</v>
      </c>
      <c r="DA18" s="89" t="s">
        <v>484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0</v>
      </c>
      <c r="C19" s="72">
        <f>IF(RES_hh_fec!C19=0,0,1000*11630*RES_hh_fec!C19/RES_hh_num!C19)</f>
        <v>0</v>
      </c>
      <c r="D19" s="72">
        <f>IF(RES_hh_fec!D19=0,0,1000*11630*RES_hh_fec!D19/RES_hh_num!D19)</f>
        <v>1030.371357983403</v>
      </c>
      <c r="E19" s="72">
        <f>IF(RES_hh_fec!E19=0,0,1000*11630*RES_hh_fec!E19/RES_hh_num!E19)</f>
        <v>1203.2463326184188</v>
      </c>
      <c r="F19" s="72">
        <f>IF(RES_hh_fec!F19=0,0,1000*11630*RES_hh_fec!F19/RES_hh_num!F19)</f>
        <v>951.25582047020134</v>
      </c>
      <c r="G19" s="72">
        <f>IF(RES_hh_fec!G19=0,0,1000*11630*RES_hh_fec!G19/RES_hh_num!G19)</f>
        <v>1185.1373783835854</v>
      </c>
      <c r="H19" s="72">
        <f>IF(RES_hh_fec!H19=0,0,1000*11630*RES_hh_fec!H19/RES_hh_num!H19)</f>
        <v>1086.9651021152115</v>
      </c>
      <c r="I19" s="72">
        <f>IF(RES_hh_fec!I19=0,0,1000*11630*RES_hh_fec!I19/RES_hh_num!I19)</f>
        <v>1169.7346804793765</v>
      </c>
      <c r="J19" s="72">
        <f>IF(RES_hh_fec!J19=0,0,1000*11630*RES_hh_fec!J19/RES_hh_num!J19)</f>
        <v>1082.617857763322</v>
      </c>
      <c r="K19" s="72">
        <f>IF(RES_hh_fec!K19=0,0,1000*11630*RES_hh_fec!K19/RES_hh_num!K19)</f>
        <v>1107.5862204422824</v>
      </c>
      <c r="L19" s="72">
        <f>IF(RES_hh_fec!L19=0,0,1000*11630*RES_hh_fec!L19/RES_hh_num!L19)</f>
        <v>1063.5802191840053</v>
      </c>
      <c r="M19" s="72">
        <f>IF(RES_hh_fec!M19=0,0,1000*11630*RES_hh_fec!M19/RES_hh_num!M19)</f>
        <v>1137.1821330466698</v>
      </c>
      <c r="N19" s="72">
        <f>IF(RES_hh_fec!N19=0,0,1000*11630*RES_hh_fec!N19/RES_hh_num!N19)</f>
        <v>1021.461750000656</v>
      </c>
      <c r="O19" s="72">
        <f>IF(RES_hh_fec!O19=0,0,1000*11630*RES_hh_fec!O19/RES_hh_num!O19)</f>
        <v>1085.2088728778508</v>
      </c>
      <c r="P19" s="72">
        <f>IF(RES_hh_fec!P19=0,0,1000*11630*RES_hh_fec!P19/RES_hh_num!P19)</f>
        <v>1542.5019229992754</v>
      </c>
      <c r="Q19" s="72">
        <f>IF(RES_hh_fec!Q19=0,0,1000*11630*RES_hh_fec!Q19/RES_hh_num!Q19)</f>
        <v>1104.6612340549232</v>
      </c>
      <c r="R19" s="72">
        <f>IF(RES_hh_fec!R19=0,0,1000*11630*RES_hh_fec!R19/RES_hh_num!R19)</f>
        <v>1262.1578113131422</v>
      </c>
      <c r="S19" s="72">
        <f>IF(RES_hh_fec!S19=0,0,1000*11630*RES_hh_fec!S19/RES_hh_num!S19)</f>
        <v>1300.8365451497975</v>
      </c>
      <c r="T19" s="72">
        <f>IF(RES_hh_fec!T19=0,0,1000*11630*RES_hh_fec!T19/RES_hh_num!T19)</f>
        <v>1252.2028588212258</v>
      </c>
      <c r="U19" s="72">
        <f>IF(RES_hh_fec!U19=0,0,1000*11630*RES_hh_fec!U19/RES_hh_num!U19)</f>
        <v>1219.9542159481114</v>
      </c>
      <c r="V19" s="72">
        <f>IF(RES_hh_fec!V19=0,0,1000*11630*RES_hh_fec!V19/RES_hh_num!V19)</f>
        <v>1138.1028652785194</v>
      </c>
      <c r="W19" s="72">
        <f>IF(RES_hh_fec!W19=0,0,1000*11630*RES_hh_fec!W19/RES_hh_num!W19)</f>
        <v>1198.6524209101067</v>
      </c>
      <c r="X19" s="72">
        <f>IF(RES_hh_fec!X19=0,0,1000*11630*RES_hh_fec!X19/RES_hh_num!X19)</f>
        <v>1233.7287833375501</v>
      </c>
      <c r="Y19" s="72">
        <f>IF(RES_hh_fec!Y19=0,0,1000*11630*RES_hh_fec!Y19/RES_hh_num!Y19)</f>
        <v>1295.3760533144186</v>
      </c>
      <c r="DA19" s="89" t="s">
        <v>485</v>
      </c>
    </row>
    <row r="20" spans="1:105" ht="12" customHeight="1" x14ac:dyDescent="0.25">
      <c r="A20" s="28" t="s">
        <v>200</v>
      </c>
      <c r="B20" s="72">
        <f>IF(RES_hh_fec!B20=0,0,1000*11630*RES_hh_fec!B20/RES_hh_num!B20)</f>
        <v>1632.2865461973115</v>
      </c>
      <c r="C20" s="72">
        <f>IF(RES_hh_fec!C20=0,0,1000*11630*RES_hh_fec!C20/RES_hh_num!C20)</f>
        <v>1522.6600623260019</v>
      </c>
      <c r="D20" s="72">
        <f>IF(RES_hh_fec!D20=0,0,1000*11630*RES_hh_fec!D20/RES_hh_num!D20)</f>
        <v>1513.7898197284892</v>
      </c>
      <c r="E20" s="72">
        <f>IF(RES_hh_fec!E20=0,0,1000*11630*RES_hh_fec!E20/RES_hh_num!E20)</f>
        <v>1543.9285832199087</v>
      </c>
      <c r="F20" s="72">
        <f>IF(RES_hh_fec!F20=0,0,1000*11630*RES_hh_fec!F20/RES_hh_num!F20)</f>
        <v>1264.727102142419</v>
      </c>
      <c r="G20" s="72">
        <f>IF(RES_hh_fec!G20=0,0,1000*11630*RES_hh_fec!G20/RES_hh_num!G20)</f>
        <v>1833.7046503241729</v>
      </c>
      <c r="H20" s="72">
        <f>IF(RES_hh_fec!H20=0,0,1000*11630*RES_hh_fec!H20/RES_hh_num!H20)</f>
        <v>1567.1816077796648</v>
      </c>
      <c r="I20" s="72">
        <f>IF(RES_hh_fec!I20=0,0,1000*11630*RES_hh_fec!I20/RES_hh_num!I20)</f>
        <v>1516.3275786364047</v>
      </c>
      <c r="J20" s="72">
        <f>IF(RES_hh_fec!J20=0,0,1000*11630*RES_hh_fec!J20/RES_hh_num!J20)</f>
        <v>1498.4758795469415</v>
      </c>
      <c r="K20" s="72">
        <f>IF(RES_hh_fec!K20=0,0,1000*11630*RES_hh_fec!K20/RES_hh_num!K20)</f>
        <v>1586.3560179484111</v>
      </c>
      <c r="L20" s="72">
        <f>IF(RES_hh_fec!L20=0,0,1000*11630*RES_hh_fec!L20/RES_hh_num!L20)</f>
        <v>1341.3077179030383</v>
      </c>
      <c r="M20" s="72">
        <f>IF(RES_hh_fec!M20=0,0,1000*11630*RES_hh_fec!M20/RES_hh_num!M20)</f>
        <v>1459.785203811668</v>
      </c>
      <c r="N20" s="72">
        <f>IF(RES_hh_fec!N20=0,0,1000*11630*RES_hh_fec!N20/RES_hh_num!N20)</f>
        <v>1464.3723014112907</v>
      </c>
      <c r="O20" s="72">
        <f>IF(RES_hh_fec!O20=0,0,1000*11630*RES_hh_fec!O20/RES_hh_num!O20)</f>
        <v>1611.6454570869537</v>
      </c>
      <c r="P20" s="72">
        <f>IF(RES_hh_fec!P20=0,0,1000*11630*RES_hh_fec!P20/RES_hh_num!P20)</f>
        <v>1606.4800797527275</v>
      </c>
      <c r="Q20" s="72">
        <f>IF(RES_hh_fec!Q20=0,0,1000*11630*RES_hh_fec!Q20/RES_hh_num!Q20)</f>
        <v>1798.1560409888741</v>
      </c>
      <c r="R20" s="72">
        <f>IF(RES_hh_fec!R20=0,0,1000*11630*RES_hh_fec!R20/RES_hh_num!R20)</f>
        <v>1743.4573173414021</v>
      </c>
      <c r="S20" s="72">
        <f>IF(RES_hh_fec!S20=0,0,1000*11630*RES_hh_fec!S20/RES_hh_num!S20)</f>
        <v>1690.0010514222981</v>
      </c>
      <c r="T20" s="72">
        <f>IF(RES_hh_fec!T20=0,0,1000*11630*RES_hh_fec!T20/RES_hh_num!T20)</f>
        <v>1712.7604722938361</v>
      </c>
      <c r="U20" s="72">
        <f>IF(RES_hh_fec!U20=0,0,1000*11630*RES_hh_fec!U20/RES_hh_num!U20)</f>
        <v>1819.4138396443811</v>
      </c>
      <c r="V20" s="72">
        <f>IF(RES_hh_fec!V20=0,0,1000*11630*RES_hh_fec!V20/RES_hh_num!V20)</f>
        <v>2107.8992355147593</v>
      </c>
      <c r="W20" s="72">
        <f>IF(RES_hh_fec!W20=0,0,1000*11630*RES_hh_fec!W20/RES_hh_num!W20)</f>
        <v>1456.7828445037487</v>
      </c>
      <c r="X20" s="72">
        <f>IF(RES_hh_fec!X20=0,0,1000*11630*RES_hh_fec!X20/RES_hh_num!X20)</f>
        <v>1592.202349997362</v>
      </c>
      <c r="Y20" s="72">
        <f>IF(RES_hh_fec!Y20=0,0,1000*11630*RES_hh_fec!Y20/RES_hh_num!Y20)</f>
        <v>1514.0822376901262</v>
      </c>
      <c r="DA20" s="89" t="s">
        <v>486</v>
      </c>
    </row>
    <row r="21" spans="1:105" ht="12" customHeight="1" x14ac:dyDescent="0.25">
      <c r="A21" s="28" t="s">
        <v>189</v>
      </c>
      <c r="B21" s="72">
        <f>IF(RES_hh_fec!B21=0,0,1000*11630*RES_hh_fec!B21/RES_hh_num!B21)</f>
        <v>1473.2670576433866</v>
      </c>
      <c r="C21" s="72">
        <f>IF(RES_hh_fec!C21=0,0,1000*11630*RES_hh_fec!C21/RES_hh_num!C21)</f>
        <v>1656.7582664949989</v>
      </c>
      <c r="D21" s="72">
        <f>IF(RES_hh_fec!D21=0,0,1000*11630*RES_hh_fec!D21/RES_hh_num!D21)</f>
        <v>1285.7342320980943</v>
      </c>
      <c r="E21" s="72">
        <f>IF(RES_hh_fec!E21=0,0,1000*11630*RES_hh_fec!E21/RES_hh_num!E21)</f>
        <v>1292.5614826930866</v>
      </c>
      <c r="F21" s="72">
        <f>IF(RES_hh_fec!F21=0,0,1000*11630*RES_hh_fec!F21/RES_hh_num!F21)</f>
        <v>1476.1648374634156</v>
      </c>
      <c r="G21" s="72">
        <f>IF(RES_hh_fec!G21=0,0,1000*11630*RES_hh_fec!G21/RES_hh_num!G21)</f>
        <v>1529.7544796160603</v>
      </c>
      <c r="H21" s="72">
        <f>IF(RES_hh_fec!H21=0,0,1000*11630*RES_hh_fec!H21/RES_hh_num!H21)</f>
        <v>1222.1532019313092</v>
      </c>
      <c r="I21" s="72">
        <f>IF(RES_hh_fec!I21=0,0,1000*11630*RES_hh_fec!I21/RES_hh_num!I21)</f>
        <v>1006.4988427577536</v>
      </c>
      <c r="J21" s="72">
        <f>IF(RES_hh_fec!J21=0,0,1000*11630*RES_hh_fec!J21/RES_hh_num!J21)</f>
        <v>1456.9664110023764</v>
      </c>
      <c r="K21" s="72">
        <f>IF(RES_hh_fec!K21=0,0,1000*11630*RES_hh_fec!K21/RES_hh_num!K21)</f>
        <v>1638.645839718143</v>
      </c>
      <c r="L21" s="72">
        <f>IF(RES_hh_fec!L21=0,0,1000*11630*RES_hh_fec!L21/RES_hh_num!L21)</f>
        <v>1455.8665029899662</v>
      </c>
      <c r="M21" s="72">
        <f>IF(RES_hh_fec!M21=0,0,1000*11630*RES_hh_fec!M21/RES_hh_num!M21)</f>
        <v>1130.1725756366457</v>
      </c>
      <c r="N21" s="72">
        <f>IF(RES_hh_fec!N21=0,0,1000*11630*RES_hh_fec!N21/RES_hh_num!N21)</f>
        <v>1177.2176180384536</v>
      </c>
      <c r="O21" s="72">
        <f>IF(RES_hh_fec!O21=0,0,1000*11630*RES_hh_fec!O21/RES_hh_num!O21)</f>
        <v>1312.6617501789958</v>
      </c>
      <c r="P21" s="72">
        <f>IF(RES_hh_fec!P21=0,0,1000*11630*RES_hh_fec!P21/RES_hh_num!P21)</f>
        <v>1411.1911641648564</v>
      </c>
      <c r="Q21" s="72">
        <f>IF(RES_hh_fec!Q21=0,0,1000*11630*RES_hh_fec!Q21/RES_hh_num!Q21)</f>
        <v>1563.7757440727346</v>
      </c>
      <c r="R21" s="72">
        <f>IF(RES_hh_fec!R21=0,0,1000*11630*RES_hh_fec!R21/RES_hh_num!R21)</f>
        <v>1807.0070620175215</v>
      </c>
      <c r="S21" s="72">
        <f>IF(RES_hh_fec!S21=0,0,1000*11630*RES_hh_fec!S21/RES_hh_num!S21)</f>
        <v>1410.4529976112817</v>
      </c>
      <c r="T21" s="72">
        <f>IF(RES_hh_fec!T21=0,0,1000*11630*RES_hh_fec!T21/RES_hh_num!T21)</f>
        <v>1490.0741330484013</v>
      </c>
      <c r="U21" s="72">
        <f>IF(RES_hh_fec!U21=0,0,1000*11630*RES_hh_fec!U21/RES_hh_num!U21)</f>
        <v>1699.9585627813115</v>
      </c>
      <c r="V21" s="72">
        <f>IF(RES_hh_fec!V21=0,0,1000*11630*RES_hh_fec!V21/RES_hh_num!V21)</f>
        <v>912.11543276626003</v>
      </c>
      <c r="W21" s="72">
        <f>IF(RES_hh_fec!W21=0,0,1000*11630*RES_hh_fec!W21/RES_hh_num!W21)</f>
        <v>1499.5265850922435</v>
      </c>
      <c r="X21" s="72">
        <f>IF(RES_hh_fec!X21=0,0,1000*11630*RES_hh_fec!X21/RES_hh_num!X21)</f>
        <v>1404.8543353821713</v>
      </c>
      <c r="Y21" s="72">
        <f>IF(RES_hh_fec!Y21=0,0,1000*11630*RES_hh_fec!Y21/RES_hh_num!Y21)</f>
        <v>1421.1486575381446</v>
      </c>
      <c r="DA21" s="89" t="s">
        <v>487</v>
      </c>
    </row>
    <row r="22" spans="1:105" ht="12" customHeight="1" x14ac:dyDescent="0.25">
      <c r="A22" s="28" t="s">
        <v>202</v>
      </c>
      <c r="B22" s="72">
        <f>IF(RES_hh_fec!B22=0,0,1000*11630*RES_hh_fec!B22/RES_hh_num!B22)</f>
        <v>1824.9154206322469</v>
      </c>
      <c r="C22" s="72">
        <f>IF(RES_hh_fec!C22=0,0,1000*11630*RES_hh_fec!C22/RES_hh_num!C22)</f>
        <v>1594.5584505794855</v>
      </c>
      <c r="D22" s="72">
        <f>IF(RES_hh_fec!D22=0,0,1000*11630*RES_hh_fec!D22/RES_hh_num!D22)</f>
        <v>1614.7446697761352</v>
      </c>
      <c r="E22" s="72">
        <f>IF(RES_hh_fec!E22=0,0,1000*11630*RES_hh_fec!E22/RES_hh_num!E22)</f>
        <v>1593.6511634330716</v>
      </c>
      <c r="F22" s="72">
        <f>IF(RES_hh_fec!F22=0,0,1000*11630*RES_hh_fec!F22/RES_hh_num!F22)</f>
        <v>1580.2406989581746</v>
      </c>
      <c r="G22" s="72">
        <f>IF(RES_hh_fec!G22=0,0,1000*11630*RES_hh_fec!G22/RES_hh_num!G22)</f>
        <v>1608.2724082680645</v>
      </c>
      <c r="H22" s="72">
        <f>IF(RES_hh_fec!H22=0,0,1000*11630*RES_hh_fec!H22/RES_hh_num!H22)</f>
        <v>1507.1151145384001</v>
      </c>
      <c r="I22" s="72">
        <f>IF(RES_hh_fec!I22=0,0,1000*11630*RES_hh_fec!I22/RES_hh_num!I22)</f>
        <v>1494.7239570801773</v>
      </c>
      <c r="J22" s="72">
        <f>IF(RES_hh_fec!J22=0,0,1000*11630*RES_hh_fec!J22/RES_hh_num!J22)</f>
        <v>1438.773281323829</v>
      </c>
      <c r="K22" s="72">
        <f>IF(RES_hh_fec!K22=0,0,1000*11630*RES_hh_fec!K22/RES_hh_num!K22)</f>
        <v>1327.3835755039547</v>
      </c>
      <c r="L22" s="72">
        <f>IF(RES_hh_fec!L22=0,0,1000*11630*RES_hh_fec!L22/RES_hh_num!L22)</f>
        <v>922.51731467449088</v>
      </c>
      <c r="M22" s="72">
        <f>IF(RES_hh_fec!M22=0,0,1000*11630*RES_hh_fec!M22/RES_hh_num!M22)</f>
        <v>1533.2951487722785</v>
      </c>
      <c r="N22" s="72">
        <f>IF(RES_hh_fec!N22=0,0,1000*11630*RES_hh_fec!N22/RES_hh_num!N22)</f>
        <v>1372.8540213875328</v>
      </c>
      <c r="O22" s="72">
        <f>IF(RES_hh_fec!O22=0,0,1000*11630*RES_hh_fec!O22/RES_hh_num!O22)</f>
        <v>1262.4580977234928</v>
      </c>
      <c r="P22" s="72">
        <f>IF(RES_hh_fec!P22=0,0,1000*11630*RES_hh_fec!P22/RES_hh_num!P22)</f>
        <v>1318.846290974428</v>
      </c>
      <c r="Q22" s="72">
        <f>IF(RES_hh_fec!Q22=0,0,1000*11630*RES_hh_fec!Q22/RES_hh_num!Q22)</f>
        <v>1468.3581476235777</v>
      </c>
      <c r="R22" s="72">
        <f>IF(RES_hh_fec!R22=0,0,1000*11630*RES_hh_fec!R22/RES_hh_num!R22)</f>
        <v>1539.6119827663572</v>
      </c>
      <c r="S22" s="72">
        <f>IF(RES_hh_fec!S22=0,0,1000*11630*RES_hh_fec!S22/RES_hh_num!S22)</f>
        <v>1488.4519804957827</v>
      </c>
      <c r="T22" s="72">
        <f>IF(RES_hh_fec!T22=0,0,1000*11630*RES_hh_fec!T22/RES_hh_num!T22)</f>
        <v>1424.8895448624605</v>
      </c>
      <c r="U22" s="72">
        <f>IF(RES_hh_fec!U22=0,0,1000*11630*RES_hh_fec!U22/RES_hh_num!U22)</f>
        <v>1420.3634507975489</v>
      </c>
      <c r="V22" s="72">
        <f>IF(RES_hh_fec!V22=0,0,1000*11630*RES_hh_fec!V22/RES_hh_num!V22)</f>
        <v>1480.7270546945283</v>
      </c>
      <c r="W22" s="72">
        <f>IF(RES_hh_fec!W22=0,0,1000*11630*RES_hh_fec!W22/RES_hh_num!W22)</f>
        <v>1479.7405949565868</v>
      </c>
      <c r="X22" s="72">
        <f>IF(RES_hh_fec!X22=0,0,1000*11630*RES_hh_fec!X22/RES_hh_num!X22)</f>
        <v>1471.1468205566098</v>
      </c>
      <c r="Y22" s="72">
        <f>IF(RES_hh_fec!Y22=0,0,1000*11630*RES_hh_fec!Y22/RES_hh_num!Y22)</f>
        <v>1450.379275609037</v>
      </c>
      <c r="DA22" s="89" t="s">
        <v>488</v>
      </c>
    </row>
    <row r="23" spans="1:105" ht="12" customHeight="1" x14ac:dyDescent="0.25">
      <c r="A23" s="28" t="s">
        <v>197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X23" s="72">
        <f>IF(RES_hh_fec!X23=0,0,1000*11630*RES_hh_fec!X23/RES_hh_num!X23)</f>
        <v>0</v>
      </c>
      <c r="Y23" s="72">
        <f>IF(RES_hh_fec!Y23=0,0,1000*11630*RES_hh_fec!Y23/RES_hh_num!Y23)</f>
        <v>0</v>
      </c>
      <c r="DA23" s="89" t="s">
        <v>489</v>
      </c>
    </row>
    <row r="24" spans="1:105" ht="12" customHeight="1" x14ac:dyDescent="0.25">
      <c r="A24" s="28" t="s">
        <v>198</v>
      </c>
      <c r="B24" s="72">
        <f>IF(RES_hh_fec!B24=0,0,1000*11630*RES_hh_fec!B24/RES_hh_num!B24)</f>
        <v>983.21422327520133</v>
      </c>
      <c r="C24" s="72">
        <f>IF(RES_hh_fec!C24=0,0,1000*11630*RES_hh_fec!C24/RES_hh_num!C24)</f>
        <v>985.97746204556927</v>
      </c>
      <c r="D24" s="72">
        <f>IF(RES_hh_fec!D24=0,0,1000*11630*RES_hh_fec!D24/RES_hh_num!D24)</f>
        <v>970.59157093356748</v>
      </c>
      <c r="E24" s="72">
        <f>IF(RES_hh_fec!E24=0,0,1000*11630*RES_hh_fec!E24/RES_hh_num!E24)</f>
        <v>957.69527248834675</v>
      </c>
      <c r="F24" s="72">
        <f>IF(RES_hh_fec!F24=0,0,1000*11630*RES_hh_fec!F24/RES_hh_num!F24)</f>
        <v>996.0152302168741</v>
      </c>
      <c r="G24" s="72">
        <f>IF(RES_hh_fec!G24=0,0,1000*11630*RES_hh_fec!G24/RES_hh_num!G24)</f>
        <v>985.27872129727757</v>
      </c>
      <c r="H24" s="72">
        <f>IF(RES_hh_fec!H24=0,0,1000*11630*RES_hh_fec!H24/RES_hh_num!H24)</f>
        <v>1003.3994177606936</v>
      </c>
      <c r="I24" s="72">
        <f>IF(RES_hh_fec!I24=0,0,1000*11630*RES_hh_fec!I24/RES_hh_num!I24)</f>
        <v>1013.0459344726503</v>
      </c>
      <c r="J24" s="72">
        <f>IF(RES_hh_fec!J24=0,0,1000*11630*RES_hh_fec!J24/RES_hh_num!J24)</f>
        <v>950.12111704507925</v>
      </c>
      <c r="K24" s="72">
        <f>IF(RES_hh_fec!K24=0,0,1000*11630*RES_hh_fec!K24/RES_hh_num!K24)</f>
        <v>1018.6599084211401</v>
      </c>
      <c r="L24" s="72">
        <f>IF(RES_hh_fec!L24=0,0,1000*11630*RES_hh_fec!L24/RES_hh_num!L24)</f>
        <v>1030.6373791624987</v>
      </c>
      <c r="M24" s="72">
        <f>IF(RES_hh_fec!M24=0,0,1000*11630*RES_hh_fec!M24/RES_hh_num!M24)</f>
        <v>953.35898831224574</v>
      </c>
      <c r="N24" s="72">
        <f>IF(RES_hh_fec!N24=0,0,1000*11630*RES_hh_fec!N24/RES_hh_num!N24)</f>
        <v>1010.0445797756589</v>
      </c>
      <c r="O24" s="72">
        <f>IF(RES_hh_fec!O24=0,0,1000*11630*RES_hh_fec!O24/RES_hh_num!O24)</f>
        <v>1108.7230797208395</v>
      </c>
      <c r="P24" s="72">
        <f>IF(RES_hh_fec!P24=0,0,1000*11630*RES_hh_fec!P24/RES_hh_num!P24)</f>
        <v>1103.9436159737122</v>
      </c>
      <c r="Q24" s="72">
        <f>IF(RES_hh_fec!Q24=0,0,1000*11630*RES_hh_fec!Q24/RES_hh_num!Q24)</f>
        <v>1199.7104004249654</v>
      </c>
      <c r="R24" s="72">
        <f>IF(RES_hh_fec!R24=0,0,1000*11630*RES_hh_fec!R24/RES_hh_num!R24)</f>
        <v>1282.5804453911701</v>
      </c>
      <c r="S24" s="72">
        <f>IF(RES_hh_fec!S24=0,0,1000*11630*RES_hh_fec!S24/RES_hh_num!S24)</f>
        <v>1197.179003014561</v>
      </c>
      <c r="T24" s="72">
        <f>IF(RES_hh_fec!T24=0,0,1000*11630*RES_hh_fec!T24/RES_hh_num!T24)</f>
        <v>1271.2459499196241</v>
      </c>
      <c r="U24" s="72">
        <f>IF(RES_hh_fec!U24=0,0,1000*11630*RES_hh_fec!U24/RES_hh_num!U24)</f>
        <v>1290.9235624087312</v>
      </c>
      <c r="V24" s="72">
        <f>IF(RES_hh_fec!V24=0,0,1000*11630*RES_hh_fec!V24/RES_hh_num!V24)</f>
        <v>1175.8385473193746</v>
      </c>
      <c r="W24" s="72">
        <f>IF(RES_hh_fec!W24=0,0,1000*11630*RES_hh_fec!W24/RES_hh_num!W24)</f>
        <v>1305.9008856519308</v>
      </c>
      <c r="X24" s="72">
        <f>IF(RES_hh_fec!X24=0,0,1000*11630*RES_hh_fec!X24/RES_hh_num!X24)</f>
        <v>1256.9639238486177</v>
      </c>
      <c r="Y24" s="72">
        <f>IF(RES_hh_fec!Y24=0,0,1000*11630*RES_hh_fec!Y24/RES_hh_num!Y24)</f>
        <v>1341.8305024661574</v>
      </c>
      <c r="DA24" s="89" t="s">
        <v>490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1225.6919025458017</v>
      </c>
      <c r="C25" s="74">
        <f>IF(RES_hh_fec!C25=0,0,1000*11630*RES_hh_fec!C25/RES_hh_num!C25)</f>
        <v>1167.0032461009439</v>
      </c>
      <c r="D25" s="74">
        <f>IF(RES_hh_fec!D25=0,0,1000*11630*RES_hh_fec!D25/RES_hh_num!D25)</f>
        <v>1152.7365918531536</v>
      </c>
      <c r="E25" s="74">
        <f>IF(RES_hh_fec!E25=0,0,1000*11630*RES_hh_fec!E25/RES_hh_num!E25)</f>
        <v>1154.8996558690419</v>
      </c>
      <c r="F25" s="74">
        <f>IF(RES_hh_fec!F25=0,0,1000*11630*RES_hh_fec!F25/RES_hh_num!F25)</f>
        <v>1163.7080938433976</v>
      </c>
      <c r="G25" s="74">
        <f>IF(RES_hh_fec!G25=0,0,1000*11630*RES_hh_fec!G25/RES_hh_num!G25)</f>
        <v>1197.3892643002469</v>
      </c>
      <c r="H25" s="74">
        <f>IF(RES_hh_fec!H25=0,0,1000*11630*RES_hh_fec!H25/RES_hh_num!H25)</f>
        <v>1216.9713832258549</v>
      </c>
      <c r="I25" s="74">
        <f>IF(RES_hh_fec!I25=0,0,1000*11630*RES_hh_fec!I25/RES_hh_num!I25)</f>
        <v>1182.8586182408446</v>
      </c>
      <c r="J25" s="74">
        <f>IF(RES_hh_fec!J25=0,0,1000*11630*RES_hh_fec!J25/RES_hh_num!J25)</f>
        <v>1090.6570983963447</v>
      </c>
      <c r="K25" s="74">
        <f>IF(RES_hh_fec!K25=0,0,1000*11630*RES_hh_fec!K25/RES_hh_num!K25)</f>
        <v>1151.5125259971126</v>
      </c>
      <c r="L25" s="74">
        <f>IF(RES_hh_fec!L25=0,0,1000*11630*RES_hh_fec!L25/RES_hh_num!L25)</f>
        <v>1143.7699680806259</v>
      </c>
      <c r="M25" s="74">
        <f>IF(RES_hh_fec!M25=0,0,1000*11630*RES_hh_fec!M25/RES_hh_num!M25)</f>
        <v>1181.9859124101129</v>
      </c>
      <c r="N25" s="74">
        <f>IF(RES_hh_fec!N25=0,0,1000*11630*RES_hh_fec!N25/RES_hh_num!N25)</f>
        <v>1171.0497981677447</v>
      </c>
      <c r="O25" s="74">
        <f>IF(RES_hh_fec!O25=0,0,1000*11630*RES_hh_fec!O25/RES_hh_num!O25)</f>
        <v>1272.3587544566128</v>
      </c>
      <c r="P25" s="74">
        <f>IF(RES_hh_fec!P25=0,0,1000*11630*RES_hh_fec!P25/RES_hh_num!P25)</f>
        <v>1267.6153595767971</v>
      </c>
      <c r="Q25" s="74">
        <f>IF(RES_hh_fec!Q25=0,0,1000*11630*RES_hh_fec!Q25/RES_hh_num!Q25)</f>
        <v>1363.5338289169958</v>
      </c>
      <c r="R25" s="74">
        <f>IF(RES_hh_fec!R25=0,0,1000*11630*RES_hh_fec!R25/RES_hh_num!R25)</f>
        <v>1462.9326179006971</v>
      </c>
      <c r="S25" s="74">
        <f>IF(RES_hh_fec!S25=0,0,1000*11630*RES_hh_fec!S25/RES_hh_num!S25)</f>
        <v>1343.0443329264153</v>
      </c>
      <c r="T25" s="74">
        <f>IF(RES_hh_fec!T25=0,0,1000*11630*RES_hh_fec!T25/RES_hh_num!T25)</f>
        <v>1413.9352374906059</v>
      </c>
      <c r="U25" s="74">
        <f>IF(RES_hh_fec!U25=0,0,1000*11630*RES_hh_fec!U25/RES_hh_num!U25)</f>
        <v>1375.1120056940165</v>
      </c>
      <c r="V25" s="74">
        <f>IF(RES_hh_fec!V25=0,0,1000*11630*RES_hh_fec!V25/RES_hh_num!V25)</f>
        <v>1304.6506927074108</v>
      </c>
      <c r="W25" s="74">
        <f>IF(RES_hh_fec!W25=0,0,1000*11630*RES_hh_fec!W25/RES_hh_num!W25)</f>
        <v>1405.4683355305458</v>
      </c>
      <c r="X25" s="74">
        <f>IF(RES_hh_fec!X25=0,0,1000*11630*RES_hh_fec!X25/RES_hh_num!X25)</f>
        <v>1341.8237069813881</v>
      </c>
      <c r="Y25" s="74">
        <f>IF(RES_hh_fec!Y25=0,0,1000*11630*RES_hh_fec!Y25/RES_hh_num!Y25)</f>
        <v>1375.7066495669524</v>
      </c>
      <c r="DA25" s="90" t="s">
        <v>491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314.27063885055605</v>
      </c>
      <c r="C26" s="77">
        <f>IF(RES_hh_fec!C26=0,0,1000*11630*RES_hh_fec!C26/RES_hh_num!C26)</f>
        <v>224.93774925602764</v>
      </c>
      <c r="D26" s="77">
        <f>IF(RES_hh_fec!D26=0,0,1000*11630*RES_hh_fec!D26/RES_hh_num!D26)</f>
        <v>234.7173837105012</v>
      </c>
      <c r="E26" s="77">
        <f>IF(RES_hh_fec!E26=0,0,1000*11630*RES_hh_fec!E26/RES_hh_num!E26)</f>
        <v>258.68192857911652</v>
      </c>
      <c r="F26" s="77">
        <f>IF(RES_hh_fec!F26=0,0,1000*11630*RES_hh_fec!F26/RES_hh_num!F26)</f>
        <v>259.03735236931794</v>
      </c>
      <c r="G26" s="77">
        <f>IF(RES_hh_fec!G26=0,0,1000*11630*RES_hh_fec!G26/RES_hh_num!G26)</f>
        <v>315.93221899894093</v>
      </c>
      <c r="H26" s="77">
        <f>IF(RES_hh_fec!H26=0,0,1000*11630*RES_hh_fec!H26/RES_hh_num!H26)</f>
        <v>304.95487903207436</v>
      </c>
      <c r="I26" s="77">
        <f>IF(RES_hh_fec!I26=0,0,1000*11630*RES_hh_fec!I26/RES_hh_num!I26)</f>
        <v>309.43562037200348</v>
      </c>
      <c r="J26" s="77">
        <f>IF(RES_hh_fec!J26=0,0,1000*11630*RES_hh_fec!J26/RES_hh_num!J26)</f>
        <v>292.0281621340356</v>
      </c>
      <c r="K26" s="77">
        <f>IF(RES_hh_fec!K26=0,0,1000*11630*RES_hh_fec!K26/RES_hh_num!K26)</f>
        <v>304.53653511571065</v>
      </c>
      <c r="L26" s="77">
        <f>IF(RES_hh_fec!L26=0,0,1000*11630*RES_hh_fec!L26/RES_hh_num!L26)</f>
        <v>317.01749936596485</v>
      </c>
      <c r="M26" s="77">
        <f>IF(RES_hh_fec!M26=0,0,1000*11630*RES_hh_fec!M26/RES_hh_num!M26)</f>
        <v>337.83851521587138</v>
      </c>
      <c r="N26" s="77">
        <f>IF(RES_hh_fec!N26=0,0,1000*11630*RES_hh_fec!N26/RES_hh_num!N26)</f>
        <v>340.45649894209117</v>
      </c>
      <c r="O26" s="77">
        <f>IF(RES_hh_fec!O26=0,0,1000*11630*RES_hh_fec!O26/RES_hh_num!O26)</f>
        <v>343.28145382336322</v>
      </c>
      <c r="P26" s="77">
        <f>IF(RES_hh_fec!P26=0,0,1000*11630*RES_hh_fec!P26/RES_hh_num!P26)</f>
        <v>343.09753735144534</v>
      </c>
      <c r="Q26" s="77">
        <f>IF(RES_hh_fec!Q26=0,0,1000*11630*RES_hh_fec!Q26/RES_hh_num!Q26)</f>
        <v>345.96761212658549</v>
      </c>
      <c r="R26" s="77">
        <f>IF(RES_hh_fec!R26=0,0,1000*11630*RES_hh_fec!R26/RES_hh_num!R26)</f>
        <v>342.69505939168988</v>
      </c>
      <c r="S26" s="77">
        <f>IF(RES_hh_fec!S26=0,0,1000*11630*RES_hh_fec!S26/RES_hh_num!S26)</f>
        <v>339.77081306792581</v>
      </c>
      <c r="T26" s="77">
        <f>IF(RES_hh_fec!T26=0,0,1000*11630*RES_hh_fec!T26/RES_hh_num!T26)</f>
        <v>334.550016207797</v>
      </c>
      <c r="U26" s="77">
        <f>IF(RES_hh_fec!U26=0,0,1000*11630*RES_hh_fec!U26/RES_hh_num!U26)</f>
        <v>326.68048392030283</v>
      </c>
      <c r="V26" s="77">
        <f>IF(RES_hh_fec!V26=0,0,1000*11630*RES_hh_fec!V26/RES_hh_num!V26)</f>
        <v>319.28955957333511</v>
      </c>
      <c r="W26" s="77">
        <f>IF(RES_hh_fec!W26=0,0,1000*11630*RES_hh_fec!W26/RES_hh_num!W26)</f>
        <v>310.79554878096945</v>
      </c>
      <c r="X26" s="77">
        <f>IF(RES_hh_fec!X26=0,0,1000*11630*RES_hh_fec!X26/RES_hh_num!X26)</f>
        <v>296.56585752006373</v>
      </c>
      <c r="Y26" s="77">
        <f>IF(RES_hh_fec!Y26=0,0,1000*11630*RES_hh_fec!Y26/RES_hh_num!Y26)</f>
        <v>301.46908821873387</v>
      </c>
      <c r="DA26" s="92" t="s">
        <v>492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161.21463335809901</v>
      </c>
      <c r="C27" s="69">
        <f>IF(RES_hh_fec!C27=0,0,1000*11630*RES_hh_fec!C27/RES_hh_num!C27)</f>
        <v>159.99232971223788</v>
      </c>
      <c r="D27" s="69">
        <f>IF(RES_hh_fec!D27=0,0,1000*11630*RES_hh_fec!D27/RES_hh_num!D27)</f>
        <v>161.71906723575779</v>
      </c>
      <c r="E27" s="69">
        <f>IF(RES_hh_fec!E27=0,0,1000*11630*RES_hh_fec!E27/RES_hh_num!E27)</f>
        <v>167.44943750696632</v>
      </c>
      <c r="F27" s="69">
        <f>IF(RES_hh_fec!F27=0,0,1000*11630*RES_hh_fec!F27/RES_hh_num!F27)</f>
        <v>174.64723450913618</v>
      </c>
      <c r="G27" s="69">
        <f>IF(RES_hh_fec!G27=0,0,1000*11630*RES_hh_fec!G27/RES_hh_num!G27)</f>
        <v>182.41137982831498</v>
      </c>
      <c r="H27" s="69">
        <f>IF(RES_hh_fec!H27=0,0,1000*11630*RES_hh_fec!H27/RES_hh_num!H27)</f>
        <v>186.70527173578063</v>
      </c>
      <c r="I27" s="69">
        <f>IF(RES_hh_fec!I27=0,0,1000*11630*RES_hh_fec!I27/RES_hh_num!I27)</f>
        <v>185.15074274641736</v>
      </c>
      <c r="J27" s="69">
        <f>IF(RES_hh_fec!J27=0,0,1000*11630*RES_hh_fec!J27/RES_hh_num!J27)</f>
        <v>177.46810696800665</v>
      </c>
      <c r="K27" s="69">
        <f>IF(RES_hh_fec!K27=0,0,1000*11630*RES_hh_fec!K27/RES_hh_num!K27)</f>
        <v>195.76145183492238</v>
      </c>
      <c r="L27" s="69">
        <f>IF(RES_hh_fec!L27=0,0,1000*11630*RES_hh_fec!L27/RES_hh_num!L27)</f>
        <v>210.10072286081231</v>
      </c>
      <c r="M27" s="69">
        <f>IF(RES_hh_fec!M27=0,0,1000*11630*RES_hh_fec!M27/RES_hh_num!M27)</f>
        <v>210.21052063266296</v>
      </c>
      <c r="N27" s="69">
        <f>IF(RES_hh_fec!N27=0,0,1000*11630*RES_hh_fec!N27/RES_hh_num!N27)</f>
        <v>214.93395974652537</v>
      </c>
      <c r="O27" s="69">
        <f>IF(RES_hh_fec!O27=0,0,1000*11630*RES_hh_fec!O27/RES_hh_num!O27)</f>
        <v>235.72532488775434</v>
      </c>
      <c r="P27" s="69">
        <f>IF(RES_hh_fec!P27=0,0,1000*11630*RES_hh_fec!P27/RES_hh_num!P27)</f>
        <v>234.65363795303929</v>
      </c>
      <c r="Q27" s="69">
        <f>IF(RES_hh_fec!Q27=0,0,1000*11630*RES_hh_fec!Q27/RES_hh_num!Q27)</f>
        <v>253.29514236296404</v>
      </c>
      <c r="R27" s="69">
        <f>IF(RES_hh_fec!R27=0,0,1000*11630*RES_hh_fec!R27/RES_hh_num!R27)</f>
        <v>251.79358848072235</v>
      </c>
      <c r="S27" s="69">
        <f>IF(RES_hh_fec!S27=0,0,1000*11630*RES_hh_fec!S27/RES_hh_num!S27)</f>
        <v>269.75533215122408</v>
      </c>
      <c r="T27" s="69">
        <f>IF(RES_hh_fec!T27=0,0,1000*11630*RES_hh_fec!T27/RES_hh_num!T27)</f>
        <v>281.80689332743771</v>
      </c>
      <c r="U27" s="69">
        <f>IF(RES_hh_fec!U27=0,0,1000*11630*RES_hh_fec!U27/RES_hh_num!U27)</f>
        <v>279.08059443401004</v>
      </c>
      <c r="V27" s="69">
        <f>IF(RES_hh_fec!V27=0,0,1000*11630*RES_hh_fec!V27/RES_hh_num!V27)</f>
        <v>277.26705599244553</v>
      </c>
      <c r="W27" s="69">
        <f>IF(RES_hh_fec!W27=0,0,1000*11630*RES_hh_fec!W27/RES_hh_num!W27)</f>
        <v>275.56179779542907</v>
      </c>
      <c r="X27" s="69">
        <f>IF(RES_hh_fec!X27=0,0,1000*11630*RES_hh_fec!X27/RES_hh_num!X27)</f>
        <v>263.72391879735255</v>
      </c>
      <c r="Y27" s="69">
        <f>IF(RES_hh_fec!Y27=0,0,1000*11630*RES_hh_fec!Y27/RES_hh_num!Y27)</f>
        <v>263.84273866707872</v>
      </c>
      <c r="DA27" s="88" t="s">
        <v>276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X28" s="72">
        <f>IF(RES_hh_fec!X28=0,0,1000*11630*RES_hh_fec!X28/RES_hh_num!X28)</f>
        <v>0</v>
      </c>
      <c r="Y28" s="72">
        <f>IF(RES_hh_fec!Y28=0,0,1000*11630*RES_hh_fec!Y28/RES_hh_num!Y28)</f>
        <v>0</v>
      </c>
      <c r="DA28" s="89" t="s">
        <v>493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0</v>
      </c>
      <c r="C29" s="72">
        <f>IF(RES_hh_fec!C29=0,0,1000*11630*RES_hh_fec!C29/RES_hh_num!C29)</f>
        <v>0</v>
      </c>
      <c r="D29" s="72">
        <f>IF(RES_hh_fec!D29=0,0,1000*11630*RES_hh_fec!D29/RES_hh_num!D29)</f>
        <v>0</v>
      </c>
      <c r="E29" s="72">
        <f>IF(RES_hh_fec!E29=0,0,1000*11630*RES_hh_fec!E29/RES_hh_num!E29)</f>
        <v>0</v>
      </c>
      <c r="F29" s="72">
        <f>IF(RES_hh_fec!F29=0,0,1000*11630*RES_hh_fec!F29/RES_hh_num!F29)</f>
        <v>0</v>
      </c>
      <c r="G29" s="72">
        <f>IF(RES_hh_fec!G29=0,0,1000*11630*RES_hh_fec!G29/RES_hh_num!G29)</f>
        <v>0</v>
      </c>
      <c r="H29" s="72">
        <f>IF(RES_hh_fec!H29=0,0,1000*11630*RES_hh_fec!H29/RES_hh_num!H29)</f>
        <v>0</v>
      </c>
      <c r="I29" s="72">
        <f>IF(RES_hh_fec!I29=0,0,1000*11630*RES_hh_fec!I29/RES_hh_num!I29)</f>
        <v>0</v>
      </c>
      <c r="J29" s="72">
        <f>IF(RES_hh_fec!J29=0,0,1000*11630*RES_hh_fec!J29/RES_hh_num!J29)</f>
        <v>0</v>
      </c>
      <c r="K29" s="72">
        <f>IF(RES_hh_fec!K29=0,0,1000*11630*RES_hh_fec!K29/RES_hh_num!K29)</f>
        <v>0</v>
      </c>
      <c r="L29" s="72">
        <f>IF(RES_hh_fec!L29=0,0,1000*11630*RES_hh_fec!L29/RES_hh_num!L29)</f>
        <v>0</v>
      </c>
      <c r="M29" s="72">
        <f>IF(RES_hh_fec!M29=0,0,1000*11630*RES_hh_fec!M29/RES_hh_num!M29)</f>
        <v>0</v>
      </c>
      <c r="N29" s="72">
        <f>IF(RES_hh_fec!N29=0,0,1000*11630*RES_hh_fec!N29/RES_hh_num!N29)</f>
        <v>0</v>
      </c>
      <c r="O29" s="72">
        <f>IF(RES_hh_fec!O29=0,0,1000*11630*RES_hh_fec!O29/RES_hh_num!O29)</f>
        <v>0</v>
      </c>
      <c r="P29" s="72">
        <f>IF(RES_hh_fec!P29=0,0,1000*11630*RES_hh_fec!P29/RES_hh_num!P29)</f>
        <v>0</v>
      </c>
      <c r="Q29" s="72">
        <f>IF(RES_hh_fec!Q29=0,0,1000*11630*RES_hh_fec!Q29/RES_hh_num!Q29)</f>
        <v>0</v>
      </c>
      <c r="R29" s="72">
        <f>IF(RES_hh_fec!R29=0,0,1000*11630*RES_hh_fec!R29/RES_hh_num!R29)</f>
        <v>0</v>
      </c>
      <c r="S29" s="72">
        <f>IF(RES_hh_fec!S29=0,0,1000*11630*RES_hh_fec!S29/RES_hh_num!S29)</f>
        <v>0</v>
      </c>
      <c r="T29" s="72">
        <f>IF(RES_hh_fec!T29=0,0,1000*11630*RES_hh_fec!T29/RES_hh_num!T29)</f>
        <v>0</v>
      </c>
      <c r="U29" s="72">
        <f>IF(RES_hh_fec!U29=0,0,1000*11630*RES_hh_fec!U29/RES_hh_num!U29)</f>
        <v>0</v>
      </c>
      <c r="V29" s="72">
        <f>IF(RES_hh_fec!V29=0,0,1000*11630*RES_hh_fec!V29/RES_hh_num!V29)</f>
        <v>0</v>
      </c>
      <c r="W29" s="72">
        <f>IF(RES_hh_fec!W29=0,0,1000*11630*RES_hh_fec!W29/RES_hh_num!W29)</f>
        <v>0</v>
      </c>
      <c r="X29" s="72">
        <f>IF(RES_hh_fec!X29=0,0,1000*11630*RES_hh_fec!X29/RES_hh_num!X29)</f>
        <v>0</v>
      </c>
      <c r="Y29" s="72">
        <f>IF(RES_hh_fec!Y29=0,0,1000*11630*RES_hh_fec!Y29/RES_hh_num!Y29)</f>
        <v>0</v>
      </c>
      <c r="DA29" s="89" t="s">
        <v>494</v>
      </c>
    </row>
    <row r="30" spans="1:105" ht="12" customHeight="1" x14ac:dyDescent="0.25">
      <c r="A30" s="28" t="s">
        <v>189</v>
      </c>
      <c r="B30" s="72">
        <f>IF(RES_hh_fec!B30=0,0,1000*11630*RES_hh_fec!B30/RES_hh_num!B30)</f>
        <v>191.19981728012556</v>
      </c>
      <c r="C30" s="72">
        <f>IF(RES_hh_fec!C30=0,0,1000*11630*RES_hh_fec!C30/RES_hh_num!C30)</f>
        <v>221.96467143577595</v>
      </c>
      <c r="D30" s="72">
        <f>IF(RES_hh_fec!D30=0,0,1000*11630*RES_hh_fec!D30/RES_hh_num!D30)</f>
        <v>178.32966298040847</v>
      </c>
      <c r="E30" s="72">
        <f>IF(RES_hh_fec!E30=0,0,1000*11630*RES_hh_fec!E30/RES_hh_num!E30)</f>
        <v>188.05492752522468</v>
      </c>
      <c r="F30" s="72">
        <f>IF(RES_hh_fec!F30=0,0,1000*11630*RES_hh_fec!F30/RES_hh_num!F30)</f>
        <v>223.72123849908809</v>
      </c>
      <c r="G30" s="72">
        <f>IF(RES_hh_fec!G30=0,0,1000*11630*RES_hh_fec!G30/RES_hh_num!G30)</f>
        <v>234.36039456192938</v>
      </c>
      <c r="H30" s="72">
        <f>IF(RES_hh_fec!H30=0,0,1000*11630*RES_hh_fec!H30/RES_hh_num!H30)</f>
        <v>190.81024925419257</v>
      </c>
      <c r="I30" s="72">
        <f>IF(RES_hh_fec!I30=0,0,1000*11630*RES_hh_fec!I30/RES_hh_num!I30)</f>
        <v>161.394698752887</v>
      </c>
      <c r="J30" s="72">
        <f>IF(RES_hh_fec!J30=0,0,1000*11630*RES_hh_fec!J30/RES_hh_num!J30)</f>
        <v>246.71504660793371</v>
      </c>
      <c r="K30" s="72">
        <f>IF(RES_hh_fec!K30=0,0,1000*11630*RES_hh_fec!K30/RES_hh_num!K30)</f>
        <v>296.03449796109413</v>
      </c>
      <c r="L30" s="72">
        <f>IF(RES_hh_fec!L30=0,0,1000*11630*RES_hh_fec!L30/RES_hh_num!L30)</f>
        <v>291.98744605826045</v>
      </c>
      <c r="M30" s="72">
        <f>IF(RES_hh_fec!M30=0,0,1000*11630*RES_hh_fec!M30/RES_hh_num!M30)</f>
        <v>223.30858475213191</v>
      </c>
      <c r="N30" s="72">
        <f>IF(RES_hh_fec!N30=0,0,1000*11630*RES_hh_fec!N30/RES_hh_num!N30)</f>
        <v>241.63683523105277</v>
      </c>
      <c r="O30" s="72">
        <f>IF(RES_hh_fec!O30=0,0,1000*11630*RES_hh_fec!O30/RES_hh_num!O30)</f>
        <v>281.08536979897093</v>
      </c>
      <c r="P30" s="72">
        <f>IF(RES_hh_fec!P30=0,0,1000*11630*RES_hh_fec!P30/RES_hh_num!P30)</f>
        <v>300.39893216054475</v>
      </c>
      <c r="Q30" s="72">
        <f>IF(RES_hh_fec!Q30=0,0,1000*11630*RES_hh_fec!Q30/RES_hh_num!Q30)</f>
        <v>332.01649367924392</v>
      </c>
      <c r="R30" s="72">
        <f>IF(RES_hh_fec!R30=0,0,1000*11630*RES_hh_fec!R30/RES_hh_num!R30)</f>
        <v>358.84868552785213</v>
      </c>
      <c r="S30" s="72">
        <f>IF(RES_hh_fec!S30=0,0,1000*11630*RES_hh_fec!S30/RES_hh_num!S30)</f>
        <v>330.41020729688836</v>
      </c>
      <c r="T30" s="72">
        <f>IF(RES_hh_fec!T30=0,0,1000*11630*RES_hh_fec!T30/RES_hh_num!T30)</f>
        <v>359.44928044056229</v>
      </c>
      <c r="U30" s="72">
        <f>IF(RES_hh_fec!U30=0,0,1000*11630*RES_hh_fec!U30/RES_hh_num!U30)</f>
        <v>422.91220641487399</v>
      </c>
      <c r="V30" s="72">
        <f>IF(RES_hh_fec!V30=0,0,1000*11630*RES_hh_fec!V30/RES_hh_num!V30)</f>
        <v>242.14393072626024</v>
      </c>
      <c r="W30" s="72">
        <f>IF(RES_hh_fec!W30=0,0,1000*11630*RES_hh_fec!W30/RES_hh_num!W30)</f>
        <v>381.38746830259203</v>
      </c>
      <c r="X30" s="72">
        <f>IF(RES_hh_fec!X30=0,0,1000*11630*RES_hh_fec!X30/RES_hh_num!X30)</f>
        <v>360.00697237125092</v>
      </c>
      <c r="Y30" s="72">
        <f>IF(RES_hh_fec!Y30=0,0,1000*11630*RES_hh_fec!Y30/RES_hh_num!Y30)</f>
        <v>366.40946389074765</v>
      </c>
      <c r="DA30" s="89" t="s">
        <v>495</v>
      </c>
    </row>
    <row r="31" spans="1:105" ht="12" customHeight="1" x14ac:dyDescent="0.25">
      <c r="A31" s="28" t="s">
        <v>202</v>
      </c>
      <c r="B31" s="72">
        <f>IF(RES_hh_fec!B31=0,0,1000*11630*RES_hh_fec!B31/RES_hh_num!B31)</f>
        <v>0</v>
      </c>
      <c r="C31" s="72">
        <f>IF(RES_hh_fec!C31=0,0,1000*11630*RES_hh_fec!C31/RES_hh_num!C31)</f>
        <v>0</v>
      </c>
      <c r="D31" s="72">
        <f>IF(RES_hh_fec!D31=0,0,1000*11630*RES_hh_fec!D31/RES_hh_num!D31)</f>
        <v>0</v>
      </c>
      <c r="E31" s="72">
        <f>IF(RES_hh_fec!E31=0,0,1000*11630*RES_hh_fec!E31/RES_hh_num!E31)</f>
        <v>0</v>
      </c>
      <c r="F31" s="72">
        <f>IF(RES_hh_fec!F31=0,0,1000*11630*RES_hh_fec!F31/RES_hh_num!F31)</f>
        <v>0</v>
      </c>
      <c r="G31" s="72">
        <f>IF(RES_hh_fec!G31=0,0,1000*11630*RES_hh_fec!G31/RES_hh_num!G31)</f>
        <v>0</v>
      </c>
      <c r="H31" s="72">
        <f>IF(RES_hh_fec!H31=0,0,1000*11630*RES_hh_fec!H31/RES_hh_num!H31)</f>
        <v>0</v>
      </c>
      <c r="I31" s="72">
        <f>IF(RES_hh_fec!I31=0,0,1000*11630*RES_hh_fec!I31/RES_hh_num!I31)</f>
        <v>0</v>
      </c>
      <c r="J31" s="72">
        <f>IF(RES_hh_fec!J31=0,0,1000*11630*RES_hh_fec!J31/RES_hh_num!J31)</f>
        <v>0</v>
      </c>
      <c r="K31" s="72">
        <f>IF(RES_hh_fec!K31=0,0,1000*11630*RES_hh_fec!K31/RES_hh_num!K31)</f>
        <v>0</v>
      </c>
      <c r="L31" s="72">
        <f>IF(RES_hh_fec!L31=0,0,1000*11630*RES_hh_fec!L31/RES_hh_num!L31)</f>
        <v>0</v>
      </c>
      <c r="M31" s="72">
        <f>IF(RES_hh_fec!M31=0,0,1000*11630*RES_hh_fec!M31/RES_hh_num!M31)</f>
        <v>0</v>
      </c>
      <c r="N31" s="72">
        <f>IF(RES_hh_fec!N31=0,0,1000*11630*RES_hh_fec!N31/RES_hh_num!N31)</f>
        <v>0</v>
      </c>
      <c r="O31" s="72">
        <f>IF(RES_hh_fec!O31=0,0,1000*11630*RES_hh_fec!O31/RES_hh_num!O31)</f>
        <v>0</v>
      </c>
      <c r="P31" s="72">
        <f>IF(RES_hh_fec!P31=0,0,1000*11630*RES_hh_fec!P31/RES_hh_num!P31)</f>
        <v>0</v>
      </c>
      <c r="Q31" s="72">
        <f>IF(RES_hh_fec!Q31=0,0,1000*11630*RES_hh_fec!Q31/RES_hh_num!Q31)</f>
        <v>0</v>
      </c>
      <c r="R31" s="72">
        <f>IF(RES_hh_fec!R31=0,0,1000*11630*RES_hh_fec!R31/RES_hh_num!R31)</f>
        <v>0</v>
      </c>
      <c r="S31" s="72">
        <f>IF(RES_hh_fec!S31=0,0,1000*11630*RES_hh_fec!S31/RES_hh_num!S31)</f>
        <v>0</v>
      </c>
      <c r="T31" s="72">
        <f>IF(RES_hh_fec!T31=0,0,1000*11630*RES_hh_fec!T31/RES_hh_num!T31)</f>
        <v>0</v>
      </c>
      <c r="U31" s="72">
        <f>IF(RES_hh_fec!U31=0,0,1000*11630*RES_hh_fec!U31/RES_hh_num!U31)</f>
        <v>0</v>
      </c>
      <c r="V31" s="72">
        <f>IF(RES_hh_fec!V31=0,0,1000*11630*RES_hh_fec!V31/RES_hh_num!V31)</f>
        <v>0</v>
      </c>
      <c r="W31" s="72">
        <f>IF(RES_hh_fec!W31=0,0,1000*11630*RES_hh_fec!W31/RES_hh_num!W31)</f>
        <v>0</v>
      </c>
      <c r="X31" s="72">
        <f>IF(RES_hh_fec!X31=0,0,1000*11630*RES_hh_fec!X31/RES_hh_num!X31)</f>
        <v>0</v>
      </c>
      <c r="Y31" s="72">
        <f>IF(RES_hh_fec!Y31=0,0,1000*11630*RES_hh_fec!Y31/RES_hh_num!Y31)</f>
        <v>0</v>
      </c>
      <c r="DA31" s="89" t="s">
        <v>496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160.86309777719131</v>
      </c>
      <c r="C32" s="77">
        <f>IF(RES_hh_fec!C32=0,0,1000*11630*RES_hh_fec!C32/RES_hh_num!C32)</f>
        <v>159.30915915150405</v>
      </c>
      <c r="D32" s="77">
        <f>IF(RES_hh_fec!D32=0,0,1000*11630*RES_hh_fec!D32/RES_hh_num!D32)</f>
        <v>161.57218586844036</v>
      </c>
      <c r="E32" s="77">
        <f>IF(RES_hh_fec!E32=0,0,1000*11630*RES_hh_fec!E32/RES_hh_num!E32)</f>
        <v>167.29266707084298</v>
      </c>
      <c r="F32" s="77">
        <f>IF(RES_hh_fec!F32=0,0,1000*11630*RES_hh_fec!F32/RES_hh_num!F32)</f>
        <v>174.31625984140592</v>
      </c>
      <c r="G32" s="77">
        <f>IF(RES_hh_fec!G32=0,0,1000*11630*RES_hh_fec!G32/RES_hh_num!G32)</f>
        <v>182.0843236340545</v>
      </c>
      <c r="H32" s="77">
        <f>IF(RES_hh_fec!H32=0,0,1000*11630*RES_hh_fec!H32/RES_hh_num!H32)</f>
        <v>186.67892815451401</v>
      </c>
      <c r="I32" s="77">
        <f>IF(RES_hh_fec!I32=0,0,1000*11630*RES_hh_fec!I32/RES_hh_num!I32)</f>
        <v>185.33468302477399</v>
      </c>
      <c r="J32" s="77">
        <f>IF(RES_hh_fec!J32=0,0,1000*11630*RES_hh_fec!J32/RES_hh_num!J32)</f>
        <v>176.75479278114904</v>
      </c>
      <c r="K32" s="77">
        <f>IF(RES_hh_fec!K32=0,0,1000*11630*RES_hh_fec!K32/RES_hh_num!K32)</f>
        <v>194.60287785440494</v>
      </c>
      <c r="L32" s="77">
        <f>IF(RES_hh_fec!L32=0,0,1000*11630*RES_hh_fec!L32/RES_hh_num!L32)</f>
        <v>209.19519998810136</v>
      </c>
      <c r="M32" s="77">
        <f>IF(RES_hh_fec!M32=0,0,1000*11630*RES_hh_fec!M32/RES_hh_num!M32)</f>
        <v>210.09526245112002</v>
      </c>
      <c r="N32" s="77">
        <f>IF(RES_hh_fec!N32=0,0,1000*11630*RES_hh_fec!N32/RES_hh_num!N32)</f>
        <v>214.74003264319393</v>
      </c>
      <c r="O32" s="77">
        <f>IF(RES_hh_fec!O32=0,0,1000*11630*RES_hh_fec!O32/RES_hh_num!O32)</f>
        <v>235.42825720133609</v>
      </c>
      <c r="P32" s="77">
        <f>IF(RES_hh_fec!P32=0,0,1000*11630*RES_hh_fec!P32/RES_hh_num!P32)</f>
        <v>234.21395055584091</v>
      </c>
      <c r="Q32" s="77">
        <f>IF(RES_hh_fec!Q32=0,0,1000*11630*RES_hh_fec!Q32/RES_hh_num!Q32)</f>
        <v>252.77051479271572</v>
      </c>
      <c r="R32" s="77">
        <f>IF(RES_hh_fec!R32=0,0,1000*11630*RES_hh_fec!R32/RES_hh_num!R32)</f>
        <v>251.11123428302926</v>
      </c>
      <c r="S32" s="77">
        <f>IF(RES_hh_fec!S32=0,0,1000*11630*RES_hh_fec!S32/RES_hh_num!S32)</f>
        <v>269.42130996201774</v>
      </c>
      <c r="T32" s="77">
        <f>IF(RES_hh_fec!T32=0,0,1000*11630*RES_hh_fec!T32/RES_hh_num!T32)</f>
        <v>281.45745309618559</v>
      </c>
      <c r="U32" s="77">
        <f>IF(RES_hh_fec!U32=0,0,1000*11630*RES_hh_fec!U32/RES_hh_num!U32)</f>
        <v>278.55650828679421</v>
      </c>
      <c r="V32" s="77">
        <f>IF(RES_hh_fec!V32=0,0,1000*11630*RES_hh_fec!V32/RES_hh_num!V32)</f>
        <v>277.36173446921129</v>
      </c>
      <c r="W32" s="77">
        <f>IF(RES_hh_fec!W32=0,0,1000*11630*RES_hh_fec!W32/RES_hh_num!W32)</f>
        <v>275.29932279536774</v>
      </c>
      <c r="X32" s="77">
        <f>IF(RES_hh_fec!X32=0,0,1000*11630*RES_hh_fec!X32/RES_hh_num!X32)</f>
        <v>263.49360321018588</v>
      </c>
      <c r="Y32" s="77">
        <f>IF(RES_hh_fec!Y32=0,0,1000*11630*RES_hh_fec!Y32/RES_hh_num!Y32)</f>
        <v>263.60298192655125</v>
      </c>
      <c r="DA32" s="92" t="s">
        <v>497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11894.698996043851</v>
      </c>
      <c r="C3" s="65">
        <f>IF(RES_hh_tes!C3=0,0,1000*11630*RES_hh_tes!C3/RES_hh_num!C3)</f>
        <v>12529.755298182901</v>
      </c>
      <c r="D3" s="65">
        <f>IF(RES_hh_tes!D3=0,0,1000*11630*RES_hh_tes!D3/RES_hh_num!D3)</f>
        <v>12465.090586542101</v>
      </c>
      <c r="E3" s="65">
        <f>IF(RES_hh_tes!E3=0,0,1000*11630*RES_hh_tes!E3/RES_hh_num!E3)</f>
        <v>12803.434321717625</v>
      </c>
      <c r="F3" s="65">
        <f>IF(RES_hh_tes!F3=0,0,1000*11630*RES_hh_tes!F3/RES_hh_num!F3)</f>
        <v>12655.981265886267</v>
      </c>
      <c r="G3" s="65">
        <f>IF(RES_hh_tes!G3=0,0,1000*11630*RES_hh_tes!G3/RES_hh_num!G3)</f>
        <v>13945.7677351605</v>
      </c>
      <c r="H3" s="65">
        <f>IF(RES_hh_tes!H3=0,0,1000*11630*RES_hh_tes!H3/RES_hh_num!H3)</f>
        <v>13821.572618330243</v>
      </c>
      <c r="I3" s="65">
        <f>IF(RES_hh_tes!I3=0,0,1000*11630*RES_hh_tes!I3/RES_hh_num!I3)</f>
        <v>13442.12342671065</v>
      </c>
      <c r="J3" s="65">
        <f>IF(RES_hh_tes!J3=0,0,1000*11630*RES_hh_tes!J3/RES_hh_num!J3)</f>
        <v>13021.265665508579</v>
      </c>
      <c r="K3" s="65">
        <f>IF(RES_hh_tes!K3=0,0,1000*11630*RES_hh_tes!K3/RES_hh_num!K3)</f>
        <v>13529.539473433935</v>
      </c>
      <c r="L3" s="65">
        <f>IF(RES_hh_tes!L3=0,0,1000*11630*RES_hh_tes!L3/RES_hh_num!L3)</f>
        <v>16595.924181596849</v>
      </c>
      <c r="M3" s="65">
        <f>IF(RES_hh_tes!M3=0,0,1000*11630*RES_hh_tes!M3/RES_hh_num!M3)</f>
        <v>15234.285100944497</v>
      </c>
      <c r="N3" s="65">
        <f>IF(RES_hh_tes!N3=0,0,1000*11630*RES_hh_tes!N3/RES_hh_num!N3)</f>
        <v>16074.526869802843</v>
      </c>
      <c r="O3" s="65">
        <f>IF(RES_hh_tes!O3=0,0,1000*11630*RES_hh_tes!O3/RES_hh_num!O3)</f>
        <v>15313.294651200191</v>
      </c>
      <c r="P3" s="65">
        <f>IF(RES_hh_tes!P3=0,0,1000*11630*RES_hh_tes!P3/RES_hh_num!P3)</f>
        <v>14251.597887347114</v>
      </c>
      <c r="Q3" s="65">
        <f>IF(RES_hh_tes!Q3=0,0,1000*11630*RES_hh_tes!Q3/RES_hh_num!Q3)</f>
        <v>14379.467322706751</v>
      </c>
      <c r="R3" s="65">
        <f>IF(RES_hh_tes!R3=0,0,1000*11630*RES_hh_tes!R3/RES_hh_num!R3)</f>
        <v>15187.709310223408</v>
      </c>
      <c r="S3" s="65">
        <f>IF(RES_hh_tes!S3=0,0,1000*11630*RES_hh_tes!S3/RES_hh_num!S3)</f>
        <v>15187.269184133997</v>
      </c>
      <c r="T3" s="65">
        <f>IF(RES_hh_tes!T3=0,0,1000*11630*RES_hh_tes!T3/RES_hh_num!T3)</f>
        <v>14740.779565904915</v>
      </c>
      <c r="U3" s="65">
        <f>IF(RES_hh_tes!U3=0,0,1000*11630*RES_hh_tes!U3/RES_hh_num!U3)</f>
        <v>14283.466814583106</v>
      </c>
      <c r="V3" s="65">
        <f>IF(RES_hh_tes!V3=0,0,1000*11630*RES_hh_tes!V3/RES_hh_num!V3)</f>
        <v>13980.974821089947</v>
      </c>
      <c r="W3" s="65">
        <f>IF(RES_hh_tes!W3=0,0,1000*11630*RES_hh_tes!W3/RES_hh_num!W3)</f>
        <v>15071.347279518095</v>
      </c>
      <c r="X3" s="65">
        <f>IF(RES_hh_tes!X3=0,0,1000*11630*RES_hh_tes!X3/RES_hh_num!X3)</f>
        <v>13649.517775679133</v>
      </c>
      <c r="Y3" s="65">
        <f>IF(RES_hh_tes!Y3=0,0,1000*11630*RES_hh_tes!Y3/RES_hh_num!Y3)</f>
        <v>13609.669980068238</v>
      </c>
      <c r="DA3" s="87" t="s">
        <v>278</v>
      </c>
    </row>
    <row r="4" spans="1:105" ht="12.95" customHeight="1" x14ac:dyDescent="0.25">
      <c r="A4" s="68" t="s">
        <v>57</v>
      </c>
      <c r="B4" s="69">
        <f>IF(RES_hh_tes!B4=0,0,1000*11630*RES_hh_tes!B4/RES_hh_num!B4)</f>
        <v>10988.31932954004</v>
      </c>
      <c r="C4" s="69">
        <f>IF(RES_hh_tes!C4=0,0,1000*11630*RES_hh_tes!C4/RES_hh_num!C4)</f>
        <v>11651.237089372778</v>
      </c>
      <c r="D4" s="69">
        <f>IF(RES_hh_tes!D4=0,0,1000*11630*RES_hh_tes!D4/RES_hh_num!D4)</f>
        <v>11590.204973724485</v>
      </c>
      <c r="E4" s="69">
        <f>IF(RES_hh_tes!E4=0,0,1000*11630*RES_hh_tes!E4/RES_hh_num!E4)</f>
        <v>11920.755339029047</v>
      </c>
      <c r="F4" s="69">
        <f>IF(RES_hh_tes!F4=0,0,1000*11630*RES_hh_tes!F4/RES_hh_num!F4)</f>
        <v>11756.450887928395</v>
      </c>
      <c r="G4" s="69">
        <f>IF(RES_hh_tes!G4=0,0,1000*11630*RES_hh_tes!G4/RES_hh_num!G4)</f>
        <v>13006.638227245954</v>
      </c>
      <c r="H4" s="69">
        <f>IF(RES_hh_tes!H4=0,0,1000*11630*RES_hh_tes!H4/RES_hh_num!H4)</f>
        <v>12872.237983630965</v>
      </c>
      <c r="I4" s="69">
        <f>IF(RES_hh_tes!I4=0,0,1000*11630*RES_hh_tes!I4/RES_hh_num!I4)</f>
        <v>12491.812753433656</v>
      </c>
      <c r="J4" s="69">
        <f>IF(RES_hh_tes!J4=0,0,1000*11630*RES_hh_tes!J4/RES_hh_num!J4)</f>
        <v>12120.767465226396</v>
      </c>
      <c r="K4" s="69">
        <f>IF(RES_hh_tes!K4=0,0,1000*11630*RES_hh_tes!K4/RES_hh_num!K4)</f>
        <v>12569.455745255809</v>
      </c>
      <c r="L4" s="69">
        <f>IF(RES_hh_tes!L4=0,0,1000*11630*RES_hh_tes!L4/RES_hh_num!L4)</f>
        <v>15637.65412514647</v>
      </c>
      <c r="M4" s="69">
        <f>IF(RES_hh_tes!M4=0,0,1000*11630*RES_hh_tes!M4/RES_hh_num!M4)</f>
        <v>14242.748280123005</v>
      </c>
      <c r="N4" s="69">
        <f>IF(RES_hh_tes!N4=0,0,1000*11630*RES_hh_tes!N4/RES_hh_num!N4)</f>
        <v>15067.12103974114</v>
      </c>
      <c r="O4" s="69">
        <f>IF(RES_hh_tes!O4=0,0,1000*11630*RES_hh_tes!O4/RES_hh_num!O4)</f>
        <v>14222.16653159284</v>
      </c>
      <c r="P4" s="69">
        <f>IF(RES_hh_tes!P4=0,0,1000*11630*RES_hh_tes!P4/RES_hh_num!P4)</f>
        <v>13150.876493466956</v>
      </c>
      <c r="Q4" s="69">
        <f>IF(RES_hh_tes!Q4=0,0,1000*11630*RES_hh_tes!Q4/RES_hh_num!Q4)</f>
        <v>13181.293133147523</v>
      </c>
      <c r="R4" s="69">
        <f>IF(RES_hh_tes!R4=0,0,1000*11630*RES_hh_tes!R4/RES_hh_num!R4)</f>
        <v>13911.747403714577</v>
      </c>
      <c r="S4" s="69">
        <f>IF(RES_hh_tes!S4=0,0,1000*11630*RES_hh_tes!S4/RES_hh_num!S4)</f>
        <v>13954.345073907814</v>
      </c>
      <c r="T4" s="69">
        <f>IF(RES_hh_tes!T4=0,0,1000*11630*RES_hh_tes!T4/RES_hh_num!T4)</f>
        <v>13434.293499707339</v>
      </c>
      <c r="U4" s="69">
        <f>IF(RES_hh_tes!U4=0,0,1000*11630*RES_hh_tes!U4/RES_hh_num!U4)</f>
        <v>12970.545137814246</v>
      </c>
      <c r="V4" s="69">
        <f>IF(RES_hh_tes!V4=0,0,1000*11630*RES_hh_tes!V4/RES_hh_num!V4)</f>
        <v>12706.000571832394</v>
      </c>
      <c r="W4" s="69">
        <f>IF(RES_hh_tes!W4=0,0,1000*11630*RES_hh_tes!W4/RES_hh_num!W4)</f>
        <v>13705.772878510536</v>
      </c>
      <c r="X4" s="69">
        <f>IF(RES_hh_tes!X4=0,0,1000*11630*RES_hh_tes!X4/RES_hh_num!X4)</f>
        <v>12318.217184253015</v>
      </c>
      <c r="Y4" s="69">
        <f>IF(RES_hh_tes!Y4=0,0,1000*11630*RES_hh_tes!Y4/RES_hh_num!Y4)</f>
        <v>12224.66357635341</v>
      </c>
      <c r="DA4" s="88" t="s">
        <v>279</v>
      </c>
    </row>
    <row r="5" spans="1:105" ht="12" customHeight="1" x14ac:dyDescent="0.25">
      <c r="A5" s="28" t="s">
        <v>51</v>
      </c>
      <c r="B5" s="72">
        <f>IF(RES_hh_tes!B5=0,0,1000*11630*RES_hh_tes!B5/RES_hh_num!B5)</f>
        <v>0</v>
      </c>
      <c r="C5" s="72">
        <f>IF(RES_hh_tes!C5=0,0,1000*11630*RES_hh_tes!C5/RES_hh_num!C5)</f>
        <v>0</v>
      </c>
      <c r="D5" s="72">
        <f>IF(RES_hh_tes!D5=0,0,1000*11630*RES_hh_tes!D5/RES_hh_num!D5)</f>
        <v>0</v>
      </c>
      <c r="E5" s="72">
        <f>IF(RES_hh_tes!E5=0,0,1000*11630*RES_hh_tes!E5/RES_hh_num!E5)</f>
        <v>0</v>
      </c>
      <c r="F5" s="72">
        <f>IF(RES_hh_tes!F5=0,0,1000*11630*RES_hh_tes!F5/RES_hh_num!F5)</f>
        <v>0</v>
      </c>
      <c r="G5" s="72">
        <f>IF(RES_hh_tes!G5=0,0,1000*11630*RES_hh_tes!G5/RES_hh_num!G5)</f>
        <v>0</v>
      </c>
      <c r="H5" s="72">
        <f>IF(RES_hh_tes!H5=0,0,1000*11630*RES_hh_tes!H5/RES_hh_num!H5)</f>
        <v>0</v>
      </c>
      <c r="I5" s="72">
        <f>IF(RES_hh_tes!I5=0,0,1000*11630*RES_hh_tes!I5/RES_hh_num!I5)</f>
        <v>0</v>
      </c>
      <c r="J5" s="72">
        <f>IF(RES_hh_tes!J5=0,0,1000*11630*RES_hh_tes!J5/RES_hh_num!J5)</f>
        <v>0</v>
      </c>
      <c r="K5" s="72">
        <f>IF(RES_hh_tes!K5=0,0,1000*11630*RES_hh_tes!K5/RES_hh_num!K5)</f>
        <v>0</v>
      </c>
      <c r="L5" s="72">
        <f>IF(RES_hh_tes!L5=0,0,1000*11630*RES_hh_tes!L5/RES_hh_num!L5)</f>
        <v>0</v>
      </c>
      <c r="M5" s="72">
        <f>IF(RES_hh_tes!M5=0,0,1000*11630*RES_hh_tes!M5/RES_hh_num!M5)</f>
        <v>0</v>
      </c>
      <c r="N5" s="72">
        <f>IF(RES_hh_tes!N5=0,0,1000*11630*RES_hh_tes!N5/RES_hh_num!N5)</f>
        <v>0</v>
      </c>
      <c r="O5" s="72">
        <f>IF(RES_hh_tes!O5=0,0,1000*11630*RES_hh_tes!O5/RES_hh_num!O5)</f>
        <v>0</v>
      </c>
      <c r="P5" s="72">
        <f>IF(RES_hh_tes!P5=0,0,1000*11630*RES_hh_tes!P5/RES_hh_num!P5)</f>
        <v>0</v>
      </c>
      <c r="Q5" s="72">
        <f>IF(RES_hh_tes!Q5=0,0,1000*11630*RES_hh_tes!Q5/RES_hh_num!Q5)</f>
        <v>0</v>
      </c>
      <c r="R5" s="72">
        <f>IF(RES_hh_tes!R5=0,0,1000*11630*RES_hh_tes!R5/RES_hh_num!R5)</f>
        <v>0</v>
      </c>
      <c r="S5" s="72">
        <f>IF(RES_hh_tes!S5=0,0,1000*11630*RES_hh_tes!S5/RES_hh_num!S5)</f>
        <v>0</v>
      </c>
      <c r="T5" s="72">
        <f>IF(RES_hh_tes!T5=0,0,1000*11630*RES_hh_tes!T5/RES_hh_num!T5)</f>
        <v>0</v>
      </c>
      <c r="U5" s="72">
        <f>IF(RES_hh_tes!U5=0,0,1000*11630*RES_hh_tes!U5/RES_hh_num!U5)</f>
        <v>0</v>
      </c>
      <c r="V5" s="72">
        <f>IF(RES_hh_tes!V5=0,0,1000*11630*RES_hh_tes!V5/RES_hh_num!V5)</f>
        <v>0</v>
      </c>
      <c r="W5" s="72">
        <f>IF(RES_hh_tes!W5=0,0,1000*11630*RES_hh_tes!W5/RES_hh_num!W5)</f>
        <v>0</v>
      </c>
      <c r="X5" s="72">
        <f>IF(RES_hh_tes!X5=0,0,1000*11630*RES_hh_tes!X5/RES_hh_num!X5)</f>
        <v>0</v>
      </c>
      <c r="Y5" s="72">
        <f>IF(RES_hh_tes!Y5=0,0,1000*11630*RES_hh_tes!Y5/RES_hh_num!Y5)</f>
        <v>0</v>
      </c>
      <c r="DA5" s="89" t="s">
        <v>499</v>
      </c>
    </row>
    <row r="6" spans="1:105" ht="12" customHeight="1" x14ac:dyDescent="0.25">
      <c r="A6" s="28" t="s">
        <v>74</v>
      </c>
      <c r="B6" s="72">
        <f>IF(RES_hh_tes!B6=0,0,1000*11630*RES_hh_tes!B6/RES_hh_num!B6)</f>
        <v>0</v>
      </c>
      <c r="C6" s="72">
        <f>IF(RES_hh_tes!C6=0,0,1000*11630*RES_hh_tes!C6/RES_hh_num!C6)</f>
        <v>0</v>
      </c>
      <c r="D6" s="72">
        <f>IF(RES_hh_tes!D6=0,0,1000*11630*RES_hh_tes!D6/RES_hh_num!D6)</f>
        <v>11511.906959654641</v>
      </c>
      <c r="E6" s="72">
        <f>IF(RES_hh_tes!E6=0,0,1000*11630*RES_hh_tes!E6/RES_hh_num!E6)</f>
        <v>13644.010250506197</v>
      </c>
      <c r="F6" s="72">
        <f>IF(RES_hh_tes!F6=0,0,1000*11630*RES_hh_tes!F6/RES_hh_num!F6)</f>
        <v>10410.738807194832</v>
      </c>
      <c r="G6" s="72">
        <f>IF(RES_hh_tes!G6=0,0,1000*11630*RES_hh_tes!G6/RES_hh_num!G6)</f>
        <v>13739.752271255049</v>
      </c>
      <c r="H6" s="72">
        <f>IF(RES_hh_tes!H6=0,0,1000*11630*RES_hh_tes!H6/RES_hh_num!H6)</f>
        <v>12327.416126514814</v>
      </c>
      <c r="I6" s="72">
        <f>IF(RES_hh_tes!I6=0,0,1000*11630*RES_hh_tes!I6/RES_hh_num!I6)</f>
        <v>12996.513215444667</v>
      </c>
      <c r="J6" s="72">
        <f>IF(RES_hh_tes!J6=0,0,1000*11630*RES_hh_tes!J6/RES_hh_num!J6)</f>
        <v>12310.511971549715</v>
      </c>
      <c r="K6" s="72">
        <f>IF(RES_hh_tes!K6=0,0,1000*11630*RES_hh_tes!K6/RES_hh_num!K6)</f>
        <v>12394.097207151641</v>
      </c>
      <c r="L6" s="72">
        <f>IF(RES_hh_tes!L6=0,0,1000*11630*RES_hh_tes!L6/RES_hh_num!L6)</f>
        <v>15047.629619576117</v>
      </c>
      <c r="M6" s="72">
        <f>IF(RES_hh_tes!M6=0,0,1000*11630*RES_hh_tes!M6/RES_hh_num!M6)</f>
        <v>13973.329798709592</v>
      </c>
      <c r="N6" s="72">
        <f>IF(RES_hh_tes!N6=0,0,1000*11630*RES_hh_tes!N6/RES_hh_num!N6)</f>
        <v>13613.181908401195</v>
      </c>
      <c r="O6" s="72">
        <f>IF(RES_hh_tes!O6=0,0,1000*11630*RES_hh_tes!O6/RES_hh_num!O6)</f>
        <v>12662.044358872065</v>
      </c>
      <c r="P6" s="72">
        <f>IF(RES_hh_tes!P6=0,0,1000*11630*RES_hh_tes!P6/RES_hh_num!P6)</f>
        <v>16693.973823492179</v>
      </c>
      <c r="Q6" s="72">
        <f>IF(RES_hh_tes!Q6=0,0,1000*11630*RES_hh_tes!Q6/RES_hh_num!Q6)</f>
        <v>11332.598093542125</v>
      </c>
      <c r="R6" s="72">
        <f>IF(RES_hh_tes!R6=0,0,1000*11630*RES_hh_tes!R6/RES_hh_num!R6)</f>
        <v>12980.685377164655</v>
      </c>
      <c r="S6" s="72">
        <f>IF(RES_hh_tes!S6=0,0,1000*11630*RES_hh_tes!S6/RES_hh_num!S6)</f>
        <v>13493.455261918012</v>
      </c>
      <c r="T6" s="72">
        <f>IF(RES_hh_tes!T6=0,0,1000*11630*RES_hh_tes!T6/RES_hh_num!T6)</f>
        <v>12974.144961873559</v>
      </c>
      <c r="U6" s="72">
        <f>IF(RES_hh_tes!U6=0,0,1000*11630*RES_hh_tes!U6/RES_hh_num!U6)</f>
        <v>13011.075474249756</v>
      </c>
      <c r="V6" s="72">
        <f>IF(RES_hh_tes!V6=0,0,1000*11630*RES_hh_tes!V6/RES_hh_num!V6)</f>
        <v>13166.217381055425</v>
      </c>
      <c r="W6" s="72">
        <f>IF(RES_hh_tes!W6=0,0,1000*11630*RES_hh_tes!W6/RES_hh_num!W6)</f>
        <v>12985.632155027639</v>
      </c>
      <c r="X6" s="72">
        <f>IF(RES_hh_tes!X6=0,0,1000*11630*RES_hh_tes!X6/RES_hh_num!X6)</f>
        <v>12409.42472325736</v>
      </c>
      <c r="Y6" s="72">
        <f>IF(RES_hh_tes!Y6=0,0,1000*11630*RES_hh_tes!Y6/RES_hh_num!Y6)</f>
        <v>11729.764925985774</v>
      </c>
      <c r="DA6" s="89" t="s">
        <v>500</v>
      </c>
    </row>
    <row r="7" spans="1:105" ht="12" customHeight="1" x14ac:dyDescent="0.25">
      <c r="A7" s="28" t="s">
        <v>200</v>
      </c>
      <c r="B7" s="72">
        <f>IF(RES_hh_tes!B7=0,0,1000*11630*RES_hh_tes!B7/RES_hh_num!B7)</f>
        <v>11086.896667883664</v>
      </c>
      <c r="C7" s="72">
        <f>IF(RES_hh_tes!C7=0,0,1000*11630*RES_hh_tes!C7/RES_hh_num!C7)</f>
        <v>11376.871946708803</v>
      </c>
      <c r="D7" s="72">
        <f>IF(RES_hh_tes!D7=0,0,1000*11630*RES_hh_tes!D7/RES_hh_num!D7)</f>
        <v>11357.924440881123</v>
      </c>
      <c r="E7" s="72">
        <f>IF(RES_hh_tes!E7=0,0,1000*11630*RES_hh_tes!E7/RES_hh_num!E7)</f>
        <v>11909.418934460782</v>
      </c>
      <c r="F7" s="72">
        <f>IF(RES_hh_tes!F7=0,0,1000*11630*RES_hh_tes!F7/RES_hh_num!F7)</f>
        <v>9552.4748434210633</v>
      </c>
      <c r="G7" s="72">
        <f>IF(RES_hh_tes!G7=0,0,1000*11630*RES_hh_tes!G7/RES_hh_num!G7)</f>
        <v>14718.478593427713</v>
      </c>
      <c r="H7" s="72">
        <f>IF(RES_hh_tes!H7=0,0,1000*11630*RES_hh_tes!H7/RES_hh_num!H7)</f>
        <v>12451.284250944234</v>
      </c>
      <c r="I7" s="72">
        <f>IF(RES_hh_tes!I7=0,0,1000*11630*RES_hh_tes!I7/RES_hh_num!I7)</f>
        <v>11751.089531449923</v>
      </c>
      <c r="J7" s="72">
        <f>IF(RES_hh_tes!J7=0,0,1000*11630*RES_hh_tes!J7/RES_hh_num!J7)</f>
        <v>12028.355199136338</v>
      </c>
      <c r="K7" s="72">
        <f>IF(RES_hh_tes!K7=0,0,1000*11630*RES_hh_tes!K7/RES_hh_num!K7)</f>
        <v>12578.287219566662</v>
      </c>
      <c r="L7" s="72">
        <f>IF(RES_hh_tes!L7=0,0,1000*11630*RES_hh_tes!L7/RES_hh_num!L7)</f>
        <v>13618.18593324414</v>
      </c>
      <c r="M7" s="72">
        <f>IF(RES_hh_tes!M7=0,0,1000*11630*RES_hh_tes!M7/RES_hh_num!M7)</f>
        <v>13199.99315921732</v>
      </c>
      <c r="N7" s="72">
        <f>IF(RES_hh_tes!N7=0,0,1000*11630*RES_hh_tes!N7/RES_hh_num!N7)</f>
        <v>14305.607608396633</v>
      </c>
      <c r="O7" s="72">
        <f>IF(RES_hh_tes!O7=0,0,1000*11630*RES_hh_tes!O7/RES_hh_num!O7)</f>
        <v>14365.197668480667</v>
      </c>
      <c r="P7" s="72">
        <f>IF(RES_hh_tes!P7=0,0,1000*11630*RES_hh_tes!P7/RES_hh_num!P7)</f>
        <v>13162.117516166047</v>
      </c>
      <c r="Q7" s="72">
        <f>IF(RES_hh_tes!Q7=0,0,1000*11630*RES_hh_tes!Q7/RES_hh_num!Q7)</f>
        <v>13598.975197337681</v>
      </c>
      <c r="R7" s="72">
        <f>IF(RES_hh_tes!R7=0,0,1000*11630*RES_hh_tes!R7/RES_hh_num!R7)</f>
        <v>13068.372460493607</v>
      </c>
      <c r="S7" s="72">
        <f>IF(RES_hh_tes!S7=0,0,1000*11630*RES_hh_tes!S7/RES_hh_num!S7)</f>
        <v>13603.283664539656</v>
      </c>
      <c r="T7" s="72">
        <f>IF(RES_hh_tes!T7=0,0,1000*11630*RES_hh_tes!T7/RES_hh_num!T7)</f>
        <v>12597.439685382011</v>
      </c>
      <c r="U7" s="72">
        <f>IF(RES_hh_tes!U7=0,0,1000*11630*RES_hh_tes!U7/RES_hh_num!U7)</f>
        <v>12339.646671652732</v>
      </c>
      <c r="V7" s="72">
        <f>IF(RES_hh_tes!V7=0,0,1000*11630*RES_hh_tes!V7/RES_hh_num!V7)</f>
        <v>13306.237025374539</v>
      </c>
      <c r="W7" s="72">
        <f>IF(RES_hh_tes!W7=0,0,1000*11630*RES_hh_tes!W7/RES_hh_num!W7)</f>
        <v>14641.483517939489</v>
      </c>
      <c r="X7" s="72">
        <f>IF(RES_hh_tes!X7=0,0,1000*11630*RES_hh_tes!X7/RES_hh_num!X7)</f>
        <v>11631.875626849267</v>
      </c>
      <c r="Y7" s="72">
        <f>IF(RES_hh_tes!Y7=0,0,1000*11630*RES_hh_tes!Y7/RES_hh_num!Y7)</f>
        <v>11644.495986939379</v>
      </c>
      <c r="DA7" s="89" t="s">
        <v>501</v>
      </c>
    </row>
    <row r="8" spans="1:105" ht="12" customHeight="1" x14ac:dyDescent="0.25">
      <c r="A8" s="28" t="s">
        <v>189</v>
      </c>
      <c r="B8" s="72">
        <f>IF(RES_hh_tes!B8=0,0,1000*11630*RES_hh_tes!B8/RES_hh_num!B8)</f>
        <v>10362.484944078613</v>
      </c>
      <c r="C8" s="72">
        <f>IF(RES_hh_tes!C8=0,0,1000*11630*RES_hh_tes!C8/RES_hh_num!C8)</f>
        <v>12844.512319075631</v>
      </c>
      <c r="D8" s="72">
        <f>IF(RES_hh_tes!D8=0,0,1000*11630*RES_hh_tes!D8/RES_hh_num!D8)</f>
        <v>10124.172422410724</v>
      </c>
      <c r="E8" s="72">
        <f>IF(RES_hh_tes!E8=0,0,1000*11630*RES_hh_tes!E8/RES_hh_num!E8)</f>
        <v>10581.768275534636</v>
      </c>
      <c r="F8" s="72">
        <f>IF(RES_hh_tes!F8=0,0,1000*11630*RES_hh_tes!F8/RES_hh_num!F8)</f>
        <v>11895.486637175905</v>
      </c>
      <c r="G8" s="72">
        <f>IF(RES_hh_tes!G8=0,0,1000*11630*RES_hh_tes!G8/RES_hh_num!G8)</f>
        <v>13180.216571968105</v>
      </c>
      <c r="H8" s="72">
        <f>IF(RES_hh_tes!H8=0,0,1000*11630*RES_hh_tes!H8/RES_hh_num!H8)</f>
        <v>10372.440140364864</v>
      </c>
      <c r="I8" s="72">
        <f>IF(RES_hh_tes!I8=0,0,1000*11630*RES_hh_tes!I8/RES_hh_num!I8)</f>
        <v>8583.0616063461439</v>
      </c>
      <c r="J8" s="72">
        <f>IF(RES_hh_tes!J8=0,0,1000*11630*RES_hh_tes!J8/RES_hh_num!J8)</f>
        <v>13286.643752096868</v>
      </c>
      <c r="K8" s="72">
        <f>IF(RES_hh_tes!K8=0,0,1000*11630*RES_hh_tes!K8/RES_hh_num!K8)</f>
        <v>14974.80508488397</v>
      </c>
      <c r="L8" s="72">
        <f>IF(RES_hh_tes!L8=0,0,1000*11630*RES_hh_tes!L8/RES_hh_num!L8)</f>
        <v>17090.816138883729</v>
      </c>
      <c r="M8" s="72">
        <f>IF(RES_hh_tes!M8=0,0,1000*11630*RES_hh_tes!M8/RES_hh_num!M8)</f>
        <v>11856.593126106594</v>
      </c>
      <c r="N8" s="72">
        <f>IF(RES_hh_tes!N8=0,0,1000*11630*RES_hh_tes!N8/RES_hh_num!N8)</f>
        <v>13238.598453614808</v>
      </c>
      <c r="O8" s="72">
        <f>IF(RES_hh_tes!O8=0,0,1000*11630*RES_hh_tes!O8/RES_hh_num!O8)</f>
        <v>13212.774055172011</v>
      </c>
      <c r="P8" s="72">
        <f>IF(RES_hh_tes!P8=0,0,1000*11630*RES_hh_tes!P8/RES_hh_num!P8)</f>
        <v>13080.784972101586</v>
      </c>
      <c r="Q8" s="72">
        <f>IF(RES_hh_tes!Q8=0,0,1000*11630*RES_hh_tes!Q8/RES_hh_num!Q8)</f>
        <v>13362.674411305044</v>
      </c>
      <c r="R8" s="72">
        <f>IF(RES_hh_tes!R8=0,0,1000*11630*RES_hh_tes!R8/RES_hh_num!R8)</f>
        <v>15233.40898923888</v>
      </c>
      <c r="S8" s="72">
        <f>IF(RES_hh_tes!S8=0,0,1000*11630*RES_hh_tes!S8/RES_hh_num!S8)</f>
        <v>13002.223194425756</v>
      </c>
      <c r="T8" s="72">
        <f>IF(RES_hh_tes!T8=0,0,1000*11630*RES_hh_tes!T8/RES_hh_num!T8)</f>
        <v>12879.369193542583</v>
      </c>
      <c r="U8" s="72">
        <f>IF(RES_hh_tes!U8=0,0,1000*11630*RES_hh_tes!U8/RES_hh_num!U8)</f>
        <v>14565.816918891804</v>
      </c>
      <c r="V8" s="72">
        <f>IF(RES_hh_tes!V8=0,0,1000*11630*RES_hh_tes!V8/RES_hh_num!V8)</f>
        <v>8097.9051853549563</v>
      </c>
      <c r="W8" s="72">
        <f>IF(RES_hh_tes!W8=0,0,1000*11630*RES_hh_tes!W8/RES_hh_num!W8)</f>
        <v>13661.781934728271</v>
      </c>
      <c r="X8" s="72">
        <f>IF(RES_hh_tes!X8=0,0,1000*11630*RES_hh_tes!X8/RES_hh_num!X8)</f>
        <v>11987.826003007427</v>
      </c>
      <c r="Y8" s="72">
        <f>IF(RES_hh_tes!Y8=0,0,1000*11630*RES_hh_tes!Y8/RES_hh_num!Y8)</f>
        <v>11994.001415209999</v>
      </c>
      <c r="DA8" s="89" t="s">
        <v>502</v>
      </c>
    </row>
    <row r="9" spans="1:105" ht="12" customHeight="1" x14ac:dyDescent="0.25">
      <c r="A9" s="28" t="s">
        <v>202</v>
      </c>
      <c r="B9" s="72">
        <f>IF(RES_hh_tes!B9=0,0,1000*11630*RES_hh_tes!B9/RES_hh_num!B9)</f>
        <v>11389.004458628808</v>
      </c>
      <c r="C9" s="72">
        <f>IF(RES_hh_tes!C9=0,0,1000*11630*RES_hh_tes!C9/RES_hh_num!C9)</f>
        <v>11002.241167414772</v>
      </c>
      <c r="D9" s="72">
        <f>IF(RES_hh_tes!D9=0,0,1000*11630*RES_hh_tes!D9/RES_hh_num!D9)</f>
        <v>11389.305218955025</v>
      </c>
      <c r="E9" s="72">
        <f>IF(RES_hh_tes!E9=0,0,1000*11630*RES_hh_tes!E9/RES_hh_num!E9)</f>
        <v>11783.801480177386</v>
      </c>
      <c r="F9" s="72">
        <f>IF(RES_hh_tes!F9=0,0,1000*11630*RES_hh_tes!F9/RES_hh_num!F9)</f>
        <v>11685.363860467893</v>
      </c>
      <c r="G9" s="72">
        <f>IF(RES_hh_tes!G9=0,0,1000*11630*RES_hh_tes!G9/RES_hh_num!G9)</f>
        <v>12972.827865956655</v>
      </c>
      <c r="H9" s="72">
        <f>IF(RES_hh_tes!H9=0,0,1000*11630*RES_hh_tes!H9/RES_hh_num!H9)</f>
        <v>12331.355989765743</v>
      </c>
      <c r="I9" s="72">
        <f>IF(RES_hh_tes!I9=0,0,1000*11630*RES_hh_tes!I9/RES_hh_num!I9)</f>
        <v>12294.395690683565</v>
      </c>
      <c r="J9" s="72">
        <f>IF(RES_hh_tes!J9=0,0,1000*11630*RES_hh_tes!J9/RES_hh_num!J9)</f>
        <v>12595.755804868557</v>
      </c>
      <c r="K9" s="72">
        <f>IF(RES_hh_tes!K9=0,0,1000*11630*RES_hh_tes!K9/RES_hh_num!K9)</f>
        <v>11925.962966789897</v>
      </c>
      <c r="L9" s="72">
        <f>IF(RES_hh_tes!L9=0,0,1000*11630*RES_hh_tes!L9/RES_hh_num!L9)</f>
        <v>11054.673912289478</v>
      </c>
      <c r="M9" s="72">
        <f>IF(RES_hh_tes!M9=0,0,1000*11630*RES_hh_tes!M9/RES_hh_num!M9)</f>
        <v>17006.176796778323</v>
      </c>
      <c r="N9" s="72">
        <f>IF(RES_hh_tes!N9=0,0,1000*11630*RES_hh_tes!N9/RES_hh_num!N9)</f>
        <v>16414.238918353934</v>
      </c>
      <c r="O9" s="72">
        <f>IF(RES_hh_tes!O9=0,0,1000*11630*RES_hh_tes!O9/RES_hh_num!O9)</f>
        <v>13488.067934915287</v>
      </c>
      <c r="P9" s="72">
        <f>IF(RES_hh_tes!P9=0,0,1000*11630*RES_hh_tes!P9/RES_hh_num!P9)</f>
        <v>12952.239478086261</v>
      </c>
      <c r="Q9" s="72">
        <f>IF(RES_hh_tes!Q9=0,0,1000*11630*RES_hh_tes!Q9/RES_hh_num!Q9)</f>
        <v>13305.640017904871</v>
      </c>
      <c r="R9" s="72">
        <f>IF(RES_hh_tes!R9=0,0,1000*11630*RES_hh_tes!R9/RES_hh_num!R9)</f>
        <v>13727.04483144639</v>
      </c>
      <c r="S9" s="72">
        <f>IF(RES_hh_tes!S9=0,0,1000*11630*RES_hh_tes!S9/RES_hh_num!S9)</f>
        <v>14245.072173537046</v>
      </c>
      <c r="T9" s="72">
        <f>IF(RES_hh_tes!T9=0,0,1000*11630*RES_hh_tes!T9/RES_hh_num!T9)</f>
        <v>12536.020617073913</v>
      </c>
      <c r="U9" s="72">
        <f>IF(RES_hh_tes!U9=0,0,1000*11630*RES_hh_tes!U9/RES_hh_num!U9)</f>
        <v>12241.75019768218</v>
      </c>
      <c r="V9" s="72">
        <f>IF(RES_hh_tes!V9=0,0,1000*11630*RES_hh_tes!V9/RES_hh_num!V9)</f>
        <v>13312.744586283048</v>
      </c>
      <c r="W9" s="72">
        <f>IF(RES_hh_tes!W9=0,0,1000*11630*RES_hh_tes!W9/RES_hh_num!W9)</f>
        <v>13585.941795676539</v>
      </c>
      <c r="X9" s="72">
        <f>IF(RES_hh_tes!X9=0,0,1000*11630*RES_hh_tes!X9/RES_hh_num!X9)</f>
        <v>12372.540984441192</v>
      </c>
      <c r="Y9" s="72">
        <f>IF(RES_hh_tes!Y9=0,0,1000*11630*RES_hh_tes!Y9/RES_hh_num!Y9)</f>
        <v>12076.663737721739</v>
      </c>
      <c r="DA9" s="89" t="s">
        <v>503</v>
      </c>
    </row>
    <row r="10" spans="1:105" ht="12" customHeight="1" x14ac:dyDescent="0.25">
      <c r="A10" s="28" t="s">
        <v>197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X10" s="72">
        <f>IF(RES_hh_tes!X10=0,0,1000*11630*RES_hh_tes!X10/RES_hh_num!X10)</f>
        <v>0</v>
      </c>
      <c r="Y10" s="72">
        <f>IF(RES_hh_tes!Y10=0,0,1000*11630*RES_hh_tes!Y10/RES_hh_num!Y10)</f>
        <v>0</v>
      </c>
      <c r="DA10" s="89" t="s">
        <v>504</v>
      </c>
    </row>
    <row r="11" spans="1:105" ht="12" customHeight="1" x14ac:dyDescent="0.25">
      <c r="A11" s="28" t="s">
        <v>198</v>
      </c>
      <c r="B11" s="72">
        <f>IF(RES_hh_tes!B11=0,0,1000*11630*RES_hh_tes!B11/RES_hh_num!B11)</f>
        <v>10709.891861195687</v>
      </c>
      <c r="C11" s="72">
        <f>IF(RES_hh_tes!C11=0,0,1000*11630*RES_hh_tes!C11/RES_hh_num!C11)</f>
        <v>11783.942012374071</v>
      </c>
      <c r="D11" s="72">
        <f>IF(RES_hh_tes!D11=0,0,1000*11630*RES_hh_tes!D11/RES_hh_num!D11)</f>
        <v>11672.867060170214</v>
      </c>
      <c r="E11" s="72">
        <f>IF(RES_hh_tes!E11=0,0,1000*11630*RES_hh_tes!E11/RES_hh_num!E11)</f>
        <v>11780.083734502699</v>
      </c>
      <c r="F11" s="72">
        <f>IF(RES_hh_tes!F11=0,0,1000*11630*RES_hh_tes!F11/RES_hh_num!F11)</f>
        <v>11796.568407276405</v>
      </c>
      <c r="G11" s="72">
        <f>IF(RES_hh_tes!G11=0,0,1000*11630*RES_hh_tes!G11/RES_hh_num!G11)</f>
        <v>12652.447001716808</v>
      </c>
      <c r="H11" s="72">
        <f>IF(RES_hh_tes!H11=0,0,1000*11630*RES_hh_tes!H11/RES_hh_num!H11)</f>
        <v>12974.25874714382</v>
      </c>
      <c r="I11" s="72">
        <f>IF(RES_hh_tes!I11=0,0,1000*11630*RES_hh_tes!I11/RES_hh_num!I11)</f>
        <v>12893.18900687972</v>
      </c>
      <c r="J11" s="72">
        <f>IF(RES_hh_tes!J11=0,0,1000*11630*RES_hh_tes!J11/RES_hh_num!J11)</f>
        <v>11951.932767093323</v>
      </c>
      <c r="K11" s="72">
        <f>IF(RES_hh_tes!K11=0,0,1000*11630*RES_hh_tes!K11/RES_hh_num!K11)</f>
        <v>12245.989577493629</v>
      </c>
      <c r="L11" s="72">
        <f>IF(RES_hh_tes!L11=0,0,1000*11630*RES_hh_tes!L11/RES_hh_num!L11)</f>
        <v>16485.497349717261</v>
      </c>
      <c r="M11" s="72">
        <f>IF(RES_hh_tes!M11=0,0,1000*11630*RES_hh_tes!M11/RES_hh_num!M11)</f>
        <v>13316.026641566757</v>
      </c>
      <c r="N11" s="72">
        <f>IF(RES_hh_tes!N11=0,0,1000*11630*RES_hh_tes!N11/RES_hh_num!N11)</f>
        <v>14824.592070335464</v>
      </c>
      <c r="O11" s="72">
        <f>IF(RES_hh_tes!O11=0,0,1000*11630*RES_hh_tes!O11/RES_hh_num!O11)</f>
        <v>14319.014197664965</v>
      </c>
      <c r="P11" s="72">
        <f>IF(RES_hh_tes!P11=0,0,1000*11630*RES_hh_tes!P11/RES_hh_num!P11)</f>
        <v>13103.443512466416</v>
      </c>
      <c r="Q11" s="72">
        <f>IF(RES_hh_tes!Q11=0,0,1000*11630*RES_hh_tes!Q11/RES_hh_num!Q11)</f>
        <v>13136.123538137401</v>
      </c>
      <c r="R11" s="72">
        <f>IF(RES_hh_tes!R11=0,0,1000*11630*RES_hh_tes!R11/RES_hh_num!R11)</f>
        <v>13807.01465983858</v>
      </c>
      <c r="S11" s="72">
        <f>IF(RES_hh_tes!S11=0,0,1000*11630*RES_hh_tes!S11/RES_hh_num!S11)</f>
        <v>13802.475565011559</v>
      </c>
      <c r="T11" s="72">
        <f>IF(RES_hh_tes!T11=0,0,1000*11630*RES_hh_tes!T11/RES_hh_num!T11)</f>
        <v>13396.693237199748</v>
      </c>
      <c r="U11" s="72">
        <f>IF(RES_hh_tes!U11=0,0,1000*11630*RES_hh_tes!U11/RES_hh_num!U11)</f>
        <v>13154.39193223515</v>
      </c>
      <c r="V11" s="72">
        <f>IF(RES_hh_tes!V11=0,0,1000*11630*RES_hh_tes!V11/RES_hh_num!V11)</f>
        <v>12282.787756651096</v>
      </c>
      <c r="W11" s="72">
        <f>IF(RES_hh_tes!W11=0,0,1000*11630*RES_hh_tes!W11/RES_hh_num!W11)</f>
        <v>13631.258747784266</v>
      </c>
      <c r="X11" s="72">
        <f>IF(RES_hh_tes!X11=0,0,1000*11630*RES_hh_tes!X11/RES_hh_num!X11)</f>
        <v>12183.141329822971</v>
      </c>
      <c r="Y11" s="72">
        <f>IF(RES_hh_tes!Y11=0,0,1000*11630*RES_hh_tes!Y11/RES_hh_num!Y11)</f>
        <v>12418.395344595627</v>
      </c>
      <c r="DA11" s="89" t="s">
        <v>505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10365.628447330168</v>
      </c>
      <c r="C12" s="72">
        <f>IF(RES_hh_tes!C12=0,0,1000*11630*RES_hh_tes!C12/RES_hh_num!C12)</f>
        <v>11468.196627296215</v>
      </c>
      <c r="D12" s="72">
        <f>IF(RES_hh_tes!D12=0,0,1000*11630*RES_hh_tes!D12/RES_hh_num!D12)</f>
        <v>11588.700352225062</v>
      </c>
      <c r="E12" s="72">
        <f>IF(RES_hh_tes!E12=0,0,1000*11630*RES_hh_tes!E12/RES_hh_num!E12)</f>
        <v>12065.271249176887</v>
      </c>
      <c r="F12" s="72">
        <f>IF(RES_hh_tes!F12=0,0,1000*11630*RES_hh_tes!F12/RES_hh_num!F12)</f>
        <v>11944.890902295707</v>
      </c>
      <c r="G12" s="72">
        <f>IF(RES_hh_tes!G12=0,0,1000*11630*RES_hh_tes!G12/RES_hh_num!G12)</f>
        <v>13119.794510300862</v>
      </c>
      <c r="H12" s="72">
        <f>IF(RES_hh_tes!H12=0,0,1000*11630*RES_hh_tes!H12/RES_hh_num!H12)</f>
        <v>12947.84853375129</v>
      </c>
      <c r="I12" s="72">
        <f>IF(RES_hh_tes!I12=0,0,1000*11630*RES_hh_tes!I12/RES_hh_num!I12)</f>
        <v>12327.724928213862</v>
      </c>
      <c r="J12" s="72">
        <f>IF(RES_hh_tes!J12=0,0,1000*11630*RES_hh_tes!J12/RES_hh_num!J12)</f>
        <v>12210.997382922256</v>
      </c>
      <c r="K12" s="72">
        <f>IF(RES_hh_tes!K12=0,0,1000*11630*RES_hh_tes!K12/RES_hh_num!K12)</f>
        <v>12704.888890903014</v>
      </c>
      <c r="L12" s="72">
        <f>IF(RES_hh_tes!L12=0,0,1000*11630*RES_hh_tes!L12/RES_hh_num!L12)</f>
        <v>15852.417600416964</v>
      </c>
      <c r="M12" s="72">
        <f>IF(RES_hh_tes!M12=0,0,1000*11630*RES_hh_tes!M12/RES_hh_num!M12)</f>
        <v>14733.524460616112</v>
      </c>
      <c r="N12" s="72">
        <f>IF(RES_hh_tes!N12=0,0,1000*11630*RES_hh_tes!N12/RES_hh_num!N12)</f>
        <v>14789.365216971044</v>
      </c>
      <c r="O12" s="72">
        <f>IF(RES_hh_tes!O12=0,0,1000*11630*RES_hh_tes!O12/RES_hh_num!O12)</f>
        <v>14142.438783910025</v>
      </c>
      <c r="P12" s="72">
        <f>IF(RES_hh_tes!P12=0,0,1000*11630*RES_hh_tes!P12/RES_hh_num!P12)</f>
        <v>13390.470666434072</v>
      </c>
      <c r="Q12" s="72">
        <f>IF(RES_hh_tes!Q12=0,0,1000*11630*RES_hh_tes!Q12/RES_hh_num!Q12)</f>
        <v>12872.320069013525</v>
      </c>
      <c r="R12" s="72">
        <f>IF(RES_hh_tes!R12=0,0,1000*11630*RES_hh_tes!R12/RES_hh_num!R12)</f>
        <v>14241.437604550643</v>
      </c>
      <c r="S12" s="72">
        <f>IF(RES_hh_tes!S12=0,0,1000*11630*RES_hh_tes!S12/RES_hh_num!S12)</f>
        <v>13870.746727429672</v>
      </c>
      <c r="T12" s="72">
        <f>IF(RES_hh_tes!T12=0,0,1000*11630*RES_hh_tes!T12/RES_hh_num!T12)</f>
        <v>13466.152018607625</v>
      </c>
      <c r="U12" s="72">
        <f>IF(RES_hh_tes!U12=0,0,1000*11630*RES_hh_tes!U12/RES_hh_num!U12)</f>
        <v>12813.50597585636</v>
      </c>
      <c r="V12" s="72">
        <f>IF(RES_hh_tes!V12=0,0,1000*11630*RES_hh_tes!V12/RES_hh_num!V12)</f>
        <v>13122.63019132485</v>
      </c>
      <c r="W12" s="72">
        <f>IF(RES_hh_tes!W12=0,0,1000*11630*RES_hh_tes!W12/RES_hh_num!W12)</f>
        <v>13018.137319017011</v>
      </c>
      <c r="X12" s="72">
        <f>IF(RES_hh_tes!X12=0,0,1000*11630*RES_hh_tes!X12/RES_hh_num!X12)</f>
        <v>12637.142241339987</v>
      </c>
      <c r="Y12" s="72">
        <f>IF(RES_hh_tes!Y12=0,0,1000*11630*RES_hh_tes!Y12/RES_hh_num!Y12)</f>
        <v>12054.230101354664</v>
      </c>
      <c r="DA12" s="89" t="s">
        <v>506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11366.569015960757</v>
      </c>
      <c r="C13" s="74">
        <f>IF(RES_hh_tes!C13=0,0,1000*11630*RES_hh_tes!C13/RES_hh_num!C13)</f>
        <v>11567.840877820954</v>
      </c>
      <c r="D13" s="74">
        <f>IF(RES_hh_tes!D13=0,0,1000*11630*RES_hh_tes!D13/RES_hh_num!D13)</f>
        <v>11454.331405310608</v>
      </c>
      <c r="E13" s="74">
        <f>IF(RES_hh_tes!E13=0,0,1000*11630*RES_hh_tes!E13/RES_hh_num!E13)</f>
        <v>11891.141659203056</v>
      </c>
      <c r="F13" s="74">
        <f>IF(RES_hh_tes!F13=0,0,1000*11630*RES_hh_tes!F13/RES_hh_num!F13)</f>
        <v>11865.593668837599</v>
      </c>
      <c r="G13" s="74">
        <f>IF(RES_hh_tes!G13=0,0,1000*11630*RES_hh_tes!G13/RES_hh_num!G13)</f>
        <v>12805.357087957294</v>
      </c>
      <c r="H13" s="74">
        <f>IF(RES_hh_tes!H13=0,0,1000*11630*RES_hh_tes!H13/RES_hh_num!H13)</f>
        <v>12710.037483226764</v>
      </c>
      <c r="I13" s="74">
        <f>IF(RES_hh_tes!I13=0,0,1000*11630*RES_hh_tes!I13/RES_hh_num!I13)</f>
        <v>12188.721437151589</v>
      </c>
      <c r="J13" s="74">
        <f>IF(RES_hh_tes!J13=0,0,1000*11630*RES_hh_tes!J13/RES_hh_num!J13)</f>
        <v>11879.714884513249</v>
      </c>
      <c r="K13" s="74">
        <f>IF(RES_hh_tes!K13=0,0,1000*11630*RES_hh_tes!K13/RES_hh_num!K13)</f>
        <v>12905.077816571044</v>
      </c>
      <c r="L13" s="74">
        <f>IF(RES_hh_tes!L13=0,0,1000*11630*RES_hh_tes!L13/RES_hh_num!L13)</f>
        <v>15443.513004344788</v>
      </c>
      <c r="M13" s="74">
        <f>IF(RES_hh_tes!M13=0,0,1000*11630*RES_hh_tes!M13/RES_hh_num!M13)</f>
        <v>13482.619394331829</v>
      </c>
      <c r="N13" s="74">
        <f>IF(RES_hh_tes!N13=0,0,1000*11630*RES_hh_tes!N13/RES_hh_num!N13)</f>
        <v>15206.810843993238</v>
      </c>
      <c r="O13" s="74">
        <f>IF(RES_hh_tes!O13=0,0,1000*11630*RES_hh_tes!O13/RES_hh_num!O13)</f>
        <v>14462.930254983899</v>
      </c>
      <c r="P13" s="74">
        <f>IF(RES_hh_tes!P13=0,0,1000*11630*RES_hh_tes!P13/RES_hh_num!P13)</f>
        <v>12690.186535419612</v>
      </c>
      <c r="Q13" s="74">
        <f>IF(RES_hh_tes!Q13=0,0,1000*11630*RES_hh_tes!Q13/RES_hh_num!Q13)</f>
        <v>13541.363788055851</v>
      </c>
      <c r="R13" s="74">
        <f>IF(RES_hh_tes!R13=0,0,1000*11630*RES_hh_tes!R13/RES_hh_num!R13)</f>
        <v>13467.759913251011</v>
      </c>
      <c r="S13" s="74">
        <f>IF(RES_hh_tes!S13=0,0,1000*11630*RES_hh_tes!S13/RES_hh_num!S13)</f>
        <v>14109.216679320956</v>
      </c>
      <c r="T13" s="74">
        <f>IF(RES_hh_tes!T13=0,0,1000*11630*RES_hh_tes!T13/RES_hh_num!T13)</f>
        <v>13764.786124670314</v>
      </c>
      <c r="U13" s="74">
        <f>IF(RES_hh_tes!U13=0,0,1000*11630*RES_hh_tes!U13/RES_hh_num!U13)</f>
        <v>13138.755577079344</v>
      </c>
      <c r="V13" s="74">
        <f>IF(RES_hh_tes!V13=0,0,1000*11630*RES_hh_tes!V13/RES_hh_num!V13)</f>
        <v>12278.090010729338</v>
      </c>
      <c r="W13" s="74">
        <f>IF(RES_hh_tes!W13=0,0,1000*11630*RES_hh_tes!W13/RES_hh_num!W13)</f>
        <v>14749.115746796662</v>
      </c>
      <c r="X13" s="74">
        <f>IF(RES_hh_tes!X13=0,0,1000*11630*RES_hh_tes!X13/RES_hh_num!X13)</f>
        <v>11894.138688671754</v>
      </c>
      <c r="Y13" s="74">
        <f>IF(RES_hh_tes!Y13=0,0,1000*11630*RES_hh_tes!Y13/RES_hh_num!Y13)</f>
        <v>12171.4062772121</v>
      </c>
      <c r="DA13" s="90" t="s">
        <v>507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99.380670973474949</v>
      </c>
      <c r="C14" s="76">
        <f>IF(RES_hh_tes!C14=0,0,1000*11630*RES_hh_tes!C14/RES_hh_num!C14)</f>
        <v>98.967290378410894</v>
      </c>
      <c r="D14" s="76">
        <f>IF(RES_hh_tes!D14=0,0,1000*11630*RES_hh_tes!D14/RES_hh_num!D14)</f>
        <v>91.082153995240304</v>
      </c>
      <c r="E14" s="76">
        <f>IF(RES_hh_tes!E14=0,0,1000*11630*RES_hh_tes!E14/RES_hh_num!E14)</f>
        <v>88.641528741249473</v>
      </c>
      <c r="F14" s="76">
        <f>IF(RES_hh_tes!F14=0,0,1000*11630*RES_hh_tes!F14/RES_hh_num!F14)</f>
        <v>77.273210357425668</v>
      </c>
      <c r="G14" s="76">
        <f>IF(RES_hh_tes!G14=0,0,1000*11630*RES_hh_tes!G14/RES_hh_num!G14)</f>
        <v>93.903222940844771</v>
      </c>
      <c r="H14" s="76">
        <f>IF(RES_hh_tes!H14=0,0,1000*11630*RES_hh_tes!H14/RES_hh_num!H14)</f>
        <v>83.583667764402492</v>
      </c>
      <c r="I14" s="76">
        <f>IF(RES_hh_tes!I14=0,0,1000*11630*RES_hh_tes!I14/RES_hh_num!I14)</f>
        <v>78.0553897983621</v>
      </c>
      <c r="J14" s="76">
        <f>IF(RES_hh_tes!J14=0,0,1000*11630*RES_hh_tes!J14/RES_hh_num!J14)</f>
        <v>74.074393534704527</v>
      </c>
      <c r="K14" s="76">
        <f>IF(RES_hh_tes!K14=0,0,1000*11630*RES_hh_tes!K14/RES_hh_num!K14)</f>
        <v>72.855992713406508</v>
      </c>
      <c r="L14" s="76">
        <f>IF(RES_hh_tes!L14=0,0,1000*11630*RES_hh_tes!L14/RES_hh_num!L14)</f>
        <v>85.445831086275192</v>
      </c>
      <c r="M14" s="76">
        <f>IF(RES_hh_tes!M14=0,0,1000*11630*RES_hh_tes!M14/RES_hh_num!M14)</f>
        <v>81.519238999097567</v>
      </c>
      <c r="N14" s="76">
        <f>IF(RES_hh_tes!N14=0,0,1000*11630*RES_hh_tes!N14/RES_hh_num!N14)</f>
        <v>86.051602558044053</v>
      </c>
      <c r="O14" s="76">
        <f>IF(RES_hh_tes!O14=0,0,1000*11630*RES_hh_tes!O14/RES_hh_num!O14)</f>
        <v>78.014335734393342</v>
      </c>
      <c r="P14" s="76">
        <f>IF(RES_hh_tes!P14=0,0,1000*11630*RES_hh_tes!P14/RES_hh_num!P14)</f>
        <v>71.50054954530691</v>
      </c>
      <c r="Q14" s="76">
        <f>IF(RES_hh_tes!Q14=0,0,1000*11630*RES_hh_tes!Q14/RES_hh_num!Q14)</f>
        <v>71.554653765611761</v>
      </c>
      <c r="R14" s="76">
        <f>IF(RES_hh_tes!R14=0,0,1000*11630*RES_hh_tes!R14/RES_hh_num!R14)</f>
        <v>72.626275777909427</v>
      </c>
      <c r="S14" s="76">
        <f>IF(RES_hh_tes!S14=0,0,1000*11630*RES_hh_tes!S14/RES_hh_num!S14)</f>
        <v>71.374700641729888</v>
      </c>
      <c r="T14" s="76">
        <f>IF(RES_hh_tes!T14=0,0,1000*11630*RES_hh_tes!T14/RES_hh_num!T14)</f>
        <v>65.928546283890881</v>
      </c>
      <c r="U14" s="76">
        <f>IF(RES_hh_tes!U14=0,0,1000*11630*RES_hh_tes!U14/RES_hh_num!U14)</f>
        <v>64.870818480268525</v>
      </c>
      <c r="V14" s="76">
        <f>IF(RES_hh_tes!V14=0,0,1000*11630*RES_hh_tes!V14/RES_hh_num!V14)</f>
        <v>64.183862968697966</v>
      </c>
      <c r="W14" s="76">
        <f>IF(RES_hh_tes!W14=0,0,1000*11630*RES_hh_tes!W14/RES_hh_num!W14)</f>
        <v>69.338276623896022</v>
      </c>
      <c r="X14" s="76">
        <f>IF(RES_hh_tes!X14=0,0,1000*11630*RES_hh_tes!X14/RES_hh_num!X14)</f>
        <v>60.324774194553761</v>
      </c>
      <c r="Y14" s="76">
        <f>IF(RES_hh_tes!Y14=0,0,1000*11630*RES_hh_tes!Y14/RES_hh_num!Y14)</f>
        <v>59.622888209638198</v>
      </c>
      <c r="DA14" s="91" t="s">
        <v>508</v>
      </c>
    </row>
    <row r="15" spans="1:105" ht="12.95" customHeight="1" x14ac:dyDescent="0.25">
      <c r="A15" s="68" t="s">
        <v>92</v>
      </c>
      <c r="B15" s="69">
        <f t="shared" ref="B15:Y15" si="0">B16</f>
        <v>2.4573009090267979</v>
      </c>
      <c r="C15" s="69">
        <f t="shared" si="0"/>
        <v>2.6822502448751147</v>
      </c>
      <c r="D15" s="69">
        <f t="shared" si="0"/>
        <v>2.9327519770863026</v>
      </c>
      <c r="E15" s="69">
        <f t="shared" si="0"/>
        <v>3.1913997886615029</v>
      </c>
      <c r="F15" s="69">
        <f t="shared" si="0"/>
        <v>3.5366881599577162</v>
      </c>
      <c r="G15" s="69">
        <f t="shared" si="0"/>
        <v>4.1578059466709787</v>
      </c>
      <c r="H15" s="69">
        <f t="shared" si="0"/>
        <v>4.8727543846305084</v>
      </c>
      <c r="I15" s="69">
        <f t="shared" si="0"/>
        <v>5.4850741622641079</v>
      </c>
      <c r="J15" s="69">
        <f t="shared" si="0"/>
        <v>5.860401118265143</v>
      </c>
      <c r="K15" s="69">
        <f t="shared" si="0"/>
        <v>6.4763709768413715</v>
      </c>
      <c r="L15" s="69">
        <f t="shared" si="0"/>
        <v>7.9813916640429952</v>
      </c>
      <c r="M15" s="69">
        <f t="shared" si="0"/>
        <v>8.1197074259797759</v>
      </c>
      <c r="N15" s="69">
        <f t="shared" si="0"/>
        <v>9.2144052959065768</v>
      </c>
      <c r="O15" s="69">
        <f t="shared" si="0"/>
        <v>10.260377923115819</v>
      </c>
      <c r="P15" s="69">
        <f t="shared" si="0"/>
        <v>12.496393286510781</v>
      </c>
      <c r="Q15" s="69">
        <f t="shared" si="0"/>
        <v>12.873822423642656</v>
      </c>
      <c r="R15" s="69">
        <f t="shared" si="0"/>
        <v>13.578744680083437</v>
      </c>
      <c r="S15" s="69">
        <f t="shared" si="0"/>
        <v>14.882463984164206</v>
      </c>
      <c r="T15" s="69">
        <f t="shared" si="0"/>
        <v>16.391577075447966</v>
      </c>
      <c r="U15" s="69">
        <f t="shared" si="0"/>
        <v>17.157744323647712</v>
      </c>
      <c r="V15" s="69">
        <f t="shared" si="0"/>
        <v>18.759560730368523</v>
      </c>
      <c r="W15" s="69">
        <f t="shared" si="0"/>
        <v>19.594273652627749</v>
      </c>
      <c r="X15" s="69">
        <f t="shared" si="0"/>
        <v>20.829527356174335</v>
      </c>
      <c r="Y15" s="69">
        <f t="shared" si="0"/>
        <v>21.440464540560903</v>
      </c>
      <c r="DA15" s="88" t="s">
        <v>280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2.4573009090267979</v>
      </c>
      <c r="C16" s="72">
        <f>IF(RES_hh_tes!C16=0,0,1000*11630*RES_hh_tes!C16/RES_hh_num!C$3)</f>
        <v>2.6822502448751147</v>
      </c>
      <c r="D16" s="72">
        <f>IF(RES_hh_tes!D16=0,0,1000*11630*RES_hh_tes!D16/RES_hh_num!D$3)</f>
        <v>2.9327519770863026</v>
      </c>
      <c r="E16" s="72">
        <f>IF(RES_hh_tes!E16=0,0,1000*11630*RES_hh_tes!E16/RES_hh_num!E$3)</f>
        <v>3.1913997886615029</v>
      </c>
      <c r="F16" s="72">
        <f>IF(RES_hh_tes!F16=0,0,1000*11630*RES_hh_tes!F16/RES_hh_num!F$3)</f>
        <v>3.5366881599577162</v>
      </c>
      <c r="G16" s="72">
        <f>IF(RES_hh_tes!G16=0,0,1000*11630*RES_hh_tes!G16/RES_hh_num!G$3)</f>
        <v>4.1578059466709787</v>
      </c>
      <c r="H16" s="72">
        <f>IF(RES_hh_tes!H16=0,0,1000*11630*RES_hh_tes!H16/RES_hh_num!H$3)</f>
        <v>4.8727543846305084</v>
      </c>
      <c r="I16" s="72">
        <f>IF(RES_hh_tes!I16=0,0,1000*11630*RES_hh_tes!I16/RES_hh_num!I$3)</f>
        <v>5.4850741622641079</v>
      </c>
      <c r="J16" s="72">
        <f>IF(RES_hh_tes!J16=0,0,1000*11630*RES_hh_tes!J16/RES_hh_num!J$3)</f>
        <v>5.860401118265143</v>
      </c>
      <c r="K16" s="72">
        <f>IF(RES_hh_tes!K16=0,0,1000*11630*RES_hh_tes!K16/RES_hh_num!K$3)</f>
        <v>6.4763709768413715</v>
      </c>
      <c r="L16" s="72">
        <f>IF(RES_hh_tes!L16=0,0,1000*11630*RES_hh_tes!L16/RES_hh_num!L$3)</f>
        <v>7.9813916640429952</v>
      </c>
      <c r="M16" s="72">
        <f>IF(RES_hh_tes!M16=0,0,1000*11630*RES_hh_tes!M16/RES_hh_num!M$3)</f>
        <v>8.1197074259797759</v>
      </c>
      <c r="N16" s="72">
        <f>IF(RES_hh_tes!N16=0,0,1000*11630*RES_hh_tes!N16/RES_hh_num!N$3)</f>
        <v>9.2144052959065768</v>
      </c>
      <c r="O16" s="72">
        <f>IF(RES_hh_tes!O16=0,0,1000*11630*RES_hh_tes!O16/RES_hh_num!O$3)</f>
        <v>10.260377923115819</v>
      </c>
      <c r="P16" s="72">
        <f>IF(RES_hh_tes!P16=0,0,1000*11630*RES_hh_tes!P16/RES_hh_num!P$3)</f>
        <v>12.496393286510781</v>
      </c>
      <c r="Q16" s="72">
        <f>IF(RES_hh_tes!Q16=0,0,1000*11630*RES_hh_tes!Q16/RES_hh_num!Q$3)</f>
        <v>12.873822423642656</v>
      </c>
      <c r="R16" s="72">
        <f>IF(RES_hh_tes!R16=0,0,1000*11630*RES_hh_tes!R16/RES_hh_num!R$3)</f>
        <v>13.578744680083437</v>
      </c>
      <c r="S16" s="72">
        <f>IF(RES_hh_tes!S16=0,0,1000*11630*RES_hh_tes!S16/RES_hh_num!S$3)</f>
        <v>14.882463984164206</v>
      </c>
      <c r="T16" s="72">
        <f>IF(RES_hh_tes!T16=0,0,1000*11630*RES_hh_tes!T16/RES_hh_num!T$3)</f>
        <v>16.391577075447966</v>
      </c>
      <c r="U16" s="72">
        <f>IF(RES_hh_tes!U16=0,0,1000*11630*RES_hh_tes!U16/RES_hh_num!U$3)</f>
        <v>17.157744323647712</v>
      </c>
      <c r="V16" s="72">
        <f>IF(RES_hh_tes!V16=0,0,1000*11630*RES_hh_tes!V16/RES_hh_num!V$3)</f>
        <v>18.759560730368523</v>
      </c>
      <c r="W16" s="72">
        <f>IF(RES_hh_tes!W16=0,0,1000*11630*RES_hh_tes!W16/RES_hh_num!W$3)</f>
        <v>19.594273652627749</v>
      </c>
      <c r="X16" s="72">
        <f>IF(RES_hh_tes!X16=0,0,1000*11630*RES_hh_tes!X16/RES_hh_num!X$3)</f>
        <v>20.829527356174335</v>
      </c>
      <c r="Y16" s="72">
        <f>IF(RES_hh_tes!Y16=0,0,1000*11630*RES_hh_tes!Y16/RES_hh_num!Y$3)</f>
        <v>21.440464540560903</v>
      </c>
      <c r="DA16" s="89" t="s">
        <v>509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780.47688311976913</v>
      </c>
      <c r="C17" s="69">
        <f>IF(RES_hh_tes!C17=0,0,1000*11630*RES_hh_tes!C17/RES_hh_num!C17)</f>
        <v>753.02752764826732</v>
      </c>
      <c r="D17" s="69">
        <f>IF(RES_hh_tes!D17=0,0,1000*11630*RES_hh_tes!D17/RES_hh_num!D17)</f>
        <v>747.32414874833262</v>
      </c>
      <c r="E17" s="69">
        <f>IF(RES_hh_tes!E17=0,0,1000*11630*RES_hh_tes!E17/RES_hh_num!E17)</f>
        <v>750.00478233301249</v>
      </c>
      <c r="F17" s="69">
        <f>IF(RES_hh_tes!F17=0,0,1000*11630*RES_hh_tes!F17/RES_hh_num!F17)</f>
        <v>760.48669309861259</v>
      </c>
      <c r="G17" s="69">
        <f>IF(RES_hh_tes!G17=0,0,1000*11630*RES_hh_tes!G17/RES_hh_num!G17)</f>
        <v>792.91915106727038</v>
      </c>
      <c r="H17" s="69">
        <f>IF(RES_hh_tes!H17=0,0,1000*11630*RES_hh_tes!H17/RES_hh_num!H17)</f>
        <v>798.42711665635784</v>
      </c>
      <c r="I17" s="69">
        <f>IF(RES_hh_tes!I17=0,0,1000*11630*RES_hh_tes!I17/RES_hh_num!I17)</f>
        <v>799.68489602371278</v>
      </c>
      <c r="J17" s="69">
        <f>IF(RES_hh_tes!J17=0,0,1000*11630*RES_hh_tes!J17/RES_hh_num!J17)</f>
        <v>755.53010664654312</v>
      </c>
      <c r="K17" s="69">
        <f>IF(RES_hh_tes!K17=0,0,1000*11630*RES_hh_tes!K17/RES_hh_num!K17)</f>
        <v>799.96006269703184</v>
      </c>
      <c r="L17" s="69">
        <f>IF(RES_hh_tes!L17=0,0,1000*11630*RES_hh_tes!L17/RES_hh_num!L17)</f>
        <v>785.01591684051448</v>
      </c>
      <c r="M17" s="69">
        <f>IF(RES_hh_tes!M17=0,0,1000*11630*RES_hh_tes!M17/RES_hh_num!M17)</f>
        <v>817.48609310264339</v>
      </c>
      <c r="N17" s="69">
        <f>IF(RES_hh_tes!N17=0,0,1000*11630*RES_hh_tes!N17/RES_hh_num!N17)</f>
        <v>828.01118532050828</v>
      </c>
      <c r="O17" s="69">
        <f>IF(RES_hh_tes!O17=0,0,1000*11630*RES_hh_tes!O17/RES_hh_num!O17)</f>
        <v>893.5479829222885</v>
      </c>
      <c r="P17" s="69">
        <f>IF(RES_hh_tes!P17=0,0,1000*11630*RES_hh_tes!P17/RES_hh_num!P17)</f>
        <v>901.17165993969411</v>
      </c>
      <c r="Q17" s="69">
        <f>IF(RES_hh_tes!Q17=0,0,1000*11630*RES_hh_tes!Q17/RES_hh_num!Q17)</f>
        <v>982.3664512927877</v>
      </c>
      <c r="R17" s="69">
        <f>IF(RES_hh_tes!R17=0,0,1000*11630*RES_hh_tes!R17/RES_hh_num!R17)</f>
        <v>1059.1575871044827</v>
      </c>
      <c r="S17" s="69">
        <f>IF(RES_hh_tes!S17=0,0,1000*11630*RES_hh_tes!S17/RES_hh_num!S17)</f>
        <v>998.03195327921287</v>
      </c>
      <c r="T17" s="69">
        <f>IF(RES_hh_tes!T17=0,0,1000*11630*RES_hh_tes!T17/RES_hh_num!T17)</f>
        <v>1057.3775214901534</v>
      </c>
      <c r="U17" s="69">
        <f>IF(RES_hh_tes!U17=0,0,1000*11630*RES_hh_tes!U17/RES_hh_num!U17)</f>
        <v>1062.0150548528679</v>
      </c>
      <c r="V17" s="69">
        <f>IF(RES_hh_tes!V17=0,0,1000*11630*RES_hh_tes!V17/RES_hh_num!V17)</f>
        <v>1020.3672199996905</v>
      </c>
      <c r="W17" s="69">
        <f>IF(RES_hh_tes!W17=0,0,1000*11630*RES_hh_tes!W17/RES_hh_num!W17)</f>
        <v>1108.3908509774949</v>
      </c>
      <c r="X17" s="69">
        <f>IF(RES_hh_tes!X17=0,0,1000*11630*RES_hh_tes!X17/RES_hh_num!X17)</f>
        <v>1080.2457408229418</v>
      </c>
      <c r="Y17" s="69">
        <f>IF(RES_hh_tes!Y17=0,0,1000*11630*RES_hh_tes!Y17/RES_hh_num!Y17)</f>
        <v>1130.4862262467743</v>
      </c>
      <c r="DA17" s="88" t="s">
        <v>281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0</v>
      </c>
      <c r="C18" s="72">
        <f>IF(RES_hh_tes!C18=0,0,1000*11630*RES_hh_tes!C18/RES_hh_num!C18)</f>
        <v>0</v>
      </c>
      <c r="D18" s="72">
        <f>IF(RES_hh_tes!D18=0,0,1000*11630*RES_hh_tes!D18/RES_hh_num!D18)</f>
        <v>0</v>
      </c>
      <c r="E18" s="72">
        <f>IF(RES_hh_tes!E18=0,0,1000*11630*RES_hh_tes!E18/RES_hh_num!E18)</f>
        <v>0</v>
      </c>
      <c r="F18" s="72">
        <f>IF(RES_hh_tes!F18=0,0,1000*11630*RES_hh_tes!F18/RES_hh_num!F18)</f>
        <v>0</v>
      </c>
      <c r="G18" s="72">
        <f>IF(RES_hh_tes!G18=0,0,1000*11630*RES_hh_tes!G18/RES_hh_num!G18)</f>
        <v>0</v>
      </c>
      <c r="H18" s="72">
        <f>IF(RES_hh_tes!H18=0,0,1000*11630*RES_hh_tes!H18/RES_hh_num!H18)</f>
        <v>0</v>
      </c>
      <c r="I18" s="72">
        <f>IF(RES_hh_tes!I18=0,0,1000*11630*RES_hh_tes!I18/RES_hh_num!I18)</f>
        <v>0</v>
      </c>
      <c r="J18" s="72">
        <f>IF(RES_hh_tes!J18=0,0,1000*11630*RES_hh_tes!J18/RES_hh_num!J18)</f>
        <v>0</v>
      </c>
      <c r="K18" s="72">
        <f>IF(RES_hh_tes!K18=0,0,1000*11630*RES_hh_tes!K18/RES_hh_num!K18)</f>
        <v>0</v>
      </c>
      <c r="L18" s="72">
        <f>IF(RES_hh_tes!L18=0,0,1000*11630*RES_hh_tes!L18/RES_hh_num!L18)</f>
        <v>0</v>
      </c>
      <c r="M18" s="72">
        <f>IF(RES_hh_tes!M18=0,0,1000*11630*RES_hh_tes!M18/RES_hh_num!M18)</f>
        <v>0</v>
      </c>
      <c r="N18" s="72">
        <f>IF(RES_hh_tes!N18=0,0,1000*11630*RES_hh_tes!N18/RES_hh_num!N18)</f>
        <v>0</v>
      </c>
      <c r="O18" s="72">
        <f>IF(RES_hh_tes!O18=0,0,1000*11630*RES_hh_tes!O18/RES_hh_num!O18)</f>
        <v>0</v>
      </c>
      <c r="P18" s="72">
        <f>IF(RES_hh_tes!P18=0,0,1000*11630*RES_hh_tes!P18/RES_hh_num!P18)</f>
        <v>0</v>
      </c>
      <c r="Q18" s="72">
        <f>IF(RES_hh_tes!Q18=0,0,1000*11630*RES_hh_tes!Q18/RES_hh_num!Q18)</f>
        <v>0</v>
      </c>
      <c r="R18" s="72">
        <f>IF(RES_hh_tes!R18=0,0,1000*11630*RES_hh_tes!R18/RES_hh_num!R18)</f>
        <v>0</v>
      </c>
      <c r="S18" s="72">
        <f>IF(RES_hh_tes!S18=0,0,1000*11630*RES_hh_tes!S18/RES_hh_num!S18)</f>
        <v>0</v>
      </c>
      <c r="T18" s="72">
        <f>IF(RES_hh_tes!T18=0,0,1000*11630*RES_hh_tes!T18/RES_hh_num!T18)</f>
        <v>0</v>
      </c>
      <c r="U18" s="72">
        <f>IF(RES_hh_tes!U18=0,0,1000*11630*RES_hh_tes!U18/RES_hh_num!U18)</f>
        <v>0</v>
      </c>
      <c r="V18" s="72">
        <f>IF(RES_hh_tes!V18=0,0,1000*11630*RES_hh_tes!V18/RES_hh_num!V18)</f>
        <v>0</v>
      </c>
      <c r="W18" s="72">
        <f>IF(RES_hh_tes!W18=0,0,1000*11630*RES_hh_tes!W18/RES_hh_num!W18)</f>
        <v>0</v>
      </c>
      <c r="X18" s="72">
        <f>IF(RES_hh_tes!X18=0,0,1000*11630*RES_hh_tes!X18/RES_hh_num!X18)</f>
        <v>0</v>
      </c>
      <c r="Y18" s="72">
        <f>IF(RES_hh_tes!Y18=0,0,1000*11630*RES_hh_tes!Y18/RES_hh_num!Y18)</f>
        <v>0</v>
      </c>
      <c r="DA18" s="89" t="s">
        <v>510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0</v>
      </c>
      <c r="C19" s="72">
        <f>IF(RES_hh_tes!C19=0,0,1000*11630*RES_hh_tes!C19/RES_hh_num!C19)</f>
        <v>0</v>
      </c>
      <c r="D19" s="72">
        <f>IF(RES_hh_tes!D19=0,0,1000*11630*RES_hh_tes!D19/RES_hh_num!D19)</f>
        <v>736.54451628789195</v>
      </c>
      <c r="E19" s="72">
        <f>IF(RES_hh_tes!E19=0,0,1000*11630*RES_hh_tes!E19/RES_hh_num!E19)</f>
        <v>861.18122028340747</v>
      </c>
      <c r="F19" s="72">
        <f>IF(RES_hh_tes!F19=0,0,1000*11630*RES_hh_tes!F19/RES_hh_num!F19)</f>
        <v>681.64292094387929</v>
      </c>
      <c r="G19" s="72">
        <f>IF(RES_hh_tes!G19=0,0,1000*11630*RES_hh_tes!G19/RES_hh_num!G19)</f>
        <v>850.66214582453074</v>
      </c>
      <c r="H19" s="72">
        <f>IF(RES_hh_tes!H19=0,0,1000*11630*RES_hh_tes!H19/RES_hh_num!H19)</f>
        <v>781.39648834949458</v>
      </c>
      <c r="I19" s="72">
        <f>IF(RES_hh_tes!I19=0,0,1000*11630*RES_hh_tes!I19/RES_hh_num!I19)</f>
        <v>842.63710124461534</v>
      </c>
      <c r="J19" s="72">
        <f>IF(RES_hh_tes!J19=0,0,1000*11630*RES_hh_tes!J19/RES_hh_num!J19)</f>
        <v>781.79873359225428</v>
      </c>
      <c r="K19" s="72">
        <f>IF(RES_hh_tes!K19=0,0,1000*11630*RES_hh_tes!K19/RES_hh_num!K19)</f>
        <v>802.33209863996672</v>
      </c>
      <c r="L19" s="72">
        <f>IF(RES_hh_tes!L19=0,0,1000*11630*RES_hh_tes!L19/RES_hh_num!L19)</f>
        <v>774.39456590317263</v>
      </c>
      <c r="M19" s="72">
        <f>IF(RES_hh_tes!M19=0,0,1000*11630*RES_hh_tes!M19/RES_hh_num!M19)</f>
        <v>833.00991930774592</v>
      </c>
      <c r="N19" s="72">
        <f>IF(RES_hh_tes!N19=0,0,1000*11630*RES_hh_tes!N19/RES_hh_num!N19)</f>
        <v>755.93933406454789</v>
      </c>
      <c r="O19" s="72">
        <f>IF(RES_hh_tes!O19=0,0,1000*11630*RES_hh_tes!O19/RES_hh_num!O19)</f>
        <v>815.14084686553542</v>
      </c>
      <c r="P19" s="72">
        <f>IF(RES_hh_tes!P19=0,0,1000*11630*RES_hh_tes!P19/RES_hh_num!P19)</f>
        <v>1179.1939503003598</v>
      </c>
      <c r="Q19" s="72">
        <f>IF(RES_hh_tes!Q19=0,0,1000*11630*RES_hh_tes!Q19/RES_hh_num!Q19)</f>
        <v>850.86861840318443</v>
      </c>
      <c r="R19" s="72">
        <f>IF(RES_hh_tes!R19=0,0,1000*11630*RES_hh_tes!R19/RES_hh_num!R19)</f>
        <v>987.20740728604153</v>
      </c>
      <c r="S19" s="72">
        <f>IF(RES_hh_tes!S19=0,0,1000*11630*RES_hh_tes!S19/RES_hh_num!S19)</f>
        <v>1037.7518909540292</v>
      </c>
      <c r="T19" s="72">
        <f>IF(RES_hh_tes!T19=0,0,1000*11630*RES_hh_tes!T19/RES_hh_num!T19)</f>
        <v>1026.1839821494816</v>
      </c>
      <c r="U19" s="72">
        <f>IF(RES_hh_tes!U19=0,0,1000*11630*RES_hh_tes!U19/RES_hh_num!U19)</f>
        <v>1028.4572357303969</v>
      </c>
      <c r="V19" s="72">
        <f>IF(RES_hh_tes!V19=0,0,1000*11630*RES_hh_tes!V19/RES_hh_num!V19)</f>
        <v>986.84183953365402</v>
      </c>
      <c r="W19" s="72">
        <f>IF(RES_hh_tes!W19=0,0,1000*11630*RES_hh_tes!W19/RES_hh_num!W19)</f>
        <v>1061.6510374687628</v>
      </c>
      <c r="X19" s="72">
        <f>IF(RES_hh_tes!X19=0,0,1000*11630*RES_hh_tes!X19/RES_hh_num!X19)</f>
        <v>1105.7577389242008</v>
      </c>
      <c r="Y19" s="72">
        <f>IF(RES_hh_tes!Y19=0,0,1000*11630*RES_hh_tes!Y19/RES_hh_num!Y19)</f>
        <v>1165.7450257412029</v>
      </c>
      <c r="DA19" s="89" t="s">
        <v>511</v>
      </c>
    </row>
    <row r="20" spans="1:105" ht="12" customHeight="1" x14ac:dyDescent="0.25">
      <c r="A20" s="28" t="s">
        <v>200</v>
      </c>
      <c r="B20" s="72">
        <f>IF(RES_hh_tes!B20=0,0,1000*11630*RES_hh_tes!B20/RES_hh_num!B20)</f>
        <v>806.18234280046875</v>
      </c>
      <c r="C20" s="72">
        <f>IF(RES_hh_tes!C20=0,0,1000*11630*RES_hh_tes!C20/RES_hh_num!C20)</f>
        <v>752.40787699342127</v>
      </c>
      <c r="D20" s="72">
        <f>IF(RES_hh_tes!D20=0,0,1000*11630*RES_hh_tes!D20/RES_hh_num!D20)</f>
        <v>748.8827835377914</v>
      </c>
      <c r="E20" s="72">
        <f>IF(RES_hh_tes!E20=0,0,1000*11630*RES_hh_tes!E20/RES_hh_num!E20)</f>
        <v>765.81679116061287</v>
      </c>
      <c r="F20" s="72">
        <f>IF(RES_hh_tes!F20=0,0,1000*11630*RES_hh_tes!F20/RES_hh_num!F20)</f>
        <v>630.91340896681913</v>
      </c>
      <c r="G20" s="72">
        <f>IF(RES_hh_tes!G20=0,0,1000*11630*RES_hh_tes!G20/RES_hh_num!G20)</f>
        <v>916.41854682731719</v>
      </c>
      <c r="H20" s="72">
        <f>IF(RES_hh_tes!H20=0,0,1000*11630*RES_hh_tes!H20/RES_hh_num!H20)</f>
        <v>788.10578587838518</v>
      </c>
      <c r="I20" s="72">
        <f>IF(RES_hh_tes!I20=0,0,1000*11630*RES_hh_tes!I20/RES_hh_num!I20)</f>
        <v>767.11049957700857</v>
      </c>
      <c r="J20" s="72">
        <f>IF(RES_hh_tes!J20=0,0,1000*11630*RES_hh_tes!J20/RES_hh_num!J20)</f>
        <v>764.40088787769469</v>
      </c>
      <c r="K20" s="72">
        <f>IF(RES_hh_tes!K20=0,0,1000*11630*RES_hh_tes!K20/RES_hh_num!K20)</f>
        <v>815.88022191418645</v>
      </c>
      <c r="L20" s="72">
        <f>IF(RES_hh_tes!L20=0,0,1000*11630*RES_hh_tes!L20/RES_hh_num!L20)</f>
        <v>696.31014355826392</v>
      </c>
      <c r="M20" s="72">
        <f>IF(RES_hh_tes!M20=0,0,1000*11630*RES_hh_tes!M20/RES_hh_num!M20)</f>
        <v>771.8709264861094</v>
      </c>
      <c r="N20" s="72">
        <f>IF(RES_hh_tes!N20=0,0,1000*11630*RES_hh_tes!N20/RES_hh_num!N20)</f>
        <v>800.70754535491403</v>
      </c>
      <c r="O20" s="72">
        <f>IF(RES_hh_tes!O20=0,0,1000*11630*RES_hh_tes!O20/RES_hh_num!O20)</f>
        <v>918.85835731808402</v>
      </c>
      <c r="P20" s="72">
        <f>IF(RES_hh_tes!P20=0,0,1000*11630*RES_hh_tes!P20/RES_hh_num!P20)</f>
        <v>918.08271483579938</v>
      </c>
      <c r="Q20" s="72">
        <f>IF(RES_hh_tes!Q20=0,0,1000*11630*RES_hh_tes!Q20/RES_hh_num!Q20)</f>
        <v>1031.5315398410169</v>
      </c>
      <c r="R20" s="72">
        <f>IF(RES_hh_tes!R20=0,0,1000*11630*RES_hh_tes!R20/RES_hh_num!R20)</f>
        <v>1012.4983701689649</v>
      </c>
      <c r="S20" s="72">
        <f>IF(RES_hh_tes!S20=0,0,1000*11630*RES_hh_tes!S20/RES_hh_num!S20)</f>
        <v>990.42297469212349</v>
      </c>
      <c r="T20" s="72">
        <f>IF(RES_hh_tes!T20=0,0,1000*11630*RES_hh_tes!T20/RES_hh_num!T20)</f>
        <v>1009.9115315077976</v>
      </c>
      <c r="U20" s="72">
        <f>IF(RES_hh_tes!U20=0,0,1000*11630*RES_hh_tes!U20/RES_hh_num!U20)</f>
        <v>1083.3307622934506</v>
      </c>
      <c r="V20" s="72">
        <f>IF(RES_hh_tes!V20=0,0,1000*11630*RES_hh_tes!V20/RES_hh_num!V20)</f>
        <v>1277.3573500255955</v>
      </c>
      <c r="W20" s="72">
        <f>IF(RES_hh_tes!W20=0,0,1000*11630*RES_hh_tes!W20/RES_hh_num!W20)</f>
        <v>931.42099378454532</v>
      </c>
      <c r="X20" s="72">
        <f>IF(RES_hh_tes!X20=0,0,1000*11630*RES_hh_tes!X20/RES_hh_num!X20)</f>
        <v>1071.6225610784466</v>
      </c>
      <c r="Y20" s="72">
        <f>IF(RES_hh_tes!Y20=0,0,1000*11630*RES_hh_tes!Y20/RES_hh_num!Y20)</f>
        <v>1041.0593754377369</v>
      </c>
      <c r="DA20" s="89" t="s">
        <v>512</v>
      </c>
    </row>
    <row r="21" spans="1:105" ht="12" customHeight="1" x14ac:dyDescent="0.25">
      <c r="A21" s="28" t="s">
        <v>189</v>
      </c>
      <c r="B21" s="72">
        <f>IF(RES_hh_tes!B21=0,0,1000*11630*RES_hh_tes!B21/RES_hh_num!B21)</f>
        <v>753.49889610761625</v>
      </c>
      <c r="C21" s="72">
        <f>IF(RES_hh_tes!C21=0,0,1000*11630*RES_hh_tes!C21/RES_hh_num!C21)</f>
        <v>849.46798783374231</v>
      </c>
      <c r="D21" s="72">
        <f>IF(RES_hh_tes!D21=0,0,1000*11630*RES_hh_tes!D21/RES_hh_num!D21)</f>
        <v>667.54265539427422</v>
      </c>
      <c r="E21" s="72">
        <f>IF(RES_hh_tes!E21=0,0,1000*11630*RES_hh_tes!E21/RES_hh_num!E21)</f>
        <v>680.44689689221866</v>
      </c>
      <c r="F21" s="72">
        <f>IF(RES_hh_tes!F21=0,0,1000*11630*RES_hh_tes!F21/RES_hh_num!F21)</f>
        <v>785.67178435456754</v>
      </c>
      <c r="G21" s="72">
        <f>IF(RES_hh_tes!G21=0,0,1000*11630*RES_hh_tes!G21/RES_hh_num!G21)</f>
        <v>820.6895853649379</v>
      </c>
      <c r="H21" s="72">
        <f>IF(RES_hh_tes!H21=0,0,1000*11630*RES_hh_tes!H21/RES_hh_num!H21)</f>
        <v>656.52494843753277</v>
      </c>
      <c r="I21" s="72">
        <f>IF(RES_hh_tes!I21=0,0,1000*11630*RES_hh_tes!I21/RES_hh_num!I21)</f>
        <v>560.26677421379679</v>
      </c>
      <c r="J21" s="72">
        <f>IF(RES_hh_tes!J21=0,0,1000*11630*RES_hh_tes!J21/RES_hh_num!J21)</f>
        <v>844.38635022389337</v>
      </c>
      <c r="K21" s="72">
        <f>IF(RES_hh_tes!K21=0,0,1000*11630*RES_hh_tes!K21/RES_hh_num!K21)</f>
        <v>971.34499753616467</v>
      </c>
      <c r="L21" s="72">
        <f>IF(RES_hh_tes!L21=0,0,1000*11630*RES_hh_tes!L21/RES_hh_num!L21)</f>
        <v>873.95867055874021</v>
      </c>
      <c r="M21" s="72">
        <f>IF(RES_hh_tes!M21=0,0,1000*11630*RES_hh_tes!M21/RES_hh_num!M21)</f>
        <v>693.36123578689342</v>
      </c>
      <c r="N21" s="72">
        <f>IF(RES_hh_tes!N21=0,0,1000*11630*RES_hh_tes!N21/RES_hh_num!N21)</f>
        <v>740.97492084154067</v>
      </c>
      <c r="O21" s="72">
        <f>IF(RES_hh_tes!O21=0,0,1000*11630*RES_hh_tes!O21/RES_hh_num!O21)</f>
        <v>845.10618607788717</v>
      </c>
      <c r="P21" s="72">
        <f>IF(RES_hh_tes!P21=0,0,1000*11630*RES_hh_tes!P21/RES_hh_num!P21)</f>
        <v>912.36963197145462</v>
      </c>
      <c r="Q21" s="72">
        <f>IF(RES_hh_tes!Q21=0,0,1000*11630*RES_hh_tes!Q21/RES_hh_num!Q21)</f>
        <v>1013.5546070647657</v>
      </c>
      <c r="R21" s="72">
        <f>IF(RES_hh_tes!R21=0,0,1000*11630*RES_hh_tes!R21/RES_hh_num!R21)</f>
        <v>1180.1811378360708</v>
      </c>
      <c r="S21" s="72">
        <f>IF(RES_hh_tes!S21=0,0,1000*11630*RES_hh_tes!S21/RES_hh_num!S21)</f>
        <v>946.09505658084822</v>
      </c>
      <c r="T21" s="72">
        <f>IF(RES_hh_tes!T21=0,0,1000*11630*RES_hh_tes!T21/RES_hh_num!T21)</f>
        <v>1031.2944303960796</v>
      </c>
      <c r="U21" s="72">
        <f>IF(RES_hh_tes!U21=0,0,1000*11630*RES_hh_tes!U21/RES_hh_num!U21)</f>
        <v>1213.2725082240697</v>
      </c>
      <c r="V21" s="72">
        <f>IF(RES_hh_tes!V21=0,0,1000*11630*RES_hh_tes!V21/RES_hh_num!V21)</f>
        <v>679.69278805996146</v>
      </c>
      <c r="W21" s="72">
        <f>IF(RES_hh_tes!W21=0,0,1000*11630*RES_hh_tes!W21/RES_hh_num!W21)</f>
        <v>1123.8527851113565</v>
      </c>
      <c r="X21" s="72">
        <f>IF(RES_hh_tes!X21=0,0,1000*11630*RES_hh_tes!X21/RES_hh_num!X21)</f>
        <v>1069.319088262313</v>
      </c>
      <c r="Y21" s="72">
        <f>IF(RES_hh_tes!Y21=0,0,1000*11630*RES_hh_tes!Y21/RES_hh_num!Y21)</f>
        <v>1128.4396370151328</v>
      </c>
      <c r="DA21" s="89" t="s">
        <v>513</v>
      </c>
    </row>
    <row r="22" spans="1:105" ht="12" customHeight="1" x14ac:dyDescent="0.25">
      <c r="A22" s="28" t="s">
        <v>202</v>
      </c>
      <c r="B22" s="72">
        <f>IF(RES_hh_tes!B22=0,0,1000*11630*RES_hh_tes!B22/RES_hh_num!B22)</f>
        <v>815.6339133521534</v>
      </c>
      <c r="C22" s="72">
        <f>IF(RES_hh_tes!C22=0,0,1000*11630*RES_hh_tes!C22/RES_hh_num!C22)</f>
        <v>717.75545149486834</v>
      </c>
      <c r="D22" s="72">
        <f>IF(RES_hh_tes!D22=0,0,1000*11630*RES_hh_tes!D22/RES_hh_num!D22)</f>
        <v>741.60673450274498</v>
      </c>
      <c r="E22" s="72">
        <f>IF(RES_hh_tes!E22=0,0,1000*11630*RES_hh_tes!E22/RES_hh_num!E22)</f>
        <v>748.50427229136835</v>
      </c>
      <c r="F22" s="72">
        <f>IF(RES_hh_tes!F22=0,0,1000*11630*RES_hh_tes!F22/RES_hh_num!F22)</f>
        <v>762.39475216266067</v>
      </c>
      <c r="G22" s="72">
        <f>IF(RES_hh_tes!G22=0,0,1000*11630*RES_hh_tes!G22/RES_hh_num!G22)</f>
        <v>798.25586501556666</v>
      </c>
      <c r="H22" s="72">
        <f>IF(RES_hh_tes!H22=0,0,1000*11630*RES_hh_tes!H22/RES_hh_num!H22)</f>
        <v>771.49959771388671</v>
      </c>
      <c r="I22" s="72">
        <f>IF(RES_hh_tes!I22=0,0,1000*11630*RES_hh_tes!I22/RES_hh_num!I22)</f>
        <v>793.46645810973655</v>
      </c>
      <c r="J22" s="72">
        <f>IF(RES_hh_tes!J22=0,0,1000*11630*RES_hh_tes!J22/RES_hh_num!J22)</f>
        <v>791.21990540716467</v>
      </c>
      <c r="K22" s="72">
        <f>IF(RES_hh_tes!K22=0,0,1000*11630*RES_hh_tes!K22/RES_hh_num!K22)</f>
        <v>764.49505718275998</v>
      </c>
      <c r="L22" s="72">
        <f>IF(RES_hh_tes!L22=0,0,1000*11630*RES_hh_tes!L22/RES_hh_num!L22)</f>
        <v>558.24286505072882</v>
      </c>
      <c r="M22" s="72">
        <f>IF(RES_hh_tes!M22=0,0,1000*11630*RES_hh_tes!M22/RES_hh_num!M22)</f>
        <v>982.14390183538399</v>
      </c>
      <c r="N22" s="72">
        <f>IF(RES_hh_tes!N22=0,0,1000*11630*RES_hh_tes!N22/RES_hh_num!N22)</f>
        <v>909.146993080838</v>
      </c>
      <c r="O22" s="72">
        <f>IF(RES_hh_tes!O22=0,0,1000*11630*RES_hh_tes!O22/RES_hh_num!O22)</f>
        <v>853.12880732860447</v>
      </c>
      <c r="P22" s="72">
        <f>IF(RES_hh_tes!P22=0,0,1000*11630*RES_hh_tes!P22/RES_hh_num!P22)</f>
        <v>893.68219864802757</v>
      </c>
      <c r="Q22" s="72">
        <f>IF(RES_hh_tes!Q22=0,0,1000*11630*RES_hh_tes!Q22/RES_hh_num!Q22)</f>
        <v>998.34839619925913</v>
      </c>
      <c r="R22" s="72">
        <f>IF(RES_hh_tes!R22=0,0,1000*11630*RES_hh_tes!R22/RES_hh_num!R22)</f>
        <v>1052.2770060276141</v>
      </c>
      <c r="S22" s="72">
        <f>IF(RES_hh_tes!S22=0,0,1000*11630*RES_hh_tes!S22/RES_hh_num!S22)</f>
        <v>1025.6110698872776</v>
      </c>
      <c r="T22" s="72">
        <f>IF(RES_hh_tes!T22=0,0,1000*11630*RES_hh_tes!T22/RES_hh_num!T22)</f>
        <v>992.3751405132823</v>
      </c>
      <c r="U22" s="72">
        <f>IF(RES_hh_tes!U22=0,0,1000*11630*RES_hh_tes!U22/RES_hh_num!U22)</f>
        <v>1006.7581860497722</v>
      </c>
      <c r="V22" s="72">
        <f>IF(RES_hh_tes!V22=0,0,1000*11630*RES_hh_tes!V22/RES_hh_num!V22)</f>
        <v>1074.0651595744644</v>
      </c>
      <c r="W22" s="72">
        <f>IF(RES_hh_tes!W22=0,0,1000*11630*RES_hh_tes!W22/RES_hh_num!W22)</f>
        <v>1094.7725325557956</v>
      </c>
      <c r="X22" s="72">
        <f>IF(RES_hh_tes!X22=0,0,1000*11630*RES_hh_tes!X22/RES_hh_num!X22)</f>
        <v>1110.3594647157879</v>
      </c>
      <c r="Y22" s="72">
        <f>IF(RES_hh_tes!Y22=0,0,1000*11630*RES_hh_tes!Y22/RES_hh_num!Y22)</f>
        <v>1114.64299589813</v>
      </c>
      <c r="DA22" s="89" t="s">
        <v>514</v>
      </c>
    </row>
    <row r="23" spans="1:105" ht="12" customHeight="1" x14ac:dyDescent="0.25">
      <c r="A23" s="28" t="s">
        <v>197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X23" s="72">
        <f>IF(RES_hh_tes!X23=0,0,1000*11630*RES_hh_tes!X23/RES_hh_num!X23)</f>
        <v>0</v>
      </c>
      <c r="Y23" s="72">
        <f>IF(RES_hh_tes!Y23=0,0,1000*11630*RES_hh_tes!Y23/RES_hh_num!Y23)</f>
        <v>0</v>
      </c>
      <c r="DA23" s="89" t="s">
        <v>515</v>
      </c>
    </row>
    <row r="24" spans="1:105" ht="12" customHeight="1" x14ac:dyDescent="0.25">
      <c r="A24" s="28" t="s">
        <v>198</v>
      </c>
      <c r="B24" s="72">
        <f>IF(RES_hh_tes!B24=0,0,1000*11630*RES_hh_tes!B24/RES_hh_num!B24)</f>
        <v>759.91038352272574</v>
      </c>
      <c r="C24" s="72">
        <f>IF(RES_hh_tes!C24=0,0,1000*11630*RES_hh_tes!C24/RES_hh_num!C24)</f>
        <v>764.74406617617171</v>
      </c>
      <c r="D24" s="72">
        <f>IF(RES_hh_tes!D24=0,0,1000*11630*RES_hh_tes!D24/RES_hh_num!D24)</f>
        <v>755.13906642296581</v>
      </c>
      <c r="E24" s="72">
        <f>IF(RES_hh_tes!E24=0,0,1000*11630*RES_hh_tes!E24/RES_hh_num!E24)</f>
        <v>747.27790099140384</v>
      </c>
      <c r="F24" s="72">
        <f>IF(RES_hh_tes!F24=0,0,1000*11630*RES_hh_tes!F24/RES_hh_num!F24)</f>
        <v>779.45331693139133</v>
      </c>
      <c r="G24" s="72">
        <f>IF(RES_hh_tes!G24=0,0,1000*11630*RES_hh_tes!G24/RES_hh_num!G24)</f>
        <v>773.1563929891289</v>
      </c>
      <c r="H24" s="72">
        <f>IF(RES_hh_tes!H24=0,0,1000*11630*RES_hh_tes!H24/RES_hh_num!H24)</f>
        <v>790.21259007646324</v>
      </c>
      <c r="I24" s="72">
        <f>IF(RES_hh_tes!I24=0,0,1000*11630*RES_hh_tes!I24/RES_hh_num!I24)</f>
        <v>801.03387287598594</v>
      </c>
      <c r="J24" s="72">
        <f>IF(RES_hh_tes!J24=0,0,1000*11630*RES_hh_tes!J24/RES_hh_num!J24)</f>
        <v>754.59838050102383</v>
      </c>
      <c r="K24" s="72">
        <f>IF(RES_hh_tes!K24=0,0,1000*11630*RES_hh_tes!K24/RES_hh_num!K24)</f>
        <v>812.47881680299645</v>
      </c>
      <c r="L24" s="72">
        <f>IF(RES_hh_tes!L24=0,0,1000*11630*RES_hh_tes!L24/RES_hh_num!L24)</f>
        <v>825.56760157763802</v>
      </c>
      <c r="M24" s="72">
        <f>IF(RES_hh_tes!M24=0,0,1000*11630*RES_hh_tes!M24/RES_hh_num!M24)</f>
        <v>766.85387180776718</v>
      </c>
      <c r="N24" s="72">
        <f>IF(RES_hh_tes!N24=0,0,1000*11630*RES_hh_tes!N24/RES_hh_num!N24)</f>
        <v>817.32043767374091</v>
      </c>
      <c r="O24" s="72">
        <f>IF(RES_hh_tes!O24=0,0,1000*11630*RES_hh_tes!O24/RES_hh_num!O24)</f>
        <v>902.41271182677588</v>
      </c>
      <c r="P24" s="72">
        <f>IF(RES_hh_tes!P24=0,0,1000*11630*RES_hh_tes!P24/RES_hh_num!P24)</f>
        <v>900.71982565953749</v>
      </c>
      <c r="Q24" s="72">
        <f>IF(RES_hh_tes!Q24=0,0,1000*11630*RES_hh_tes!Q24/RES_hh_num!Q24)</f>
        <v>982.11529284951484</v>
      </c>
      <c r="R24" s="72">
        <f>IF(RES_hh_tes!R24=0,0,1000*11630*RES_hh_tes!R24/RES_hh_num!R24)</f>
        <v>1054.5133697537474</v>
      </c>
      <c r="S24" s="72">
        <f>IF(RES_hh_tes!S24=0,0,1000*11630*RES_hh_tes!S24/RES_hh_num!S24)</f>
        <v>990.22762433794367</v>
      </c>
      <c r="T24" s="72">
        <f>IF(RES_hh_tes!T24=0,0,1000*11630*RES_hh_tes!T24/RES_hh_num!T24)</f>
        <v>1057.6550376270068</v>
      </c>
      <c r="U24" s="72">
        <f>IF(RES_hh_tes!U24=0,0,1000*11630*RES_hh_tes!U24/RES_hh_num!U24)</f>
        <v>1080.4015735641046</v>
      </c>
      <c r="V24" s="72">
        <f>IF(RES_hh_tes!V24=0,0,1000*11630*RES_hh_tes!V24/RES_hh_num!V24)</f>
        <v>989.58040745609833</v>
      </c>
      <c r="W24" s="72">
        <f>IF(RES_hh_tes!W24=0,0,1000*11630*RES_hh_tes!W24/RES_hh_num!W24)</f>
        <v>1105.9322920677739</v>
      </c>
      <c r="X24" s="72">
        <f>IF(RES_hh_tes!X24=0,0,1000*11630*RES_hh_tes!X24/RES_hh_num!X24)</f>
        <v>1071.8242425380272</v>
      </c>
      <c r="Y24" s="72">
        <f>IF(RES_hh_tes!Y24=0,0,1000*11630*RES_hh_tes!Y24/RES_hh_num!Y24)</f>
        <v>1152.1022322225901</v>
      </c>
      <c r="DA24" s="89" t="s">
        <v>516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757.81115337155882</v>
      </c>
      <c r="C25" s="74">
        <f>IF(RES_hh_tes!C25=0,0,1000*11630*RES_hh_tes!C25/RES_hh_num!C25)</f>
        <v>725.08556520133425</v>
      </c>
      <c r="D25" s="74">
        <f>IF(RES_hh_tes!D25=0,0,1000*11630*RES_hh_tes!D25/RES_hh_num!D25)</f>
        <v>720.24429218652358</v>
      </c>
      <c r="E25" s="74">
        <f>IF(RES_hh_tes!E25=0,0,1000*11630*RES_hh_tes!E25/RES_hh_num!E25)</f>
        <v>725.92536768570801</v>
      </c>
      <c r="F25" s="74">
        <f>IF(RES_hh_tes!F25=0,0,1000*11630*RES_hh_tes!F25/RES_hh_num!F25)</f>
        <v>736.08202491105874</v>
      </c>
      <c r="G25" s="74">
        <f>IF(RES_hh_tes!G25=0,0,1000*11630*RES_hh_tes!G25/RES_hh_num!G25)</f>
        <v>762.22386804680957</v>
      </c>
      <c r="H25" s="74">
        <f>IF(RES_hh_tes!H25=0,0,1000*11630*RES_hh_tes!H25/RES_hh_num!H25)</f>
        <v>780.06989814229894</v>
      </c>
      <c r="I25" s="74">
        <f>IF(RES_hh_tes!I25=0,0,1000*11630*RES_hh_tes!I25/RES_hh_num!I25)</f>
        <v>760.99507581339287</v>
      </c>
      <c r="J25" s="74">
        <f>IF(RES_hh_tes!J25=0,0,1000*11630*RES_hh_tes!J25/RES_hh_num!J25)</f>
        <v>703.47741469608559</v>
      </c>
      <c r="K25" s="74">
        <f>IF(RES_hh_tes!K25=0,0,1000*11630*RES_hh_tes!K25/RES_hh_num!K25)</f>
        <v>745.3964912295429</v>
      </c>
      <c r="L25" s="74">
        <f>IF(RES_hh_tes!L25=0,0,1000*11630*RES_hh_tes!L25/RES_hh_num!L25)</f>
        <v>743.05220919056444</v>
      </c>
      <c r="M25" s="74">
        <f>IF(RES_hh_tes!M25=0,0,1000*11630*RES_hh_tes!M25/RES_hh_num!M25)</f>
        <v>771.53338398908704</v>
      </c>
      <c r="N25" s="74">
        <f>IF(RES_hh_tes!N25=0,0,1000*11630*RES_hh_tes!N25/RES_hh_num!N25)</f>
        <v>769.68970967276528</v>
      </c>
      <c r="O25" s="74">
        <f>IF(RES_hh_tes!O25=0,0,1000*11630*RES_hh_tes!O25/RES_hh_num!O25)</f>
        <v>845.18765010994957</v>
      </c>
      <c r="P25" s="74">
        <f>IF(RES_hh_tes!P25=0,0,1000*11630*RES_hh_tes!P25/RES_hh_num!P25)</f>
        <v>850.83466854192864</v>
      </c>
      <c r="Q25" s="74">
        <f>IF(RES_hh_tes!Q25=0,0,1000*11630*RES_hh_tes!Q25/RES_hh_num!Q25)</f>
        <v>929.09551248664263</v>
      </c>
      <c r="R25" s="74">
        <f>IF(RES_hh_tes!R25=0,0,1000*11630*RES_hh_tes!R25/RES_hh_num!R25)</f>
        <v>1015.8391009562316</v>
      </c>
      <c r="S25" s="74">
        <f>IF(RES_hh_tes!S25=0,0,1000*11630*RES_hh_tes!S25/RES_hh_num!S25)</f>
        <v>952.17908418497677</v>
      </c>
      <c r="T25" s="74">
        <f>IF(RES_hh_tes!T25=0,0,1000*11630*RES_hh_tes!T25/RES_hh_num!T25)</f>
        <v>1024.1063281543804</v>
      </c>
      <c r="U25" s="74">
        <f>IF(RES_hh_tes!U25=0,0,1000*11630*RES_hh_tes!U25/RES_hh_num!U25)</f>
        <v>1016.15488019266</v>
      </c>
      <c r="V25" s="74">
        <f>IF(RES_hh_tes!V25=0,0,1000*11630*RES_hh_tes!V25/RES_hh_num!V25)</f>
        <v>982.55385717732815</v>
      </c>
      <c r="W25" s="74">
        <f>IF(RES_hh_tes!W25=0,0,1000*11630*RES_hh_tes!W25/RES_hh_num!W25)</f>
        <v>1076.3474505800777</v>
      </c>
      <c r="X25" s="74">
        <f>IF(RES_hh_tes!X25=0,0,1000*11630*RES_hh_tes!X25/RES_hh_num!X25)</f>
        <v>1042.7916878513583</v>
      </c>
      <c r="Y25" s="74">
        <f>IF(RES_hh_tes!Y25=0,0,1000*11630*RES_hh_tes!Y25/RES_hh_num!Y25)</f>
        <v>1084.8200931173699</v>
      </c>
      <c r="DA25" s="90" t="s">
        <v>517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314.27063885055605</v>
      </c>
      <c r="C26" s="77">
        <f>IF(RES_hh_tes!C26=0,0,1000*11630*RES_hh_tes!C26/RES_hh_num!C26)</f>
        <v>224.93774925602762</v>
      </c>
      <c r="D26" s="77">
        <f>IF(RES_hh_tes!D26=0,0,1000*11630*RES_hh_tes!D26/RES_hh_num!D26)</f>
        <v>234.71738371050122</v>
      </c>
      <c r="E26" s="77">
        <f>IF(RES_hh_tes!E26=0,0,1000*11630*RES_hh_tes!E26/RES_hh_num!E26)</f>
        <v>258.68192857911652</v>
      </c>
      <c r="F26" s="77">
        <f>IF(RES_hh_tes!F26=0,0,1000*11630*RES_hh_tes!F26/RES_hh_num!F26)</f>
        <v>259.03735236931806</v>
      </c>
      <c r="G26" s="77">
        <f>IF(RES_hh_tes!G26=0,0,1000*11630*RES_hh_tes!G26/RES_hh_num!G26)</f>
        <v>315.93221899894081</v>
      </c>
      <c r="H26" s="77">
        <f>IF(RES_hh_tes!H26=0,0,1000*11630*RES_hh_tes!H26/RES_hh_num!H26)</f>
        <v>304.95487903207464</v>
      </c>
      <c r="I26" s="77">
        <f>IF(RES_hh_tes!I26=0,0,1000*11630*RES_hh_tes!I26/RES_hh_num!I26)</f>
        <v>309.4356203720036</v>
      </c>
      <c r="J26" s="77">
        <f>IF(RES_hh_tes!J26=0,0,1000*11630*RES_hh_tes!J26/RES_hh_num!J26)</f>
        <v>292.02816213403599</v>
      </c>
      <c r="K26" s="77">
        <f>IF(RES_hh_tes!K26=0,0,1000*11630*RES_hh_tes!K26/RES_hh_num!K26)</f>
        <v>304.53653511571071</v>
      </c>
      <c r="L26" s="77">
        <f>IF(RES_hh_tes!L26=0,0,1000*11630*RES_hh_tes!L26/RES_hh_num!L26)</f>
        <v>317.01749936596508</v>
      </c>
      <c r="M26" s="77">
        <f>IF(RES_hh_tes!M26=0,0,1000*11630*RES_hh_tes!M26/RES_hh_num!M26)</f>
        <v>337.83851521587223</v>
      </c>
      <c r="N26" s="77">
        <f>IF(RES_hh_tes!N26=0,0,1000*11630*RES_hh_tes!N26/RES_hh_num!N26)</f>
        <v>340.45649894209055</v>
      </c>
      <c r="O26" s="77">
        <f>IF(RES_hh_tes!O26=0,0,1000*11630*RES_hh_tes!O26/RES_hh_num!O26)</f>
        <v>343.28145382336339</v>
      </c>
      <c r="P26" s="77">
        <f>IF(RES_hh_tes!P26=0,0,1000*11630*RES_hh_tes!P26/RES_hh_num!P26)</f>
        <v>343.09753735144494</v>
      </c>
      <c r="Q26" s="77">
        <f>IF(RES_hh_tes!Q26=0,0,1000*11630*RES_hh_tes!Q26/RES_hh_num!Q26)</f>
        <v>345.96761212658635</v>
      </c>
      <c r="R26" s="77">
        <f>IF(RES_hh_tes!R26=0,0,1000*11630*RES_hh_tes!R26/RES_hh_num!R26)</f>
        <v>342.69505939168948</v>
      </c>
      <c r="S26" s="77">
        <f>IF(RES_hh_tes!S26=0,0,1000*11630*RES_hh_tes!S26/RES_hh_num!S26)</f>
        <v>339.77081306792661</v>
      </c>
      <c r="T26" s="77">
        <f>IF(RES_hh_tes!T26=0,0,1000*11630*RES_hh_tes!T26/RES_hh_num!T26)</f>
        <v>334.55001620779888</v>
      </c>
      <c r="U26" s="77">
        <f>IF(RES_hh_tes!U26=0,0,1000*11630*RES_hh_tes!U26/RES_hh_num!U26)</f>
        <v>326.68048392030266</v>
      </c>
      <c r="V26" s="77">
        <f>IF(RES_hh_tes!V26=0,0,1000*11630*RES_hh_tes!V26/RES_hh_num!V26)</f>
        <v>319.28955957333557</v>
      </c>
      <c r="W26" s="77">
        <f>IF(RES_hh_tes!W26=0,0,1000*11630*RES_hh_tes!W26/RES_hh_num!W26)</f>
        <v>310.79554878096951</v>
      </c>
      <c r="X26" s="77">
        <f>IF(RES_hh_tes!X26=0,0,1000*11630*RES_hh_tes!X26/RES_hh_num!X26)</f>
        <v>296.56585752006259</v>
      </c>
      <c r="Y26" s="77">
        <f>IF(RES_hh_tes!Y26=0,0,1000*11630*RES_hh_tes!Y26/RES_hh_num!Y26)</f>
        <v>301.46908821873723</v>
      </c>
      <c r="DA26" s="92" t="s">
        <v>518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123.44548247501612</v>
      </c>
      <c r="C27" s="69">
        <f>IF(RES_hh_tes!C27=0,0,1000*11630*RES_hh_tes!C27/RES_hh_num!C27)</f>
        <v>122.80843091698092</v>
      </c>
      <c r="D27" s="69">
        <f>IF(RES_hh_tes!D27=0,0,1000*11630*RES_hh_tes!D27/RES_hh_num!D27)</f>
        <v>124.62871209219792</v>
      </c>
      <c r="E27" s="69">
        <f>IF(RES_hh_tes!E27=0,0,1000*11630*RES_hh_tes!E27/RES_hh_num!E27)</f>
        <v>129.4828005669024</v>
      </c>
      <c r="F27" s="69">
        <f>IF(RES_hh_tes!F27=0,0,1000*11630*RES_hh_tes!F27/RES_hh_num!F27)</f>
        <v>135.50699669930242</v>
      </c>
      <c r="G27" s="69">
        <f>IF(RES_hh_tes!G27=0,0,1000*11630*RES_hh_tes!G27/RES_hh_num!G27)</f>
        <v>142.05255090060137</v>
      </c>
      <c r="H27" s="69">
        <f>IF(RES_hh_tes!H27=0,0,1000*11630*RES_hh_tes!H27/RES_hh_num!H27)</f>
        <v>146.03476365829201</v>
      </c>
      <c r="I27" s="69">
        <f>IF(RES_hh_tes!I27=0,0,1000*11630*RES_hh_tes!I27/RES_hh_num!I27)</f>
        <v>145.14070309101734</v>
      </c>
      <c r="J27" s="69">
        <f>IF(RES_hh_tes!J27=0,0,1000*11630*RES_hh_tes!J27/RES_hh_num!J27)</f>
        <v>139.10769251737369</v>
      </c>
      <c r="K27" s="69">
        <f>IF(RES_hh_tes!K27=0,0,1000*11630*RES_hh_tes!K27/RES_hh_num!K27)</f>
        <v>153.64729450425341</v>
      </c>
      <c r="L27" s="69">
        <f>IF(RES_hh_tes!L27=0,0,1000*11630*RES_hh_tes!L27/RES_hh_num!L27)</f>
        <v>165.27274794582084</v>
      </c>
      <c r="M27" s="69">
        <f>IF(RES_hh_tes!M27=0,0,1000*11630*RES_hh_tes!M27/RES_hh_num!M27)</f>
        <v>165.9310202928695</v>
      </c>
      <c r="N27" s="69">
        <f>IF(RES_hh_tes!N27=0,0,1000*11630*RES_hh_tes!N27/RES_hh_num!N27)</f>
        <v>170.1802394452846</v>
      </c>
      <c r="O27" s="69">
        <f>IF(RES_hh_tes!O27=0,0,1000*11630*RES_hh_tes!O27/RES_hh_num!O27)</f>
        <v>187.31975876194383</v>
      </c>
      <c r="P27" s="69">
        <f>IF(RES_hh_tes!P27=0,0,1000*11630*RES_hh_tes!P27/RES_hh_num!P27)</f>
        <v>187.05334065395303</v>
      </c>
      <c r="Q27" s="69">
        <f>IF(RES_hh_tes!Q27=0,0,1000*11630*RES_hh_tes!Q27/RES_hh_num!Q27)</f>
        <v>202.9339158427947</v>
      </c>
      <c r="R27" s="69">
        <f>IF(RES_hh_tes!R27=0,0,1000*11630*RES_hh_tes!R27/RES_hh_num!R27)</f>
        <v>203.2255747242645</v>
      </c>
      <c r="S27" s="69">
        <f>IF(RES_hh_tes!S27=0,0,1000*11630*RES_hh_tes!S27/RES_hh_num!S27)</f>
        <v>220.0096929628034</v>
      </c>
      <c r="T27" s="69">
        <f>IF(RES_hh_tes!T27=0,0,1000*11630*RES_hh_tes!T27/RES_hh_num!T27)</f>
        <v>232.71696763197286</v>
      </c>
      <c r="U27" s="69">
        <f>IF(RES_hh_tes!U27=0,0,1000*11630*RES_hh_tes!U27/RES_hh_num!U27)</f>
        <v>233.74887759234431</v>
      </c>
      <c r="V27" s="69">
        <f>IF(RES_hh_tes!V27=0,0,1000*11630*RES_hh_tes!V27/RES_hh_num!V27)</f>
        <v>235.84746852749333</v>
      </c>
      <c r="W27" s="69">
        <f>IF(RES_hh_tes!W27=0,0,1000*11630*RES_hh_tes!W27/RES_hh_num!W27)</f>
        <v>237.58927637743651</v>
      </c>
      <c r="X27" s="69">
        <f>IF(RES_hh_tes!X27=0,0,1000*11630*RES_hh_tes!X27/RES_hh_num!X27)</f>
        <v>230.22532324700356</v>
      </c>
      <c r="Y27" s="69">
        <f>IF(RES_hh_tes!Y27=0,0,1000*11630*RES_hh_tes!Y27/RES_hh_num!Y27)</f>
        <v>233.07971292749323</v>
      </c>
      <c r="DA27" s="88" t="s">
        <v>282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X28" s="72">
        <f>IF(RES_hh_tes!X28=0,0,1000*11630*RES_hh_tes!X28/RES_hh_num!X28)</f>
        <v>0</v>
      </c>
      <c r="Y28" s="72">
        <f>IF(RES_hh_tes!Y28=0,0,1000*11630*RES_hh_tes!Y28/RES_hh_num!Y28)</f>
        <v>0</v>
      </c>
      <c r="DA28" s="89" t="s">
        <v>519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0</v>
      </c>
      <c r="C29" s="72">
        <f>IF(RES_hh_tes!C29=0,0,1000*11630*RES_hh_tes!C29/RES_hh_num!C29)</f>
        <v>0</v>
      </c>
      <c r="D29" s="72">
        <f>IF(RES_hh_tes!D29=0,0,1000*11630*RES_hh_tes!D29/RES_hh_num!D29)</f>
        <v>0</v>
      </c>
      <c r="E29" s="72">
        <f>IF(RES_hh_tes!E29=0,0,1000*11630*RES_hh_tes!E29/RES_hh_num!E29)</f>
        <v>0</v>
      </c>
      <c r="F29" s="72">
        <f>IF(RES_hh_tes!F29=0,0,1000*11630*RES_hh_tes!F29/RES_hh_num!F29)</f>
        <v>0</v>
      </c>
      <c r="G29" s="72">
        <f>IF(RES_hh_tes!G29=0,0,1000*11630*RES_hh_tes!G29/RES_hh_num!G29)</f>
        <v>0</v>
      </c>
      <c r="H29" s="72">
        <f>IF(RES_hh_tes!H29=0,0,1000*11630*RES_hh_tes!H29/RES_hh_num!H29)</f>
        <v>0</v>
      </c>
      <c r="I29" s="72">
        <f>IF(RES_hh_tes!I29=0,0,1000*11630*RES_hh_tes!I29/RES_hh_num!I29)</f>
        <v>0</v>
      </c>
      <c r="J29" s="72">
        <f>IF(RES_hh_tes!J29=0,0,1000*11630*RES_hh_tes!J29/RES_hh_num!J29)</f>
        <v>0</v>
      </c>
      <c r="K29" s="72">
        <f>IF(RES_hh_tes!K29=0,0,1000*11630*RES_hh_tes!K29/RES_hh_num!K29)</f>
        <v>0</v>
      </c>
      <c r="L29" s="72">
        <f>IF(RES_hh_tes!L29=0,0,1000*11630*RES_hh_tes!L29/RES_hh_num!L29)</f>
        <v>0</v>
      </c>
      <c r="M29" s="72">
        <f>IF(RES_hh_tes!M29=0,0,1000*11630*RES_hh_tes!M29/RES_hh_num!M29)</f>
        <v>0</v>
      </c>
      <c r="N29" s="72">
        <f>IF(RES_hh_tes!N29=0,0,1000*11630*RES_hh_tes!N29/RES_hh_num!N29)</f>
        <v>0</v>
      </c>
      <c r="O29" s="72">
        <f>IF(RES_hh_tes!O29=0,0,1000*11630*RES_hh_tes!O29/RES_hh_num!O29)</f>
        <v>0</v>
      </c>
      <c r="P29" s="72">
        <f>IF(RES_hh_tes!P29=0,0,1000*11630*RES_hh_tes!P29/RES_hh_num!P29)</f>
        <v>0</v>
      </c>
      <c r="Q29" s="72">
        <f>IF(RES_hh_tes!Q29=0,0,1000*11630*RES_hh_tes!Q29/RES_hh_num!Q29)</f>
        <v>0</v>
      </c>
      <c r="R29" s="72">
        <f>IF(RES_hh_tes!R29=0,0,1000*11630*RES_hh_tes!R29/RES_hh_num!R29)</f>
        <v>0</v>
      </c>
      <c r="S29" s="72">
        <f>IF(RES_hh_tes!S29=0,0,1000*11630*RES_hh_tes!S29/RES_hh_num!S29)</f>
        <v>0</v>
      </c>
      <c r="T29" s="72">
        <f>IF(RES_hh_tes!T29=0,0,1000*11630*RES_hh_tes!T29/RES_hh_num!T29)</f>
        <v>0</v>
      </c>
      <c r="U29" s="72">
        <f>IF(RES_hh_tes!U29=0,0,1000*11630*RES_hh_tes!U29/RES_hh_num!U29)</f>
        <v>0</v>
      </c>
      <c r="V29" s="72">
        <f>IF(RES_hh_tes!V29=0,0,1000*11630*RES_hh_tes!V29/RES_hh_num!V29)</f>
        <v>0</v>
      </c>
      <c r="W29" s="72">
        <f>IF(RES_hh_tes!W29=0,0,1000*11630*RES_hh_tes!W29/RES_hh_num!W29)</f>
        <v>0</v>
      </c>
      <c r="X29" s="72">
        <f>IF(RES_hh_tes!X29=0,0,1000*11630*RES_hh_tes!X29/RES_hh_num!X29)</f>
        <v>0</v>
      </c>
      <c r="Y29" s="72">
        <f>IF(RES_hh_tes!Y29=0,0,1000*11630*RES_hh_tes!Y29/RES_hh_num!Y29)</f>
        <v>0</v>
      </c>
      <c r="DA29" s="89" t="s">
        <v>520</v>
      </c>
    </row>
    <row r="30" spans="1:105" ht="12" customHeight="1" x14ac:dyDescent="0.25">
      <c r="A30" s="28" t="s">
        <v>189</v>
      </c>
      <c r="B30" s="72">
        <f>IF(RES_hh_tes!B30=0,0,1000*11630*RES_hh_tes!B30/RES_hh_num!B30)</f>
        <v>119.23290430789312</v>
      </c>
      <c r="C30" s="72">
        <f>IF(RES_hh_tes!C30=0,0,1000*11630*RES_hh_tes!C30/RES_hh_num!C30)</f>
        <v>138.57099695174588</v>
      </c>
      <c r="D30" s="72">
        <f>IF(RES_hh_tes!D30=0,0,1000*11630*RES_hh_tes!D30/RES_hh_num!D30)</f>
        <v>111.35408040124763</v>
      </c>
      <c r="E30" s="72">
        <f>IF(RES_hh_tes!E30=0,0,1000*11630*RES_hh_tes!E30/RES_hh_num!E30)</f>
        <v>117.51347082474143</v>
      </c>
      <c r="F30" s="72">
        <f>IF(RES_hh_tes!F30=0,0,1000*11630*RES_hh_tes!F30/RES_hh_num!F30)</f>
        <v>140.05020752340025</v>
      </c>
      <c r="G30" s="72">
        <f>IF(RES_hh_tes!G30=0,0,1000*11630*RES_hh_tes!G30/RES_hh_num!G30)</f>
        <v>147.07926753334405</v>
      </c>
      <c r="H30" s="72">
        <f>IF(RES_hh_tes!H30=0,0,1000*11630*RES_hh_tes!H30/RES_hh_num!H30)</f>
        <v>120.12660858203412</v>
      </c>
      <c r="I30" s="72">
        <f>IF(RES_hh_tes!I30=0,0,1000*11630*RES_hh_tes!I30/RES_hh_num!I30)</f>
        <v>101.74399803241239</v>
      </c>
      <c r="J30" s="72">
        <f>IF(RES_hh_tes!J30=0,0,1000*11630*RES_hh_tes!J30/RES_hh_num!J30)</f>
        <v>155.55719930497807</v>
      </c>
      <c r="K30" s="72">
        <f>IF(RES_hh_tes!K30=0,0,1000*11630*RES_hh_tes!K30/RES_hh_num!K30)</f>
        <v>186.67605843308073</v>
      </c>
      <c r="L30" s="72">
        <f>IF(RES_hh_tes!L30=0,0,1000*11630*RES_hh_tes!L30/RES_hh_num!L30)</f>
        <v>184.13284256944397</v>
      </c>
      <c r="M30" s="72">
        <f>IF(RES_hh_tes!M30=0,0,1000*11630*RES_hh_tes!M30/RES_hh_num!M30)</f>
        <v>140.83065929867971</v>
      </c>
      <c r="N30" s="72">
        <f>IF(RES_hh_tes!N30=0,0,1000*11630*RES_hh_tes!N30/RES_hh_num!N30)</f>
        <v>152.39764346189409</v>
      </c>
      <c r="O30" s="72">
        <f>IF(RES_hh_tes!O30=0,0,1000*11630*RES_hh_tes!O30/RES_hh_num!O30)</f>
        <v>177.28825821256302</v>
      </c>
      <c r="P30" s="72">
        <f>IF(RES_hh_tes!P30=0,0,1000*11630*RES_hh_tes!P30/RES_hh_num!P30)</f>
        <v>189.48817186102636</v>
      </c>
      <c r="Q30" s="72">
        <f>IF(RES_hh_tes!Q30=0,0,1000*11630*RES_hh_tes!Q30/RES_hh_num!Q30)</f>
        <v>209.49439014667956</v>
      </c>
      <c r="R30" s="72">
        <f>IF(RES_hh_tes!R30=0,0,1000*11630*RES_hh_tes!R30/RES_hh_num!R30)</f>
        <v>226.5517308134354</v>
      </c>
      <c r="S30" s="72">
        <f>IF(RES_hh_tes!S30=0,0,1000*11630*RES_hh_tes!S30/RES_hh_num!S30)</f>
        <v>208.69414216533175</v>
      </c>
      <c r="T30" s="72">
        <f>IF(RES_hh_tes!T30=0,0,1000*11630*RES_hh_tes!T30/RES_hh_num!T30)</f>
        <v>227.07125098271334</v>
      </c>
      <c r="U30" s="72">
        <f>IF(RES_hh_tes!U30=0,0,1000*11630*RES_hh_tes!U30/RES_hh_num!U30)</f>
        <v>267.19361335105498</v>
      </c>
      <c r="V30" s="72">
        <f>IF(RES_hh_tes!V30=0,0,1000*11630*RES_hh_tes!V30/RES_hh_num!V30)</f>
        <v>153.01418819527811</v>
      </c>
      <c r="W30" s="72">
        <f>IF(RES_hh_tes!W30=0,0,1000*11630*RES_hh_tes!W30/RES_hh_num!W30)</f>
        <v>241.05724511019758</v>
      </c>
      <c r="X30" s="72">
        <f>IF(RES_hh_tes!X30=0,0,1000*11630*RES_hh_tes!X30/RES_hh_num!X30)</f>
        <v>228.01312181959995</v>
      </c>
      <c r="Y30" s="72">
        <f>IF(RES_hh_tes!Y30=0,0,1000*11630*RES_hh_tes!Y30/RES_hh_num!Y30)</f>
        <v>232.74127141518019</v>
      </c>
      <c r="DA30" s="89" t="s">
        <v>521</v>
      </c>
    </row>
    <row r="31" spans="1:105" ht="12" customHeight="1" x14ac:dyDescent="0.25">
      <c r="A31" s="28" t="s">
        <v>202</v>
      </c>
      <c r="B31" s="72">
        <f>IF(RES_hh_tes!B31=0,0,1000*11630*RES_hh_tes!B31/RES_hh_num!B31)</f>
        <v>0</v>
      </c>
      <c r="C31" s="72">
        <f>IF(RES_hh_tes!C31=0,0,1000*11630*RES_hh_tes!C31/RES_hh_num!C31)</f>
        <v>0</v>
      </c>
      <c r="D31" s="72">
        <f>IF(RES_hh_tes!D31=0,0,1000*11630*RES_hh_tes!D31/RES_hh_num!D31)</f>
        <v>0</v>
      </c>
      <c r="E31" s="72">
        <f>IF(RES_hh_tes!E31=0,0,1000*11630*RES_hh_tes!E31/RES_hh_num!E31)</f>
        <v>0</v>
      </c>
      <c r="F31" s="72">
        <f>IF(RES_hh_tes!F31=0,0,1000*11630*RES_hh_tes!F31/RES_hh_num!F31)</f>
        <v>0</v>
      </c>
      <c r="G31" s="72">
        <f>IF(RES_hh_tes!G31=0,0,1000*11630*RES_hh_tes!G31/RES_hh_num!G31)</f>
        <v>0</v>
      </c>
      <c r="H31" s="72">
        <f>IF(RES_hh_tes!H31=0,0,1000*11630*RES_hh_tes!H31/RES_hh_num!H31)</f>
        <v>0</v>
      </c>
      <c r="I31" s="72">
        <f>IF(RES_hh_tes!I31=0,0,1000*11630*RES_hh_tes!I31/RES_hh_num!I31)</f>
        <v>0</v>
      </c>
      <c r="J31" s="72">
        <f>IF(RES_hh_tes!J31=0,0,1000*11630*RES_hh_tes!J31/RES_hh_num!J31)</f>
        <v>0</v>
      </c>
      <c r="K31" s="72">
        <f>IF(RES_hh_tes!K31=0,0,1000*11630*RES_hh_tes!K31/RES_hh_num!K31)</f>
        <v>0</v>
      </c>
      <c r="L31" s="72">
        <f>IF(RES_hh_tes!L31=0,0,1000*11630*RES_hh_tes!L31/RES_hh_num!L31)</f>
        <v>0</v>
      </c>
      <c r="M31" s="72">
        <f>IF(RES_hh_tes!M31=0,0,1000*11630*RES_hh_tes!M31/RES_hh_num!M31)</f>
        <v>0</v>
      </c>
      <c r="N31" s="72">
        <f>IF(RES_hh_tes!N31=0,0,1000*11630*RES_hh_tes!N31/RES_hh_num!N31)</f>
        <v>0</v>
      </c>
      <c r="O31" s="72">
        <f>IF(RES_hh_tes!O31=0,0,1000*11630*RES_hh_tes!O31/RES_hh_num!O31)</f>
        <v>0</v>
      </c>
      <c r="P31" s="72">
        <f>IF(RES_hh_tes!P31=0,0,1000*11630*RES_hh_tes!P31/RES_hh_num!P31)</f>
        <v>0</v>
      </c>
      <c r="Q31" s="72">
        <f>IF(RES_hh_tes!Q31=0,0,1000*11630*RES_hh_tes!Q31/RES_hh_num!Q31)</f>
        <v>0</v>
      </c>
      <c r="R31" s="72">
        <f>IF(RES_hh_tes!R31=0,0,1000*11630*RES_hh_tes!R31/RES_hh_num!R31)</f>
        <v>0</v>
      </c>
      <c r="S31" s="72">
        <f>IF(RES_hh_tes!S31=0,0,1000*11630*RES_hh_tes!S31/RES_hh_num!S31)</f>
        <v>0</v>
      </c>
      <c r="T31" s="72">
        <f>IF(RES_hh_tes!T31=0,0,1000*11630*RES_hh_tes!T31/RES_hh_num!T31)</f>
        <v>0</v>
      </c>
      <c r="U31" s="72">
        <f>IF(RES_hh_tes!U31=0,0,1000*11630*RES_hh_tes!U31/RES_hh_num!U31)</f>
        <v>0</v>
      </c>
      <c r="V31" s="72">
        <f>IF(RES_hh_tes!V31=0,0,1000*11630*RES_hh_tes!V31/RES_hh_num!V31)</f>
        <v>0</v>
      </c>
      <c r="W31" s="72">
        <f>IF(RES_hh_tes!W31=0,0,1000*11630*RES_hh_tes!W31/RES_hh_num!W31)</f>
        <v>0</v>
      </c>
      <c r="X31" s="72">
        <f>IF(RES_hh_tes!X31=0,0,1000*11630*RES_hh_tes!X31/RES_hh_num!X31)</f>
        <v>0</v>
      </c>
      <c r="Y31" s="72">
        <f>IF(RES_hh_tes!Y31=0,0,1000*11630*RES_hh_tes!Y31/RES_hh_num!Y31)</f>
        <v>0</v>
      </c>
      <c r="DA31" s="89" t="s">
        <v>522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123.49486923605615</v>
      </c>
      <c r="C32" s="77">
        <f>IF(RES_hh_tes!C32=0,0,1000*11630*RES_hh_tes!C32/RES_hh_num!C32)</f>
        <v>122.63466757712501</v>
      </c>
      <c r="D32" s="77">
        <f>IF(RES_hh_tes!D32=0,0,1000*11630*RES_hh_tes!D32/RES_hh_num!D32)</f>
        <v>124.74609476066904</v>
      </c>
      <c r="E32" s="77">
        <f>IF(RES_hh_tes!E32=0,0,1000*11630*RES_hh_tes!E32/RES_hh_num!E32)</f>
        <v>129.57386547446441</v>
      </c>
      <c r="F32" s="77">
        <f>IF(RES_hh_tes!F32=0,0,1000*11630*RES_hh_tes!F32/RES_hh_num!F32)</f>
        <v>135.47635547236604</v>
      </c>
      <c r="G32" s="77">
        <f>IF(RES_hh_tes!G32=0,0,1000*11630*RES_hh_tes!G32/RES_hh_num!G32)</f>
        <v>142.02090412500877</v>
      </c>
      <c r="H32" s="77">
        <f>IF(RES_hh_tes!H32=0,0,1000*11630*RES_hh_tes!H32/RES_hh_num!H32)</f>
        <v>146.20102853688331</v>
      </c>
      <c r="I32" s="77">
        <f>IF(RES_hh_tes!I32=0,0,1000*11630*RES_hh_tes!I32/RES_hh_num!I32)</f>
        <v>145.47671871762648</v>
      </c>
      <c r="J32" s="77">
        <f>IF(RES_hh_tes!J32=0,0,1000*11630*RES_hh_tes!J32/RES_hh_num!J32)</f>
        <v>138.93824580074732</v>
      </c>
      <c r="K32" s="77">
        <f>IF(RES_hh_tes!K32=0,0,1000*11630*RES_hh_tes!K32/RES_hh_num!K32)</f>
        <v>153.26567383972863</v>
      </c>
      <c r="L32" s="77">
        <f>IF(RES_hh_tes!L32=0,0,1000*11630*RES_hh_tes!L32/RES_hh_num!L32)</f>
        <v>165.06418853110347</v>
      </c>
      <c r="M32" s="77">
        <f>IF(RES_hh_tes!M32=0,0,1000*11630*RES_hh_tes!M32/RES_hh_num!M32)</f>
        <v>166.15189430431684</v>
      </c>
      <c r="N32" s="77">
        <f>IF(RES_hh_tes!N32=0,0,1000*11630*RES_hh_tes!N32/RES_hh_num!N32)</f>
        <v>170.30938386386117</v>
      </c>
      <c r="O32" s="77">
        <f>IF(RES_hh_tes!O32=0,0,1000*11630*RES_hh_tes!O32/RES_hh_num!O32)</f>
        <v>187.38545611002496</v>
      </c>
      <c r="P32" s="77">
        <f>IF(RES_hh_tes!P32=0,0,1000*11630*RES_hh_tes!P32/RES_hh_num!P32)</f>
        <v>187.03705713725483</v>
      </c>
      <c r="Q32" s="77">
        <f>IF(RES_hh_tes!Q32=0,0,1000*11630*RES_hh_tes!Q32/RES_hh_num!Q32)</f>
        <v>202.89019446814632</v>
      </c>
      <c r="R32" s="77">
        <f>IF(RES_hh_tes!R32=0,0,1000*11630*RES_hh_tes!R32/RES_hh_num!R32)</f>
        <v>203.07689707170508</v>
      </c>
      <c r="S32" s="77">
        <f>IF(RES_hh_tes!S32=0,0,1000*11630*RES_hh_tes!S32/RES_hh_num!S32)</f>
        <v>220.07200691597487</v>
      </c>
      <c r="T32" s="77">
        <f>IF(RES_hh_tes!T32=0,0,1000*11630*RES_hh_tes!T32/RES_hh_num!T32)</f>
        <v>232.74237695547325</v>
      </c>
      <c r="U32" s="77">
        <f>IF(RES_hh_tes!U32=0,0,1000*11630*RES_hh_tes!U32/RES_hh_num!U32)</f>
        <v>233.62701340360974</v>
      </c>
      <c r="V32" s="77">
        <f>IF(RES_hh_tes!V32=0,0,1000*11630*RES_hh_tes!V32/RES_hh_num!V32)</f>
        <v>236.07075528651404</v>
      </c>
      <c r="W32" s="77">
        <f>IF(RES_hh_tes!W32=0,0,1000*11630*RES_hh_tes!W32/RES_hh_num!W32)</f>
        <v>237.58067491912317</v>
      </c>
      <c r="X32" s="77">
        <f>IF(RES_hh_tes!X32=0,0,1000*11630*RES_hh_tes!X32/RES_hh_num!X32)</f>
        <v>230.23061498269089</v>
      </c>
      <c r="Y32" s="77">
        <f>IF(RES_hh_tes!Y32=0,0,1000*11630*RES_hh_tes!Y32/RES_hh_num!Y32)</f>
        <v>233.08050405769333</v>
      </c>
      <c r="DA32" s="92" t="s">
        <v>523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698.18307958499429</v>
      </c>
      <c r="C3" s="65">
        <f>IF(RES_hh_emi!C3=0,0,1000000*RES_hh_emi!C3/RES_hh_num!C3)</f>
        <v>672.35471893202248</v>
      </c>
      <c r="D3" s="65">
        <f>IF(RES_hh_emi!D3=0,0,1000000*RES_hh_emi!D3/RES_hh_num!D3)</f>
        <v>578.49833076108087</v>
      </c>
      <c r="E3" s="65">
        <f>IF(RES_hh_emi!E3=0,0,1000000*RES_hh_emi!E3/RES_hh_num!E3)</f>
        <v>542.42008890287559</v>
      </c>
      <c r="F3" s="65">
        <f>IF(RES_hh_emi!F3=0,0,1000000*RES_hh_emi!F3/RES_hh_num!F3)</f>
        <v>391.95055168893498</v>
      </c>
      <c r="G3" s="65">
        <f>IF(RES_hh_emi!G3=0,0,1000000*RES_hh_emi!G3/RES_hh_num!G3)</f>
        <v>566.94397273421146</v>
      </c>
      <c r="H3" s="65">
        <f>IF(RES_hh_emi!H3=0,0,1000000*RES_hh_emi!H3/RES_hh_num!H3)</f>
        <v>424.25924516586127</v>
      </c>
      <c r="I3" s="65">
        <f>IF(RES_hh_emi!I3=0,0,1000000*RES_hh_emi!I3/RES_hh_num!I3)</f>
        <v>354.57328740791326</v>
      </c>
      <c r="J3" s="65">
        <f>IF(RES_hh_emi!J3=0,0,1000000*RES_hh_emi!J3/RES_hh_num!J3)</f>
        <v>296.81155161376489</v>
      </c>
      <c r="K3" s="65">
        <f>IF(RES_hh_emi!K3=0,0,1000000*RES_hh_emi!K3/RES_hh_num!K3)</f>
        <v>268.22317066899927</v>
      </c>
      <c r="L3" s="65">
        <f>IF(RES_hh_emi!L3=0,0,1000000*RES_hh_emi!L3/RES_hh_num!L3)</f>
        <v>247.49843214095242</v>
      </c>
      <c r="M3" s="65">
        <f>IF(RES_hh_emi!M3=0,0,1000000*RES_hh_emi!M3/RES_hh_num!M3)</f>
        <v>208.88631085355703</v>
      </c>
      <c r="N3" s="65">
        <f>IF(RES_hh_emi!N3=0,0,1000000*RES_hh_emi!N3/RES_hh_num!N3)</f>
        <v>192.23457831207401</v>
      </c>
      <c r="O3" s="65">
        <f>IF(RES_hh_emi!O3=0,0,1000000*RES_hh_emi!O3/RES_hh_num!O3)</f>
        <v>177.47690384467816</v>
      </c>
      <c r="P3" s="65">
        <f>IF(RES_hh_emi!P3=0,0,1000000*RES_hh_emi!P3/RES_hh_num!P3)</f>
        <v>161.45595235148488</v>
      </c>
      <c r="Q3" s="65">
        <f>IF(RES_hh_emi!Q3=0,0,1000000*RES_hh_emi!Q3/RES_hh_num!Q3)</f>
        <v>160.16416223038081</v>
      </c>
      <c r="R3" s="65">
        <f>IF(RES_hh_emi!R3=0,0,1000000*RES_hh_emi!R3/RES_hh_num!R3)</f>
        <v>144.13585069230032</v>
      </c>
      <c r="S3" s="65">
        <f>IF(RES_hh_emi!S3=0,0,1000000*RES_hh_emi!S3/RES_hh_num!S3)</f>
        <v>139.78367005473893</v>
      </c>
      <c r="T3" s="65">
        <f>IF(RES_hh_emi!T3=0,0,1000000*RES_hh_emi!T3/RES_hh_num!T3)</f>
        <v>128.31852569117655</v>
      </c>
      <c r="U3" s="65">
        <f>IF(RES_hh_emi!U3=0,0,1000000*RES_hh_emi!U3/RES_hh_num!U3)</f>
        <v>121.41465104808641</v>
      </c>
      <c r="V3" s="65">
        <f>IF(RES_hh_emi!V3=0,0,1000000*RES_hh_emi!V3/RES_hh_num!V3)</f>
        <v>126.40445392441669</v>
      </c>
      <c r="W3" s="65">
        <f>IF(RES_hh_emi!W3=0,0,1000000*RES_hh_emi!W3/RES_hh_num!W3)</f>
        <v>129.39622589972271</v>
      </c>
      <c r="X3" s="65">
        <f>IF(RES_hh_emi!X3=0,0,1000000*RES_hh_emi!X3/RES_hh_num!X3)</f>
        <v>93.744016679494479</v>
      </c>
      <c r="Y3" s="65">
        <f>IF(RES_hh_emi!Y3=0,0,1000000*RES_hh_emi!Y3/RES_hh_num!Y3)</f>
        <v>82.99028790950284</v>
      </c>
      <c r="DA3" s="87" t="s">
        <v>284</v>
      </c>
    </row>
    <row r="4" spans="1:105" ht="12.95" customHeight="1" x14ac:dyDescent="0.25">
      <c r="A4" s="68" t="s">
        <v>57</v>
      </c>
      <c r="B4" s="69">
        <f>IF(RES_hh_emi!B4=0,0,1000000*RES_hh_emi!B4/RES_hh_num!B4)</f>
        <v>657.46281761897751</v>
      </c>
      <c r="C4" s="69">
        <f>IF(RES_hh_emi!C4=0,0,1000000*RES_hh_emi!C4/RES_hh_num!C4)</f>
        <v>636.35084780220507</v>
      </c>
      <c r="D4" s="69">
        <f>IF(RES_hh_emi!D4=0,0,1000000*RES_hh_emi!D4/RES_hh_num!D4)</f>
        <v>547.71807922876872</v>
      </c>
      <c r="E4" s="69">
        <f>IF(RES_hh_emi!E4=0,0,1000000*RES_hh_emi!E4/RES_hh_num!E4)</f>
        <v>514.22211812140904</v>
      </c>
      <c r="F4" s="69">
        <f>IF(RES_hh_emi!F4=0,0,1000000*RES_hh_emi!F4/RES_hh_num!F4)</f>
        <v>371.00197965282882</v>
      </c>
      <c r="G4" s="69">
        <f>IF(RES_hh_emi!G4=0,0,1000000*RES_hh_emi!G4/RES_hh_num!G4)</f>
        <v>538.26391064207019</v>
      </c>
      <c r="H4" s="69">
        <f>IF(RES_hh_emi!H4=0,0,1000000*RES_hh_emi!H4/RES_hh_num!H4)</f>
        <v>402.42207001670943</v>
      </c>
      <c r="I4" s="69">
        <f>IF(RES_hh_emi!I4=0,0,1000000*RES_hh_emi!I4/RES_hh_num!I4)</f>
        <v>335.60468454152556</v>
      </c>
      <c r="J4" s="69">
        <f>IF(RES_hh_emi!J4=0,0,1000000*RES_hh_emi!J4/RES_hh_num!J4)</f>
        <v>281.29624197311267</v>
      </c>
      <c r="K4" s="69">
        <f>IF(RES_hh_emi!K4=0,0,1000000*RES_hh_emi!K4/RES_hh_num!K4)</f>
        <v>253.70358983742318</v>
      </c>
      <c r="L4" s="69">
        <f>IF(RES_hh_emi!L4=0,0,1000000*RES_hh_emi!L4/RES_hh_num!L4)</f>
        <v>236.55259446899129</v>
      </c>
      <c r="M4" s="69">
        <f>IF(RES_hh_emi!M4=0,0,1000000*RES_hh_emi!M4/RES_hh_num!M4)</f>
        <v>198.16466443394438</v>
      </c>
      <c r="N4" s="69">
        <f>IF(RES_hh_emi!N4=0,0,1000000*RES_hh_emi!N4/RES_hh_num!N4)</f>
        <v>182.55500646452083</v>
      </c>
      <c r="O4" s="69">
        <f>IF(RES_hh_emi!O4=0,0,1000000*RES_hh_emi!O4/RES_hh_num!O4)</f>
        <v>167.02549636021294</v>
      </c>
      <c r="P4" s="69">
        <f>IF(RES_hh_emi!P4=0,0,1000000*RES_hh_emi!P4/RES_hh_num!P4)</f>
        <v>150.87071351001086</v>
      </c>
      <c r="Q4" s="69">
        <f>IF(RES_hh_emi!Q4=0,0,1000000*RES_hh_emi!Q4/RES_hh_num!Q4)</f>
        <v>149.1474433796019</v>
      </c>
      <c r="R4" s="69">
        <f>IF(RES_hh_emi!R4=0,0,1000000*RES_hh_emi!R4/RES_hh_num!R4)</f>
        <v>134.03983048569805</v>
      </c>
      <c r="S4" s="69">
        <f>IF(RES_hh_emi!S4=0,0,1000000*RES_hh_emi!S4/RES_hh_num!S4)</f>
        <v>130.56865968394436</v>
      </c>
      <c r="T4" s="69">
        <f>IF(RES_hh_emi!T4=0,0,1000000*RES_hh_emi!T4/RES_hh_num!T4)</f>
        <v>119.1328539299864</v>
      </c>
      <c r="U4" s="69">
        <f>IF(RES_hh_emi!U4=0,0,1000000*RES_hh_emi!U4/RES_hh_num!U4)</f>
        <v>112.45957203999635</v>
      </c>
      <c r="V4" s="69">
        <f>IF(RES_hh_emi!V4=0,0,1000000*RES_hh_emi!V4/RES_hh_num!V4)</f>
        <v>117.22939745921086</v>
      </c>
      <c r="W4" s="69">
        <f>IF(RES_hh_emi!W4=0,0,1000000*RES_hh_emi!W4/RES_hh_num!W4)</f>
        <v>123.82013425073593</v>
      </c>
      <c r="X4" s="69">
        <f>IF(RES_hh_emi!X4=0,0,1000000*RES_hh_emi!X4/RES_hh_num!X4)</f>
        <v>89.20569627501763</v>
      </c>
      <c r="Y4" s="69">
        <f>IF(RES_hh_emi!Y4=0,0,1000000*RES_hh_emi!Y4/RES_hh_num!Y4)</f>
        <v>78.957948173950768</v>
      </c>
      <c r="DA4" s="88" t="s">
        <v>285</v>
      </c>
    </row>
    <row r="5" spans="1:105" ht="12" customHeight="1" x14ac:dyDescent="0.25">
      <c r="A5" s="28" t="s">
        <v>51</v>
      </c>
      <c r="B5" s="72">
        <f>IF(RES_hh_emi!B5=0,0,1000000*RES_hh_emi!B5/RES_hh_num!B5)</f>
        <v>0</v>
      </c>
      <c r="C5" s="72">
        <f>IF(RES_hh_emi!C5=0,0,1000000*RES_hh_emi!C5/RES_hh_num!C5)</f>
        <v>0</v>
      </c>
      <c r="D5" s="72">
        <f>IF(RES_hh_emi!D5=0,0,1000000*RES_hh_emi!D5/RES_hh_num!D5)</f>
        <v>0</v>
      </c>
      <c r="E5" s="72">
        <f>IF(RES_hh_emi!E5=0,0,1000000*RES_hh_emi!E5/RES_hh_num!E5)</f>
        <v>0</v>
      </c>
      <c r="F5" s="72">
        <f>IF(RES_hh_emi!F5=0,0,1000000*RES_hh_emi!F5/RES_hh_num!F5)</f>
        <v>0</v>
      </c>
      <c r="G5" s="72">
        <f>IF(RES_hh_emi!G5=0,0,1000000*RES_hh_emi!G5/RES_hh_num!G5)</f>
        <v>0</v>
      </c>
      <c r="H5" s="72">
        <f>IF(RES_hh_emi!H5=0,0,1000000*RES_hh_emi!H5/RES_hh_num!H5)</f>
        <v>0</v>
      </c>
      <c r="I5" s="72">
        <f>IF(RES_hh_emi!I5=0,0,1000000*RES_hh_emi!I5/RES_hh_num!I5)</f>
        <v>0</v>
      </c>
      <c r="J5" s="72">
        <f>IF(RES_hh_emi!J5=0,0,1000000*RES_hh_emi!J5/RES_hh_num!J5)</f>
        <v>0</v>
      </c>
      <c r="K5" s="72">
        <f>IF(RES_hh_emi!K5=0,0,1000000*RES_hh_emi!K5/RES_hh_num!K5)</f>
        <v>0</v>
      </c>
      <c r="L5" s="72">
        <f>IF(RES_hh_emi!L5=0,0,1000000*RES_hh_emi!L5/RES_hh_num!L5)</f>
        <v>0</v>
      </c>
      <c r="M5" s="72">
        <f>IF(RES_hh_emi!M5=0,0,1000000*RES_hh_emi!M5/RES_hh_num!M5)</f>
        <v>0</v>
      </c>
      <c r="N5" s="72">
        <f>IF(RES_hh_emi!N5=0,0,1000000*RES_hh_emi!N5/RES_hh_num!N5)</f>
        <v>0</v>
      </c>
      <c r="O5" s="72">
        <f>IF(RES_hh_emi!O5=0,0,1000000*RES_hh_emi!O5/RES_hh_num!O5)</f>
        <v>0</v>
      </c>
      <c r="P5" s="72">
        <f>IF(RES_hh_emi!P5=0,0,1000000*RES_hh_emi!P5/RES_hh_num!P5)</f>
        <v>0</v>
      </c>
      <c r="Q5" s="72">
        <f>IF(RES_hh_emi!Q5=0,0,1000000*RES_hh_emi!Q5/RES_hh_num!Q5)</f>
        <v>0</v>
      </c>
      <c r="R5" s="72">
        <f>IF(RES_hh_emi!R5=0,0,1000000*RES_hh_emi!R5/RES_hh_num!R5)</f>
        <v>0</v>
      </c>
      <c r="S5" s="72">
        <f>IF(RES_hh_emi!S5=0,0,1000000*RES_hh_emi!S5/RES_hh_num!S5)</f>
        <v>0</v>
      </c>
      <c r="T5" s="72">
        <f>IF(RES_hh_emi!T5=0,0,1000000*RES_hh_emi!T5/RES_hh_num!T5)</f>
        <v>0</v>
      </c>
      <c r="U5" s="72">
        <f>IF(RES_hh_emi!U5=0,0,1000000*RES_hh_emi!U5/RES_hh_num!U5)</f>
        <v>0</v>
      </c>
      <c r="V5" s="72">
        <f>IF(RES_hh_emi!V5=0,0,1000000*RES_hh_emi!V5/RES_hh_num!V5)</f>
        <v>0</v>
      </c>
      <c r="W5" s="72">
        <f>IF(RES_hh_emi!W5=0,0,1000000*RES_hh_emi!W5/RES_hh_num!W5)</f>
        <v>0</v>
      </c>
      <c r="X5" s="72">
        <f>IF(RES_hh_emi!X5=0,0,1000000*RES_hh_emi!X5/RES_hh_num!X5)</f>
        <v>0</v>
      </c>
      <c r="Y5" s="72">
        <f>IF(RES_hh_emi!Y5=0,0,1000000*RES_hh_emi!Y5/RES_hh_num!Y5)</f>
        <v>0</v>
      </c>
      <c r="DA5" s="89" t="s">
        <v>525</v>
      </c>
    </row>
    <row r="6" spans="1:105" ht="12" customHeight="1" x14ac:dyDescent="0.25">
      <c r="A6" s="28" t="s">
        <v>74</v>
      </c>
      <c r="B6" s="72">
        <f>IF(RES_hh_emi!B6=0,0,1000000*RES_hh_emi!B6/RES_hh_num!B6)</f>
        <v>0</v>
      </c>
      <c r="C6" s="72">
        <f>IF(RES_hh_emi!C6=0,0,1000000*RES_hh_emi!C6/RES_hh_num!C6)</f>
        <v>0</v>
      </c>
      <c r="D6" s="72">
        <f>IF(RES_hh_emi!D6=0,0,1000000*RES_hh_emi!D6/RES_hh_num!D6)</f>
        <v>4816.5324889154435</v>
      </c>
      <c r="E6" s="72">
        <f>IF(RES_hh_emi!E6=0,0,1000000*RES_hh_emi!E6/RES_hh_num!E6)</f>
        <v>5687.013777517881</v>
      </c>
      <c r="F6" s="72">
        <f>IF(RES_hh_emi!F6=0,0,1000000*RES_hh_emi!F6/RES_hh_num!F6)</f>
        <v>4324.8055916343255</v>
      </c>
      <c r="G6" s="72">
        <f>IF(RES_hh_emi!G6=0,0,1000000*RES_hh_emi!G6/RES_hh_num!G6)</f>
        <v>5683.182533910358</v>
      </c>
      <c r="H6" s="72">
        <f>IF(RES_hh_emi!H6=0,0,1000000*RES_hh_emi!H6/RES_hh_num!H6)</f>
        <v>5083.3250150494878</v>
      </c>
      <c r="I6" s="72">
        <f>IF(RES_hh_emi!I6=0,0,1000000*RES_hh_emi!I6/RES_hh_num!I6)</f>
        <v>5339.8520507466983</v>
      </c>
      <c r="J6" s="72">
        <f>IF(RES_hh_emi!J6=0,0,1000000*RES_hh_emi!J6/RES_hh_num!J6)</f>
        <v>5051.1698141311017</v>
      </c>
      <c r="K6" s="72">
        <f>IF(RES_hh_emi!K6=0,0,1000000*RES_hh_emi!K6/RES_hh_num!K6)</f>
        <v>5083.2779056925228</v>
      </c>
      <c r="L6" s="72">
        <f>IF(RES_hh_emi!L6=0,0,1000000*RES_hh_emi!L6/RES_hh_num!L6)</f>
        <v>6169.6619483289041</v>
      </c>
      <c r="M6" s="72">
        <f>IF(RES_hh_emi!M6=0,0,1000000*RES_hh_emi!M6/RES_hh_num!M6)</f>
        <v>5727.125177798288</v>
      </c>
      <c r="N6" s="72">
        <f>IF(RES_hh_emi!N6=0,0,1000000*RES_hh_emi!N6/RES_hh_num!N6)</f>
        <v>5523.6284506408556</v>
      </c>
      <c r="O6" s="72">
        <f>IF(RES_hh_emi!O6=0,0,1000000*RES_hh_emi!O6/RES_hh_num!O6)</f>
        <v>5054.7639953684147</v>
      </c>
      <c r="P6" s="72">
        <f>IF(RES_hh_emi!P6=0,0,1000000*RES_hh_emi!P6/RES_hh_num!P6)</f>
        <v>6489.746888516418</v>
      </c>
      <c r="Q6" s="72">
        <f>IF(RES_hh_emi!Q6=0,0,1000000*RES_hh_emi!Q6/RES_hh_num!Q6)</f>
        <v>4381.9102891859429</v>
      </c>
      <c r="R6" s="72">
        <f>IF(RES_hh_emi!R6=0,0,1000000*RES_hh_emi!R6/RES_hh_num!R6)</f>
        <v>4953.8482120758536</v>
      </c>
      <c r="S6" s="72">
        <f>IF(RES_hh_emi!S6=0,0,1000000*RES_hh_emi!S6/RES_hh_num!S6)</f>
        <v>5014.259275366011</v>
      </c>
      <c r="T6" s="72">
        <f>IF(RES_hh_emi!T6=0,0,1000000*RES_hh_emi!T6/RES_hh_num!T6)</f>
        <v>4604.4950550086842</v>
      </c>
      <c r="U6" s="72">
        <f>IF(RES_hh_emi!U6=0,0,1000000*RES_hh_emi!U6/RES_hh_num!U6)</f>
        <v>4462.3810101010095</v>
      </c>
      <c r="V6" s="72">
        <f>IF(RES_hh_emi!V6=0,0,1000000*RES_hh_emi!V6/RES_hh_num!V6)</f>
        <v>4395.7783084577113</v>
      </c>
      <c r="W6" s="72">
        <f>IF(RES_hh_emi!W6=0,0,1000000*RES_hh_emi!W6/RES_hh_num!W6)</f>
        <v>4250.7976364090955</v>
      </c>
      <c r="X6" s="72">
        <f>IF(RES_hh_emi!X6=0,0,1000000*RES_hh_emi!X6/RES_hh_num!X6)</f>
        <v>4007.3322021219201</v>
      </c>
      <c r="Y6" s="72">
        <f>IF(RES_hh_emi!Y6=0,0,1000000*RES_hh_emi!Y6/RES_hh_num!Y6)</f>
        <v>3746.0324886359931</v>
      </c>
      <c r="DA6" s="89" t="s">
        <v>526</v>
      </c>
    </row>
    <row r="7" spans="1:105" ht="12" customHeight="1" x14ac:dyDescent="0.25">
      <c r="A7" s="28" t="s">
        <v>200</v>
      </c>
      <c r="B7" s="72">
        <f>IF(RES_hh_emi!B7=0,0,1000000*RES_hh_emi!B7/RES_hh_num!B7)</f>
        <v>6865.9402005942893</v>
      </c>
      <c r="C7" s="72">
        <f>IF(RES_hh_emi!C7=0,0,1000000*RES_hh_emi!C7/RES_hh_num!C7)</f>
        <v>7038.4545094673613</v>
      </c>
      <c r="D7" s="72">
        <f>IF(RES_hh_emi!D7=0,0,1000000*RES_hh_emi!D7/RES_hh_num!D7)</f>
        <v>7024.9444293222987</v>
      </c>
      <c r="E7" s="72">
        <f>IF(RES_hh_emi!E7=0,0,1000000*RES_hh_emi!E7/RES_hh_num!E7)</f>
        <v>7363.0040939850933</v>
      </c>
      <c r="F7" s="72">
        <f>IF(RES_hh_emi!F7=0,0,1000000*RES_hh_emi!F7/RES_hh_num!F7)</f>
        <v>5904.4628318069645</v>
      </c>
      <c r="G7" s="72">
        <f>IF(RES_hh_emi!G7=0,0,1000000*RES_hh_emi!G7/RES_hh_num!G7)</f>
        <v>8914.1785520116518</v>
      </c>
      <c r="H7" s="72">
        <f>IF(RES_hh_emi!H7=0,0,1000000*RES_hh_emi!H7/RES_hh_num!H7)</f>
        <v>7473.2014319220179</v>
      </c>
      <c r="I7" s="72">
        <f>IF(RES_hh_emi!I7=0,0,1000000*RES_hh_emi!I7/RES_hh_num!I7)</f>
        <v>6960.0116105399275</v>
      </c>
      <c r="J7" s="72">
        <f>IF(RES_hh_emi!J7=0,0,1000000*RES_hh_emi!J7/RES_hh_num!J7)</f>
        <v>7043.3849671213702</v>
      </c>
      <c r="K7" s="72">
        <f>IF(RES_hh_emi!K7=0,0,1000000*RES_hh_emi!K7/RES_hh_num!K7)</f>
        <v>7242.6097711878556</v>
      </c>
      <c r="L7" s="72">
        <f>IF(RES_hh_emi!L7=0,0,1000000*RES_hh_emi!L7/RES_hh_num!L7)</f>
        <v>7673.9774698340061</v>
      </c>
      <c r="M7" s="72">
        <f>IF(RES_hh_emi!M7=0,0,1000000*RES_hh_emi!M7/RES_hh_num!M7)</f>
        <v>7037.5543925331385</v>
      </c>
      <c r="N7" s="72">
        <f>IF(RES_hh_emi!N7=0,0,1000000*RES_hh_emi!N7/RES_hh_num!N7)</f>
        <v>7069.9457367231444</v>
      </c>
      <c r="O7" s="72">
        <f>IF(RES_hh_emi!O7=0,0,1000000*RES_hh_emi!O7/RES_hh_num!O7)</f>
        <v>6528.5853081710793</v>
      </c>
      <c r="P7" s="72">
        <f>IF(RES_hh_emi!P7=0,0,1000000*RES_hh_emi!P7/RES_hh_num!P7)</f>
        <v>5899.4865473143836</v>
      </c>
      <c r="Q7" s="72">
        <f>IF(RES_hh_emi!Q7=0,0,1000000*RES_hh_emi!Q7/RES_hh_num!Q7)</f>
        <v>6074.9308503115217</v>
      </c>
      <c r="R7" s="72">
        <f>IF(RES_hh_emi!R7=0,0,1000000*RES_hh_emi!R7/RES_hh_num!R7)</f>
        <v>5745.4813541134299</v>
      </c>
      <c r="S7" s="72">
        <f>IF(RES_hh_emi!S7=0,0,1000000*RES_hh_emi!S7/RES_hh_num!S7)</f>
        <v>5912.8738774189815</v>
      </c>
      <c r="T7" s="72">
        <f>IF(RES_hh_emi!T7=0,0,1000000*RES_hh_emi!T7/RES_hh_num!T7)</f>
        <v>5369.2268338689382</v>
      </c>
      <c r="U7" s="72">
        <f>IF(RES_hh_emi!U7=0,0,1000000*RES_hh_emi!U7/RES_hh_num!U7)</f>
        <v>5200.8425855943524</v>
      </c>
      <c r="V7" s="72">
        <f>IF(RES_hh_emi!V7=0,0,1000000*RES_hh_emi!V7/RES_hh_num!V7)</f>
        <v>5336.2983233722744</v>
      </c>
      <c r="W7" s="72">
        <f>IF(RES_hh_emi!W7=0,0,1000000*RES_hh_emi!W7/RES_hh_num!W7)</f>
        <v>5631.6954894547953</v>
      </c>
      <c r="X7" s="72">
        <f>IF(RES_hh_emi!X7=0,0,1000000*RES_hh_emi!X7/RES_hh_num!X7)</f>
        <v>4480.581512063859</v>
      </c>
      <c r="Y7" s="72">
        <f>IF(RES_hh_emi!Y7=0,0,1000000*RES_hh_emi!Y7/RES_hh_num!Y7)</f>
        <v>4410.8550550849677</v>
      </c>
      <c r="DA7" s="89" t="s">
        <v>527</v>
      </c>
    </row>
    <row r="8" spans="1:105" ht="12" customHeight="1" x14ac:dyDescent="0.25">
      <c r="A8" s="28" t="s">
        <v>189</v>
      </c>
      <c r="B8" s="72">
        <f>IF(RES_hh_emi!B8=0,0,1000000*RES_hh_emi!B8/RES_hh_num!B8)</f>
        <v>4161.7011913733531</v>
      </c>
      <c r="C8" s="72">
        <f>IF(RES_hh_emi!C8=0,0,1000000*RES_hh_emi!C8/RES_hh_num!C8)</f>
        <v>5168.9729904774558</v>
      </c>
      <c r="D8" s="72">
        <f>IF(RES_hh_emi!D8=0,0,1000000*RES_hh_emi!D8/RES_hh_num!D8)</f>
        <v>3949.3071596328546</v>
      </c>
      <c r="E8" s="72">
        <f>IF(RES_hh_emi!E8=0,0,1000000*RES_hh_emi!E8/RES_hh_num!E8)</f>
        <v>4077.8056097916124</v>
      </c>
      <c r="F8" s="72">
        <f>IF(RES_hh_emi!F8=0,0,1000000*RES_hh_emi!F8/RES_hh_num!F8)</f>
        <v>4635.9879365016022</v>
      </c>
      <c r="G8" s="72">
        <f>IF(RES_hh_emi!G8=0,0,1000000*RES_hh_emi!G8/RES_hh_num!G8)</f>
        <v>5172.74184411642</v>
      </c>
      <c r="H8" s="72">
        <f>IF(RES_hh_emi!H8=0,0,1000000*RES_hh_emi!H8/RES_hh_num!H8)</f>
        <v>4004.3398565940238</v>
      </c>
      <c r="I8" s="72">
        <f>IF(RES_hh_emi!I8=0,0,1000000*RES_hh_emi!I8/RES_hh_num!I8)</f>
        <v>3305.114390921683</v>
      </c>
      <c r="J8" s="72">
        <f>IF(RES_hh_emi!J8=0,0,1000000*RES_hh_emi!J8/RES_hh_num!J8)</f>
        <v>2352.9240058327914</v>
      </c>
      <c r="K8" s="72">
        <f>IF(RES_hh_emi!K8=0,0,1000000*RES_hh_emi!K8/RES_hh_num!K8)</f>
        <v>2960.0347058166772</v>
      </c>
      <c r="L8" s="72">
        <f>IF(RES_hh_emi!L8=0,0,1000000*RES_hh_emi!L8/RES_hh_num!L8)</f>
        <v>3523.8675311115699</v>
      </c>
      <c r="M8" s="72">
        <f>IF(RES_hh_emi!M8=0,0,1000000*RES_hh_emi!M8/RES_hh_num!M8)</f>
        <v>3735.3356225300108</v>
      </c>
      <c r="N8" s="72">
        <f>IF(RES_hh_emi!N8=0,0,1000000*RES_hh_emi!N8/RES_hh_num!N8)</f>
        <v>2924.2872327366472</v>
      </c>
      <c r="O8" s="72">
        <f>IF(RES_hh_emi!O8=0,0,1000000*RES_hh_emi!O8/RES_hh_num!O8)</f>
        <v>2334.4589452646233</v>
      </c>
      <c r="P8" s="72">
        <f>IF(RES_hh_emi!P8=0,0,1000000*RES_hh_emi!P8/RES_hh_num!P8)</f>
        <v>1964.8012465898701</v>
      </c>
      <c r="Q8" s="72">
        <f>IF(RES_hh_emi!Q8=0,0,1000000*RES_hh_emi!Q8/RES_hh_num!Q8)</f>
        <v>1820.6676394273541</v>
      </c>
      <c r="R8" s="72">
        <f>IF(RES_hh_emi!R8=0,0,1000000*RES_hh_emi!R8/RES_hh_num!R8)</f>
        <v>2082.6910524779441</v>
      </c>
      <c r="S8" s="72">
        <f>IF(RES_hh_emi!S8=0,0,1000000*RES_hh_emi!S8/RES_hh_num!S8)</f>
        <v>2072.3613404318007</v>
      </c>
      <c r="T8" s="72">
        <f>IF(RES_hh_emi!T8=0,0,1000000*RES_hh_emi!T8/RES_hh_num!T8)</f>
        <v>3097.9346976911211</v>
      </c>
      <c r="U8" s="72">
        <f>IF(RES_hh_emi!U8=0,0,1000000*RES_hh_emi!U8/RES_hh_num!U8)</f>
        <v>2281.9539605323353</v>
      </c>
      <c r="V8" s="72">
        <f>IF(RES_hh_emi!V8=0,0,1000000*RES_hh_emi!V8/RES_hh_num!V8)</f>
        <v>2906.6929732562112</v>
      </c>
      <c r="W8" s="72">
        <f>IF(RES_hh_emi!W8=0,0,1000000*RES_hh_emi!W8/RES_hh_num!W8)</f>
        <v>4675.3435686195326</v>
      </c>
      <c r="X8" s="72">
        <f>IF(RES_hh_emi!X8=0,0,1000000*RES_hh_emi!X8/RES_hh_num!X8)</f>
        <v>3955.3618587378901</v>
      </c>
      <c r="Y8" s="72">
        <f>IF(RES_hh_emi!Y8=0,0,1000000*RES_hh_emi!Y8/RES_hh_num!Y8)</f>
        <v>3655.6329049933265</v>
      </c>
      <c r="DA8" s="89" t="s">
        <v>528</v>
      </c>
    </row>
    <row r="9" spans="1:105" ht="12" customHeight="1" x14ac:dyDescent="0.25">
      <c r="A9" s="28" t="s">
        <v>202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X9" s="72">
        <f>IF(RES_hh_emi!X9=0,0,1000000*RES_hh_emi!X9/RES_hh_num!X9)</f>
        <v>0</v>
      </c>
      <c r="Y9" s="72">
        <f>IF(RES_hh_emi!Y9=0,0,1000000*RES_hh_emi!Y9/RES_hh_num!Y9)</f>
        <v>0</v>
      </c>
      <c r="DA9" s="89" t="s">
        <v>529</v>
      </c>
    </row>
    <row r="10" spans="1:105" ht="12" customHeight="1" x14ac:dyDescent="0.25">
      <c r="A10" s="28" t="s">
        <v>197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X10" s="72">
        <f>IF(RES_hh_emi!X10=0,0,1000000*RES_hh_emi!X10/RES_hh_num!X10)</f>
        <v>0</v>
      </c>
      <c r="Y10" s="72">
        <f>IF(RES_hh_emi!Y10=0,0,1000000*RES_hh_emi!Y10/RES_hh_num!Y10)</f>
        <v>0</v>
      </c>
      <c r="DA10" s="89" t="s">
        <v>530</v>
      </c>
    </row>
    <row r="11" spans="1:105" ht="12" customHeight="1" x14ac:dyDescent="0.25">
      <c r="A11" s="28" t="s">
        <v>198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X11" s="72">
        <f>IF(RES_hh_emi!X11=0,0,1000000*RES_hh_emi!X11/RES_hh_num!X11)</f>
        <v>0</v>
      </c>
      <c r="Y11" s="72">
        <f>IF(RES_hh_emi!Y11=0,0,1000000*RES_hh_emi!Y11/RES_hh_num!Y11)</f>
        <v>0</v>
      </c>
      <c r="DA11" s="89" t="s">
        <v>531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X12" s="72">
        <f>IF(RES_hh_emi!X12=0,0,1000000*RES_hh_emi!X12/RES_hh_num!X12)</f>
        <v>0</v>
      </c>
      <c r="Y12" s="72">
        <f>IF(RES_hh_emi!Y12=0,0,1000000*RES_hh_emi!Y12/RES_hh_num!Y12)</f>
        <v>0</v>
      </c>
      <c r="DA12" s="89" t="s">
        <v>532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X13" s="74">
        <f>IF(RES_hh_emi!X13=0,0,1000000*RES_hh_emi!X13/RES_hh_num!X13)</f>
        <v>0</v>
      </c>
      <c r="Y13" s="74">
        <f>IF(RES_hh_emi!Y13=0,0,1000000*RES_hh_emi!Y13/RES_hh_num!Y13)</f>
        <v>0</v>
      </c>
      <c r="DA13" s="90" t="s">
        <v>533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X14" s="76">
        <f>IF(RES_hh_emi!X14=0,0,1000000*RES_hh_emi!X14/RES_hh_num!X14)</f>
        <v>0</v>
      </c>
      <c r="Y14" s="76">
        <f>IF(RES_hh_emi!Y14=0,0,1000000*RES_hh_emi!Y14/RES_hh_num!Y14)</f>
        <v>0</v>
      </c>
      <c r="DA14" s="91" t="s">
        <v>534</v>
      </c>
    </row>
    <row r="15" spans="1:105" ht="12.95" customHeight="1" x14ac:dyDescent="0.25">
      <c r="A15" s="68" t="s">
        <v>92</v>
      </c>
      <c r="B15" s="69">
        <f t="shared" ref="B15:Y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286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X16" s="72">
        <f>IF(RES_hh_emi!X16=0,0,1000000*RES_hh_emi!X16/RES_hh_num!X$3)</f>
        <v>0</v>
      </c>
      <c r="Y16" s="72">
        <f>IF(RES_hh_emi!Y16=0,0,1000000*RES_hh_emi!Y16/RES_hh_num!Y$3)</f>
        <v>0</v>
      </c>
      <c r="DA16" s="89" t="s">
        <v>535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40.297399674212244</v>
      </c>
      <c r="C17" s="69">
        <f>IF(RES_hh_emi!C17=0,0,1000000*RES_hh_emi!C17/RES_hh_num!C17)</f>
        <v>35.539911003915272</v>
      </c>
      <c r="D17" s="69">
        <f>IF(RES_hh_emi!D17=0,0,1000000*RES_hh_emi!D17/RES_hh_num!D17)</f>
        <v>30.489730902552711</v>
      </c>
      <c r="E17" s="69">
        <f>IF(RES_hh_emi!E17=0,0,1000000*RES_hh_emi!E17/RES_hh_num!E17)</f>
        <v>27.937249111205748</v>
      </c>
      <c r="F17" s="69">
        <f>IF(RES_hh_emi!F17=0,0,1000000*RES_hh_emi!F17/RES_hh_num!F17)</f>
        <v>20.670263520095379</v>
      </c>
      <c r="G17" s="69">
        <f>IF(RES_hh_emi!G17=0,0,1000000*RES_hh_emi!G17/RES_hh_num!G17)</f>
        <v>28.405881253113638</v>
      </c>
      <c r="H17" s="69">
        <f>IF(RES_hh_emi!H17=0,0,1000000*RES_hh_emi!H17/RES_hh_num!H17)</f>
        <v>21.612923426292433</v>
      </c>
      <c r="I17" s="69">
        <f>IF(RES_hh_emi!I17=0,0,1000000*RES_hh_emi!I17/RES_hh_num!I17)</f>
        <v>18.731470828769762</v>
      </c>
      <c r="J17" s="69">
        <f>IF(RES_hh_emi!J17=0,0,1000000*RES_hh_emi!J17/RES_hh_num!J17)</f>
        <v>15.284463456289377</v>
      </c>
      <c r="K17" s="69">
        <f>IF(RES_hh_emi!K17=0,0,1000000*RES_hh_emi!K17/RES_hh_num!K17)</f>
        <v>14.164996858204544</v>
      </c>
      <c r="L17" s="69">
        <f>IF(RES_hh_emi!L17=0,0,1000000*RES_hh_emi!L17/RES_hh_num!L17)</f>
        <v>10.592614134591857</v>
      </c>
      <c r="M17" s="69">
        <f>IF(RES_hh_emi!M17=0,0,1000000*RES_hh_emi!M17/RES_hh_num!M17)</f>
        <v>10.388688027015515</v>
      </c>
      <c r="N17" s="69">
        <f>IF(RES_hh_emi!N17=0,0,1000000*RES_hh_emi!N17/RES_hh_num!N17)</f>
        <v>9.4682293719490858</v>
      </c>
      <c r="O17" s="69">
        <f>IF(RES_hh_emi!O17=0,0,1000000*RES_hh_emi!O17/RES_hh_num!O17)</f>
        <v>10.271135379364543</v>
      </c>
      <c r="P17" s="69">
        <f>IF(RES_hh_emi!P17=0,0,1000000*RES_hh_emi!P17/RES_hh_num!P17)</f>
        <v>10.41723084435986</v>
      </c>
      <c r="Q17" s="69">
        <f>IF(RES_hh_emi!Q17=0,0,1000000*RES_hh_emi!Q17/RES_hh_num!Q17)</f>
        <v>10.848405516916962</v>
      </c>
      <c r="R17" s="69">
        <f>IF(RES_hh_emi!R17=0,0,1000000*RES_hh_emi!R17/RES_hh_num!R17)</f>
        <v>9.9213034102948665</v>
      </c>
      <c r="S17" s="69">
        <f>IF(RES_hh_emi!S17=0,0,1000000*RES_hh_emi!S17/RES_hh_num!S17)</f>
        <v>9.052743702064177</v>
      </c>
      <c r="T17" s="69">
        <f>IF(RES_hh_emi!T17=0,0,1000000*RES_hh_emi!T17/RES_hh_num!T17)</f>
        <v>8.9677244207181364</v>
      </c>
      <c r="U17" s="69">
        <f>IF(RES_hh_emi!U17=0,0,1000000*RES_hh_emi!U17/RES_hh_num!U17)</f>
        <v>8.8197449872290381</v>
      </c>
      <c r="V17" s="69">
        <f>IF(RES_hh_emi!V17=0,0,1000000*RES_hh_emi!V17/RES_hh_num!V17)</f>
        <v>9.043586077616105</v>
      </c>
      <c r="W17" s="69">
        <f>IF(RES_hh_emi!W17=0,0,1000000*RES_hh_emi!W17/RES_hh_num!W17)</f>
        <v>5.3943524139444223</v>
      </c>
      <c r="X17" s="69">
        <f>IF(RES_hh_emi!X17=0,0,1000000*RES_hh_emi!X17/RES_hh_num!X17)</f>
        <v>4.3753584000885271</v>
      </c>
      <c r="Y17" s="69">
        <f>IF(RES_hh_emi!Y17=0,0,1000000*RES_hh_emi!Y17/RES_hh_num!Y17)</f>
        <v>3.8695053109663968</v>
      </c>
      <c r="DA17" s="88" t="s">
        <v>287</v>
      </c>
    </row>
    <row r="18" spans="1:105" ht="12" customHeight="1" x14ac:dyDescent="0.25">
      <c r="A18" s="28" t="s">
        <v>51</v>
      </c>
      <c r="B18" s="72">
        <f>IF(RES_hh_emi!B18=0,0,1000000*RES_hh_emi!B18/RES_hh_num!B18)</f>
        <v>0</v>
      </c>
      <c r="C18" s="72">
        <f>IF(RES_hh_emi!C18=0,0,1000000*RES_hh_emi!C18/RES_hh_num!C18)</f>
        <v>0</v>
      </c>
      <c r="D18" s="72">
        <f>IF(RES_hh_emi!D18=0,0,1000000*RES_hh_emi!D18/RES_hh_num!D18)</f>
        <v>0</v>
      </c>
      <c r="E18" s="72">
        <f>IF(RES_hh_emi!E18=0,0,1000000*RES_hh_emi!E18/RES_hh_num!E18)</f>
        <v>0</v>
      </c>
      <c r="F18" s="72">
        <f>IF(RES_hh_emi!F18=0,0,1000000*RES_hh_emi!F18/RES_hh_num!F18)</f>
        <v>0</v>
      </c>
      <c r="G18" s="72">
        <f>IF(RES_hh_emi!G18=0,0,1000000*RES_hh_emi!G18/RES_hh_num!G18)</f>
        <v>0</v>
      </c>
      <c r="H18" s="72">
        <f>IF(RES_hh_emi!H18=0,0,1000000*RES_hh_emi!H18/RES_hh_num!H18)</f>
        <v>0</v>
      </c>
      <c r="I18" s="72">
        <f>IF(RES_hh_emi!I18=0,0,1000000*RES_hh_emi!I18/RES_hh_num!I18)</f>
        <v>0</v>
      </c>
      <c r="J18" s="72">
        <f>IF(RES_hh_emi!J18=0,0,1000000*RES_hh_emi!J18/RES_hh_num!J18)</f>
        <v>0</v>
      </c>
      <c r="K18" s="72">
        <f>IF(RES_hh_emi!K18=0,0,1000000*RES_hh_emi!K18/RES_hh_num!K18)</f>
        <v>0</v>
      </c>
      <c r="L18" s="72">
        <f>IF(RES_hh_emi!L18=0,0,1000000*RES_hh_emi!L18/RES_hh_num!L18)</f>
        <v>0</v>
      </c>
      <c r="M18" s="72">
        <f>IF(RES_hh_emi!M18=0,0,1000000*RES_hh_emi!M18/RES_hh_num!M18)</f>
        <v>0</v>
      </c>
      <c r="N18" s="72">
        <f>IF(RES_hh_emi!N18=0,0,1000000*RES_hh_emi!N18/RES_hh_num!N18)</f>
        <v>0</v>
      </c>
      <c r="O18" s="72">
        <f>IF(RES_hh_emi!O18=0,0,1000000*RES_hh_emi!O18/RES_hh_num!O18)</f>
        <v>0</v>
      </c>
      <c r="P18" s="72">
        <f>IF(RES_hh_emi!P18=0,0,1000000*RES_hh_emi!P18/RES_hh_num!P18)</f>
        <v>0</v>
      </c>
      <c r="Q18" s="72">
        <f>IF(RES_hh_emi!Q18=0,0,1000000*RES_hh_emi!Q18/RES_hh_num!Q18)</f>
        <v>0</v>
      </c>
      <c r="R18" s="72">
        <f>IF(RES_hh_emi!R18=0,0,1000000*RES_hh_emi!R18/RES_hh_num!R18)</f>
        <v>0</v>
      </c>
      <c r="S18" s="72">
        <f>IF(RES_hh_emi!S18=0,0,1000000*RES_hh_emi!S18/RES_hh_num!S18)</f>
        <v>0</v>
      </c>
      <c r="T18" s="72">
        <f>IF(RES_hh_emi!T18=0,0,1000000*RES_hh_emi!T18/RES_hh_num!T18)</f>
        <v>0</v>
      </c>
      <c r="U18" s="72">
        <f>IF(RES_hh_emi!U18=0,0,1000000*RES_hh_emi!U18/RES_hh_num!U18)</f>
        <v>0</v>
      </c>
      <c r="V18" s="72">
        <f>IF(RES_hh_emi!V18=0,0,1000000*RES_hh_emi!V18/RES_hh_num!V18)</f>
        <v>0</v>
      </c>
      <c r="W18" s="72">
        <f>IF(RES_hh_emi!W18=0,0,1000000*RES_hh_emi!W18/RES_hh_num!W18)</f>
        <v>0</v>
      </c>
      <c r="X18" s="72">
        <f>IF(RES_hh_emi!X18=0,0,1000000*RES_hh_emi!X18/RES_hh_num!X18)</f>
        <v>0</v>
      </c>
      <c r="Y18" s="72">
        <f>IF(RES_hh_emi!Y18=0,0,1000000*RES_hh_emi!Y18/RES_hh_num!Y18)</f>
        <v>0</v>
      </c>
      <c r="DA18" s="89" t="s">
        <v>536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0</v>
      </c>
      <c r="C19" s="72">
        <f>IF(RES_hh_emi!C19=0,0,1000000*RES_hh_emi!C19/RES_hh_num!C19)</f>
        <v>0</v>
      </c>
      <c r="D19" s="72">
        <f>IF(RES_hh_emi!D19=0,0,1000000*RES_hh_emi!D19/RES_hh_num!D19)</f>
        <v>234.05915767950984</v>
      </c>
      <c r="E19" s="72">
        <f>IF(RES_hh_emi!E19=0,0,1000000*RES_hh_emi!E19/RES_hh_num!E19)</f>
        <v>273.32943691760005</v>
      </c>
      <c r="F19" s="72">
        <f>IF(RES_hh_emi!F19=0,0,1000000*RES_hh_emi!F19/RES_hh_num!F19)</f>
        <v>216.08727217801098</v>
      </c>
      <c r="G19" s="72">
        <f>IF(RES_hh_emi!G19=0,0,1000000*RES_hh_emi!G19/RES_hh_num!G19)</f>
        <v>269.21580687361552</v>
      </c>
      <c r="H19" s="72">
        <f>IF(RES_hh_emi!H19=0,0,1000000*RES_hh_emi!H19/RES_hh_num!H19)</f>
        <v>246.91499259649166</v>
      </c>
      <c r="I19" s="72">
        <f>IF(RES_hh_emi!I19=0,0,1000000*RES_hh_emi!I19/RES_hh_num!I19)</f>
        <v>265.71693001769529</v>
      </c>
      <c r="J19" s="72">
        <f>IF(RES_hh_emi!J19=0,0,1000000*RES_hh_emi!J19/RES_hh_num!J19)</f>
        <v>245.92747256951614</v>
      </c>
      <c r="K19" s="72">
        <f>IF(RES_hh_emi!K19=0,0,1000000*RES_hh_emi!K19/RES_hh_num!K19)</f>
        <v>251.59928583566878</v>
      </c>
      <c r="L19" s="72">
        <f>IF(RES_hh_emi!L19=0,0,1000000*RES_hh_emi!L19/RES_hh_num!L19)</f>
        <v>241.6028825898386</v>
      </c>
      <c r="M19" s="72">
        <f>IF(RES_hh_emi!M19=0,0,1000000*RES_hh_emi!M19/RES_hh_num!M19)</f>
        <v>258.32229334288132</v>
      </c>
      <c r="N19" s="72">
        <f>IF(RES_hh_emi!N19=0,0,1000000*RES_hh_emi!N19/RES_hh_num!N19)</f>
        <v>232.03525113014894</v>
      </c>
      <c r="O19" s="72">
        <f>IF(RES_hh_emi!O19=0,0,1000000*RES_hh_emi!O19/RES_hh_num!O19)</f>
        <v>246.51604756293244</v>
      </c>
      <c r="P19" s="72">
        <f>IF(RES_hh_emi!P19=0,0,1000000*RES_hh_emi!P19/RES_hh_num!P19)</f>
        <v>350.39473682851514</v>
      </c>
      <c r="Q19" s="72">
        <f>IF(RES_hh_emi!Q19=0,0,1000000*RES_hh_emi!Q19/RES_hh_num!Q19)</f>
        <v>250.93484592791603</v>
      </c>
      <c r="R19" s="72">
        <f>IF(RES_hh_emi!R19=0,0,1000000*RES_hh_emi!R19/RES_hh_num!R19)</f>
        <v>286.71176841789367</v>
      </c>
      <c r="S19" s="72">
        <f>IF(RES_hh_emi!S19=0,0,1000000*RES_hh_emi!S19/RES_hh_num!S19)</f>
        <v>295.49802959622809</v>
      </c>
      <c r="T19" s="72">
        <f>IF(RES_hh_emi!T19=0,0,1000000*RES_hh_emi!T19/RES_hh_num!T19)</f>
        <v>284.45040140982951</v>
      </c>
      <c r="U19" s="72">
        <f>IF(RES_hh_emi!U19=0,0,1000000*RES_hh_emi!U19/RES_hh_num!U19)</f>
        <v>277.124799694773</v>
      </c>
      <c r="V19" s="72">
        <f>IF(RES_hh_emi!V19=0,0,1000000*RES_hh_emi!V19/RES_hh_num!V19)</f>
        <v>258.53144687666844</v>
      </c>
      <c r="W19" s="72">
        <f>IF(RES_hh_emi!W19=0,0,1000000*RES_hh_emi!W19/RES_hh_num!W19)</f>
        <v>272.28588393393983</v>
      </c>
      <c r="X19" s="72">
        <f>IF(RES_hh_emi!X19=0,0,1000000*RES_hh_emi!X19/RES_hh_num!X19)</f>
        <v>280.25383042295778</v>
      </c>
      <c r="Y19" s="72">
        <f>IF(RES_hh_emi!Y19=0,0,1000000*RES_hh_emi!Y19/RES_hh_num!Y19)</f>
        <v>294.25762427090308</v>
      </c>
      <c r="DA19" s="89" t="s">
        <v>537</v>
      </c>
    </row>
    <row r="20" spans="1:105" ht="12" customHeight="1" x14ac:dyDescent="0.25">
      <c r="A20" s="28" t="s">
        <v>200</v>
      </c>
      <c r="B20" s="72">
        <f>IF(RES_hh_emi!B20=0,0,1000000*RES_hh_emi!B20/RES_hh_num!B20)</f>
        <v>435.63084683767812</v>
      </c>
      <c r="C20" s="72">
        <f>IF(RES_hh_emi!C20=0,0,1000000*RES_hh_emi!C20/RES_hh_num!C20)</f>
        <v>406.48643148696817</v>
      </c>
      <c r="D20" s="72">
        <f>IF(RES_hh_emi!D20=0,0,1000000*RES_hh_emi!D20/RES_hh_num!D20)</f>
        <v>404.06276045048639</v>
      </c>
      <c r="E20" s="72">
        <f>IF(RES_hh_emi!E20=0,0,1000000*RES_hh_emi!E20/RES_hh_num!E20)</f>
        <v>411.97877683738687</v>
      </c>
      <c r="F20" s="72">
        <f>IF(RES_hh_emi!F20=0,0,1000000*RES_hh_emi!F20/RES_hh_num!F20)</f>
        <v>337.43938505979457</v>
      </c>
      <c r="G20" s="72">
        <f>IF(RES_hh_emi!G20=0,0,1000000*RES_hh_emi!G20/RES_hh_num!G20)</f>
        <v>482.22127870214729</v>
      </c>
      <c r="H20" s="72">
        <f>IF(RES_hh_emi!H20=0,0,1000000*RES_hh_emi!H20/RES_hh_num!H20)</f>
        <v>408.94090363982912</v>
      </c>
      <c r="I20" s="72">
        <f>IF(RES_hh_emi!I20=0,0,1000000*RES_hh_emi!I20/RES_hh_num!I20)</f>
        <v>392.40373560802283</v>
      </c>
      <c r="J20" s="72">
        <f>IF(RES_hh_emi!J20=0,0,1000000*RES_hh_emi!J20/RES_hh_num!J20)</f>
        <v>384.4561316169611</v>
      </c>
      <c r="K20" s="72">
        <f>IF(RES_hh_emi!K20=0,0,1000000*RES_hh_emi!K20/RES_hh_num!K20)</f>
        <v>404.03029747777606</v>
      </c>
      <c r="L20" s="72">
        <f>IF(RES_hh_emi!L20=0,0,1000000*RES_hh_emi!L20/RES_hh_num!L20)</f>
        <v>339.90827366074143</v>
      </c>
      <c r="M20" s="72">
        <f>IF(RES_hh_emi!M20=0,0,1000000*RES_hh_emi!M20/RES_hh_num!M20)</f>
        <v>365.6182628300391</v>
      </c>
      <c r="N20" s="72">
        <f>IF(RES_hh_emi!N20=0,0,1000000*RES_hh_emi!N20/RES_hh_num!N20)</f>
        <v>365.2311330408732</v>
      </c>
      <c r="O20" s="72">
        <f>IF(RES_hh_emi!O20=0,0,1000000*RES_hh_emi!O20/RES_hh_num!O20)</f>
        <v>400.4877526286507</v>
      </c>
      <c r="P20" s="72">
        <f>IF(RES_hh_emi!P20=0,0,1000000*RES_hh_emi!P20/RES_hh_num!P20)</f>
        <v>395.12488301881626</v>
      </c>
      <c r="Q20" s="72">
        <f>IF(RES_hh_emi!Q20=0,0,1000000*RES_hh_emi!Q20/RES_hh_num!Q20)</f>
        <v>441.91494050817283</v>
      </c>
      <c r="R20" s="72">
        <f>IF(RES_hh_emi!R20=0,0,1000000*RES_hh_emi!R20/RES_hh_num!R20)</f>
        <v>422.66444102769225</v>
      </c>
      <c r="S20" s="72">
        <f>IF(RES_hh_emi!S20=0,0,1000000*RES_hh_emi!S20/RES_hh_num!S20)</f>
        <v>406.01211342449039</v>
      </c>
      <c r="T20" s="72">
        <f>IF(RES_hh_emi!T20=0,0,1000000*RES_hh_emi!T20/RES_hh_num!T20)</f>
        <v>404.89469766217451</v>
      </c>
      <c r="U20" s="72">
        <f>IF(RES_hh_emi!U20=0,0,1000000*RES_hh_emi!U20/RES_hh_num!U20)</f>
        <v>431.3871754611647</v>
      </c>
      <c r="V20" s="72">
        <f>IF(RES_hh_emi!V20=0,0,1000000*RES_hh_emi!V20/RES_hh_num!V20)</f>
        <v>483.60263761538715</v>
      </c>
      <c r="W20" s="72">
        <f>IF(RES_hh_emi!W20=0,0,1000000*RES_hh_emi!W20/RES_hh_num!W20)</f>
        <v>324.8143765630287</v>
      </c>
      <c r="X20" s="72">
        <f>IF(RES_hh_emi!X20=0,0,1000000*RES_hh_emi!X20/RES_hh_num!X20)</f>
        <v>357.23505298545598</v>
      </c>
      <c r="Y20" s="72">
        <f>IF(RES_hh_emi!Y20=0,0,1000000*RES_hh_emi!Y20/RES_hh_num!Y20)</f>
        <v>336.1056743670311</v>
      </c>
      <c r="DA20" s="89" t="s">
        <v>538</v>
      </c>
    </row>
    <row r="21" spans="1:105" ht="12" customHeight="1" x14ac:dyDescent="0.25">
      <c r="A21" s="28" t="s">
        <v>189</v>
      </c>
      <c r="B21" s="72">
        <f>IF(RES_hh_emi!B21=0,0,1000000*RES_hh_emi!B21/RES_hh_num!B21)</f>
        <v>281.18509209479544</v>
      </c>
      <c r="C21" s="72">
        <f>IF(RES_hh_emi!C21=0,0,1000000*RES_hh_emi!C21/RES_hh_num!C21)</f>
        <v>317.60409204319433</v>
      </c>
      <c r="D21" s="72">
        <f>IF(RES_hh_emi!D21=0,0,1000000*RES_hh_emi!D21/RES_hh_num!D21)</f>
        <v>238.97172759097336</v>
      </c>
      <c r="E21" s="72">
        <f>IF(RES_hh_emi!E21=0,0,1000000*RES_hh_emi!E21/RES_hh_num!E21)</f>
        <v>237.33079311456328</v>
      </c>
      <c r="F21" s="72">
        <f>IF(RES_hh_emi!F21=0,0,1000000*RES_hh_emi!F21/RES_hh_num!F21)</f>
        <v>274.11329366950571</v>
      </c>
      <c r="G21" s="72">
        <f>IF(RES_hh_emi!G21=0,0,1000000*RES_hh_emi!G21/RES_hh_num!G21)</f>
        <v>286.05870873944195</v>
      </c>
      <c r="H21" s="72">
        <f>IF(RES_hh_emi!H21=0,0,1000000*RES_hh_emi!H21/RES_hh_num!H21)</f>
        <v>225.25470746133058</v>
      </c>
      <c r="I21" s="72">
        <f>IF(RES_hh_emi!I21=0,0,1000000*RES_hh_emi!I21/RES_hh_num!I21)</f>
        <v>192.4692122431216</v>
      </c>
      <c r="J21" s="72">
        <f>IF(RES_hh_emi!J21=0,0,1000000*RES_hh_emi!J21/RES_hh_num!J21)</f>
        <v>133.7048367447687</v>
      </c>
      <c r="K21" s="72">
        <f>IF(RES_hh_emi!K21=0,0,1000000*RES_hh_emi!K21/RES_hh_num!K21)</f>
        <v>171.83493761442045</v>
      </c>
      <c r="L21" s="72">
        <f>IF(RES_hh_emi!L21=0,0,1000000*RES_hh_emi!L21/RES_hh_num!L21)</f>
        <v>161.02646160172321</v>
      </c>
      <c r="M21" s="72">
        <f>IF(RES_hh_emi!M21=0,0,1000000*RES_hh_emi!M21/RES_hh_num!M21)</f>
        <v>193.18329839354061</v>
      </c>
      <c r="N21" s="72">
        <f>IF(RES_hh_emi!N21=0,0,1000000*RES_hh_emi!N21/RES_hh_num!N21)</f>
        <v>142.80471579847568</v>
      </c>
      <c r="O21" s="72">
        <f>IF(RES_hh_emi!O21=0,0,1000000*RES_hh_emi!O21/RES_hh_num!O21)</f>
        <v>129.38863995628051</v>
      </c>
      <c r="P21" s="72">
        <f>IF(RES_hh_emi!P21=0,0,1000000*RES_hh_emi!P21/RES_hh_num!P21)</f>
        <v>118.80448974958914</v>
      </c>
      <c r="Q21" s="72">
        <f>IF(RES_hh_emi!Q21=0,0,1000000*RES_hh_emi!Q21/RES_hh_num!Q21)</f>
        <v>119.74557134071021</v>
      </c>
      <c r="R21" s="72">
        <f>IF(RES_hh_emi!R21=0,0,1000000*RES_hh_emi!R21/RES_hh_num!R21)</f>
        <v>138.91206819811291</v>
      </c>
      <c r="S21" s="72">
        <f>IF(RES_hh_emi!S21=0,0,1000000*RES_hh_emi!S21/RES_hh_num!S21)</f>
        <v>126.47653135849467</v>
      </c>
      <c r="T21" s="72">
        <f>IF(RES_hh_emi!T21=0,0,1000000*RES_hh_emi!T21/RES_hh_num!T21)</f>
        <v>201.64990549128521</v>
      </c>
      <c r="U21" s="72">
        <f>IF(RES_hh_emi!U21=0,0,1000000*RES_hh_emi!U21/RES_hh_num!U21)</f>
        <v>149.83951243944793</v>
      </c>
      <c r="V21" s="72">
        <f>IF(RES_hh_emi!V21=0,0,1000000*RES_hh_emi!V21/RES_hh_num!V21)</f>
        <v>184.21083280147403</v>
      </c>
      <c r="W21" s="72">
        <f>IF(RES_hh_emi!W21=0,0,1000000*RES_hh_emi!W21/RES_hh_num!W21)</f>
        <v>288.81208372628959</v>
      </c>
      <c r="X21" s="72">
        <f>IF(RES_hh_emi!X21=0,0,1000000*RES_hh_emi!X21/RES_hh_num!X21)</f>
        <v>266.48384589849314</v>
      </c>
      <c r="Y21" s="72">
        <f>IF(RES_hh_emi!Y21=0,0,1000000*RES_hh_emi!Y21/RES_hh_num!Y21)</f>
        <v>270.81251013265427</v>
      </c>
      <c r="DA21" s="89" t="s">
        <v>539</v>
      </c>
    </row>
    <row r="22" spans="1:105" ht="12" customHeight="1" x14ac:dyDescent="0.25">
      <c r="A22" s="28" t="s">
        <v>202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X22" s="72">
        <f>IF(RES_hh_emi!X22=0,0,1000000*RES_hh_emi!X22/RES_hh_num!X22)</f>
        <v>0</v>
      </c>
      <c r="Y22" s="72">
        <f>IF(RES_hh_emi!Y22=0,0,1000000*RES_hh_emi!Y22/RES_hh_num!Y22)</f>
        <v>0</v>
      </c>
      <c r="DA22" s="89" t="s">
        <v>540</v>
      </c>
    </row>
    <row r="23" spans="1:105" ht="12" customHeight="1" x14ac:dyDescent="0.25">
      <c r="A23" s="28" t="s">
        <v>197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X23" s="72">
        <f>IF(RES_hh_emi!X23=0,0,1000000*RES_hh_emi!X23/RES_hh_num!X23)</f>
        <v>0</v>
      </c>
      <c r="Y23" s="72">
        <f>IF(RES_hh_emi!Y23=0,0,1000000*RES_hh_emi!Y23/RES_hh_num!Y23)</f>
        <v>0</v>
      </c>
      <c r="DA23" s="89" t="s">
        <v>541</v>
      </c>
    </row>
    <row r="24" spans="1:105" ht="12" customHeight="1" x14ac:dyDescent="0.25">
      <c r="A24" s="28" t="s">
        <v>198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X24" s="72">
        <f>IF(RES_hh_emi!X24=0,0,1000000*RES_hh_emi!X24/RES_hh_num!X24)</f>
        <v>0</v>
      </c>
      <c r="Y24" s="72">
        <f>IF(RES_hh_emi!Y24=0,0,1000000*RES_hh_emi!Y24/RES_hh_num!Y24)</f>
        <v>0</v>
      </c>
      <c r="DA24" s="89" t="s">
        <v>542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X25" s="74">
        <f>IF(RES_hh_emi!X25=0,0,1000000*RES_hh_emi!X25/RES_hh_num!X25)</f>
        <v>0</v>
      </c>
      <c r="Y25" s="74">
        <f>IF(RES_hh_emi!Y25=0,0,1000000*RES_hh_emi!Y25/RES_hh_num!Y25)</f>
        <v>0</v>
      </c>
      <c r="DA25" s="90" t="s">
        <v>543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X26" s="77">
        <f>IF(RES_hh_emi!X26=0,0,1000000*RES_hh_emi!X26/RES_hh_num!X26)</f>
        <v>0</v>
      </c>
      <c r="Y26" s="77">
        <f>IF(RES_hh_emi!Y26=0,0,1000000*RES_hh_emi!Y26/RES_hh_num!Y26)</f>
        <v>0</v>
      </c>
      <c r="DA26" s="92" t="s">
        <v>544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0.42286229180459334</v>
      </c>
      <c r="C27" s="69">
        <f>IF(RES_hh_emi!C27=0,0,1000000*RES_hh_emi!C27/RES_hh_num!C27)</f>
        <v>0.46396012590223529</v>
      </c>
      <c r="D27" s="69">
        <f>IF(RES_hh_emi!D27=0,0,1000000*RES_hh_emi!D27/RES_hh_num!D27)</f>
        <v>0.29052062975947673</v>
      </c>
      <c r="E27" s="69">
        <f>IF(RES_hh_emi!E27=0,0,1000000*RES_hh_emi!E27/RES_hh_num!E27)</f>
        <v>0.26072167026073229</v>
      </c>
      <c r="F27" s="69">
        <f>IF(RES_hh_emi!F27=0,0,1000000*RES_hh_emi!F27/RES_hh_num!F27)</f>
        <v>0.27830851601078904</v>
      </c>
      <c r="G27" s="69">
        <f>IF(RES_hh_emi!G27=0,0,1000000*RES_hh_emi!G27/RES_hh_num!G27)</f>
        <v>0.27418083902769308</v>
      </c>
      <c r="H27" s="69">
        <f>IF(RES_hh_emi!H27=0,0,1000000*RES_hh_emi!H27/RES_hh_num!H27)</f>
        <v>0.22425172285938091</v>
      </c>
      <c r="I27" s="69">
        <f>IF(RES_hh_emi!I27=0,0,1000000*RES_hh_emi!I27/RES_hh_num!I27)</f>
        <v>0.23713203761792281</v>
      </c>
      <c r="J27" s="69">
        <f>IF(RES_hh_emi!J27=0,0,1000000*RES_hh_emi!J27/RES_hh_num!J27)</f>
        <v>0.23084618436280938</v>
      </c>
      <c r="K27" s="69">
        <f>IF(RES_hh_emi!K27=0,0,1000000*RES_hh_emi!K27/RES_hh_num!K27)</f>
        <v>0.35458397337156206</v>
      </c>
      <c r="L27" s="69">
        <f>IF(RES_hh_emi!L27=0,0,1000000*RES_hh_emi!L27/RES_hh_num!L27)</f>
        <v>0.35322353736923773</v>
      </c>
      <c r="M27" s="69">
        <f>IF(RES_hh_emi!M27=0,0,1000000*RES_hh_emi!M27/RES_hh_num!M27)</f>
        <v>0.33295839259712201</v>
      </c>
      <c r="N27" s="69">
        <f>IF(RES_hh_emi!N27=0,0,1000000*RES_hh_emi!N27/RES_hh_num!N27)</f>
        <v>0.21134247560409405</v>
      </c>
      <c r="O27" s="69">
        <f>IF(RES_hh_emi!O27=0,0,1000000*RES_hh_emi!O27/RES_hh_num!O27)</f>
        <v>0.18027210510067981</v>
      </c>
      <c r="P27" s="69">
        <f>IF(RES_hh_emi!P27=0,0,1000000*RES_hh_emi!P27/RES_hh_num!P27)</f>
        <v>0.16800799711416692</v>
      </c>
      <c r="Q27" s="69">
        <f>IF(RES_hh_emi!Q27=0,0,1000000*RES_hh_emi!Q27/RES_hh_num!Q27)</f>
        <v>0.16831333386194317</v>
      </c>
      <c r="R27" s="69">
        <f>IF(RES_hh_emi!R27=0,0,1000000*RES_hh_emi!R27/RES_hh_num!R27)</f>
        <v>0.17471679630739076</v>
      </c>
      <c r="S27" s="69">
        <f>IF(RES_hh_emi!S27=0,0,1000000*RES_hh_emi!S27/RES_hh_num!S27)</f>
        <v>0.16226666873040188</v>
      </c>
      <c r="T27" s="69">
        <f>IF(RES_hh_emi!T27=0,0,1000000*RES_hh_emi!T27/RES_hh_num!T27)</f>
        <v>0.21794734047202202</v>
      </c>
      <c r="U27" s="69">
        <f>IF(RES_hh_emi!U27=0,0,1000000*RES_hh_emi!U27/RES_hh_num!U27)</f>
        <v>0.13533402086101767</v>
      </c>
      <c r="V27" s="69">
        <f>IF(RES_hh_emi!V27=0,0,1000000*RES_hh_emi!V27/RES_hh_num!V27)</f>
        <v>0.13147038758972135</v>
      </c>
      <c r="W27" s="69">
        <f>IF(RES_hh_emi!W27=0,0,1000000*RES_hh_emi!W27/RES_hh_num!W27)</f>
        <v>0.18173923504237785</v>
      </c>
      <c r="X27" s="69">
        <f>IF(RES_hh_emi!X27=0,0,1000000*RES_hh_emi!X27/RES_hh_num!X27)</f>
        <v>0.16296200438832376</v>
      </c>
      <c r="Y27" s="69">
        <f>IF(RES_hh_emi!Y27=0,0,1000000*RES_hh_emi!Y27/RES_hh_num!Y27)</f>
        <v>0.16283442458566164</v>
      </c>
      <c r="DA27" s="88" t="s">
        <v>288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X28" s="72">
        <f>IF(RES_hh_emi!X28=0,0,1000000*RES_hh_emi!X28/RES_hh_num!X28)</f>
        <v>0</v>
      </c>
      <c r="Y28" s="72">
        <f>IF(RES_hh_emi!Y28=0,0,1000000*RES_hh_emi!Y28/RES_hh_num!Y28)</f>
        <v>0</v>
      </c>
      <c r="DA28" s="89" t="s">
        <v>545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0</v>
      </c>
      <c r="C29" s="72">
        <f>IF(RES_hh_emi!C29=0,0,1000000*RES_hh_emi!C29/RES_hh_num!C29)</f>
        <v>0</v>
      </c>
      <c r="D29" s="72">
        <f>IF(RES_hh_emi!D29=0,0,1000000*RES_hh_emi!D29/RES_hh_num!D29)</f>
        <v>0</v>
      </c>
      <c r="E29" s="72">
        <f>IF(RES_hh_emi!E29=0,0,1000000*RES_hh_emi!E29/RES_hh_num!E29)</f>
        <v>0</v>
      </c>
      <c r="F29" s="72">
        <f>IF(RES_hh_emi!F29=0,0,1000000*RES_hh_emi!F29/RES_hh_num!F29)</f>
        <v>0</v>
      </c>
      <c r="G29" s="72">
        <f>IF(RES_hh_emi!G29=0,0,1000000*RES_hh_emi!G29/RES_hh_num!G29)</f>
        <v>0</v>
      </c>
      <c r="H29" s="72">
        <f>IF(RES_hh_emi!H29=0,0,1000000*RES_hh_emi!H29/RES_hh_num!H29)</f>
        <v>0</v>
      </c>
      <c r="I29" s="72">
        <f>IF(RES_hh_emi!I29=0,0,1000000*RES_hh_emi!I29/RES_hh_num!I29)</f>
        <v>0</v>
      </c>
      <c r="J29" s="72">
        <f>IF(RES_hh_emi!J29=0,0,1000000*RES_hh_emi!J29/RES_hh_num!J29)</f>
        <v>0</v>
      </c>
      <c r="K29" s="72">
        <f>IF(RES_hh_emi!K29=0,0,1000000*RES_hh_emi!K29/RES_hh_num!K29)</f>
        <v>0</v>
      </c>
      <c r="L29" s="72">
        <f>IF(RES_hh_emi!L29=0,0,1000000*RES_hh_emi!L29/RES_hh_num!L29)</f>
        <v>0</v>
      </c>
      <c r="M29" s="72">
        <f>IF(RES_hh_emi!M29=0,0,1000000*RES_hh_emi!M29/RES_hh_num!M29)</f>
        <v>0</v>
      </c>
      <c r="N29" s="72">
        <f>IF(RES_hh_emi!N29=0,0,1000000*RES_hh_emi!N29/RES_hh_num!N29)</f>
        <v>0</v>
      </c>
      <c r="O29" s="72">
        <f>IF(RES_hh_emi!O29=0,0,1000000*RES_hh_emi!O29/RES_hh_num!O29)</f>
        <v>0</v>
      </c>
      <c r="P29" s="72">
        <f>IF(RES_hh_emi!P29=0,0,1000000*RES_hh_emi!P29/RES_hh_num!P29)</f>
        <v>0</v>
      </c>
      <c r="Q29" s="72">
        <f>IF(RES_hh_emi!Q29=0,0,1000000*RES_hh_emi!Q29/RES_hh_num!Q29)</f>
        <v>0</v>
      </c>
      <c r="R29" s="72">
        <f>IF(RES_hh_emi!R29=0,0,1000000*RES_hh_emi!R29/RES_hh_num!R29)</f>
        <v>0</v>
      </c>
      <c r="S29" s="72">
        <f>IF(RES_hh_emi!S29=0,0,1000000*RES_hh_emi!S29/RES_hh_num!S29)</f>
        <v>0</v>
      </c>
      <c r="T29" s="72">
        <f>IF(RES_hh_emi!T29=0,0,1000000*RES_hh_emi!T29/RES_hh_num!T29)</f>
        <v>0</v>
      </c>
      <c r="U29" s="72">
        <f>IF(RES_hh_emi!U29=0,0,1000000*RES_hh_emi!U29/RES_hh_num!U29)</f>
        <v>0</v>
      </c>
      <c r="V29" s="72">
        <f>IF(RES_hh_emi!V29=0,0,1000000*RES_hh_emi!V29/RES_hh_num!V29)</f>
        <v>0</v>
      </c>
      <c r="W29" s="72">
        <f>IF(RES_hh_emi!W29=0,0,1000000*RES_hh_emi!W29/RES_hh_num!W29)</f>
        <v>0</v>
      </c>
      <c r="X29" s="72">
        <f>IF(RES_hh_emi!X29=0,0,1000000*RES_hh_emi!X29/RES_hh_num!X29)</f>
        <v>0</v>
      </c>
      <c r="Y29" s="72">
        <f>IF(RES_hh_emi!Y29=0,0,1000000*RES_hh_emi!Y29/RES_hh_num!Y29)</f>
        <v>0</v>
      </c>
      <c r="DA29" s="89" t="s">
        <v>546</v>
      </c>
    </row>
    <row r="30" spans="1:105" ht="12" customHeight="1" x14ac:dyDescent="0.25">
      <c r="A30" s="28" t="s">
        <v>189</v>
      </c>
      <c r="B30" s="72">
        <f>IF(RES_hh_emi!B30=0,0,1000000*RES_hh_emi!B30/RES_hh_num!B30)</f>
        <v>36.492052103858093</v>
      </c>
      <c r="C30" s="72">
        <f>IF(RES_hh_emi!C30=0,0,1000000*RES_hh_emi!C30/RES_hh_num!C30)</f>
        <v>42.551100762676278</v>
      </c>
      <c r="D30" s="72">
        <f>IF(RES_hh_emi!D30=0,0,1000000*RES_hh_emi!D30/RES_hh_num!D30)</f>
        <v>33.14506729248609</v>
      </c>
      <c r="E30" s="72">
        <f>IF(RES_hh_emi!E30=0,0,1000000*RES_hh_emi!E30/RES_hh_num!E30)</f>
        <v>34.529285992394691</v>
      </c>
      <c r="F30" s="72">
        <f>IF(RES_hh_emi!F30=0,0,1000000*RES_hh_emi!F30/RES_hh_num!F30)</f>
        <v>41.543440131106571</v>
      </c>
      <c r="G30" s="72">
        <f>IF(RES_hh_emi!G30=0,0,1000000*RES_hh_emi!G30/RES_hh_num!G30)</f>
        <v>43.824569721069004</v>
      </c>
      <c r="H30" s="72">
        <f>IF(RES_hh_emi!H30=0,0,1000000*RES_hh_emi!H30/RES_hh_num!H30)</f>
        <v>35.168182522826164</v>
      </c>
      <c r="I30" s="72">
        <f>IF(RES_hh_emi!I30=0,0,1000000*RES_hh_emi!I30/RES_hh_num!I30)</f>
        <v>30.862937153580528</v>
      </c>
      <c r="J30" s="72">
        <f>IF(RES_hh_emi!J30=0,0,1000000*RES_hh_emi!J30/RES_hh_num!J30)</f>
        <v>22.640875438231344</v>
      </c>
      <c r="K30" s="72">
        <f>IF(RES_hh_emi!K30=0,0,1000000*RES_hh_emi!K30/RES_hh_num!K30)</f>
        <v>31.043358031294126</v>
      </c>
      <c r="L30" s="72">
        <f>IF(RES_hh_emi!L30=0,0,1000000*RES_hh_emi!L30/RES_hh_num!L30)</f>
        <v>32.295341073047375</v>
      </c>
      <c r="M30" s="72">
        <f>IF(RES_hh_emi!M30=0,0,1000000*RES_hh_emi!M30/RES_hh_num!M30)</f>
        <v>38.170709404896968</v>
      </c>
      <c r="N30" s="72">
        <f>IF(RES_hh_emi!N30=0,0,1000000*RES_hh_emi!N30/RES_hh_num!N30)</f>
        <v>29.312235098138331</v>
      </c>
      <c r="O30" s="72">
        <f>IF(RES_hh_emi!O30=0,0,1000000*RES_hh_emi!O30/RES_hh_num!O30)</f>
        <v>27.706493089280386</v>
      </c>
      <c r="P30" s="72">
        <f>IF(RES_hh_emi!P30=0,0,1000000*RES_hh_emi!P30/RES_hh_num!P30)</f>
        <v>25.289799683358698</v>
      </c>
      <c r="Q30" s="72">
        <f>IF(RES_hh_emi!Q30=0,0,1000000*RES_hh_emi!Q30/RES_hh_num!Q30)</f>
        <v>25.424044899567889</v>
      </c>
      <c r="R30" s="72">
        <f>IF(RES_hh_emi!R30=0,0,1000000*RES_hh_emi!R30/RES_hh_num!R30)</f>
        <v>27.586175020916876</v>
      </c>
      <c r="S30" s="72">
        <f>IF(RES_hh_emi!S30=0,0,1000000*RES_hh_emi!S30/RES_hh_num!S30)</f>
        <v>29.62816698970116</v>
      </c>
      <c r="T30" s="72">
        <f>IF(RES_hh_emi!T30=0,0,1000000*RES_hh_emi!T30/RES_hh_num!T30)</f>
        <v>48.643830412292381</v>
      </c>
      <c r="U30" s="72">
        <f>IF(RES_hh_emi!U30=0,0,1000000*RES_hh_emi!U30/RES_hh_num!U30)</f>
        <v>37.276766740841936</v>
      </c>
      <c r="V30" s="72">
        <f>IF(RES_hh_emi!V30=0,0,1000000*RES_hh_emi!V30/RES_hh_num!V30)</f>
        <v>48.903388249475555</v>
      </c>
      <c r="W30" s="72">
        <f>IF(RES_hh_emi!W30=0,0,1000000*RES_hh_emi!W30/RES_hh_num!W30)</f>
        <v>73.45605641315781</v>
      </c>
      <c r="X30" s="72">
        <f>IF(RES_hh_emi!X30=0,0,1000000*RES_hh_emi!X30/RES_hh_num!X30)</f>
        <v>68.288960735324466</v>
      </c>
      <c r="Y30" s="72">
        <f>IF(RES_hh_emi!Y30=0,0,1000000*RES_hh_emi!Y30/RES_hh_num!Y30)</f>
        <v>69.822580576831797</v>
      </c>
      <c r="DA30" s="89" t="s">
        <v>547</v>
      </c>
    </row>
    <row r="31" spans="1:105" ht="12" customHeight="1" x14ac:dyDescent="0.25">
      <c r="A31" s="28" t="s">
        <v>202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X31" s="72">
        <f>IF(RES_hh_emi!X31=0,0,1000000*RES_hh_emi!X31/RES_hh_num!X31)</f>
        <v>0</v>
      </c>
      <c r="Y31" s="72">
        <f>IF(RES_hh_emi!Y31=0,0,1000000*RES_hh_emi!Y31/RES_hh_num!Y31)</f>
        <v>0</v>
      </c>
      <c r="DA31" s="89" t="s">
        <v>548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X32" s="77">
        <f>IF(RES_hh_emi!X32=0,0,1000000*RES_hh_emi!X32/RES_hh_num!X32)</f>
        <v>0</v>
      </c>
      <c r="Y32" s="77">
        <f>IF(RES_hh_emi!Y32=0,0,1000000*RES_hh_emi!Y32/RES_hh_num!Y32)</f>
        <v>0</v>
      </c>
      <c r="DA32" s="92" t="s">
        <v>549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184.61468068971854</v>
      </c>
      <c r="C3" s="65">
        <f>IF(RES_hh_fech!C3=0,0,RES_hh_fech!C3/RES_summary!C$19)</f>
        <v>189.24280058054828</v>
      </c>
      <c r="D3" s="65">
        <f>IF(RES_hh_fech!D3=0,0,RES_hh_fech!D3/RES_summary!D$19)</f>
        <v>182.85368224103908</v>
      </c>
      <c r="E3" s="65">
        <f>IF(RES_hh_fech!E3=0,0,RES_hh_fech!E3/RES_summary!E$19)</f>
        <v>182.766298079846</v>
      </c>
      <c r="F3" s="65">
        <f>IF(RES_hh_fech!F3=0,0,RES_hh_fech!F3/RES_summary!F$19)</f>
        <v>174.55010624472615</v>
      </c>
      <c r="G3" s="65">
        <f>IF(RES_hh_fech!G3=0,0,RES_hh_fech!G3/RES_summary!G$19)</f>
        <v>190.62649334950305</v>
      </c>
      <c r="H3" s="65">
        <f>IF(RES_hh_fech!H3=0,0,RES_hh_fech!H3/RES_summary!H$19)</f>
        <v>182.86040213163503</v>
      </c>
      <c r="I3" s="65">
        <f>IF(RES_hh_fech!I3=0,0,RES_hh_fech!I3/RES_summary!I$19)</f>
        <v>174.3470378470472</v>
      </c>
      <c r="J3" s="65">
        <f>IF(RES_hh_fech!J3=0,0,RES_hh_fech!J3/RES_summary!J$19)</f>
        <v>165.36246419987344</v>
      </c>
      <c r="K3" s="65">
        <f>IF(RES_hh_fech!K3=0,0,RES_hh_fech!K3/RES_summary!K$19)</f>
        <v>168.17721103821157</v>
      </c>
      <c r="L3" s="65">
        <f>IF(RES_hh_fech!L3=0,0,RES_hh_fech!L3/RES_summary!L$19)</f>
        <v>198.81924603318384</v>
      </c>
      <c r="M3" s="65">
        <f>IF(RES_hh_fech!M3=0,0,RES_hh_fech!M3/RES_summary!M$19)</f>
        <v>182.35131233545769</v>
      </c>
      <c r="N3" s="65">
        <f>IF(RES_hh_fech!N3=0,0,RES_hh_fech!N3/RES_summary!N$19)</f>
        <v>191.80276829693696</v>
      </c>
      <c r="O3" s="65">
        <f>IF(RES_hh_fech!O3=0,0,RES_hh_fech!O3/RES_summary!O$19)</f>
        <v>178.40592529205469</v>
      </c>
      <c r="P3" s="65">
        <f>IF(RES_hh_fech!P3=0,0,RES_hh_fech!P3/RES_summary!P$19)</f>
        <v>164.74387557759016</v>
      </c>
      <c r="Q3" s="65">
        <f>IF(RES_hh_fech!Q3=0,0,RES_hh_fech!Q3/RES_summary!Q$19)</f>
        <v>167.75869317077053</v>
      </c>
      <c r="R3" s="65">
        <f>IF(RES_hh_fech!R3=0,0,RES_hh_fech!R3/RES_summary!R$19)</f>
        <v>173.20987924259748</v>
      </c>
      <c r="S3" s="65">
        <f>IF(RES_hh_fech!S3=0,0,RES_hh_fech!S3/RES_summary!S$19)</f>
        <v>173.64557579872678</v>
      </c>
      <c r="T3" s="65">
        <f>IF(RES_hh_fech!T3=0,0,RES_hh_fech!T3/RES_summary!T$19)</f>
        <v>165.53796494184743</v>
      </c>
      <c r="U3" s="65">
        <f>IF(RES_hh_fech!U3=0,0,RES_hh_fech!U3/RES_summary!U$19)</f>
        <v>159.74571941507872</v>
      </c>
      <c r="V3" s="65">
        <f>IF(RES_hh_fech!V3=0,0,RES_hh_fech!V3/RES_summary!V$19)</f>
        <v>152.60645794840605</v>
      </c>
      <c r="W3" s="65">
        <f>IF(RES_hh_fech!W3=0,0,RES_hh_fech!W3/RES_summary!W$19)</f>
        <v>167.57140740829485</v>
      </c>
      <c r="X3" s="65">
        <f>IF(RES_hh_fech!X3=0,0,RES_hh_fech!X3/RES_summary!X$19)</f>
        <v>146.06587484912441</v>
      </c>
      <c r="Y3" s="65">
        <f>IF(RES_hh_fech!Y3=0,0,RES_hh_fech!Y3/RES_summary!Y$19)</f>
        <v>145.3068302111449</v>
      </c>
      <c r="DA3" s="87" t="s">
        <v>296</v>
      </c>
    </row>
    <row r="4" spans="1:105" ht="12.95" customHeight="1" x14ac:dyDescent="0.25">
      <c r="A4" s="68" t="s">
        <v>57</v>
      </c>
      <c r="B4" s="69">
        <f>IF(RES_hh_fech!B4=0,0,RES_hh_fech!B4/RES_summary!B$19)</f>
        <v>170.01940131574733</v>
      </c>
      <c r="C4" s="69">
        <f>IF(RES_hh_fech!C4=0,0,RES_hh_fech!C4/RES_summary!C$19)</f>
        <v>175.24986728379997</v>
      </c>
      <c r="D4" s="69">
        <f>IF(RES_hh_fech!D4=0,0,RES_hh_fech!D4/RES_summary!D$19)</f>
        <v>169.02587743774592</v>
      </c>
      <c r="E4" s="69">
        <f>IF(RES_hh_fech!E4=0,0,RES_hh_fech!E4/RES_summary!E$19)</f>
        <v>168.90055218620134</v>
      </c>
      <c r="F4" s="69">
        <f>IF(RES_hh_fech!F4=0,0,RES_hh_fech!F4/RES_summary!F$19)</f>
        <v>160.57573128648886</v>
      </c>
      <c r="G4" s="69">
        <f>IF(RES_hh_fech!G4=0,0,RES_hh_fech!G4/RES_summary!G$19)</f>
        <v>176.01111043847553</v>
      </c>
      <c r="H4" s="69">
        <f>IF(RES_hh_fech!H4=0,0,RES_hh_fech!H4/RES_summary!H$19)</f>
        <v>168.26307543839476</v>
      </c>
      <c r="I4" s="69">
        <f>IF(RES_hh_fech!I4=0,0,RES_hh_fech!I4/RES_summary!I$19)</f>
        <v>159.87837607894343</v>
      </c>
      <c r="J4" s="69">
        <f>IF(RES_hh_fech!J4=0,0,RES_hh_fech!J4/RES_summary!J$19)</f>
        <v>151.7176929675731</v>
      </c>
      <c r="K4" s="69">
        <f>IF(RES_hh_fech!K4=0,0,RES_hh_fech!K4/RES_summary!K$19)</f>
        <v>153.72161563131237</v>
      </c>
      <c r="L4" s="69">
        <f>IF(RES_hh_fech!L4=0,0,RES_hh_fech!L4/RES_summary!L$19)</f>
        <v>184.57809488315101</v>
      </c>
      <c r="M4" s="69">
        <f>IF(RES_hh_fech!M4=0,0,RES_hh_fech!M4/RES_summary!M$19)</f>
        <v>167.54447931633396</v>
      </c>
      <c r="N4" s="69">
        <f>IF(RES_hh_fech!N4=0,0,RES_hh_fech!N4/RES_summary!N$19)</f>
        <v>176.91713531052596</v>
      </c>
      <c r="O4" s="69">
        <f>IF(RES_hh_fech!O4=0,0,RES_hh_fech!O4/RES_summary!O$19)</f>
        <v>162.40819775008032</v>
      </c>
      <c r="P4" s="69">
        <f>IF(RES_hh_fech!P4=0,0,RES_hh_fech!P4/RES_summary!P$19)</f>
        <v>148.69328204896584</v>
      </c>
      <c r="Q4" s="69">
        <f>IF(RES_hh_fech!Q4=0,0,RES_hh_fech!Q4/RES_summary!Q$19)</f>
        <v>150.38167519050475</v>
      </c>
      <c r="R4" s="69">
        <f>IF(RES_hh_fech!R4=0,0,RES_hh_fech!R4/RES_summary!R$19)</f>
        <v>154.85478507376357</v>
      </c>
      <c r="S4" s="69">
        <f>IF(RES_hh_fech!S4=0,0,RES_hh_fech!S4/RES_summary!S$19)</f>
        <v>156.17818180238748</v>
      </c>
      <c r="T4" s="69">
        <f>IF(RES_hh_fech!T4=0,0,RES_hh_fech!T4/RES_summary!T$19)</f>
        <v>147.25280023968861</v>
      </c>
      <c r="U4" s="69">
        <f>IF(RES_hh_fech!U4=0,0,RES_hh_fech!U4/RES_summary!U$19)</f>
        <v>141.5972996083209</v>
      </c>
      <c r="V4" s="69">
        <f>IF(RES_hh_fech!V4=0,0,RES_hh_fech!V4/RES_summary!V$19)</f>
        <v>135.20293949733636</v>
      </c>
      <c r="W4" s="69">
        <f>IF(RES_hh_fech!W4=0,0,RES_hh_fech!W4/RES_summary!W$19)</f>
        <v>149.17841259344883</v>
      </c>
      <c r="X4" s="69">
        <f>IF(RES_hh_fech!X4=0,0,RES_hh_fech!X4/RES_summary!X$19)</f>
        <v>128.34340920760363</v>
      </c>
      <c r="Y4" s="69">
        <f>IF(RES_hh_fech!Y4=0,0,RES_hh_fech!Y4/RES_summary!Y$19)</f>
        <v>127.05165895573627</v>
      </c>
      <c r="DA4" s="88" t="s">
        <v>297</v>
      </c>
    </row>
    <row r="5" spans="1:105" ht="12" customHeight="1" x14ac:dyDescent="0.25">
      <c r="A5" s="28" t="s">
        <v>51</v>
      </c>
      <c r="B5" s="72">
        <f>IF(RES_hh_fech!B5=0,0,RES_hh_fech!B5/RES_summary!B$19)</f>
        <v>0</v>
      </c>
      <c r="C5" s="72">
        <f>IF(RES_hh_fech!C5=0,0,RES_hh_fech!C5/RES_summary!C$19)</f>
        <v>0</v>
      </c>
      <c r="D5" s="72">
        <f>IF(RES_hh_fech!D5=0,0,RES_hh_fech!D5/RES_summary!D$19)</f>
        <v>0</v>
      </c>
      <c r="E5" s="72">
        <f>IF(RES_hh_fech!E5=0,0,RES_hh_fech!E5/RES_summary!E$19)</f>
        <v>0</v>
      </c>
      <c r="F5" s="72">
        <f>IF(RES_hh_fech!F5=0,0,RES_hh_fech!F5/RES_summary!F$19)</f>
        <v>0</v>
      </c>
      <c r="G5" s="72">
        <f>IF(RES_hh_fech!G5=0,0,RES_hh_fech!G5/RES_summary!G$19)</f>
        <v>0</v>
      </c>
      <c r="H5" s="72">
        <f>IF(RES_hh_fech!H5=0,0,RES_hh_fech!H5/RES_summary!H$19)</f>
        <v>0</v>
      </c>
      <c r="I5" s="72">
        <f>IF(RES_hh_fech!I5=0,0,RES_hh_fech!I5/RES_summary!I$19)</f>
        <v>0</v>
      </c>
      <c r="J5" s="72">
        <f>IF(RES_hh_fech!J5=0,0,RES_hh_fech!J5/RES_summary!J$19)</f>
        <v>0</v>
      </c>
      <c r="K5" s="72">
        <f>IF(RES_hh_fech!K5=0,0,RES_hh_fech!K5/RES_summary!K$19)</f>
        <v>0</v>
      </c>
      <c r="L5" s="72">
        <f>IF(RES_hh_fech!L5=0,0,RES_hh_fech!L5/RES_summary!L$19)</f>
        <v>0</v>
      </c>
      <c r="M5" s="72">
        <f>IF(RES_hh_fech!M5=0,0,RES_hh_fech!M5/RES_summary!M$19)</f>
        <v>0</v>
      </c>
      <c r="N5" s="72">
        <f>IF(RES_hh_fech!N5=0,0,RES_hh_fech!N5/RES_summary!N$19)</f>
        <v>0</v>
      </c>
      <c r="O5" s="72">
        <f>IF(RES_hh_fech!O5=0,0,RES_hh_fech!O5/RES_summary!O$19)</f>
        <v>0</v>
      </c>
      <c r="P5" s="72">
        <f>IF(RES_hh_fech!P5=0,0,RES_hh_fech!P5/RES_summary!P$19)</f>
        <v>0</v>
      </c>
      <c r="Q5" s="72">
        <f>IF(RES_hh_fech!Q5=0,0,RES_hh_fech!Q5/RES_summary!Q$19)</f>
        <v>0</v>
      </c>
      <c r="R5" s="72">
        <f>IF(RES_hh_fech!R5=0,0,RES_hh_fech!R5/RES_summary!R$19)</f>
        <v>0</v>
      </c>
      <c r="S5" s="72">
        <f>IF(RES_hh_fech!S5=0,0,RES_hh_fech!S5/RES_summary!S$19)</f>
        <v>0</v>
      </c>
      <c r="T5" s="72">
        <f>IF(RES_hh_fech!T5=0,0,RES_hh_fech!T5/RES_summary!T$19)</f>
        <v>0</v>
      </c>
      <c r="U5" s="72">
        <f>IF(RES_hh_fech!U5=0,0,RES_hh_fech!U5/RES_summary!U$19)</f>
        <v>0</v>
      </c>
      <c r="V5" s="72">
        <f>IF(RES_hh_fech!V5=0,0,RES_hh_fech!V5/RES_summary!V$19)</f>
        <v>0</v>
      </c>
      <c r="W5" s="72">
        <f>IF(RES_hh_fech!W5=0,0,RES_hh_fech!W5/RES_summary!W$19)</f>
        <v>0</v>
      </c>
      <c r="X5" s="72">
        <f>IF(RES_hh_fech!X5=0,0,RES_hh_fech!X5/RES_summary!X$19)</f>
        <v>0</v>
      </c>
      <c r="Y5" s="72">
        <f>IF(RES_hh_fech!Y5=0,0,RES_hh_fech!Y5/RES_summary!Y$19)</f>
        <v>0</v>
      </c>
      <c r="DA5" s="89" t="s">
        <v>551</v>
      </c>
    </row>
    <row r="6" spans="1:105" ht="12" customHeight="1" x14ac:dyDescent="0.25">
      <c r="A6" s="28" t="s">
        <v>74</v>
      </c>
      <c r="B6" s="72">
        <f>IF(RES_hh_fech!B6=0,0,RES_hh_fech!B6/RES_summary!B$19)</f>
        <v>0</v>
      </c>
      <c r="C6" s="72">
        <f>IF(RES_hh_fech!C6=0,0,RES_hh_fech!C6/RES_summary!C$19)</f>
        <v>0</v>
      </c>
      <c r="D6" s="72">
        <f>IF(RES_hh_fech!D6=0,0,RES_hh_fech!D6/RES_summary!D$19)</f>
        <v>223.52102016536983</v>
      </c>
      <c r="E6" s="72">
        <f>IF(RES_hh_fech!E6=0,0,RES_hh_fech!E6/RES_summary!E$19)</f>
        <v>264.31527615808034</v>
      </c>
      <c r="F6" s="72">
        <f>IF(RES_hh_fech!F6=0,0,RES_hh_fech!F6/RES_summary!F$19)</f>
        <v>201.30736111067361</v>
      </c>
      <c r="G6" s="72">
        <f>IF(RES_hh_fech!G6=0,0,RES_hh_fech!G6/RES_summary!G$19)</f>
        <v>264.93584409453956</v>
      </c>
      <c r="H6" s="72">
        <f>IF(RES_hh_fech!H6=0,0,RES_hh_fech!H6/RES_summary!H$19)</f>
        <v>237.33074876727011</v>
      </c>
      <c r="I6" s="72">
        <f>IF(RES_hh_fech!I6=0,0,RES_hh_fech!I6/RES_summary!I$19)</f>
        <v>249.6854859630393</v>
      </c>
      <c r="J6" s="72">
        <f>IF(RES_hh_fech!J6=0,0,RES_hh_fech!J6/RES_summary!J$19)</f>
        <v>236.54562224643837</v>
      </c>
      <c r="K6" s="72">
        <f>IF(RES_hh_fech!K6=0,0,RES_hh_fech!K6/RES_summary!K$19)</f>
        <v>238.41116636341741</v>
      </c>
      <c r="L6" s="72">
        <f>IF(RES_hh_fech!L6=0,0,RES_hh_fech!L6/RES_summary!L$19)</f>
        <v>289.80425024748985</v>
      </c>
      <c r="M6" s="72">
        <f>IF(RES_hh_fech!M6=0,0,RES_hh_fech!M6/RES_summary!M$19)</f>
        <v>269.42719363511202</v>
      </c>
      <c r="N6" s="72">
        <f>IF(RES_hh_fech!N6=0,0,RES_hh_fech!N6/RES_summary!N$19)</f>
        <v>260.25018702012301</v>
      </c>
      <c r="O6" s="72">
        <f>IF(RES_hh_fech!O6=0,0,RES_hh_fech!O6/RES_summary!O$19)</f>
        <v>238.51149550406885</v>
      </c>
      <c r="P6" s="72">
        <f>IF(RES_hh_fech!P6=0,0,RES_hh_fech!P6/RES_summary!P$19)</f>
        <v>306.76480541293978</v>
      </c>
      <c r="Q6" s="72">
        <f>IF(RES_hh_fech!Q6=0,0,RES_hh_fech!Q6/RES_summary!Q$19)</f>
        <v>207.516082289754</v>
      </c>
      <c r="R6" s="72">
        <f>IF(RES_hh_fech!R6=0,0,RES_hh_fech!R6/RES_summary!R$19)</f>
        <v>235.15679756855957</v>
      </c>
      <c r="S6" s="72">
        <f>IF(RES_hh_fech!S6=0,0,RES_hh_fech!S6/RES_summary!S$19)</f>
        <v>238.5813634107509</v>
      </c>
      <c r="T6" s="72">
        <f>IF(RES_hh_fech!T6=0,0,RES_hh_fech!T6/RES_summary!T$19)</f>
        <v>219.75796123429441</v>
      </c>
      <c r="U6" s="72">
        <f>IF(RES_hh_fech!U6=0,0,RES_hh_fech!U6/RES_summary!U$19)</f>
        <v>213.65265867398503</v>
      </c>
      <c r="V6" s="72">
        <f>IF(RES_hh_fech!V6=0,0,RES_hh_fech!V6/RES_summary!V$19)</f>
        <v>210.92289823798899</v>
      </c>
      <c r="W6" s="72">
        <f>IF(RES_hh_fech!W6=0,0,RES_hh_fech!W6/RES_summary!W$19)</f>
        <v>204.46795525167934</v>
      </c>
      <c r="X6" s="72">
        <f>IF(RES_hh_fech!X6=0,0,RES_hh_fech!X6/RES_summary!X$19)</f>
        <v>193.26424154786469</v>
      </c>
      <c r="Y6" s="72">
        <f>IF(RES_hh_fech!Y6=0,0,RES_hh_fech!Y6/RES_summary!Y$19)</f>
        <v>181.21617395493917</v>
      </c>
      <c r="DA6" s="89" t="s">
        <v>552</v>
      </c>
    </row>
    <row r="7" spans="1:105" ht="12" customHeight="1" x14ac:dyDescent="0.25">
      <c r="A7" s="28" t="s">
        <v>200</v>
      </c>
      <c r="B7" s="72">
        <f>IF(RES_hh_fech!B7=0,0,RES_hh_fech!B7/RES_summary!B$19)</f>
        <v>270.38861464009909</v>
      </c>
      <c r="C7" s="72">
        <f>IF(RES_hh_fech!C7=0,0,RES_hh_fech!C7/RES_summary!C$19)</f>
        <v>277.52163686451718</v>
      </c>
      <c r="D7" s="72">
        <f>IF(RES_hh_fech!D7=0,0,RES_hh_fech!D7/RES_summary!D$19)</f>
        <v>277.4440297326131</v>
      </c>
      <c r="E7" s="72">
        <f>IF(RES_hh_fech!E7=0,0,RES_hh_fech!E7/RES_summary!E$19)</f>
        <v>291.32466064929565</v>
      </c>
      <c r="F7" s="72">
        <f>IF(RES_hh_fech!F7=0,0,RES_hh_fech!F7/RES_summary!F$19)</f>
        <v>233.99489000835601</v>
      </c>
      <c r="G7" s="72">
        <f>IF(RES_hh_fech!G7=0,0,RES_hh_fech!G7/RES_summary!G$19)</f>
        <v>358.95939065454132</v>
      </c>
      <c r="H7" s="72">
        <f>IF(RES_hh_fech!H7=0,0,RES_hh_fech!H7/RES_summary!H$19)</f>
        <v>303.74102442908855</v>
      </c>
      <c r="I7" s="72">
        <f>IF(RES_hh_fech!I7=0,0,RES_hh_fech!I7/RES_summary!I$19)</f>
        <v>285.67076538316161</v>
      </c>
      <c r="J7" s="72">
        <f>IF(RES_hh_fech!J7=0,0,RES_hh_fech!J7/RES_summary!J$19)</f>
        <v>292.03788647626442</v>
      </c>
      <c r="K7" s="72">
        <f>IF(RES_hh_fech!K7=0,0,RES_hh_fech!K7/RES_summary!K$19)</f>
        <v>302.96775748925177</v>
      </c>
      <c r="L7" s="72">
        <f>IF(RES_hh_fech!L7=0,0,RES_hh_fech!L7/RES_summary!L$19)</f>
        <v>323.11896531887209</v>
      </c>
      <c r="M7" s="72">
        <f>IF(RES_hh_fech!M7=0,0,RES_hh_fech!M7/RES_summary!M$19)</f>
        <v>300.27519173214023</v>
      </c>
      <c r="N7" s="72">
        <f>IF(RES_hh_fech!N7=0,0,RES_hh_fech!N7/RES_summary!N$19)</f>
        <v>303.38789447731682</v>
      </c>
      <c r="O7" s="72">
        <f>IF(RES_hh_fech!O7=0,0,RES_hh_fech!O7/RES_summary!O$19)</f>
        <v>281.60453496745168</v>
      </c>
      <c r="P7" s="72">
        <f>IF(RES_hh_fech!P7=0,0,RES_hh_fech!P7/RES_summary!P$19)</f>
        <v>257.55193255675624</v>
      </c>
      <c r="Q7" s="72">
        <f>IF(RES_hh_fech!Q7=0,0,RES_hh_fech!Q7/RES_summary!Q$19)</f>
        <v>265.91948943627648</v>
      </c>
      <c r="R7" s="72">
        <f>IF(RES_hh_fech!R7=0,0,RES_hh_fech!R7/RES_summary!R$19)</f>
        <v>255.55755765137334</v>
      </c>
      <c r="S7" s="72">
        <f>IF(RES_hh_fech!S7=0,0,RES_hh_fech!S7/RES_summary!S$19)</f>
        <v>266.01626343719209</v>
      </c>
      <c r="T7" s="72">
        <f>IF(RES_hh_fech!T7=0,0,RES_hh_fech!T7/RES_summary!T$19)</f>
        <v>246.24122362484363</v>
      </c>
      <c r="U7" s="72">
        <f>IF(RES_hh_fech!U7=0,0,RES_hh_fech!U7/RES_summary!U$19)</f>
        <v>238.56761332631487</v>
      </c>
      <c r="V7" s="72">
        <f>IF(RES_hh_fech!V7=0,0,RES_hh_fech!V7/RES_summary!V$19)</f>
        <v>253.525177076093</v>
      </c>
      <c r="W7" s="72">
        <f>IF(RES_hh_fech!W7=0,0,RES_hh_fech!W7/RES_summary!W$19)</f>
        <v>275.984964629339</v>
      </c>
      <c r="X7" s="72">
        <f>IF(RES_hh_fech!X7=0,0,RES_hh_fech!X7/RES_summary!X$19)</f>
        <v>218.77948563185296</v>
      </c>
      <c r="Y7" s="72">
        <f>IF(RES_hh_fech!Y7=0,0,RES_hh_fech!Y7/RES_summary!Y$19)</f>
        <v>218.35024518781358</v>
      </c>
      <c r="DA7" s="89" t="s">
        <v>553</v>
      </c>
    </row>
    <row r="8" spans="1:105" ht="12" customHeight="1" x14ac:dyDescent="0.25">
      <c r="A8" s="28" t="s">
        <v>189</v>
      </c>
      <c r="B8" s="72">
        <f>IF(RES_hh_fech!B8=0,0,RES_hh_fech!B8/RES_summary!B$19)</f>
        <v>229.17681992140632</v>
      </c>
      <c r="C8" s="72">
        <f>IF(RES_hh_fech!C8=0,0,RES_hh_fech!C8/RES_summary!C$19)</f>
        <v>283.818013948577</v>
      </c>
      <c r="D8" s="72">
        <f>IF(RES_hh_fech!D8=0,0,RES_hh_fech!D8/RES_summary!D$19)</f>
        <v>223.99655194863726</v>
      </c>
      <c r="E8" s="72">
        <f>IF(RES_hh_fech!E8=0,0,RES_hh_fech!E8/RES_summary!E$19)</f>
        <v>234.47334665472275</v>
      </c>
      <c r="F8" s="72">
        <f>IF(RES_hh_fech!F8=0,0,RES_hh_fech!F8/RES_summary!F$19)</f>
        <v>263.98058154625369</v>
      </c>
      <c r="G8" s="72">
        <f>IF(RES_hh_fech!G8=0,0,RES_hh_fech!G8/RES_summary!G$19)</f>
        <v>292.93302660768416</v>
      </c>
      <c r="H8" s="72">
        <f>IF(RES_hh_fech!H8=0,0,RES_hh_fech!H8/RES_summary!H$19)</f>
        <v>230.42027737958566</v>
      </c>
      <c r="I8" s="72">
        <f>IF(RES_hh_fech!I8=0,0,RES_hh_fech!I8/RES_summary!I$19)</f>
        <v>183.58383578810117</v>
      </c>
      <c r="J8" s="72">
        <f>IF(RES_hh_fech!J8=0,0,RES_hh_fech!J8/RES_summary!J$19)</f>
        <v>272.75023158502904</v>
      </c>
      <c r="K8" s="72">
        <f>IF(RES_hh_fech!K8=0,0,RES_hh_fech!K8/RES_summary!K$19)</f>
        <v>300.73573214322107</v>
      </c>
      <c r="L8" s="72">
        <f>IF(RES_hh_fech!L8=0,0,RES_hh_fech!L8/RES_summary!L$19)</f>
        <v>339.95318935818256</v>
      </c>
      <c r="M8" s="72">
        <f>IF(RES_hh_fech!M8=0,0,RES_hh_fech!M8/RES_summary!M$19)</f>
        <v>233.52932780617789</v>
      </c>
      <c r="N8" s="72">
        <f>IF(RES_hh_fech!N8=0,0,RES_hh_fech!N8/RES_summary!N$19)</f>
        <v>258.0077101547846</v>
      </c>
      <c r="O8" s="72">
        <f>IF(RES_hh_fech!O8=0,0,RES_hh_fech!O8/RES_summary!O$19)</f>
        <v>253.85353492915885</v>
      </c>
      <c r="P8" s="72">
        <f>IF(RES_hh_fech!P8=0,0,RES_hh_fech!P8/RES_summary!P$19)</f>
        <v>250.60010785671619</v>
      </c>
      <c r="Q8" s="72">
        <f>IF(RES_hh_fech!Q8=0,0,RES_hh_fech!Q8/RES_summary!Q$19)</f>
        <v>255.77955228214421</v>
      </c>
      <c r="R8" s="72">
        <f>IF(RES_hh_fech!R8=0,0,RES_hh_fech!R8/RES_summary!R$19)</f>
        <v>292.14026941879575</v>
      </c>
      <c r="S8" s="72">
        <f>IF(RES_hh_fech!S8=0,0,RES_hh_fech!S8/RES_summary!S$19)</f>
        <v>249.79039988344644</v>
      </c>
      <c r="T8" s="72">
        <f>IF(RES_hh_fech!T8=0,0,RES_hh_fech!T8/RES_summary!T$19)</f>
        <v>248.18559916566798</v>
      </c>
      <c r="U8" s="72">
        <f>IF(RES_hh_fech!U8=0,0,RES_hh_fech!U8/RES_summary!U$19)</f>
        <v>281.57388627816664</v>
      </c>
      <c r="V8" s="72">
        <f>IF(RES_hh_fech!V8=0,0,RES_hh_fech!V8/RES_summary!V$19)</f>
        <v>156.87495251342031</v>
      </c>
      <c r="W8" s="72">
        <f>IF(RES_hh_fech!W8=0,0,RES_hh_fech!W8/RES_summary!W$19)</f>
        <v>265.24000289190496</v>
      </c>
      <c r="X8" s="72">
        <f>IF(RES_hh_fech!X8=0,0,RES_hh_fech!X8/RES_summary!X$19)</f>
        <v>228.44131440056395</v>
      </c>
      <c r="Y8" s="72">
        <f>IF(RES_hh_fech!Y8=0,0,RES_hh_fech!Y8/RES_summary!Y$19)</f>
        <v>210.80972493989307</v>
      </c>
      <c r="DA8" s="89" t="s">
        <v>554</v>
      </c>
    </row>
    <row r="9" spans="1:105" ht="12" customHeight="1" x14ac:dyDescent="0.25">
      <c r="A9" s="28" t="s">
        <v>202</v>
      </c>
      <c r="B9" s="72">
        <f>IF(RES_hh_fech!B9=0,0,RES_hh_fech!B9/RES_summary!B$19)</f>
        <v>277.9498183861416</v>
      </c>
      <c r="C9" s="72">
        <f>IF(RES_hh_fech!C9=0,0,RES_hh_fech!C9/RES_summary!C$19)</f>
        <v>267.17475555228799</v>
      </c>
      <c r="D9" s="72">
        <f>IF(RES_hh_fech!D9=0,0,RES_hh_fech!D9/RES_summary!D$19)</f>
        <v>271.76958852129786</v>
      </c>
      <c r="E9" s="72">
        <f>IF(RES_hh_fech!E9=0,0,RES_hh_fech!E9/RES_summary!E$19)</f>
        <v>275.67515174713475</v>
      </c>
      <c r="F9" s="72">
        <f>IF(RES_hh_fech!F9=0,0,RES_hh_fech!F9/RES_summary!F$19)</f>
        <v>266.84041396977648</v>
      </c>
      <c r="G9" s="72">
        <f>IF(RES_hh_fech!G9=0,0,RES_hh_fech!G9/RES_summary!G$19)</f>
        <v>288.73824964938717</v>
      </c>
      <c r="H9" s="72">
        <f>IF(RES_hh_fech!H9=0,0,RES_hh_fech!H9/RES_summary!H$19)</f>
        <v>266.83310211446906</v>
      </c>
      <c r="I9" s="72">
        <f>IF(RES_hh_fech!I9=0,0,RES_hh_fech!I9/RES_summary!I$19)</f>
        <v>257.36004566033279</v>
      </c>
      <c r="J9" s="72">
        <f>IF(RES_hh_fech!J9=0,0,RES_hh_fech!J9/RES_summary!J$19)</f>
        <v>255.61726479718101</v>
      </c>
      <c r="K9" s="72">
        <f>IF(RES_hh_fech!K9=0,0,RES_hh_fech!K9/RES_summary!K$19)</f>
        <v>232.3257141144941</v>
      </c>
      <c r="L9" s="72">
        <f>IF(RES_hh_fech!L9=0,0,RES_hh_fech!L9/RES_summary!L$19)</f>
        <v>206.07664077380937</v>
      </c>
      <c r="M9" s="72">
        <f>IF(RES_hh_fech!M9=0,0,RES_hh_fech!M9/RES_summary!M$19)</f>
        <v>301.2849793796014</v>
      </c>
      <c r="N9" s="72">
        <f>IF(RES_hh_fech!N9=0,0,RES_hh_fech!N9/RES_summary!N$19)</f>
        <v>282.45560409245201</v>
      </c>
      <c r="O9" s="72">
        <f>IF(RES_hh_fech!O9=0,0,RES_hh_fech!O9/RES_summary!O$19)</f>
        <v>227.73646842008893</v>
      </c>
      <c r="P9" s="72">
        <f>IF(RES_hh_fech!P9=0,0,RES_hh_fech!P9/RES_summary!P$19)</f>
        <v>218.644403978578</v>
      </c>
      <c r="Q9" s="72">
        <f>IF(RES_hh_fech!Q9=0,0,RES_hh_fech!Q9/RES_summary!Q$19)</f>
        <v>224.33868007890021</v>
      </c>
      <c r="R9" s="72">
        <f>IF(RES_hh_fech!R9=0,0,RES_hh_fech!R9/RES_summary!R$19)</f>
        <v>230.97163595531387</v>
      </c>
      <c r="S9" s="72">
        <f>IF(RES_hh_fech!S9=0,0,RES_hh_fech!S9/RES_summary!S$19)</f>
        <v>238.60230472353356</v>
      </c>
      <c r="T9" s="72">
        <f>IF(RES_hh_fech!T9=0,0,RES_hh_fech!T9/RES_summary!T$19)</f>
        <v>208.78088101329064</v>
      </c>
      <c r="U9" s="72">
        <f>IF(RES_hh_fech!U9=0,0,RES_hh_fech!U9/RES_summary!U$19)</f>
        <v>201.64130388444002</v>
      </c>
      <c r="V9" s="72">
        <f>IF(RES_hh_fech!V9=0,0,RES_hh_fech!V9/RES_summary!V$19)</f>
        <v>215.73161003699718</v>
      </c>
      <c r="W9" s="72">
        <f>IF(RES_hh_fech!W9=0,0,RES_hh_fech!W9/RES_summary!W$19)</f>
        <v>217.15239294610183</v>
      </c>
      <c r="X9" s="72">
        <f>IF(RES_hh_fech!X9=0,0,RES_hh_fech!X9/RES_summary!X$19)</f>
        <v>195.1223197508281</v>
      </c>
      <c r="Y9" s="72">
        <f>IF(RES_hh_fech!Y9=0,0,RES_hh_fech!Y9/RES_summary!Y$19)</f>
        <v>187.98488942912448</v>
      </c>
      <c r="DA9" s="89" t="s">
        <v>555</v>
      </c>
    </row>
    <row r="10" spans="1:105" ht="12" customHeight="1" x14ac:dyDescent="0.25">
      <c r="A10" s="28" t="s">
        <v>197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X10" s="72">
        <f>IF(RES_hh_fech!X10=0,0,RES_hh_fech!X10/RES_summary!X$19)</f>
        <v>0</v>
      </c>
      <c r="Y10" s="72">
        <f>IF(RES_hh_fech!Y10=0,0,RES_hh_fech!Y10/RES_summary!Y$19)</f>
        <v>0</v>
      </c>
      <c r="DA10" s="89" t="s">
        <v>556</v>
      </c>
    </row>
    <row r="11" spans="1:105" ht="12" customHeight="1" x14ac:dyDescent="0.25">
      <c r="A11" s="28" t="s">
        <v>198</v>
      </c>
      <c r="B11" s="72">
        <f>IF(RES_hh_fech!B11=0,0,RES_hh_fech!B11/RES_summary!B$19)</f>
        <v>153.42326582257346</v>
      </c>
      <c r="C11" s="72">
        <f>IF(RES_hh_fech!C11=0,0,RES_hh_fech!C11/RES_summary!C$19)</f>
        <v>168.46091716205177</v>
      </c>
      <c r="D11" s="72">
        <f>IF(RES_hh_fech!D11=0,0,RES_hh_fech!D11/RES_summary!D$19)</f>
        <v>166.63775248380159</v>
      </c>
      <c r="E11" s="72">
        <f>IF(RES_hh_fech!E11=0,0,RES_hh_fech!E11/RES_summary!E$19)</f>
        <v>167.94308530401761</v>
      </c>
      <c r="F11" s="72">
        <f>IF(RES_hh_fech!F11=0,0,RES_hh_fech!F11/RES_summary!F$19)</f>
        <v>167.92493956325947</v>
      </c>
      <c r="G11" s="72">
        <f>IF(RES_hh_fech!G11=0,0,RES_hh_fech!G11/RES_summary!G$19)</f>
        <v>180.02677720875357</v>
      </c>
      <c r="H11" s="72">
        <f>IF(RES_hh_fech!H11=0,0,RES_hh_fech!H11/RES_summary!H$19)</f>
        <v>184.39158673748278</v>
      </c>
      <c r="I11" s="72">
        <f>IF(RES_hh_fech!I11=0,0,RES_hh_fech!I11/RES_summary!I$19)</f>
        <v>182.91054600766651</v>
      </c>
      <c r="J11" s="72">
        <f>IF(RES_hh_fech!J11=0,0,RES_hh_fech!J11/RES_summary!J$19)</f>
        <v>169.01527010262373</v>
      </c>
      <c r="K11" s="72">
        <f>IF(RES_hh_fech!K11=0,0,RES_hh_fech!K11/RES_summary!K$19)</f>
        <v>172.72863416349085</v>
      </c>
      <c r="L11" s="72">
        <f>IF(RES_hh_fech!L11=0,0,RES_hh_fech!L11/RES_summary!L$19)</f>
        <v>232.2383741568475</v>
      </c>
      <c r="M11" s="72">
        <f>IF(RES_hh_fech!M11=0,0,RES_hh_fech!M11/RES_summary!M$19)</f>
        <v>187.19101617871416</v>
      </c>
      <c r="N11" s="72">
        <f>IF(RES_hh_fech!N11=0,0,RES_hh_fech!N11/RES_summary!N$19)</f>
        <v>207.67325176987845</v>
      </c>
      <c r="O11" s="72">
        <f>IF(RES_hh_fech!O11=0,0,RES_hh_fech!O11/RES_summary!O$19)</f>
        <v>199.86891133917717</v>
      </c>
      <c r="P11" s="72">
        <f>IF(RES_hh_fech!P11=0,0,RES_hh_fech!P11/RES_summary!P$19)</f>
        <v>182.92471689558033</v>
      </c>
      <c r="Q11" s="72">
        <f>IF(RES_hh_fech!Q11=0,0,RES_hh_fech!Q11/RES_summary!Q$19)</f>
        <v>183.30678982439628</v>
      </c>
      <c r="R11" s="72">
        <f>IF(RES_hh_fech!R11=0,0,RES_hh_fech!R11/RES_summary!R$19)</f>
        <v>192.52429135250884</v>
      </c>
      <c r="S11" s="72">
        <f>IF(RES_hh_fech!S11=0,0,RES_hh_fech!S11/RES_summary!S$19)</f>
        <v>192.0726118475917</v>
      </c>
      <c r="T11" s="72">
        <f>IF(RES_hh_fech!T11=0,0,RES_hh_fech!T11/RES_summary!T$19)</f>
        <v>186.22933770753258</v>
      </c>
      <c r="U11" s="72">
        <f>IF(RES_hh_fech!U11=0,0,RES_hh_fech!U11/RES_summary!U$19)</f>
        <v>182.67062474923517</v>
      </c>
      <c r="V11" s="72">
        <f>IF(RES_hh_fech!V11=0,0,RES_hh_fech!V11/RES_summary!V$19)</f>
        <v>170.25186864110287</v>
      </c>
      <c r="W11" s="72">
        <f>IF(RES_hh_fech!W11=0,0,RES_hh_fech!W11/RES_summary!W$19)</f>
        <v>188.55289359799153</v>
      </c>
      <c r="X11" s="72">
        <f>IF(RES_hh_fech!X11=0,0,RES_hh_fech!X11/RES_summary!X$19)</f>
        <v>168.10478164261701</v>
      </c>
      <c r="Y11" s="72">
        <f>IF(RES_hh_fech!Y11=0,0,RES_hh_fech!Y11/RES_summary!Y$19)</f>
        <v>170.94488192787085</v>
      </c>
      <c r="DA11" s="89" t="s">
        <v>557</v>
      </c>
    </row>
    <row r="12" spans="1:105" ht="12" customHeight="1" x14ac:dyDescent="0.25">
      <c r="A12" s="28" t="s">
        <v>95</v>
      </c>
      <c r="B12" s="72">
        <f>IF(RES_hh_fech!B12=0,0,RES_hh_fech!B12/RES_summary!B$19)</f>
        <v>76.363521461490322</v>
      </c>
      <c r="C12" s="72">
        <f>IF(RES_hh_fech!C12=0,0,RES_hh_fech!C12/RES_summary!C$19)</f>
        <v>83.677581369757164</v>
      </c>
      <c r="D12" s="72">
        <f>IF(RES_hh_fech!D12=0,0,RES_hh_fech!D12/RES_summary!D$19)</f>
        <v>82.651673547124503</v>
      </c>
      <c r="E12" s="72">
        <f>IF(RES_hh_fech!E12=0,0,RES_hh_fech!E12/RES_summary!E$19)</f>
        <v>83.878095554786753</v>
      </c>
      <c r="F12" s="72">
        <f>IF(RES_hh_fech!F12=0,0,RES_hh_fech!F12/RES_summary!F$19)</f>
        <v>80.898256988298371</v>
      </c>
      <c r="G12" s="72">
        <f>IF(RES_hh_fech!G12=0,0,RES_hh_fech!G12/RES_summary!G$19)</f>
        <v>86.69198985396514</v>
      </c>
      <c r="H12" s="72">
        <f>IF(RES_hh_fech!H12=0,0,RES_hh_fech!H12/RES_summary!H$19)</f>
        <v>83.457358228958896</v>
      </c>
      <c r="I12" s="72">
        <f>IF(RES_hh_fech!I12=0,0,RES_hh_fech!I12/RES_summary!I$19)</f>
        <v>77.459891928633397</v>
      </c>
      <c r="J12" s="72">
        <f>IF(RES_hh_fech!J12=0,0,RES_hh_fech!J12/RES_summary!J$19)</f>
        <v>74.574500561965749</v>
      </c>
      <c r="K12" s="72">
        <f>IF(RES_hh_fech!K12=0,0,RES_hh_fech!K12/RES_summary!K$19)</f>
        <v>75.366076597502186</v>
      </c>
      <c r="L12" s="72">
        <f>IF(RES_hh_fech!L12=0,0,RES_hh_fech!L12/RES_summary!L$19)</f>
        <v>91.397511331423175</v>
      </c>
      <c r="M12" s="72">
        <f>IF(RES_hh_fech!M12=0,0,RES_hh_fech!M12/RES_summary!M$19)</f>
        <v>82.732475197521907</v>
      </c>
      <c r="N12" s="72">
        <f>IF(RES_hh_fech!N12=0,0,RES_hh_fech!N12/RES_summary!N$19)</f>
        <v>80.470901191450764</v>
      </c>
      <c r="O12" s="72">
        <f>IF(RES_hh_fech!O12=0,0,RES_hh_fech!O12/RES_summary!O$19)</f>
        <v>73.523988739007748</v>
      </c>
      <c r="P12" s="72">
        <f>IF(RES_hh_fech!P12=0,0,RES_hh_fech!P12/RES_summary!P$19)</f>
        <v>67.835483400374557</v>
      </c>
      <c r="Q12" s="72">
        <f>IF(RES_hh_fech!Q12=0,0,RES_hh_fech!Q12/RES_summary!Q$19)</f>
        <v>63.02978156564982</v>
      </c>
      <c r="R12" s="72">
        <f>IF(RES_hh_fech!R12=0,0,RES_hh_fech!R12/RES_summary!R$19)</f>
        <v>66.667643798417302</v>
      </c>
      <c r="S12" s="72">
        <f>IF(RES_hh_fech!S12=0,0,RES_hh_fech!S12/RES_summary!S$19)</f>
        <v>61.740343692275694</v>
      </c>
      <c r="T12" s="72">
        <f>IF(RES_hh_fech!T12=0,0,RES_hh_fech!T12/RES_summary!T$19)</f>
        <v>56.458106886502961</v>
      </c>
      <c r="U12" s="72">
        <f>IF(RES_hh_fech!U12=0,0,RES_hh_fech!U12/RES_summary!U$19)</f>
        <v>51.208254803752439</v>
      </c>
      <c r="V12" s="72">
        <f>IF(RES_hh_fech!V12=0,0,RES_hh_fech!V12/RES_summary!V$19)</f>
        <v>50.225726742596891</v>
      </c>
      <c r="W12" s="72">
        <f>IF(RES_hh_fech!W12=0,0,RES_hh_fech!W12/RES_summary!W$19)</f>
        <v>48.219410915020241</v>
      </c>
      <c r="X12" s="72">
        <f>IF(RES_hh_fech!X12=0,0,RES_hh_fech!X12/RES_summary!X$19)</f>
        <v>45.241155220253013</v>
      </c>
      <c r="Y12" s="72">
        <f>IF(RES_hh_fech!Y12=0,0,RES_hh_fech!Y12/RES_summary!Y$19)</f>
        <v>41.940755175283236</v>
      </c>
      <c r="DA12" s="89" t="s">
        <v>558</v>
      </c>
    </row>
    <row r="13" spans="1:105" ht="12" customHeight="1" x14ac:dyDescent="0.25">
      <c r="A13" s="73" t="s">
        <v>94</v>
      </c>
      <c r="B13" s="74">
        <f>IF(RES_hh_fech!B13=0,0,RES_hh_fech!B13/RES_summary!B$19)</f>
        <v>182.54476075162452</v>
      </c>
      <c r="C13" s="74">
        <f>IF(RES_hh_fech!C13=0,0,RES_hh_fech!C13/RES_summary!C$19)</f>
        <v>185.87380592729789</v>
      </c>
      <c r="D13" s="74">
        <f>IF(RES_hh_fech!D13=0,0,RES_hh_fech!D13/RES_summary!D$19)</f>
        <v>184.24128404568074</v>
      </c>
      <c r="E13" s="74">
        <f>IF(RES_hh_fech!E13=0,0,RES_hh_fech!E13/RES_summary!E$19)</f>
        <v>191.35659773128765</v>
      </c>
      <c r="F13" s="74">
        <f>IF(RES_hh_fech!F13=0,0,RES_hh_fech!F13/RES_summary!F$19)</f>
        <v>190.85074593927357</v>
      </c>
      <c r="G13" s="74">
        <f>IF(RES_hh_fech!G13=0,0,RES_hh_fech!G13/RES_summary!G$19)</f>
        <v>205.7735405710439</v>
      </c>
      <c r="H13" s="74">
        <f>IF(RES_hh_fech!H13=0,0,RES_hh_fech!H13/RES_summary!H$19)</f>
        <v>203.60699228962039</v>
      </c>
      <c r="I13" s="74">
        <f>IF(RES_hh_fech!I13=0,0,RES_hh_fech!I13/RES_summary!I$19)</f>
        <v>194.04474820528051</v>
      </c>
      <c r="J13" s="74">
        <f>IF(RES_hh_fech!J13=0,0,RES_hh_fech!J13/RES_summary!J$19)</f>
        <v>187.26368825354155</v>
      </c>
      <c r="K13" s="74">
        <f>IF(RES_hh_fech!K13=0,0,RES_hh_fech!K13/RES_summary!K$19)</f>
        <v>200.80577413402222</v>
      </c>
      <c r="L13" s="74">
        <f>IF(RES_hh_fech!L13=0,0,RES_hh_fech!L13/RES_summary!L$19)</f>
        <v>236.75938287464243</v>
      </c>
      <c r="M13" s="74">
        <f>IF(RES_hh_fech!M13=0,0,RES_hh_fech!M13/RES_summary!M$19)</f>
        <v>203.07605494850893</v>
      </c>
      <c r="N13" s="74">
        <f>IF(RES_hh_fech!N13=0,0,RES_hh_fech!N13/RES_summary!N$19)</f>
        <v>224.52661469970658</v>
      </c>
      <c r="O13" s="74">
        <f>IF(RES_hh_fech!O13=0,0,RES_hh_fech!O13/RES_summary!O$19)</f>
        <v>210.14352798259145</v>
      </c>
      <c r="P13" s="74">
        <f>IF(RES_hh_fech!P13=0,0,RES_hh_fech!P13/RES_summary!P$19)</f>
        <v>184.43727987119738</v>
      </c>
      <c r="Q13" s="74">
        <f>IF(RES_hh_fech!Q13=0,0,RES_hh_fech!Q13/RES_summary!Q$19)</f>
        <v>196.61617870367147</v>
      </c>
      <c r="R13" s="74">
        <f>IF(RES_hh_fech!R13=0,0,RES_hh_fech!R13/RES_summary!R$19)</f>
        <v>195.13851799712347</v>
      </c>
      <c r="S13" s="74">
        <f>IF(RES_hh_fech!S13=0,0,RES_hh_fech!S13/RES_summary!S$19)</f>
        <v>203.09787187235688</v>
      </c>
      <c r="T13" s="74">
        <f>IF(RES_hh_fech!T13=0,0,RES_hh_fech!T13/RES_summary!T$19)</f>
        <v>196.9402538715953</v>
      </c>
      <c r="U13" s="74">
        <f>IF(RES_hh_fech!U13=0,0,RES_hh_fech!U13/RES_summary!U$19)</f>
        <v>186.47412223223611</v>
      </c>
      <c r="V13" s="74">
        <f>IF(RES_hh_fech!V13=0,0,RES_hh_fech!V13/RES_summary!V$19)</f>
        <v>172.85977056577781</v>
      </c>
      <c r="W13" s="74">
        <f>IF(RES_hh_fech!W13=0,0,RES_hh_fech!W13/RES_summary!W$19)</f>
        <v>205.20510349293625</v>
      </c>
      <c r="X13" s="74">
        <f>IF(RES_hh_fech!X13=0,0,RES_hh_fech!X13/RES_summary!X$19)</f>
        <v>164.18242178979801</v>
      </c>
      <c r="Y13" s="74">
        <f>IF(RES_hh_fech!Y13=0,0,RES_hh_fech!Y13/RES_summary!Y$19)</f>
        <v>166.38120206646602</v>
      </c>
      <c r="DA13" s="90" t="s">
        <v>559</v>
      </c>
    </row>
    <row r="14" spans="1:105" ht="12" customHeight="1" x14ac:dyDescent="0.25">
      <c r="A14" s="75" t="s">
        <v>97</v>
      </c>
      <c r="B14" s="76">
        <f>IF(RES_hh_fech!B14=0,0,RES_hh_fech!B14/RES_summary!B$19)</f>
        <v>1.0445098310551482</v>
      </c>
      <c r="C14" s="76">
        <f>IF(RES_hh_fech!C14=0,0,RES_hh_fech!C14/RES_summary!C$19)</f>
        <v>1.041727950483369</v>
      </c>
      <c r="D14" s="76">
        <f>IF(RES_hh_fech!D14=0,0,RES_hh_fech!D14/RES_summary!D$19)</f>
        <v>0.96017198310850882</v>
      </c>
      <c r="E14" s="76">
        <f>IF(RES_hh_fech!E14=0,0,RES_hh_fech!E14/RES_summary!E$19)</f>
        <v>0.93585180228185783</v>
      </c>
      <c r="F14" s="76">
        <f>IF(RES_hh_fech!F14=0,0,RES_hh_fech!F14/RES_summary!F$19)</f>
        <v>0.81705987186778328</v>
      </c>
      <c r="G14" s="76">
        <f>IF(RES_hh_fech!G14=0,0,RES_hh_fech!G14/RES_summary!G$19)</f>
        <v>0.99440081780212186</v>
      </c>
      <c r="H14" s="76">
        <f>IF(RES_hh_fech!H14=0,0,RES_hh_fech!H14/RES_summary!H$19)</f>
        <v>0.88646055562287052</v>
      </c>
      <c r="I14" s="76">
        <f>IF(RES_hh_fech!I14=0,0,RES_hh_fech!I14/RES_summary!I$19)</f>
        <v>0.82908456574778677</v>
      </c>
      <c r="J14" s="76">
        <f>IF(RES_hh_fech!J14=0,0,RES_hh_fech!J14/RES_summary!J$19)</f>
        <v>0.78799399926481561</v>
      </c>
      <c r="K14" s="76">
        <f>IF(RES_hh_fech!K14=0,0,RES_hh_fech!K14/RES_summary!K$19)</f>
        <v>0.77621115382847938</v>
      </c>
      <c r="L14" s="76">
        <f>IF(RES_hh_fech!L14=0,0,RES_hh_fech!L14/RES_summary!L$19)</f>
        <v>0.91172973752152298</v>
      </c>
      <c r="M14" s="76">
        <f>IF(RES_hh_fech!M14=0,0,RES_hh_fech!M14/RES_summary!M$19)</f>
        <v>0.87115759785006974</v>
      </c>
      <c r="N14" s="76">
        <f>IF(RES_hh_fech!N14=0,0,RES_hh_fech!N14/RES_summary!N$19)</f>
        <v>0.92099530252323847</v>
      </c>
      <c r="O14" s="76">
        <f>IF(RES_hh_fech!O14=0,0,RES_hh_fech!O14/RES_summary!O$19)</f>
        <v>0.83620874895660624</v>
      </c>
      <c r="P14" s="76">
        <f>IF(RES_hh_fech!P14=0,0,RES_hh_fech!P14/RES_summary!P$19)</f>
        <v>0.76774856463836172</v>
      </c>
      <c r="Q14" s="76">
        <f>IF(RES_hh_fech!Q14=0,0,RES_hh_fech!Q14/RES_summary!Q$19)</f>
        <v>0.76976475512821518</v>
      </c>
      <c r="R14" s="76">
        <f>IF(RES_hh_fech!R14=0,0,RES_hh_fech!R14/RES_summary!R$19)</f>
        <v>0.78314192841615027</v>
      </c>
      <c r="S14" s="76">
        <f>IF(RES_hh_fech!S14=0,0,RES_hh_fech!S14/RES_summary!S$19)</f>
        <v>0.77144663555032</v>
      </c>
      <c r="T14" s="76">
        <f>IF(RES_hh_fech!T14=0,0,RES_hh_fech!T14/RES_summary!T$19)</f>
        <v>0.71477271554104882</v>
      </c>
      <c r="U14" s="76">
        <f>IF(RES_hh_fech!U14=0,0,RES_hh_fech!U14/RES_summary!U$19)</f>
        <v>0.70554202989499915</v>
      </c>
      <c r="V14" s="76">
        <f>IF(RES_hh_fech!V14=0,0,RES_hh_fech!V14/RES_summary!V$19)</f>
        <v>0.69959333065814699</v>
      </c>
      <c r="W14" s="76">
        <f>IF(RES_hh_fech!W14=0,0,RES_hh_fech!W14/RES_summary!W$19)</f>
        <v>0.7576344721855508</v>
      </c>
      <c r="X14" s="76">
        <f>IF(RES_hh_fech!X14=0,0,RES_hh_fech!X14/RES_summary!X$19)</f>
        <v>0.66088169856991619</v>
      </c>
      <c r="Y14" s="76">
        <f>IF(RES_hh_fech!Y14=0,0,RES_hh_fech!Y14/RES_summary!Y$19)</f>
        <v>0.65519456657510089</v>
      </c>
      <c r="DA14" s="91" t="s">
        <v>560</v>
      </c>
    </row>
    <row r="15" spans="1:105" ht="12.95" customHeight="1" x14ac:dyDescent="0.25">
      <c r="A15" s="68" t="s">
        <v>92</v>
      </c>
      <c r="B15" s="69">
        <f>IF(RES_hh_fech!B15=0,0,RES_hh_fech!B15/RES_summary!B$19)</f>
        <v>1.3593769427932117E-2</v>
      </c>
      <c r="C15" s="69">
        <f>IF(RES_hh_fech!C15=0,0,RES_hh_fech!C15/RES_summary!C$19)</f>
        <v>1.4113152106003541E-2</v>
      </c>
      <c r="D15" s="69">
        <f>IF(RES_hh_fech!D15=0,0,RES_hh_fech!D15/RES_summary!D$19)</f>
        <v>1.4583332122216451E-2</v>
      </c>
      <c r="E15" s="69">
        <f>IF(RES_hh_fech!E15=0,0,RES_hh_fech!E15/RES_summary!E$19)</f>
        <v>1.4964997008903025E-2</v>
      </c>
      <c r="F15" s="69">
        <f>IF(RES_hh_fech!F15=0,0,RES_hh_fech!F15/RES_summary!F$19)</f>
        <v>1.5536620426370792E-2</v>
      </c>
      <c r="G15" s="69">
        <f>IF(RES_hh_fech!G15=0,0,RES_hh_fech!G15/RES_summary!G$19)</f>
        <v>1.6975097136709642E-2</v>
      </c>
      <c r="H15" s="69">
        <f>IF(RES_hh_fech!H15=0,0,RES_hh_fech!H15/RES_summary!H$19)</f>
        <v>1.8469352059260296E-2</v>
      </c>
      <c r="I15" s="69">
        <f>IF(RES_hh_fech!I15=0,0,RES_hh_fech!I15/RES_summary!I$19)</f>
        <v>1.9924369079466903E-2</v>
      </c>
      <c r="J15" s="69">
        <f>IF(RES_hh_fech!J15=0,0,RES_hh_fech!J15/RES_summary!J$19)</f>
        <v>2.0819947594098609E-2</v>
      </c>
      <c r="K15" s="69">
        <f>IF(RES_hh_fech!K15=0,0,RES_hh_fech!K15/RES_summary!K$19)</f>
        <v>2.2088164832551278E-2</v>
      </c>
      <c r="L15" s="69">
        <f>IF(RES_hh_fech!L15=0,0,RES_hh_fech!L15/RES_summary!L$19)</f>
        <v>2.6140170893500046E-2</v>
      </c>
      <c r="M15" s="69">
        <f>IF(RES_hh_fech!M15=0,0,RES_hh_fech!M15/RES_summary!M$19)</f>
        <v>2.5685833435209832E-2</v>
      </c>
      <c r="N15" s="69">
        <f>IF(RES_hh_fech!N15=0,0,RES_hh_fech!N15/RES_summary!N$19)</f>
        <v>2.7957213679892238E-2</v>
      </c>
      <c r="O15" s="69">
        <f>IF(RES_hh_fech!O15=0,0,RES_hh_fech!O15/RES_summary!O$19)</f>
        <v>2.9829964250027579E-2</v>
      </c>
      <c r="P15" s="69">
        <f>IF(RES_hh_fech!P15=0,0,RES_hh_fech!P15/RES_summary!P$19)</f>
        <v>3.4771251802469795E-2</v>
      </c>
      <c r="Q15" s="69">
        <f>IF(RES_hh_fech!Q15=0,0,RES_hh_fech!Q15/RES_summary!Q$19)</f>
        <v>3.4690789302241287E-2</v>
      </c>
      <c r="R15" s="69">
        <f>IF(RES_hh_fech!R15=0,0,RES_hh_fech!R15/RES_summary!R$19)</f>
        <v>3.5685110316436681E-2</v>
      </c>
      <c r="S15" s="69">
        <f>IF(RES_hh_fech!S15=0,0,RES_hh_fech!S15/RES_summary!S$19)</f>
        <v>3.8050382687383866E-2</v>
      </c>
      <c r="T15" s="69">
        <f>IF(RES_hh_fech!T15=0,0,RES_hh_fech!T15/RES_summary!T$19)</f>
        <v>4.1057123614055349E-2</v>
      </c>
      <c r="U15" s="69">
        <f>IF(RES_hh_fech!U15=0,0,RES_hh_fech!U15/RES_summary!U$19)</f>
        <v>4.2372381400985995E-2</v>
      </c>
      <c r="V15" s="69">
        <f>IF(RES_hh_fech!V15=0,0,RES_hh_fech!V15/RES_summary!V$19)</f>
        <v>4.5805812282904909E-2</v>
      </c>
      <c r="W15" s="69">
        <f>IF(RES_hh_fech!W15=0,0,RES_hh_fech!W15/RES_summary!W$19)</f>
        <v>4.7589237707179981E-2</v>
      </c>
      <c r="X15" s="69">
        <f>IF(RES_hh_fech!X15=0,0,RES_hh_fech!X15/RES_summary!X$19)</f>
        <v>5.0409125164902133E-2</v>
      </c>
      <c r="Y15" s="69">
        <f>IF(RES_hh_fech!Y15=0,0,RES_hh_fech!Y15/RES_summary!Y$19)</f>
        <v>5.1811987103649669E-2</v>
      </c>
      <c r="DA15" s="88" t="s">
        <v>298</v>
      </c>
    </row>
    <row r="16" spans="1:105" ht="12" customHeight="1" x14ac:dyDescent="0.25">
      <c r="A16" s="28" t="s">
        <v>91</v>
      </c>
      <c r="B16" s="72">
        <f>IF(RES_hh_fech!B16=0,0,RES_hh_fech!B16/RES_summary!B$19)</f>
        <v>1.3593769427932117E-2</v>
      </c>
      <c r="C16" s="72">
        <f>IF(RES_hh_fech!C16=0,0,RES_hh_fech!C16/RES_summary!C$19)</f>
        <v>1.4113152106003541E-2</v>
      </c>
      <c r="D16" s="72">
        <f>IF(RES_hh_fech!D16=0,0,RES_hh_fech!D16/RES_summary!D$19)</f>
        <v>1.4583332122216451E-2</v>
      </c>
      <c r="E16" s="72">
        <f>IF(RES_hh_fech!E16=0,0,RES_hh_fech!E16/RES_summary!E$19)</f>
        <v>1.4964997008903025E-2</v>
      </c>
      <c r="F16" s="72">
        <f>IF(RES_hh_fech!F16=0,0,RES_hh_fech!F16/RES_summary!F$19)</f>
        <v>1.5536620426370792E-2</v>
      </c>
      <c r="G16" s="72">
        <f>IF(RES_hh_fech!G16=0,0,RES_hh_fech!G16/RES_summary!G$19)</f>
        <v>1.6975097136709642E-2</v>
      </c>
      <c r="H16" s="72">
        <f>IF(RES_hh_fech!H16=0,0,RES_hh_fech!H16/RES_summary!H$19)</f>
        <v>1.8469352059260296E-2</v>
      </c>
      <c r="I16" s="72">
        <f>IF(RES_hh_fech!I16=0,0,RES_hh_fech!I16/RES_summary!I$19)</f>
        <v>1.9924369079466903E-2</v>
      </c>
      <c r="J16" s="72">
        <f>IF(RES_hh_fech!J16=0,0,RES_hh_fech!J16/RES_summary!J$19)</f>
        <v>2.0819947594098609E-2</v>
      </c>
      <c r="K16" s="72">
        <f>IF(RES_hh_fech!K16=0,0,RES_hh_fech!K16/RES_summary!K$19)</f>
        <v>2.2088164832551278E-2</v>
      </c>
      <c r="L16" s="72">
        <f>IF(RES_hh_fech!L16=0,0,RES_hh_fech!L16/RES_summary!L$19)</f>
        <v>2.6140170893500046E-2</v>
      </c>
      <c r="M16" s="72">
        <f>IF(RES_hh_fech!M16=0,0,RES_hh_fech!M16/RES_summary!M$19)</f>
        <v>2.5685833435209832E-2</v>
      </c>
      <c r="N16" s="72">
        <f>IF(RES_hh_fech!N16=0,0,RES_hh_fech!N16/RES_summary!N$19)</f>
        <v>2.7957213679892238E-2</v>
      </c>
      <c r="O16" s="72">
        <f>IF(RES_hh_fech!O16=0,0,RES_hh_fech!O16/RES_summary!O$19)</f>
        <v>2.9829964250027579E-2</v>
      </c>
      <c r="P16" s="72">
        <f>IF(RES_hh_fech!P16=0,0,RES_hh_fech!P16/RES_summary!P$19)</f>
        <v>3.4771251802469795E-2</v>
      </c>
      <c r="Q16" s="72">
        <f>IF(RES_hh_fech!Q16=0,0,RES_hh_fech!Q16/RES_summary!Q$19)</f>
        <v>3.4690789302241287E-2</v>
      </c>
      <c r="R16" s="72">
        <f>IF(RES_hh_fech!R16=0,0,RES_hh_fech!R16/RES_summary!R$19)</f>
        <v>3.5685110316436681E-2</v>
      </c>
      <c r="S16" s="72">
        <f>IF(RES_hh_fech!S16=0,0,RES_hh_fech!S16/RES_summary!S$19)</f>
        <v>3.8050382687383866E-2</v>
      </c>
      <c r="T16" s="72">
        <f>IF(RES_hh_fech!T16=0,0,RES_hh_fech!T16/RES_summary!T$19)</f>
        <v>4.1057123614055349E-2</v>
      </c>
      <c r="U16" s="72">
        <f>IF(RES_hh_fech!U16=0,0,RES_hh_fech!U16/RES_summary!U$19)</f>
        <v>4.2372381400985995E-2</v>
      </c>
      <c r="V16" s="72">
        <f>IF(RES_hh_fech!V16=0,0,RES_hh_fech!V16/RES_summary!V$19)</f>
        <v>4.5805812282904909E-2</v>
      </c>
      <c r="W16" s="72">
        <f>IF(RES_hh_fech!W16=0,0,RES_hh_fech!W16/RES_summary!W$19)</f>
        <v>4.7589237707179981E-2</v>
      </c>
      <c r="X16" s="72">
        <f>IF(RES_hh_fech!X16=0,0,RES_hh_fech!X16/RES_summary!X$19)</f>
        <v>5.0409125164902133E-2</v>
      </c>
      <c r="Y16" s="72">
        <f>IF(RES_hh_fech!Y16=0,0,RES_hh_fech!Y16/RES_summary!Y$19)</f>
        <v>5.1811987103649669E-2</v>
      </c>
      <c r="DA16" s="89" t="s">
        <v>561</v>
      </c>
    </row>
    <row r="17" spans="1:105" ht="12.95" customHeight="1" x14ac:dyDescent="0.25">
      <c r="A17" s="68" t="s">
        <v>55</v>
      </c>
      <c r="B17" s="69">
        <f>IF(RES_hh_fech!B17=0,0,RES_hh_fech!B17/RES_summary!B$19)</f>
        <v>12.887289020146802</v>
      </c>
      <c r="C17" s="69">
        <f>IF(RES_hh_fech!C17=0,0,RES_hh_fech!C17/RES_summary!C$19)</f>
        <v>12.294743708004352</v>
      </c>
      <c r="D17" s="69">
        <f>IF(RES_hh_fech!D17=0,0,RES_hh_fech!D17/RES_summary!D$19)</f>
        <v>12.108407622540021</v>
      </c>
      <c r="E17" s="69">
        <f>IF(RES_hh_fech!E17=0,0,RES_hh_fech!E17/RES_summary!E$19)</f>
        <v>12.082897827522359</v>
      </c>
      <c r="F17" s="69">
        <f>IF(RES_hh_fech!F17=0,0,RES_hh_fech!F17/RES_summary!F$19)</f>
        <v>12.112179626595841</v>
      </c>
      <c r="G17" s="69">
        <f>IF(RES_hh_fech!G17=0,0,RES_hh_fech!G17/RES_summary!G$19)</f>
        <v>12.666737956382729</v>
      </c>
      <c r="H17" s="69">
        <f>IF(RES_hh_fech!H17=0,0,RES_hh_fech!H17/RES_summary!H$19)</f>
        <v>12.598723382629043</v>
      </c>
      <c r="I17" s="69">
        <f>IF(RES_hh_fech!I17=0,0,RES_hh_fech!I17/RES_summary!I$19)</f>
        <v>12.482113139708698</v>
      </c>
      <c r="J17" s="69">
        <f>IF(RES_hh_fech!J17=0,0,RES_hh_fech!J17/RES_summary!J$19)</f>
        <v>11.736068081367502</v>
      </c>
      <c r="K17" s="69">
        <f>IF(RES_hh_fech!K17=0,0,RES_hh_fech!K17/RES_summary!K$19)</f>
        <v>12.347855578494396</v>
      </c>
      <c r="L17" s="69">
        <f>IF(RES_hh_fech!L17=0,0,RES_hh_fech!L17/RES_summary!L$19)</f>
        <v>11.973180400962242</v>
      </c>
      <c r="M17" s="69">
        <f>IF(RES_hh_fech!M17=0,0,RES_hh_fech!M17/RES_summary!M$19)</f>
        <v>12.534726654221206</v>
      </c>
      <c r="N17" s="69">
        <f>IF(RES_hh_fech!N17=0,0,RES_hh_fech!N17/RES_summary!N$19)</f>
        <v>12.557275066704255</v>
      </c>
      <c r="O17" s="69">
        <f>IF(RES_hh_fech!O17=0,0,RES_hh_fech!O17/RES_summary!O$19)</f>
        <v>13.441239148011192</v>
      </c>
      <c r="P17" s="69">
        <f>IF(RES_hh_fech!P17=0,0,RES_hh_fech!P17/RES_summary!P$19)</f>
        <v>13.496191380678047</v>
      </c>
      <c r="Q17" s="69">
        <f>IF(RES_hh_fech!Q17=0,0,RES_hh_fech!Q17/RES_summary!Q$19)</f>
        <v>14.617449590760561</v>
      </c>
      <c r="R17" s="69">
        <f>IF(RES_hh_fech!R17=0,0,RES_hh_fech!R17/RES_summary!R$19)</f>
        <v>15.604274428061967</v>
      </c>
      <c r="S17" s="69">
        <f>IF(RES_hh_fech!S17=0,0,RES_hh_fech!S17/RES_summary!S$19)</f>
        <v>14.513718867925837</v>
      </c>
      <c r="T17" s="69">
        <f>IF(RES_hh_fech!T17=0,0,RES_hh_fech!T17/RES_summary!T$19)</f>
        <v>15.188862320527331</v>
      </c>
      <c r="U17" s="69">
        <f>IF(RES_hh_fech!U17=0,0,RES_hh_fech!U17/RES_summary!U$19)</f>
        <v>15.070736730746651</v>
      </c>
      <c r="V17" s="69">
        <f>IF(RES_hh_fech!V17=0,0,RES_hh_fech!V17/RES_summary!V$19)</f>
        <v>14.335548278281843</v>
      </c>
      <c r="W17" s="69">
        <f>IF(RES_hh_fech!W17=0,0,RES_hh_fech!W17/RES_summary!W$19)</f>
        <v>15.334440675895666</v>
      </c>
      <c r="X17" s="69">
        <f>IF(RES_hh_fech!X17=0,0,RES_hh_fech!X17/RES_summary!X$19)</f>
        <v>14.782856950582079</v>
      </c>
      <c r="Y17" s="69">
        <f>IF(RES_hh_fech!Y17=0,0,RES_hh_fech!Y17/RES_summary!Y$19)</f>
        <v>15.303997395777975</v>
      </c>
      <c r="DA17" s="88" t="s">
        <v>299</v>
      </c>
    </row>
    <row r="18" spans="1:105" ht="12" customHeight="1" x14ac:dyDescent="0.25">
      <c r="A18" s="28" t="s">
        <v>51</v>
      </c>
      <c r="B18" s="72">
        <f>IF(RES_hh_fech!B18=0,0,RES_hh_fech!B18/RES_summary!B$19)</f>
        <v>0</v>
      </c>
      <c r="C18" s="72">
        <f>IF(RES_hh_fech!C18=0,0,RES_hh_fech!C18/RES_summary!C$19)</f>
        <v>0</v>
      </c>
      <c r="D18" s="72">
        <f>IF(RES_hh_fech!D18=0,0,RES_hh_fech!D18/RES_summary!D$19)</f>
        <v>0</v>
      </c>
      <c r="E18" s="72">
        <f>IF(RES_hh_fech!E18=0,0,RES_hh_fech!E18/RES_summary!E$19)</f>
        <v>0</v>
      </c>
      <c r="F18" s="72">
        <f>IF(RES_hh_fech!F18=0,0,RES_hh_fech!F18/RES_summary!F$19)</f>
        <v>0</v>
      </c>
      <c r="G18" s="72">
        <f>IF(RES_hh_fech!G18=0,0,RES_hh_fech!G18/RES_summary!G$19)</f>
        <v>0</v>
      </c>
      <c r="H18" s="72">
        <f>IF(RES_hh_fech!H18=0,0,RES_hh_fech!H18/RES_summary!H$19)</f>
        <v>0</v>
      </c>
      <c r="I18" s="72">
        <f>IF(RES_hh_fech!I18=0,0,RES_hh_fech!I18/RES_summary!I$19)</f>
        <v>0</v>
      </c>
      <c r="J18" s="72">
        <f>IF(RES_hh_fech!J18=0,0,RES_hh_fech!J18/RES_summary!J$19)</f>
        <v>0</v>
      </c>
      <c r="K18" s="72">
        <f>IF(RES_hh_fech!K18=0,0,RES_hh_fech!K18/RES_summary!K$19)</f>
        <v>0</v>
      </c>
      <c r="L18" s="72">
        <f>IF(RES_hh_fech!L18=0,0,RES_hh_fech!L18/RES_summary!L$19)</f>
        <v>0</v>
      </c>
      <c r="M18" s="72">
        <f>IF(RES_hh_fech!M18=0,0,RES_hh_fech!M18/RES_summary!M$19)</f>
        <v>0</v>
      </c>
      <c r="N18" s="72">
        <f>IF(RES_hh_fech!N18=0,0,RES_hh_fech!N18/RES_summary!N$19)</f>
        <v>0</v>
      </c>
      <c r="O18" s="72">
        <f>IF(RES_hh_fech!O18=0,0,RES_hh_fech!O18/RES_summary!O$19)</f>
        <v>0</v>
      </c>
      <c r="P18" s="72">
        <f>IF(RES_hh_fech!P18=0,0,RES_hh_fech!P18/RES_summary!P$19)</f>
        <v>0</v>
      </c>
      <c r="Q18" s="72">
        <f>IF(RES_hh_fech!Q18=0,0,RES_hh_fech!Q18/RES_summary!Q$19)</f>
        <v>0</v>
      </c>
      <c r="R18" s="72">
        <f>IF(RES_hh_fech!R18=0,0,RES_hh_fech!R18/RES_summary!R$19)</f>
        <v>0</v>
      </c>
      <c r="S18" s="72">
        <f>IF(RES_hh_fech!S18=0,0,RES_hh_fech!S18/RES_summary!S$19)</f>
        <v>0</v>
      </c>
      <c r="T18" s="72">
        <f>IF(RES_hh_fech!T18=0,0,RES_hh_fech!T18/RES_summary!T$19)</f>
        <v>0</v>
      </c>
      <c r="U18" s="72">
        <f>IF(RES_hh_fech!U18=0,0,RES_hh_fech!U18/RES_summary!U$19)</f>
        <v>0</v>
      </c>
      <c r="V18" s="72">
        <f>IF(RES_hh_fech!V18=0,0,RES_hh_fech!V18/RES_summary!V$19)</f>
        <v>0</v>
      </c>
      <c r="W18" s="72">
        <f>IF(RES_hh_fech!W18=0,0,RES_hh_fech!W18/RES_summary!W$19)</f>
        <v>0</v>
      </c>
      <c r="X18" s="72">
        <f>IF(RES_hh_fech!X18=0,0,RES_hh_fech!X18/RES_summary!X$19)</f>
        <v>0</v>
      </c>
      <c r="Y18" s="72">
        <f>IF(RES_hh_fech!Y18=0,0,RES_hh_fech!Y18/RES_summary!Y$19)</f>
        <v>0</v>
      </c>
      <c r="DA18" s="89" t="s">
        <v>562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0</v>
      </c>
      <c r="C19" s="72">
        <f>IF(RES_hh_fech!C19=0,0,RES_hh_fech!C19/RES_summary!C$19)</f>
        <v>0</v>
      </c>
      <c r="D19" s="72">
        <f>IF(RES_hh_fech!D19=0,0,RES_hh_fech!D19/RES_summary!D$19)</f>
        <v>10.861992901318859</v>
      </c>
      <c r="E19" s="72">
        <f>IF(RES_hh_fech!E19=0,0,RES_hh_fech!E19/RES_summary!E$19)</f>
        <v>12.70352920307848</v>
      </c>
      <c r="F19" s="72">
        <f>IF(RES_hh_fech!F19=0,0,RES_hh_fech!F19/RES_summary!F$19)</f>
        <v>10.05824599743935</v>
      </c>
      <c r="G19" s="72">
        <f>IF(RES_hh_fech!G19=0,0,RES_hh_fech!G19/RES_summary!G$19)</f>
        <v>12.550171776477878</v>
      </c>
      <c r="H19" s="72">
        <f>IF(RES_hh_fech!H19=0,0,RES_hh_fech!H19/RES_summary!H$19)</f>
        <v>11.527990026468883</v>
      </c>
      <c r="I19" s="72">
        <f>IF(RES_hh_fech!I19=0,0,RES_hh_fech!I19/RES_summary!I$19)</f>
        <v>12.424625283540898</v>
      </c>
      <c r="J19" s="72">
        <f>IF(RES_hh_fech!J19=0,0,RES_hh_fech!J19/RES_summary!J$19)</f>
        <v>11.51675139958782</v>
      </c>
      <c r="K19" s="72">
        <f>IF(RES_hh_fech!K19=0,0,RES_hh_fech!K19/RES_summary!K$19)</f>
        <v>11.800275394172594</v>
      </c>
      <c r="L19" s="72">
        <f>IF(RES_hh_fech!L19=0,0,RES_hh_fech!L19/RES_summary!L$19)</f>
        <v>11.348683741990961</v>
      </c>
      <c r="M19" s="72">
        <f>IF(RES_hh_fech!M19=0,0,RES_hh_fech!M19/RES_summary!M$19)</f>
        <v>12.15252825598534</v>
      </c>
      <c r="N19" s="72">
        <f>IF(RES_hh_fech!N19=0,0,RES_hh_fech!N19/RES_summary!N$19)</f>
        <v>10.932527059251482</v>
      </c>
      <c r="O19" s="72">
        <f>IF(RES_hh_fech!O19=0,0,RES_hh_fech!O19/RES_summary!O$19)</f>
        <v>11.631979499707946</v>
      </c>
      <c r="P19" s="72">
        <f>IF(RES_hh_fech!P19=0,0,RES_hh_fech!P19/RES_summary!P$19)</f>
        <v>16.56286063345841</v>
      </c>
      <c r="Q19" s="72">
        <f>IF(RES_hh_fech!Q19=0,0,RES_hh_fech!Q19/RES_summary!Q$19)</f>
        <v>11.883633552575125</v>
      </c>
      <c r="R19" s="72">
        <f>IF(RES_hh_fech!R19=0,0,RES_hh_fech!R19/RES_summary!R$19)</f>
        <v>13.610070070781958</v>
      </c>
      <c r="S19" s="72">
        <f>IF(RES_hh_fech!S19=0,0,RES_hh_fech!S19/RES_summary!S$19)</f>
        <v>14.05996756741551</v>
      </c>
      <c r="T19" s="72">
        <f>IF(RES_hh_fech!T19=0,0,RES_hh_fech!T19/RES_summary!T$19)</f>
        <v>13.575916477118021</v>
      </c>
      <c r="U19" s="72">
        <f>IF(RES_hh_fech!U19=0,0,RES_hh_fech!U19/RES_summary!U$19)</f>
        <v>13.268353846356923</v>
      </c>
      <c r="V19" s="72">
        <f>IF(RES_hh_fech!V19=0,0,RES_hh_fech!V19/RES_summary!V$19)</f>
        <v>12.405130157717144</v>
      </c>
      <c r="W19" s="72">
        <f>IF(RES_hh_fech!W19=0,0,RES_hh_fech!W19/RES_summary!W$19)</f>
        <v>13.097244962924119</v>
      </c>
      <c r="X19" s="72">
        <f>IF(RES_hh_fech!X19=0,0,RES_hh_fech!X19/RES_summary!X$19)</f>
        <v>13.515985509985175</v>
      </c>
      <c r="Y19" s="72">
        <f>IF(RES_hh_fech!Y19=0,0,RES_hh_fech!Y19/RES_summary!Y$19)</f>
        <v>14.234858076967612</v>
      </c>
      <c r="DA19" s="89" t="s">
        <v>563</v>
      </c>
    </row>
    <row r="20" spans="1:105" ht="12" customHeight="1" x14ac:dyDescent="0.25">
      <c r="A20" s="28" t="s">
        <v>200</v>
      </c>
      <c r="B20" s="72">
        <f>IF(RES_hh_fech!B20=0,0,RES_hh_fech!B20/RES_summary!B$19)</f>
        <v>17.155643324819163</v>
      </c>
      <c r="C20" s="72">
        <f>IF(RES_hh_fech!C20=0,0,RES_hh_fech!C20/RES_summary!C$19)</f>
        <v>16.027492921598306</v>
      </c>
      <c r="D20" s="72">
        <f>IF(RES_hh_fech!D20=0,0,RES_hh_fech!D20/RES_summary!D$19)</f>
        <v>15.958104957576337</v>
      </c>
      <c r="E20" s="72">
        <f>IF(RES_hh_fech!E20=0,0,RES_hh_fech!E20/RES_summary!E$19)</f>
        <v>16.300354559752147</v>
      </c>
      <c r="F20" s="72">
        <f>IF(RES_hh_fech!F20=0,0,RES_hh_fech!F20/RES_summary!F$19)</f>
        <v>13.372781579080542</v>
      </c>
      <c r="G20" s="72">
        <f>IF(RES_hh_fech!G20=0,0,RES_hh_fech!G20/RES_summary!G$19)</f>
        <v>19.418262193605464</v>
      </c>
      <c r="H20" s="72">
        <f>IF(RES_hh_fech!H20=0,0,RES_hh_fech!H20/RES_summary!H$19)</f>
        <v>16.621006423290407</v>
      </c>
      <c r="I20" s="72">
        <f>IF(RES_hh_fech!I20=0,0,RES_hh_fech!I20/RES_summary!I$19)</f>
        <v>16.106047196903969</v>
      </c>
      <c r="J20" s="72">
        <f>IF(RES_hh_fech!J20=0,0,RES_hh_fech!J20/RES_summary!J$19)</f>
        <v>15.94059626789716</v>
      </c>
      <c r="K20" s="72">
        <f>IF(RES_hh_fech!K20=0,0,RES_hh_fech!K20/RES_summary!K$19)</f>
        <v>16.901111208768189</v>
      </c>
      <c r="L20" s="72">
        <f>IF(RES_hh_fech!L20=0,0,RES_hh_fech!L20/RES_summary!L$19)</f>
        <v>14.312110000364443</v>
      </c>
      <c r="M20" s="72">
        <f>IF(RES_hh_fech!M20=0,0,RES_hh_fech!M20/RES_summary!M$19)</f>
        <v>15.600034876965978</v>
      </c>
      <c r="N20" s="72">
        <f>IF(RES_hh_fech!N20=0,0,RES_hh_fech!N20/RES_summary!N$19)</f>
        <v>15.672921487257865</v>
      </c>
      <c r="O20" s="72">
        <f>IF(RES_hh_fech!O20=0,0,RES_hh_fech!O20/RES_summary!O$19)</f>
        <v>17.274671619592418</v>
      </c>
      <c r="P20" s="72">
        <f>IF(RES_hh_fech!P20=0,0,RES_hh_fech!P20/RES_summary!P$19)</f>
        <v>17.24983630466701</v>
      </c>
      <c r="Q20" s="72">
        <f>IF(RES_hh_fech!Q20=0,0,RES_hh_fech!Q20/RES_summary!Q$19)</f>
        <v>19.344054813096299</v>
      </c>
      <c r="R20" s="72">
        <f>IF(RES_hh_fech!R20=0,0,RES_hh_fech!R20/RES_summary!R$19)</f>
        <v>18.800007448947241</v>
      </c>
      <c r="S20" s="72">
        <f>IF(RES_hh_fech!S20=0,0,RES_hh_fech!S20/RES_summary!S$19)</f>
        <v>18.26621496796847</v>
      </c>
      <c r="T20" s="72">
        <f>IF(RES_hh_fech!T20=0,0,RES_hh_fech!T20/RES_summary!T$19)</f>
        <v>18.569110390834851</v>
      </c>
      <c r="U20" s="72">
        <f>IF(RES_hh_fech!U20=0,0,RES_hh_fech!U20/RES_summary!U$19)</f>
        <v>19.788141474308674</v>
      </c>
      <c r="V20" s="72">
        <f>IF(RES_hh_fech!V20=0,0,RES_hh_fech!V20/RES_summary!V$19)</f>
        <v>22.975747776115</v>
      </c>
      <c r="W20" s="72">
        <f>IF(RES_hh_fech!W20=0,0,RES_hh_fech!W20/RES_summary!W$19)</f>
        <v>15.917743492116045</v>
      </c>
      <c r="X20" s="72">
        <f>IF(RES_hh_fech!X20=0,0,RES_hh_fech!X20/RES_summary!X$19)</f>
        <v>17.443204845485663</v>
      </c>
      <c r="Y20" s="72">
        <f>IF(RES_hh_fech!Y20=0,0,RES_hh_fech!Y20/RES_summary!Y$19)</f>
        <v>16.638215377866896</v>
      </c>
      <c r="DA20" s="89" t="s">
        <v>564</v>
      </c>
    </row>
    <row r="21" spans="1:105" ht="12" customHeight="1" x14ac:dyDescent="0.25">
      <c r="A21" s="28" t="s">
        <v>189</v>
      </c>
      <c r="B21" s="72">
        <f>IF(RES_hh_fech!B21=0,0,RES_hh_fech!B21/RES_summary!B$19)</f>
        <v>15.484318131530136</v>
      </c>
      <c r="C21" s="72">
        <f>IF(RES_hh_fech!C21=0,0,RES_hh_fech!C21/RES_summary!C$19)</f>
        <v>17.439008250130964</v>
      </c>
      <c r="D21" s="72">
        <f>IF(RES_hh_fech!D21=0,0,RES_hh_fech!D21/RES_summary!D$19)</f>
        <v>13.553983225392713</v>
      </c>
      <c r="E21" s="72">
        <f>IF(RES_hh_fech!E21=0,0,RES_hh_fech!E21/RES_summary!E$19)</f>
        <v>13.64649290593208</v>
      </c>
      <c r="F21" s="72">
        <f>IF(RES_hh_fech!F21=0,0,RES_hh_fech!F21/RES_summary!F$19)</f>
        <v>15.608450165001877</v>
      </c>
      <c r="G21" s="72">
        <f>IF(RES_hh_fech!G21=0,0,RES_hh_fech!G21/RES_summary!G$19)</f>
        <v>16.199540952124266</v>
      </c>
      <c r="H21" s="72">
        <f>IF(RES_hh_fech!H21=0,0,RES_hh_fech!H21/RES_summary!H$19)</f>
        <v>12.961750009512082</v>
      </c>
      <c r="I21" s="72">
        <f>IF(RES_hh_fech!I21=0,0,RES_hh_fech!I21/RES_summary!I$19)</f>
        <v>10.69077559063029</v>
      </c>
      <c r="J21" s="72">
        <f>IF(RES_hh_fech!J21=0,0,RES_hh_fech!J21/RES_summary!J$19)</f>
        <v>15.499023808576728</v>
      </c>
      <c r="K21" s="72">
        <f>IF(RES_hh_fech!K21=0,0,RES_hh_fech!K21/RES_summary!K$19)</f>
        <v>17.458209415487158</v>
      </c>
      <c r="L21" s="72">
        <f>IF(RES_hh_fech!L21=0,0,RES_hh_fech!L21/RES_summary!L$19)</f>
        <v>15.534482698133967</v>
      </c>
      <c r="M21" s="72">
        <f>IF(RES_hh_fech!M21=0,0,RES_hh_fech!M21/RES_summary!M$19)</f>
        <v>12.077620427228789</v>
      </c>
      <c r="N21" s="72">
        <f>IF(RES_hh_fech!N21=0,0,RES_hh_fech!N21/RES_summary!N$19)</f>
        <v>12.599554965053468</v>
      </c>
      <c r="O21" s="72">
        <f>IF(RES_hh_fech!O21=0,0,RES_hh_fech!O21/RES_summary!O$19)</f>
        <v>14.069968417823162</v>
      </c>
      <c r="P21" s="72">
        <f>IF(RES_hh_fech!P21=0,0,RES_hh_fech!P21/RES_summary!P$19)</f>
        <v>15.152890398854579</v>
      </c>
      <c r="Q21" s="72">
        <f>IF(RES_hh_fech!Q21=0,0,RES_hh_fech!Q21/RES_summary!Q$19)</f>
        <v>16.822657777852214</v>
      </c>
      <c r="R21" s="72">
        <f>IF(RES_hh_fech!R21=0,0,RES_hh_fech!R21/RES_summary!R$19)</f>
        <v>19.485275543213863</v>
      </c>
      <c r="S21" s="72">
        <f>IF(RES_hh_fech!S21=0,0,RES_hh_fech!S21/RES_summary!S$19)</f>
        <v>15.244746525394534</v>
      </c>
      <c r="T21" s="72">
        <f>IF(RES_hh_fech!T21=0,0,RES_hh_fech!T21/RES_summary!T$19)</f>
        <v>16.154828135452458</v>
      </c>
      <c r="U21" s="72">
        <f>IF(RES_hh_fech!U21=0,0,RES_hh_fech!U21/RES_summary!U$19)</f>
        <v>18.488932978191507</v>
      </c>
      <c r="V21" s="72">
        <f>IF(RES_hh_fech!V21=0,0,RES_hh_fech!V21/RES_summary!V$19)</f>
        <v>9.9419050839125536</v>
      </c>
      <c r="W21" s="72">
        <f>IF(RES_hh_fech!W21=0,0,RES_hh_fech!W21/RES_summary!W$19)</f>
        <v>16.384789010360723</v>
      </c>
      <c r="X21" s="72">
        <f>IF(RES_hh_fech!X21=0,0,RES_hh_fech!X21/RES_summary!X$19)</f>
        <v>15.390733439239323</v>
      </c>
      <c r="Y21" s="72">
        <f>IF(RES_hh_fech!Y21=0,0,RES_hh_fech!Y21/RES_summary!Y$19)</f>
        <v>15.616970372863817</v>
      </c>
      <c r="DA21" s="89" t="s">
        <v>565</v>
      </c>
    </row>
    <row r="22" spans="1:105" ht="12" customHeight="1" x14ac:dyDescent="0.25">
      <c r="A22" s="28" t="s">
        <v>202</v>
      </c>
      <c r="B22" s="72">
        <f>IF(RES_hh_fech!B22=0,0,RES_hh_fech!B22/RES_summary!B$19)</f>
        <v>19.180209582236358</v>
      </c>
      <c r="C22" s="72">
        <f>IF(RES_hh_fech!C22=0,0,RES_hh_fech!C22/RES_summary!C$19)</f>
        <v>16.784294086427384</v>
      </c>
      <c r="D22" s="72">
        <f>IF(RES_hh_fech!D22=0,0,RES_hh_fech!D22/RES_summary!D$19)</f>
        <v>17.022353159037799</v>
      </c>
      <c r="E22" s="72">
        <f>IF(RES_hh_fech!E22=0,0,RES_hh_fech!E22/RES_summary!E$19)</f>
        <v>16.825311281137509</v>
      </c>
      <c r="F22" s="72">
        <f>IF(RES_hh_fech!F22=0,0,RES_hh_fech!F22/RES_summary!F$19)</f>
        <v>16.708911886005879</v>
      </c>
      <c r="G22" s="72">
        <f>IF(RES_hh_fech!G22=0,0,RES_hh_fech!G22/RES_summary!G$19)</f>
        <v>17.031017125342174</v>
      </c>
      <c r="H22" s="72">
        <f>IF(RES_hh_fech!H22=0,0,RES_hh_fech!H22/RES_summary!H$19)</f>
        <v>15.983961191881622</v>
      </c>
      <c r="I22" s="72">
        <f>IF(RES_hh_fech!I22=0,0,RES_hh_fech!I22/RES_summary!I$19)</f>
        <v>15.876579004601123</v>
      </c>
      <c r="J22" s="72">
        <f>IF(RES_hh_fech!J22=0,0,RES_hh_fech!J22/RES_summary!J$19)</f>
        <v>15.305487603547586</v>
      </c>
      <c r="K22" s="72">
        <f>IF(RES_hh_fech!K22=0,0,RES_hh_fech!K22/RES_summary!K$19)</f>
        <v>14.142006694876896</v>
      </c>
      <c r="L22" s="72">
        <f>IF(RES_hh_fech!L22=0,0,RES_hh_fech!L22/RES_summary!L$19)</f>
        <v>9.8435050426039332</v>
      </c>
      <c r="M22" s="72">
        <f>IF(RES_hh_fech!M22=0,0,RES_hh_fech!M22/RES_summary!M$19)</f>
        <v>16.385600932982339</v>
      </c>
      <c r="N22" s="72">
        <f>IF(RES_hh_fech!N22=0,0,RES_hh_fech!N22/RES_summary!N$19)</f>
        <v>14.693417288715684</v>
      </c>
      <c r="O22" s="72">
        <f>IF(RES_hh_fech!O22=0,0,RES_hh_fech!O22/RES_summary!O$19)</f>
        <v>13.531852787949756</v>
      </c>
      <c r="P22" s="72">
        <f>IF(RES_hh_fech!P22=0,0,RES_hh_fech!P22/RES_summary!P$19)</f>
        <v>14.161322581620698</v>
      </c>
      <c r="Q22" s="72">
        <f>IF(RES_hh_fech!Q22=0,0,RES_hh_fech!Q22/RES_summary!Q$19)</f>
        <v>15.796182225245925</v>
      </c>
      <c r="R22" s="72">
        <f>IF(RES_hh_fech!R22=0,0,RES_hh_fech!R22/RES_summary!R$19)</f>
        <v>16.601907288808043</v>
      </c>
      <c r="S22" s="72">
        <f>IF(RES_hh_fech!S22=0,0,RES_hh_fech!S22/RES_summary!S$19)</f>
        <v>16.087791082942072</v>
      </c>
      <c r="T22" s="72">
        <f>IF(RES_hh_fech!T22=0,0,RES_hh_fech!T22/RES_summary!T$19)</f>
        <v>15.448121136204177</v>
      </c>
      <c r="U22" s="72">
        <f>IF(RES_hh_fech!U22=0,0,RES_hh_fech!U22/RES_summary!U$19)</f>
        <v>15.448026335126029</v>
      </c>
      <c r="V22" s="72">
        <f>IF(RES_hh_fech!V22=0,0,RES_hh_fech!V22/RES_summary!V$19)</f>
        <v>16.139676299860263</v>
      </c>
      <c r="W22" s="72">
        <f>IF(RES_hh_fech!W22=0,0,RES_hh_fech!W22/RES_summary!W$19)</f>
        <v>16.168594594765302</v>
      </c>
      <c r="X22" s="72">
        <f>IF(RES_hh_fech!X22=0,0,RES_hh_fech!X22/RES_summary!X$19)</f>
        <v>16.116993765771291</v>
      </c>
      <c r="Y22" s="72">
        <f>IF(RES_hh_fech!Y22=0,0,RES_hh_fech!Y22/RES_summary!Y$19)</f>
        <v>15.93818497203489</v>
      </c>
      <c r="DA22" s="89" t="s">
        <v>566</v>
      </c>
    </row>
    <row r="23" spans="1:105" ht="12" customHeight="1" x14ac:dyDescent="0.25">
      <c r="A23" s="28" t="s">
        <v>197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X23" s="72">
        <f>IF(RES_hh_fech!X23=0,0,RES_hh_fech!X23/RES_summary!X$19)</f>
        <v>0</v>
      </c>
      <c r="Y23" s="72">
        <f>IF(RES_hh_fech!Y23=0,0,RES_hh_fech!Y23/RES_summary!Y$19)</f>
        <v>0</v>
      </c>
      <c r="DA23" s="89" t="s">
        <v>567</v>
      </c>
    </row>
    <row r="24" spans="1:105" ht="12" customHeight="1" x14ac:dyDescent="0.25">
      <c r="A24" s="28" t="s">
        <v>198</v>
      </c>
      <c r="B24" s="72">
        <f>IF(RES_hh_fech!B24=0,0,RES_hh_fech!B24/RES_summary!B$19)</f>
        <v>10.333769254972157</v>
      </c>
      <c r="C24" s="72">
        <f>IF(RES_hh_fech!C24=0,0,RES_hh_fech!C24/RES_summary!C$19)</f>
        <v>10.378381350365681</v>
      </c>
      <c r="D24" s="72">
        <f>IF(RES_hh_fech!D24=0,0,RES_hh_fech!D24/RES_summary!D$19)</f>
        <v>10.231804942825427</v>
      </c>
      <c r="E24" s="72">
        <f>IF(RES_hh_fech!E24=0,0,RES_hh_fech!E24/RES_summary!E$19)</f>
        <v>10.111071633379421</v>
      </c>
      <c r="F24" s="72">
        <f>IF(RES_hh_fech!F24=0,0,RES_hh_fech!F24/RES_summary!F$19)</f>
        <v>10.531516325193758</v>
      </c>
      <c r="G24" s="72">
        <f>IF(RES_hh_fech!G24=0,0,RES_hh_fech!G24/RES_summary!G$19)</f>
        <v>10.433741628210695</v>
      </c>
      <c r="H24" s="72">
        <f>IF(RES_hh_fech!H24=0,0,RES_hh_fech!H24/RES_summary!H$19)</f>
        <v>10.64172019690464</v>
      </c>
      <c r="I24" s="72">
        <f>IF(RES_hh_fech!I24=0,0,RES_hh_fech!I24/RES_summary!I$19)</f>
        <v>10.76031713933536</v>
      </c>
      <c r="J24" s="72">
        <f>IF(RES_hh_fech!J24=0,0,RES_hh_fech!J24/RES_summary!J$19)</f>
        <v>10.107267884083829</v>
      </c>
      <c r="K24" s="72">
        <f>IF(RES_hh_fech!K24=0,0,RES_hh_fech!K24/RES_summary!K$19)</f>
        <v>10.852850306833957</v>
      </c>
      <c r="L24" s="72">
        <f>IF(RES_hh_fech!L24=0,0,RES_hh_fech!L24/RES_summary!L$19)</f>
        <v>10.997174879543415</v>
      </c>
      <c r="M24" s="72">
        <f>IF(RES_hh_fech!M24=0,0,RES_hh_fech!M24/RES_summary!M$19)</f>
        <v>10.18809714546112</v>
      </c>
      <c r="N24" s="72">
        <f>IF(RES_hh_fech!N24=0,0,RES_hh_fech!N24/RES_summary!N$19)</f>
        <v>10.810331076460368</v>
      </c>
      <c r="O24" s="72">
        <f>IF(RES_hh_fech!O24=0,0,RES_hh_fech!O24/RES_summary!O$19)</f>
        <v>11.884020170205046</v>
      </c>
      <c r="P24" s="72">
        <f>IF(RES_hh_fech!P24=0,0,RES_hh_fech!P24/RES_summary!P$19)</f>
        <v>11.853770803096312</v>
      </c>
      <c r="Q24" s="72">
        <f>IF(RES_hh_fech!Q24=0,0,RES_hh_fech!Q24/RES_summary!Q$19)</f>
        <v>12.906145638450647</v>
      </c>
      <c r="R24" s="72">
        <f>IF(RES_hh_fech!R24=0,0,RES_hh_fech!R24/RES_summary!R$19)</f>
        <v>13.830290932500285</v>
      </c>
      <c r="S24" s="72">
        <f>IF(RES_hh_fech!S24=0,0,RES_hh_fech!S24/RES_summary!S$19)</f>
        <v>12.939594922617463</v>
      </c>
      <c r="T24" s="72">
        <f>IF(RES_hh_fech!T24=0,0,RES_hh_fech!T24/RES_summary!T$19)</f>
        <v>13.782374570067409</v>
      </c>
      <c r="U24" s="72">
        <f>IF(RES_hh_fech!U24=0,0,RES_hh_fech!U24/RES_summary!U$19)</f>
        <v>14.040224125400455</v>
      </c>
      <c r="V24" s="72">
        <f>IF(RES_hh_fech!V24=0,0,RES_hh_fech!V24/RES_summary!V$19)</f>
        <v>12.816442756594117</v>
      </c>
      <c r="W24" s="72">
        <f>IF(RES_hh_fech!W24=0,0,RES_hh_fech!W24/RES_summary!W$19)</f>
        <v>14.269110459641405</v>
      </c>
      <c r="X24" s="72">
        <f>IF(RES_hh_fech!X24=0,0,RES_hh_fech!X24/RES_summary!X$19)</f>
        <v>13.770535640217595</v>
      </c>
      <c r="Y24" s="72">
        <f>IF(RES_hh_fech!Y24=0,0,RES_hh_fech!Y24/RES_summary!Y$19)</f>
        <v>14.745344965332379</v>
      </c>
      <c r="DA24" s="89" t="s">
        <v>568</v>
      </c>
    </row>
    <row r="25" spans="1:105" ht="12" customHeight="1" x14ac:dyDescent="0.25">
      <c r="A25" s="73" t="s">
        <v>53</v>
      </c>
      <c r="B25" s="74">
        <f>IF(RES_hh_fech!B25=0,0,RES_hh_fech!B25/RES_summary!B$19)</f>
        <v>12.882255971037678</v>
      </c>
      <c r="C25" s="74">
        <f>IF(RES_hh_fech!C25=0,0,RES_hh_fech!C25/RES_summary!C$19)</f>
        <v>12.283855555909737</v>
      </c>
      <c r="D25" s="74">
        <f>IF(RES_hh_fech!D25=0,0,RES_hh_fech!D25/RES_summary!D$19)</f>
        <v>12.151945588147003</v>
      </c>
      <c r="E25" s="74">
        <f>IF(RES_hh_fech!E25=0,0,RES_hh_fech!E25/RES_summary!E$19)</f>
        <v>12.193098875299308</v>
      </c>
      <c r="F25" s="74">
        <f>IF(RES_hh_fech!F25=0,0,RES_hh_fech!F25/RES_summary!F$19)</f>
        <v>12.304641953520422</v>
      </c>
      <c r="G25" s="74">
        <f>IF(RES_hh_fech!G25=0,0,RES_hh_fech!G25/RES_summary!G$19)</f>
        <v>12.679914771378291</v>
      </c>
      <c r="H25" s="74">
        <f>IF(RES_hh_fech!H25=0,0,RES_hh_fech!H25/RES_summary!H$19)</f>
        <v>12.906793365329852</v>
      </c>
      <c r="I25" s="74">
        <f>IF(RES_hh_fech!I25=0,0,RES_hh_fech!I25/RES_summary!I$19)</f>
        <v>12.564024423920261</v>
      </c>
      <c r="J25" s="74">
        <f>IF(RES_hh_fech!J25=0,0,RES_hh_fech!J25/RES_summary!J$19)</f>
        <v>11.60227182135813</v>
      </c>
      <c r="K25" s="74">
        <f>IF(RES_hh_fech!K25=0,0,RES_hh_fech!K25/RES_summary!K$19)</f>
        <v>12.268268307978062</v>
      </c>
      <c r="L25" s="74">
        <f>IF(RES_hh_fech!L25=0,0,RES_hh_fech!L25/RES_summary!L$19)</f>
        <v>12.204329684969871</v>
      </c>
      <c r="M25" s="74">
        <f>IF(RES_hh_fech!M25=0,0,RES_hh_fech!M25/RES_summary!M$19)</f>
        <v>12.631325080932315</v>
      </c>
      <c r="N25" s="74">
        <f>IF(RES_hh_fech!N25=0,0,RES_hh_fech!N25/RES_summary!N$19)</f>
        <v>12.533541864090001</v>
      </c>
      <c r="O25" s="74">
        <f>IF(RES_hh_fech!O25=0,0,RES_hh_fech!O25/RES_summary!O$19)</f>
        <v>13.637974511639587</v>
      </c>
      <c r="P25" s="74">
        <f>IF(RES_hh_fech!P25=0,0,RES_hh_fech!P25/RES_summary!P$19)</f>
        <v>13.611222277556683</v>
      </c>
      <c r="Q25" s="74">
        <f>IF(RES_hh_fech!Q25=0,0,RES_hh_fech!Q25/RES_summary!Q$19)</f>
        <v>14.668511811453319</v>
      </c>
      <c r="R25" s="74">
        <f>IF(RES_hh_fech!R25=0,0,RES_hh_fech!R25/RES_summary!R$19)</f>
        <v>15.775060186606996</v>
      </c>
      <c r="S25" s="74">
        <f>IF(RES_hh_fech!S25=0,0,RES_hh_fech!S25/RES_summary!S$19)</f>
        <v>14.516166410724656</v>
      </c>
      <c r="T25" s="74">
        <f>IF(RES_hh_fech!T25=0,0,RES_hh_fech!T25/RES_summary!T$19)</f>
        <v>15.329358620292842</v>
      </c>
      <c r="U25" s="74">
        <f>IF(RES_hh_fech!U25=0,0,RES_hh_fech!U25/RES_summary!U$19)</f>
        <v>14.955866729590307</v>
      </c>
      <c r="V25" s="74">
        <f>IF(RES_hh_fech!V25=0,0,RES_hh_fech!V25/RES_summary!V$19)</f>
        <v>14.220473515309696</v>
      </c>
      <c r="W25" s="74">
        <f>IF(RES_hh_fech!W25=0,0,RES_hh_fech!W25/RES_summary!W$19)</f>
        <v>15.35704826266503</v>
      </c>
      <c r="X25" s="74">
        <f>IF(RES_hh_fech!X25=0,0,RES_hh_fech!X25/RES_summary!X$19)</f>
        <v>14.700208040419023</v>
      </c>
      <c r="Y25" s="74">
        <f>IF(RES_hh_fech!Y25=0,0,RES_hh_fech!Y25/RES_summary!Y$19)</f>
        <v>15.117609177674774</v>
      </c>
      <c r="DA25" s="90" t="s">
        <v>569</v>
      </c>
    </row>
    <row r="26" spans="1:105" ht="12" customHeight="1" x14ac:dyDescent="0.25">
      <c r="A26" s="32" t="s">
        <v>52</v>
      </c>
      <c r="B26" s="77">
        <f>IF(RES_hh_fech!B26=0,0,RES_hh_fech!B26/RES_summary!B$19)</f>
        <v>3.303044431839278</v>
      </c>
      <c r="C26" s="77">
        <f>IF(RES_hh_fech!C26=0,0,RES_hh_fech!C26/RES_summary!C$19)</f>
        <v>2.3676907756377248</v>
      </c>
      <c r="D26" s="77">
        <f>IF(RES_hh_fech!D26=0,0,RES_hh_fech!D26/RES_summary!D$19)</f>
        <v>2.4743492100453608</v>
      </c>
      <c r="E26" s="77">
        <f>IF(RES_hh_fech!E26=0,0,RES_hh_fech!E26/RES_summary!E$19)</f>
        <v>2.7310895075510699</v>
      </c>
      <c r="F26" s="77">
        <f>IF(RES_hh_fech!F26=0,0,RES_hh_fech!F26/RES_summary!F$19)</f>
        <v>2.738970271286342</v>
      </c>
      <c r="G26" s="77">
        <f>IF(RES_hh_fech!G26=0,0,RES_hh_fech!G26/RES_summary!G$19)</f>
        <v>3.3456067545253059</v>
      </c>
      <c r="H26" s="77">
        <f>IF(RES_hh_fech!H26=0,0,RES_hh_fech!H26/RES_summary!H$19)</f>
        <v>3.2342499286901258</v>
      </c>
      <c r="I26" s="77">
        <f>IF(RES_hh_fech!I26=0,0,RES_hh_fech!I26/RES_summary!I$19)</f>
        <v>3.2867467269813426</v>
      </c>
      <c r="J26" s="77">
        <f>IF(RES_hh_fech!J26=0,0,RES_hh_fech!J26/RES_summary!J$19)</f>
        <v>3.1065585338898662</v>
      </c>
      <c r="K26" s="77">
        <f>IF(RES_hh_fech!K26=0,0,RES_hh_fech!K26/RES_summary!K$19)</f>
        <v>3.2445464882341102</v>
      </c>
      <c r="L26" s="77">
        <f>IF(RES_hh_fech!L26=0,0,RES_hh_fech!L26/RES_summary!L$19)</f>
        <v>3.3826610123883163</v>
      </c>
      <c r="M26" s="77">
        <f>IF(RES_hh_fech!M26=0,0,RES_hh_fech!M26/RES_summary!M$19)</f>
        <v>3.6103206186695491</v>
      </c>
      <c r="N26" s="77">
        <f>IF(RES_hh_fech!N26=0,0,RES_hh_fech!N26/RES_summary!N$19)</f>
        <v>3.6438465632022394</v>
      </c>
      <c r="O26" s="77">
        <f>IF(RES_hh_fech!O26=0,0,RES_hh_fech!O26/RES_summary!O$19)</f>
        <v>3.679515467758943</v>
      </c>
      <c r="P26" s="77">
        <f>IF(RES_hh_fech!P26=0,0,RES_hh_fech!P26/RES_summary!P$19)</f>
        <v>3.6840645772325886</v>
      </c>
      <c r="Q26" s="77">
        <f>IF(RES_hh_fech!Q26=0,0,RES_hh_fech!Q26/RES_summary!Q$19)</f>
        <v>3.7218218552669637</v>
      </c>
      <c r="R26" s="77">
        <f>IF(RES_hh_fech!R26=0,0,RES_hh_fech!R26/RES_summary!R$19)</f>
        <v>3.6953412080690411</v>
      </c>
      <c r="S26" s="77">
        <f>IF(RES_hh_fech!S26=0,0,RES_hh_fech!S26/RES_summary!S$19)</f>
        <v>3.6723803846849346</v>
      </c>
      <c r="T26" s="77">
        <f>IF(RES_hh_fech!T26=0,0,RES_hh_fech!T26/RES_summary!T$19)</f>
        <v>3.6270665295645661</v>
      </c>
      <c r="U26" s="77">
        <f>IF(RES_hh_fech!U26=0,0,RES_hh_fech!U26/RES_summary!U$19)</f>
        <v>3.5530122349591946</v>
      </c>
      <c r="V26" s="77">
        <f>IF(RES_hh_fech!V26=0,0,RES_hh_fech!V26/RES_summary!V$19)</f>
        <v>3.4802025944624084</v>
      </c>
      <c r="W26" s="77">
        <f>IF(RES_hh_fech!W26=0,0,RES_hh_fech!W26/RES_summary!W$19)</f>
        <v>3.3959514574542897</v>
      </c>
      <c r="X26" s="77">
        <f>IF(RES_hh_fech!X26=0,0,RES_hh_fech!X26/RES_summary!X$19)</f>
        <v>3.2489959601605647</v>
      </c>
      <c r="Y26" s="77">
        <f>IF(RES_hh_fech!Y26=0,0,RES_hh_fech!Y26/RES_summary!Y$19)</f>
        <v>3.3128369745653217</v>
      </c>
      <c r="DA26" s="92" t="s">
        <v>570</v>
      </c>
    </row>
    <row r="27" spans="1:105" ht="12.95" customHeight="1" x14ac:dyDescent="0.25">
      <c r="A27" s="68" t="s">
        <v>54</v>
      </c>
      <c r="B27" s="69">
        <f>IF(RES_hh_fech!B27=0,0,RES_hh_fech!B27/RES_summary!B$19)</f>
        <v>1.6943965843964728</v>
      </c>
      <c r="C27" s="69">
        <f>IF(RES_hh_fech!C27=0,0,RES_hh_fech!C27/RES_summary!C$19)</f>
        <v>1.684076436637965</v>
      </c>
      <c r="D27" s="69">
        <f>IF(RES_hh_fech!D27=0,0,RES_hh_fech!D27/RES_summary!D$19)</f>
        <v>1.704813848630877</v>
      </c>
      <c r="E27" s="69">
        <f>IF(RES_hh_fech!E27=0,0,RES_hh_fech!E27/RES_summary!E$19)</f>
        <v>1.767883069113332</v>
      </c>
      <c r="F27" s="69">
        <f>IF(RES_hh_fech!F27=0,0,RES_hh_fech!F27/RES_summary!F$19)</f>
        <v>1.8466587112151065</v>
      </c>
      <c r="G27" s="69">
        <f>IF(RES_hh_fech!G27=0,0,RES_hh_fech!G27/RES_summary!G$19)</f>
        <v>1.9316698575080673</v>
      </c>
      <c r="H27" s="69">
        <f>IF(RES_hh_fech!H27=0,0,RES_hh_fech!H27/RES_summary!H$19)</f>
        <v>1.9801339585519715</v>
      </c>
      <c r="I27" s="69">
        <f>IF(RES_hh_fech!I27=0,0,RES_hh_fech!I27/RES_summary!I$19)</f>
        <v>1.9666242593155914</v>
      </c>
      <c r="J27" s="69">
        <f>IF(RES_hh_fech!J27=0,0,RES_hh_fech!J27/RES_summary!J$19)</f>
        <v>1.8878832033387833</v>
      </c>
      <c r="K27" s="69">
        <f>IF(RES_hh_fech!K27=0,0,RES_hh_fech!K27/RES_summary!K$19)</f>
        <v>2.0856516635722415</v>
      </c>
      <c r="L27" s="69">
        <f>IF(RES_hh_fech!L27=0,0,RES_hh_fech!L27/RES_summary!L$19)</f>
        <v>2.241830578177141</v>
      </c>
      <c r="M27" s="69">
        <f>IF(RES_hh_fech!M27=0,0,RES_hh_fech!M27/RES_summary!M$19)</f>
        <v>2.2464205314673071</v>
      </c>
      <c r="N27" s="69">
        <f>IF(RES_hh_fech!N27=0,0,RES_hh_fech!N27/RES_summary!N$19)</f>
        <v>2.3004007060268763</v>
      </c>
      <c r="O27" s="69">
        <f>IF(RES_hh_fech!O27=0,0,RES_hh_fech!O27/RES_summary!O$19)</f>
        <v>2.5266584297131738</v>
      </c>
      <c r="P27" s="69">
        <f>IF(RES_hh_fech!P27=0,0,RES_hh_fech!P27/RES_summary!P$19)</f>
        <v>2.5196308961437985</v>
      </c>
      <c r="Q27" s="69">
        <f>IF(RES_hh_fech!Q27=0,0,RES_hh_fech!Q27/RES_summary!Q$19)</f>
        <v>2.7248776002029533</v>
      </c>
      <c r="R27" s="69">
        <f>IF(RES_hh_fech!R27=0,0,RES_hh_fech!R27/RES_summary!R$19)</f>
        <v>2.7151346304555291</v>
      </c>
      <c r="S27" s="69">
        <f>IF(RES_hh_fech!S27=0,0,RES_hh_fech!S27/RES_summary!S$19)</f>
        <v>2.9156247457261091</v>
      </c>
      <c r="T27" s="69">
        <f>IF(RES_hh_fech!T27=0,0,RES_hh_fech!T27/RES_summary!T$19)</f>
        <v>3.0552452580174156</v>
      </c>
      <c r="U27" s="69">
        <f>IF(RES_hh_fech!U27=0,0,RES_hh_fech!U27/RES_summary!U$19)</f>
        <v>3.0353106946101751</v>
      </c>
      <c r="V27" s="69">
        <f>IF(RES_hh_fech!V27=0,0,RES_hh_fech!V27/RES_summary!V$19)</f>
        <v>3.0221643605049731</v>
      </c>
      <c r="W27" s="69">
        <f>IF(RES_hh_fech!W27=0,0,RES_hh_fech!W27/RES_summary!W$19)</f>
        <v>3.0109649012431801</v>
      </c>
      <c r="X27" s="69">
        <f>IF(RES_hh_fech!X27=0,0,RES_hh_fech!X27/RES_summary!X$19)</f>
        <v>2.8891995657738287</v>
      </c>
      <c r="Y27" s="69">
        <f>IF(RES_hh_fech!Y27=0,0,RES_hh_fech!Y27/RES_summary!Y$19)</f>
        <v>2.8993618725269941</v>
      </c>
      <c r="DA27" s="88" t="s">
        <v>300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X28" s="72">
        <f>IF(RES_hh_fech!X28=0,0,RES_hh_fech!X28/RES_summary!X$19)</f>
        <v>0</v>
      </c>
      <c r="Y28" s="72">
        <f>IF(RES_hh_fech!Y28=0,0,RES_hh_fech!Y28/RES_summary!Y$19)</f>
        <v>0</v>
      </c>
      <c r="DA28" s="89" t="s">
        <v>571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0</v>
      </c>
      <c r="C29" s="72">
        <f>IF(RES_hh_fech!C29=0,0,RES_hh_fech!C29/RES_summary!C$19)</f>
        <v>0</v>
      </c>
      <c r="D29" s="72">
        <f>IF(RES_hh_fech!D29=0,0,RES_hh_fech!D29/RES_summary!D$19)</f>
        <v>0</v>
      </c>
      <c r="E29" s="72">
        <f>IF(RES_hh_fech!E29=0,0,RES_hh_fech!E29/RES_summary!E$19)</f>
        <v>0</v>
      </c>
      <c r="F29" s="72">
        <f>IF(RES_hh_fech!F29=0,0,RES_hh_fech!F29/RES_summary!F$19)</f>
        <v>0</v>
      </c>
      <c r="G29" s="72">
        <f>IF(RES_hh_fech!G29=0,0,RES_hh_fech!G29/RES_summary!G$19)</f>
        <v>0</v>
      </c>
      <c r="H29" s="72">
        <f>IF(RES_hh_fech!H29=0,0,RES_hh_fech!H29/RES_summary!H$19)</f>
        <v>0</v>
      </c>
      <c r="I29" s="72">
        <f>IF(RES_hh_fech!I29=0,0,RES_hh_fech!I29/RES_summary!I$19)</f>
        <v>0</v>
      </c>
      <c r="J29" s="72">
        <f>IF(RES_hh_fech!J29=0,0,RES_hh_fech!J29/RES_summary!J$19)</f>
        <v>0</v>
      </c>
      <c r="K29" s="72">
        <f>IF(RES_hh_fech!K29=0,0,RES_hh_fech!K29/RES_summary!K$19)</f>
        <v>0</v>
      </c>
      <c r="L29" s="72">
        <f>IF(RES_hh_fech!L29=0,0,RES_hh_fech!L29/RES_summary!L$19)</f>
        <v>0</v>
      </c>
      <c r="M29" s="72">
        <f>IF(RES_hh_fech!M29=0,0,RES_hh_fech!M29/RES_summary!M$19)</f>
        <v>0</v>
      </c>
      <c r="N29" s="72">
        <f>IF(RES_hh_fech!N29=0,0,RES_hh_fech!N29/RES_summary!N$19)</f>
        <v>0</v>
      </c>
      <c r="O29" s="72">
        <f>IF(RES_hh_fech!O29=0,0,RES_hh_fech!O29/RES_summary!O$19)</f>
        <v>0</v>
      </c>
      <c r="P29" s="72">
        <f>IF(RES_hh_fech!P29=0,0,RES_hh_fech!P29/RES_summary!P$19)</f>
        <v>0</v>
      </c>
      <c r="Q29" s="72">
        <f>IF(RES_hh_fech!Q29=0,0,RES_hh_fech!Q29/RES_summary!Q$19)</f>
        <v>0</v>
      </c>
      <c r="R29" s="72">
        <f>IF(RES_hh_fech!R29=0,0,RES_hh_fech!R29/RES_summary!R$19)</f>
        <v>0</v>
      </c>
      <c r="S29" s="72">
        <f>IF(RES_hh_fech!S29=0,0,RES_hh_fech!S29/RES_summary!S$19)</f>
        <v>0</v>
      </c>
      <c r="T29" s="72">
        <f>IF(RES_hh_fech!T29=0,0,RES_hh_fech!T29/RES_summary!T$19)</f>
        <v>0</v>
      </c>
      <c r="U29" s="72">
        <f>IF(RES_hh_fech!U29=0,0,RES_hh_fech!U29/RES_summary!U$19)</f>
        <v>0</v>
      </c>
      <c r="V29" s="72">
        <f>IF(RES_hh_fech!V29=0,0,RES_hh_fech!V29/RES_summary!V$19)</f>
        <v>0</v>
      </c>
      <c r="W29" s="72">
        <f>IF(RES_hh_fech!W29=0,0,RES_hh_fech!W29/RES_summary!W$19)</f>
        <v>0</v>
      </c>
      <c r="X29" s="72">
        <f>IF(RES_hh_fech!X29=0,0,RES_hh_fech!X29/RES_summary!X$19)</f>
        <v>0</v>
      </c>
      <c r="Y29" s="72">
        <f>IF(RES_hh_fech!Y29=0,0,RES_hh_fech!Y29/RES_summary!Y$19)</f>
        <v>0</v>
      </c>
      <c r="DA29" s="89" t="s">
        <v>572</v>
      </c>
    </row>
    <row r="30" spans="1:105" ht="12" customHeight="1" x14ac:dyDescent="0.25">
      <c r="A30" s="28" t="s">
        <v>189</v>
      </c>
      <c r="B30" s="72">
        <f>IF(RES_hh_fech!B30=0,0,RES_hh_fech!B30/RES_summary!B$19)</f>
        <v>2.0095465938073862</v>
      </c>
      <c r="C30" s="72">
        <f>IF(RES_hh_fech!C30=0,0,RES_hh_fech!C30/RES_summary!C$19)</f>
        <v>2.3363962110146441</v>
      </c>
      <c r="D30" s="72">
        <f>IF(RES_hh_fech!D30=0,0,RES_hh_fech!D30/RES_summary!D$19)</f>
        <v>1.8799198156855039</v>
      </c>
      <c r="E30" s="72">
        <f>IF(RES_hh_fech!E30=0,0,RES_hh_fech!E30/RES_summary!E$19)</f>
        <v>1.985429914754705</v>
      </c>
      <c r="F30" s="72">
        <f>IF(RES_hh_fech!F30=0,0,RES_hh_fech!F30/RES_summary!F$19)</f>
        <v>2.3655500478970444</v>
      </c>
      <c r="G30" s="72">
        <f>IF(RES_hh_fech!G30=0,0,RES_hh_fech!G30/RES_summary!G$19)</f>
        <v>2.4817909408670822</v>
      </c>
      <c r="H30" s="72">
        <f>IF(RES_hh_fech!H30=0,0,RES_hh_fech!H30/RES_summary!H$19)</f>
        <v>2.0236699835807825</v>
      </c>
      <c r="I30" s="72">
        <f>IF(RES_hh_fech!I30=0,0,RES_hh_fech!I30/RES_summary!I$19)</f>
        <v>1.7142935814579716</v>
      </c>
      <c r="J30" s="72">
        <f>IF(RES_hh_fech!J30=0,0,RES_hh_fech!J30/RES_summary!J$19)</f>
        <v>2.6245233606172991</v>
      </c>
      <c r="K30" s="72">
        <f>IF(RES_hh_fech!K30=0,0,RES_hh_fech!K30/RES_summary!K$19)</f>
        <v>3.1539653867502908</v>
      </c>
      <c r="L30" s="72">
        <f>IF(RES_hh_fech!L30=0,0,RES_hh_fech!L30/RES_summary!L$19)</f>
        <v>3.1155836881670687</v>
      </c>
      <c r="M30" s="72">
        <f>IF(RES_hh_fech!M30=0,0,RES_hh_fech!M30/RES_summary!M$19)</f>
        <v>2.3863933552436563</v>
      </c>
      <c r="N30" s="72">
        <f>IF(RES_hh_fech!N30=0,0,RES_hh_fech!N30/RES_summary!N$19)</f>
        <v>2.5861969277593406</v>
      </c>
      <c r="O30" s="72">
        <f>IF(RES_hh_fech!O30=0,0,RES_hh_fech!O30/RES_summary!O$19)</f>
        <v>3.0128571014157886</v>
      </c>
      <c r="P30" s="72">
        <f>IF(RES_hh_fech!P30=0,0,RES_hh_fech!P30/RES_summary!P$19)</f>
        <v>3.2255814878599458</v>
      </c>
      <c r="Q30" s="72">
        <f>IF(RES_hh_fech!Q30=0,0,RES_hh_fech!Q30/RES_summary!Q$19)</f>
        <v>3.5717396634005882</v>
      </c>
      <c r="R30" s="72">
        <f>IF(RES_hh_fech!R30=0,0,RES_hh_fech!R30/RES_summary!R$19)</f>
        <v>3.8695286049537856</v>
      </c>
      <c r="S30" s="72">
        <f>IF(RES_hh_fech!S30=0,0,RES_hh_fech!S30/RES_summary!S$19)</f>
        <v>3.5712071711533349</v>
      </c>
      <c r="T30" s="72">
        <f>IF(RES_hh_fech!T30=0,0,RES_hh_fech!T30/RES_summary!T$19)</f>
        <v>3.8970150680017985</v>
      </c>
      <c r="U30" s="72">
        <f>IF(RES_hh_fech!U30=0,0,RES_hh_fech!U30/RES_summary!U$19)</f>
        <v>4.5996388448849421</v>
      </c>
      <c r="V30" s="72">
        <f>IF(RES_hh_fech!V30=0,0,RES_hh_fech!V30/RES_summary!V$19)</f>
        <v>2.6393281918549585</v>
      </c>
      <c r="W30" s="72">
        <f>IF(RES_hh_fech!W30=0,0,RES_hh_fech!W30/RES_summary!W$19)</f>
        <v>4.1672840358140117</v>
      </c>
      <c r="X30" s="72">
        <f>IF(RES_hh_fech!X30=0,0,RES_hh_fech!X30/RES_summary!X$19)</f>
        <v>3.9440183999761289</v>
      </c>
      <c r="Y30" s="72">
        <f>IF(RES_hh_fech!Y30=0,0,RES_hh_fech!Y30/RES_summary!Y$19)</f>
        <v>4.0264652902894031</v>
      </c>
      <c r="DA30" s="89" t="s">
        <v>573</v>
      </c>
    </row>
    <row r="31" spans="1:105" ht="12" customHeight="1" x14ac:dyDescent="0.25">
      <c r="A31" s="28" t="s">
        <v>202</v>
      </c>
      <c r="B31" s="72">
        <f>IF(RES_hh_fech!B31=0,0,RES_hh_fech!B31/RES_summary!B$19)</f>
        <v>0</v>
      </c>
      <c r="C31" s="72">
        <f>IF(RES_hh_fech!C31=0,0,RES_hh_fech!C31/RES_summary!C$19)</f>
        <v>0</v>
      </c>
      <c r="D31" s="72">
        <f>IF(RES_hh_fech!D31=0,0,RES_hh_fech!D31/RES_summary!D$19)</f>
        <v>0</v>
      </c>
      <c r="E31" s="72">
        <f>IF(RES_hh_fech!E31=0,0,RES_hh_fech!E31/RES_summary!E$19)</f>
        <v>0</v>
      </c>
      <c r="F31" s="72">
        <f>IF(RES_hh_fech!F31=0,0,RES_hh_fech!F31/RES_summary!F$19)</f>
        <v>0</v>
      </c>
      <c r="G31" s="72">
        <f>IF(RES_hh_fech!G31=0,0,RES_hh_fech!G31/RES_summary!G$19)</f>
        <v>0</v>
      </c>
      <c r="H31" s="72">
        <f>IF(RES_hh_fech!H31=0,0,RES_hh_fech!H31/RES_summary!H$19)</f>
        <v>0</v>
      </c>
      <c r="I31" s="72">
        <f>IF(RES_hh_fech!I31=0,0,RES_hh_fech!I31/RES_summary!I$19)</f>
        <v>0</v>
      </c>
      <c r="J31" s="72">
        <f>IF(RES_hh_fech!J31=0,0,RES_hh_fech!J31/RES_summary!J$19)</f>
        <v>0</v>
      </c>
      <c r="K31" s="72">
        <f>IF(RES_hh_fech!K31=0,0,RES_hh_fech!K31/RES_summary!K$19)</f>
        <v>0</v>
      </c>
      <c r="L31" s="72">
        <f>IF(RES_hh_fech!L31=0,0,RES_hh_fech!L31/RES_summary!L$19)</f>
        <v>0</v>
      </c>
      <c r="M31" s="72">
        <f>IF(RES_hh_fech!M31=0,0,RES_hh_fech!M31/RES_summary!M$19)</f>
        <v>0</v>
      </c>
      <c r="N31" s="72">
        <f>IF(RES_hh_fech!N31=0,0,RES_hh_fech!N31/RES_summary!N$19)</f>
        <v>0</v>
      </c>
      <c r="O31" s="72">
        <f>IF(RES_hh_fech!O31=0,0,RES_hh_fech!O31/RES_summary!O$19)</f>
        <v>0</v>
      </c>
      <c r="P31" s="72">
        <f>IF(RES_hh_fech!P31=0,0,RES_hh_fech!P31/RES_summary!P$19)</f>
        <v>0</v>
      </c>
      <c r="Q31" s="72">
        <f>IF(RES_hh_fech!Q31=0,0,RES_hh_fech!Q31/RES_summary!Q$19)</f>
        <v>0</v>
      </c>
      <c r="R31" s="72">
        <f>IF(RES_hh_fech!R31=0,0,RES_hh_fech!R31/RES_summary!R$19)</f>
        <v>0</v>
      </c>
      <c r="S31" s="72">
        <f>IF(RES_hh_fech!S31=0,0,RES_hh_fech!S31/RES_summary!S$19)</f>
        <v>0</v>
      </c>
      <c r="T31" s="72">
        <f>IF(RES_hh_fech!T31=0,0,RES_hh_fech!T31/RES_summary!T$19)</f>
        <v>0</v>
      </c>
      <c r="U31" s="72">
        <f>IF(RES_hh_fech!U31=0,0,RES_hh_fech!U31/RES_summary!U$19)</f>
        <v>0</v>
      </c>
      <c r="V31" s="72">
        <f>IF(RES_hh_fech!V31=0,0,RES_hh_fech!V31/RES_summary!V$19)</f>
        <v>0</v>
      </c>
      <c r="W31" s="72">
        <f>IF(RES_hh_fech!W31=0,0,RES_hh_fech!W31/RES_summary!W$19)</f>
        <v>0</v>
      </c>
      <c r="X31" s="72">
        <f>IF(RES_hh_fech!X31=0,0,RES_hh_fech!X31/RES_summary!X$19)</f>
        <v>0</v>
      </c>
      <c r="Y31" s="72">
        <f>IF(RES_hh_fech!Y31=0,0,RES_hh_fech!Y31/RES_summary!Y$19)</f>
        <v>0</v>
      </c>
      <c r="DA31" s="89" t="s">
        <v>574</v>
      </c>
    </row>
    <row r="32" spans="1:105" ht="12" customHeight="1" x14ac:dyDescent="0.25">
      <c r="A32" s="32" t="s">
        <v>53</v>
      </c>
      <c r="B32" s="77">
        <f>IF(RES_hh_fech!B32=0,0,RES_hh_fech!B32/RES_summary!B$19)</f>
        <v>1.690701878306978</v>
      </c>
      <c r="C32" s="77">
        <f>IF(RES_hh_fech!C32=0,0,RES_hh_fech!C32/RES_summary!C$19)</f>
        <v>1.6768853953823879</v>
      </c>
      <c r="D32" s="77">
        <f>IF(RES_hh_fech!D32=0,0,RES_hh_fech!D32/RES_summary!D$19)</f>
        <v>1.7032654511945775</v>
      </c>
      <c r="E32" s="77">
        <f>IF(RES_hh_fech!E32=0,0,RES_hh_fech!E32/RES_summary!E$19)</f>
        <v>1.7662279318737792</v>
      </c>
      <c r="F32" s="77">
        <f>IF(RES_hh_fech!F32=0,0,RES_hh_fech!F32/RES_summary!F$19)</f>
        <v>1.8431591009574724</v>
      </c>
      <c r="G32" s="77">
        <f>IF(RES_hh_fech!G32=0,0,RES_hh_fech!G32/RES_summary!G$19)</f>
        <v>1.9282064519203299</v>
      </c>
      <c r="H32" s="77">
        <f>IF(RES_hh_fech!H32=0,0,RES_hh_fech!H32/RES_summary!H$19)</f>
        <v>1.9798545672987362</v>
      </c>
      <c r="I32" s="77">
        <f>IF(RES_hh_fech!I32=0,0,RES_hh_fech!I32/RES_summary!I$19)</f>
        <v>1.9685780263289747</v>
      </c>
      <c r="J32" s="77">
        <f>IF(RES_hh_fech!J32=0,0,RES_hh_fech!J32/RES_summary!J$19)</f>
        <v>1.8802950575300577</v>
      </c>
      <c r="K32" s="77">
        <f>IF(RES_hh_fech!K32=0,0,RES_hh_fech!K32/RES_summary!K$19)</f>
        <v>2.0733081621975411</v>
      </c>
      <c r="L32" s="77">
        <f>IF(RES_hh_fech!L32=0,0,RES_hh_fech!L32/RES_summary!L$19)</f>
        <v>2.2321684083490676</v>
      </c>
      <c r="M32" s="77">
        <f>IF(RES_hh_fech!M32=0,0,RES_hh_fech!M32/RES_summary!M$19)</f>
        <v>2.2451888217286204</v>
      </c>
      <c r="N32" s="77">
        <f>IF(RES_hh_fech!N32=0,0,RES_hh_fech!N32/RES_summary!N$19)</f>
        <v>2.2983251380433547</v>
      </c>
      <c r="O32" s="77">
        <f>IF(RES_hh_fech!O32=0,0,RES_hh_fech!O32/RES_summary!O$19)</f>
        <v>2.523474263673986</v>
      </c>
      <c r="P32" s="77">
        <f>IF(RES_hh_fech!P32=0,0,RES_hh_fech!P32/RES_summary!P$19)</f>
        <v>2.5149096825274651</v>
      </c>
      <c r="Q32" s="77">
        <f>IF(RES_hh_fech!Q32=0,0,RES_hh_fech!Q32/RES_summary!Q$19)</f>
        <v>2.7192338049793956</v>
      </c>
      <c r="R32" s="77">
        <f>IF(RES_hh_fech!R32=0,0,RES_hh_fech!R32/RES_summary!R$19)</f>
        <v>2.7077766849114351</v>
      </c>
      <c r="S32" s="77">
        <f>IF(RES_hh_fech!S32=0,0,RES_hh_fech!S32/RES_summary!S$19)</f>
        <v>2.9120144987934347</v>
      </c>
      <c r="T32" s="77">
        <f>IF(RES_hh_fech!T32=0,0,RES_hh_fech!T32/RES_summary!T$19)</f>
        <v>3.0514567573285665</v>
      </c>
      <c r="U32" s="77">
        <f>IF(RES_hh_fech!U32=0,0,RES_hh_fech!U32/RES_summary!U$19)</f>
        <v>3.0296106770551483</v>
      </c>
      <c r="V32" s="77">
        <f>IF(RES_hh_fech!V32=0,0,RES_hh_fech!V32/RES_summary!V$19)</f>
        <v>3.0231963400063391</v>
      </c>
      <c r="W32" s="77">
        <f>IF(RES_hh_fech!W32=0,0,RES_hh_fech!W32/RES_summary!W$19)</f>
        <v>3.0080969310856287</v>
      </c>
      <c r="X32" s="77">
        <f>IF(RES_hh_fech!X32=0,0,RES_hh_fech!X32/RES_summary!X$19)</f>
        <v>2.8866763676601823</v>
      </c>
      <c r="Y32" s="77">
        <f>IF(RES_hh_fech!Y32=0,0,RES_hh_fech!Y32/RES_summary!Y$19)</f>
        <v>2.8967271911418688</v>
      </c>
      <c r="DA32" s="92" t="s">
        <v>575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125.0155580266272</v>
      </c>
      <c r="C3" s="65">
        <f>IF(RES_hh_tesh!C3=0,0,RES_hh_tesh!C3/RES_summary!C$19)</f>
        <v>131.88798295806984</v>
      </c>
      <c r="D3" s="65">
        <f>IF(RES_hh_tesh!D3=0,0,RES_hh_tesh!D3/RES_summary!D$19)</f>
        <v>131.40478373768786</v>
      </c>
      <c r="E3" s="65">
        <f>IF(RES_hh_tesh!E3=0,0,RES_hh_tesh!E3/RES_summary!E$19)</f>
        <v>135.17498237596322</v>
      </c>
      <c r="F3" s="65">
        <f>IF(RES_hh_tesh!F3=0,0,RES_hh_tesh!F3/RES_summary!F$19)</f>
        <v>133.81991486616676</v>
      </c>
      <c r="G3" s="65">
        <f>IF(RES_hh_tesh!G3=0,0,RES_hh_tesh!G3/RES_summary!G$19)</f>
        <v>147.68058439759969</v>
      </c>
      <c r="H3" s="65">
        <f>IF(RES_hh_tesh!H3=0,0,RES_hh_tesh!H3/RES_summary!H$19)</f>
        <v>146.5869980408423</v>
      </c>
      <c r="I3" s="65">
        <f>IF(RES_hh_tesh!I3=0,0,RES_hh_tesh!I3/RES_summary!I$19)</f>
        <v>142.77882786508624</v>
      </c>
      <c r="J3" s="65">
        <f>IF(RES_hh_tesh!J3=0,0,RES_hh_tesh!J3/RES_summary!J$19)</f>
        <v>138.51857190631623</v>
      </c>
      <c r="K3" s="65">
        <f>IF(RES_hh_tesh!K3=0,0,RES_hh_tesh!K3/RES_summary!K$19)</f>
        <v>144.14434632375327</v>
      </c>
      <c r="L3" s="65">
        <f>IF(RES_hh_tesh!L3=0,0,RES_hh_tesh!L3/RES_summary!L$19)</f>
        <v>177.08292383201854</v>
      </c>
      <c r="M3" s="65">
        <f>IF(RES_hh_tesh!M3=0,0,RES_hh_tesh!M3/RES_summary!M$19)</f>
        <v>162.80160826389502</v>
      </c>
      <c r="N3" s="65">
        <f>IF(RES_hh_tesh!N3=0,0,RES_hh_tesh!N3/RES_summary!N$19)</f>
        <v>172.04285913659689</v>
      </c>
      <c r="O3" s="65">
        <f>IF(RES_hh_tesh!O3=0,0,RES_hh_tesh!O3/RES_summary!O$19)</f>
        <v>164.13792211575225</v>
      </c>
      <c r="P3" s="65">
        <f>IF(RES_hh_tesh!P3=0,0,RES_hh_tesh!P3/RES_summary!P$19)</f>
        <v>153.028807350363</v>
      </c>
      <c r="Q3" s="65">
        <f>IF(RES_hh_tesh!Q3=0,0,RES_hh_tesh!Q3/RES_summary!Q$19)</f>
        <v>154.69024808358529</v>
      </c>
      <c r="R3" s="65">
        <f>IF(RES_hh_tesh!R3=0,0,RES_hh_tesh!R3/RES_summary!R$19)</f>
        <v>163.7717455567244</v>
      </c>
      <c r="S3" s="65">
        <f>IF(RES_hh_tesh!S3=0,0,RES_hh_tesh!S3/RES_summary!S$19)</f>
        <v>164.15014858146048</v>
      </c>
      <c r="T3" s="65">
        <f>IF(RES_hh_tesh!T3=0,0,RES_hh_tesh!T3/RES_summary!T$19)</f>
        <v>159.81403554909451</v>
      </c>
      <c r="U3" s="65">
        <f>IF(RES_hh_tesh!U3=0,0,RES_hh_tesh!U3/RES_summary!U$19)</f>
        <v>155.34852814234304</v>
      </c>
      <c r="V3" s="65">
        <f>IF(RES_hh_tesh!V3=0,0,RES_hh_tesh!V3/RES_summary!V$19)</f>
        <v>152.39027831191981</v>
      </c>
      <c r="W3" s="65">
        <f>IF(RES_hh_tesh!W3=0,0,RES_hh_tesh!W3/RES_summary!W$19)</f>
        <v>164.67920457814856</v>
      </c>
      <c r="X3" s="65">
        <f>IF(RES_hh_tesh!X3=0,0,RES_hh_tesh!X3/RES_summary!X$19)</f>
        <v>149.53585177390514</v>
      </c>
      <c r="Y3" s="65">
        <f>IF(RES_hh_tesh!Y3=0,0,RES_hh_tesh!Y3/RES_summary!Y$19)</f>
        <v>149.55635480904994</v>
      </c>
      <c r="DA3" s="87" t="s">
        <v>302</v>
      </c>
    </row>
    <row r="4" spans="1:105" ht="12.95" customHeight="1" x14ac:dyDescent="0.25">
      <c r="A4" s="68" t="s">
        <v>57</v>
      </c>
      <c r="B4" s="69">
        <f>IF(RES_hh_tesh!B4=0,0,RES_hh_tesh!B4/RES_summary!B$19)</f>
        <v>115.48933463672475</v>
      </c>
      <c r="C4" s="69">
        <f>IF(RES_hh_tesh!C4=0,0,RES_hh_tesh!C4/RES_summary!C$19)</f>
        <v>122.64071580922882</v>
      </c>
      <c r="D4" s="69">
        <f>IF(RES_hh_tesh!D4=0,0,RES_hh_tesh!D4/RES_summary!D$19)</f>
        <v>122.18189410448825</v>
      </c>
      <c r="E4" s="69">
        <f>IF(RES_hh_tesh!E4=0,0,RES_hh_tesh!E4/RES_summary!E$19)</f>
        <v>125.85591118533951</v>
      </c>
      <c r="F4" s="69">
        <f>IF(RES_hh_tesh!F4=0,0,RES_hh_tesh!F4/RES_summary!F$19)</f>
        <v>124.30859558803857</v>
      </c>
      <c r="G4" s="69">
        <f>IF(RES_hh_tesh!G4=0,0,RES_hh_tesh!G4/RES_summary!G$19)</f>
        <v>137.73554607574539</v>
      </c>
      <c r="H4" s="69">
        <f>IF(RES_hh_tesh!H4=0,0,RES_hh_tesh!H4/RES_summary!H$19)</f>
        <v>136.51867093512553</v>
      </c>
      <c r="I4" s="69">
        <f>IF(RES_hh_tesh!I4=0,0,RES_hh_tesh!I4/RES_summary!I$19)</f>
        <v>132.68486876867192</v>
      </c>
      <c r="J4" s="69">
        <f>IF(RES_hh_tesh!J4=0,0,RES_hh_tesh!J4/RES_summary!J$19)</f>
        <v>128.93918631419959</v>
      </c>
      <c r="K4" s="69">
        <f>IF(RES_hh_tesh!K4=0,0,RES_hh_tesh!K4/RES_summary!K$19)</f>
        <v>133.91556938082434</v>
      </c>
      <c r="L4" s="69">
        <f>IF(RES_hh_tesh!L4=0,0,RES_hh_tesh!L4/RES_summary!L$19)</f>
        <v>166.85792752810201</v>
      </c>
      <c r="M4" s="69">
        <f>IF(RES_hh_tesh!M4=0,0,RES_hh_tesh!M4/RES_summary!M$19)</f>
        <v>152.20552265744931</v>
      </c>
      <c r="N4" s="69">
        <f>IF(RES_hh_tesh!N4=0,0,RES_hh_tesh!N4/RES_summary!N$19)</f>
        <v>161.26077013836451</v>
      </c>
      <c r="O4" s="69">
        <f>IF(RES_hh_tesh!O4=0,0,RES_hh_tesh!O4/RES_summary!O$19)</f>
        <v>152.44249625255424</v>
      </c>
      <c r="P4" s="69">
        <f>IF(RES_hh_tesh!P4=0,0,RES_hh_tesh!P4/RES_summary!P$19)</f>
        <v>141.20963567137139</v>
      </c>
      <c r="Q4" s="69">
        <f>IF(RES_hh_tesh!Q4=0,0,RES_hh_tesh!Q4/RES_summary!Q$19)</f>
        <v>141.80062856773685</v>
      </c>
      <c r="R4" s="69">
        <f>IF(RES_hh_tesh!R4=0,0,RES_hh_tesh!R4/RES_summary!R$19)</f>
        <v>150.01282349517464</v>
      </c>
      <c r="S4" s="69">
        <f>IF(RES_hh_tesh!S4=0,0,RES_hh_tesh!S4/RES_summary!S$19)</f>
        <v>150.82420608122996</v>
      </c>
      <c r="T4" s="69">
        <f>IF(RES_hh_tesh!T4=0,0,RES_hh_tesh!T4/RES_summary!T$19)</f>
        <v>145.6496007785866</v>
      </c>
      <c r="U4" s="69">
        <f>IF(RES_hh_tesh!U4=0,0,RES_hh_tesh!U4/RES_summary!U$19)</f>
        <v>141.06905014866854</v>
      </c>
      <c r="V4" s="69">
        <f>IF(RES_hh_tesh!V4=0,0,RES_hh_tesh!V4/RES_summary!V$19)</f>
        <v>138.49327304789469</v>
      </c>
      <c r="W4" s="69">
        <f>IF(RES_hh_tesh!W4=0,0,RES_hh_tesh!W4/RES_summary!W$19)</f>
        <v>149.75806302527491</v>
      </c>
      <c r="X4" s="69">
        <f>IF(RES_hh_tesh!X4=0,0,RES_hh_tesh!X4/RES_summary!X$19)</f>
        <v>134.95092861561406</v>
      </c>
      <c r="Y4" s="69">
        <f>IF(RES_hh_tesh!Y4=0,0,RES_hh_tesh!Y4/RES_summary!Y$19)</f>
        <v>134.33655084391791</v>
      </c>
      <c r="DA4" s="88" t="s">
        <v>303</v>
      </c>
    </row>
    <row r="5" spans="1:105" ht="12" customHeight="1" x14ac:dyDescent="0.25">
      <c r="A5" s="28" t="s">
        <v>51</v>
      </c>
      <c r="B5" s="72">
        <f>IF(RES_hh_tesh!B5=0,0,RES_hh_tesh!B5/RES_summary!B$19)</f>
        <v>0</v>
      </c>
      <c r="C5" s="72">
        <f>IF(RES_hh_tesh!C5=0,0,RES_hh_tesh!C5/RES_summary!C$19)</f>
        <v>0</v>
      </c>
      <c r="D5" s="72">
        <f>IF(RES_hh_tesh!D5=0,0,RES_hh_tesh!D5/RES_summary!D$19)</f>
        <v>0</v>
      </c>
      <c r="E5" s="72">
        <f>IF(RES_hh_tesh!E5=0,0,RES_hh_tesh!E5/RES_summary!E$19)</f>
        <v>0</v>
      </c>
      <c r="F5" s="72">
        <f>IF(RES_hh_tesh!F5=0,0,RES_hh_tesh!F5/RES_summary!F$19)</f>
        <v>0</v>
      </c>
      <c r="G5" s="72">
        <f>IF(RES_hh_tesh!G5=0,0,RES_hh_tesh!G5/RES_summary!G$19)</f>
        <v>0</v>
      </c>
      <c r="H5" s="72">
        <f>IF(RES_hh_tesh!H5=0,0,RES_hh_tesh!H5/RES_summary!H$19)</f>
        <v>0</v>
      </c>
      <c r="I5" s="72">
        <f>IF(RES_hh_tesh!I5=0,0,RES_hh_tesh!I5/RES_summary!I$19)</f>
        <v>0</v>
      </c>
      <c r="J5" s="72">
        <f>IF(RES_hh_tesh!J5=0,0,RES_hh_tesh!J5/RES_summary!J$19)</f>
        <v>0</v>
      </c>
      <c r="K5" s="72">
        <f>IF(RES_hh_tesh!K5=0,0,RES_hh_tesh!K5/RES_summary!K$19)</f>
        <v>0</v>
      </c>
      <c r="L5" s="72">
        <f>IF(RES_hh_tesh!L5=0,0,RES_hh_tesh!L5/RES_summary!L$19)</f>
        <v>0</v>
      </c>
      <c r="M5" s="72">
        <f>IF(RES_hh_tesh!M5=0,0,RES_hh_tesh!M5/RES_summary!M$19)</f>
        <v>0</v>
      </c>
      <c r="N5" s="72">
        <f>IF(RES_hh_tesh!N5=0,0,RES_hh_tesh!N5/RES_summary!N$19)</f>
        <v>0</v>
      </c>
      <c r="O5" s="72">
        <f>IF(RES_hh_tesh!O5=0,0,RES_hh_tesh!O5/RES_summary!O$19)</f>
        <v>0</v>
      </c>
      <c r="P5" s="72">
        <f>IF(RES_hh_tesh!P5=0,0,RES_hh_tesh!P5/RES_summary!P$19)</f>
        <v>0</v>
      </c>
      <c r="Q5" s="72">
        <f>IF(RES_hh_tesh!Q5=0,0,RES_hh_tesh!Q5/RES_summary!Q$19)</f>
        <v>0</v>
      </c>
      <c r="R5" s="72">
        <f>IF(RES_hh_tesh!R5=0,0,RES_hh_tesh!R5/RES_summary!R$19)</f>
        <v>0</v>
      </c>
      <c r="S5" s="72">
        <f>IF(RES_hh_tesh!S5=0,0,RES_hh_tesh!S5/RES_summary!S$19)</f>
        <v>0</v>
      </c>
      <c r="T5" s="72">
        <f>IF(RES_hh_tesh!T5=0,0,RES_hh_tesh!T5/RES_summary!T$19)</f>
        <v>0</v>
      </c>
      <c r="U5" s="72">
        <f>IF(RES_hh_tesh!U5=0,0,RES_hh_tesh!U5/RES_summary!U$19)</f>
        <v>0</v>
      </c>
      <c r="V5" s="72">
        <f>IF(RES_hh_tesh!V5=0,0,RES_hh_tesh!V5/RES_summary!V$19)</f>
        <v>0</v>
      </c>
      <c r="W5" s="72">
        <f>IF(RES_hh_tesh!W5=0,0,RES_hh_tesh!W5/RES_summary!W$19)</f>
        <v>0</v>
      </c>
      <c r="X5" s="72">
        <f>IF(RES_hh_tesh!X5=0,0,RES_hh_tesh!X5/RES_summary!X$19)</f>
        <v>0</v>
      </c>
      <c r="Y5" s="72">
        <f>IF(RES_hh_tesh!Y5=0,0,RES_hh_tesh!Y5/RES_summary!Y$19)</f>
        <v>0</v>
      </c>
      <c r="DA5" s="89" t="s">
        <v>577</v>
      </c>
    </row>
    <row r="6" spans="1:105" ht="12" customHeight="1" x14ac:dyDescent="0.25">
      <c r="A6" s="28" t="s">
        <v>74</v>
      </c>
      <c r="B6" s="72">
        <f>IF(RES_hh_tesh!B6=0,0,RES_hh_tesh!B6/RES_summary!B$19)</f>
        <v>0</v>
      </c>
      <c r="C6" s="72">
        <f>IF(RES_hh_tesh!C6=0,0,RES_hh_tesh!C6/RES_summary!C$19)</f>
        <v>0</v>
      </c>
      <c r="D6" s="72">
        <f>IF(RES_hh_tesh!D6=0,0,RES_hh_tesh!D6/RES_summary!D$19)</f>
        <v>121.35649026690631</v>
      </c>
      <c r="E6" s="72">
        <f>IF(RES_hh_tesh!E6=0,0,RES_hh_tesh!E6/RES_summary!E$19)</f>
        <v>144.04954161566033</v>
      </c>
      <c r="F6" s="72">
        <f>IF(RES_hh_tesh!F6=0,0,RES_hh_tesh!F6/RES_summary!F$19)</f>
        <v>110.07950719932984</v>
      </c>
      <c r="G6" s="72">
        <f>IF(RES_hh_tesh!G6=0,0,RES_hh_tesh!G6/RES_summary!G$19)</f>
        <v>145.49895591487424</v>
      </c>
      <c r="H6" s="72">
        <f>IF(RES_hh_tesh!H6=0,0,RES_hh_tesh!H6/RES_summary!H$19)</f>
        <v>130.74047168768408</v>
      </c>
      <c r="I6" s="72">
        <f>IF(RES_hh_tesh!I6=0,0,RES_hh_tesh!I6/RES_summary!I$19)</f>
        <v>138.04566914978651</v>
      </c>
      <c r="J6" s="72">
        <f>IF(RES_hh_tesh!J6=0,0,RES_hh_tesh!J6/RES_summary!J$19)</f>
        <v>130.95766429615148</v>
      </c>
      <c r="K6" s="72">
        <f>IF(RES_hh_tesh!K6=0,0,RES_hh_tesh!K6/RES_summary!K$19)</f>
        <v>132.04729131437963</v>
      </c>
      <c r="L6" s="72">
        <f>IF(RES_hh_tesh!L6=0,0,RES_hh_tesh!L6/RES_summary!L$19)</f>
        <v>160.56220916763854</v>
      </c>
      <c r="M6" s="72">
        <f>IF(RES_hh_tesh!M6=0,0,RES_hh_tesh!M6/RES_summary!M$19)</f>
        <v>149.32637461870078</v>
      </c>
      <c r="N6" s="72">
        <f>IF(RES_hh_tesh!N6=0,0,RES_hh_tesh!N6/RES_summary!N$19)</f>
        <v>145.69951305177432</v>
      </c>
      <c r="O6" s="72">
        <f>IF(RES_hh_tesh!O6=0,0,RES_hh_tesh!O6/RES_summary!O$19)</f>
        <v>135.72008494199861</v>
      </c>
      <c r="P6" s="72">
        <f>IF(RES_hh_tesh!P6=0,0,RES_hh_tesh!P6/RES_summary!P$19)</f>
        <v>179.25420885017184</v>
      </c>
      <c r="Q6" s="72">
        <f>IF(RES_hh_tesh!Q6=0,0,RES_hh_tesh!Q6/RES_summary!Q$19)</f>
        <v>121.91288948189001</v>
      </c>
      <c r="R6" s="72">
        <f>IF(RES_hh_tesh!R6=0,0,RES_hh_tesh!R6/RES_summary!R$19)</f>
        <v>139.97301761035826</v>
      </c>
      <c r="S6" s="72">
        <f>IF(RES_hh_tesh!S6=0,0,RES_hh_tesh!S6/RES_summary!S$19)</f>
        <v>145.8427225636504</v>
      </c>
      <c r="T6" s="72">
        <f>IF(RES_hh_tesh!T6=0,0,RES_hh_tesh!T6/RES_summary!T$19)</f>
        <v>140.66084191041088</v>
      </c>
      <c r="U6" s="72">
        <f>IF(RES_hh_tesh!U6=0,0,RES_hh_tesh!U6/RES_summary!U$19)</f>
        <v>141.50986246630154</v>
      </c>
      <c r="V6" s="72">
        <f>IF(RES_hh_tesh!V6=0,0,RES_hh_tesh!V6/RES_summary!V$19)</f>
        <v>143.5095590035441</v>
      </c>
      <c r="W6" s="72">
        <f>IF(RES_hh_tesh!W6=0,0,RES_hh_tesh!W6/RES_summary!W$19)</f>
        <v>141.88934370456346</v>
      </c>
      <c r="X6" s="72">
        <f>IF(RES_hh_tesh!X6=0,0,RES_hh_tesh!X6/RES_summary!X$19)</f>
        <v>135.95014318548834</v>
      </c>
      <c r="Y6" s="72">
        <f>IF(RES_hh_tesh!Y6=0,0,RES_hh_tesh!Y6/RES_summary!Y$19)</f>
        <v>128.89812079695133</v>
      </c>
      <c r="DA6" s="89" t="s">
        <v>578</v>
      </c>
    </row>
    <row r="7" spans="1:105" ht="12" customHeight="1" x14ac:dyDescent="0.25">
      <c r="A7" s="28" t="s">
        <v>200</v>
      </c>
      <c r="B7" s="72">
        <f>IF(RES_hh_tesh!B7=0,0,RES_hh_tesh!B7/RES_summary!B$19)</f>
        <v>116.52540128842452</v>
      </c>
      <c r="C7" s="72">
        <f>IF(RES_hh_tesh!C7=0,0,RES_hh_tesh!C7/RES_summary!C$19)</f>
        <v>119.75275316360538</v>
      </c>
      <c r="D7" s="72">
        <f>IF(RES_hh_tesh!D7=0,0,RES_hh_tesh!D7/RES_summary!D$19)</f>
        <v>119.73323374595778</v>
      </c>
      <c r="E7" s="72">
        <f>IF(RES_hh_tesh!E7=0,0,RES_hh_tesh!E7/RES_summary!E$19)</f>
        <v>125.73622468176424</v>
      </c>
      <c r="F7" s="72">
        <f>IF(RES_hh_tesh!F7=0,0,RES_hh_tesh!F7/RES_summary!F$19)</f>
        <v>101.00452453682495</v>
      </c>
      <c r="G7" s="72">
        <f>IF(RES_hh_tesh!G7=0,0,RES_hh_tesh!G7/RES_summary!G$19)</f>
        <v>155.86331003066499</v>
      </c>
      <c r="H7" s="72">
        <f>IF(RES_hh_tesh!H7=0,0,RES_hh_tesh!H7/RES_summary!H$19)</f>
        <v>132.05417578015312</v>
      </c>
      <c r="I7" s="72">
        <f>IF(RES_hh_tesh!I7=0,0,RES_hh_tesh!I7/RES_summary!I$19)</f>
        <v>124.81709445578812</v>
      </c>
      <c r="J7" s="72">
        <f>IF(RES_hh_tesh!J7=0,0,RES_hh_tesh!J7/RES_summary!J$19)</f>
        <v>127.95611635354832</v>
      </c>
      <c r="K7" s="72">
        <f>IF(RES_hh_tesh!K7=0,0,RES_hh_tesh!K7/RES_summary!K$19)</f>
        <v>134.00966032117842</v>
      </c>
      <c r="L7" s="72">
        <f>IF(RES_hh_tesh!L7=0,0,RES_hh_tesh!L7/RES_summary!L$19)</f>
        <v>145.30966494900562</v>
      </c>
      <c r="M7" s="72">
        <f>IF(RES_hh_tesh!M7=0,0,RES_hh_tesh!M7/RES_summary!M$19)</f>
        <v>141.06209127330558</v>
      </c>
      <c r="N7" s="72">
        <f>IF(RES_hh_tesh!N7=0,0,RES_hh_tesh!N7/RES_summary!N$19)</f>
        <v>153.11042462209636</v>
      </c>
      <c r="O7" s="72">
        <f>IF(RES_hh_tesh!O7=0,0,RES_hh_tesh!O7/RES_summary!O$19)</f>
        <v>153.97559766158258</v>
      </c>
      <c r="P7" s="72">
        <f>IF(RES_hh_tesh!P7=0,0,RES_hh_tesh!P7/RES_summary!P$19)</f>
        <v>141.33033794704866</v>
      </c>
      <c r="Q7" s="72">
        <f>IF(RES_hh_tesh!Q7=0,0,RES_hh_tesh!Q7/RES_summary!Q$19)</f>
        <v>146.29393424308765</v>
      </c>
      <c r="R7" s="72">
        <f>IF(RES_hh_tesh!R7=0,0,RES_hh_tesh!R7/RES_summary!R$19)</f>
        <v>140.91856288030186</v>
      </c>
      <c r="S7" s="72">
        <f>IF(RES_hh_tesh!S7=0,0,RES_hh_tesh!S7/RES_summary!S$19)</f>
        <v>147.02979236469412</v>
      </c>
      <c r="T7" s="72">
        <f>IF(RES_hh_tesh!T7=0,0,RES_hh_tesh!T7/RES_summary!T$19)</f>
        <v>136.57674376759627</v>
      </c>
      <c r="U7" s="72">
        <f>IF(RES_hh_tesh!U7=0,0,RES_hh_tesh!U7/RES_summary!U$19)</f>
        <v>134.20733027367379</v>
      </c>
      <c r="V7" s="72">
        <f>IF(RES_hh_tesh!V7=0,0,RES_hh_tesh!V7/RES_summary!V$19)</f>
        <v>145.03574961900381</v>
      </c>
      <c r="W7" s="72">
        <f>IF(RES_hh_tesh!W7=0,0,RES_hh_tesh!W7/RES_summary!W$19)</f>
        <v>159.98223747754045</v>
      </c>
      <c r="X7" s="72">
        <f>IF(RES_hh_tesh!X7=0,0,RES_hh_tesh!X7/RES_summary!X$19)</f>
        <v>127.43178610223751</v>
      </c>
      <c r="Y7" s="72">
        <f>IF(RES_hh_tesh!Y7=0,0,RES_hh_tesh!Y7/RES_summary!Y$19)</f>
        <v>127.96110235926031</v>
      </c>
      <c r="DA7" s="89" t="s">
        <v>579</v>
      </c>
    </row>
    <row r="8" spans="1:105" ht="12" customHeight="1" x14ac:dyDescent="0.25">
      <c r="A8" s="28" t="s">
        <v>189</v>
      </c>
      <c r="B8" s="72">
        <f>IF(RES_hh_tesh!B8=0,0,RES_hh_tesh!B8/RES_summary!B$19)</f>
        <v>108.91169572743131</v>
      </c>
      <c r="C8" s="72">
        <f>IF(RES_hh_tesh!C8=0,0,RES_hh_tesh!C8/RES_summary!C$19)</f>
        <v>135.20110980049537</v>
      </c>
      <c r="D8" s="72">
        <f>IF(RES_hh_tesh!D8=0,0,RES_hh_tesh!D8/RES_summary!D$19)</f>
        <v>106.72723783702536</v>
      </c>
      <c r="E8" s="72">
        <f>IF(RES_hh_tesh!E8=0,0,RES_hh_tesh!E8/RES_summary!E$19)</f>
        <v>111.71927033090208</v>
      </c>
      <c r="F8" s="72">
        <f>IF(RES_hh_tesh!F8=0,0,RES_hh_tesh!F8/RES_summary!F$19)</f>
        <v>125.7787109221855</v>
      </c>
      <c r="G8" s="72">
        <f>IF(RES_hh_tesh!G8=0,0,RES_hh_tesh!G8/RES_summary!G$19)</f>
        <v>139.57367731915522</v>
      </c>
      <c r="H8" s="72">
        <f>IF(RES_hh_tesh!H8=0,0,RES_hh_tesh!H8/RES_summary!H$19)</f>
        <v>110.00664718267802</v>
      </c>
      <c r="I8" s="72">
        <f>IF(RES_hh_tesh!I8=0,0,RES_hh_tesh!I8/RES_summary!I$19)</f>
        <v>91.167104834999066</v>
      </c>
      <c r="J8" s="72">
        <f>IF(RES_hh_tesh!J8=0,0,RES_hh_tesh!J8/RES_summary!J$19)</f>
        <v>141.3416303181273</v>
      </c>
      <c r="K8" s="72">
        <f>IF(RES_hh_tesh!K8=0,0,RES_hh_tesh!K8/RES_summary!K$19)</f>
        <v>159.54227374291838</v>
      </c>
      <c r="L8" s="72">
        <f>IF(RES_hh_tesh!L8=0,0,RES_hh_tesh!L8/RES_summary!L$19)</f>
        <v>182.36355260679272</v>
      </c>
      <c r="M8" s="72">
        <f>IF(RES_hh_tesh!M8=0,0,RES_hh_tesh!M8/RES_summary!M$19)</f>
        <v>126.70580973577309</v>
      </c>
      <c r="N8" s="72">
        <f>IF(RES_hh_tesh!N8=0,0,RES_hh_tesh!N8/RES_summary!N$19)</f>
        <v>141.69041162884051</v>
      </c>
      <c r="O8" s="72">
        <f>IF(RES_hh_tesh!O8=0,0,RES_hh_tesh!O8/RES_summary!O$19)</f>
        <v>141.6231665490013</v>
      </c>
      <c r="P8" s="72">
        <f>IF(RES_hh_tesh!P8=0,0,RES_hh_tesh!P8/RES_summary!P$19)</f>
        <v>140.45701677174344</v>
      </c>
      <c r="Q8" s="72">
        <f>IF(RES_hh_tesh!Q8=0,0,RES_hh_tesh!Q8/RES_summary!Q$19)</f>
        <v>143.75187712835623</v>
      </c>
      <c r="R8" s="72">
        <f>IF(RES_hh_tesh!R8=0,0,RES_hh_tesh!R8/RES_summary!R$19)</f>
        <v>164.26453324780221</v>
      </c>
      <c r="S8" s="72">
        <f>IF(RES_hh_tesh!S8=0,0,RES_hh_tesh!S8/RES_summary!S$19)</f>
        <v>140.53328767518005</v>
      </c>
      <c r="T8" s="72">
        <f>IF(RES_hh_tesh!T8=0,0,RES_hh_tesh!T8/RES_summary!T$19)</f>
        <v>139.63331836991424</v>
      </c>
      <c r="U8" s="72">
        <f>IF(RES_hh_tesh!U8=0,0,RES_hh_tesh!U8/RES_summary!U$19)</f>
        <v>158.41939837956096</v>
      </c>
      <c r="V8" s="72">
        <f>IF(RES_hh_tesh!V8=0,0,RES_hh_tesh!V8/RES_summary!V$19)</f>
        <v>88.2658069792286</v>
      </c>
      <c r="W8" s="72">
        <f>IF(RES_hh_tesh!W8=0,0,RES_hh_tesh!W8/RES_summary!W$19)</f>
        <v>149.27738976519083</v>
      </c>
      <c r="X8" s="72">
        <f>IF(RES_hh_tesh!X8=0,0,RES_hh_tesh!X8/RES_summary!X$19)</f>
        <v>131.33136289042949</v>
      </c>
      <c r="Y8" s="72">
        <f>IF(RES_hh_tesh!Y8=0,0,RES_hh_tesh!Y8/RES_summary!Y$19)</f>
        <v>131.80180958542243</v>
      </c>
      <c r="DA8" s="89" t="s">
        <v>580</v>
      </c>
    </row>
    <row r="9" spans="1:105" ht="12" customHeight="1" x14ac:dyDescent="0.25">
      <c r="A9" s="28" t="s">
        <v>202</v>
      </c>
      <c r="B9" s="72">
        <f>IF(RES_hh_tesh!B9=0,0,RES_hh_tesh!B9/RES_summary!B$19)</f>
        <v>119.7006118638882</v>
      </c>
      <c r="C9" s="72">
        <f>IF(RES_hh_tesh!C9=0,0,RES_hh_tesh!C9/RES_summary!C$19)</f>
        <v>115.80939619778617</v>
      </c>
      <c r="D9" s="72">
        <f>IF(RES_hh_tesh!D9=0,0,RES_hh_tesh!D9/RES_summary!D$19)</f>
        <v>120.06404436684277</v>
      </c>
      <c r="E9" s="72">
        <f>IF(RES_hh_tesh!E9=0,0,RES_hh_tesh!E9/RES_summary!E$19)</f>
        <v>124.40999167722819</v>
      </c>
      <c r="F9" s="72">
        <f>IF(RES_hh_tesh!F9=0,0,RES_hh_tesh!F9/RES_summary!F$19)</f>
        <v>123.5569462482521</v>
      </c>
      <c r="G9" s="72">
        <f>IF(RES_hh_tesh!G9=0,0,RES_hh_tesh!G9/RES_summary!G$19)</f>
        <v>137.37750670432314</v>
      </c>
      <c r="H9" s="72">
        <f>IF(RES_hh_tesh!H9=0,0,RES_hh_tesh!H9/RES_summary!H$19)</f>
        <v>130.78225656575788</v>
      </c>
      <c r="I9" s="72">
        <f>IF(RES_hh_tesh!I9=0,0,RES_hh_tesh!I9/RES_summary!I$19)</f>
        <v>130.58795476741997</v>
      </c>
      <c r="J9" s="72">
        <f>IF(RES_hh_tesh!J9=0,0,RES_hh_tesh!J9/RES_summary!J$19)</f>
        <v>133.99205200095577</v>
      </c>
      <c r="K9" s="72">
        <f>IF(RES_hh_tesh!K9=0,0,RES_hh_tesh!K9/RES_summary!K$19)</f>
        <v>127.05976722302316</v>
      </c>
      <c r="L9" s="72">
        <f>IF(RES_hh_tesh!L9=0,0,RES_hh_tesh!L9/RES_summary!L$19)</f>
        <v>117.95631005403891</v>
      </c>
      <c r="M9" s="72">
        <f>IF(RES_hh_tesh!M9=0,0,RES_hh_tesh!M9/RES_summary!M$19)</f>
        <v>181.73697778335497</v>
      </c>
      <c r="N9" s="72">
        <f>IF(RES_hh_tesh!N9=0,0,RES_hh_tesh!N9/RES_summary!N$19)</f>
        <v>175.67873797702941</v>
      </c>
      <c r="O9" s="72">
        <f>IF(RES_hh_tesh!O9=0,0,RES_hh_tesh!O9/RES_summary!O$19)</f>
        <v>144.57394666663612</v>
      </c>
      <c r="P9" s="72">
        <f>IF(RES_hh_tesh!P9=0,0,RES_hh_tesh!P9/RES_summary!P$19)</f>
        <v>139.07673900956402</v>
      </c>
      <c r="Q9" s="72">
        <f>IF(RES_hh_tesh!Q9=0,0,RES_hh_tesh!Q9/RES_summary!Q$19)</f>
        <v>143.13831723309934</v>
      </c>
      <c r="R9" s="72">
        <f>IF(RES_hh_tesh!R9=0,0,RES_hh_tesh!R9/RES_summary!R$19)</f>
        <v>148.02114311393268</v>
      </c>
      <c r="S9" s="72">
        <f>IF(RES_hh_tesh!S9=0,0,RES_hh_tesh!S9/RES_summary!S$19)</f>
        <v>153.96650217292307</v>
      </c>
      <c r="T9" s="72">
        <f>IF(RES_hh_tesh!T9=0,0,RES_hh_tesh!T9/RES_summary!T$19)</f>
        <v>135.91086113078609</v>
      </c>
      <c r="U9" s="72">
        <f>IF(RES_hh_tesh!U9=0,0,RES_hh_tesh!U9/RES_summary!U$19)</f>
        <v>133.14259764684937</v>
      </c>
      <c r="V9" s="72">
        <f>IF(RES_hh_tesh!V9=0,0,RES_hh_tesh!V9/RES_summary!V$19)</f>
        <v>145.10668094036512</v>
      </c>
      <c r="W9" s="72">
        <f>IF(RES_hh_tesh!W9=0,0,RES_hh_tesh!W9/RES_summary!W$19)</f>
        <v>148.4487117749286</v>
      </c>
      <c r="X9" s="72">
        <f>IF(RES_hh_tesh!X9=0,0,RES_hh_tesh!X9/RES_summary!X$19)</f>
        <v>135.54606727664492</v>
      </c>
      <c r="Y9" s="72">
        <f>IF(RES_hh_tesh!Y9=0,0,RES_hh_tesh!Y9/RES_summary!Y$19)</f>
        <v>132.71018397311965</v>
      </c>
      <c r="DA9" s="89" t="s">
        <v>581</v>
      </c>
    </row>
    <row r="10" spans="1:105" ht="12" customHeight="1" x14ac:dyDescent="0.25">
      <c r="A10" s="28" t="s">
        <v>197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X10" s="72">
        <f>IF(RES_hh_tesh!X10=0,0,RES_hh_tesh!X10/RES_summary!X$19)</f>
        <v>0</v>
      </c>
      <c r="Y10" s="72">
        <f>IF(RES_hh_tesh!Y10=0,0,RES_hh_tesh!Y10/RES_summary!Y$19)</f>
        <v>0</v>
      </c>
      <c r="DA10" s="89" t="s">
        <v>582</v>
      </c>
    </row>
    <row r="11" spans="1:105" ht="12" customHeight="1" x14ac:dyDescent="0.25">
      <c r="A11" s="28" t="s">
        <v>198</v>
      </c>
      <c r="B11" s="72">
        <f>IF(RES_hh_tesh!B11=0,0,RES_hh_tesh!B11/RES_summary!B$19)</f>
        <v>112.56300877201919</v>
      </c>
      <c r="C11" s="72">
        <f>IF(RES_hh_tesh!C11=0,0,RES_hh_tesh!C11/RES_summary!C$19)</f>
        <v>124.03756548479949</v>
      </c>
      <c r="D11" s="72">
        <f>IF(RES_hh_tesh!D11=0,0,RES_hh_tesh!D11/RES_summary!D$19)</f>
        <v>123.05330322239986</v>
      </c>
      <c r="E11" s="72">
        <f>IF(RES_hh_tesh!E11=0,0,RES_hh_tesh!E11/RES_summary!E$19)</f>
        <v>124.37074078614488</v>
      </c>
      <c r="F11" s="72">
        <f>IF(RES_hh_tesh!F11=0,0,RES_hh_tesh!F11/RES_summary!F$19)</f>
        <v>124.73278419190947</v>
      </c>
      <c r="G11" s="72">
        <f>IF(RES_hh_tesh!G11=0,0,RES_hh_tesh!G11/RES_summary!G$19)</f>
        <v>133.98479042227441</v>
      </c>
      <c r="H11" s="72">
        <f>IF(RES_hh_tesh!H11=0,0,RES_hh_tesh!H11/RES_summary!H$19)</f>
        <v>137.60066919061717</v>
      </c>
      <c r="I11" s="72">
        <f>IF(RES_hh_tesh!I11=0,0,RES_hh_tesh!I11/RES_summary!I$19)</f>
        <v>136.94818559598454</v>
      </c>
      <c r="J11" s="72">
        <f>IF(RES_hh_tesh!J11=0,0,RES_hh_tesh!J11/RES_summary!J$19)</f>
        <v>127.1431442185702</v>
      </c>
      <c r="K11" s="72">
        <f>IF(RES_hh_tesh!K11=0,0,RES_hh_tesh!K11/RES_summary!K$19)</f>
        <v>130.46934570103969</v>
      </c>
      <c r="L11" s="72">
        <f>IF(RES_hh_tesh!L11=0,0,RES_hh_tesh!L11/RES_summary!L$19)</f>
        <v>175.90464017364727</v>
      </c>
      <c r="M11" s="72">
        <f>IF(RES_hh_tesh!M11=0,0,RES_hh_tesh!M11/RES_summary!M$19)</f>
        <v>142.30208628546259</v>
      </c>
      <c r="N11" s="72">
        <f>IF(RES_hh_tesh!N11=0,0,RES_hh_tesh!N11/RES_summary!N$19)</f>
        <v>158.66502485404209</v>
      </c>
      <c r="O11" s="72">
        <f>IF(RES_hh_tesh!O11=0,0,RES_hh_tesh!O11/RES_summary!O$19)</f>
        <v>153.48057297170055</v>
      </c>
      <c r="P11" s="72">
        <f>IF(RES_hh_tesh!P11=0,0,RES_hh_tesh!P11/RES_summary!P$19)</f>
        <v>140.70031646597693</v>
      </c>
      <c r="Q11" s="72">
        <f>IF(RES_hh_tesh!Q11=0,0,RES_hh_tesh!Q11/RES_summary!Q$19)</f>
        <v>141.31470682243568</v>
      </c>
      <c r="R11" s="72">
        <f>IF(RES_hh_tesh!R11=0,0,RES_hh_tesh!R11/RES_summary!R$19)</f>
        <v>148.88347186411787</v>
      </c>
      <c r="S11" s="72">
        <f>IF(RES_hh_tesh!S11=0,0,RES_hh_tesh!S11/RES_summary!S$19)</f>
        <v>149.1827389979733</v>
      </c>
      <c r="T11" s="72">
        <f>IF(RES_hh_tesh!T11=0,0,RES_hh_tesh!T11/RES_summary!T$19)</f>
        <v>145.24195275276969</v>
      </c>
      <c r="U11" s="72">
        <f>IF(RES_hh_tesh!U11=0,0,RES_hh_tesh!U11/RES_summary!U$19)</f>
        <v>143.06858774606863</v>
      </c>
      <c r="V11" s="72">
        <f>IF(RES_hh_tesh!V11=0,0,RES_hh_tesh!V11/RES_summary!V$19)</f>
        <v>133.88032441477347</v>
      </c>
      <c r="W11" s="72">
        <f>IF(RES_hh_tesh!W11=0,0,RES_hh_tesh!W11/RES_summary!W$19)</f>
        <v>148.94387385225318</v>
      </c>
      <c r="X11" s="72">
        <f>IF(RES_hh_tesh!X11=0,0,RES_hh_tesh!X11/RES_summary!X$19)</f>
        <v>133.47111934482248</v>
      </c>
      <c r="Y11" s="72">
        <f>IF(RES_hh_tesh!Y11=0,0,RES_hh_tesh!Y11/RES_summary!Y$19)</f>
        <v>136.46546485222601</v>
      </c>
      <c r="DA11" s="89" t="s">
        <v>583</v>
      </c>
    </row>
    <row r="12" spans="1:105" ht="12" customHeight="1" x14ac:dyDescent="0.25">
      <c r="A12" s="28" t="s">
        <v>95</v>
      </c>
      <c r="B12" s="72">
        <f>IF(RES_hh_tesh!B12=0,0,RES_hh_tesh!B12/RES_summary!B$19)</f>
        <v>108.94473454693252</v>
      </c>
      <c r="C12" s="72">
        <f>IF(RES_hh_tesh!C12=0,0,RES_hh_tesh!C12/RES_summary!C$19)</f>
        <v>120.71403513841859</v>
      </c>
      <c r="D12" s="72">
        <f>IF(RES_hh_tesh!D12=0,0,RES_hh_tesh!D12/RES_summary!D$19)</f>
        <v>122.16603265034428</v>
      </c>
      <c r="E12" s="72">
        <f>IF(RES_hh_tesh!E12=0,0,RES_hh_tesh!E12/RES_summary!E$19)</f>
        <v>127.38166865918734</v>
      </c>
      <c r="F12" s="72">
        <f>IF(RES_hh_tesh!F12=0,0,RES_hh_tesh!F12/RES_summary!F$19)</f>
        <v>126.30109432442534</v>
      </c>
      <c r="G12" s="72">
        <f>IF(RES_hh_tesh!G12=0,0,RES_hh_tesh!G12/RES_summary!G$19)</f>
        <v>138.93382976490199</v>
      </c>
      <c r="H12" s="72">
        <f>IF(RES_hh_tesh!H12=0,0,RES_hh_tesh!H12/RES_summary!H$19)</f>
        <v>137.320571259236</v>
      </c>
      <c r="I12" s="72">
        <f>IF(RES_hh_tesh!I12=0,0,RES_hh_tesh!I12/RES_summary!I$19)</f>
        <v>130.9419694805089</v>
      </c>
      <c r="J12" s="72">
        <f>IF(RES_hh_tesh!J12=0,0,RES_hh_tesh!J12/RES_summary!J$19)</f>
        <v>129.89904072954738</v>
      </c>
      <c r="K12" s="72">
        <f>IF(RES_hh_tesh!K12=0,0,RES_hh_tesh!K12/RES_summary!K$19)</f>
        <v>135.35848044873012</v>
      </c>
      <c r="L12" s="72">
        <f>IF(RES_hh_tesh!L12=0,0,RES_hh_tesh!L12/RES_summary!L$19)</f>
        <v>169.14951091430456</v>
      </c>
      <c r="M12" s="72">
        <f>IF(RES_hh_tesh!M12=0,0,RES_hh_tesh!M12/RES_summary!M$19)</f>
        <v>157.45021585785003</v>
      </c>
      <c r="N12" s="72">
        <f>IF(RES_hh_tesh!N12=0,0,RES_hh_tesh!N12/RES_summary!N$19)</f>
        <v>158.28799798287579</v>
      </c>
      <c r="O12" s="72">
        <f>IF(RES_hh_tesh!O12=0,0,RES_hh_tesh!O12/RES_summary!O$19)</f>
        <v>151.58792203206795</v>
      </c>
      <c r="P12" s="72">
        <f>IF(RES_hh_tesh!P12=0,0,RES_hh_tesh!P12/RES_summary!P$19)</f>
        <v>143.78231635090461</v>
      </c>
      <c r="Q12" s="72">
        <f>IF(RES_hh_tesh!Q12=0,0,RES_hh_tesh!Q12/RES_summary!Q$19)</f>
        <v>138.47678361093796</v>
      </c>
      <c r="R12" s="72">
        <f>IF(RES_hh_tesh!R12=0,0,RES_hh_tesh!R12/RES_summary!R$19)</f>
        <v>153.56793102199072</v>
      </c>
      <c r="S12" s="72">
        <f>IF(RES_hh_tesh!S12=0,0,RES_hh_tesh!S12/RES_summary!S$19)</f>
        <v>149.92064133702385</v>
      </c>
      <c r="T12" s="72">
        <f>IF(RES_hh_tesh!T12=0,0,RES_hh_tesh!T12/RES_summary!T$19)</f>
        <v>145.99499896117987</v>
      </c>
      <c r="U12" s="72">
        <f>IF(RES_hh_tesh!U12=0,0,RES_hh_tesh!U12/RES_summary!U$19)</f>
        <v>139.36107525800986</v>
      </c>
      <c r="V12" s="72">
        <f>IF(RES_hh_tesh!V12=0,0,RES_hh_tesh!V12/RES_summary!V$19)</f>
        <v>143.03446595324712</v>
      </c>
      <c r="W12" s="72">
        <f>IF(RES_hh_tesh!W12=0,0,RES_hh_tesh!W12/RES_summary!W$19)</f>
        <v>142.24451596960222</v>
      </c>
      <c r="X12" s="72">
        <f>IF(RES_hh_tesh!X12=0,0,RES_hh_tesh!X12/RES_summary!X$19)</f>
        <v>138.44487842741751</v>
      </c>
      <c r="Y12" s="72">
        <f>IF(RES_hh_tesh!Y12=0,0,RES_hh_tesh!Y12/RES_summary!Y$19)</f>
        <v>132.46366125176897</v>
      </c>
      <c r="DA12" s="89" t="s">
        <v>584</v>
      </c>
    </row>
    <row r="13" spans="1:105" ht="12" customHeight="1" x14ac:dyDescent="0.25">
      <c r="A13" s="73" t="s">
        <v>94</v>
      </c>
      <c r="B13" s="74">
        <f>IF(RES_hh_tesh!B13=0,0,RES_hh_tesh!B13/RES_summary!B$19)</f>
        <v>119.46481107686083</v>
      </c>
      <c r="C13" s="74">
        <f>IF(RES_hh_tesh!C13=0,0,RES_hh_tesh!C13/RES_summary!C$19)</f>
        <v>121.7628887594452</v>
      </c>
      <c r="D13" s="74">
        <f>IF(RES_hh_tesh!D13=0,0,RES_hh_tesh!D13/RES_summary!D$19)</f>
        <v>120.74953894034928</v>
      </c>
      <c r="E13" s="74">
        <f>IF(RES_hh_tesh!E13=0,0,RES_hh_tesh!E13/RES_summary!E$19)</f>
        <v>125.54325845889285</v>
      </c>
      <c r="F13" s="74">
        <f>IF(RES_hh_tesh!F13=0,0,RES_hh_tesh!F13/RES_summary!F$19)</f>
        <v>125.46263314093025</v>
      </c>
      <c r="G13" s="74">
        <f>IF(RES_hh_tesh!G13=0,0,RES_hh_tesh!G13/RES_summary!G$19)</f>
        <v>135.60405236074399</v>
      </c>
      <c r="H13" s="74">
        <f>IF(RES_hh_tesh!H13=0,0,RES_hh_tesh!H13/RES_summary!H$19)</f>
        <v>134.79842642377076</v>
      </c>
      <c r="I13" s="74">
        <f>IF(RES_hh_tesh!I13=0,0,RES_hh_tesh!I13/RES_summary!I$19)</f>
        <v>129.46550963164387</v>
      </c>
      <c r="J13" s="74">
        <f>IF(RES_hh_tesh!J13=0,0,RES_hh_tesh!J13/RES_summary!J$19)</f>
        <v>126.37489954727162</v>
      </c>
      <c r="K13" s="74">
        <f>IF(RES_hh_tesh!K13=0,0,RES_hh_tesh!K13/RES_summary!K$19)</f>
        <v>137.49130262559234</v>
      </c>
      <c r="L13" s="74">
        <f>IF(RES_hh_tesh!L13=0,0,RES_hh_tesh!L13/RES_summary!L$19)</f>
        <v>164.78639014751371</v>
      </c>
      <c r="M13" s="74">
        <f>IF(RES_hh_tesh!M13=0,0,RES_hh_tesh!M13/RES_summary!M$19)</f>
        <v>144.0823843365724</v>
      </c>
      <c r="N13" s="74">
        <f>IF(RES_hh_tesh!N13=0,0,RES_hh_tesh!N13/RES_summary!N$19)</f>
        <v>162.75584576394385</v>
      </c>
      <c r="O13" s="74">
        <f>IF(RES_hh_tesh!O13=0,0,RES_hh_tesh!O13/RES_summary!O$19)</f>
        <v>155.02315953752296</v>
      </c>
      <c r="P13" s="74">
        <f>IF(RES_hh_tesh!P13=0,0,RES_hh_tesh!P13/RES_summary!P$19)</f>
        <v>136.2629037052061</v>
      </c>
      <c r="Q13" s="74">
        <f>IF(RES_hh_tesh!Q13=0,0,RES_hh_tesh!Q13/RES_summary!Q$19)</f>
        <v>145.67416697394978</v>
      </c>
      <c r="R13" s="74">
        <f>IF(RES_hh_tesh!R13=0,0,RES_hh_tesh!R13/RES_summary!R$19)</f>
        <v>145.22522815519656</v>
      </c>
      <c r="S13" s="74">
        <f>IF(RES_hh_tesh!S13=0,0,RES_hh_tesh!S13/RES_summary!S$19)</f>
        <v>152.49812103798695</v>
      </c>
      <c r="T13" s="74">
        <f>IF(RES_hh_tesh!T13=0,0,RES_hh_tesh!T13/RES_summary!T$19)</f>
        <v>149.23267858518454</v>
      </c>
      <c r="U13" s="74">
        <f>IF(RES_hh_tesh!U13=0,0,RES_hh_tesh!U13/RES_summary!U$19)</f>
        <v>142.89852505817234</v>
      </c>
      <c r="V13" s="74">
        <f>IF(RES_hh_tesh!V13=0,0,RES_hh_tesh!V13/RES_summary!V$19)</f>
        <v>133.8291197729215</v>
      </c>
      <c r="W13" s="74">
        <f>IF(RES_hh_tesh!W13=0,0,RES_hh_tesh!W13/RES_summary!W$19)</f>
        <v>161.15829622706318</v>
      </c>
      <c r="X13" s="74">
        <f>IF(RES_hh_tesh!X13=0,0,RES_hh_tesh!X13/RES_summary!X$19)</f>
        <v>130.30498140356431</v>
      </c>
      <c r="Y13" s="74">
        <f>IF(RES_hh_tesh!Y13=0,0,RES_hh_tesh!Y13/RES_summary!Y$19)</f>
        <v>133.75130759127367</v>
      </c>
      <c r="DA13" s="90" t="s">
        <v>585</v>
      </c>
    </row>
    <row r="14" spans="1:105" ht="12" customHeight="1" x14ac:dyDescent="0.25">
      <c r="A14" s="75" t="s">
        <v>97</v>
      </c>
      <c r="B14" s="76">
        <f>IF(RES_hh_tesh!B14=0,0,RES_hh_tesh!B14/RES_summary!B$19)</f>
        <v>1.0445098310551482</v>
      </c>
      <c r="C14" s="76">
        <f>IF(RES_hh_tesh!C14=0,0,RES_hh_tesh!C14/RES_summary!C$19)</f>
        <v>1.041727950483369</v>
      </c>
      <c r="D14" s="76">
        <f>IF(RES_hh_tesh!D14=0,0,RES_hh_tesh!D14/RES_summary!D$19)</f>
        <v>0.96017198310850882</v>
      </c>
      <c r="E14" s="76">
        <f>IF(RES_hh_tesh!E14=0,0,RES_hh_tesh!E14/RES_summary!E$19)</f>
        <v>0.93585180228185783</v>
      </c>
      <c r="F14" s="76">
        <f>IF(RES_hh_tesh!F14=0,0,RES_hh_tesh!F14/RES_summary!F$19)</f>
        <v>0.81705987186778328</v>
      </c>
      <c r="G14" s="76">
        <f>IF(RES_hh_tesh!G14=0,0,RES_hh_tesh!G14/RES_summary!G$19)</f>
        <v>0.99440081780212186</v>
      </c>
      <c r="H14" s="76">
        <f>IF(RES_hh_tesh!H14=0,0,RES_hh_tesh!H14/RES_summary!H$19)</f>
        <v>0.88646055562287052</v>
      </c>
      <c r="I14" s="76">
        <f>IF(RES_hh_tesh!I14=0,0,RES_hh_tesh!I14/RES_summary!I$19)</f>
        <v>0.82908456574778677</v>
      </c>
      <c r="J14" s="76">
        <f>IF(RES_hh_tesh!J14=0,0,RES_hh_tesh!J14/RES_summary!J$19)</f>
        <v>0.78799399926481561</v>
      </c>
      <c r="K14" s="76">
        <f>IF(RES_hh_tesh!K14=0,0,RES_hh_tesh!K14/RES_summary!K$19)</f>
        <v>0.77621115382847938</v>
      </c>
      <c r="L14" s="76">
        <f>IF(RES_hh_tesh!L14=0,0,RES_hh_tesh!L14/RES_summary!L$19)</f>
        <v>0.91172973752152298</v>
      </c>
      <c r="M14" s="76">
        <f>IF(RES_hh_tesh!M14=0,0,RES_hh_tesh!M14/RES_summary!M$19)</f>
        <v>0.87115759785006974</v>
      </c>
      <c r="N14" s="76">
        <f>IF(RES_hh_tesh!N14=0,0,RES_hh_tesh!N14/RES_summary!N$19)</f>
        <v>0.92099530252323847</v>
      </c>
      <c r="O14" s="76">
        <f>IF(RES_hh_tesh!O14=0,0,RES_hh_tesh!O14/RES_summary!O$19)</f>
        <v>0.83620874895660624</v>
      </c>
      <c r="P14" s="76">
        <f>IF(RES_hh_tesh!P14=0,0,RES_hh_tesh!P14/RES_summary!P$19)</f>
        <v>0.76774856463836172</v>
      </c>
      <c r="Q14" s="76">
        <f>IF(RES_hh_tesh!Q14=0,0,RES_hh_tesh!Q14/RES_summary!Q$19)</f>
        <v>0.76976475512821518</v>
      </c>
      <c r="R14" s="76">
        <f>IF(RES_hh_tesh!R14=0,0,RES_hh_tesh!R14/RES_summary!R$19)</f>
        <v>0.78314192841615027</v>
      </c>
      <c r="S14" s="76">
        <f>IF(RES_hh_tesh!S14=0,0,RES_hh_tesh!S14/RES_summary!S$19)</f>
        <v>0.77144663555032</v>
      </c>
      <c r="T14" s="76">
        <f>IF(RES_hh_tesh!T14=0,0,RES_hh_tesh!T14/RES_summary!T$19)</f>
        <v>0.71477271554104882</v>
      </c>
      <c r="U14" s="76">
        <f>IF(RES_hh_tesh!U14=0,0,RES_hh_tesh!U14/RES_summary!U$19)</f>
        <v>0.70554202989499915</v>
      </c>
      <c r="V14" s="76">
        <f>IF(RES_hh_tesh!V14=0,0,RES_hh_tesh!V14/RES_summary!V$19)</f>
        <v>0.69959333065814699</v>
      </c>
      <c r="W14" s="76">
        <f>IF(RES_hh_tesh!W14=0,0,RES_hh_tesh!W14/RES_summary!W$19)</f>
        <v>0.7576344721855508</v>
      </c>
      <c r="X14" s="76">
        <f>IF(RES_hh_tesh!X14=0,0,RES_hh_tesh!X14/RES_summary!X$19)</f>
        <v>0.66088169856991619</v>
      </c>
      <c r="Y14" s="76">
        <f>IF(RES_hh_tesh!Y14=0,0,RES_hh_tesh!Y14/RES_summary!Y$19)</f>
        <v>0.65519456657510089</v>
      </c>
      <c r="DA14" s="91" t="s">
        <v>586</v>
      </c>
    </row>
    <row r="15" spans="1:105" ht="12.95" customHeight="1" x14ac:dyDescent="0.25">
      <c r="A15" s="68" t="s">
        <v>92</v>
      </c>
      <c r="B15" s="69">
        <f>IF(RES_hh_tesh!B15=0,0,RES_hh_tesh!B15/RES_summary!B$19)</f>
        <v>2.5826701834447238E-2</v>
      </c>
      <c r="C15" s="69">
        <f>IF(RES_hh_tesh!C15=0,0,RES_hh_tesh!C15/RES_summary!C$19)</f>
        <v>2.8233318701496951E-2</v>
      </c>
      <c r="D15" s="69">
        <f>IF(RES_hh_tesh!D15=0,0,RES_hh_tesh!D15/RES_summary!D$19)</f>
        <v>3.0916553444174242E-2</v>
      </c>
      <c r="E15" s="69">
        <f>IF(RES_hh_tesh!E15=0,0,RES_hh_tesh!E15/RES_summary!E$19)</f>
        <v>3.3693882387104551E-2</v>
      </c>
      <c r="F15" s="69">
        <f>IF(RES_hh_tesh!F15=0,0,RES_hh_tesh!F15/RES_summary!F$19)</f>
        <v>3.7395702358491045E-2</v>
      </c>
      <c r="G15" s="69">
        <f>IF(RES_hh_tesh!G15=0,0,RES_hh_tesh!G15/RES_summary!G$19)</f>
        <v>4.4029645672936386E-2</v>
      </c>
      <c r="H15" s="69">
        <f>IF(RES_hh_tesh!H15=0,0,RES_hh_tesh!H15/RES_summary!H$19)</f>
        <v>5.1678810881914616E-2</v>
      </c>
      <c r="I15" s="69">
        <f>IF(RES_hh_tesh!I15=0,0,RES_hh_tesh!I15/RES_summary!I$19)</f>
        <v>5.8261067450470529E-2</v>
      </c>
      <c r="J15" s="69">
        <f>IF(RES_hh_tesh!J15=0,0,RES_hh_tesh!J15/RES_summary!J$19)</f>
        <v>6.2342203481074616E-2</v>
      </c>
      <c r="K15" s="69">
        <f>IF(RES_hh_tesh!K15=0,0,RES_hh_tesh!K15/RES_summary!K$19)</f>
        <v>6.8999559285811154E-2</v>
      </c>
      <c r="L15" s="69">
        <f>IF(RES_hh_tesh!L15=0,0,RES_hh_tesh!L15/RES_summary!L$19)</f>
        <v>8.5163571287250842E-2</v>
      </c>
      <c r="M15" s="69">
        <f>IF(RES_hh_tesh!M15=0,0,RES_hh_tesh!M15/RES_summary!M$19)</f>
        <v>8.6771477547039177E-2</v>
      </c>
      <c r="N15" s="69">
        <f>IF(RES_hh_tesh!N15=0,0,RES_hh_tesh!N15/RES_summary!N$19)</f>
        <v>9.862017371902973E-2</v>
      </c>
      <c r="O15" s="69">
        <f>IF(RES_hh_tesh!O15=0,0,RES_hh_tesh!O15/RES_summary!O$19)</f>
        <v>0.10997745101773863</v>
      </c>
      <c r="P15" s="69">
        <f>IF(RES_hh_tesh!P15=0,0,RES_hh_tesh!P15/RES_summary!P$19)</f>
        <v>0.13418201775911862</v>
      </c>
      <c r="Q15" s="69">
        <f>IF(RES_hh_tesh!Q15=0,0,RES_hh_tesh!Q15/RES_summary!Q$19)</f>
        <v>0.13849294551770919</v>
      </c>
      <c r="R15" s="69">
        <f>IF(RES_hh_tesh!R15=0,0,RES_hh_tesh!R15/RES_summary!R$19)</f>
        <v>0.14642199645139495</v>
      </c>
      <c r="S15" s="69">
        <f>IF(RES_hh_tesh!S15=0,0,RES_hh_tesh!S15/RES_summary!S$19)</f>
        <v>0.16085569068670527</v>
      </c>
      <c r="T15" s="69">
        <f>IF(RES_hh_tesh!T15=0,0,RES_hh_tesh!T15/RES_summary!T$19)</f>
        <v>0.17771136660237752</v>
      </c>
      <c r="U15" s="69">
        <f>IF(RES_hh_tesh!U15=0,0,RES_hh_tesh!U15/RES_summary!U$19)</f>
        <v>0.18660948084396201</v>
      </c>
      <c r="V15" s="69">
        <f>IF(RES_hh_tesh!V15=0,0,RES_hh_tesh!V15/RES_summary!V$19)</f>
        <v>0.20447606245580471</v>
      </c>
      <c r="W15" s="69">
        <f>IF(RES_hh_tesh!W15=0,0,RES_hh_tesh!W15/RES_summary!W$19)</f>
        <v>0.21409959836745843</v>
      </c>
      <c r="X15" s="69">
        <f>IF(RES_hh_tesh!X15=0,0,RES_hh_tesh!X15/RES_summary!X$19)</f>
        <v>0.22819568914026434</v>
      </c>
      <c r="Y15" s="69">
        <f>IF(RES_hh_tesh!Y15=0,0,RES_hh_tesh!Y15/RES_summary!Y$19)</f>
        <v>0.2356087786695106</v>
      </c>
      <c r="DA15" s="88" t="s">
        <v>304</v>
      </c>
    </row>
    <row r="16" spans="1:105" ht="12" customHeight="1" x14ac:dyDescent="0.25">
      <c r="A16" s="28" t="s">
        <v>91</v>
      </c>
      <c r="B16" s="72">
        <f>IF(RES_hh_tesh!B16=0,0,RES_hh_tesh!B16/RES_summary!B$19)</f>
        <v>2.5826701834447238E-2</v>
      </c>
      <c r="C16" s="72">
        <f>IF(RES_hh_tesh!C16=0,0,RES_hh_tesh!C16/RES_summary!C$19)</f>
        <v>2.8233318701496951E-2</v>
      </c>
      <c r="D16" s="72">
        <f>IF(RES_hh_tesh!D16=0,0,RES_hh_tesh!D16/RES_summary!D$19)</f>
        <v>3.0916553444174242E-2</v>
      </c>
      <c r="E16" s="72">
        <f>IF(RES_hh_tesh!E16=0,0,RES_hh_tesh!E16/RES_summary!E$19)</f>
        <v>3.3693882387104551E-2</v>
      </c>
      <c r="F16" s="72">
        <f>IF(RES_hh_tesh!F16=0,0,RES_hh_tesh!F16/RES_summary!F$19)</f>
        <v>3.7395702358491045E-2</v>
      </c>
      <c r="G16" s="72">
        <f>IF(RES_hh_tesh!G16=0,0,RES_hh_tesh!G16/RES_summary!G$19)</f>
        <v>4.4029645672936386E-2</v>
      </c>
      <c r="H16" s="72">
        <f>IF(RES_hh_tesh!H16=0,0,RES_hh_tesh!H16/RES_summary!H$19)</f>
        <v>5.1678810881914616E-2</v>
      </c>
      <c r="I16" s="72">
        <f>IF(RES_hh_tesh!I16=0,0,RES_hh_tesh!I16/RES_summary!I$19)</f>
        <v>5.8261067450470529E-2</v>
      </c>
      <c r="J16" s="72">
        <f>IF(RES_hh_tesh!J16=0,0,RES_hh_tesh!J16/RES_summary!J$19)</f>
        <v>6.2342203481074616E-2</v>
      </c>
      <c r="K16" s="72">
        <f>IF(RES_hh_tesh!K16=0,0,RES_hh_tesh!K16/RES_summary!K$19)</f>
        <v>6.8999559285811154E-2</v>
      </c>
      <c r="L16" s="72">
        <f>IF(RES_hh_tesh!L16=0,0,RES_hh_tesh!L16/RES_summary!L$19)</f>
        <v>8.5163571287250842E-2</v>
      </c>
      <c r="M16" s="72">
        <f>IF(RES_hh_tesh!M16=0,0,RES_hh_tesh!M16/RES_summary!M$19)</f>
        <v>8.6771477547039177E-2</v>
      </c>
      <c r="N16" s="72">
        <f>IF(RES_hh_tesh!N16=0,0,RES_hh_tesh!N16/RES_summary!N$19)</f>
        <v>9.862017371902973E-2</v>
      </c>
      <c r="O16" s="72">
        <f>IF(RES_hh_tesh!O16=0,0,RES_hh_tesh!O16/RES_summary!O$19)</f>
        <v>0.10997745101773863</v>
      </c>
      <c r="P16" s="72">
        <f>IF(RES_hh_tesh!P16=0,0,RES_hh_tesh!P16/RES_summary!P$19)</f>
        <v>0.13418201775911862</v>
      </c>
      <c r="Q16" s="72">
        <f>IF(RES_hh_tesh!Q16=0,0,RES_hh_tesh!Q16/RES_summary!Q$19)</f>
        <v>0.13849294551770919</v>
      </c>
      <c r="R16" s="72">
        <f>IF(RES_hh_tesh!R16=0,0,RES_hh_tesh!R16/RES_summary!R$19)</f>
        <v>0.14642199645139495</v>
      </c>
      <c r="S16" s="72">
        <f>IF(RES_hh_tesh!S16=0,0,RES_hh_tesh!S16/RES_summary!S$19)</f>
        <v>0.16085569068670527</v>
      </c>
      <c r="T16" s="72">
        <f>IF(RES_hh_tesh!T16=0,0,RES_hh_tesh!T16/RES_summary!T$19)</f>
        <v>0.17771136660237752</v>
      </c>
      <c r="U16" s="72">
        <f>IF(RES_hh_tesh!U16=0,0,RES_hh_tesh!U16/RES_summary!U$19)</f>
        <v>0.18660948084396201</v>
      </c>
      <c r="V16" s="72">
        <f>IF(RES_hh_tesh!V16=0,0,RES_hh_tesh!V16/RES_summary!V$19)</f>
        <v>0.20447606245580471</v>
      </c>
      <c r="W16" s="72">
        <f>IF(RES_hh_tesh!W16=0,0,RES_hh_tesh!W16/RES_summary!W$19)</f>
        <v>0.21409959836745843</v>
      </c>
      <c r="X16" s="72">
        <f>IF(RES_hh_tesh!X16=0,0,RES_hh_tesh!X16/RES_summary!X$19)</f>
        <v>0.22819568914026434</v>
      </c>
      <c r="Y16" s="72">
        <f>IF(RES_hh_tesh!Y16=0,0,RES_hh_tesh!Y16/RES_summary!Y$19)</f>
        <v>0.2356087786695106</v>
      </c>
      <c r="DA16" s="89" t="s">
        <v>587</v>
      </c>
    </row>
    <row r="17" spans="1:105" ht="12.95" customHeight="1" x14ac:dyDescent="0.25">
      <c r="A17" s="68" t="s">
        <v>55</v>
      </c>
      <c r="B17" s="69">
        <f>IF(RES_hh_tesh!B17=0,0,RES_hh_tesh!B17/RES_summary!B$19)</f>
        <v>8.2029610923784428</v>
      </c>
      <c r="C17" s="69">
        <f>IF(RES_hh_tesh!C17=0,0,RES_hh_tesh!C17/RES_summary!C$19)</f>
        <v>7.9263544554485534</v>
      </c>
      <c r="D17" s="69">
        <f>IF(RES_hh_tesh!D17=0,0,RES_hh_tesh!D17/RES_summary!D$19)</f>
        <v>7.8781592052166713</v>
      </c>
      <c r="E17" s="69">
        <f>IF(RES_hh_tesh!E17=0,0,RES_hh_tesh!E17/RES_summary!E$19)</f>
        <v>7.9183350877807577</v>
      </c>
      <c r="F17" s="69">
        <f>IF(RES_hh_tesh!F17=0,0,RES_hh_tesh!F17/RES_summary!F$19)</f>
        <v>8.0411200356010042</v>
      </c>
      <c r="G17" s="69">
        <f>IF(RES_hh_tesh!G17=0,0,RES_hh_tesh!G17/RES_summary!G$19)</f>
        <v>8.3967240695132261</v>
      </c>
      <c r="H17" s="69">
        <f>IF(RES_hh_tesh!H17=0,0,RES_hh_tesh!H17/RES_summary!H$19)</f>
        <v>8.467852205894653</v>
      </c>
      <c r="I17" s="69">
        <f>IF(RES_hh_tesh!I17=0,0,RES_hh_tesh!I17/RES_summary!I$19)</f>
        <v>8.4940502695279143</v>
      </c>
      <c r="J17" s="69">
        <f>IF(RES_hh_tesh!J17=0,0,RES_hh_tesh!J17/RES_summary!J$19)</f>
        <v>8.0372334067433666</v>
      </c>
      <c r="K17" s="69">
        <f>IF(RES_hh_tesh!K17=0,0,RES_hh_tesh!K17/RES_summary!K$19)</f>
        <v>8.522811921942349</v>
      </c>
      <c r="L17" s="69">
        <f>IF(RES_hh_tesh!L17=0,0,RES_hh_tesh!L17/RES_summary!L$19)</f>
        <v>8.3763285664405398</v>
      </c>
      <c r="M17" s="69">
        <f>IF(RES_hh_tesh!M17=0,0,RES_hh_tesh!M17/RES_summary!M$19)</f>
        <v>8.7360877001197359</v>
      </c>
      <c r="N17" s="69">
        <f>IF(RES_hh_tesh!N17=0,0,RES_hh_tesh!N17/RES_summary!N$19)</f>
        <v>8.8620593858492871</v>
      </c>
      <c r="O17" s="69">
        <f>IF(RES_hh_tesh!O17=0,0,RES_hh_tesh!O17/RES_summary!O$19)</f>
        <v>9.5776325453315252</v>
      </c>
      <c r="P17" s="69">
        <f>IF(RES_hh_tesh!P17=0,0,RES_hh_tesh!P17/RES_summary!P$19)</f>
        <v>9.6764745559481167</v>
      </c>
      <c r="Q17" s="69">
        <f>IF(RES_hh_tesh!Q17=0,0,RES_hh_tesh!Q17/RES_summary!Q$19)</f>
        <v>10.568020820876113</v>
      </c>
      <c r="R17" s="69">
        <f>IF(RES_hh_tesh!R17=0,0,RES_hh_tesh!R17/RES_summary!R$19)</f>
        <v>11.421082884631398</v>
      </c>
      <c r="S17" s="69">
        <f>IF(RES_hh_tesh!S17=0,0,RES_hh_tesh!S17/RES_summary!S$19)</f>
        <v>10.78713305424103</v>
      </c>
      <c r="T17" s="69">
        <f>IF(RES_hh_tesh!T17=0,0,RES_hh_tesh!T17/RES_summary!T$19)</f>
        <v>11.463692815751509</v>
      </c>
      <c r="U17" s="69">
        <f>IF(RES_hh_tesh!U17=0,0,RES_hh_tesh!U17/RES_summary!U$19)</f>
        <v>11.550590467851913</v>
      </c>
      <c r="V17" s="69">
        <f>IF(RES_hh_tesh!V17=0,0,RES_hh_tesh!V17/RES_summary!V$19)</f>
        <v>11.121831390580427</v>
      </c>
      <c r="W17" s="69">
        <f>IF(RES_hh_tesh!W17=0,0,RES_hh_tesh!W17/RES_summary!W$19)</f>
        <v>12.110989171401231</v>
      </c>
      <c r="X17" s="69">
        <f>IF(RES_hh_tesh!X17=0,0,RES_hh_tesh!X17/RES_summary!X$19)</f>
        <v>11.83451823235232</v>
      </c>
      <c r="Y17" s="69">
        <f>IF(RES_hh_tesh!Y17=0,0,RES_hh_tesh!Y17/RES_summary!Y$19)</f>
        <v>12.422887506230241</v>
      </c>
      <c r="DA17" s="88" t="s">
        <v>305</v>
      </c>
    </row>
    <row r="18" spans="1:105" ht="12" customHeight="1" x14ac:dyDescent="0.25">
      <c r="A18" s="28" t="s">
        <v>51</v>
      </c>
      <c r="B18" s="72">
        <f>IF(RES_hh_tesh!B18=0,0,RES_hh_tesh!B18/RES_summary!B$19)</f>
        <v>0</v>
      </c>
      <c r="C18" s="72">
        <f>IF(RES_hh_tesh!C18=0,0,RES_hh_tesh!C18/RES_summary!C$19)</f>
        <v>0</v>
      </c>
      <c r="D18" s="72">
        <f>IF(RES_hh_tesh!D18=0,0,RES_hh_tesh!D18/RES_summary!D$19)</f>
        <v>0</v>
      </c>
      <c r="E18" s="72">
        <f>IF(RES_hh_tesh!E18=0,0,RES_hh_tesh!E18/RES_summary!E$19)</f>
        <v>0</v>
      </c>
      <c r="F18" s="72">
        <f>IF(RES_hh_tesh!F18=0,0,RES_hh_tesh!F18/RES_summary!F$19)</f>
        <v>0</v>
      </c>
      <c r="G18" s="72">
        <f>IF(RES_hh_tesh!G18=0,0,RES_hh_tesh!G18/RES_summary!G$19)</f>
        <v>0</v>
      </c>
      <c r="H18" s="72">
        <f>IF(RES_hh_tesh!H18=0,0,RES_hh_tesh!H18/RES_summary!H$19)</f>
        <v>0</v>
      </c>
      <c r="I18" s="72">
        <f>IF(RES_hh_tesh!I18=0,0,RES_hh_tesh!I18/RES_summary!I$19)</f>
        <v>0</v>
      </c>
      <c r="J18" s="72">
        <f>IF(RES_hh_tesh!J18=0,0,RES_hh_tesh!J18/RES_summary!J$19)</f>
        <v>0</v>
      </c>
      <c r="K18" s="72">
        <f>IF(RES_hh_tesh!K18=0,0,RES_hh_tesh!K18/RES_summary!K$19)</f>
        <v>0</v>
      </c>
      <c r="L18" s="72">
        <f>IF(RES_hh_tesh!L18=0,0,RES_hh_tesh!L18/RES_summary!L$19)</f>
        <v>0</v>
      </c>
      <c r="M18" s="72">
        <f>IF(RES_hh_tesh!M18=0,0,RES_hh_tesh!M18/RES_summary!M$19)</f>
        <v>0</v>
      </c>
      <c r="N18" s="72">
        <f>IF(RES_hh_tesh!N18=0,0,RES_hh_tesh!N18/RES_summary!N$19)</f>
        <v>0</v>
      </c>
      <c r="O18" s="72">
        <f>IF(RES_hh_tesh!O18=0,0,RES_hh_tesh!O18/RES_summary!O$19)</f>
        <v>0</v>
      </c>
      <c r="P18" s="72">
        <f>IF(RES_hh_tesh!P18=0,0,RES_hh_tesh!P18/RES_summary!P$19)</f>
        <v>0</v>
      </c>
      <c r="Q18" s="72">
        <f>IF(RES_hh_tesh!Q18=0,0,RES_hh_tesh!Q18/RES_summary!Q$19)</f>
        <v>0</v>
      </c>
      <c r="R18" s="72">
        <f>IF(RES_hh_tesh!R18=0,0,RES_hh_tesh!R18/RES_summary!R$19)</f>
        <v>0</v>
      </c>
      <c r="S18" s="72">
        <f>IF(RES_hh_tesh!S18=0,0,RES_hh_tesh!S18/RES_summary!S$19)</f>
        <v>0</v>
      </c>
      <c r="T18" s="72">
        <f>IF(RES_hh_tesh!T18=0,0,RES_hh_tesh!T18/RES_summary!T$19)</f>
        <v>0</v>
      </c>
      <c r="U18" s="72">
        <f>IF(RES_hh_tesh!U18=0,0,RES_hh_tesh!U18/RES_summary!U$19)</f>
        <v>0</v>
      </c>
      <c r="V18" s="72">
        <f>IF(RES_hh_tesh!V18=0,0,RES_hh_tesh!V18/RES_summary!V$19)</f>
        <v>0</v>
      </c>
      <c r="W18" s="72">
        <f>IF(RES_hh_tesh!W18=0,0,RES_hh_tesh!W18/RES_summary!W$19)</f>
        <v>0</v>
      </c>
      <c r="X18" s="72">
        <f>IF(RES_hh_tesh!X18=0,0,RES_hh_tesh!X18/RES_summary!X$19)</f>
        <v>0</v>
      </c>
      <c r="Y18" s="72">
        <f>IF(RES_hh_tesh!Y18=0,0,RES_hh_tesh!Y18/RES_summary!Y$19)</f>
        <v>0</v>
      </c>
      <c r="DA18" s="89" t="s">
        <v>588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0</v>
      </c>
      <c r="C19" s="72">
        <f>IF(RES_hh_tesh!C19=0,0,RES_hh_tesh!C19/RES_summary!C$19)</f>
        <v>0</v>
      </c>
      <c r="D19" s="72">
        <f>IF(RES_hh_tesh!D19=0,0,RES_hh_tesh!D19/RES_summary!D$19)</f>
        <v>7.7645222234072264</v>
      </c>
      <c r="E19" s="72">
        <f>IF(RES_hh_tesh!E19=0,0,RES_hh_tesh!E19/RES_summary!E$19)</f>
        <v>9.0921039893851923</v>
      </c>
      <c r="F19" s="72">
        <f>IF(RES_hh_tesh!F19=0,0,RES_hh_tesh!F19/RES_summary!F$19)</f>
        <v>7.2074535931645469</v>
      </c>
      <c r="G19" s="72">
        <f>IF(RES_hh_tesh!G19=0,0,RES_hh_tesh!G19/RES_summary!G$19)</f>
        <v>9.0082012841465886</v>
      </c>
      <c r="H19" s="72">
        <f>IF(RES_hh_tesh!H19=0,0,RES_hh_tesh!H19/RES_summary!H$19)</f>
        <v>8.2872310315037119</v>
      </c>
      <c r="I19" s="72">
        <f>IF(RES_hh_tesh!I19=0,0,RES_hh_tesh!I19/RES_summary!I$19)</f>
        <v>8.9502777062939654</v>
      </c>
      <c r="J19" s="72">
        <f>IF(RES_hh_tesh!J19=0,0,RES_hh_tesh!J19/RES_summary!J$19)</f>
        <v>8.3166757270162766</v>
      </c>
      <c r="K19" s="72">
        <f>IF(RES_hh_tesh!K19=0,0,RES_hh_tesh!K19/RES_summary!K$19)</f>
        <v>8.548083703818012</v>
      </c>
      <c r="L19" s="72">
        <f>IF(RES_hh_tesh!L19=0,0,RES_hh_tesh!L19/RES_summary!L$19)</f>
        <v>8.262995927748678</v>
      </c>
      <c r="M19" s="72">
        <f>IF(RES_hh_tesh!M19=0,0,RES_hh_tesh!M19/RES_summary!M$19)</f>
        <v>8.9019834973858103</v>
      </c>
      <c r="N19" s="72">
        <f>IF(RES_hh_tesh!N19=0,0,RES_hh_tesh!N19/RES_summary!N$19)</f>
        <v>8.0906869247016928</v>
      </c>
      <c r="O19" s="72">
        <f>IF(RES_hh_tesh!O19=0,0,RES_hh_tesh!O19/RES_summary!O$19)</f>
        <v>8.7372135052398576</v>
      </c>
      <c r="P19" s="72">
        <f>IF(RES_hh_tesh!P19=0,0,RES_hh_tesh!P19/RES_summary!P$19)</f>
        <v>12.661783280416252</v>
      </c>
      <c r="Q19" s="72">
        <f>IF(RES_hh_tesh!Q19=0,0,RES_hh_tesh!Q19/RES_summary!Q$19)</f>
        <v>9.1534042752391809</v>
      </c>
      <c r="R19" s="72">
        <f>IF(RES_hh_tesh!R19=0,0,RES_hh_tesh!R19/RES_summary!R$19)</f>
        <v>10.645231418073866</v>
      </c>
      <c r="S19" s="72">
        <f>IF(RES_hh_tesh!S19=0,0,RES_hh_tesh!S19/RES_summary!S$19)</f>
        <v>11.216442207316348</v>
      </c>
      <c r="T19" s="72">
        <f>IF(RES_hh_tesh!T19=0,0,RES_hh_tesh!T19/RES_summary!T$19)</f>
        <v>11.12550409358767</v>
      </c>
      <c r="U19" s="72">
        <f>IF(RES_hh_tesh!U19=0,0,RES_hh_tesh!U19/RES_summary!U$19)</f>
        <v>11.185612001768291</v>
      </c>
      <c r="V19" s="72">
        <f>IF(RES_hh_tesh!V19=0,0,RES_hh_tesh!V19/RES_summary!V$19)</f>
        <v>10.756410372009849</v>
      </c>
      <c r="W19" s="72">
        <f>IF(RES_hh_tesh!W19=0,0,RES_hh_tesh!W19/RES_summary!W$19)</f>
        <v>11.60027999802764</v>
      </c>
      <c r="X19" s="72">
        <f>IF(RES_hh_tesh!X19=0,0,RES_hh_tesh!X19/RES_summary!X$19)</f>
        <v>12.114012235673341</v>
      </c>
      <c r="Y19" s="72">
        <f>IF(RES_hh_tesh!Y19=0,0,RES_hh_tesh!Y19/RES_summary!Y$19)</f>
        <v>12.810345654374364</v>
      </c>
      <c r="DA19" s="89" t="s">
        <v>589</v>
      </c>
    </row>
    <row r="20" spans="1:105" ht="12" customHeight="1" x14ac:dyDescent="0.25">
      <c r="A20" s="28" t="s">
        <v>200</v>
      </c>
      <c r="B20" s="72">
        <f>IF(RES_hh_tesh!B20=0,0,RES_hh_tesh!B20/RES_summary!B$19)</f>
        <v>8.4731303826969668</v>
      </c>
      <c r="C20" s="72">
        <f>IF(RES_hh_tesh!C20=0,0,RES_hh_tesh!C20/RES_summary!C$19)</f>
        <v>7.9198320236004118</v>
      </c>
      <c r="D20" s="72">
        <f>IF(RES_hh_tesh!D20=0,0,RES_hh_tesh!D20/RES_summary!D$19)</f>
        <v>7.8945900579259156</v>
      </c>
      <c r="E20" s="72">
        <f>IF(RES_hh_tesh!E20=0,0,RES_hh_tesh!E20/RES_summary!E$19)</f>
        <v>8.0852737357163313</v>
      </c>
      <c r="F20" s="72">
        <f>IF(RES_hh_tesh!F20=0,0,RES_hh_tesh!F20/RES_summary!F$19)</f>
        <v>6.6710574946438541</v>
      </c>
      <c r="G20" s="72">
        <f>IF(RES_hh_tesh!G20=0,0,RES_hh_tesh!G20/RES_summary!G$19)</f>
        <v>9.7045375427443048</v>
      </c>
      <c r="H20" s="72">
        <f>IF(RES_hh_tesh!H20=0,0,RES_hh_tesh!H20/RES_summary!H$19)</f>
        <v>8.3583876075953931</v>
      </c>
      <c r="I20" s="72">
        <f>IF(RES_hh_tesh!I20=0,0,RES_hh_tesh!I20/RES_summary!I$19)</f>
        <v>8.1480532870994331</v>
      </c>
      <c r="J20" s="72">
        <f>IF(RES_hh_tesh!J20=0,0,RES_hh_tesh!J20/RES_summary!J$19)</f>
        <v>8.1315996518839828</v>
      </c>
      <c r="K20" s="72">
        <f>IF(RES_hh_tesh!K20=0,0,RES_hh_tesh!K20/RES_summary!K$19)</f>
        <v>8.692426042824497</v>
      </c>
      <c r="L20" s="72">
        <f>IF(RES_hh_tesh!L20=0,0,RES_hh_tesh!L20/RES_summary!L$19)</f>
        <v>7.4298143788775519</v>
      </c>
      <c r="M20" s="72">
        <f>IF(RES_hh_tesh!M20=0,0,RES_hh_tesh!M20/RES_summary!M$19)</f>
        <v>8.2486199628947787</v>
      </c>
      <c r="N20" s="72">
        <f>IF(RES_hh_tesh!N20=0,0,RES_hh_tesh!N20/RES_summary!N$19)</f>
        <v>8.5698332865952249</v>
      </c>
      <c r="O20" s="72">
        <f>IF(RES_hh_tesh!O20=0,0,RES_hh_tesh!O20/RES_summary!O$19)</f>
        <v>9.8489257161301413</v>
      </c>
      <c r="P20" s="72">
        <f>IF(RES_hh_tesh!P20=0,0,RES_hh_tesh!P20/RES_summary!P$19)</f>
        <v>9.8580597074689216</v>
      </c>
      <c r="Q20" s="72">
        <f>IF(RES_hh_tesh!Q20=0,0,RES_hh_tesh!Q20/RES_summary!Q$19)</f>
        <v>11.09692495716267</v>
      </c>
      <c r="R20" s="72">
        <f>IF(RES_hh_tesh!R20=0,0,RES_hh_tesh!R20/RES_summary!R$19)</f>
        <v>10.917948327091779</v>
      </c>
      <c r="S20" s="72">
        <f>IF(RES_hh_tesh!S20=0,0,RES_hh_tesh!S20/RES_summary!S$19)</f>
        <v>10.704892135845462</v>
      </c>
      <c r="T20" s="72">
        <f>IF(RES_hh_tesh!T20=0,0,RES_hh_tesh!T20/RES_summary!T$19)</f>
        <v>10.949084251360599</v>
      </c>
      <c r="U20" s="72">
        <f>IF(RES_hh_tesh!U20=0,0,RES_hh_tesh!U20/RES_summary!U$19)</f>
        <v>11.782422404747406</v>
      </c>
      <c r="V20" s="72">
        <f>IF(RES_hh_tesh!V20=0,0,RES_hh_tesh!V20/RES_summary!V$19)</f>
        <v>13.922980662302741</v>
      </c>
      <c r="W20" s="72">
        <f>IF(RES_hh_tesh!W20=0,0,RES_hh_tesh!W20/RES_summary!W$19)</f>
        <v>10.177303033304668</v>
      </c>
      <c r="X20" s="72">
        <f>IF(RES_hh_tesh!X20=0,0,RES_hh_tesh!X20/RES_summary!X$19)</f>
        <v>11.740047896529161</v>
      </c>
      <c r="Y20" s="72">
        <f>IF(RES_hh_tesh!Y20=0,0,RES_hh_tesh!Y20/RES_summary!Y$19)</f>
        <v>11.440177870461005</v>
      </c>
      <c r="DA20" s="89" t="s">
        <v>590</v>
      </c>
    </row>
    <row r="21" spans="1:105" ht="12" customHeight="1" x14ac:dyDescent="0.25">
      <c r="A21" s="28" t="s">
        <v>189</v>
      </c>
      <c r="B21" s="72">
        <f>IF(RES_hh_tesh!B21=0,0,RES_hh_tesh!B21/RES_summary!B$19)</f>
        <v>7.9194172967867145</v>
      </c>
      <c r="C21" s="72">
        <f>IF(RES_hh_tesh!C21=0,0,RES_hh_tesh!C21/RES_summary!C$19)</f>
        <v>8.9414850359519829</v>
      </c>
      <c r="D21" s="72">
        <f>IF(RES_hh_tesh!D21=0,0,RES_hh_tesh!D21/RES_summary!D$19)</f>
        <v>7.037116790989975</v>
      </c>
      <c r="E21" s="72">
        <f>IF(RES_hh_tesh!E21=0,0,RES_hh_tesh!E21/RES_summary!E$19)</f>
        <v>7.1839629105736034</v>
      </c>
      <c r="F21" s="72">
        <f>IF(RES_hh_tesh!F21=0,0,RES_hh_tesh!F21/RES_summary!F$19)</f>
        <v>8.3074183728822835</v>
      </c>
      <c r="G21" s="72">
        <f>IF(RES_hh_tesh!G21=0,0,RES_hh_tesh!G21/RES_summary!G$19)</f>
        <v>8.6908028211415598</v>
      </c>
      <c r="H21" s="72">
        <f>IF(RES_hh_tesh!H21=0,0,RES_hh_tesh!H21/RES_summary!H$19)</f>
        <v>6.9628850484600662</v>
      </c>
      <c r="I21" s="72">
        <f>IF(RES_hh_tesh!I21=0,0,RES_hh_tesh!I21/RES_summary!I$19)</f>
        <v>5.9510116649459892</v>
      </c>
      <c r="J21" s="72">
        <f>IF(RES_hh_tesh!J21=0,0,RES_hh_tesh!J21/RES_summary!J$19)</f>
        <v>8.9824748511213173</v>
      </c>
      <c r="K21" s="72">
        <f>IF(RES_hh_tesh!K21=0,0,RES_hh_tesh!K21/RES_summary!K$19)</f>
        <v>10.348755033356744</v>
      </c>
      <c r="L21" s="72">
        <f>IF(RES_hh_tesh!L21=0,0,RES_hh_tesh!L21/RES_summary!L$19)</f>
        <v>9.3253713982678832</v>
      </c>
      <c r="M21" s="72">
        <f>IF(RES_hh_tesh!M21=0,0,RES_hh_tesh!M21/RES_summary!M$19)</f>
        <v>7.4096239860280413</v>
      </c>
      <c r="N21" s="72">
        <f>IF(RES_hh_tesh!N21=0,0,RES_hh_tesh!N21/RES_summary!N$19)</f>
        <v>7.93052541842283</v>
      </c>
      <c r="O21" s="72">
        <f>IF(RES_hh_tesh!O21=0,0,RES_hh_tesh!O21/RES_summary!O$19)</f>
        <v>9.0584016378944856</v>
      </c>
      <c r="P21" s="72">
        <f>IF(RES_hh_tesh!P21=0,0,RES_hh_tesh!P21/RES_summary!P$19)</f>
        <v>9.7967145682125949</v>
      </c>
      <c r="Q21" s="72">
        <f>IF(RES_hh_tesh!Q21=0,0,RES_hh_tesh!Q21/RES_summary!Q$19)</f>
        <v>10.90353419180734</v>
      </c>
      <c r="R21" s="72">
        <f>IF(RES_hh_tesh!R21=0,0,RES_hh_tesh!R21/RES_summary!R$19)</f>
        <v>12.726101156441699</v>
      </c>
      <c r="S21" s="72">
        <f>IF(RES_hh_tesh!S21=0,0,RES_hh_tesh!S21/RES_summary!S$19)</f>
        <v>10.225778066288161</v>
      </c>
      <c r="T21" s="72">
        <f>IF(RES_hh_tesh!T21=0,0,RES_hh_tesh!T21/RES_summary!T$19)</f>
        <v>11.180909667906324</v>
      </c>
      <c r="U21" s="72">
        <f>IF(RES_hh_tesh!U21=0,0,RES_hh_tesh!U21/RES_summary!U$19)</f>
        <v>13.195682871314126</v>
      </c>
      <c r="V21" s="72">
        <f>IF(RES_hh_tesh!V21=0,0,RES_hh_tesh!V21/RES_summary!V$19)</f>
        <v>7.4085372775878682</v>
      </c>
      <c r="W21" s="72">
        <f>IF(RES_hh_tesh!W21=0,0,RES_hh_tesh!W21/RES_summary!W$19)</f>
        <v>12.279936178406</v>
      </c>
      <c r="X21" s="72">
        <f>IF(RES_hh_tesh!X21=0,0,RES_hh_tesh!X21/RES_summary!X$19)</f>
        <v>11.714812443141033</v>
      </c>
      <c r="Y21" s="72">
        <f>IF(RES_hh_tesh!Y21=0,0,RES_hh_tesh!Y21/RES_summary!Y$19)</f>
        <v>12.400397583570543</v>
      </c>
      <c r="DA21" s="89" t="s">
        <v>591</v>
      </c>
    </row>
    <row r="22" spans="1:105" ht="12" customHeight="1" x14ac:dyDescent="0.25">
      <c r="A22" s="28" t="s">
        <v>202</v>
      </c>
      <c r="B22" s="72">
        <f>IF(RES_hh_tesh!B22=0,0,RES_hh_tesh!B22/RES_summary!B$19)</f>
        <v>8.5724681941993754</v>
      </c>
      <c r="C22" s="72">
        <f>IF(RES_hh_tesh!C22=0,0,RES_hh_tesh!C22/RES_summary!C$19)</f>
        <v>7.5550812048616187</v>
      </c>
      <c r="D22" s="72">
        <f>IF(RES_hh_tesh!D22=0,0,RES_hh_tesh!D22/RES_summary!D$19)</f>
        <v>7.8178872338848819</v>
      </c>
      <c r="E22" s="72">
        <f>IF(RES_hh_tesh!E22=0,0,RES_hh_tesh!E22/RES_summary!E$19)</f>
        <v>7.9024931337130004</v>
      </c>
      <c r="F22" s="72">
        <f>IF(RES_hh_tesh!F22=0,0,RES_hh_tesh!F22/RES_summary!F$19)</f>
        <v>8.0612951841055924</v>
      </c>
      <c r="G22" s="72">
        <f>IF(RES_hh_tesh!G22=0,0,RES_hh_tesh!G22/RES_summary!G$19)</f>
        <v>8.4532379201390437</v>
      </c>
      <c r="H22" s="72">
        <f>IF(RES_hh_tesh!H22=0,0,RES_hh_tesh!H22/RES_summary!H$19)</f>
        <v>8.1822679040598594</v>
      </c>
      <c r="I22" s="72">
        <f>IF(RES_hh_tesh!I22=0,0,RES_hh_tesh!I22/RES_summary!I$19)</f>
        <v>8.4279995981923808</v>
      </c>
      <c r="J22" s="72">
        <f>IF(RES_hh_tesh!J22=0,0,RES_hh_tesh!J22/RES_summary!J$19)</f>
        <v>8.4168969573489161</v>
      </c>
      <c r="K22" s="72">
        <f>IF(RES_hh_tesh!K22=0,0,RES_hh_tesh!K22/RES_summary!K$19)</f>
        <v>8.1449660945022568</v>
      </c>
      <c r="L22" s="72">
        <f>IF(RES_hh_tesh!L22=0,0,RES_hh_tesh!L22/RES_summary!L$19)</f>
        <v>5.9565998054610434</v>
      </c>
      <c r="M22" s="72">
        <f>IF(RES_hh_tesh!M22=0,0,RES_hh_tesh!M22/RES_summary!M$19)</f>
        <v>10.49570791841518</v>
      </c>
      <c r="N22" s="72">
        <f>IF(RES_hh_tesh!N22=0,0,RES_hh_tesh!N22/RES_summary!N$19)</f>
        <v>9.7304417935248182</v>
      </c>
      <c r="O22" s="72">
        <f>IF(RES_hh_tesh!O22=0,0,RES_hh_tesh!O22/RES_summary!O$19)</f>
        <v>9.144393347190773</v>
      </c>
      <c r="P22" s="72">
        <f>IF(RES_hh_tesh!P22=0,0,RES_hh_tesh!P22/RES_summary!P$19)</f>
        <v>9.5960552697586028</v>
      </c>
      <c r="Q22" s="72">
        <f>IF(RES_hh_tesh!Q22=0,0,RES_hh_tesh!Q22/RES_summary!Q$19)</f>
        <v>10.739950070197908</v>
      </c>
      <c r="R22" s="72">
        <f>IF(RES_hh_tesh!R22=0,0,RES_hh_tesh!R22/RES_summary!R$19)</f>
        <v>11.346888366525576</v>
      </c>
      <c r="S22" s="72">
        <f>IF(RES_hh_tesh!S22=0,0,RES_hh_tesh!S22/RES_summary!S$19)</f>
        <v>11.085219302273604</v>
      </c>
      <c r="T22" s="72">
        <f>IF(RES_hh_tesh!T22=0,0,RES_hh_tesh!T22/RES_summary!T$19)</f>
        <v>10.758961239123</v>
      </c>
      <c r="U22" s="72">
        <f>IF(RES_hh_tesh!U22=0,0,RES_hh_tesh!U22/RES_summary!U$19)</f>
        <v>10.949610793256994</v>
      </c>
      <c r="V22" s="72">
        <f>IF(RES_hh_tesh!V22=0,0,RES_hh_tesh!V22/RES_summary!V$19)</f>
        <v>11.707129916705552</v>
      </c>
      <c r="W22" s="72">
        <f>IF(RES_hh_tesh!W22=0,0,RES_hh_tesh!W22/RES_summary!W$19)</f>
        <v>11.962186691849508</v>
      </c>
      <c r="X22" s="72">
        <f>IF(RES_hh_tesh!X22=0,0,RES_hh_tesh!X22/RES_summary!X$19)</f>
        <v>12.164425957035794</v>
      </c>
      <c r="Y22" s="72">
        <f>IF(RES_hh_tesh!Y22=0,0,RES_hh_tesh!Y22/RES_summary!Y$19)</f>
        <v>12.248786607177326</v>
      </c>
      <c r="DA22" s="89" t="s">
        <v>592</v>
      </c>
    </row>
    <row r="23" spans="1:105" ht="12" customHeight="1" x14ac:dyDescent="0.25">
      <c r="A23" s="28" t="s">
        <v>197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X23" s="72">
        <f>IF(RES_hh_tesh!X23=0,0,RES_hh_tesh!X23/RES_summary!X$19)</f>
        <v>0</v>
      </c>
      <c r="Y23" s="72">
        <f>IF(RES_hh_tesh!Y23=0,0,RES_hh_tesh!Y23/RES_summary!Y$19)</f>
        <v>0</v>
      </c>
      <c r="DA23" s="89" t="s">
        <v>593</v>
      </c>
    </row>
    <row r="24" spans="1:105" ht="12" customHeight="1" x14ac:dyDescent="0.25">
      <c r="A24" s="28" t="s">
        <v>198</v>
      </c>
      <c r="B24" s="72">
        <f>IF(RES_hh_tesh!B24=0,0,RES_hh_tesh!B24/RES_summary!B$19)</f>
        <v>7.9868032539468912</v>
      </c>
      <c r="C24" s="72">
        <f>IF(RES_hh_tesh!C24=0,0,RES_hh_tesh!C24/RES_summary!C$19)</f>
        <v>8.0496825330463597</v>
      </c>
      <c r="D24" s="72">
        <f>IF(RES_hh_tesh!D24=0,0,RES_hh_tesh!D24/RES_summary!D$19)</f>
        <v>7.9605426872967548</v>
      </c>
      <c r="E24" s="72">
        <f>IF(RES_hh_tesh!E24=0,0,RES_hh_tesh!E24/RES_summary!E$19)</f>
        <v>7.889545457746256</v>
      </c>
      <c r="F24" s="72">
        <f>IF(RES_hh_tesh!F24=0,0,RES_hh_tesh!F24/RES_summary!F$19)</f>
        <v>8.2416664755236404</v>
      </c>
      <c r="G24" s="72">
        <f>IF(RES_hh_tesh!G24=0,0,RES_hh_tesh!G24/RES_summary!G$19)</f>
        <v>8.1874436829677144</v>
      </c>
      <c r="H24" s="72">
        <f>IF(RES_hh_tesh!H24=0,0,RES_hh_tesh!H24/RES_summary!H$19)</f>
        <v>8.3807316715730735</v>
      </c>
      <c r="I24" s="72">
        <f>IF(RES_hh_tesh!I24=0,0,RES_hh_tesh!I24/RES_summary!I$19)</f>
        <v>8.5083787597277549</v>
      </c>
      <c r="J24" s="72">
        <f>IF(RES_hh_tesh!J24=0,0,RES_hh_tesh!J24/RES_summary!J$19)</f>
        <v>8.0273218222322722</v>
      </c>
      <c r="K24" s="72">
        <f>IF(RES_hh_tesh!K24=0,0,RES_hh_tesh!K24/RES_summary!K$19)</f>
        <v>8.6561873136868588</v>
      </c>
      <c r="L24" s="72">
        <f>IF(RES_hh_tesh!L24=0,0,RES_hh_tesh!L24/RES_summary!L$19)</f>
        <v>8.8090258251763363</v>
      </c>
      <c r="M24" s="72">
        <f>IF(RES_hh_tesh!M24=0,0,RES_hh_tesh!M24/RES_summary!M$19)</f>
        <v>8.1950050695821055</v>
      </c>
      <c r="N24" s="72">
        <f>IF(RES_hh_tesh!N24=0,0,RES_hh_tesh!N24/RES_summary!N$19)</f>
        <v>8.7476381772902396</v>
      </c>
      <c r="O24" s="72">
        <f>IF(RES_hh_tesh!O24=0,0,RES_hh_tesh!O24/RES_summary!O$19)</f>
        <v>9.6726505160324248</v>
      </c>
      <c r="P24" s="72">
        <f>IF(RES_hh_tesh!P24=0,0,RES_hh_tesh!P24/RES_summary!P$19)</f>
        <v>9.671622913236968</v>
      </c>
      <c r="Q24" s="72">
        <f>IF(RES_hh_tesh!Q24=0,0,RES_hh_tesh!Q24/RES_summary!Q$19)</f>
        <v>10.565318929281226</v>
      </c>
      <c r="R24" s="72">
        <f>IF(RES_hh_tesh!R24=0,0,RES_hh_tesh!R24/RES_summary!R$19)</f>
        <v>11.371003470630317</v>
      </c>
      <c r="S24" s="72">
        <f>IF(RES_hh_tesh!S24=0,0,RES_hh_tesh!S24/RES_summary!S$19)</f>
        <v>10.702780710198411</v>
      </c>
      <c r="T24" s="72">
        <f>IF(RES_hh_tesh!T24=0,0,RES_hh_tesh!T24/RES_summary!T$19)</f>
        <v>11.46670154222776</v>
      </c>
      <c r="U24" s="72">
        <f>IF(RES_hh_tesh!U24=0,0,RES_hh_tesh!U24/RES_summary!U$19)</f>
        <v>11.750564231681857</v>
      </c>
      <c r="V24" s="72">
        <f>IF(RES_hh_tesh!V24=0,0,RES_hh_tesh!V24/RES_summary!V$19)</f>
        <v>10.786260302591788</v>
      </c>
      <c r="W24" s="72">
        <f>IF(RES_hh_tesh!W24=0,0,RES_hh_tesh!W24/RES_summary!W$19)</f>
        <v>12.084125380251544</v>
      </c>
      <c r="X24" s="72">
        <f>IF(RES_hh_tesh!X24=0,0,RES_hh_tesh!X24/RES_summary!X$19)</f>
        <v>11.742257396479344</v>
      </c>
      <c r="Y24" s="72">
        <f>IF(RES_hh_tesh!Y24=0,0,RES_hh_tesh!Y24/RES_summary!Y$19)</f>
        <v>12.660425305751332</v>
      </c>
      <c r="DA24" s="89" t="s">
        <v>594</v>
      </c>
    </row>
    <row r="25" spans="1:105" ht="12" customHeight="1" x14ac:dyDescent="0.25">
      <c r="A25" s="73" t="s">
        <v>53</v>
      </c>
      <c r="B25" s="74">
        <f>IF(RES_hh_tesh!B25=0,0,RES_hh_tesh!B25/RES_summary!B$19)</f>
        <v>7.9647399441597555</v>
      </c>
      <c r="C25" s="74">
        <f>IF(RES_hh_tesh!C25=0,0,RES_hh_tesh!C25/RES_summary!C$19)</f>
        <v>7.632237852265523</v>
      </c>
      <c r="D25" s="74">
        <f>IF(RES_hh_tesh!D25=0,0,RES_hh_tesh!D25/RES_summary!D$19)</f>
        <v>7.5926881394071719</v>
      </c>
      <c r="E25" s="74">
        <f>IF(RES_hh_tesh!E25=0,0,RES_hh_tesh!E25/RES_summary!E$19)</f>
        <v>7.6641115436296579</v>
      </c>
      <c r="F25" s="74">
        <f>IF(RES_hh_tesh!F25=0,0,RES_hh_tesh!F25/RES_summary!F$19)</f>
        <v>7.7830736186077658</v>
      </c>
      <c r="G25" s="74">
        <f>IF(RES_hh_tesh!G25=0,0,RES_hh_tesh!G25/RES_summary!G$19)</f>
        <v>8.071672238678385</v>
      </c>
      <c r="H25" s="74">
        <f>IF(RES_hh_tesh!H25=0,0,RES_hh_tesh!H25/RES_summary!H$19)</f>
        <v>8.2731616573830511</v>
      </c>
      <c r="I25" s="74">
        <f>IF(RES_hh_tesh!I25=0,0,RES_hh_tesh!I25/RES_summary!I$19)</f>
        <v>8.0830968059580464</v>
      </c>
      <c r="J25" s="74">
        <f>IF(RES_hh_tesh!J25=0,0,RES_hh_tesh!J25/RES_summary!J$19)</f>
        <v>7.4835034746403988</v>
      </c>
      <c r="K25" s="74">
        <f>IF(RES_hh_tesh!K25=0,0,RES_hh_tesh!K25/RES_summary!K$19)</f>
        <v>7.9414890796006672</v>
      </c>
      <c r="L25" s="74">
        <f>IF(RES_hh_tesh!L25=0,0,RES_hh_tesh!L25/RES_summary!L$19)</f>
        <v>7.9285646477715535</v>
      </c>
      <c r="M25" s="74">
        <f>IF(RES_hh_tesh!M25=0,0,RES_hh_tesh!M25/RES_summary!M$19)</f>
        <v>8.2450128056827072</v>
      </c>
      <c r="N25" s="74">
        <f>IF(RES_hh_tesh!N25=0,0,RES_hh_tesh!N25/RES_summary!N$19)</f>
        <v>8.2378547980083638</v>
      </c>
      <c r="O25" s="74">
        <f>IF(RES_hh_tesh!O25=0,0,RES_hh_tesh!O25/RES_summary!O$19)</f>
        <v>9.0592748227481987</v>
      </c>
      <c r="P25" s="74">
        <f>IF(RES_hh_tesh!P25=0,0,RES_hh_tesh!P25/RES_summary!P$19)</f>
        <v>9.1359730753355866</v>
      </c>
      <c r="Q25" s="74">
        <f>IF(RES_hh_tesh!Q25=0,0,RES_hh_tesh!Q25/RES_summary!Q$19)</f>
        <v>9.994947107181904</v>
      </c>
      <c r="R25" s="74">
        <f>IF(RES_hh_tesh!R25=0,0,RES_hh_tesh!R25/RES_summary!R$19)</f>
        <v>10.953972015805485</v>
      </c>
      <c r="S25" s="74">
        <f>IF(RES_hh_tesh!S25=0,0,RES_hh_tesh!S25/RES_summary!S$19)</f>
        <v>10.291536697618323</v>
      </c>
      <c r="T25" s="74">
        <f>IF(RES_hh_tesh!T25=0,0,RES_hh_tesh!T25/RES_summary!T$19)</f>
        <v>11.102978943683128</v>
      </c>
      <c r="U25" s="74">
        <f>IF(RES_hh_tesh!U25=0,0,RES_hh_tesh!U25/RES_summary!U$19)</f>
        <v>11.051810253895711</v>
      </c>
      <c r="V25" s="74">
        <f>IF(RES_hh_tesh!V25=0,0,RES_hh_tesh!V25/RES_summary!V$19)</f>
        <v>10.709672084226698</v>
      </c>
      <c r="W25" s="74">
        <f>IF(RES_hh_tesh!W25=0,0,RES_hh_tesh!W25/RES_summary!W$19)</f>
        <v>11.760862431464911</v>
      </c>
      <c r="X25" s="74">
        <f>IF(RES_hh_tesh!X25=0,0,RES_hh_tesh!X25/RES_summary!X$19)</f>
        <v>11.424194306955473</v>
      </c>
      <c r="Y25" s="74">
        <f>IF(RES_hh_tesh!Y25=0,0,RES_hh_tesh!Y25/RES_summary!Y$19)</f>
        <v>11.921063404759687</v>
      </c>
      <c r="DA25" s="90" t="s">
        <v>595</v>
      </c>
    </row>
    <row r="26" spans="1:105" ht="12" customHeight="1" x14ac:dyDescent="0.25">
      <c r="A26" s="32" t="s">
        <v>52</v>
      </c>
      <c r="B26" s="77">
        <f>IF(RES_hh_tesh!B26=0,0,RES_hh_tesh!B26/RES_summary!B$19)</f>
        <v>3.303044431839278</v>
      </c>
      <c r="C26" s="77">
        <f>IF(RES_hh_tesh!C26=0,0,RES_hh_tesh!C26/RES_summary!C$19)</f>
        <v>2.3676907756377243</v>
      </c>
      <c r="D26" s="77">
        <f>IF(RES_hh_tesh!D26=0,0,RES_hh_tesh!D26/RES_summary!D$19)</f>
        <v>2.4743492100453612</v>
      </c>
      <c r="E26" s="77">
        <f>IF(RES_hh_tesh!E26=0,0,RES_hh_tesh!E26/RES_summary!E$19)</f>
        <v>2.7310895075510699</v>
      </c>
      <c r="F26" s="77">
        <f>IF(RES_hh_tesh!F26=0,0,RES_hh_tesh!F26/RES_summary!F$19)</f>
        <v>2.7389702712863429</v>
      </c>
      <c r="G26" s="77">
        <f>IF(RES_hh_tesh!G26=0,0,RES_hh_tesh!G26/RES_summary!G$19)</f>
        <v>3.3456067545253045</v>
      </c>
      <c r="H26" s="77">
        <f>IF(RES_hh_tesh!H26=0,0,RES_hh_tesh!H26/RES_summary!H$19)</f>
        <v>3.2342499286901285</v>
      </c>
      <c r="I26" s="77">
        <f>IF(RES_hh_tesh!I26=0,0,RES_hh_tesh!I26/RES_summary!I$19)</f>
        <v>3.286746726981344</v>
      </c>
      <c r="J26" s="77">
        <f>IF(RES_hh_tesh!J26=0,0,RES_hh_tesh!J26/RES_summary!J$19)</f>
        <v>3.1065585338898707</v>
      </c>
      <c r="K26" s="77">
        <f>IF(RES_hh_tesh!K26=0,0,RES_hh_tesh!K26/RES_summary!K$19)</f>
        <v>3.2445464882341106</v>
      </c>
      <c r="L26" s="77">
        <f>IF(RES_hh_tesh!L26=0,0,RES_hh_tesh!L26/RES_summary!L$19)</f>
        <v>3.382661012388319</v>
      </c>
      <c r="M26" s="77">
        <f>IF(RES_hh_tesh!M26=0,0,RES_hh_tesh!M26/RES_summary!M$19)</f>
        <v>3.610320618669558</v>
      </c>
      <c r="N26" s="77">
        <f>IF(RES_hh_tesh!N26=0,0,RES_hh_tesh!N26/RES_summary!N$19)</f>
        <v>3.6438465632022328</v>
      </c>
      <c r="O26" s="77">
        <f>IF(RES_hh_tesh!O26=0,0,RES_hh_tesh!O26/RES_summary!O$19)</f>
        <v>3.6795154677589448</v>
      </c>
      <c r="P26" s="77">
        <f>IF(RES_hh_tesh!P26=0,0,RES_hh_tesh!P26/RES_summary!P$19)</f>
        <v>3.6840645772325846</v>
      </c>
      <c r="Q26" s="77">
        <f>IF(RES_hh_tesh!Q26=0,0,RES_hh_tesh!Q26/RES_summary!Q$19)</f>
        <v>3.7218218552669731</v>
      </c>
      <c r="R26" s="77">
        <f>IF(RES_hh_tesh!R26=0,0,RES_hh_tesh!R26/RES_summary!R$19)</f>
        <v>3.6953412080690367</v>
      </c>
      <c r="S26" s="77">
        <f>IF(RES_hh_tesh!S26=0,0,RES_hh_tesh!S26/RES_summary!S$19)</f>
        <v>3.6723803846849434</v>
      </c>
      <c r="T26" s="77">
        <f>IF(RES_hh_tesh!T26=0,0,RES_hh_tesh!T26/RES_summary!T$19)</f>
        <v>3.6270665295645865</v>
      </c>
      <c r="U26" s="77">
        <f>IF(RES_hh_tesh!U26=0,0,RES_hh_tesh!U26/RES_summary!U$19)</f>
        <v>3.5530122349591928</v>
      </c>
      <c r="V26" s="77">
        <f>IF(RES_hh_tesh!V26=0,0,RES_hh_tesh!V26/RES_summary!V$19)</f>
        <v>3.4802025944624133</v>
      </c>
      <c r="W26" s="77">
        <f>IF(RES_hh_tesh!W26=0,0,RES_hh_tesh!W26/RES_summary!W$19)</f>
        <v>3.3959514574542902</v>
      </c>
      <c r="X26" s="77">
        <f>IF(RES_hh_tesh!X26=0,0,RES_hh_tesh!X26/RES_summary!X$19)</f>
        <v>3.2489959601605523</v>
      </c>
      <c r="Y26" s="77">
        <f>IF(RES_hh_tesh!Y26=0,0,RES_hh_tesh!Y26/RES_summary!Y$19)</f>
        <v>3.3128369745653585</v>
      </c>
      <c r="DA26" s="92" t="s">
        <v>596</v>
      </c>
    </row>
    <row r="27" spans="1:105" ht="12.95" customHeight="1" x14ac:dyDescent="0.25">
      <c r="A27" s="68" t="s">
        <v>54</v>
      </c>
      <c r="B27" s="69">
        <f>IF(RES_hh_tesh!B27=0,0,RES_hh_tesh!B27/RES_summary!B$19)</f>
        <v>1.2974355956895771</v>
      </c>
      <c r="C27" s="69">
        <f>IF(RES_hh_tesh!C27=0,0,RES_hh_tesh!C27/RES_summary!C$19)</f>
        <v>1.292679374690981</v>
      </c>
      <c r="D27" s="69">
        <f>IF(RES_hh_tesh!D27=0,0,RES_hh_tesh!D27/RES_summary!D$19)</f>
        <v>1.3138138745387864</v>
      </c>
      <c r="E27" s="69">
        <f>IF(RES_hh_tesh!E27=0,0,RES_hh_tesh!E27/RES_summary!E$19)</f>
        <v>1.3670422204558415</v>
      </c>
      <c r="F27" s="69">
        <f>IF(RES_hh_tesh!F27=0,0,RES_hh_tesh!F27/RES_summary!F$19)</f>
        <v>1.4328035401687</v>
      </c>
      <c r="G27" s="69">
        <f>IF(RES_hh_tesh!G27=0,0,RES_hh_tesh!G27/RES_summary!G$19)</f>
        <v>1.5042846066680997</v>
      </c>
      <c r="H27" s="69">
        <f>IF(RES_hh_tesh!H27=0,0,RES_hh_tesh!H27/RES_summary!H$19)</f>
        <v>1.5487960889402057</v>
      </c>
      <c r="I27" s="69">
        <f>IF(RES_hh_tesh!I27=0,0,RES_hh_tesh!I27/RES_summary!I$19)</f>
        <v>1.541647759435949</v>
      </c>
      <c r="J27" s="69">
        <f>IF(RES_hh_tesh!J27=0,0,RES_hh_tesh!J27/RES_summary!J$19)</f>
        <v>1.479809981892183</v>
      </c>
      <c r="K27" s="69">
        <f>IF(RES_hh_tesh!K27=0,0,RES_hh_tesh!K27/RES_summary!K$19)</f>
        <v>1.6369654617007878</v>
      </c>
      <c r="L27" s="69">
        <f>IF(RES_hh_tesh!L27=0,0,RES_hh_tesh!L27/RES_summary!L$19)</f>
        <v>1.7635041661887214</v>
      </c>
      <c r="M27" s="69">
        <f>IF(RES_hh_tesh!M27=0,0,RES_hh_tesh!M27/RES_summary!M$19)</f>
        <v>1.7732264287789488</v>
      </c>
      <c r="N27" s="69">
        <f>IF(RES_hh_tesh!N27=0,0,RES_hh_tesh!N27/RES_summary!N$19)</f>
        <v>1.8214094386640278</v>
      </c>
      <c r="O27" s="69">
        <f>IF(RES_hh_tesh!O27=0,0,RES_hh_tesh!O27/RES_summary!O$19)</f>
        <v>2.0078158668487238</v>
      </c>
      <c r="P27" s="69">
        <f>IF(RES_hh_tesh!P27=0,0,RES_hh_tesh!P27/RES_summary!P$19)</f>
        <v>2.0085151052843777</v>
      </c>
      <c r="Q27" s="69">
        <f>IF(RES_hh_tesh!Q27=0,0,RES_hh_tesh!Q27/RES_summary!Q$19)</f>
        <v>2.1831057494545778</v>
      </c>
      <c r="R27" s="69">
        <f>IF(RES_hh_tesh!R27=0,0,RES_hh_tesh!R27/RES_summary!R$19)</f>
        <v>2.1914171804669436</v>
      </c>
      <c r="S27" s="69">
        <f>IF(RES_hh_tesh!S27=0,0,RES_hh_tesh!S27/RES_summary!S$19)</f>
        <v>2.3779537553027836</v>
      </c>
      <c r="T27" s="69">
        <f>IF(RES_hh_tesh!T27=0,0,RES_hh_tesh!T27/RES_summary!T$19)</f>
        <v>2.5230305881540032</v>
      </c>
      <c r="U27" s="69">
        <f>IF(RES_hh_tesh!U27=0,0,RES_hh_tesh!U27/RES_summary!U$19)</f>
        <v>2.5422780449786244</v>
      </c>
      <c r="V27" s="69">
        <f>IF(RES_hh_tesh!V27=0,0,RES_hh_tesh!V27/RES_summary!V$19)</f>
        <v>2.5706978109888716</v>
      </c>
      <c r="W27" s="69">
        <f>IF(RES_hh_tesh!W27=0,0,RES_hh_tesh!W27/RES_summary!W$19)</f>
        <v>2.5960527831049482</v>
      </c>
      <c r="X27" s="69">
        <f>IF(RES_hh_tesh!X27=0,0,RES_hh_tesh!X27/RES_summary!X$19)</f>
        <v>2.5222092367985072</v>
      </c>
      <c r="Y27" s="69">
        <f>IF(RES_hh_tesh!Y27=0,0,RES_hh_tesh!Y27/RES_summary!Y$19)</f>
        <v>2.5613076802322952</v>
      </c>
      <c r="DA27" s="88" t="s">
        <v>306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X28" s="72">
        <f>IF(RES_hh_tesh!X28=0,0,RES_hh_tesh!X28/RES_summary!X$19)</f>
        <v>0</v>
      </c>
      <c r="Y28" s="72">
        <f>IF(RES_hh_tesh!Y28=0,0,RES_hh_tesh!Y28/RES_summary!Y$19)</f>
        <v>0</v>
      </c>
      <c r="DA28" s="89" t="s">
        <v>597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0</v>
      </c>
      <c r="C29" s="72">
        <f>IF(RES_hh_tesh!C29=0,0,RES_hh_tesh!C29/RES_summary!C$19)</f>
        <v>0</v>
      </c>
      <c r="D29" s="72">
        <f>IF(RES_hh_tesh!D29=0,0,RES_hh_tesh!D29/RES_summary!D$19)</f>
        <v>0</v>
      </c>
      <c r="E29" s="72">
        <f>IF(RES_hh_tesh!E29=0,0,RES_hh_tesh!E29/RES_summary!E$19)</f>
        <v>0</v>
      </c>
      <c r="F29" s="72">
        <f>IF(RES_hh_tesh!F29=0,0,RES_hh_tesh!F29/RES_summary!F$19)</f>
        <v>0</v>
      </c>
      <c r="G29" s="72">
        <f>IF(RES_hh_tesh!G29=0,0,RES_hh_tesh!G29/RES_summary!G$19)</f>
        <v>0</v>
      </c>
      <c r="H29" s="72">
        <f>IF(RES_hh_tesh!H29=0,0,RES_hh_tesh!H29/RES_summary!H$19)</f>
        <v>0</v>
      </c>
      <c r="I29" s="72">
        <f>IF(RES_hh_tesh!I29=0,0,RES_hh_tesh!I29/RES_summary!I$19)</f>
        <v>0</v>
      </c>
      <c r="J29" s="72">
        <f>IF(RES_hh_tesh!J29=0,0,RES_hh_tesh!J29/RES_summary!J$19)</f>
        <v>0</v>
      </c>
      <c r="K29" s="72">
        <f>IF(RES_hh_tesh!K29=0,0,RES_hh_tesh!K29/RES_summary!K$19)</f>
        <v>0</v>
      </c>
      <c r="L29" s="72">
        <f>IF(RES_hh_tesh!L29=0,0,RES_hh_tesh!L29/RES_summary!L$19)</f>
        <v>0</v>
      </c>
      <c r="M29" s="72">
        <f>IF(RES_hh_tesh!M29=0,0,RES_hh_tesh!M29/RES_summary!M$19)</f>
        <v>0</v>
      </c>
      <c r="N29" s="72">
        <f>IF(RES_hh_tesh!N29=0,0,RES_hh_tesh!N29/RES_summary!N$19)</f>
        <v>0</v>
      </c>
      <c r="O29" s="72">
        <f>IF(RES_hh_tesh!O29=0,0,RES_hh_tesh!O29/RES_summary!O$19)</f>
        <v>0</v>
      </c>
      <c r="P29" s="72">
        <f>IF(RES_hh_tesh!P29=0,0,RES_hh_tesh!P29/RES_summary!P$19)</f>
        <v>0</v>
      </c>
      <c r="Q29" s="72">
        <f>IF(RES_hh_tesh!Q29=0,0,RES_hh_tesh!Q29/RES_summary!Q$19)</f>
        <v>0</v>
      </c>
      <c r="R29" s="72">
        <f>IF(RES_hh_tesh!R29=0,0,RES_hh_tesh!R29/RES_summary!R$19)</f>
        <v>0</v>
      </c>
      <c r="S29" s="72">
        <f>IF(RES_hh_tesh!S29=0,0,RES_hh_tesh!S29/RES_summary!S$19)</f>
        <v>0</v>
      </c>
      <c r="T29" s="72">
        <f>IF(RES_hh_tesh!T29=0,0,RES_hh_tesh!T29/RES_summary!T$19)</f>
        <v>0</v>
      </c>
      <c r="U29" s="72">
        <f>IF(RES_hh_tesh!U29=0,0,RES_hh_tesh!U29/RES_summary!U$19)</f>
        <v>0</v>
      </c>
      <c r="V29" s="72">
        <f>IF(RES_hh_tesh!V29=0,0,RES_hh_tesh!V29/RES_summary!V$19)</f>
        <v>0</v>
      </c>
      <c r="W29" s="72">
        <f>IF(RES_hh_tesh!W29=0,0,RES_hh_tesh!W29/RES_summary!W$19)</f>
        <v>0</v>
      </c>
      <c r="X29" s="72">
        <f>IF(RES_hh_tesh!X29=0,0,RES_hh_tesh!X29/RES_summary!X$19)</f>
        <v>0</v>
      </c>
      <c r="Y29" s="72">
        <f>IF(RES_hh_tesh!Y29=0,0,RES_hh_tesh!Y29/RES_summary!Y$19)</f>
        <v>0</v>
      </c>
      <c r="DA29" s="89" t="s">
        <v>598</v>
      </c>
    </row>
    <row r="30" spans="1:105" ht="12" customHeight="1" x14ac:dyDescent="0.25">
      <c r="A30" s="28" t="s">
        <v>189</v>
      </c>
      <c r="B30" s="72">
        <f>IF(RES_hh_tesh!B30=0,0,RES_hh_tesh!B30/RES_summary!B$19)</f>
        <v>1.2531605946602256</v>
      </c>
      <c r="C30" s="72">
        <f>IF(RES_hh_tesh!C30=0,0,RES_hh_tesh!C30/RES_summary!C$19)</f>
        <v>1.4585958663618135</v>
      </c>
      <c r="D30" s="72">
        <f>IF(RES_hh_tesh!D30=0,0,RES_hh_tesh!D30/RES_summary!D$19)</f>
        <v>1.1738750514362843</v>
      </c>
      <c r="E30" s="72">
        <f>IF(RES_hh_tesh!E30=0,0,RES_hh_tesh!E30/RES_summary!E$19)</f>
        <v>1.2406734746729797</v>
      </c>
      <c r="F30" s="72">
        <f>IF(RES_hh_tesh!F30=0,0,RES_hh_tesh!F30/RES_summary!F$19)</f>
        <v>1.480841860779887</v>
      </c>
      <c r="G30" s="72">
        <f>IF(RES_hh_tesh!G30=0,0,RES_hh_tesh!G30/RES_summary!G$19)</f>
        <v>1.557515698998208</v>
      </c>
      <c r="H30" s="72">
        <f>IF(RES_hh_tesh!H30=0,0,RES_hh_tesh!H30/RES_summary!H$19)</f>
        <v>1.2740228209280988</v>
      </c>
      <c r="I30" s="72">
        <f>IF(RES_hh_tesh!I30=0,0,RES_hh_tesh!I30/RES_summary!I$19)</f>
        <v>1.080698958061143</v>
      </c>
      <c r="J30" s="72">
        <f>IF(RES_hh_tesh!J30=0,0,RES_hh_tesh!J30/RES_summary!J$19)</f>
        <v>1.6547977478524301</v>
      </c>
      <c r="K30" s="72">
        <f>IF(RES_hh_tesh!K30=0,0,RES_hh_tesh!K30/RES_summary!K$19)</f>
        <v>1.9888554573470334</v>
      </c>
      <c r="L30" s="72">
        <f>IF(RES_hh_tesh!L30=0,0,RES_hh_tesh!L30/RES_summary!L$19)</f>
        <v>1.9647463906743698</v>
      </c>
      <c r="M30" s="72">
        <f>IF(RES_hh_tesh!M30=0,0,RES_hh_tesh!M30/RES_summary!M$19)</f>
        <v>1.504990728135202</v>
      </c>
      <c r="N30" s="72">
        <f>IF(RES_hh_tesh!N30=0,0,RES_hh_tesh!N30/RES_summary!N$19)</f>
        <v>1.6310854135382427</v>
      </c>
      <c r="O30" s="72">
        <f>IF(RES_hh_tesh!O30=0,0,RES_hh_tesh!O30/RES_summary!O$19)</f>
        <v>1.9002916734349082</v>
      </c>
      <c r="P30" s="72">
        <f>IF(RES_hh_tesh!P30=0,0,RES_hh_tesh!P30/RES_summary!P$19)</f>
        <v>2.0346594940513856</v>
      </c>
      <c r="Q30" s="72">
        <f>IF(RES_hh_tesh!Q30=0,0,RES_hh_tesh!Q30/RES_summary!Q$19)</f>
        <v>2.253681479058371</v>
      </c>
      <c r="R30" s="72">
        <f>IF(RES_hh_tesh!R30=0,0,RES_hh_tesh!R30/RES_summary!R$19)</f>
        <v>2.4429472316301322</v>
      </c>
      <c r="S30" s="72">
        <f>IF(RES_hh_tesh!S30=0,0,RES_hh_tesh!S30/RES_summary!S$19)</f>
        <v>2.2556507051516417</v>
      </c>
      <c r="T30" s="72">
        <f>IF(RES_hh_tesh!T30=0,0,RES_hh_tesh!T30/RES_summary!T$19)</f>
        <v>2.4618218334032167</v>
      </c>
      <c r="U30" s="72">
        <f>IF(RES_hh_tesh!U30=0,0,RES_hh_tesh!U30/RES_summary!U$19)</f>
        <v>2.906026604181402</v>
      </c>
      <c r="V30" s="72">
        <f>IF(RES_hh_tesh!V30=0,0,RES_hh_tesh!V30/RES_summary!V$19)</f>
        <v>1.6678289620818487</v>
      </c>
      <c r="W30" s="72">
        <f>IF(RES_hh_tesh!W30=0,0,RES_hh_tesh!W30/RES_summary!W$19)</f>
        <v>2.6339460332451736</v>
      </c>
      <c r="X30" s="72">
        <f>IF(RES_hh_tesh!X30=0,0,RES_hh_tesh!X30/RES_summary!X$19)</f>
        <v>2.4979736974791855</v>
      </c>
      <c r="Y30" s="72">
        <f>IF(RES_hh_tesh!Y30=0,0,RES_hh_tesh!Y30/RES_summary!Y$19)</f>
        <v>2.5575885541277144</v>
      </c>
      <c r="DA30" s="89" t="s">
        <v>599</v>
      </c>
    </row>
    <row r="31" spans="1:105" ht="12" customHeight="1" x14ac:dyDescent="0.25">
      <c r="A31" s="28" t="s">
        <v>202</v>
      </c>
      <c r="B31" s="72">
        <f>IF(RES_hh_tesh!B31=0,0,RES_hh_tesh!B31/RES_summary!B$19)</f>
        <v>0</v>
      </c>
      <c r="C31" s="72">
        <f>IF(RES_hh_tesh!C31=0,0,RES_hh_tesh!C31/RES_summary!C$19)</f>
        <v>0</v>
      </c>
      <c r="D31" s="72">
        <f>IF(RES_hh_tesh!D31=0,0,RES_hh_tesh!D31/RES_summary!D$19)</f>
        <v>0</v>
      </c>
      <c r="E31" s="72">
        <f>IF(RES_hh_tesh!E31=0,0,RES_hh_tesh!E31/RES_summary!E$19)</f>
        <v>0</v>
      </c>
      <c r="F31" s="72">
        <f>IF(RES_hh_tesh!F31=0,0,RES_hh_tesh!F31/RES_summary!F$19)</f>
        <v>0</v>
      </c>
      <c r="G31" s="72">
        <f>IF(RES_hh_tesh!G31=0,0,RES_hh_tesh!G31/RES_summary!G$19)</f>
        <v>0</v>
      </c>
      <c r="H31" s="72">
        <f>IF(RES_hh_tesh!H31=0,0,RES_hh_tesh!H31/RES_summary!H$19)</f>
        <v>0</v>
      </c>
      <c r="I31" s="72">
        <f>IF(RES_hh_tesh!I31=0,0,RES_hh_tesh!I31/RES_summary!I$19)</f>
        <v>0</v>
      </c>
      <c r="J31" s="72">
        <f>IF(RES_hh_tesh!J31=0,0,RES_hh_tesh!J31/RES_summary!J$19)</f>
        <v>0</v>
      </c>
      <c r="K31" s="72">
        <f>IF(RES_hh_tesh!K31=0,0,RES_hh_tesh!K31/RES_summary!K$19)</f>
        <v>0</v>
      </c>
      <c r="L31" s="72">
        <f>IF(RES_hh_tesh!L31=0,0,RES_hh_tesh!L31/RES_summary!L$19)</f>
        <v>0</v>
      </c>
      <c r="M31" s="72">
        <f>IF(RES_hh_tesh!M31=0,0,RES_hh_tesh!M31/RES_summary!M$19)</f>
        <v>0</v>
      </c>
      <c r="N31" s="72">
        <f>IF(RES_hh_tesh!N31=0,0,RES_hh_tesh!N31/RES_summary!N$19)</f>
        <v>0</v>
      </c>
      <c r="O31" s="72">
        <f>IF(RES_hh_tesh!O31=0,0,RES_hh_tesh!O31/RES_summary!O$19)</f>
        <v>0</v>
      </c>
      <c r="P31" s="72">
        <f>IF(RES_hh_tesh!P31=0,0,RES_hh_tesh!P31/RES_summary!P$19)</f>
        <v>0</v>
      </c>
      <c r="Q31" s="72">
        <f>IF(RES_hh_tesh!Q31=0,0,RES_hh_tesh!Q31/RES_summary!Q$19)</f>
        <v>0</v>
      </c>
      <c r="R31" s="72">
        <f>IF(RES_hh_tesh!R31=0,0,RES_hh_tesh!R31/RES_summary!R$19)</f>
        <v>0</v>
      </c>
      <c r="S31" s="72">
        <f>IF(RES_hh_tesh!S31=0,0,RES_hh_tesh!S31/RES_summary!S$19)</f>
        <v>0</v>
      </c>
      <c r="T31" s="72">
        <f>IF(RES_hh_tesh!T31=0,0,RES_hh_tesh!T31/RES_summary!T$19)</f>
        <v>0</v>
      </c>
      <c r="U31" s="72">
        <f>IF(RES_hh_tesh!U31=0,0,RES_hh_tesh!U31/RES_summary!U$19)</f>
        <v>0</v>
      </c>
      <c r="V31" s="72">
        <f>IF(RES_hh_tesh!V31=0,0,RES_hh_tesh!V31/RES_summary!V$19)</f>
        <v>0</v>
      </c>
      <c r="W31" s="72">
        <f>IF(RES_hh_tesh!W31=0,0,RES_hh_tesh!W31/RES_summary!W$19)</f>
        <v>0</v>
      </c>
      <c r="X31" s="72">
        <f>IF(RES_hh_tesh!X31=0,0,RES_hh_tesh!X31/RES_summary!X$19)</f>
        <v>0</v>
      </c>
      <c r="Y31" s="72">
        <f>IF(RES_hh_tesh!Y31=0,0,RES_hh_tesh!Y31/RES_summary!Y$19)</f>
        <v>0</v>
      </c>
      <c r="DA31" s="89" t="s">
        <v>600</v>
      </c>
    </row>
    <row r="32" spans="1:105" ht="12" customHeight="1" x14ac:dyDescent="0.25">
      <c r="A32" s="32" t="s">
        <v>53</v>
      </c>
      <c r="B32" s="77">
        <f>IF(RES_hh_tesh!B32=0,0,RES_hh_tesh!B32/RES_summary!B$19)</f>
        <v>1.2979546599796949</v>
      </c>
      <c r="C32" s="77">
        <f>IF(RES_hh_tesh!C32=0,0,RES_hh_tesh!C32/RES_summary!C$19)</f>
        <v>1.2908503448448054</v>
      </c>
      <c r="D32" s="77">
        <f>IF(RES_hh_tesh!D32=0,0,RES_hh_tesh!D32/RES_summary!D$19)</f>
        <v>1.3150513019010597</v>
      </c>
      <c r="E32" s="77">
        <f>IF(RES_hh_tesh!E32=0,0,RES_hh_tesh!E32/RES_summary!E$19)</f>
        <v>1.3680036575957097</v>
      </c>
      <c r="F32" s="77">
        <f>IF(RES_hh_tesh!F32=0,0,RES_hh_tesh!F32/RES_summary!F$19)</f>
        <v>1.4324795505630048</v>
      </c>
      <c r="G32" s="77">
        <f>IF(RES_hh_tesh!G32=0,0,RES_hh_tesh!G32/RES_summary!G$19)</f>
        <v>1.5039494788786103</v>
      </c>
      <c r="H32" s="77">
        <f>IF(RES_hh_tesh!H32=0,0,RES_hh_tesh!H32/RES_summary!H$19)</f>
        <v>1.5505594388935968</v>
      </c>
      <c r="I32" s="77">
        <f>IF(RES_hh_tesh!I32=0,0,RES_hh_tesh!I32/RES_summary!I$19)</f>
        <v>1.5452168322519502</v>
      </c>
      <c r="J32" s="77">
        <f>IF(RES_hh_tesh!J32=0,0,RES_hh_tesh!J32/RES_summary!J$19)</f>
        <v>1.47800742922148</v>
      </c>
      <c r="K32" s="77">
        <f>IF(RES_hh_tesh!K32=0,0,RES_hh_tesh!K32/RES_summary!K$19)</f>
        <v>1.6328996572926207</v>
      </c>
      <c r="L32" s="77">
        <f>IF(RES_hh_tesh!L32=0,0,RES_hh_tesh!L32/RES_summary!L$19)</f>
        <v>1.7612787817782647</v>
      </c>
      <c r="M32" s="77">
        <f>IF(RES_hh_tesh!M32=0,0,RES_hh_tesh!M32/RES_summary!M$19)</f>
        <v>1.7755868049993657</v>
      </c>
      <c r="N32" s="77">
        <f>IF(RES_hh_tesh!N32=0,0,RES_hh_tesh!N32/RES_summary!N$19)</f>
        <v>1.8227916488648883</v>
      </c>
      <c r="O32" s="77">
        <f>IF(RES_hh_tesh!O32=0,0,RES_hh_tesh!O32/RES_summary!O$19)</f>
        <v>2.0085200540565173</v>
      </c>
      <c r="P32" s="77">
        <f>IF(RES_hh_tesh!P32=0,0,RES_hh_tesh!P32/RES_summary!P$19)</f>
        <v>2.008340258424433</v>
      </c>
      <c r="Q32" s="77">
        <f>IF(RES_hh_tesh!Q32=0,0,RES_hh_tesh!Q32/RES_summary!Q$19)</f>
        <v>2.1826354072548888</v>
      </c>
      <c r="R32" s="77">
        <f>IF(RES_hh_tesh!R32=0,0,RES_hh_tesh!R32/RES_summary!R$19)</f>
        <v>2.1898139631424884</v>
      </c>
      <c r="S32" s="77">
        <f>IF(RES_hh_tesh!S32=0,0,RES_hh_tesh!S32/RES_summary!S$19)</f>
        <v>2.3786272697146096</v>
      </c>
      <c r="T32" s="77">
        <f>IF(RES_hh_tesh!T32=0,0,RES_hh_tesh!T32/RES_summary!T$19)</f>
        <v>2.5233060665648299</v>
      </c>
      <c r="U32" s="77">
        <f>IF(RES_hh_tesh!U32=0,0,RES_hh_tesh!U32/RES_summary!U$19)</f>
        <v>2.5409526368967539</v>
      </c>
      <c r="V32" s="77">
        <f>IF(RES_hh_tesh!V32=0,0,RES_hh_tesh!V32/RES_summary!V$19)</f>
        <v>2.5731315991750288</v>
      </c>
      <c r="W32" s="77">
        <f>IF(RES_hh_tesh!W32=0,0,RES_hh_tesh!W32/RES_summary!W$19)</f>
        <v>2.5959587980559027</v>
      </c>
      <c r="X32" s="77">
        <f>IF(RES_hh_tesh!X32=0,0,RES_hh_tesh!X32/RES_summary!X$19)</f>
        <v>2.5222672098504764</v>
      </c>
      <c r="Y32" s="77">
        <f>IF(RES_hh_tesh!Y32=0,0,RES_hh_tesh!Y32/RES_summary!Y$19)</f>
        <v>2.5613163739441247</v>
      </c>
      <c r="DA32" s="92" t="s">
        <v>601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7.3380375012513976</v>
      </c>
      <c r="C3" s="65">
        <f>IF(RES_hh_emih!C3=0,0,RES_hh_emih!C3/RES_summary!C$19)</f>
        <v>7.0771938958093132</v>
      </c>
      <c r="D3" s="65">
        <f>IF(RES_hh_emih!D3=0,0,RES_hh_emih!D3/RES_summary!D$19)</f>
        <v>6.0984272451533785</v>
      </c>
      <c r="E3" s="65">
        <f>IF(RES_hh_emih!E3=0,0,RES_hh_emih!E3/RES_summary!E$19)</f>
        <v>5.7267155136215253</v>
      </c>
      <c r="F3" s="65">
        <f>IF(RES_hh_emih!F3=0,0,RES_hh_emih!F3/RES_summary!F$19)</f>
        <v>4.144347906087658</v>
      </c>
      <c r="G3" s="65">
        <f>IF(RES_hh_emih!G3=0,0,RES_hh_emih!G3/RES_summary!G$19)</f>
        <v>6.0037295044711696</v>
      </c>
      <c r="H3" s="65">
        <f>IF(RES_hh_emih!H3=0,0,RES_hh_emih!H3/RES_summary!H$19)</f>
        <v>4.4995523199335112</v>
      </c>
      <c r="I3" s="65">
        <f>IF(RES_hh_emih!I3=0,0,RES_hh_emih!I3/RES_summary!I$19)</f>
        <v>3.7661875851976538</v>
      </c>
      <c r="J3" s="65">
        <f>IF(RES_hh_emih!J3=0,0,RES_hh_emih!J3/RES_summary!J$19)</f>
        <v>3.1574436242201327</v>
      </c>
      <c r="K3" s="65">
        <f>IF(RES_hh_emih!K3=0,0,RES_hh_emih!K3/RES_summary!K$19)</f>
        <v>2.8576622050502349</v>
      </c>
      <c r="L3" s="65">
        <f>IF(RES_hh_emih!L3=0,0,RES_hh_emih!L3/RES_summary!L$19)</f>
        <v>2.6408740801528059</v>
      </c>
      <c r="M3" s="65">
        <f>IF(RES_hh_emih!M3=0,0,RES_hh_emih!M3/RES_summary!M$19)</f>
        <v>2.2322693271089316</v>
      </c>
      <c r="N3" s="65">
        <f>IF(RES_hh_emih!N3=0,0,RES_hh_emih!N3/RES_summary!N$19)</f>
        <v>2.0574531832632967</v>
      </c>
      <c r="O3" s="65">
        <f>IF(RES_hh_emih!O3=0,0,RES_hh_emih!O3/RES_summary!O$19)</f>
        <v>1.9023137008807895</v>
      </c>
      <c r="P3" s="65">
        <f>IF(RES_hh_emih!P3=0,0,RES_hh_emih!P3/RES_summary!P$19)</f>
        <v>1.7336590621814103</v>
      </c>
      <c r="Q3" s="65">
        <f>IF(RES_hh_emih!Q3=0,0,RES_hh_emih!Q3/RES_summary!Q$19)</f>
        <v>1.723000820092512</v>
      </c>
      <c r="R3" s="65">
        <f>IF(RES_hh_emih!R3=0,0,RES_hh_emih!R3/RES_summary!R$19)</f>
        <v>1.5542422746590083</v>
      </c>
      <c r="S3" s="65">
        <f>IF(RES_hh_emih!S3=0,0,RES_hh_emih!S3/RES_summary!S$19)</f>
        <v>1.5108384483444999</v>
      </c>
      <c r="T3" s="65">
        <f>IF(RES_hh_emih!T3=0,0,RES_hh_emih!T3/RES_summary!T$19)</f>
        <v>1.3911816084577739</v>
      </c>
      <c r="U3" s="65">
        <f>IF(RES_hh_emih!U3=0,0,RES_hh_emih!U3/RES_summary!U$19)</f>
        <v>1.3205188614278955</v>
      </c>
      <c r="V3" s="65">
        <f>IF(RES_hh_emih!V3=0,0,RES_hh_emih!V3/RES_summary!V$19)</f>
        <v>1.3777873259846403</v>
      </c>
      <c r="W3" s="65">
        <f>IF(RES_hh_emih!W3=0,0,RES_hh_emih!W3/RES_summary!W$19)</f>
        <v>1.4138661369404866</v>
      </c>
      <c r="X3" s="65">
        <f>IF(RES_hh_emih!X3=0,0,RES_hh_emih!X3/RES_summary!X$19)</f>
        <v>1.0270026834100303</v>
      </c>
      <c r="Y3" s="65">
        <f>IF(RES_hh_emih!Y3=0,0,RES_hh_emih!Y3/RES_summary!Y$19)</f>
        <v>0.91197839201656994</v>
      </c>
      <c r="DA3" s="87" t="s">
        <v>308</v>
      </c>
    </row>
    <row r="4" spans="1:105" ht="12.95" customHeight="1" x14ac:dyDescent="0.25">
      <c r="A4" s="68" t="s">
        <v>57</v>
      </c>
      <c r="B4" s="69">
        <f>IF(RES_hh_emih!B4=0,0,RES_hh_emih!B4/RES_summary!B$19)</f>
        <v>6.910059771477389</v>
      </c>
      <c r="C4" s="69">
        <f>IF(RES_hh_emih!C4=0,0,RES_hh_emih!C4/RES_summary!C$19)</f>
        <v>6.6982177842261494</v>
      </c>
      <c r="D4" s="69">
        <f>IF(RES_hh_emih!D4=0,0,RES_hh_emih!D4/RES_summary!D$19)</f>
        <v>5.7739472690221234</v>
      </c>
      <c r="E4" s="69">
        <f>IF(RES_hh_emih!E4=0,0,RES_hh_emih!E4/RES_summary!E$19)</f>
        <v>5.4290094366701878</v>
      </c>
      <c r="F4" s="69">
        <f>IF(RES_hh_emih!F4=0,0,RES_hh_emih!F4/RES_summary!F$19)</f>
        <v>3.9228450397713353</v>
      </c>
      <c r="G4" s="69">
        <f>IF(RES_hh_emih!G4=0,0,RES_hh_emih!G4/RES_summary!G$19)</f>
        <v>5.7000181268861105</v>
      </c>
      <c r="H4" s="69">
        <f>IF(RES_hh_emih!H4=0,0,RES_hh_emih!H4/RES_summary!H$19)</f>
        <v>4.2679545098144942</v>
      </c>
      <c r="I4" s="69">
        <f>IF(RES_hh_emih!I4=0,0,RES_hh_emih!I4/RES_summary!I$19)</f>
        <v>3.5647078935204077</v>
      </c>
      <c r="J4" s="69">
        <f>IF(RES_hh_emih!J4=0,0,RES_hh_emih!J4/RES_summary!J$19)</f>
        <v>2.9923937289706828</v>
      </c>
      <c r="K4" s="69">
        <f>IF(RES_hh_emih!K4=0,0,RES_hh_emih!K4/RES_summary!K$19)</f>
        <v>2.7029699117928039</v>
      </c>
      <c r="L4" s="69">
        <f>IF(RES_hh_emih!L4=0,0,RES_hh_emih!L4/RES_summary!L$19)</f>
        <v>2.524079081722352</v>
      </c>
      <c r="M4" s="69">
        <f>IF(RES_hh_emih!M4=0,0,RES_hh_emih!M4/RES_summary!M$19)</f>
        <v>2.1176921566815805</v>
      </c>
      <c r="N4" s="69">
        <f>IF(RES_hh_emih!N4=0,0,RES_hh_emih!N4/RES_summary!N$19)</f>
        <v>1.9538544130251785</v>
      </c>
      <c r="O4" s="69">
        <f>IF(RES_hh_emih!O4=0,0,RES_hh_emih!O4/RES_summary!O$19)</f>
        <v>1.7902886699021887</v>
      </c>
      <c r="P4" s="69">
        <f>IF(RES_hh_emih!P4=0,0,RES_hh_emih!P4/RES_summary!P$19)</f>
        <v>1.6199983703604852</v>
      </c>
      <c r="Q4" s="69">
        <f>IF(RES_hh_emih!Q4=0,0,RES_hh_emih!Q4/RES_summary!Q$19)</f>
        <v>1.6044860702865149</v>
      </c>
      <c r="R4" s="69">
        <f>IF(RES_hh_emih!R4=0,0,RES_hh_emih!R4/RES_summary!R$19)</f>
        <v>1.4453751098589667</v>
      </c>
      <c r="S4" s="69">
        <f>IF(RES_hh_emih!S4=0,0,RES_hh_emih!S4/RES_summary!S$19)</f>
        <v>1.4112388887919587</v>
      </c>
      <c r="T4" s="69">
        <f>IF(RES_hh_emih!T4=0,0,RES_hh_emih!T4/RES_summary!T$19)</f>
        <v>1.2915939803529073</v>
      </c>
      <c r="U4" s="69">
        <f>IF(RES_hh_emih!U4=0,0,RES_hh_emih!U4/RES_summary!U$19)</f>
        <v>1.223122454703665</v>
      </c>
      <c r="V4" s="69">
        <f>IF(RES_hh_emih!V4=0,0,RES_hh_emih!V4/RES_summary!V$19)</f>
        <v>1.2777807508958159</v>
      </c>
      <c r="W4" s="69">
        <f>IF(RES_hh_emih!W4=0,0,RES_hh_emih!W4/RES_summary!W$19)</f>
        <v>1.3529381840256254</v>
      </c>
      <c r="X4" s="69">
        <f>IF(RES_hh_emih!X4=0,0,RES_hh_emih!X4/RES_summary!X$19)</f>
        <v>0.97728359307589774</v>
      </c>
      <c r="Y4" s="69">
        <f>IF(RES_hh_emih!Y4=0,0,RES_hh_emih!Y4/RES_summary!Y$19)</f>
        <v>0.86766710209667774</v>
      </c>
      <c r="DA4" s="88" t="s">
        <v>309</v>
      </c>
    </row>
    <row r="5" spans="1:105" ht="12" customHeight="1" x14ac:dyDescent="0.25">
      <c r="A5" s="28" t="s">
        <v>51</v>
      </c>
      <c r="B5" s="72">
        <f>IF(RES_hh_emih!B5=0,0,RES_hh_emih!B5/RES_summary!B$19)</f>
        <v>0</v>
      </c>
      <c r="C5" s="72">
        <f>IF(RES_hh_emih!C5=0,0,RES_hh_emih!C5/RES_summary!C$19)</f>
        <v>0</v>
      </c>
      <c r="D5" s="72">
        <f>IF(RES_hh_emih!D5=0,0,RES_hh_emih!D5/RES_summary!D$19)</f>
        <v>0</v>
      </c>
      <c r="E5" s="72">
        <f>IF(RES_hh_emih!E5=0,0,RES_hh_emih!E5/RES_summary!E$19)</f>
        <v>0</v>
      </c>
      <c r="F5" s="72">
        <f>IF(RES_hh_emih!F5=0,0,RES_hh_emih!F5/RES_summary!F$19)</f>
        <v>0</v>
      </c>
      <c r="G5" s="72">
        <f>IF(RES_hh_emih!G5=0,0,RES_hh_emih!G5/RES_summary!G$19)</f>
        <v>0</v>
      </c>
      <c r="H5" s="72">
        <f>IF(RES_hh_emih!H5=0,0,RES_hh_emih!H5/RES_summary!H$19)</f>
        <v>0</v>
      </c>
      <c r="I5" s="72">
        <f>IF(RES_hh_emih!I5=0,0,RES_hh_emih!I5/RES_summary!I$19)</f>
        <v>0</v>
      </c>
      <c r="J5" s="72">
        <f>IF(RES_hh_emih!J5=0,0,RES_hh_emih!J5/RES_summary!J$19)</f>
        <v>0</v>
      </c>
      <c r="K5" s="72">
        <f>IF(RES_hh_emih!K5=0,0,RES_hh_emih!K5/RES_summary!K$19)</f>
        <v>0</v>
      </c>
      <c r="L5" s="72">
        <f>IF(RES_hh_emih!L5=0,0,RES_hh_emih!L5/RES_summary!L$19)</f>
        <v>0</v>
      </c>
      <c r="M5" s="72">
        <f>IF(RES_hh_emih!M5=0,0,RES_hh_emih!M5/RES_summary!M$19)</f>
        <v>0</v>
      </c>
      <c r="N5" s="72">
        <f>IF(RES_hh_emih!N5=0,0,RES_hh_emih!N5/RES_summary!N$19)</f>
        <v>0</v>
      </c>
      <c r="O5" s="72">
        <f>IF(RES_hh_emih!O5=0,0,RES_hh_emih!O5/RES_summary!O$19)</f>
        <v>0</v>
      </c>
      <c r="P5" s="72">
        <f>IF(RES_hh_emih!P5=0,0,RES_hh_emih!P5/RES_summary!P$19)</f>
        <v>0</v>
      </c>
      <c r="Q5" s="72">
        <f>IF(RES_hh_emih!Q5=0,0,RES_hh_emih!Q5/RES_summary!Q$19)</f>
        <v>0</v>
      </c>
      <c r="R5" s="72">
        <f>IF(RES_hh_emih!R5=0,0,RES_hh_emih!R5/RES_summary!R$19)</f>
        <v>0</v>
      </c>
      <c r="S5" s="72">
        <f>IF(RES_hh_emih!S5=0,0,RES_hh_emih!S5/RES_summary!S$19)</f>
        <v>0</v>
      </c>
      <c r="T5" s="72">
        <f>IF(RES_hh_emih!T5=0,0,RES_hh_emih!T5/RES_summary!T$19)</f>
        <v>0</v>
      </c>
      <c r="U5" s="72">
        <f>IF(RES_hh_emih!U5=0,0,RES_hh_emih!U5/RES_summary!U$19)</f>
        <v>0</v>
      </c>
      <c r="V5" s="72">
        <f>IF(RES_hh_emih!V5=0,0,RES_hh_emih!V5/RES_summary!V$19)</f>
        <v>0</v>
      </c>
      <c r="W5" s="72">
        <f>IF(RES_hh_emih!W5=0,0,RES_hh_emih!W5/RES_summary!W$19)</f>
        <v>0</v>
      </c>
      <c r="X5" s="72">
        <f>IF(RES_hh_emih!X5=0,0,RES_hh_emih!X5/RES_summary!X$19)</f>
        <v>0</v>
      </c>
      <c r="Y5" s="72">
        <f>IF(RES_hh_emih!Y5=0,0,RES_hh_emih!Y5/RES_summary!Y$19)</f>
        <v>0</v>
      </c>
      <c r="DA5" s="89" t="s">
        <v>603</v>
      </c>
    </row>
    <row r="6" spans="1:105" ht="12" customHeight="1" x14ac:dyDescent="0.25">
      <c r="A6" s="28" t="s">
        <v>74</v>
      </c>
      <c r="B6" s="72">
        <f>IF(RES_hh_emih!B6=0,0,RES_hh_emih!B6/RES_summary!B$19)</f>
        <v>0</v>
      </c>
      <c r="C6" s="72">
        <f>IF(RES_hh_emih!C6=0,0,RES_hh_emih!C6/RES_summary!C$19)</f>
        <v>0</v>
      </c>
      <c r="D6" s="72">
        <f>IF(RES_hh_emih!D6=0,0,RES_hh_emih!D6/RES_summary!D$19)</f>
        <v>50.775034940765423</v>
      </c>
      <c r="E6" s="72">
        <f>IF(RES_hh_emih!E6=0,0,RES_hh_emih!E6/RES_summary!E$19)</f>
        <v>60.041858132069535</v>
      </c>
      <c r="F6" s="72">
        <f>IF(RES_hh_emih!F6=0,0,RES_hh_emih!F6/RES_summary!F$19)</f>
        <v>45.728980149900636</v>
      </c>
      <c r="G6" s="72">
        <f>IF(RES_hh_emih!G6=0,0,RES_hh_emih!G6/RES_summary!G$19)</f>
        <v>60.182826344515611</v>
      </c>
      <c r="H6" s="72">
        <f>IF(RES_hh_emih!H6=0,0,RES_hh_emih!H6/RES_summary!H$19)</f>
        <v>53.91205288997309</v>
      </c>
      <c r="I6" s="72">
        <f>IF(RES_hh_emih!I6=0,0,RES_hh_emih!I6/RES_summary!I$19)</f>
        <v>56.718554991364023</v>
      </c>
      <c r="J6" s="72">
        <f>IF(RES_hh_emih!J6=0,0,RES_hh_emih!J6/RES_summary!J$19)</f>
        <v>53.733703549500937</v>
      </c>
      <c r="K6" s="72">
        <f>IF(RES_hh_emih!K6=0,0,RES_hh_emih!K6/RES_summary!K$19)</f>
        <v>54.157480551113906</v>
      </c>
      <c r="L6" s="72">
        <f>IF(RES_hh_emih!L6=0,0,RES_hh_emih!L6/RES_summary!L$19)</f>
        <v>65.831933486219796</v>
      </c>
      <c r="M6" s="72">
        <f>IF(RES_hh_emih!M6=0,0,RES_hh_emih!M6/RES_summary!M$19)</f>
        <v>61.203081306152058</v>
      </c>
      <c r="N6" s="72">
        <f>IF(RES_hh_emih!N6=0,0,RES_hh_emih!N6/RES_summary!N$19)</f>
        <v>59.118432483491148</v>
      </c>
      <c r="O6" s="72">
        <f>IF(RES_hh_emih!O6=0,0,RES_hh_emih!O6/RES_summary!O$19)</f>
        <v>54.180271318704285</v>
      </c>
      <c r="P6" s="72">
        <f>IF(RES_hh_emih!P6=0,0,RES_hh_emih!P6/RES_summary!P$19)</f>
        <v>69.684693197603409</v>
      </c>
      <c r="Q6" s="72">
        <f>IF(RES_hh_emih!Q6=0,0,RES_hh_emih!Q6/RES_summary!Q$19)</f>
        <v>47.139353252940523</v>
      </c>
      <c r="R6" s="72">
        <f>IF(RES_hh_emih!R6=0,0,RES_hh_emih!R6/RES_summary!R$19)</f>
        <v>53.418218135673989</v>
      </c>
      <c r="S6" s="72">
        <f>IF(RES_hh_emih!S6=0,0,RES_hh_emih!S6/RES_summary!S$19)</f>
        <v>54.196142512386182</v>
      </c>
      <c r="T6" s="72">
        <f>IF(RES_hh_emih!T6=0,0,RES_hh_emih!T6/RES_summary!T$19)</f>
        <v>49.920218473982324</v>
      </c>
      <c r="U6" s="72">
        <f>IF(RES_hh_emih!U6=0,0,RES_hh_emih!U6/RES_summary!U$19)</f>
        <v>48.533337944382453</v>
      </c>
      <c r="V6" s="72">
        <f>IF(RES_hh_emih!V6=0,0,RES_hh_emih!V6/RES_summary!V$19)</f>
        <v>47.913245563741583</v>
      </c>
      <c r="W6" s="72">
        <f>IF(RES_hh_emih!W6=0,0,RES_hh_emih!W6/RES_summary!W$19)</f>
        <v>46.44694071497149</v>
      </c>
      <c r="X6" s="72">
        <f>IF(RES_hh_emih!X6=0,0,RES_hh_emih!X6/RES_summary!X$19)</f>
        <v>43.901905110012947</v>
      </c>
      <c r="Y6" s="72">
        <f>IF(RES_hh_emih!Y6=0,0,RES_hh_emih!Y6/RES_summary!Y$19)</f>
        <v>41.165066075603981</v>
      </c>
      <c r="DA6" s="89" t="s">
        <v>604</v>
      </c>
    </row>
    <row r="7" spans="1:105" ht="12" customHeight="1" x14ac:dyDescent="0.25">
      <c r="A7" s="28" t="s">
        <v>200</v>
      </c>
      <c r="B7" s="72">
        <f>IF(RES_hh_emih!B7=0,0,RES_hh_emih!B7/RES_summary!B$19)</f>
        <v>72.162342724286916</v>
      </c>
      <c r="C7" s="72">
        <f>IF(RES_hh_emih!C7=0,0,RES_hh_emih!C7/RES_summary!C$19)</f>
        <v>74.086647847815826</v>
      </c>
      <c r="D7" s="72">
        <f>IF(RES_hh_emih!D7=0,0,RES_hh_emih!D7/RES_summary!D$19)</f>
        <v>74.055723630360632</v>
      </c>
      <c r="E7" s="72">
        <f>IF(RES_hh_emih!E7=0,0,RES_hh_emih!E7/RES_summary!E$19)</f>
        <v>77.736482542838388</v>
      </c>
      <c r="F7" s="72">
        <f>IF(RES_hh_emih!F7=0,0,RES_hh_emih!F7/RES_summary!F$19)</f>
        <v>62.431722746985493</v>
      </c>
      <c r="G7" s="72">
        <f>IF(RES_hh_emih!G7=0,0,RES_hh_emih!G7/RES_summary!G$19)</f>
        <v>94.397893539166915</v>
      </c>
      <c r="H7" s="72">
        <f>IF(RES_hh_emih!H7=0,0,RES_hh_emih!H7/RES_summary!H$19)</f>
        <v>79.25828658651686</v>
      </c>
      <c r="I7" s="72">
        <f>IF(RES_hh_emih!I7=0,0,RES_hh_emih!I7/RES_summary!I$19)</f>
        <v>73.927479173835806</v>
      </c>
      <c r="J7" s="72">
        <f>IF(RES_hh_emih!J7=0,0,RES_hh_emih!J7/RES_summary!J$19)</f>
        <v>74.926635558661133</v>
      </c>
      <c r="K7" s="72">
        <f>IF(RES_hh_emih!K7=0,0,RES_hh_emih!K7/RES_summary!K$19)</f>
        <v>77.163103237609945</v>
      </c>
      <c r="L7" s="72">
        <f>IF(RES_hh_emih!L7=0,0,RES_hh_emih!L7/RES_summary!L$19)</f>
        <v>81.883380094382076</v>
      </c>
      <c r="M7" s="72">
        <f>IF(RES_hh_emih!M7=0,0,RES_hh_emih!M7/RES_summary!M$19)</f>
        <v>75.20701928297251</v>
      </c>
      <c r="N7" s="72">
        <f>IF(RES_hh_emih!N7=0,0,RES_hh_emih!N7/RES_summary!N$19)</f>
        <v>75.668396857851789</v>
      </c>
      <c r="O7" s="72">
        <f>IF(RES_hh_emih!O7=0,0,RES_hh_emih!O7/RES_summary!O$19)</f>
        <v>69.977653486517511</v>
      </c>
      <c r="P7" s="72">
        <f>IF(RES_hh_emih!P7=0,0,RES_hh_emih!P7/RES_summary!P$19)</f>
        <v>63.346678558517937</v>
      </c>
      <c r="Q7" s="72">
        <f>IF(RES_hh_emih!Q7=0,0,RES_hh_emih!Q7/RES_summary!Q$19)</f>
        <v>65.352390268405458</v>
      </c>
      <c r="R7" s="72">
        <f>IF(RES_hh_emih!R7=0,0,RES_hh_emih!R7/RES_summary!R$19)</f>
        <v>61.954537791514255</v>
      </c>
      <c r="S7" s="72">
        <f>IF(RES_hh_emih!S7=0,0,RES_hh_emih!S7/RES_summary!S$19)</f>
        <v>63.908732620327712</v>
      </c>
      <c r="T7" s="72">
        <f>IF(RES_hh_emih!T7=0,0,RES_hh_emih!T7/RES_summary!T$19)</f>
        <v>58.211155269141727</v>
      </c>
      <c r="U7" s="72">
        <f>IF(RES_hh_emih!U7=0,0,RES_hh_emih!U7/RES_summary!U$19)</f>
        <v>56.564925816693751</v>
      </c>
      <c r="V7" s="72">
        <f>IF(RES_hh_emih!V7=0,0,RES_hh_emih!V7/RES_summary!V$19)</f>
        <v>58.164755824282032</v>
      </c>
      <c r="W7" s="72">
        <f>IF(RES_hh_emih!W7=0,0,RES_hh_emih!W7/RES_summary!W$19)</f>
        <v>61.535516130673152</v>
      </c>
      <c r="X7" s="72">
        <f>IF(RES_hh_emih!X7=0,0,RES_hh_emih!X7/RES_summary!X$19)</f>
        <v>49.086537990573419</v>
      </c>
      <c r="Y7" s="72">
        <f>IF(RES_hh_emih!Y7=0,0,RES_hh_emih!Y7/RES_summary!Y$19)</f>
        <v>48.470786183330468</v>
      </c>
      <c r="DA7" s="89" t="s">
        <v>605</v>
      </c>
    </row>
    <row r="8" spans="1:105" ht="12" customHeight="1" x14ac:dyDescent="0.25">
      <c r="A8" s="28" t="s">
        <v>189</v>
      </c>
      <c r="B8" s="72">
        <f>IF(RES_hh_emih!B8=0,0,RES_hh_emih!B8/RES_summary!B$19)</f>
        <v>43.74027429804336</v>
      </c>
      <c r="C8" s="72">
        <f>IF(RES_hh_emih!C8=0,0,RES_hh_emih!C8/RES_summary!C$19)</f>
        <v>54.408518399212447</v>
      </c>
      <c r="D8" s="72">
        <f>IF(RES_hh_emih!D8=0,0,RES_hh_emih!D8/RES_summary!D$19)</f>
        <v>41.63289866385319</v>
      </c>
      <c r="E8" s="72">
        <f>IF(RES_hh_emih!E8=0,0,RES_hh_emih!E8/RES_summary!E$19)</f>
        <v>43.052300467632456</v>
      </c>
      <c r="F8" s="72">
        <f>IF(RES_hh_emih!F8=0,0,RES_hh_emih!F8/RES_summary!F$19)</f>
        <v>49.019313315155756</v>
      </c>
      <c r="G8" s="72">
        <f>IF(RES_hh_emih!G8=0,0,RES_hh_emih!G8/RES_summary!G$19)</f>
        <v>54.777445959538539</v>
      </c>
      <c r="H8" s="72">
        <f>IF(RES_hh_emih!H8=0,0,RES_hh_emih!H8/RES_summary!H$19)</f>
        <v>42.468695489466469</v>
      </c>
      <c r="I8" s="72">
        <f>IF(RES_hh_emih!I8=0,0,RES_hh_emih!I8/RES_summary!I$19)</f>
        <v>35.106087313416566</v>
      </c>
      <c r="J8" s="72">
        <f>IF(RES_hh_emih!J8=0,0,RES_hh_emih!J8/RES_summary!J$19)</f>
        <v>25.030107016046152</v>
      </c>
      <c r="K8" s="72">
        <f>IF(RES_hh_emih!K8=0,0,RES_hh_emih!K8/RES_summary!K$19)</f>
        <v>31.536348195987376</v>
      </c>
      <c r="L8" s="72">
        <f>IF(RES_hh_emih!L8=0,0,RES_hh_emih!L8/RES_summary!L$19)</f>
        <v>37.600603544448759</v>
      </c>
      <c r="M8" s="72">
        <f>IF(RES_hh_emih!M8=0,0,RES_hh_emih!M8/RES_summary!M$19)</f>
        <v>39.917767241706734</v>
      </c>
      <c r="N8" s="72">
        <f>IF(RES_hh_emih!N8=0,0,RES_hh_emih!N8/RES_summary!N$19)</f>
        <v>31.298136519450193</v>
      </c>
      <c r="O8" s="72">
        <f>IF(RES_hh_emih!O8=0,0,RES_hh_emih!O8/RES_summary!O$19)</f>
        <v>25.022260020983424</v>
      </c>
      <c r="P8" s="72">
        <f>IF(RES_hh_emih!P8=0,0,RES_hh_emih!P8/RES_summary!P$19)</f>
        <v>21.097367033706224</v>
      </c>
      <c r="Q8" s="72">
        <f>IF(RES_hh_emih!Q8=0,0,RES_hh_emih!Q8/RES_summary!Q$19)</f>
        <v>19.586228230863142</v>
      </c>
      <c r="R8" s="72">
        <f>IF(RES_hh_emih!R8=0,0,RES_hh_emih!R8/RES_summary!R$19)</f>
        <v>22.45802458768992</v>
      </c>
      <c r="S8" s="72">
        <f>IF(RES_hh_emih!S8=0,0,RES_hh_emih!S8/RES_summary!S$19)</f>
        <v>22.39891963604201</v>
      </c>
      <c r="T8" s="72">
        <f>IF(RES_hh_emih!T8=0,0,RES_hh_emih!T8/RES_summary!T$19)</f>
        <v>33.586652842345053</v>
      </c>
      <c r="U8" s="72">
        <f>IF(RES_hh_emih!U8=0,0,RES_hh_emih!U8/RES_summary!U$19)</f>
        <v>24.818777798073068</v>
      </c>
      <c r="V8" s="72">
        <f>IF(RES_hh_emih!V8=0,0,RES_hh_emih!V8/RES_summary!V$19)</f>
        <v>31.682465409610366</v>
      </c>
      <c r="W8" s="72">
        <f>IF(RES_hh_emih!W8=0,0,RES_hh_emih!W8/RES_summary!W$19)</f>
        <v>51.085801801950488</v>
      </c>
      <c r="X8" s="72">
        <f>IF(RES_hh_emih!X8=0,0,RES_hh_emih!X8/RES_summary!X$19)</f>
        <v>43.33254949667689</v>
      </c>
      <c r="Y8" s="72">
        <f>IF(RES_hh_emih!Y8=0,0,RES_hh_emih!Y8/RES_summary!Y$19)</f>
        <v>40.171667100782898</v>
      </c>
      <c r="DA8" s="89" t="s">
        <v>606</v>
      </c>
    </row>
    <row r="9" spans="1:105" ht="12" customHeight="1" x14ac:dyDescent="0.25">
      <c r="A9" s="28" t="s">
        <v>202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X9" s="72">
        <f>IF(RES_hh_emih!X9=0,0,RES_hh_emih!X9/RES_summary!X$19)</f>
        <v>0</v>
      </c>
      <c r="Y9" s="72">
        <f>IF(RES_hh_emih!Y9=0,0,RES_hh_emih!Y9/RES_summary!Y$19)</f>
        <v>0</v>
      </c>
      <c r="DA9" s="89" t="s">
        <v>607</v>
      </c>
    </row>
    <row r="10" spans="1:105" ht="12" customHeight="1" x14ac:dyDescent="0.25">
      <c r="A10" s="28" t="s">
        <v>197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X10" s="72">
        <f>IF(RES_hh_emih!X10=0,0,RES_hh_emih!X10/RES_summary!X$19)</f>
        <v>0</v>
      </c>
      <c r="Y10" s="72">
        <f>IF(RES_hh_emih!Y10=0,0,RES_hh_emih!Y10/RES_summary!Y$19)</f>
        <v>0</v>
      </c>
      <c r="DA10" s="89" t="s">
        <v>608</v>
      </c>
    </row>
    <row r="11" spans="1:105" ht="12" customHeight="1" x14ac:dyDescent="0.25">
      <c r="A11" s="28" t="s">
        <v>198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X11" s="72">
        <f>IF(RES_hh_emih!X11=0,0,RES_hh_emih!X11/RES_summary!X$19)</f>
        <v>0</v>
      </c>
      <c r="Y11" s="72">
        <f>IF(RES_hh_emih!Y11=0,0,RES_hh_emih!Y11/RES_summary!Y$19)</f>
        <v>0</v>
      </c>
      <c r="DA11" s="89" t="s">
        <v>609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X12" s="72">
        <f>IF(RES_hh_emih!X12=0,0,RES_hh_emih!X12/RES_summary!X$19)</f>
        <v>0</v>
      </c>
      <c r="Y12" s="72">
        <f>IF(RES_hh_emih!Y12=0,0,RES_hh_emih!Y12/RES_summary!Y$19)</f>
        <v>0</v>
      </c>
      <c r="DA12" s="89" t="s">
        <v>610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X13" s="74">
        <f>IF(RES_hh_emih!X13=0,0,RES_hh_emih!X13/RES_summary!X$19)</f>
        <v>0</v>
      </c>
      <c r="Y13" s="74">
        <f>IF(RES_hh_emih!Y13=0,0,RES_hh_emih!Y13/RES_summary!Y$19)</f>
        <v>0</v>
      </c>
      <c r="DA13" s="90" t="s">
        <v>611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X14" s="76">
        <f>IF(RES_hh_emih!X14=0,0,RES_hh_emih!X14/RES_summary!X$19)</f>
        <v>0</v>
      </c>
      <c r="Y14" s="76">
        <f>IF(RES_hh_emih!Y14=0,0,RES_hh_emih!Y14/RES_summary!Y$19)</f>
        <v>0</v>
      </c>
      <c r="DA14" s="91" t="s">
        <v>612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X15" s="69">
        <f>IF(RES_hh_emih!X15=0,0,RES_hh_emih!X15/RES_summary!X$19)</f>
        <v>0</v>
      </c>
      <c r="Y15" s="69">
        <f>IF(RES_hh_emih!Y15=0,0,RES_hh_emih!Y15/RES_summary!Y$19)</f>
        <v>0</v>
      </c>
      <c r="DA15" s="88" t="s">
        <v>310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X16" s="72">
        <f>IF(RES_hh_emih!X16=0,0,RES_hh_emih!X16/RES_summary!X$19)</f>
        <v>0</v>
      </c>
      <c r="Y16" s="72">
        <f>IF(RES_hh_emih!Y16=0,0,RES_hh_emih!Y16/RES_summary!Y$19)</f>
        <v>0</v>
      </c>
      <c r="DA16" s="89" t="s">
        <v>613</v>
      </c>
    </row>
    <row r="17" spans="1:105" ht="12.95" customHeight="1" x14ac:dyDescent="0.25">
      <c r="A17" s="68" t="s">
        <v>55</v>
      </c>
      <c r="B17" s="69">
        <f>IF(RES_hh_emih!B17=0,0,RES_hh_emih!B17/RES_summary!B$19)</f>
        <v>0.42353336633144145</v>
      </c>
      <c r="C17" s="69">
        <f>IF(RES_hh_emih!C17=0,0,RES_hh_emih!C17/RES_summary!C$19)</f>
        <v>0.37409247549275443</v>
      </c>
      <c r="D17" s="69">
        <f>IF(RES_hh_emih!D17=0,0,RES_hh_emih!D17/RES_summary!D$19)</f>
        <v>0.32141735895572554</v>
      </c>
      <c r="E17" s="69">
        <f>IF(RES_hh_emih!E17=0,0,RES_hh_emih!E17/RES_summary!E$19)</f>
        <v>0.29495345243693272</v>
      </c>
      <c r="F17" s="69">
        <f>IF(RES_hh_emih!F17=0,0,RES_hh_emih!F17/RES_summary!F$19)</f>
        <v>0.21856012950780024</v>
      </c>
      <c r="G17" s="69">
        <f>IF(RES_hh_emih!G17=0,0,RES_hh_emih!G17/RES_summary!G$19)</f>
        <v>0.30080790268807411</v>
      </c>
      <c r="H17" s="69">
        <f>IF(RES_hh_emih!H17=0,0,RES_hh_emih!H17/RES_summary!H$19)</f>
        <v>0.22921947099891909</v>
      </c>
      <c r="I17" s="69">
        <f>IF(RES_hh_emih!I17=0,0,RES_hh_emih!I17/RES_summary!I$19)</f>
        <v>0.19896093527949804</v>
      </c>
      <c r="J17" s="69">
        <f>IF(RES_hh_emih!J17=0,0,RES_hh_emih!J17/RES_summary!J$19)</f>
        <v>0.1625941828318262</v>
      </c>
      <c r="K17" s="69">
        <f>IF(RES_hh_emih!K17=0,0,RES_hh_emih!K17/RES_summary!K$19)</f>
        <v>0.15091453902131099</v>
      </c>
      <c r="L17" s="69">
        <f>IF(RES_hh_emih!L17=0,0,RES_hh_emih!L17/RES_summary!L$19)</f>
        <v>0.11302600936547585</v>
      </c>
      <c r="M17" s="69">
        <f>IF(RES_hh_emih!M17=0,0,RES_hh_emih!M17/RES_summary!M$19)</f>
        <v>0.1110190013737592</v>
      </c>
      <c r="N17" s="69">
        <f>IF(RES_hh_emih!N17=0,0,RES_hh_emih!N17/RES_summary!N$19)</f>
        <v>0.10133680856083604</v>
      </c>
      <c r="O17" s="69">
        <f>IF(RES_hh_emih!O17=0,0,RES_hh_emih!O17/RES_summary!O$19)</f>
        <v>0.11009275647983122</v>
      </c>
      <c r="P17" s="69">
        <f>IF(RES_hh_emih!P17=0,0,RES_hh_emih!P17/RES_summary!P$19)</f>
        <v>0.11185667913217746</v>
      </c>
      <c r="Q17" s="69">
        <f>IF(RES_hh_emih!Q17=0,0,RES_hh_emih!Q17/RES_summary!Q$19)</f>
        <v>0.11670408249916529</v>
      </c>
      <c r="R17" s="69">
        <f>IF(RES_hh_emih!R17=0,0,RES_hh_emih!R17/RES_summary!R$19)</f>
        <v>0.10698316280047185</v>
      </c>
      <c r="S17" s="69">
        <f>IF(RES_hh_emih!S17=0,0,RES_hh_emih!S17/RES_summary!S$19)</f>
        <v>9.7845715760153634E-2</v>
      </c>
      <c r="T17" s="69">
        <f>IF(RES_hh_emih!T17=0,0,RES_hh_emih!T17/RES_summary!T$19)</f>
        <v>9.7224724307119856E-2</v>
      </c>
      <c r="U17" s="69">
        <f>IF(RES_hh_emih!U17=0,0,RES_hh_emih!U17/RES_summary!U$19)</f>
        <v>9.5924499292984119E-2</v>
      </c>
      <c r="V17" s="69">
        <f>IF(RES_hh_emih!V17=0,0,RES_hh_emih!V17/RES_summary!V$19)</f>
        <v>9.8573569936397432E-2</v>
      </c>
      <c r="W17" s="69">
        <f>IF(RES_hh_emih!W17=0,0,RES_hh_emih!W17/RES_summary!W$19)</f>
        <v>5.8942153496113162E-2</v>
      </c>
      <c r="X17" s="69">
        <f>IF(RES_hh_emih!X17=0,0,RES_hh_emih!X17/RES_summary!X$19)</f>
        <v>4.7933777289857066E-2</v>
      </c>
      <c r="Y17" s="69">
        <f>IF(RES_hh_emih!Y17=0,0,RES_hh_emih!Y17/RES_summary!Y$19)</f>
        <v>4.2521906120422469E-2</v>
      </c>
      <c r="DA17" s="88" t="s">
        <v>311</v>
      </c>
    </row>
    <row r="18" spans="1:105" ht="12" customHeight="1" x14ac:dyDescent="0.25">
      <c r="A18" s="28" t="s">
        <v>51</v>
      </c>
      <c r="B18" s="72">
        <f>IF(RES_hh_emih!B18=0,0,RES_hh_emih!B18/RES_summary!B$19)</f>
        <v>0</v>
      </c>
      <c r="C18" s="72">
        <f>IF(RES_hh_emih!C18=0,0,RES_hh_emih!C18/RES_summary!C$19)</f>
        <v>0</v>
      </c>
      <c r="D18" s="72">
        <f>IF(RES_hh_emih!D18=0,0,RES_hh_emih!D18/RES_summary!D$19)</f>
        <v>0</v>
      </c>
      <c r="E18" s="72">
        <f>IF(RES_hh_emih!E18=0,0,RES_hh_emih!E18/RES_summary!E$19)</f>
        <v>0</v>
      </c>
      <c r="F18" s="72">
        <f>IF(RES_hh_emih!F18=0,0,RES_hh_emih!F18/RES_summary!F$19)</f>
        <v>0</v>
      </c>
      <c r="G18" s="72">
        <f>IF(RES_hh_emih!G18=0,0,RES_hh_emih!G18/RES_summary!G$19)</f>
        <v>0</v>
      </c>
      <c r="H18" s="72">
        <f>IF(RES_hh_emih!H18=0,0,RES_hh_emih!H18/RES_summary!H$19)</f>
        <v>0</v>
      </c>
      <c r="I18" s="72">
        <f>IF(RES_hh_emih!I18=0,0,RES_hh_emih!I18/RES_summary!I$19)</f>
        <v>0</v>
      </c>
      <c r="J18" s="72">
        <f>IF(RES_hh_emih!J18=0,0,RES_hh_emih!J18/RES_summary!J$19)</f>
        <v>0</v>
      </c>
      <c r="K18" s="72">
        <f>IF(RES_hh_emih!K18=0,0,RES_hh_emih!K18/RES_summary!K$19)</f>
        <v>0</v>
      </c>
      <c r="L18" s="72">
        <f>IF(RES_hh_emih!L18=0,0,RES_hh_emih!L18/RES_summary!L$19)</f>
        <v>0</v>
      </c>
      <c r="M18" s="72">
        <f>IF(RES_hh_emih!M18=0,0,RES_hh_emih!M18/RES_summary!M$19)</f>
        <v>0</v>
      </c>
      <c r="N18" s="72">
        <f>IF(RES_hh_emih!N18=0,0,RES_hh_emih!N18/RES_summary!N$19)</f>
        <v>0</v>
      </c>
      <c r="O18" s="72">
        <f>IF(RES_hh_emih!O18=0,0,RES_hh_emih!O18/RES_summary!O$19)</f>
        <v>0</v>
      </c>
      <c r="P18" s="72">
        <f>IF(RES_hh_emih!P18=0,0,RES_hh_emih!P18/RES_summary!P$19)</f>
        <v>0</v>
      </c>
      <c r="Q18" s="72">
        <f>IF(RES_hh_emih!Q18=0,0,RES_hh_emih!Q18/RES_summary!Q$19)</f>
        <v>0</v>
      </c>
      <c r="R18" s="72">
        <f>IF(RES_hh_emih!R18=0,0,RES_hh_emih!R18/RES_summary!R$19)</f>
        <v>0</v>
      </c>
      <c r="S18" s="72">
        <f>IF(RES_hh_emih!S18=0,0,RES_hh_emih!S18/RES_summary!S$19)</f>
        <v>0</v>
      </c>
      <c r="T18" s="72">
        <f>IF(RES_hh_emih!T18=0,0,RES_hh_emih!T18/RES_summary!T$19)</f>
        <v>0</v>
      </c>
      <c r="U18" s="72">
        <f>IF(RES_hh_emih!U18=0,0,RES_hh_emih!U18/RES_summary!U$19)</f>
        <v>0</v>
      </c>
      <c r="V18" s="72">
        <f>IF(RES_hh_emih!V18=0,0,RES_hh_emih!V18/RES_summary!V$19)</f>
        <v>0</v>
      </c>
      <c r="W18" s="72">
        <f>IF(RES_hh_emih!W18=0,0,RES_hh_emih!W18/RES_summary!W$19)</f>
        <v>0</v>
      </c>
      <c r="X18" s="72">
        <f>IF(RES_hh_emih!X18=0,0,RES_hh_emih!X18/RES_summary!X$19)</f>
        <v>0</v>
      </c>
      <c r="Y18" s="72">
        <f>IF(RES_hh_emih!Y18=0,0,RES_hh_emih!Y18/RES_summary!Y$19)</f>
        <v>0</v>
      </c>
      <c r="DA18" s="89" t="s">
        <v>614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0</v>
      </c>
      <c r="C19" s="72">
        <f>IF(RES_hh_emih!C19=0,0,RES_hh_emih!C19/RES_summary!C$19)</f>
        <v>0</v>
      </c>
      <c r="D19" s="72">
        <f>IF(RES_hh_emih!D19=0,0,RES_hh_emih!D19/RES_summary!D$19)</f>
        <v>2.467410307463592</v>
      </c>
      <c r="E19" s="72">
        <f>IF(RES_hh_emih!E19=0,0,RES_hh_emih!E19/RES_summary!E$19)</f>
        <v>2.8857336937713076</v>
      </c>
      <c r="F19" s="72">
        <f>IF(RES_hh_emih!F19=0,0,RES_hh_emih!F19/RES_summary!F$19)</f>
        <v>2.2848311607783236</v>
      </c>
      <c r="G19" s="72">
        <f>IF(RES_hh_emih!G19=0,0,RES_hh_emih!G19/RES_summary!G$19)</f>
        <v>2.8508970207447177</v>
      </c>
      <c r="H19" s="72">
        <f>IF(RES_hh_emih!H19=0,0,RES_hh_emih!H19/RES_summary!H$19)</f>
        <v>2.6186982144126736</v>
      </c>
      <c r="I19" s="72">
        <f>IF(RES_hh_emih!I19=0,0,RES_hh_emih!I19/RES_summary!I$19)</f>
        <v>2.8223778794091516</v>
      </c>
      <c r="J19" s="72">
        <f>IF(RES_hh_emih!J19=0,0,RES_hh_emih!J19/RES_summary!J$19)</f>
        <v>2.6161452479303682</v>
      </c>
      <c r="K19" s="72">
        <f>IF(RES_hh_emih!K19=0,0,RES_hh_emih!K19/RES_summary!K$19)</f>
        <v>2.6805505585402454</v>
      </c>
      <c r="L19" s="72">
        <f>IF(RES_hh_emih!L19=0,0,RES_hh_emih!L19/RES_summary!L$19)</f>
        <v>2.5779669988306662</v>
      </c>
      <c r="M19" s="72">
        <f>IF(RES_hh_emih!M19=0,0,RES_hh_emih!M19/RES_summary!M$19)</f>
        <v>2.7605683186296277</v>
      </c>
      <c r="N19" s="72">
        <f>IF(RES_hh_emih!N19=0,0,RES_hh_emih!N19/RES_summary!N$19)</f>
        <v>2.4834328467795661</v>
      </c>
      <c r="O19" s="72">
        <f>IF(RES_hh_emih!O19=0,0,RES_hh_emih!O19/RES_summary!O$19)</f>
        <v>2.6423204631536552</v>
      </c>
      <c r="P19" s="72">
        <f>IF(RES_hh_emih!P19=0,0,RES_hh_emih!P19/RES_summary!P$19)</f>
        <v>3.7624194214964097</v>
      </c>
      <c r="Q19" s="72">
        <f>IF(RES_hh_emih!Q19=0,0,RES_hh_emih!Q19/RES_summary!Q$19)</f>
        <v>2.6994861978029618</v>
      </c>
      <c r="R19" s="72">
        <f>IF(RES_hh_emih!R19=0,0,RES_hh_emih!R19/RES_summary!R$19)</f>
        <v>3.0916635172788323</v>
      </c>
      <c r="S19" s="72">
        <f>IF(RES_hh_emih!S19=0,0,RES_hh_emih!S19/RES_summary!S$19)</f>
        <v>3.1938622326141082</v>
      </c>
      <c r="T19" s="72">
        <f>IF(RES_hh_emih!T19=0,0,RES_hh_emih!T19/RES_summary!T$19)</f>
        <v>3.0839051869421277</v>
      </c>
      <c r="U19" s="72">
        <f>IF(RES_hh_emih!U19=0,0,RES_hh_emih!U19/RES_summary!U$19)</f>
        <v>3.0140392597384391</v>
      </c>
      <c r="V19" s="72">
        <f>IF(RES_hh_emih!V19=0,0,RES_hh_emih!V19/RES_summary!V$19)</f>
        <v>2.8179493666270261</v>
      </c>
      <c r="W19" s="72">
        <f>IF(RES_hh_emih!W19=0,0,RES_hh_emih!W19/RES_summary!W$19)</f>
        <v>2.9751701657778429</v>
      </c>
      <c r="X19" s="72">
        <f>IF(RES_hh_emih!X19=0,0,RES_hh_emih!X19/RES_summary!X$19)</f>
        <v>3.0702912684482309</v>
      </c>
      <c r="Y19" s="72">
        <f>IF(RES_hh_emih!Y19=0,0,RES_hh_emih!Y19/RES_summary!Y$19)</f>
        <v>3.23359036076396</v>
      </c>
      <c r="DA19" s="89" t="s">
        <v>615</v>
      </c>
    </row>
    <row r="20" spans="1:105" ht="12" customHeight="1" x14ac:dyDescent="0.25">
      <c r="A20" s="28" t="s">
        <v>200</v>
      </c>
      <c r="B20" s="72">
        <f>IF(RES_hh_emih!B20=0,0,RES_hh_emih!B20/RES_summary!B$19)</f>
        <v>4.5785633944278858</v>
      </c>
      <c r="C20" s="72">
        <f>IF(RES_hh_emih!C20=0,0,RES_hh_emih!C20/RES_summary!C$19)</f>
        <v>4.2786689981419395</v>
      </c>
      <c r="D20" s="72">
        <f>IF(RES_hh_emih!D20=0,0,RES_hh_emih!D20/RES_summary!D$19)</f>
        <v>4.2595582667304521</v>
      </c>
      <c r="E20" s="72">
        <f>IF(RES_hh_emih!E20=0,0,RES_hh_emih!E20/RES_summary!E$19)</f>
        <v>4.349553604051585</v>
      </c>
      <c r="F20" s="72">
        <f>IF(RES_hh_emih!F20=0,0,RES_hh_emih!F20/RES_summary!F$19)</f>
        <v>3.567965915287028</v>
      </c>
      <c r="G20" s="72">
        <f>IF(RES_hh_emih!G20=0,0,RES_hh_emih!G20/RES_summary!G$19)</f>
        <v>5.1065471331594141</v>
      </c>
      <c r="H20" s="72">
        <f>IF(RES_hh_emih!H20=0,0,RES_hh_emih!H20/RES_summary!H$19)</f>
        <v>4.3370910891262815</v>
      </c>
      <c r="I20" s="72">
        <f>IF(RES_hh_emih!I20=0,0,RES_hh_emih!I20/RES_summary!I$19)</f>
        <v>4.1680130170999892</v>
      </c>
      <c r="J20" s="72">
        <f>IF(RES_hh_emih!J20=0,0,RES_hh_emih!J20/RES_summary!J$19)</f>
        <v>4.089795545241893</v>
      </c>
      <c r="K20" s="72">
        <f>IF(RES_hh_emih!K20=0,0,RES_hh_emih!K20/RES_summary!K$19)</f>
        <v>4.3045576857424281</v>
      </c>
      <c r="L20" s="72">
        <f>IF(RES_hh_emih!L20=0,0,RES_hh_emih!L20/RES_summary!L$19)</f>
        <v>3.6269116607127301</v>
      </c>
      <c r="M20" s="72">
        <f>IF(RES_hh_emih!M20=0,0,RES_hh_emih!M20/RES_summary!M$19)</f>
        <v>3.9071896583904357</v>
      </c>
      <c r="N20" s="72">
        <f>IF(RES_hh_emih!N20=0,0,RES_hh_emih!N20/RES_summary!N$19)</f>
        <v>3.9090051534948422</v>
      </c>
      <c r="O20" s="72">
        <f>IF(RES_hh_emih!O20=0,0,RES_hh_emih!O20/RES_summary!O$19)</f>
        <v>4.2926900478677901</v>
      </c>
      <c r="P20" s="72">
        <f>IF(RES_hh_emih!P20=0,0,RES_hh_emih!P20/RES_summary!P$19)</f>
        <v>4.2427165066524752</v>
      </c>
      <c r="Q20" s="72">
        <f>IF(RES_hh_emih!Q20=0,0,RES_hh_emih!Q20/RES_summary!Q$19)</f>
        <v>4.7539961143834777</v>
      </c>
      <c r="R20" s="72">
        <f>IF(RES_hh_emih!R20=0,0,RES_hh_emih!R20/RES_summary!R$19)</f>
        <v>4.5576651408035236</v>
      </c>
      <c r="S20" s="72">
        <f>IF(RES_hh_emih!S20=0,0,RES_hh_emih!S20/RES_summary!S$19)</f>
        <v>4.3883431534965061</v>
      </c>
      <c r="T20" s="72">
        <f>IF(RES_hh_emih!T20=0,0,RES_hh_emih!T20/RES_summary!T$19)</f>
        <v>4.3897173359467647</v>
      </c>
      <c r="U20" s="72">
        <f>IF(RES_hh_emih!U20=0,0,RES_hh_emih!U20/RES_summary!U$19)</f>
        <v>4.6918135237975562</v>
      </c>
      <c r="V20" s="72">
        <f>IF(RES_hh_emih!V20=0,0,RES_hh_emih!V20/RES_summary!V$19)</f>
        <v>5.2711875589260258</v>
      </c>
      <c r="W20" s="72">
        <f>IF(RES_hh_emih!W20=0,0,RES_hh_emih!W20/RES_summary!W$19)</f>
        <v>3.5491301590959776</v>
      </c>
      <c r="X20" s="72">
        <f>IF(RES_hh_emih!X20=0,0,RES_hh_emih!X20/RES_summary!X$19)</f>
        <v>3.9136509296218271</v>
      </c>
      <c r="Y20" s="72">
        <f>IF(RES_hh_emih!Y20=0,0,RES_hh_emih!Y20/RES_summary!Y$19)</f>
        <v>3.6934576343576166</v>
      </c>
      <c r="DA20" s="89" t="s">
        <v>616</v>
      </c>
    </row>
    <row r="21" spans="1:105" ht="12" customHeight="1" x14ac:dyDescent="0.25">
      <c r="A21" s="28" t="s">
        <v>189</v>
      </c>
      <c r="B21" s="72">
        <f>IF(RES_hh_emih!B21=0,0,RES_hh_emih!B21/RES_summary!B$19)</f>
        <v>2.9553090169571381</v>
      </c>
      <c r="C21" s="72">
        <f>IF(RES_hh_emih!C21=0,0,RES_hh_emih!C21/RES_summary!C$19)</f>
        <v>3.3430950630680552</v>
      </c>
      <c r="D21" s="72">
        <f>IF(RES_hh_emih!D21=0,0,RES_hh_emih!D21/RES_summary!D$19)</f>
        <v>2.5191977519534934</v>
      </c>
      <c r="E21" s="72">
        <f>IF(RES_hh_emih!E21=0,0,RES_hh_emih!E21/RES_summary!E$19)</f>
        <v>2.5056703514397896</v>
      </c>
      <c r="F21" s="72">
        <f>IF(RES_hh_emih!F21=0,0,RES_hh_emih!F21/RES_summary!F$19)</f>
        <v>2.8983779962927345</v>
      </c>
      <c r="G21" s="72">
        <f>IF(RES_hh_emih!G21=0,0,RES_hh_emih!G21/RES_summary!G$19)</f>
        <v>3.029257196945375</v>
      </c>
      <c r="H21" s="72">
        <f>IF(RES_hh_emih!H21=0,0,RES_hh_emih!H21/RES_summary!H$19)</f>
        <v>2.3889764408960272</v>
      </c>
      <c r="I21" s="72">
        <f>IF(RES_hh_emih!I21=0,0,RES_hh_emih!I21/RES_summary!I$19)</f>
        <v>2.0443591872979865</v>
      </c>
      <c r="J21" s="72">
        <f>IF(RES_hh_emih!J21=0,0,RES_hh_emih!J21/RES_summary!J$19)</f>
        <v>1.422335087741192</v>
      </c>
      <c r="K21" s="72">
        <f>IF(RES_hh_emih!K21=0,0,RES_hh_emih!K21/RES_summary!K$19)</f>
        <v>1.8307374620288481</v>
      </c>
      <c r="L21" s="72">
        <f>IF(RES_hh_emih!L21=0,0,RES_hh_emih!L21/RES_summary!L$19)</f>
        <v>1.7181951618203712</v>
      </c>
      <c r="M21" s="72">
        <f>IF(RES_hh_emih!M21=0,0,RES_hh_emih!M21/RES_summary!M$19)</f>
        <v>2.0644586509833966</v>
      </c>
      <c r="N21" s="72">
        <f>IF(RES_hh_emih!N21=0,0,RES_hh_emih!N21/RES_summary!N$19)</f>
        <v>1.5284139808999706</v>
      </c>
      <c r="O21" s="72">
        <f>IF(RES_hh_emih!O21=0,0,RES_hh_emih!O21/RES_summary!O$19)</f>
        <v>1.3868721912265018</v>
      </c>
      <c r="P21" s="72">
        <f>IF(RES_hh_emih!P21=0,0,RES_hh_emih!P21/RES_summary!P$19)</f>
        <v>1.2756821738837518</v>
      </c>
      <c r="Q21" s="72">
        <f>IF(RES_hh_emih!Q21=0,0,RES_hh_emih!Q21/RES_summary!Q$19)</f>
        <v>1.288189035233213</v>
      </c>
      <c r="R21" s="72">
        <f>IF(RES_hh_emih!R21=0,0,RES_hh_emih!R21/RES_summary!R$19)</f>
        <v>1.4979133075970787</v>
      </c>
      <c r="S21" s="72">
        <f>IF(RES_hh_emih!S21=0,0,RES_hh_emih!S21/RES_summary!S$19)</f>
        <v>1.3670095105875666</v>
      </c>
      <c r="T21" s="72">
        <f>IF(RES_hh_emih!T21=0,0,RES_hh_emih!T21/RES_summary!T$19)</f>
        <v>2.1862130846318957</v>
      </c>
      <c r="U21" s="72">
        <f>IF(RES_hh_emih!U21=0,0,RES_hh_emih!U21/RES_summary!U$19)</f>
        <v>1.629670724705915</v>
      </c>
      <c r="V21" s="72">
        <f>IF(RES_hh_emih!V21=0,0,RES_hh_emih!V21/RES_summary!V$19)</f>
        <v>2.0078671507469807</v>
      </c>
      <c r="W21" s="72">
        <f>IF(RES_hh_emih!W21=0,0,RES_hh_emih!W21/RES_summary!W$19)</f>
        <v>3.1557460218064715</v>
      </c>
      <c r="X21" s="72">
        <f>IF(RES_hh_emih!X21=0,0,RES_hh_emih!X21/RES_summary!X$19)</f>
        <v>2.9194356559189552</v>
      </c>
      <c r="Y21" s="72">
        <f>IF(RES_hh_emih!Y21=0,0,RES_hh_emih!Y21/RES_summary!Y$19)</f>
        <v>2.9759525331212773</v>
      </c>
      <c r="DA21" s="89" t="s">
        <v>617</v>
      </c>
    </row>
    <row r="22" spans="1:105" ht="12" customHeight="1" x14ac:dyDescent="0.25">
      <c r="A22" s="28" t="s">
        <v>202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X22" s="72">
        <f>IF(RES_hh_emih!X22=0,0,RES_hh_emih!X22/RES_summary!X$19)</f>
        <v>0</v>
      </c>
      <c r="Y22" s="72">
        <f>IF(RES_hh_emih!Y22=0,0,RES_hh_emih!Y22/RES_summary!Y$19)</f>
        <v>0</v>
      </c>
      <c r="DA22" s="89" t="s">
        <v>618</v>
      </c>
    </row>
    <row r="23" spans="1:105" ht="12" customHeight="1" x14ac:dyDescent="0.25">
      <c r="A23" s="28" t="s">
        <v>197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X23" s="72">
        <f>IF(RES_hh_emih!X23=0,0,RES_hh_emih!X23/RES_summary!X$19)</f>
        <v>0</v>
      </c>
      <c r="Y23" s="72">
        <f>IF(RES_hh_emih!Y23=0,0,RES_hh_emih!Y23/RES_summary!Y$19)</f>
        <v>0</v>
      </c>
      <c r="DA23" s="89" t="s">
        <v>619</v>
      </c>
    </row>
    <row r="24" spans="1:105" ht="12" customHeight="1" x14ac:dyDescent="0.25">
      <c r="A24" s="28" t="s">
        <v>198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X24" s="72">
        <f>IF(RES_hh_emih!X24=0,0,RES_hh_emih!X24/RES_summary!X$19)</f>
        <v>0</v>
      </c>
      <c r="Y24" s="72">
        <f>IF(RES_hh_emih!Y24=0,0,RES_hh_emih!Y24/RES_summary!Y$19)</f>
        <v>0</v>
      </c>
      <c r="DA24" s="89" t="s">
        <v>620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X25" s="74">
        <f>IF(RES_hh_emih!X25=0,0,RES_hh_emih!X25/RES_summary!X$19)</f>
        <v>0</v>
      </c>
      <c r="Y25" s="74">
        <f>IF(RES_hh_emih!Y25=0,0,RES_hh_emih!Y25/RES_summary!Y$19)</f>
        <v>0</v>
      </c>
      <c r="DA25" s="90" t="s">
        <v>621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X26" s="77">
        <f>IF(RES_hh_emih!X26=0,0,RES_hh_emih!X26/RES_summary!X$19)</f>
        <v>0</v>
      </c>
      <c r="Y26" s="77">
        <f>IF(RES_hh_emih!Y26=0,0,RES_hh_emih!Y26/RES_summary!Y$19)</f>
        <v>0</v>
      </c>
      <c r="DA26" s="92" t="s">
        <v>622</v>
      </c>
    </row>
    <row r="27" spans="1:105" ht="12.95" customHeight="1" x14ac:dyDescent="0.25">
      <c r="A27" s="68" t="s">
        <v>54</v>
      </c>
      <c r="B27" s="69">
        <f>IF(RES_hh_emih!B27=0,0,RES_hh_emih!B27/RES_summary!B$19)</f>
        <v>4.4443634425681781E-3</v>
      </c>
      <c r="C27" s="69">
        <f>IF(RES_hh_emih!C27=0,0,RES_hh_emih!C27/RES_summary!C$19)</f>
        <v>4.8836360904104805E-3</v>
      </c>
      <c r="D27" s="69">
        <f>IF(RES_hh_emih!D27=0,0,RES_hh_emih!D27/RES_summary!D$19)</f>
        <v>3.0626171755299813E-3</v>
      </c>
      <c r="E27" s="69">
        <f>IF(RES_hh_emih!E27=0,0,RES_hh_emih!E27/RES_summary!E$19)</f>
        <v>2.7526245144043667E-3</v>
      </c>
      <c r="F27" s="69">
        <f>IF(RES_hh_emih!F27=0,0,RES_hh_emih!F27/RES_summary!F$19)</f>
        <v>2.9427368085223654E-3</v>
      </c>
      <c r="G27" s="69">
        <f>IF(RES_hh_emih!G27=0,0,RES_hh_emih!G27/RES_summary!G$19)</f>
        <v>2.9034748969858646E-3</v>
      </c>
      <c r="H27" s="69">
        <f>IF(RES_hh_emih!H27=0,0,RES_hh_emih!H27/RES_summary!H$19)</f>
        <v>2.3783391200975237E-3</v>
      </c>
      <c r="I27" s="69">
        <f>IF(RES_hh_emih!I27=0,0,RES_hh_emih!I27/RES_summary!I$19)</f>
        <v>2.5187563977480624E-3</v>
      </c>
      <c r="J27" s="69">
        <f>IF(RES_hh_emih!J27=0,0,RES_hh_emih!J27/RES_summary!J$19)</f>
        <v>2.4557124176230851E-3</v>
      </c>
      <c r="K27" s="69">
        <f>IF(RES_hh_emih!K27=0,0,RES_hh_emih!K27/RES_summary!K$19)</f>
        <v>3.7777542361203805E-3</v>
      </c>
      <c r="L27" s="69">
        <f>IF(RES_hh_emih!L27=0,0,RES_hh_emih!L27/RES_summary!L$19)</f>
        <v>3.7689890649774209E-3</v>
      </c>
      <c r="M27" s="69">
        <f>IF(RES_hh_emih!M27=0,0,RES_hh_emih!M27/RES_summary!M$19)</f>
        <v>3.5581690535916345E-3</v>
      </c>
      <c r="N27" s="69">
        <f>IF(RES_hh_emih!N27=0,0,RES_hh_emih!N27/RES_summary!N$19)</f>
        <v>2.2619616772820623E-3</v>
      </c>
      <c r="O27" s="69">
        <f>IF(RES_hh_emih!O27=0,0,RES_hh_emih!O27/RES_summary!O$19)</f>
        <v>1.9322744987695373E-3</v>
      </c>
      <c r="P27" s="69">
        <f>IF(RES_hh_emih!P27=0,0,RES_hh_emih!P27/RES_summary!P$19)</f>
        <v>1.8040126887477058E-3</v>
      </c>
      <c r="Q27" s="69">
        <f>IF(RES_hh_emih!Q27=0,0,RES_hh_emih!Q27/RES_summary!Q$19)</f>
        <v>1.8106673068316607E-3</v>
      </c>
      <c r="R27" s="69">
        <f>IF(RES_hh_emih!R27=0,0,RES_hh_emih!R27/RES_summary!R$19)</f>
        <v>1.8840019995694231E-3</v>
      </c>
      <c r="S27" s="69">
        <f>IF(RES_hh_emih!S27=0,0,RES_hh_emih!S27/RES_summary!S$19)</f>
        <v>1.7538437923876788E-3</v>
      </c>
      <c r="T27" s="69">
        <f>IF(RES_hh_emih!T27=0,0,RES_hh_emih!T27/RES_summary!T$19)</f>
        <v>2.3629037977468802E-3</v>
      </c>
      <c r="U27" s="69">
        <f>IF(RES_hh_emih!U27=0,0,RES_hh_emih!U27/RES_summary!U$19)</f>
        <v>1.4719074312462617E-3</v>
      </c>
      <c r="V27" s="69">
        <f>IF(RES_hh_emih!V27=0,0,RES_hh_emih!V27/RES_summary!V$19)</f>
        <v>1.4330051524269682E-3</v>
      </c>
      <c r="W27" s="69">
        <f>IF(RES_hh_emih!W27=0,0,RES_hh_emih!W27/RES_summary!W$19)</f>
        <v>1.9857994187482443E-3</v>
      </c>
      <c r="X27" s="69">
        <f>IF(RES_hh_emih!X27=0,0,RES_hh_emih!X27/RES_summary!X$19)</f>
        <v>1.7853130442755437E-3</v>
      </c>
      <c r="Y27" s="69">
        <f>IF(RES_hh_emih!Y27=0,0,RES_hh_emih!Y27/RES_summary!Y$19)</f>
        <v>1.7893837994695148E-3</v>
      </c>
      <c r="DA27" s="88" t="s">
        <v>312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X28" s="72">
        <f>IF(RES_hh_emih!X28=0,0,RES_hh_emih!X28/RES_summary!X$19)</f>
        <v>0</v>
      </c>
      <c r="Y28" s="72">
        <f>IF(RES_hh_emih!Y28=0,0,RES_hh_emih!Y28/RES_summary!Y$19)</f>
        <v>0</v>
      </c>
      <c r="DA28" s="89" t="s">
        <v>623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0</v>
      </c>
      <c r="C29" s="72">
        <f>IF(RES_hh_emih!C29=0,0,RES_hh_emih!C29/RES_summary!C$19)</f>
        <v>0</v>
      </c>
      <c r="D29" s="72">
        <f>IF(RES_hh_emih!D29=0,0,RES_hh_emih!D29/RES_summary!D$19)</f>
        <v>0</v>
      </c>
      <c r="E29" s="72">
        <f>IF(RES_hh_emih!E29=0,0,RES_hh_emih!E29/RES_summary!E$19)</f>
        <v>0</v>
      </c>
      <c r="F29" s="72">
        <f>IF(RES_hh_emih!F29=0,0,RES_hh_emih!F29/RES_summary!F$19)</f>
        <v>0</v>
      </c>
      <c r="G29" s="72">
        <f>IF(RES_hh_emih!G29=0,0,RES_hh_emih!G29/RES_summary!G$19)</f>
        <v>0</v>
      </c>
      <c r="H29" s="72">
        <f>IF(RES_hh_emih!H29=0,0,RES_hh_emih!H29/RES_summary!H$19)</f>
        <v>0</v>
      </c>
      <c r="I29" s="72">
        <f>IF(RES_hh_emih!I29=0,0,RES_hh_emih!I29/RES_summary!I$19)</f>
        <v>0</v>
      </c>
      <c r="J29" s="72">
        <f>IF(RES_hh_emih!J29=0,0,RES_hh_emih!J29/RES_summary!J$19)</f>
        <v>0</v>
      </c>
      <c r="K29" s="72">
        <f>IF(RES_hh_emih!K29=0,0,RES_hh_emih!K29/RES_summary!K$19)</f>
        <v>0</v>
      </c>
      <c r="L29" s="72">
        <f>IF(RES_hh_emih!L29=0,0,RES_hh_emih!L29/RES_summary!L$19)</f>
        <v>0</v>
      </c>
      <c r="M29" s="72">
        <f>IF(RES_hh_emih!M29=0,0,RES_hh_emih!M29/RES_summary!M$19)</f>
        <v>0</v>
      </c>
      <c r="N29" s="72">
        <f>IF(RES_hh_emih!N29=0,0,RES_hh_emih!N29/RES_summary!N$19)</f>
        <v>0</v>
      </c>
      <c r="O29" s="72">
        <f>IF(RES_hh_emih!O29=0,0,RES_hh_emih!O29/RES_summary!O$19)</f>
        <v>0</v>
      </c>
      <c r="P29" s="72">
        <f>IF(RES_hh_emih!P29=0,0,RES_hh_emih!P29/RES_summary!P$19)</f>
        <v>0</v>
      </c>
      <c r="Q29" s="72">
        <f>IF(RES_hh_emih!Q29=0,0,RES_hh_emih!Q29/RES_summary!Q$19)</f>
        <v>0</v>
      </c>
      <c r="R29" s="72">
        <f>IF(RES_hh_emih!R29=0,0,RES_hh_emih!R29/RES_summary!R$19)</f>
        <v>0</v>
      </c>
      <c r="S29" s="72">
        <f>IF(RES_hh_emih!S29=0,0,RES_hh_emih!S29/RES_summary!S$19)</f>
        <v>0</v>
      </c>
      <c r="T29" s="72">
        <f>IF(RES_hh_emih!T29=0,0,RES_hh_emih!T29/RES_summary!T$19)</f>
        <v>0</v>
      </c>
      <c r="U29" s="72">
        <f>IF(RES_hh_emih!U29=0,0,RES_hh_emih!U29/RES_summary!U$19)</f>
        <v>0</v>
      </c>
      <c r="V29" s="72">
        <f>IF(RES_hh_emih!V29=0,0,RES_hh_emih!V29/RES_summary!V$19)</f>
        <v>0</v>
      </c>
      <c r="W29" s="72">
        <f>IF(RES_hh_emih!W29=0,0,RES_hh_emih!W29/RES_summary!W$19)</f>
        <v>0</v>
      </c>
      <c r="X29" s="72">
        <f>IF(RES_hh_emih!X29=0,0,RES_hh_emih!X29/RES_summary!X$19)</f>
        <v>0</v>
      </c>
      <c r="Y29" s="72">
        <f>IF(RES_hh_emih!Y29=0,0,RES_hh_emih!Y29/RES_summary!Y$19)</f>
        <v>0</v>
      </c>
      <c r="DA29" s="89" t="s">
        <v>624</v>
      </c>
    </row>
    <row r="30" spans="1:105" ht="12" customHeight="1" x14ac:dyDescent="0.25">
      <c r="A30" s="28" t="s">
        <v>189</v>
      </c>
      <c r="B30" s="72">
        <f>IF(RES_hh_emih!B30=0,0,RES_hh_emih!B30/RES_summary!B$19)</f>
        <v>0.38353843664458509</v>
      </c>
      <c r="C30" s="72">
        <f>IF(RES_hh_emih!C30=0,0,RES_hh_emih!C30/RES_summary!C$19)</f>
        <v>0.44789213505620706</v>
      </c>
      <c r="D30" s="72">
        <f>IF(RES_hh_emih!D30=0,0,RES_hh_emih!D30/RES_summary!D$19)</f>
        <v>0.34940944626929249</v>
      </c>
      <c r="E30" s="72">
        <f>IF(RES_hh_emih!E30=0,0,RES_hh_emih!E30/RES_summary!E$19)</f>
        <v>0.36455028457164651</v>
      </c>
      <c r="F30" s="72">
        <f>IF(RES_hh_emih!F30=0,0,RES_hh_emih!F30/RES_summary!F$19)</f>
        <v>0.43926579099618085</v>
      </c>
      <c r="G30" s="72">
        <f>IF(RES_hh_emih!G30=0,0,RES_hh_emih!G30/RES_summary!G$19)</f>
        <v>0.46408617942655972</v>
      </c>
      <c r="H30" s="72">
        <f>IF(RES_hh_emih!H30=0,0,RES_hh_emih!H30/RES_summary!H$19)</f>
        <v>0.37298203648235018</v>
      </c>
      <c r="I30" s="72">
        <f>IF(RES_hh_emih!I30=0,0,RES_hh_emih!I30/RES_summary!I$19)</f>
        <v>0.32781829562030423</v>
      </c>
      <c r="J30" s="72">
        <f>IF(RES_hh_emih!J30=0,0,RES_hh_emih!J30/RES_summary!J$19)</f>
        <v>0.24085076005475278</v>
      </c>
      <c r="K30" s="72">
        <f>IF(RES_hh_emih!K30=0,0,RES_hh_emih!K30/RES_summary!K$19)</f>
        <v>0.33073738835690003</v>
      </c>
      <c r="L30" s="72">
        <f>IF(RES_hh_emih!L30=0,0,RES_hh_emih!L30/RES_summary!L$19)</f>
        <v>0.34459987649914858</v>
      </c>
      <c r="M30" s="72">
        <f>IF(RES_hh_emih!M30=0,0,RES_hh_emih!M30/RES_summary!M$19)</f>
        <v>0.40791233973333857</v>
      </c>
      <c r="N30" s="72">
        <f>IF(RES_hh_emih!N30=0,0,RES_hh_emih!N30/RES_summary!N$19)</f>
        <v>0.31372374283944804</v>
      </c>
      <c r="O30" s="72">
        <f>IF(RES_hh_emih!O30=0,0,RES_hh_emih!O30/RES_summary!O$19)</f>
        <v>0.29697634038750137</v>
      </c>
      <c r="P30" s="72">
        <f>IF(RES_hh_emih!P30=0,0,RES_hh_emih!P30/RES_summary!P$19)</f>
        <v>0.27155326120377715</v>
      </c>
      <c r="Q30" s="72">
        <f>IF(RES_hh_emih!Q30=0,0,RES_hh_emih!Q30/RES_summary!Q$19)</f>
        <v>0.27350469419628398</v>
      </c>
      <c r="R30" s="72">
        <f>IF(RES_hh_emih!R30=0,0,RES_hh_emih!R30/RES_summary!R$19)</f>
        <v>0.29746658591679409</v>
      </c>
      <c r="S30" s="72">
        <f>IF(RES_hh_emih!S30=0,0,RES_hh_emih!S30/RES_summary!S$19)</f>
        <v>0.32023321339669081</v>
      </c>
      <c r="T30" s="72">
        <f>IF(RES_hh_emih!T30=0,0,RES_hh_emih!T30/RES_summary!T$19)</f>
        <v>0.5273782711421332</v>
      </c>
      <c r="U30" s="72">
        <f>IF(RES_hh_emih!U30=0,0,RES_hh_emih!U30/RES_summary!U$19)</f>
        <v>0.40542614214518763</v>
      </c>
      <c r="V30" s="72">
        <f>IF(RES_hh_emih!V30=0,0,RES_hh_emih!V30/RES_summary!V$19)</f>
        <v>0.53303872162702781</v>
      </c>
      <c r="W30" s="72">
        <f>IF(RES_hh_emih!W30=0,0,RES_hh_emih!W30/RES_summary!W$19)</f>
        <v>0.80262797460753799</v>
      </c>
      <c r="X30" s="72">
        <f>IF(RES_hh_emih!X30=0,0,RES_hh_emih!X30/RES_summary!X$19)</f>
        <v>0.74813250388279195</v>
      </c>
      <c r="Y30" s="72">
        <f>IF(RES_hh_emih!Y30=0,0,RES_hh_emih!Y30/RES_summary!Y$19)</f>
        <v>0.76727875471817852</v>
      </c>
      <c r="DA30" s="89" t="s">
        <v>625</v>
      </c>
    </row>
    <row r="31" spans="1:105" ht="12" customHeight="1" x14ac:dyDescent="0.25">
      <c r="A31" s="28" t="s">
        <v>202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X31" s="72">
        <f>IF(RES_hh_emih!X31=0,0,RES_hh_emih!X31/RES_summary!X$19)</f>
        <v>0</v>
      </c>
      <c r="Y31" s="72">
        <f>IF(RES_hh_emih!Y31=0,0,RES_hh_emih!Y31/RES_summary!Y$19)</f>
        <v>0</v>
      </c>
      <c r="DA31" s="89" t="s">
        <v>626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X32" s="77">
        <f>IF(RES_hh_emih!X32=0,0,RES_hh_emih!X32/RES_summary!X$19)</f>
        <v>0</v>
      </c>
      <c r="Y32" s="77">
        <f>IF(RES_hh_emih!Y32=0,0,RES_hh_emih!Y32/RES_summary!Y$19)</f>
        <v>0</v>
      </c>
      <c r="DA32" s="92" t="s">
        <v>627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Y3" si="0">C4</f>
        <v>111498</v>
      </c>
      <c r="D3" s="67">
        <f t="shared" si="0"/>
        <v>114629</v>
      </c>
      <c r="E3" s="67">
        <f t="shared" si="0"/>
        <v>118013</v>
      </c>
      <c r="F3" s="67">
        <f t="shared" si="0"/>
        <v>120461</v>
      </c>
      <c r="G3" s="67">
        <f t="shared" si="0"/>
        <v>87610</v>
      </c>
      <c r="H3" s="67">
        <f t="shared" si="0"/>
        <v>86731</v>
      </c>
      <c r="I3" s="67">
        <f t="shared" si="0"/>
        <v>109063</v>
      </c>
      <c r="J3" s="67">
        <f t="shared" si="0"/>
        <v>238912</v>
      </c>
      <c r="K3" s="67">
        <f t="shared" si="0"/>
        <v>213118</v>
      </c>
      <c r="L3" s="67">
        <f t="shared" si="0"/>
        <v>92103</v>
      </c>
      <c r="M3" s="67">
        <f t="shared" si="0"/>
        <v>103146</v>
      </c>
      <c r="N3" s="67">
        <f t="shared" si="0"/>
        <v>121785</v>
      </c>
      <c r="O3" s="67">
        <f t="shared" si="0"/>
        <v>184274</v>
      </c>
      <c r="P3" s="67">
        <f t="shared" si="0"/>
        <v>137501</v>
      </c>
      <c r="Q3" s="67">
        <f t="shared" si="0"/>
        <v>149714</v>
      </c>
      <c r="R3" s="67">
        <f t="shared" si="0"/>
        <v>139611</v>
      </c>
      <c r="S3" s="67">
        <f t="shared" si="0"/>
        <v>129193</v>
      </c>
      <c r="T3" s="67">
        <f t="shared" si="0"/>
        <v>196906</v>
      </c>
      <c r="U3" s="67">
        <f t="shared" si="0"/>
        <v>192049</v>
      </c>
      <c r="V3" s="67">
        <f t="shared" si="0"/>
        <v>183327</v>
      </c>
      <c r="W3" s="67">
        <f t="shared" si="0"/>
        <v>164805</v>
      </c>
      <c r="X3" s="67">
        <f t="shared" si="0"/>
        <v>204456</v>
      </c>
      <c r="Y3" s="67">
        <f t="shared" si="0"/>
        <v>162941</v>
      </c>
      <c r="DA3" s="87" t="s">
        <v>629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111498</v>
      </c>
      <c r="D4" s="71">
        <f t="shared" si="1"/>
        <v>114629</v>
      </c>
      <c r="E4" s="71">
        <f t="shared" si="1"/>
        <v>118013</v>
      </c>
      <c r="F4" s="71">
        <f t="shared" si="1"/>
        <v>120461</v>
      </c>
      <c r="G4" s="71">
        <f t="shared" si="1"/>
        <v>87610</v>
      </c>
      <c r="H4" s="71">
        <f t="shared" si="1"/>
        <v>86731</v>
      </c>
      <c r="I4" s="71">
        <f t="shared" si="1"/>
        <v>109063</v>
      </c>
      <c r="J4" s="71">
        <f t="shared" si="1"/>
        <v>238912</v>
      </c>
      <c r="K4" s="71">
        <f t="shared" si="1"/>
        <v>213118</v>
      </c>
      <c r="L4" s="71">
        <f t="shared" si="1"/>
        <v>92103</v>
      </c>
      <c r="M4" s="71">
        <f t="shared" si="1"/>
        <v>103146</v>
      </c>
      <c r="N4" s="71">
        <f t="shared" si="1"/>
        <v>121785</v>
      </c>
      <c r="O4" s="71">
        <f t="shared" si="1"/>
        <v>184274</v>
      </c>
      <c r="P4" s="71">
        <f t="shared" si="1"/>
        <v>137501</v>
      </c>
      <c r="Q4" s="71">
        <f t="shared" si="1"/>
        <v>149714</v>
      </c>
      <c r="R4" s="71">
        <f t="shared" ref="R4:V4" si="2">SUM(R5:R13)</f>
        <v>139611</v>
      </c>
      <c r="S4" s="71">
        <f t="shared" si="2"/>
        <v>129193</v>
      </c>
      <c r="T4" s="71">
        <f t="shared" si="2"/>
        <v>196906</v>
      </c>
      <c r="U4" s="71">
        <f t="shared" si="2"/>
        <v>192049</v>
      </c>
      <c r="V4" s="71">
        <f t="shared" si="2"/>
        <v>183327</v>
      </c>
      <c r="W4" s="71">
        <f t="shared" ref="W4:Y4" si="3">SUM(W5:W13)</f>
        <v>164805</v>
      </c>
      <c r="X4" s="71">
        <f t="shared" si="3"/>
        <v>204456</v>
      </c>
      <c r="Y4" s="71">
        <f t="shared" si="3"/>
        <v>162941</v>
      </c>
      <c r="DA4" s="88" t="s">
        <v>630</v>
      </c>
    </row>
    <row r="5" spans="1:105" ht="12" customHeight="1" x14ac:dyDescent="0.25">
      <c r="A5" s="28" t="s">
        <v>51</v>
      </c>
      <c r="B5" s="82"/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>
        <v>0</v>
      </c>
      <c r="L5" s="82">
        <v>0</v>
      </c>
      <c r="M5" s="82">
        <v>0</v>
      </c>
      <c r="N5" s="82">
        <v>0</v>
      </c>
      <c r="O5" s="82">
        <v>0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0</v>
      </c>
      <c r="X5" s="82">
        <v>0</v>
      </c>
      <c r="Y5" s="82">
        <v>0</v>
      </c>
      <c r="DA5" s="89" t="s">
        <v>631</v>
      </c>
    </row>
    <row r="6" spans="1:105" ht="12" customHeight="1" x14ac:dyDescent="0.25">
      <c r="A6" s="28" t="s">
        <v>74</v>
      </c>
      <c r="B6" s="82"/>
      <c r="C6" s="82">
        <v>0</v>
      </c>
      <c r="D6" s="82">
        <v>152</v>
      </c>
      <c r="E6" s="82">
        <v>110</v>
      </c>
      <c r="F6" s="82">
        <v>81</v>
      </c>
      <c r="G6" s="82">
        <v>90</v>
      </c>
      <c r="H6" s="82">
        <v>51</v>
      </c>
      <c r="I6" s="82">
        <v>54</v>
      </c>
      <c r="J6" s="82">
        <v>26</v>
      </c>
      <c r="K6" s="82">
        <v>3</v>
      </c>
      <c r="L6" s="82">
        <v>0</v>
      </c>
      <c r="M6" s="82">
        <v>0</v>
      </c>
      <c r="N6" s="82">
        <v>37</v>
      </c>
      <c r="O6" s="82">
        <v>71</v>
      </c>
      <c r="P6" s="82">
        <v>179</v>
      </c>
      <c r="Q6" s="82">
        <v>0</v>
      </c>
      <c r="R6" s="82">
        <v>26</v>
      </c>
      <c r="S6" s="82">
        <v>45</v>
      </c>
      <c r="T6" s="82">
        <v>129</v>
      </c>
      <c r="U6" s="82">
        <v>100</v>
      </c>
      <c r="V6" s="82">
        <v>74</v>
      </c>
      <c r="W6" s="82">
        <v>32</v>
      </c>
      <c r="X6" s="82">
        <v>23</v>
      </c>
      <c r="Y6" s="82">
        <v>21</v>
      </c>
      <c r="DA6" s="89" t="s">
        <v>632</v>
      </c>
    </row>
    <row r="7" spans="1:105" ht="12" customHeight="1" x14ac:dyDescent="0.25">
      <c r="A7" s="28" t="s">
        <v>200</v>
      </c>
      <c r="B7" s="82"/>
      <c r="C7" s="82">
        <v>1394</v>
      </c>
      <c r="D7" s="82">
        <v>0</v>
      </c>
      <c r="E7" s="82">
        <v>0</v>
      </c>
      <c r="F7" s="82">
        <v>0</v>
      </c>
      <c r="G7" s="82">
        <v>3420</v>
      </c>
      <c r="H7" s="82">
        <v>106</v>
      </c>
      <c r="I7" s="82">
        <v>1438</v>
      </c>
      <c r="J7" s="82">
        <v>158</v>
      </c>
      <c r="K7" s="82">
        <v>2375</v>
      </c>
      <c r="L7" s="82">
        <v>1973</v>
      </c>
      <c r="M7" s="82">
        <v>4712</v>
      </c>
      <c r="N7" s="82">
        <v>7078</v>
      </c>
      <c r="O7" s="82">
        <v>10389</v>
      </c>
      <c r="P7" s="82">
        <v>1306</v>
      </c>
      <c r="Q7" s="82">
        <v>289</v>
      </c>
      <c r="R7" s="82">
        <v>0</v>
      </c>
      <c r="S7" s="82">
        <v>0</v>
      </c>
      <c r="T7" s="82">
        <v>425</v>
      </c>
      <c r="U7" s="82">
        <v>3331</v>
      </c>
      <c r="V7" s="82">
        <v>4101</v>
      </c>
      <c r="W7" s="82">
        <v>2336</v>
      </c>
      <c r="X7" s="82">
        <v>0</v>
      </c>
      <c r="Y7" s="82">
        <v>0</v>
      </c>
      <c r="DA7" s="89" t="s">
        <v>633</v>
      </c>
    </row>
    <row r="8" spans="1:105" ht="12" customHeight="1" x14ac:dyDescent="0.25">
      <c r="A8" s="28" t="s">
        <v>189</v>
      </c>
      <c r="B8" s="82"/>
      <c r="C8" s="82">
        <v>395</v>
      </c>
      <c r="D8" s="82">
        <v>0</v>
      </c>
      <c r="E8" s="82">
        <v>0</v>
      </c>
      <c r="F8" s="82">
        <v>0</v>
      </c>
      <c r="G8" s="82">
        <v>0</v>
      </c>
      <c r="H8" s="82">
        <v>126</v>
      </c>
      <c r="I8" s="82">
        <v>2908</v>
      </c>
      <c r="J8" s="82">
        <v>7816</v>
      </c>
      <c r="K8" s="82">
        <v>4745</v>
      </c>
      <c r="L8" s="82">
        <v>320</v>
      </c>
      <c r="M8" s="82">
        <v>0</v>
      </c>
      <c r="N8" s="82">
        <v>0</v>
      </c>
      <c r="O8" s="82">
        <v>49</v>
      </c>
      <c r="P8" s="82">
        <v>568</v>
      </c>
      <c r="Q8" s="82">
        <v>216</v>
      </c>
      <c r="R8" s="82">
        <v>0</v>
      </c>
      <c r="S8" s="82">
        <v>0</v>
      </c>
      <c r="T8" s="82">
        <v>0</v>
      </c>
      <c r="U8" s="82">
        <v>0</v>
      </c>
      <c r="V8" s="82">
        <v>0</v>
      </c>
      <c r="W8" s="82">
        <v>0</v>
      </c>
      <c r="X8" s="82">
        <v>483</v>
      </c>
      <c r="Y8" s="82">
        <v>1376</v>
      </c>
      <c r="DA8" s="89" t="s">
        <v>634</v>
      </c>
    </row>
    <row r="9" spans="1:105" ht="12" customHeight="1" x14ac:dyDescent="0.25">
      <c r="A9" s="28" t="s">
        <v>202</v>
      </c>
      <c r="B9" s="82"/>
      <c r="C9" s="82">
        <v>2341</v>
      </c>
      <c r="D9" s="82">
        <v>6221</v>
      </c>
      <c r="E9" s="82">
        <v>6817</v>
      </c>
      <c r="F9" s="82">
        <v>8006</v>
      </c>
      <c r="G9" s="82">
        <v>7888</v>
      </c>
      <c r="H9" s="82">
        <v>7601</v>
      </c>
      <c r="I9" s="82">
        <v>9783</v>
      </c>
      <c r="J9" s="82">
        <v>14257</v>
      </c>
      <c r="K9" s="82">
        <v>21558</v>
      </c>
      <c r="L9" s="82">
        <v>17893</v>
      </c>
      <c r="M9" s="82">
        <v>30029</v>
      </c>
      <c r="N9" s="82">
        <v>16847</v>
      </c>
      <c r="O9" s="82">
        <v>9971</v>
      </c>
      <c r="P9" s="82">
        <v>0</v>
      </c>
      <c r="Q9" s="82">
        <v>2206</v>
      </c>
      <c r="R9" s="82">
        <v>3002</v>
      </c>
      <c r="S9" s="82">
        <v>4521</v>
      </c>
      <c r="T9" s="82">
        <v>7884</v>
      </c>
      <c r="U9" s="82">
        <v>17559</v>
      </c>
      <c r="V9" s="82">
        <v>25023</v>
      </c>
      <c r="W9" s="82">
        <v>19818</v>
      </c>
      <c r="X9" s="82">
        <v>21244</v>
      </c>
      <c r="Y9" s="82">
        <v>16011</v>
      </c>
      <c r="DA9" s="89" t="s">
        <v>635</v>
      </c>
    </row>
    <row r="10" spans="1:105" ht="12" customHeight="1" x14ac:dyDescent="0.25">
      <c r="A10" s="28" t="s">
        <v>197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X10" s="82">
        <v>0</v>
      </c>
      <c r="Y10" s="82">
        <v>0</v>
      </c>
      <c r="DA10" s="89" t="s">
        <v>636</v>
      </c>
    </row>
    <row r="11" spans="1:105" ht="12" customHeight="1" x14ac:dyDescent="0.25">
      <c r="A11" s="28" t="s">
        <v>198</v>
      </c>
      <c r="B11" s="82"/>
      <c r="C11" s="82">
        <v>57709</v>
      </c>
      <c r="D11" s="82">
        <v>45304</v>
      </c>
      <c r="E11" s="82">
        <v>44815</v>
      </c>
      <c r="F11" s="82">
        <v>46773</v>
      </c>
      <c r="G11" s="82">
        <v>20588</v>
      </c>
      <c r="H11" s="82">
        <v>27698</v>
      </c>
      <c r="I11" s="82">
        <v>37736</v>
      </c>
      <c r="J11" s="82">
        <v>108825</v>
      </c>
      <c r="K11" s="82">
        <v>81497</v>
      </c>
      <c r="L11" s="82">
        <v>12909</v>
      </c>
      <c r="M11" s="82">
        <v>20075</v>
      </c>
      <c r="N11" s="82">
        <v>37668</v>
      </c>
      <c r="O11" s="82">
        <v>56858</v>
      </c>
      <c r="P11" s="82">
        <v>51607</v>
      </c>
      <c r="Q11" s="82">
        <v>51918</v>
      </c>
      <c r="R11" s="82">
        <v>49651</v>
      </c>
      <c r="S11" s="82">
        <v>51072</v>
      </c>
      <c r="T11" s="82">
        <v>63410</v>
      </c>
      <c r="U11" s="82">
        <v>63845</v>
      </c>
      <c r="V11" s="82">
        <v>55665</v>
      </c>
      <c r="W11" s="82">
        <v>66263</v>
      </c>
      <c r="X11" s="82">
        <v>80860</v>
      </c>
      <c r="Y11" s="82">
        <v>67964</v>
      </c>
      <c r="DA11" s="89" t="s">
        <v>637</v>
      </c>
    </row>
    <row r="12" spans="1:105" ht="12" customHeight="1" x14ac:dyDescent="0.25">
      <c r="A12" s="28" t="s">
        <v>95</v>
      </c>
      <c r="B12" s="82"/>
      <c r="C12" s="82">
        <v>42898</v>
      </c>
      <c r="D12" s="82">
        <v>60816</v>
      </c>
      <c r="E12" s="82">
        <v>61740</v>
      </c>
      <c r="F12" s="82">
        <v>58020</v>
      </c>
      <c r="G12" s="82">
        <v>48563</v>
      </c>
      <c r="H12" s="82">
        <v>40331</v>
      </c>
      <c r="I12" s="82">
        <v>40118</v>
      </c>
      <c r="J12" s="82">
        <v>70011</v>
      </c>
      <c r="K12" s="82">
        <v>61755</v>
      </c>
      <c r="L12" s="82">
        <v>33155</v>
      </c>
      <c r="M12" s="82">
        <v>21472</v>
      </c>
      <c r="N12" s="82">
        <v>24121</v>
      </c>
      <c r="O12" s="82">
        <v>57943</v>
      </c>
      <c r="P12" s="82">
        <v>56221</v>
      </c>
      <c r="Q12" s="82">
        <v>57457</v>
      </c>
      <c r="R12" s="82">
        <v>59058</v>
      </c>
      <c r="S12" s="82">
        <v>41595</v>
      </c>
      <c r="T12" s="82">
        <v>90432</v>
      </c>
      <c r="U12" s="82">
        <v>72385</v>
      </c>
      <c r="V12" s="82">
        <v>74123</v>
      </c>
      <c r="W12" s="82">
        <v>45646</v>
      </c>
      <c r="X12" s="82">
        <v>84626</v>
      </c>
      <c r="Y12" s="82">
        <v>62137</v>
      </c>
      <c r="DA12" s="89" t="s">
        <v>638</v>
      </c>
    </row>
    <row r="13" spans="1:105" ht="12" customHeight="1" x14ac:dyDescent="0.25">
      <c r="A13" s="73" t="s">
        <v>94</v>
      </c>
      <c r="B13" s="83"/>
      <c r="C13" s="83">
        <v>6761</v>
      </c>
      <c r="D13" s="83">
        <v>2136</v>
      </c>
      <c r="E13" s="83">
        <v>4531</v>
      </c>
      <c r="F13" s="83">
        <v>7581</v>
      </c>
      <c r="G13" s="83">
        <v>7061</v>
      </c>
      <c r="H13" s="83">
        <v>10818</v>
      </c>
      <c r="I13" s="83">
        <v>17026</v>
      </c>
      <c r="J13" s="83">
        <v>37819</v>
      </c>
      <c r="K13" s="83">
        <v>41185</v>
      </c>
      <c r="L13" s="83">
        <v>25853</v>
      </c>
      <c r="M13" s="83">
        <v>26858</v>
      </c>
      <c r="N13" s="83">
        <v>36034</v>
      </c>
      <c r="O13" s="83">
        <v>48993</v>
      </c>
      <c r="P13" s="83">
        <v>27620</v>
      </c>
      <c r="Q13" s="83">
        <v>37628</v>
      </c>
      <c r="R13" s="83">
        <v>27874</v>
      </c>
      <c r="S13" s="83">
        <v>31960</v>
      </c>
      <c r="T13" s="83">
        <v>34626</v>
      </c>
      <c r="U13" s="83">
        <v>34829</v>
      </c>
      <c r="V13" s="83">
        <v>24341</v>
      </c>
      <c r="W13" s="83">
        <v>30710</v>
      </c>
      <c r="X13" s="83">
        <v>17220</v>
      </c>
      <c r="Y13" s="83">
        <v>15432</v>
      </c>
      <c r="DA13" s="90" t="s">
        <v>639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61839</v>
      </c>
      <c r="D14" s="85">
        <f t="shared" si="4"/>
        <v>51677</v>
      </c>
      <c r="E14" s="85">
        <f t="shared" si="4"/>
        <v>51742</v>
      </c>
      <c r="F14" s="85">
        <f t="shared" si="4"/>
        <v>54860</v>
      </c>
      <c r="G14" s="85">
        <f t="shared" si="4"/>
        <v>31986</v>
      </c>
      <c r="H14" s="85">
        <f t="shared" si="4"/>
        <v>35582</v>
      </c>
      <c r="I14" s="85">
        <f t="shared" si="4"/>
        <v>51919</v>
      </c>
      <c r="J14" s="85">
        <f t="shared" si="4"/>
        <v>131082</v>
      </c>
      <c r="K14" s="85">
        <f t="shared" si="4"/>
        <v>110178</v>
      </c>
      <c r="L14" s="85">
        <f t="shared" si="4"/>
        <v>33095</v>
      </c>
      <c r="M14" s="85">
        <f t="shared" si="4"/>
        <v>54816</v>
      </c>
      <c r="N14" s="85">
        <f t="shared" si="4"/>
        <v>61630</v>
      </c>
      <c r="O14" s="85">
        <f t="shared" si="4"/>
        <v>77338</v>
      </c>
      <c r="P14" s="85">
        <f t="shared" si="4"/>
        <v>53660</v>
      </c>
      <c r="Q14" s="85">
        <f t="shared" si="4"/>
        <v>54629</v>
      </c>
      <c r="R14" s="85">
        <f t="shared" ref="R14:V14" si="5">SUM(R5:R11)</f>
        <v>52679</v>
      </c>
      <c r="S14" s="85">
        <f t="shared" si="5"/>
        <v>55638</v>
      </c>
      <c r="T14" s="85">
        <f t="shared" si="5"/>
        <v>71848</v>
      </c>
      <c r="U14" s="85">
        <f t="shared" si="5"/>
        <v>84835</v>
      </c>
      <c r="V14" s="85">
        <f t="shared" si="5"/>
        <v>84863</v>
      </c>
      <c r="W14" s="85">
        <f t="shared" ref="W14:Y14" si="6">SUM(W5:W11)</f>
        <v>88449</v>
      </c>
      <c r="X14" s="85">
        <f t="shared" si="6"/>
        <v>102610</v>
      </c>
      <c r="Y14" s="85">
        <f t="shared" si="6"/>
        <v>85372</v>
      </c>
      <c r="DA14" s="93"/>
    </row>
    <row r="15" spans="1:105" ht="12.95" customHeight="1" x14ac:dyDescent="0.25">
      <c r="A15" s="68" t="s">
        <v>92</v>
      </c>
      <c r="B15" s="71"/>
      <c r="C15" s="71">
        <f t="shared" ref="C15:Y15" si="7">C16</f>
        <v>1502</v>
      </c>
      <c r="D15" s="71">
        <f t="shared" si="7"/>
        <v>1900</v>
      </c>
      <c r="E15" s="71">
        <f t="shared" si="7"/>
        <v>2088</v>
      </c>
      <c r="F15" s="71">
        <f t="shared" si="7"/>
        <v>2810</v>
      </c>
      <c r="G15" s="71">
        <f t="shared" si="7"/>
        <v>3407</v>
      </c>
      <c r="H15" s="71">
        <f t="shared" si="7"/>
        <v>3655</v>
      </c>
      <c r="I15" s="71">
        <f t="shared" si="7"/>
        <v>4195</v>
      </c>
      <c r="J15" s="71">
        <f t="shared" si="7"/>
        <v>2248</v>
      </c>
      <c r="K15" s="71">
        <f t="shared" si="7"/>
        <v>5637</v>
      </c>
      <c r="L15" s="71">
        <f t="shared" si="7"/>
        <v>5461</v>
      </c>
      <c r="M15" s="71">
        <f t="shared" si="7"/>
        <v>4345</v>
      </c>
      <c r="N15" s="71">
        <f t="shared" si="7"/>
        <v>6889</v>
      </c>
      <c r="O15" s="71">
        <f t="shared" si="7"/>
        <v>8443</v>
      </c>
      <c r="P15" s="71">
        <f t="shared" si="7"/>
        <v>11238</v>
      </c>
      <c r="Q15" s="71">
        <f t="shared" si="7"/>
        <v>7429</v>
      </c>
      <c r="R15" s="71">
        <f t="shared" si="7"/>
        <v>4665</v>
      </c>
      <c r="S15" s="71">
        <f t="shared" si="7"/>
        <v>8793</v>
      </c>
      <c r="T15" s="71">
        <f t="shared" si="7"/>
        <v>8044</v>
      </c>
      <c r="U15" s="71">
        <f t="shared" si="7"/>
        <v>11337</v>
      </c>
      <c r="V15" s="71">
        <f t="shared" si="7"/>
        <v>20723</v>
      </c>
      <c r="W15" s="71">
        <f t="shared" si="7"/>
        <v>3741</v>
      </c>
      <c r="X15" s="71">
        <f t="shared" si="7"/>
        <v>7210</v>
      </c>
      <c r="Y15" s="71">
        <f t="shared" si="7"/>
        <v>2214</v>
      </c>
      <c r="DA15" s="88" t="s">
        <v>640</v>
      </c>
    </row>
    <row r="16" spans="1:105" ht="12" customHeight="1" x14ac:dyDescent="0.25">
      <c r="A16" s="28" t="s">
        <v>91</v>
      </c>
      <c r="B16" s="82"/>
      <c r="C16" s="82">
        <v>1502</v>
      </c>
      <c r="D16" s="82">
        <v>1900</v>
      </c>
      <c r="E16" s="82">
        <v>2088</v>
      </c>
      <c r="F16" s="82">
        <v>2810</v>
      </c>
      <c r="G16" s="82">
        <v>3407</v>
      </c>
      <c r="H16" s="82">
        <v>3655</v>
      </c>
      <c r="I16" s="82">
        <v>4195</v>
      </c>
      <c r="J16" s="82">
        <v>2248</v>
      </c>
      <c r="K16" s="82">
        <v>5637</v>
      </c>
      <c r="L16" s="82">
        <v>5461</v>
      </c>
      <c r="M16" s="82">
        <v>4345</v>
      </c>
      <c r="N16" s="82">
        <v>6889</v>
      </c>
      <c r="O16" s="82">
        <v>8443</v>
      </c>
      <c r="P16" s="82">
        <v>11238</v>
      </c>
      <c r="Q16" s="82">
        <v>7429</v>
      </c>
      <c r="R16" s="82">
        <v>4665</v>
      </c>
      <c r="S16" s="82">
        <v>8793</v>
      </c>
      <c r="T16" s="82">
        <v>8044</v>
      </c>
      <c r="U16" s="82">
        <v>11337</v>
      </c>
      <c r="V16" s="82">
        <v>20723</v>
      </c>
      <c r="W16" s="82">
        <v>3741</v>
      </c>
      <c r="X16" s="82">
        <v>7210</v>
      </c>
      <c r="Y16" s="82">
        <v>2214</v>
      </c>
      <c r="DA16" s="89" t="s">
        <v>641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111498</v>
      </c>
      <c r="D17" s="71">
        <f t="shared" si="8"/>
        <v>114629</v>
      </c>
      <c r="E17" s="71">
        <f t="shared" si="8"/>
        <v>118013</v>
      </c>
      <c r="F17" s="71">
        <f t="shared" si="8"/>
        <v>120461</v>
      </c>
      <c r="G17" s="71">
        <f t="shared" si="8"/>
        <v>87610</v>
      </c>
      <c r="H17" s="71">
        <f t="shared" si="8"/>
        <v>86731</v>
      </c>
      <c r="I17" s="71">
        <f t="shared" si="8"/>
        <v>109063</v>
      </c>
      <c r="J17" s="71">
        <f t="shared" si="8"/>
        <v>238912</v>
      </c>
      <c r="K17" s="71">
        <f t="shared" si="8"/>
        <v>213118</v>
      </c>
      <c r="L17" s="71">
        <f t="shared" si="8"/>
        <v>92103</v>
      </c>
      <c r="M17" s="71">
        <f t="shared" si="8"/>
        <v>103146</v>
      </c>
      <c r="N17" s="71">
        <f t="shared" si="8"/>
        <v>121785</v>
      </c>
      <c r="O17" s="71">
        <f t="shared" si="8"/>
        <v>184274</v>
      </c>
      <c r="P17" s="71">
        <f t="shared" si="8"/>
        <v>137501</v>
      </c>
      <c r="Q17" s="71">
        <f t="shared" si="8"/>
        <v>149714</v>
      </c>
      <c r="R17" s="71">
        <f t="shared" ref="R17:V17" si="9">SUM(R18:R25)</f>
        <v>139611</v>
      </c>
      <c r="S17" s="71">
        <f t="shared" si="9"/>
        <v>129193</v>
      </c>
      <c r="T17" s="71">
        <f t="shared" si="9"/>
        <v>196906</v>
      </c>
      <c r="U17" s="71">
        <f t="shared" si="9"/>
        <v>192049</v>
      </c>
      <c r="V17" s="71">
        <f t="shared" si="9"/>
        <v>183327</v>
      </c>
      <c r="W17" s="71">
        <f t="shared" ref="W17:Y17" si="10">SUM(W18:W25)</f>
        <v>164805</v>
      </c>
      <c r="X17" s="71">
        <f t="shared" si="10"/>
        <v>204456</v>
      </c>
      <c r="Y17" s="71">
        <f t="shared" si="10"/>
        <v>162941</v>
      </c>
      <c r="DA17" s="88" t="s">
        <v>642</v>
      </c>
    </row>
    <row r="18" spans="1:105" ht="12" customHeight="1" x14ac:dyDescent="0.25">
      <c r="A18" s="28" t="s">
        <v>51</v>
      </c>
      <c r="B18" s="82"/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0</v>
      </c>
      <c r="M18" s="82">
        <v>0</v>
      </c>
      <c r="N18" s="82">
        <v>0</v>
      </c>
      <c r="O18" s="82">
        <v>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X18" s="82">
        <v>0</v>
      </c>
      <c r="Y18" s="82">
        <v>0</v>
      </c>
      <c r="DA18" s="89" t="s">
        <v>643</v>
      </c>
    </row>
    <row r="19" spans="1:105" s="2" customFormat="1" ht="12" customHeight="1" x14ac:dyDescent="0.25">
      <c r="A19" s="28" t="s">
        <v>74</v>
      </c>
      <c r="B19" s="82"/>
      <c r="C19" s="82">
        <v>0</v>
      </c>
      <c r="D19" s="82">
        <v>423</v>
      </c>
      <c r="E19" s="82">
        <v>325</v>
      </c>
      <c r="F19" s="82">
        <v>256</v>
      </c>
      <c r="G19" s="82">
        <v>272</v>
      </c>
      <c r="H19" s="82">
        <v>181</v>
      </c>
      <c r="I19" s="82">
        <v>323</v>
      </c>
      <c r="J19" s="82">
        <v>495</v>
      </c>
      <c r="K19" s="82">
        <v>376</v>
      </c>
      <c r="L19" s="82">
        <v>273</v>
      </c>
      <c r="M19" s="82">
        <v>220</v>
      </c>
      <c r="N19" s="82">
        <v>328</v>
      </c>
      <c r="O19" s="82">
        <v>549</v>
      </c>
      <c r="P19" s="82">
        <v>611</v>
      </c>
      <c r="Q19" s="82">
        <v>64</v>
      </c>
      <c r="R19" s="82">
        <v>206</v>
      </c>
      <c r="S19" s="82">
        <v>212</v>
      </c>
      <c r="T19" s="82">
        <v>459</v>
      </c>
      <c r="U19" s="82">
        <v>502</v>
      </c>
      <c r="V19" s="82">
        <v>576</v>
      </c>
      <c r="W19" s="82">
        <v>565</v>
      </c>
      <c r="X19" s="82">
        <v>769</v>
      </c>
      <c r="Y19" s="82">
        <v>420</v>
      </c>
      <c r="DA19" s="89" t="s">
        <v>644</v>
      </c>
    </row>
    <row r="20" spans="1:105" ht="12" customHeight="1" x14ac:dyDescent="0.25">
      <c r="A20" s="28" t="s">
        <v>200</v>
      </c>
      <c r="B20" s="82"/>
      <c r="C20" s="82">
        <v>986</v>
      </c>
      <c r="D20" s="82">
        <v>0</v>
      </c>
      <c r="E20" s="82">
        <v>0</v>
      </c>
      <c r="F20" s="82">
        <v>0</v>
      </c>
      <c r="G20" s="82">
        <v>2721</v>
      </c>
      <c r="H20" s="82">
        <v>12</v>
      </c>
      <c r="I20" s="82">
        <v>1331</v>
      </c>
      <c r="J20" s="82">
        <v>158</v>
      </c>
      <c r="K20" s="82">
        <v>2375</v>
      </c>
      <c r="L20" s="82">
        <v>1946</v>
      </c>
      <c r="M20" s="82">
        <v>4501</v>
      </c>
      <c r="N20" s="82">
        <v>6813</v>
      </c>
      <c r="O20" s="82">
        <v>9916</v>
      </c>
      <c r="P20" s="82">
        <v>965</v>
      </c>
      <c r="Q20" s="82">
        <v>206</v>
      </c>
      <c r="R20" s="82">
        <v>0</v>
      </c>
      <c r="S20" s="82">
        <v>0</v>
      </c>
      <c r="T20" s="82">
        <v>188</v>
      </c>
      <c r="U20" s="82">
        <v>754</v>
      </c>
      <c r="V20" s="82">
        <v>619</v>
      </c>
      <c r="W20" s="82">
        <v>504</v>
      </c>
      <c r="X20" s="82">
        <v>0</v>
      </c>
      <c r="Y20" s="82">
        <v>0</v>
      </c>
      <c r="DA20" s="89" t="s">
        <v>645</v>
      </c>
    </row>
    <row r="21" spans="1:105" ht="12" customHeight="1" x14ac:dyDescent="0.25">
      <c r="A21" s="28" t="s">
        <v>189</v>
      </c>
      <c r="B21" s="82"/>
      <c r="C21" s="82">
        <v>340</v>
      </c>
      <c r="D21" s="82">
        <v>0</v>
      </c>
      <c r="E21" s="82">
        <v>0</v>
      </c>
      <c r="F21" s="82">
        <v>0</v>
      </c>
      <c r="G21" s="82">
        <v>0</v>
      </c>
      <c r="H21" s="82">
        <v>44</v>
      </c>
      <c r="I21" s="82">
        <v>2790</v>
      </c>
      <c r="J21" s="82">
        <v>7570</v>
      </c>
      <c r="K21" s="82">
        <v>4588</v>
      </c>
      <c r="L21" s="82">
        <v>320</v>
      </c>
      <c r="M21" s="82">
        <v>0</v>
      </c>
      <c r="N21" s="82">
        <v>0</v>
      </c>
      <c r="O21" s="82">
        <v>29</v>
      </c>
      <c r="P21" s="82">
        <v>412</v>
      </c>
      <c r="Q21" s="82">
        <v>61</v>
      </c>
      <c r="R21" s="82">
        <v>0</v>
      </c>
      <c r="S21" s="82">
        <v>0</v>
      </c>
      <c r="T21" s="82">
        <v>0</v>
      </c>
      <c r="U21" s="82">
        <v>0</v>
      </c>
      <c r="V21" s="82">
        <v>0</v>
      </c>
      <c r="W21" s="82">
        <v>0</v>
      </c>
      <c r="X21" s="82">
        <v>468</v>
      </c>
      <c r="Y21" s="82">
        <v>1316</v>
      </c>
      <c r="DA21" s="89" t="s">
        <v>646</v>
      </c>
    </row>
    <row r="22" spans="1:105" ht="12" customHeight="1" x14ac:dyDescent="0.25">
      <c r="A22" s="28" t="s">
        <v>202</v>
      </c>
      <c r="B22" s="82"/>
      <c r="C22" s="82">
        <v>2170</v>
      </c>
      <c r="D22" s="82">
        <v>5892</v>
      </c>
      <c r="E22" s="82">
        <v>6389</v>
      </c>
      <c r="F22" s="82">
        <v>7413</v>
      </c>
      <c r="G22" s="82">
        <v>7214</v>
      </c>
      <c r="H22" s="82">
        <v>6841</v>
      </c>
      <c r="I22" s="82">
        <v>9051</v>
      </c>
      <c r="J22" s="82">
        <v>13207</v>
      </c>
      <c r="K22" s="82">
        <v>19909</v>
      </c>
      <c r="L22" s="82">
        <v>16590</v>
      </c>
      <c r="M22" s="82">
        <v>28132</v>
      </c>
      <c r="N22" s="82">
        <v>15694</v>
      </c>
      <c r="O22" s="82">
        <v>8858</v>
      </c>
      <c r="P22" s="82">
        <v>0</v>
      </c>
      <c r="Q22" s="82">
        <v>727</v>
      </c>
      <c r="R22" s="82">
        <v>1652</v>
      </c>
      <c r="S22" s="82">
        <v>3086</v>
      </c>
      <c r="T22" s="82">
        <v>6027</v>
      </c>
      <c r="U22" s="82">
        <v>15366</v>
      </c>
      <c r="V22" s="82">
        <v>24122</v>
      </c>
      <c r="W22" s="82">
        <v>19377</v>
      </c>
      <c r="X22" s="82">
        <v>21244</v>
      </c>
      <c r="Y22" s="82">
        <v>15282</v>
      </c>
      <c r="DA22" s="89" t="s">
        <v>647</v>
      </c>
    </row>
    <row r="23" spans="1:105" ht="12" customHeight="1" x14ac:dyDescent="0.25">
      <c r="A23" s="28" t="s">
        <v>197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2">
        <v>0</v>
      </c>
      <c r="Y23" s="82">
        <v>0</v>
      </c>
      <c r="DA23" s="89" t="s">
        <v>648</v>
      </c>
    </row>
    <row r="24" spans="1:105" ht="12" customHeight="1" x14ac:dyDescent="0.25">
      <c r="A24" s="28" t="s">
        <v>198</v>
      </c>
      <c r="B24" s="82"/>
      <c r="C24" s="82">
        <v>52122</v>
      </c>
      <c r="D24" s="82">
        <v>42864</v>
      </c>
      <c r="E24" s="82">
        <v>39432</v>
      </c>
      <c r="F24" s="82">
        <v>36625</v>
      </c>
      <c r="G24" s="82">
        <v>20588</v>
      </c>
      <c r="H24" s="82">
        <v>27698</v>
      </c>
      <c r="I24" s="82">
        <v>37736</v>
      </c>
      <c r="J24" s="82">
        <v>75642</v>
      </c>
      <c r="K24" s="82">
        <v>60055</v>
      </c>
      <c r="L24" s="82">
        <v>12909</v>
      </c>
      <c r="M24" s="82">
        <v>18546</v>
      </c>
      <c r="N24" s="82">
        <v>37361</v>
      </c>
      <c r="O24" s="82">
        <v>55483</v>
      </c>
      <c r="P24" s="82">
        <v>47658</v>
      </c>
      <c r="Q24" s="82">
        <v>46899</v>
      </c>
      <c r="R24" s="82">
        <v>42487</v>
      </c>
      <c r="S24" s="82">
        <v>44846</v>
      </c>
      <c r="T24" s="82">
        <v>61589</v>
      </c>
      <c r="U24" s="82">
        <v>61079</v>
      </c>
      <c r="V24" s="82">
        <v>53154</v>
      </c>
      <c r="W24" s="82">
        <v>62178</v>
      </c>
      <c r="X24" s="82">
        <v>75307</v>
      </c>
      <c r="Y24" s="82">
        <v>62848</v>
      </c>
      <c r="DA24" s="89" t="s">
        <v>649</v>
      </c>
    </row>
    <row r="25" spans="1:105" ht="12" customHeight="1" x14ac:dyDescent="0.25">
      <c r="A25" s="73" t="s">
        <v>53</v>
      </c>
      <c r="B25" s="83"/>
      <c r="C25" s="83">
        <v>55880</v>
      </c>
      <c r="D25" s="83">
        <v>65450</v>
      </c>
      <c r="E25" s="83">
        <v>71867</v>
      </c>
      <c r="F25" s="83">
        <v>76167</v>
      </c>
      <c r="G25" s="83">
        <v>56815</v>
      </c>
      <c r="H25" s="83">
        <v>51955</v>
      </c>
      <c r="I25" s="83">
        <v>57832</v>
      </c>
      <c r="J25" s="83">
        <v>141840</v>
      </c>
      <c r="K25" s="83">
        <v>125815</v>
      </c>
      <c r="L25" s="83">
        <v>60065</v>
      </c>
      <c r="M25" s="83">
        <v>51747</v>
      </c>
      <c r="N25" s="83">
        <v>61589</v>
      </c>
      <c r="O25" s="83">
        <v>109439</v>
      </c>
      <c r="P25" s="83">
        <v>87855</v>
      </c>
      <c r="Q25" s="83">
        <v>101757</v>
      </c>
      <c r="R25" s="83">
        <v>95266</v>
      </c>
      <c r="S25" s="83">
        <v>81049</v>
      </c>
      <c r="T25" s="83">
        <v>128643</v>
      </c>
      <c r="U25" s="83">
        <v>114348</v>
      </c>
      <c r="V25" s="83">
        <v>104856</v>
      </c>
      <c r="W25" s="83">
        <v>82181</v>
      </c>
      <c r="X25" s="83">
        <v>106668</v>
      </c>
      <c r="Y25" s="83">
        <v>83075</v>
      </c>
      <c r="DA25" s="90" t="s">
        <v>650</v>
      </c>
    </row>
    <row r="26" spans="1:105" ht="12" customHeight="1" x14ac:dyDescent="0.25">
      <c r="A26" s="84" t="s">
        <v>52</v>
      </c>
      <c r="B26" s="85"/>
      <c r="C26" s="85">
        <v>5178</v>
      </c>
      <c r="D26" s="85">
        <v>7923</v>
      </c>
      <c r="E26" s="85">
        <v>6144</v>
      </c>
      <c r="F26" s="85">
        <v>6192</v>
      </c>
      <c r="G26" s="85">
        <v>6011</v>
      </c>
      <c r="H26" s="85">
        <v>5381</v>
      </c>
      <c r="I26" s="85">
        <v>25154</v>
      </c>
      <c r="J26" s="85">
        <v>28171</v>
      </c>
      <c r="K26" s="85">
        <v>10202</v>
      </c>
      <c r="L26" s="85">
        <v>8426</v>
      </c>
      <c r="M26" s="85">
        <v>5965</v>
      </c>
      <c r="N26" s="85">
        <v>7961</v>
      </c>
      <c r="O26" s="85">
        <v>14840</v>
      </c>
      <c r="P26" s="85">
        <v>14953</v>
      </c>
      <c r="Q26" s="85">
        <v>18269</v>
      </c>
      <c r="R26" s="85">
        <v>11496</v>
      </c>
      <c r="S26" s="85">
        <v>8775</v>
      </c>
      <c r="T26" s="85">
        <v>14205</v>
      </c>
      <c r="U26" s="85">
        <v>13164</v>
      </c>
      <c r="V26" s="85">
        <v>13182</v>
      </c>
      <c r="W26" s="85">
        <v>11592</v>
      </c>
      <c r="X26" s="85">
        <v>15150</v>
      </c>
      <c r="Y26" s="85">
        <v>8204</v>
      </c>
      <c r="DA26" s="93" t="s">
        <v>651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111498</v>
      </c>
      <c r="D27" s="71">
        <f t="shared" si="11"/>
        <v>114629</v>
      </c>
      <c r="E27" s="71">
        <f t="shared" si="11"/>
        <v>118013</v>
      </c>
      <c r="F27" s="71">
        <f t="shared" si="11"/>
        <v>120461</v>
      </c>
      <c r="G27" s="71">
        <f t="shared" si="11"/>
        <v>87610</v>
      </c>
      <c r="H27" s="71">
        <f t="shared" si="11"/>
        <v>86731</v>
      </c>
      <c r="I27" s="71">
        <f t="shared" si="11"/>
        <v>109063</v>
      </c>
      <c r="J27" s="71">
        <f t="shared" si="11"/>
        <v>238912</v>
      </c>
      <c r="K27" s="71">
        <f t="shared" si="11"/>
        <v>213118</v>
      </c>
      <c r="L27" s="71">
        <f t="shared" si="11"/>
        <v>92103</v>
      </c>
      <c r="M27" s="71">
        <f t="shared" si="11"/>
        <v>103146</v>
      </c>
      <c r="N27" s="71">
        <f t="shared" si="11"/>
        <v>121785</v>
      </c>
      <c r="O27" s="71">
        <f t="shared" si="11"/>
        <v>184274</v>
      </c>
      <c r="P27" s="71">
        <f t="shared" si="11"/>
        <v>137501</v>
      </c>
      <c r="Q27" s="71">
        <f t="shared" si="11"/>
        <v>149714</v>
      </c>
      <c r="R27" s="71">
        <f t="shared" ref="R27:V27" si="12">SUM(R28:R32)</f>
        <v>139611</v>
      </c>
      <c r="S27" s="71">
        <f t="shared" si="12"/>
        <v>129193</v>
      </c>
      <c r="T27" s="71">
        <f t="shared" si="12"/>
        <v>196906</v>
      </c>
      <c r="U27" s="71">
        <f t="shared" si="12"/>
        <v>192049</v>
      </c>
      <c r="V27" s="71">
        <f t="shared" si="12"/>
        <v>183327</v>
      </c>
      <c r="W27" s="71">
        <f t="shared" ref="W27:Y27" si="13">SUM(W28:W32)</f>
        <v>164805</v>
      </c>
      <c r="X27" s="71">
        <f t="shared" si="13"/>
        <v>204456</v>
      </c>
      <c r="Y27" s="71">
        <f t="shared" si="13"/>
        <v>162941</v>
      </c>
      <c r="DA27" s="88" t="s">
        <v>652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X28" s="82">
        <v>0</v>
      </c>
      <c r="Y28" s="82">
        <v>0</v>
      </c>
      <c r="DA28" s="89" t="s">
        <v>653</v>
      </c>
    </row>
    <row r="29" spans="1:105" s="2" customFormat="1" ht="12" customHeight="1" x14ac:dyDescent="0.25">
      <c r="A29" s="28" t="s">
        <v>74</v>
      </c>
      <c r="B29" s="82"/>
      <c r="C29" s="82">
        <v>0</v>
      </c>
      <c r="D29" s="82">
        <v>0</v>
      </c>
      <c r="E29" s="82">
        <v>0</v>
      </c>
      <c r="F29" s="82">
        <v>0</v>
      </c>
      <c r="G29" s="82">
        <v>0</v>
      </c>
      <c r="H29" s="82">
        <v>0</v>
      </c>
      <c r="I29" s="82">
        <v>0</v>
      </c>
      <c r="J29" s="82">
        <v>0</v>
      </c>
      <c r="K29" s="82">
        <v>0</v>
      </c>
      <c r="L29" s="82">
        <v>0</v>
      </c>
      <c r="M29" s="82">
        <v>0</v>
      </c>
      <c r="N29" s="82">
        <v>0</v>
      </c>
      <c r="O29" s="82">
        <v>0</v>
      </c>
      <c r="P29" s="82">
        <v>0</v>
      </c>
      <c r="Q29" s="82">
        <v>0</v>
      </c>
      <c r="R29" s="82">
        <v>0</v>
      </c>
      <c r="S29" s="82">
        <v>0</v>
      </c>
      <c r="T29" s="82">
        <v>0</v>
      </c>
      <c r="U29" s="82">
        <v>0</v>
      </c>
      <c r="V29" s="82">
        <v>0</v>
      </c>
      <c r="W29" s="82">
        <v>0</v>
      </c>
      <c r="X29" s="82">
        <v>0</v>
      </c>
      <c r="Y29" s="82">
        <v>0</v>
      </c>
      <c r="DA29" s="89" t="s">
        <v>654</v>
      </c>
    </row>
    <row r="30" spans="1:105" ht="12" customHeight="1" x14ac:dyDescent="0.25">
      <c r="A30" s="28" t="s">
        <v>189</v>
      </c>
      <c r="B30" s="82"/>
      <c r="C30" s="82">
        <v>338</v>
      </c>
      <c r="D30" s="82">
        <v>0</v>
      </c>
      <c r="E30" s="82">
        <v>0</v>
      </c>
      <c r="F30" s="82">
        <v>0</v>
      </c>
      <c r="G30" s="82">
        <v>0</v>
      </c>
      <c r="H30" s="82">
        <v>124</v>
      </c>
      <c r="I30" s="82">
        <v>2847</v>
      </c>
      <c r="J30" s="82">
        <v>7561</v>
      </c>
      <c r="K30" s="82">
        <v>4599</v>
      </c>
      <c r="L30" s="82">
        <v>304</v>
      </c>
      <c r="M30" s="82">
        <v>0</v>
      </c>
      <c r="N30" s="82">
        <v>0</v>
      </c>
      <c r="O30" s="82">
        <v>46</v>
      </c>
      <c r="P30" s="82">
        <v>527</v>
      </c>
      <c r="Q30" s="82">
        <v>200</v>
      </c>
      <c r="R30" s="82">
        <v>0</v>
      </c>
      <c r="S30" s="82">
        <v>0</v>
      </c>
      <c r="T30" s="82">
        <v>0</v>
      </c>
      <c r="U30" s="82">
        <v>0</v>
      </c>
      <c r="V30" s="82">
        <v>0</v>
      </c>
      <c r="W30" s="82">
        <v>0</v>
      </c>
      <c r="X30" s="82">
        <v>465</v>
      </c>
      <c r="Y30" s="82">
        <v>1318</v>
      </c>
      <c r="DA30" s="89" t="s">
        <v>655</v>
      </c>
    </row>
    <row r="31" spans="1:105" ht="12" customHeight="1" x14ac:dyDescent="0.25">
      <c r="A31" s="28" t="s">
        <v>202</v>
      </c>
      <c r="B31" s="82"/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X31" s="82">
        <v>0</v>
      </c>
      <c r="Y31" s="82">
        <v>0</v>
      </c>
      <c r="DA31" s="89" t="s">
        <v>656</v>
      </c>
    </row>
    <row r="32" spans="1:105" ht="12" customHeight="1" x14ac:dyDescent="0.25">
      <c r="A32" s="32" t="s">
        <v>53</v>
      </c>
      <c r="B32" s="86"/>
      <c r="C32" s="86">
        <v>111160</v>
      </c>
      <c r="D32" s="86">
        <v>114629</v>
      </c>
      <c r="E32" s="86">
        <v>118013</v>
      </c>
      <c r="F32" s="86">
        <v>120461</v>
      </c>
      <c r="G32" s="86">
        <v>87610</v>
      </c>
      <c r="H32" s="86">
        <v>86607</v>
      </c>
      <c r="I32" s="86">
        <v>106216</v>
      </c>
      <c r="J32" s="86">
        <v>231351</v>
      </c>
      <c r="K32" s="86">
        <v>208519</v>
      </c>
      <c r="L32" s="86">
        <v>91799</v>
      </c>
      <c r="M32" s="86">
        <v>103146</v>
      </c>
      <c r="N32" s="86">
        <v>121785</v>
      </c>
      <c r="O32" s="86">
        <v>184228</v>
      </c>
      <c r="P32" s="86">
        <v>136974</v>
      </c>
      <c r="Q32" s="86">
        <v>149514</v>
      </c>
      <c r="R32" s="86">
        <v>139611</v>
      </c>
      <c r="S32" s="86">
        <v>129193</v>
      </c>
      <c r="T32" s="86">
        <v>196906</v>
      </c>
      <c r="U32" s="86">
        <v>192049</v>
      </c>
      <c r="V32" s="86">
        <v>183327</v>
      </c>
      <c r="W32" s="86">
        <v>164805</v>
      </c>
      <c r="X32" s="86">
        <v>203991</v>
      </c>
      <c r="Y32" s="86">
        <v>161623</v>
      </c>
      <c r="DA32" s="92" t="s">
        <v>657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Y14 C17:Y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127.9227021513932</v>
      </c>
      <c r="D3" s="65">
        <f t="shared" si="0"/>
        <v>117.23157079151534</v>
      </c>
      <c r="E3" s="65">
        <f t="shared" si="0"/>
        <v>120.84024417023305</v>
      </c>
      <c r="F3" s="65">
        <f t="shared" si="0"/>
        <v>123.88153708438557</v>
      </c>
      <c r="G3" s="65">
        <f t="shared" si="0"/>
        <v>93.277596645362692</v>
      </c>
      <c r="H3" s="65">
        <f t="shared" si="0"/>
        <v>92.02896327080029</v>
      </c>
      <c r="I3" s="65">
        <f t="shared" si="0"/>
        <v>119.77958052352413</v>
      </c>
      <c r="J3" s="65">
        <f t="shared" si="0"/>
        <v>266.54173116322772</v>
      </c>
      <c r="K3" s="65">
        <f t="shared" si="0"/>
        <v>243.65549841015792</v>
      </c>
      <c r="L3" s="65">
        <f t="shared" si="0"/>
        <v>109.70006262062189</v>
      </c>
      <c r="M3" s="65">
        <f t="shared" si="0"/>
        <v>141.42902053885706</v>
      </c>
      <c r="N3" s="65">
        <f t="shared" si="0"/>
        <v>163.44263974480015</v>
      </c>
      <c r="O3" s="65">
        <f t="shared" si="0"/>
        <v>207.41037802539952</v>
      </c>
      <c r="P3" s="65">
        <f t="shared" si="0"/>
        <v>120.35523655309493</v>
      </c>
      <c r="Q3" s="65">
        <f t="shared" si="0"/>
        <v>132.27070831128466</v>
      </c>
      <c r="R3" s="65">
        <f t="shared" ref="R3:V3" si="1">SUM(R4,R15,R17,R27)</f>
        <v>116.8713956572942</v>
      </c>
      <c r="S3" s="65">
        <f t="shared" si="1"/>
        <v>112.97000472038586</v>
      </c>
      <c r="T3" s="65">
        <f t="shared" si="1"/>
        <v>142.45073895921345</v>
      </c>
      <c r="U3" s="65">
        <f t="shared" si="1"/>
        <v>138.0420036149946</v>
      </c>
      <c r="V3" s="65">
        <f t="shared" si="1"/>
        <v>121.42238884849907</v>
      </c>
      <c r="W3" s="65">
        <f t="shared" ref="W3:Y3" si="2">SUM(W4,W15,W17,W27)</f>
        <v>119.9210627151985</v>
      </c>
      <c r="X3" s="65">
        <f t="shared" si="2"/>
        <v>112.10474411900279</v>
      </c>
      <c r="Y3" s="65">
        <f t="shared" si="2"/>
        <v>82.919723987111553</v>
      </c>
      <c r="DA3" s="87" t="s">
        <v>659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116.15793578012894</v>
      </c>
      <c r="D4" s="69">
        <f t="shared" si="3"/>
        <v>105.06869652962823</v>
      </c>
      <c r="E4" s="69">
        <f t="shared" si="3"/>
        <v>108.16538042100267</v>
      </c>
      <c r="F4" s="69">
        <f t="shared" si="3"/>
        <v>110.62209787253383</v>
      </c>
      <c r="G4" s="69">
        <f t="shared" si="3"/>
        <v>83.137185597410664</v>
      </c>
      <c r="H4" s="69">
        <f t="shared" si="3"/>
        <v>82.148266483600239</v>
      </c>
      <c r="I4" s="69">
        <f t="shared" si="3"/>
        <v>107.80745604805783</v>
      </c>
      <c r="J4" s="69">
        <f t="shared" si="3"/>
        <v>241.29152063777022</v>
      </c>
      <c r="K4" s="69">
        <f t="shared" si="3"/>
        <v>219.50719567720381</v>
      </c>
      <c r="L4" s="69">
        <f t="shared" si="3"/>
        <v>99.572965923721526</v>
      </c>
      <c r="M4" s="69">
        <f t="shared" si="3"/>
        <v>129.00794051133295</v>
      </c>
      <c r="N4" s="69">
        <f t="shared" si="3"/>
        <v>149.48238005744656</v>
      </c>
      <c r="O4" s="69">
        <f t="shared" si="3"/>
        <v>184.92716716642494</v>
      </c>
      <c r="P4" s="69">
        <f t="shared" si="3"/>
        <v>104.0699742084778</v>
      </c>
      <c r="Q4" s="69">
        <f t="shared" si="3"/>
        <v>113.42468690761915</v>
      </c>
      <c r="R4" s="69">
        <f t="shared" ref="R4:V4" si="4">SUM(R5:R14)</f>
        <v>98.355483244012859</v>
      </c>
      <c r="S4" s="69">
        <f t="shared" si="4"/>
        <v>96.810918162591321</v>
      </c>
      <c r="T4" s="69">
        <f t="shared" si="4"/>
        <v>116.64987609880335</v>
      </c>
      <c r="U4" s="69">
        <f t="shared" si="4"/>
        <v>113.36206662081283</v>
      </c>
      <c r="V4" s="69">
        <f t="shared" si="4"/>
        <v>98.84278982426423</v>
      </c>
      <c r="W4" s="69">
        <f t="shared" ref="W4:Y4" si="5">SUM(W5:W14)</f>
        <v>98.800105692615872</v>
      </c>
      <c r="X4" s="69">
        <f t="shared" si="5"/>
        <v>86.971861720859664</v>
      </c>
      <c r="Y4" s="69">
        <f t="shared" si="5"/>
        <v>62.414530884936859</v>
      </c>
      <c r="DA4" s="88" t="s">
        <v>660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0</v>
      </c>
      <c r="Y5" s="72">
        <v>0</v>
      </c>
      <c r="DA5" s="89" t="s">
        <v>661</v>
      </c>
    </row>
    <row r="6" spans="1:105" ht="12" customHeight="1" x14ac:dyDescent="0.25">
      <c r="A6" s="28" t="s">
        <v>74</v>
      </c>
      <c r="B6" s="72"/>
      <c r="C6" s="72">
        <v>0</v>
      </c>
      <c r="D6" s="72">
        <v>0.26414986330337664</v>
      </c>
      <c r="E6" s="72">
        <v>0.22221795528426519</v>
      </c>
      <c r="F6" s="72">
        <v>0.1222222620349294</v>
      </c>
      <c r="G6" s="72">
        <v>0.17297934062158243</v>
      </c>
      <c r="H6" s="72">
        <v>8.567437516373802E-2</v>
      </c>
      <c r="I6" s="72">
        <v>9.3873030712730773E-2</v>
      </c>
      <c r="J6" s="72">
        <v>4.2464857623139514E-2</v>
      </c>
      <c r="K6" s="72">
        <v>4.7476121371566324E-3</v>
      </c>
      <c r="L6" s="72">
        <v>0</v>
      </c>
      <c r="M6" s="72">
        <v>0</v>
      </c>
      <c r="N6" s="72">
        <v>5.4265511123963869E-2</v>
      </c>
      <c r="O6" s="72">
        <v>9.1111029603266988E-2</v>
      </c>
      <c r="P6" s="72">
        <v>0.27942248551752991</v>
      </c>
      <c r="Q6" s="72">
        <v>0</v>
      </c>
      <c r="R6" s="72">
        <v>2.7187073274135679E-2</v>
      </c>
      <c r="S6" s="72">
        <v>4.658550405604709E-2</v>
      </c>
      <c r="T6" s="72">
        <v>0.12538845725115569</v>
      </c>
      <c r="U6" s="72">
        <v>9.3195549988609641E-2</v>
      </c>
      <c r="V6" s="72">
        <v>6.7241643439989354E-2</v>
      </c>
      <c r="W6" s="72">
        <v>2.5948312815625943E-2</v>
      </c>
      <c r="X6" s="72">
        <v>1.6101565687724795E-2</v>
      </c>
      <c r="Y6" s="72">
        <v>1.1969135620595905E-2</v>
      </c>
      <c r="DA6" s="89" t="s">
        <v>662</v>
      </c>
    </row>
    <row r="7" spans="1:105" ht="12" customHeight="1" x14ac:dyDescent="0.25">
      <c r="A7" s="28" t="s">
        <v>200</v>
      </c>
      <c r="B7" s="72"/>
      <c r="C7" s="72">
        <v>2.6829893416638058</v>
      </c>
      <c r="D7" s="72">
        <v>0</v>
      </c>
      <c r="E7" s="72">
        <v>0</v>
      </c>
      <c r="F7" s="72">
        <v>0</v>
      </c>
      <c r="G7" s="72">
        <v>7.6993635602854233</v>
      </c>
      <c r="H7" s="72">
        <v>0.19645261472550637</v>
      </c>
      <c r="I7" s="72">
        <v>2.4682577816259252</v>
      </c>
      <c r="J7" s="72">
        <v>0.27518602479157561</v>
      </c>
      <c r="K7" s="72">
        <v>4.1761203580204107</v>
      </c>
      <c r="L7" s="72">
        <v>3.5495139029449452</v>
      </c>
      <c r="M7" s="72">
        <v>7.8955977405433728</v>
      </c>
      <c r="N7" s="72">
        <v>12.341588305584128</v>
      </c>
      <c r="O7" s="72">
        <v>17.429079939216475</v>
      </c>
      <c r="P7" s="72">
        <v>1.8098370380159134</v>
      </c>
      <c r="Q7" s="72">
        <v>0.38176963207995096</v>
      </c>
      <c r="R7" s="72">
        <v>0</v>
      </c>
      <c r="S7" s="72">
        <v>0</v>
      </c>
      <c r="T7" s="72">
        <v>0.4274778052129698</v>
      </c>
      <c r="U7" s="72">
        <v>3.0987369868605286</v>
      </c>
      <c r="V7" s="72">
        <v>3.9554528435139389</v>
      </c>
      <c r="W7" s="72">
        <v>2.2446100356043859</v>
      </c>
      <c r="X7" s="72">
        <v>0</v>
      </c>
      <c r="Y7" s="72">
        <v>0</v>
      </c>
      <c r="DA7" s="89" t="s">
        <v>663</v>
      </c>
    </row>
    <row r="8" spans="1:105" ht="12" customHeight="1" x14ac:dyDescent="0.25">
      <c r="A8" s="28" t="s">
        <v>189</v>
      </c>
      <c r="B8" s="72"/>
      <c r="C8" s="72">
        <v>0.78712946491215996</v>
      </c>
      <c r="D8" s="72">
        <v>0</v>
      </c>
      <c r="E8" s="72">
        <v>0</v>
      </c>
      <c r="F8" s="72">
        <v>0</v>
      </c>
      <c r="G8" s="72">
        <v>0</v>
      </c>
      <c r="H8" s="72">
        <v>0.17887584383227581</v>
      </c>
      <c r="I8" s="72">
        <v>3.3903592924963082</v>
      </c>
      <c r="J8" s="72">
        <v>14.266114599919117</v>
      </c>
      <c r="K8" s="72">
        <v>9.4937531608441255</v>
      </c>
      <c r="L8" s="72">
        <v>0.68982005540402513</v>
      </c>
      <c r="M8" s="72">
        <v>0</v>
      </c>
      <c r="N8" s="72">
        <v>0</v>
      </c>
      <c r="O8" s="72">
        <v>6.8939576281278558E-2</v>
      </c>
      <c r="P8" s="72">
        <v>0.71237005027773903</v>
      </c>
      <c r="Q8" s="72">
        <v>0.25446652512241269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0.2844481673679905</v>
      </c>
      <c r="Y8" s="72">
        <v>0.75331485416265731</v>
      </c>
      <c r="DA8" s="89" t="s">
        <v>664</v>
      </c>
    </row>
    <row r="9" spans="1:105" ht="12" customHeight="1" x14ac:dyDescent="0.25">
      <c r="A9" s="28" t="s">
        <v>202</v>
      </c>
      <c r="B9" s="72"/>
      <c r="C9" s="72">
        <v>3.8332179688307702</v>
      </c>
      <c r="D9" s="72">
        <v>10.241842274364414</v>
      </c>
      <c r="E9" s="72">
        <v>11.270733048654957</v>
      </c>
      <c r="F9" s="72">
        <v>12.728461403852959</v>
      </c>
      <c r="G9" s="72">
        <v>13.313943466687052</v>
      </c>
      <c r="H9" s="72">
        <v>11.795332450989113</v>
      </c>
      <c r="I9" s="72">
        <v>14.769205732778666</v>
      </c>
      <c r="J9" s="72">
        <v>21.817131149268452</v>
      </c>
      <c r="K9" s="72">
        <v>30.141217052181606</v>
      </c>
      <c r="L9" s="72">
        <v>21.846863123302889</v>
      </c>
      <c r="M9" s="72">
        <v>54.32323205130163</v>
      </c>
      <c r="N9" s="72">
        <v>28.465239380335021</v>
      </c>
      <c r="O9" s="72">
        <v>13.468928655540971</v>
      </c>
      <c r="P9" s="72">
        <v>0</v>
      </c>
      <c r="Q9" s="72">
        <v>2.6226078360927136</v>
      </c>
      <c r="R9" s="72">
        <v>3.406196538106447</v>
      </c>
      <c r="S9" s="72">
        <v>4.9643779727604347</v>
      </c>
      <c r="T9" s="72">
        <v>7.1371372418166237</v>
      </c>
      <c r="U9" s="72">
        <v>14.479974439794537</v>
      </c>
      <c r="V9" s="72">
        <v>21.478474783958941</v>
      </c>
      <c r="W9" s="72">
        <v>15.735432567167718</v>
      </c>
      <c r="X9" s="72">
        <v>14.011207428143747</v>
      </c>
      <c r="Y9" s="72">
        <v>8.9634436101704598</v>
      </c>
      <c r="DA9" s="89" t="s">
        <v>665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666</v>
      </c>
    </row>
    <row r="11" spans="1:105" ht="12" customHeight="1" x14ac:dyDescent="0.25">
      <c r="A11" s="28" t="s">
        <v>198</v>
      </c>
      <c r="B11" s="72"/>
      <c r="C11" s="72">
        <v>73.016925202533372</v>
      </c>
      <c r="D11" s="72">
        <v>56.179249861154716</v>
      </c>
      <c r="E11" s="72">
        <v>55.426700362885569</v>
      </c>
      <c r="F11" s="72">
        <v>57.167330145901481</v>
      </c>
      <c r="G11" s="72">
        <v>26.222444455844695</v>
      </c>
      <c r="H11" s="72">
        <v>35.559618882064093</v>
      </c>
      <c r="I11" s="72">
        <v>47.729409010151073</v>
      </c>
      <c r="J11" s="72">
        <v>128.55946464799828</v>
      </c>
      <c r="K11" s="72">
        <v>96.511036794255745</v>
      </c>
      <c r="L11" s="72">
        <v>19.623710315425026</v>
      </c>
      <c r="M11" s="72">
        <v>23.978680386432522</v>
      </c>
      <c r="N11" s="72">
        <v>48.994269126854846</v>
      </c>
      <c r="O11" s="72">
        <v>70.203907885733315</v>
      </c>
      <c r="P11" s="72">
        <v>55.4140662689612</v>
      </c>
      <c r="Q11" s="72">
        <v>53.863839911245037</v>
      </c>
      <c r="R11" s="72">
        <v>51.148590379547414</v>
      </c>
      <c r="S11" s="72">
        <v>50.163321078056455</v>
      </c>
      <c r="T11" s="72">
        <v>57.917689355620574</v>
      </c>
      <c r="U11" s="72">
        <v>54.062746217518004</v>
      </c>
      <c r="V11" s="72">
        <v>42.162947557583493</v>
      </c>
      <c r="W11" s="72">
        <v>50.693141840980019</v>
      </c>
      <c r="X11" s="72">
        <v>50.570132630049514</v>
      </c>
      <c r="Y11" s="72">
        <v>37.763592277202868</v>
      </c>
      <c r="DA11" s="89" t="s">
        <v>667</v>
      </c>
    </row>
    <row r="12" spans="1:105" ht="12" customHeight="1" x14ac:dyDescent="0.25">
      <c r="A12" s="28" t="s">
        <v>95</v>
      </c>
      <c r="B12" s="72"/>
      <c r="C12" s="72">
        <v>26.380905787016793</v>
      </c>
      <c r="D12" s="72">
        <v>35.324982564110208</v>
      </c>
      <c r="E12" s="72">
        <v>34.930238773232951</v>
      </c>
      <c r="F12" s="72">
        <v>30.424605470398557</v>
      </c>
      <c r="G12" s="72">
        <v>25.854945650199998</v>
      </c>
      <c r="H12" s="72">
        <v>19.833510832082371</v>
      </c>
      <c r="I12" s="72">
        <v>17.747851350938927</v>
      </c>
      <c r="J12" s="72">
        <v>29.424758291756376</v>
      </c>
      <c r="K12" s="72">
        <v>25.199690238912993</v>
      </c>
      <c r="L12" s="72">
        <v>15.39584399794701</v>
      </c>
      <c r="M12" s="72">
        <v>8.5518184439074183</v>
      </c>
      <c r="N12" s="72">
        <v>8.8651452443938172</v>
      </c>
      <c r="O12" s="72">
        <v>18.70245046911181</v>
      </c>
      <c r="P12" s="72">
        <v>15.309707480893406</v>
      </c>
      <c r="Q12" s="72">
        <v>13.852575210960481</v>
      </c>
      <c r="R12" s="72">
        <v>14.967478245733252</v>
      </c>
      <c r="S12" s="72">
        <v>9.8237958158447665</v>
      </c>
      <c r="T12" s="72">
        <v>20.064644171935708</v>
      </c>
      <c r="U12" s="72">
        <v>14.520689732378463</v>
      </c>
      <c r="V12" s="72">
        <v>14.656657223418444</v>
      </c>
      <c r="W12" s="72">
        <v>8.0234388028421613</v>
      </c>
      <c r="X12" s="72">
        <v>13.009159659496866</v>
      </c>
      <c r="Y12" s="72">
        <v>7.7788286127306661</v>
      </c>
      <c r="DA12" s="89" t="s">
        <v>668</v>
      </c>
    </row>
    <row r="13" spans="1:105" ht="12" customHeight="1" x14ac:dyDescent="0.25">
      <c r="A13" s="73" t="s">
        <v>94</v>
      </c>
      <c r="B13" s="74"/>
      <c r="C13" s="74">
        <v>9.1365364927532315</v>
      </c>
      <c r="D13" s="74">
        <v>2.8075740972305399</v>
      </c>
      <c r="E13" s="74">
        <v>6.0668998007056416</v>
      </c>
      <c r="F13" s="74">
        <v>9.9253594096066511</v>
      </c>
      <c r="G13" s="74">
        <v>9.6354730128668518</v>
      </c>
      <c r="H13" s="74">
        <v>14.320840793560532</v>
      </c>
      <c r="I13" s="74">
        <v>21.320245036867448</v>
      </c>
      <c r="J13" s="74">
        <v>46.236590820269079</v>
      </c>
      <c r="K13" s="74">
        <v>53.3881496157736</v>
      </c>
      <c r="L13" s="74">
        <v>38.252566642843931</v>
      </c>
      <c r="M13" s="74">
        <v>33.827990103050325</v>
      </c>
      <c r="N13" s="74">
        <v>50.336380974806843</v>
      </c>
      <c r="O13" s="74">
        <v>64.494428741891312</v>
      </c>
      <c r="P13" s="74">
        <v>30.350366728088453</v>
      </c>
      <c r="Q13" s="74">
        <v>42.272337981380318</v>
      </c>
      <c r="R13" s="74">
        <v>28.640568984277888</v>
      </c>
      <c r="S13" s="74">
        <v>31.643147418807988</v>
      </c>
      <c r="T13" s="74">
        <v>30.767952940288897</v>
      </c>
      <c r="U13" s="74">
        <v>26.836705255855602</v>
      </c>
      <c r="V13" s="74">
        <v>16.237695117240353</v>
      </c>
      <c r="W13" s="74">
        <v>21.818384220459027</v>
      </c>
      <c r="X13" s="74">
        <v>8.8521536427591201</v>
      </c>
      <c r="Y13" s="74">
        <v>6.9723208184210153</v>
      </c>
      <c r="DA13" s="90" t="s">
        <v>669</v>
      </c>
    </row>
    <row r="14" spans="1:105" ht="12" customHeight="1" x14ac:dyDescent="0.25">
      <c r="A14" s="75" t="s">
        <v>97</v>
      </c>
      <c r="B14" s="76"/>
      <c r="C14" s="76">
        <v>0.32023152241880554</v>
      </c>
      <c r="D14" s="76">
        <v>0.25089786946497755</v>
      </c>
      <c r="E14" s="76">
        <v>0.24859048023929065</v>
      </c>
      <c r="F14" s="76">
        <v>0.25411918073923723</v>
      </c>
      <c r="G14" s="76">
        <v>0.23803611090505089</v>
      </c>
      <c r="H14" s="76">
        <v>0.17796069118260199</v>
      </c>
      <c r="I14" s="76">
        <v>0.28825481248675566</v>
      </c>
      <c r="J14" s="76">
        <v>0.66981024614421492</v>
      </c>
      <c r="K14" s="76">
        <v>0.59248084507817955</v>
      </c>
      <c r="L14" s="76">
        <v>0.21464788585369371</v>
      </c>
      <c r="M14" s="76">
        <v>0.4306217860976857</v>
      </c>
      <c r="N14" s="76">
        <v>0.42549151434792531</v>
      </c>
      <c r="O14" s="76">
        <v>0.46832086904649983</v>
      </c>
      <c r="P14" s="76">
        <v>0.19420415672356064</v>
      </c>
      <c r="Q14" s="76">
        <v>0.17708981073823432</v>
      </c>
      <c r="R14" s="76">
        <v>0.16546202307371671</v>
      </c>
      <c r="S14" s="76">
        <v>0.16969037306563253</v>
      </c>
      <c r="T14" s="76">
        <v>0.2095861266774221</v>
      </c>
      <c r="U14" s="76">
        <v>0.27001843841707973</v>
      </c>
      <c r="V14" s="76">
        <v>0.28432065510907539</v>
      </c>
      <c r="W14" s="76">
        <v>0.25914991274693511</v>
      </c>
      <c r="X14" s="76">
        <v>0.2286586273547063</v>
      </c>
      <c r="Y14" s="76">
        <v>0.171061576628592</v>
      </c>
      <c r="DA14" s="91" t="s">
        <v>670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1.6583059744019513E-2</v>
      </c>
      <c r="D15" s="69">
        <f t="shared" si="6"/>
        <v>2.0449774012380715E-2</v>
      </c>
      <c r="E15" s="69">
        <f t="shared" si="6"/>
        <v>2.1980439370294712E-2</v>
      </c>
      <c r="F15" s="69">
        <f t="shared" si="6"/>
        <v>2.8995778736462405E-2</v>
      </c>
      <c r="G15" s="69">
        <f t="shared" si="6"/>
        <v>3.4220934366401917E-2</v>
      </c>
      <c r="H15" s="69">
        <f t="shared" si="6"/>
        <v>3.6238128671186504E-2</v>
      </c>
      <c r="I15" s="69">
        <f t="shared" si="6"/>
        <v>4.1025249423706743E-2</v>
      </c>
      <c r="J15" s="69">
        <f t="shared" si="6"/>
        <v>2.2678793067915769E-2</v>
      </c>
      <c r="K15" s="69">
        <f t="shared" si="6"/>
        <v>5.5365904809512853E-2</v>
      </c>
      <c r="L15" s="69">
        <f t="shared" si="6"/>
        <v>5.419154365488392E-2</v>
      </c>
      <c r="M15" s="69">
        <f t="shared" si="6"/>
        <v>3.8936828561192335E-2</v>
      </c>
      <c r="N15" s="69">
        <f t="shared" si="6"/>
        <v>5.9919430701275811E-2</v>
      </c>
      <c r="O15" s="69">
        <f t="shared" si="6"/>
        <v>7.1796245748662599E-2</v>
      </c>
      <c r="P15" s="69">
        <f t="shared" si="6"/>
        <v>9.4837654836612911E-2</v>
      </c>
      <c r="Q15" s="69">
        <f t="shared" si="6"/>
        <v>5.7869866406149162E-2</v>
      </c>
      <c r="R15" s="69">
        <f t="shared" si="6"/>
        <v>3.5604721179472436E-2</v>
      </c>
      <c r="S15" s="69">
        <f t="shared" si="6"/>
        <v>6.7760305053921013E-2</v>
      </c>
      <c r="T15" s="69">
        <f t="shared" si="6"/>
        <v>6.4835757480119355E-2</v>
      </c>
      <c r="U15" s="69">
        <f t="shared" si="6"/>
        <v>8.8219209644703575E-2</v>
      </c>
      <c r="V15" s="69">
        <f t="shared" si="6"/>
        <v>0.15642983831935833</v>
      </c>
      <c r="W15" s="69">
        <f t="shared" si="6"/>
        <v>2.7631913076089636E-2</v>
      </c>
      <c r="X15" s="69">
        <f t="shared" si="6"/>
        <v>5.3090931061669656E-2</v>
      </c>
      <c r="Y15" s="69">
        <f t="shared" si="6"/>
        <v>1.5468840517533566E-2</v>
      </c>
      <c r="DA15" s="88" t="s">
        <v>671</v>
      </c>
    </row>
    <row r="16" spans="1:105" ht="12" customHeight="1" x14ac:dyDescent="0.25">
      <c r="A16" s="28" t="s">
        <v>91</v>
      </c>
      <c r="B16" s="72"/>
      <c r="C16" s="72">
        <v>1.6583059744019513E-2</v>
      </c>
      <c r="D16" s="72">
        <v>2.0449774012380715E-2</v>
      </c>
      <c r="E16" s="72">
        <v>2.1980439370294712E-2</v>
      </c>
      <c r="F16" s="72">
        <v>2.8995778736462405E-2</v>
      </c>
      <c r="G16" s="72">
        <v>3.4220934366401917E-2</v>
      </c>
      <c r="H16" s="72">
        <v>3.6238128671186504E-2</v>
      </c>
      <c r="I16" s="72">
        <v>4.1025249423706743E-2</v>
      </c>
      <c r="J16" s="72">
        <v>2.2678793067915769E-2</v>
      </c>
      <c r="K16" s="72">
        <v>5.5365904809512853E-2</v>
      </c>
      <c r="L16" s="72">
        <v>5.419154365488392E-2</v>
      </c>
      <c r="M16" s="72">
        <v>3.8936828561192335E-2</v>
      </c>
      <c r="N16" s="72">
        <v>5.9919430701275811E-2</v>
      </c>
      <c r="O16" s="72">
        <v>7.1796245748662599E-2</v>
      </c>
      <c r="P16" s="72">
        <v>9.4837654836612911E-2</v>
      </c>
      <c r="Q16" s="72">
        <v>5.7869866406149162E-2</v>
      </c>
      <c r="R16" s="72">
        <v>3.5604721179472436E-2</v>
      </c>
      <c r="S16" s="72">
        <v>6.7760305053921013E-2</v>
      </c>
      <c r="T16" s="72">
        <v>6.4835757480119355E-2</v>
      </c>
      <c r="U16" s="72">
        <v>8.8219209644703575E-2</v>
      </c>
      <c r="V16" s="72">
        <v>0.15642983831935833</v>
      </c>
      <c r="W16" s="72">
        <v>2.7631913076089636E-2</v>
      </c>
      <c r="X16" s="72">
        <v>5.3090931061669656E-2</v>
      </c>
      <c r="Y16" s="72">
        <v>1.5468840517533566E-2</v>
      </c>
      <c r="DA16" s="89" t="s">
        <v>672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10.240537272479742</v>
      </c>
      <c r="D17" s="69">
        <f t="shared" si="7"/>
        <v>10.57009902464214</v>
      </c>
      <c r="E17" s="69">
        <f t="shared" si="7"/>
        <v>10.974208990179676</v>
      </c>
      <c r="F17" s="69">
        <f t="shared" si="7"/>
        <v>11.441798323567291</v>
      </c>
      <c r="G17" s="69">
        <f t="shared" si="7"/>
        <v>8.7447850790264905</v>
      </c>
      <c r="H17" s="69">
        <f t="shared" si="7"/>
        <v>8.4594107720140208</v>
      </c>
      <c r="I17" s="69">
        <f t="shared" si="7"/>
        <v>10.206913306377421</v>
      </c>
      <c r="J17" s="69">
        <f t="shared" si="7"/>
        <v>21.569448199404139</v>
      </c>
      <c r="K17" s="69">
        <f t="shared" si="7"/>
        <v>20.50562991985953</v>
      </c>
      <c r="L17" s="69">
        <f t="shared" si="7"/>
        <v>8.4236895850721982</v>
      </c>
      <c r="M17" s="69">
        <f t="shared" si="7"/>
        <v>10.531578593171391</v>
      </c>
      <c r="N17" s="69">
        <f t="shared" si="7"/>
        <v>11.670709010229814</v>
      </c>
      <c r="O17" s="69">
        <f t="shared" si="7"/>
        <v>18.722201168917188</v>
      </c>
      <c r="P17" s="69">
        <f t="shared" si="7"/>
        <v>13.461966056666075</v>
      </c>
      <c r="Q17" s="69">
        <f t="shared" si="7"/>
        <v>15.601205887781228</v>
      </c>
      <c r="R17" s="69">
        <f t="shared" ref="R17:V17" si="8">SUM(R18:R26)</f>
        <v>15.548413801511916</v>
      </c>
      <c r="S17" s="69">
        <f t="shared" si="8"/>
        <v>13.201476016124115</v>
      </c>
      <c r="T17" s="69">
        <f t="shared" si="8"/>
        <v>21.162222666269979</v>
      </c>
      <c r="U17" s="69">
        <f t="shared" si="8"/>
        <v>20.189876451407216</v>
      </c>
      <c r="V17" s="69">
        <f t="shared" si="8"/>
        <v>18.236538750715738</v>
      </c>
      <c r="W17" s="69">
        <f t="shared" ref="W17:Y17" si="9">SUM(W18:W26)</f>
        <v>17.344779290278378</v>
      </c>
      <c r="X17" s="69">
        <f t="shared" si="9"/>
        <v>20.602677135478533</v>
      </c>
      <c r="Y17" s="69">
        <f t="shared" si="9"/>
        <v>16.892137382408301</v>
      </c>
      <c r="DA17" s="88" t="s">
        <v>673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674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3.7354865111186165E-2</v>
      </c>
      <c r="E19" s="72">
        <v>3.3353940362956525E-2</v>
      </c>
      <c r="F19" s="72">
        <v>2.0701777063324312E-2</v>
      </c>
      <c r="G19" s="72">
        <v>2.7286909988800227E-2</v>
      </c>
      <c r="H19" s="72">
        <v>1.6567950294636542E-2</v>
      </c>
      <c r="I19" s="72">
        <v>3.163181807518143E-2</v>
      </c>
      <c r="J19" s="72">
        <v>4.4637766702079119E-2</v>
      </c>
      <c r="K19" s="72">
        <v>3.4551734706753497E-2</v>
      </c>
      <c r="L19" s="72">
        <v>2.3977320276146658E-2</v>
      </c>
      <c r="M19" s="72">
        <v>2.0443186147962054E-2</v>
      </c>
      <c r="N19" s="72">
        <v>2.6988829260065052E-2</v>
      </c>
      <c r="O19" s="72">
        <v>4.7139861296364424E-2</v>
      </c>
      <c r="P19" s="72">
        <v>7.2941222113610274E-2</v>
      </c>
      <c r="Q19" s="72">
        <v>5.3306082904263224E-3</v>
      </c>
      <c r="R19" s="72">
        <v>1.9428515752670489E-2</v>
      </c>
      <c r="S19" s="72">
        <v>2.0539903797769266E-2</v>
      </c>
      <c r="T19" s="72">
        <v>4.3112880254203158E-2</v>
      </c>
      <c r="U19" s="72">
        <v>4.6409259050879177E-2</v>
      </c>
      <c r="V19" s="72">
        <v>5.0347919555021131E-2</v>
      </c>
      <c r="W19" s="72">
        <v>5.2404161809708472E-2</v>
      </c>
      <c r="X19" s="72">
        <v>7.3651766805675728E-2</v>
      </c>
      <c r="Y19" s="72">
        <v>4.1949560725075538E-2</v>
      </c>
      <c r="DA19" s="89" t="s">
        <v>675</v>
      </c>
    </row>
    <row r="20" spans="1:105" ht="12" customHeight="1" x14ac:dyDescent="0.25">
      <c r="A20" s="28" t="s">
        <v>200</v>
      </c>
      <c r="B20" s="72"/>
      <c r="C20" s="72">
        <v>0.1239867249742348</v>
      </c>
      <c r="D20" s="72">
        <v>0</v>
      </c>
      <c r="E20" s="72">
        <v>0</v>
      </c>
      <c r="F20" s="72">
        <v>0</v>
      </c>
      <c r="G20" s="72">
        <v>0.40347825125090087</v>
      </c>
      <c r="H20" s="72">
        <v>1.5190769604622172E-3</v>
      </c>
      <c r="I20" s="72">
        <v>0.16215645033518578</v>
      </c>
      <c r="J20" s="72">
        <v>1.8992813808892336E-2</v>
      </c>
      <c r="K20" s="72">
        <v>0.30087894336350091</v>
      </c>
      <c r="L20" s="72">
        <v>0.20742099202948006</v>
      </c>
      <c r="M20" s="72">
        <v>0.51886346635087222</v>
      </c>
      <c r="N20" s="72">
        <v>0.78556697284548349</v>
      </c>
      <c r="O20" s="72">
        <v>1.2496862128575743</v>
      </c>
      <c r="P20" s="72">
        <v>0.11442986784431688</v>
      </c>
      <c r="Q20" s="72">
        <v>2.60206143617039E-2</v>
      </c>
      <c r="R20" s="72">
        <v>0</v>
      </c>
      <c r="S20" s="72">
        <v>0</v>
      </c>
      <c r="T20" s="72">
        <v>2.1017102339074438E-2</v>
      </c>
      <c r="U20" s="72">
        <v>8.8001574301238589E-2</v>
      </c>
      <c r="V20" s="72">
        <v>8.314633992787944E-2</v>
      </c>
      <c r="W20" s="72">
        <v>4.8493255346540975E-2</v>
      </c>
      <c r="X20" s="72">
        <v>0</v>
      </c>
      <c r="Y20" s="72">
        <v>0</v>
      </c>
      <c r="DA20" s="89" t="s">
        <v>676</v>
      </c>
    </row>
    <row r="21" spans="1:105" ht="12" customHeight="1" x14ac:dyDescent="0.25">
      <c r="A21" s="28" t="s">
        <v>189</v>
      </c>
      <c r="B21" s="72"/>
      <c r="C21" s="72">
        <v>4.3788060234073244E-2</v>
      </c>
      <c r="D21" s="72">
        <v>0</v>
      </c>
      <c r="E21" s="72">
        <v>0</v>
      </c>
      <c r="F21" s="72">
        <v>0</v>
      </c>
      <c r="G21" s="72">
        <v>0</v>
      </c>
      <c r="H21" s="72">
        <v>4.0600953735002304E-3</v>
      </c>
      <c r="I21" s="72">
        <v>0.21622298563497783</v>
      </c>
      <c r="J21" s="72">
        <v>0.87072742635772615</v>
      </c>
      <c r="K21" s="72">
        <v>0.5967676019744319</v>
      </c>
      <c r="L21" s="72">
        <v>3.6731138162978509E-2</v>
      </c>
      <c r="M21" s="72">
        <v>0</v>
      </c>
      <c r="N21" s="72">
        <v>0</v>
      </c>
      <c r="O21" s="72">
        <v>2.8618719175457132E-3</v>
      </c>
      <c r="P21" s="72">
        <v>4.1533338952159118E-2</v>
      </c>
      <c r="Q21" s="72">
        <v>6.5109813745791419E-3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4.5160308920306882E-2</v>
      </c>
      <c r="Y21" s="72">
        <v>0.1340315666599867</v>
      </c>
      <c r="DA21" s="89" t="s">
        <v>677</v>
      </c>
    </row>
    <row r="22" spans="1:105" ht="12" customHeight="1" x14ac:dyDescent="0.25">
      <c r="A22" s="28" t="s">
        <v>202</v>
      </c>
      <c r="B22" s="72"/>
      <c r="C22" s="72">
        <v>0.23530958891900411</v>
      </c>
      <c r="D22" s="72">
        <v>0.64333142842682334</v>
      </c>
      <c r="E22" s="72">
        <v>0.68666108709696161</v>
      </c>
      <c r="F22" s="72">
        <v>0.79140838067321828</v>
      </c>
      <c r="G22" s="72">
        <v>0.78643525868962438</v>
      </c>
      <c r="H22" s="72">
        <v>0.70331423281274152</v>
      </c>
      <c r="I22" s="72">
        <v>0.93233387136306722</v>
      </c>
      <c r="J22" s="72">
        <v>1.3255677056203377</v>
      </c>
      <c r="K22" s="72">
        <v>1.8889596747373172</v>
      </c>
      <c r="L22" s="72">
        <v>1.1226627515493102</v>
      </c>
      <c r="M22" s="72">
        <v>3.2736015443564446</v>
      </c>
      <c r="N22" s="72">
        <v>1.6595333472872997</v>
      </c>
      <c r="O22" s="72">
        <v>0.86414311134569854</v>
      </c>
      <c r="P22" s="72">
        <v>0</v>
      </c>
      <c r="Q22" s="72">
        <v>8.0127774590212794E-2</v>
      </c>
      <c r="R22" s="72">
        <v>0.18718043071658763</v>
      </c>
      <c r="S22" s="72">
        <v>0.33170225325640657</v>
      </c>
      <c r="T22" s="72">
        <v>0.610225047047532</v>
      </c>
      <c r="U22" s="72">
        <v>1.5412879992135298</v>
      </c>
      <c r="V22" s="72">
        <v>2.5304955550173842</v>
      </c>
      <c r="W22" s="72">
        <v>2.0334956251954774</v>
      </c>
      <c r="X22" s="72">
        <v>2.2268480168149374</v>
      </c>
      <c r="Y22" s="72">
        <v>1.5836876545238749</v>
      </c>
      <c r="DA22" s="89" t="s">
        <v>678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679</v>
      </c>
    </row>
    <row r="24" spans="1:105" ht="12" customHeight="1" x14ac:dyDescent="0.25">
      <c r="A24" s="28" t="s">
        <v>198</v>
      </c>
      <c r="B24" s="72"/>
      <c r="C24" s="72">
        <v>4.283088671872104</v>
      </c>
      <c r="D24" s="72">
        <v>3.4620477523148137</v>
      </c>
      <c r="E24" s="72">
        <v>3.1373715243756828</v>
      </c>
      <c r="F24" s="72">
        <v>3.023720932854852</v>
      </c>
      <c r="G24" s="72">
        <v>1.6772110106600837</v>
      </c>
      <c r="H24" s="72">
        <v>2.2928801054300276</v>
      </c>
      <c r="I24" s="72">
        <v>3.1425378382700506</v>
      </c>
      <c r="J24" s="72">
        <v>5.9096306697759635</v>
      </c>
      <c r="K24" s="72">
        <v>5.0256302351362878</v>
      </c>
      <c r="L24" s="72">
        <v>1.0897028159258444</v>
      </c>
      <c r="M24" s="72">
        <v>1.4429255777649501</v>
      </c>
      <c r="N24" s="72">
        <v>3.0671315900724703</v>
      </c>
      <c r="O24" s="72">
        <v>4.9708916389954325</v>
      </c>
      <c r="P24" s="72">
        <v>4.2058992285300878</v>
      </c>
      <c r="Q24" s="72">
        <v>4.4551463089838705</v>
      </c>
      <c r="R24" s="72">
        <v>4.285169126990974</v>
      </c>
      <c r="S24" s="72">
        <v>4.1986908155378826</v>
      </c>
      <c r="T24" s="72">
        <v>6.093502350243706</v>
      </c>
      <c r="U24" s="72">
        <v>6.1045200447050201</v>
      </c>
      <c r="V24" s="72">
        <v>4.8122653970734079</v>
      </c>
      <c r="W24" s="72">
        <v>6.2118613027853007</v>
      </c>
      <c r="X24" s="72">
        <v>7.2013358896647022</v>
      </c>
      <c r="Y24" s="72">
        <v>6.3746301619823313</v>
      </c>
      <c r="DA24" s="89" t="s">
        <v>680</v>
      </c>
    </row>
    <row r="25" spans="1:105" ht="12" customHeight="1" x14ac:dyDescent="0.25">
      <c r="A25" s="73" t="s">
        <v>53</v>
      </c>
      <c r="B25" s="74"/>
      <c r="C25" s="74">
        <v>5.4543914546501293</v>
      </c>
      <c r="D25" s="74">
        <v>6.2681031274023074</v>
      </c>
      <c r="E25" s="74">
        <v>6.9810176010595173</v>
      </c>
      <c r="F25" s="74">
        <v>7.4692321180179997</v>
      </c>
      <c r="G25" s="74">
        <v>5.6888830201415779</v>
      </c>
      <c r="H25" s="74">
        <v>5.3019548840694792</v>
      </c>
      <c r="I25" s="74">
        <v>5.0637882958335005</v>
      </c>
      <c r="J25" s="74">
        <v>12.705770199442433</v>
      </c>
      <c r="K25" s="74">
        <v>12.397616184223242</v>
      </c>
      <c r="L25" s="74">
        <v>5.719493519591051</v>
      </c>
      <c r="M25" s="74">
        <v>5.1071701057923251</v>
      </c>
      <c r="N25" s="74">
        <v>5.9065289870612707</v>
      </c>
      <c r="O25" s="74">
        <v>11.166200842616561</v>
      </c>
      <c r="P25" s="74">
        <v>8.6045965223142495</v>
      </c>
      <c r="Q25" s="74">
        <v>10.509422661338157</v>
      </c>
      <c r="R25" s="74">
        <v>10.734942321436538</v>
      </c>
      <c r="S25" s="74">
        <v>8.4085256933255135</v>
      </c>
      <c r="T25" s="74">
        <v>14.010516351808969</v>
      </c>
      <c r="U25" s="74">
        <v>12.064316496916199</v>
      </c>
      <c r="V25" s="74">
        <v>10.424371086342941</v>
      </c>
      <c r="W25" s="74">
        <v>8.7133213367585771</v>
      </c>
      <c r="X25" s="74">
        <v>10.702649632862258</v>
      </c>
      <c r="Y25" s="74">
        <v>8.5652137717714165</v>
      </c>
      <c r="DA25" s="90" t="s">
        <v>681</v>
      </c>
    </row>
    <row r="26" spans="1:105" ht="12" customHeight="1" x14ac:dyDescent="0.25">
      <c r="A26" s="32" t="s">
        <v>52</v>
      </c>
      <c r="B26" s="77"/>
      <c r="C26" s="77">
        <v>9.997277183019479E-2</v>
      </c>
      <c r="D26" s="77">
        <v>0.15926185138700991</v>
      </c>
      <c r="E26" s="77">
        <v>0.13580483728455653</v>
      </c>
      <c r="F26" s="77">
        <v>0.13673511495789722</v>
      </c>
      <c r="G26" s="77">
        <v>0.16149062829550409</v>
      </c>
      <c r="H26" s="77">
        <v>0.13911442707317523</v>
      </c>
      <c r="I26" s="77">
        <v>0.65824204686545873</v>
      </c>
      <c r="J26" s="77">
        <v>0.69412161769670377</v>
      </c>
      <c r="K26" s="77">
        <v>0.26122554571799805</v>
      </c>
      <c r="L26" s="77">
        <v>0.22370104753738806</v>
      </c>
      <c r="M26" s="77">
        <v>0.16857471275883562</v>
      </c>
      <c r="N26" s="77">
        <v>0.22495928370322432</v>
      </c>
      <c r="O26" s="77">
        <v>0.42127762988801148</v>
      </c>
      <c r="P26" s="77">
        <v>0.42256587691165071</v>
      </c>
      <c r="Q26" s="77">
        <v>0.51864693884227941</v>
      </c>
      <c r="R26" s="77">
        <v>0.32169340661514723</v>
      </c>
      <c r="S26" s="77">
        <v>0.24201735020654391</v>
      </c>
      <c r="T26" s="77">
        <v>0.38384893457649411</v>
      </c>
      <c r="U26" s="77">
        <v>0.34534107722034946</v>
      </c>
      <c r="V26" s="77">
        <v>0.33591245279910414</v>
      </c>
      <c r="W26" s="77">
        <v>0.28520360838277459</v>
      </c>
      <c r="X26" s="77">
        <v>0.35303152041065422</v>
      </c>
      <c r="Y26" s="77">
        <v>0.19262466674561637</v>
      </c>
      <c r="DA26" s="92" t="s">
        <v>682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1.5076460390404987</v>
      </c>
      <c r="D27" s="69">
        <f t="shared" si="10"/>
        <v>1.572325463232604</v>
      </c>
      <c r="E27" s="69">
        <f t="shared" si="10"/>
        <v>1.6786743196804077</v>
      </c>
      <c r="F27" s="69">
        <f t="shared" si="10"/>
        <v>1.7886451095479901</v>
      </c>
      <c r="G27" s="69">
        <f t="shared" si="10"/>
        <v>1.3614050345591371</v>
      </c>
      <c r="H27" s="69">
        <f t="shared" si="10"/>
        <v>1.3850478865148419</v>
      </c>
      <c r="I27" s="69">
        <f t="shared" si="10"/>
        <v>1.7241859196651741</v>
      </c>
      <c r="J27" s="69">
        <f t="shared" si="10"/>
        <v>3.6580835329854442</v>
      </c>
      <c r="K27" s="69">
        <f t="shared" si="10"/>
        <v>3.587306908285063</v>
      </c>
      <c r="L27" s="69">
        <f t="shared" si="10"/>
        <v>1.6492155681732885</v>
      </c>
      <c r="M27" s="69">
        <f t="shared" si="10"/>
        <v>1.8505646057915297</v>
      </c>
      <c r="N27" s="69">
        <f t="shared" si="10"/>
        <v>2.2296312464224961</v>
      </c>
      <c r="O27" s="69">
        <f t="shared" si="10"/>
        <v>3.6892134443087454</v>
      </c>
      <c r="P27" s="69">
        <f t="shared" si="10"/>
        <v>2.7284586331144491</v>
      </c>
      <c r="Q27" s="69">
        <f t="shared" si="10"/>
        <v>3.1869456494781381</v>
      </c>
      <c r="R27" s="69">
        <f t="shared" ref="R27:V27" si="11">SUM(R28:R32)</f>
        <v>2.931893890589961</v>
      </c>
      <c r="S27" s="69">
        <f t="shared" si="11"/>
        <v>2.8898502366165015</v>
      </c>
      <c r="T27" s="69">
        <f t="shared" si="11"/>
        <v>4.5738044366599988</v>
      </c>
      <c r="U27" s="69">
        <f t="shared" si="11"/>
        <v>4.4018413331298571</v>
      </c>
      <c r="V27" s="69">
        <f t="shared" si="11"/>
        <v>4.1866304351997456</v>
      </c>
      <c r="W27" s="69">
        <f t="shared" ref="W27:Y27" si="12">SUM(W28:W32)</f>
        <v>3.7485458192281622</v>
      </c>
      <c r="X27" s="69">
        <f t="shared" si="12"/>
        <v>4.4771143316029223</v>
      </c>
      <c r="Y27" s="69">
        <f t="shared" si="12"/>
        <v>3.5975868792488583</v>
      </c>
      <c r="DA27" s="88" t="s">
        <v>683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684</v>
      </c>
    </row>
    <row r="29" spans="1:105" s="2" customFormat="1" ht="12" customHeight="1" x14ac:dyDescent="0.25">
      <c r="A29" s="28" t="s">
        <v>74</v>
      </c>
      <c r="B29" s="72"/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0</v>
      </c>
      <c r="DA29" s="89" t="s">
        <v>685</v>
      </c>
    </row>
    <row r="30" spans="1:105" ht="12" customHeight="1" x14ac:dyDescent="0.25">
      <c r="A30" s="28" t="s">
        <v>189</v>
      </c>
      <c r="B30" s="72"/>
      <c r="C30" s="72">
        <v>6.392494355366889E-3</v>
      </c>
      <c r="D30" s="72">
        <v>0</v>
      </c>
      <c r="E30" s="72">
        <v>0</v>
      </c>
      <c r="F30" s="72">
        <v>0</v>
      </c>
      <c r="G30" s="72">
        <v>0</v>
      </c>
      <c r="H30" s="72">
        <v>2.0314901747390084E-3</v>
      </c>
      <c r="I30" s="72">
        <v>3.9498864318018426E-2</v>
      </c>
      <c r="J30" s="72">
        <v>0.16035858403030329</v>
      </c>
      <c r="K30" s="72">
        <v>0.11703328715488155</v>
      </c>
      <c r="L30" s="72">
        <v>7.6295112711046546E-3</v>
      </c>
      <c r="M30" s="72">
        <v>0</v>
      </c>
      <c r="N30" s="72">
        <v>0</v>
      </c>
      <c r="O30" s="72">
        <v>1.1113108211557754E-3</v>
      </c>
      <c r="P30" s="72">
        <v>1.3606427448772879E-2</v>
      </c>
      <c r="Q30" s="72">
        <v>5.7064390434912503E-3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1.4319279565050714E-2</v>
      </c>
      <c r="Y30" s="72">
        <v>4.1425697712435684E-2</v>
      </c>
      <c r="DA30" s="89" t="s">
        <v>686</v>
      </c>
    </row>
    <row r="31" spans="1:105" ht="12" customHeight="1" x14ac:dyDescent="0.25">
      <c r="A31" s="28" t="s">
        <v>202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687</v>
      </c>
    </row>
    <row r="32" spans="1:105" ht="12" customHeight="1" x14ac:dyDescent="0.25">
      <c r="A32" s="32" t="s">
        <v>53</v>
      </c>
      <c r="B32" s="77"/>
      <c r="C32" s="77">
        <v>1.5012535446851318</v>
      </c>
      <c r="D32" s="77">
        <v>1.572325463232604</v>
      </c>
      <c r="E32" s="77">
        <v>1.6786743196804077</v>
      </c>
      <c r="F32" s="77">
        <v>1.7886451095479901</v>
      </c>
      <c r="G32" s="77">
        <v>1.3614050345591371</v>
      </c>
      <c r="H32" s="77">
        <v>1.383016396340103</v>
      </c>
      <c r="I32" s="77">
        <v>1.6846870553471556</v>
      </c>
      <c r="J32" s="77">
        <v>3.497724948955141</v>
      </c>
      <c r="K32" s="77">
        <v>3.4702736211301817</v>
      </c>
      <c r="L32" s="77">
        <v>1.6415860569021838</v>
      </c>
      <c r="M32" s="77">
        <v>1.8505646057915297</v>
      </c>
      <c r="N32" s="77">
        <v>2.2296312464224961</v>
      </c>
      <c r="O32" s="77">
        <v>3.6881021334875896</v>
      </c>
      <c r="P32" s="77">
        <v>2.7148522056656761</v>
      </c>
      <c r="Q32" s="77">
        <v>3.1812392104346467</v>
      </c>
      <c r="R32" s="77">
        <v>2.931893890589961</v>
      </c>
      <c r="S32" s="77">
        <v>2.8898502366165015</v>
      </c>
      <c r="T32" s="77">
        <v>4.5738044366599988</v>
      </c>
      <c r="U32" s="77">
        <v>4.4018413331298571</v>
      </c>
      <c r="V32" s="77">
        <v>4.1866304351997456</v>
      </c>
      <c r="W32" s="77">
        <v>3.7485458192281622</v>
      </c>
      <c r="X32" s="77">
        <v>4.4627950520378716</v>
      </c>
      <c r="Y32" s="77">
        <v>3.5561611815364227</v>
      </c>
      <c r="DA32" s="92" t="s">
        <v>688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114.28285536977992</v>
      </c>
      <c r="D3" s="65">
        <f t="shared" si="0"/>
        <v>116.34277788879905</v>
      </c>
      <c r="E3" s="65">
        <f t="shared" si="0"/>
        <v>121.90508347382269</v>
      </c>
      <c r="F3" s="65">
        <f t="shared" si="0"/>
        <v>122.68616759882724</v>
      </c>
      <c r="G3" s="65">
        <f t="shared" si="0"/>
        <v>95.354237398618395</v>
      </c>
      <c r="H3" s="65">
        <f t="shared" si="0"/>
        <v>91.971175651855788</v>
      </c>
      <c r="I3" s="65">
        <f t="shared" si="0"/>
        <v>110.87785112321092</v>
      </c>
      <c r="J3" s="65">
        <f t="shared" si="0"/>
        <v>238.33736978968892</v>
      </c>
      <c r="K3" s="65">
        <f t="shared" si="0"/>
        <v>216.78541830084802</v>
      </c>
      <c r="L3" s="65">
        <f t="shared" si="0"/>
        <v>104.93318783163444</v>
      </c>
      <c r="M3" s="65">
        <f t="shared" si="0"/>
        <v>115.22875496435387</v>
      </c>
      <c r="N3" s="65">
        <f t="shared" si="0"/>
        <v>136.82594401945641</v>
      </c>
      <c r="O3" s="65">
        <f t="shared" si="0"/>
        <v>195.11950347230081</v>
      </c>
      <c r="P3" s="65">
        <f t="shared" si="0"/>
        <v>129.652250614384</v>
      </c>
      <c r="Q3" s="65">
        <f t="shared" si="0"/>
        <v>138.28353715425064</v>
      </c>
      <c r="R3" s="65">
        <f t="shared" ref="R3:V3" si="1">SUM(R4,R15,R17,R27)</f>
        <v>130.22978598762109</v>
      </c>
      <c r="S3" s="65">
        <f t="shared" si="1"/>
        <v>115.48305114136414</v>
      </c>
      <c r="T3" s="65">
        <f t="shared" si="1"/>
        <v>166.24096816022163</v>
      </c>
      <c r="U3" s="65">
        <f t="shared" si="1"/>
        <v>149.22498874465759</v>
      </c>
      <c r="V3" s="65">
        <f t="shared" si="1"/>
        <v>136.20287105672784</v>
      </c>
      <c r="W3" s="65">
        <f t="shared" ref="W3:Y3" si="2">SUM(W4,W15,W17,W27)</f>
        <v>120.31525968749942</v>
      </c>
      <c r="X3" s="65">
        <f t="shared" si="2"/>
        <v>127.46459813768301</v>
      </c>
      <c r="Y3" s="65">
        <f t="shared" si="2"/>
        <v>90.555927981674856</v>
      </c>
      <c r="DA3" s="87" t="s">
        <v>690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105.84377061819919</v>
      </c>
      <c r="D4" s="69">
        <f t="shared" si="3"/>
        <v>107.7204128406844</v>
      </c>
      <c r="E4" s="69">
        <f t="shared" si="3"/>
        <v>112.96859671441142</v>
      </c>
      <c r="F4" s="69">
        <f t="shared" si="3"/>
        <v>113.33292258755971</v>
      </c>
      <c r="G4" s="69">
        <f t="shared" si="3"/>
        <v>88.280309275810509</v>
      </c>
      <c r="H4" s="69">
        <f t="shared" si="3"/>
        <v>84.884434246629183</v>
      </c>
      <c r="I4" s="69">
        <f t="shared" si="3"/>
        <v>102.05319044302873</v>
      </c>
      <c r="J4" s="69">
        <f t="shared" si="3"/>
        <v>220.16124268643696</v>
      </c>
      <c r="K4" s="69">
        <f t="shared" si="3"/>
        <v>199.46099016539526</v>
      </c>
      <c r="L4" s="69">
        <f t="shared" si="3"/>
        <v>97.626517537560943</v>
      </c>
      <c r="M4" s="69">
        <f t="shared" si="3"/>
        <v>106.25866444438928</v>
      </c>
      <c r="N4" s="69">
        <f t="shared" si="3"/>
        <v>126.41136002072669</v>
      </c>
      <c r="O4" s="69">
        <f t="shared" si="3"/>
        <v>178.18693089795781</v>
      </c>
      <c r="P4" s="69">
        <f t="shared" si="3"/>
        <v>116.81927356873523</v>
      </c>
      <c r="Q4" s="69">
        <f t="shared" si="3"/>
        <v>123.39229322090068</v>
      </c>
      <c r="R4" s="69">
        <f t="shared" ref="R4:V4" si="4">SUM(R5:R14)</f>
        <v>115.55511463604633</v>
      </c>
      <c r="S4" s="69">
        <f t="shared" si="4"/>
        <v>102.28937877072541</v>
      </c>
      <c r="T4" s="69">
        <f t="shared" si="4"/>
        <v>145.11822555429063</v>
      </c>
      <c r="U4" s="69">
        <f t="shared" si="4"/>
        <v>128.61030610544185</v>
      </c>
      <c r="V4" s="69">
        <f t="shared" si="4"/>
        <v>116.84792637849462</v>
      </c>
      <c r="W4" s="69">
        <f t="shared" ref="W4:Y4" si="5">SUM(W5:W14)</f>
        <v>102.36118624893551</v>
      </c>
      <c r="X4" s="69">
        <f t="shared" si="5"/>
        <v>105.82350867781859</v>
      </c>
      <c r="Y4" s="69">
        <f t="shared" si="5"/>
        <v>72.844753680918629</v>
      </c>
      <c r="DA4" s="88" t="s">
        <v>691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0</v>
      </c>
      <c r="Y5" s="72">
        <v>0</v>
      </c>
      <c r="DA5" s="89" t="s">
        <v>692</v>
      </c>
    </row>
    <row r="6" spans="1:105" ht="12" customHeight="1" x14ac:dyDescent="0.25">
      <c r="A6" s="28" t="s">
        <v>74</v>
      </c>
      <c r="B6" s="72"/>
      <c r="C6" s="72">
        <v>0</v>
      </c>
      <c r="D6" s="72">
        <v>0.14341514856752316</v>
      </c>
      <c r="E6" s="72">
        <v>0.12178111169665665</v>
      </c>
      <c r="F6" s="72">
        <v>6.7600182248792148E-2</v>
      </c>
      <c r="G6" s="72">
        <v>9.6589158948100814E-2</v>
      </c>
      <c r="H6" s="72">
        <v>4.8309288763539918E-2</v>
      </c>
      <c r="I6" s="72">
        <v>5.3470795532194262E-2</v>
      </c>
      <c r="J6" s="72">
        <v>2.4453221453611181E-2</v>
      </c>
      <c r="K6" s="72">
        <v>2.7668816490862666E-3</v>
      </c>
      <c r="L6" s="72">
        <v>0</v>
      </c>
      <c r="M6" s="72">
        <v>0</v>
      </c>
      <c r="N6" s="72">
        <v>3.398432190001105E-2</v>
      </c>
      <c r="O6" s="72">
        <v>5.9840775721566472E-2</v>
      </c>
      <c r="P6" s="72">
        <v>0.19335294949888124</v>
      </c>
      <c r="Q6" s="72">
        <v>0</v>
      </c>
      <c r="R6" s="72">
        <v>1.9865531786149474E-2</v>
      </c>
      <c r="S6" s="72">
        <v>3.426751289217015E-2</v>
      </c>
      <c r="T6" s="72">
        <v>9.2427892312353988E-2</v>
      </c>
      <c r="U6" s="72">
        <v>6.8745959654818681E-2</v>
      </c>
      <c r="V6" s="72">
        <v>4.9717113167779707E-2</v>
      </c>
      <c r="W6" s="72">
        <v>1.9254656413730732E-2</v>
      </c>
      <c r="X6" s="72">
        <v>1.1982674252948276E-2</v>
      </c>
      <c r="Y6" s="72">
        <v>8.9296064303925494E-3</v>
      </c>
      <c r="DA6" s="89" t="s">
        <v>693</v>
      </c>
    </row>
    <row r="7" spans="1:105" ht="12" customHeight="1" x14ac:dyDescent="0.25">
      <c r="A7" s="28" t="s">
        <v>200</v>
      </c>
      <c r="B7" s="72"/>
      <c r="C7" s="72">
        <v>1.2877341491212684</v>
      </c>
      <c r="D7" s="72">
        <v>0</v>
      </c>
      <c r="E7" s="72">
        <v>0</v>
      </c>
      <c r="F7" s="72">
        <v>0</v>
      </c>
      <c r="G7" s="72">
        <v>3.836742858815922</v>
      </c>
      <c r="H7" s="72">
        <v>9.8871049980738424E-2</v>
      </c>
      <c r="I7" s="72">
        <v>1.2550392956537224</v>
      </c>
      <c r="J7" s="72">
        <v>0.14147737551462319</v>
      </c>
      <c r="K7" s="72">
        <v>2.1732584033109852</v>
      </c>
      <c r="L7" s="72">
        <v>1.8719143815239452</v>
      </c>
      <c r="M7" s="72">
        <v>4.2635027370084968</v>
      </c>
      <c r="N7" s="72">
        <v>6.9078721101246376</v>
      </c>
      <c r="O7" s="72">
        <v>10.236831787541288</v>
      </c>
      <c r="P7" s="72">
        <v>1.1205997840288995</v>
      </c>
      <c r="Q7" s="72">
        <v>0.24608410476635095</v>
      </c>
      <c r="R7" s="72">
        <v>0</v>
      </c>
      <c r="S7" s="72">
        <v>0</v>
      </c>
      <c r="T7" s="72">
        <v>0.28228137586420743</v>
      </c>
      <c r="U7" s="72">
        <v>2.0475989743833596</v>
      </c>
      <c r="V7" s="72">
        <v>2.6187408881113976</v>
      </c>
      <c r="W7" s="72">
        <v>1.4900180745811267</v>
      </c>
      <c r="X7" s="72">
        <v>0</v>
      </c>
      <c r="Y7" s="72">
        <v>0</v>
      </c>
      <c r="DA7" s="89" t="s">
        <v>694</v>
      </c>
    </row>
    <row r="8" spans="1:105" ht="12" customHeight="1" x14ac:dyDescent="0.25">
      <c r="A8" s="28" t="s">
        <v>189</v>
      </c>
      <c r="B8" s="72"/>
      <c r="C8" s="72">
        <v>0.41205696635164146</v>
      </c>
      <c r="D8" s="72">
        <v>0</v>
      </c>
      <c r="E8" s="72">
        <v>0</v>
      </c>
      <c r="F8" s="72">
        <v>0</v>
      </c>
      <c r="G8" s="72">
        <v>0</v>
      </c>
      <c r="H8" s="72">
        <v>9.7790461203668827E-2</v>
      </c>
      <c r="I8" s="72">
        <v>1.8713677195496283</v>
      </c>
      <c r="J8" s="72">
        <v>7.9572228818045394</v>
      </c>
      <c r="K8" s="72">
        <v>5.3575436628507935</v>
      </c>
      <c r="L8" s="72">
        <v>0.39435524547903095</v>
      </c>
      <c r="M8" s="72">
        <v>0</v>
      </c>
      <c r="N8" s="72">
        <v>0</v>
      </c>
      <c r="O8" s="72">
        <v>4.3948546157460674E-2</v>
      </c>
      <c r="P8" s="72">
        <v>0.47984844042950431</v>
      </c>
      <c r="Q8" s="72">
        <v>0.17915703143922709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0.21810245144004989</v>
      </c>
      <c r="Y8" s="72">
        <v>0.57962902537890848</v>
      </c>
      <c r="DA8" s="89" t="s">
        <v>695</v>
      </c>
    </row>
    <row r="9" spans="1:105" ht="12" customHeight="1" x14ac:dyDescent="0.25">
      <c r="A9" s="28" t="s">
        <v>202</v>
      </c>
      <c r="B9" s="72"/>
      <c r="C9" s="72">
        <v>2.0920021356538983</v>
      </c>
      <c r="D9" s="72">
        <v>5.7038591322021031</v>
      </c>
      <c r="E9" s="72">
        <v>6.403858507230745</v>
      </c>
      <c r="F9" s="72">
        <v>7.3767468522975319</v>
      </c>
      <c r="G9" s="72">
        <v>7.8684621131333063</v>
      </c>
      <c r="H9" s="72">
        <v>7.1068248630979127</v>
      </c>
      <c r="I9" s="72">
        <v>9.0695113389721751</v>
      </c>
      <c r="J9" s="72">
        <v>13.650307848977009</v>
      </c>
      <c r="K9" s="72">
        <v>19.206645978205831</v>
      </c>
      <c r="L9" s="72">
        <v>14.171985949383473</v>
      </c>
      <c r="M9" s="72">
        <v>35.811884194775324</v>
      </c>
      <c r="N9" s="72">
        <v>19.025445512456159</v>
      </c>
      <c r="O9" s="72">
        <v>9.1028290492003414</v>
      </c>
      <c r="P9" s="72">
        <v>0</v>
      </c>
      <c r="Q9" s="72">
        <v>1.8094905978884261</v>
      </c>
      <c r="R9" s="72">
        <v>2.389325844848853</v>
      </c>
      <c r="S9" s="72">
        <v>3.5466225471555002</v>
      </c>
      <c r="T9" s="72">
        <v>5.192099724339057</v>
      </c>
      <c r="U9" s="72">
        <v>10.70855988743428</v>
      </c>
      <c r="V9" s="72">
        <v>16.10164252372013</v>
      </c>
      <c r="W9" s="72">
        <v>11.924231278550582</v>
      </c>
      <c r="X9" s="72">
        <v>10.719725449420187</v>
      </c>
      <c r="Y9" s="72">
        <v>6.9193279611598726</v>
      </c>
      <c r="DA9" s="89" t="s">
        <v>696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697</v>
      </c>
    </row>
    <row r="11" spans="1:105" ht="12" customHeight="1" x14ac:dyDescent="0.25">
      <c r="A11" s="28" t="s">
        <v>198</v>
      </c>
      <c r="B11" s="72"/>
      <c r="C11" s="72">
        <v>55.315127086569859</v>
      </c>
      <c r="D11" s="72">
        <v>42.637870617453707</v>
      </c>
      <c r="E11" s="72">
        <v>42.146143585922289</v>
      </c>
      <c r="F11" s="72">
        <v>43.551925344482257</v>
      </c>
      <c r="G11" s="72">
        <v>20.015730589979235</v>
      </c>
      <c r="H11" s="72">
        <v>27.196325076519248</v>
      </c>
      <c r="I11" s="72">
        <v>36.577506424636304</v>
      </c>
      <c r="J11" s="72">
        <v>98.728789625165291</v>
      </c>
      <c r="K11" s="72">
        <v>74.28127396642094</v>
      </c>
      <c r="L11" s="72">
        <v>15.139113875011795</v>
      </c>
      <c r="M11" s="72">
        <v>18.558753836202833</v>
      </c>
      <c r="N11" s="72">
        <v>38.085650527299407</v>
      </c>
      <c r="O11" s="72">
        <v>54.883695918866053</v>
      </c>
      <c r="P11" s="72">
        <v>43.60727600359494</v>
      </c>
      <c r="Q11" s="72">
        <v>42.649557163299647</v>
      </c>
      <c r="R11" s="72">
        <v>40.690407527511297</v>
      </c>
      <c r="S11" s="72">
        <v>40.088627721179584</v>
      </c>
      <c r="T11" s="72">
        <v>46.488525913935476</v>
      </c>
      <c r="U11" s="72">
        <v>43.575591795049135</v>
      </c>
      <c r="V11" s="72">
        <v>34.118180613954848</v>
      </c>
      <c r="W11" s="72">
        <v>41.169268029860113</v>
      </c>
      <c r="X11" s="72">
        <v>41.287971085386872</v>
      </c>
      <c r="Y11" s="72">
        <v>30.98894197333118</v>
      </c>
      <c r="DA11" s="89" t="s">
        <v>698</v>
      </c>
    </row>
    <row r="12" spans="1:105" ht="12" customHeight="1" x14ac:dyDescent="0.25">
      <c r="A12" s="28" t="s">
        <v>95</v>
      </c>
      <c r="B12" s="72"/>
      <c r="C12" s="72">
        <v>40.065705330098695</v>
      </c>
      <c r="D12" s="72">
        <v>57.018280896128871</v>
      </c>
      <c r="E12" s="72">
        <v>59.768421096193485</v>
      </c>
      <c r="F12" s="72">
        <v>55.029703549970158</v>
      </c>
      <c r="G12" s="72">
        <v>49.328397408895427</v>
      </c>
      <c r="H12" s="72">
        <v>39.835146916376779</v>
      </c>
      <c r="I12" s="72">
        <v>37.460306194790654</v>
      </c>
      <c r="J12" s="72">
        <v>65.187871598605824</v>
      </c>
      <c r="K12" s="72">
        <v>58.547811588059204</v>
      </c>
      <c r="L12" s="72">
        <v>37.484781435168038</v>
      </c>
      <c r="M12" s="72">
        <v>21.986106814956692</v>
      </c>
      <c r="N12" s="72">
        <v>24.28437254498899</v>
      </c>
      <c r="O12" s="72">
        <v>55.03029295042878</v>
      </c>
      <c r="P12" s="72">
        <v>48.374909433794834</v>
      </c>
      <c r="Q12" s="72">
        <v>46.112103629320238</v>
      </c>
      <c r="R12" s="72">
        <v>49.835236508354321</v>
      </c>
      <c r="S12" s="72">
        <v>32.709861890665685</v>
      </c>
      <c r="T12" s="72">
        <v>66.810330095111112</v>
      </c>
      <c r="U12" s="72">
        <v>48.351905256936206</v>
      </c>
      <c r="V12" s="72">
        <v>48.948179228315198</v>
      </c>
      <c r="W12" s="72">
        <v>27.213997340637551</v>
      </c>
      <c r="X12" s="72">
        <v>45.033362537176437</v>
      </c>
      <c r="Y12" s="72">
        <v>27.551255612852437</v>
      </c>
      <c r="DA12" s="89" t="s">
        <v>699</v>
      </c>
    </row>
    <row r="13" spans="1:105" ht="12" customHeight="1" x14ac:dyDescent="0.25">
      <c r="A13" s="73" t="s">
        <v>94</v>
      </c>
      <c r="B13" s="74"/>
      <c r="C13" s="74">
        <v>6.3509134279850228</v>
      </c>
      <c r="D13" s="74">
        <v>1.96608917686721</v>
      </c>
      <c r="E13" s="74">
        <v>4.2798019331289678</v>
      </c>
      <c r="F13" s="74">
        <v>7.0528274778217179</v>
      </c>
      <c r="G13" s="74">
        <v>6.8963510351334607</v>
      </c>
      <c r="H13" s="74">
        <v>10.323205899504689</v>
      </c>
      <c r="I13" s="74">
        <v>15.477733861407303</v>
      </c>
      <c r="J13" s="74">
        <v>33.801309888771847</v>
      </c>
      <c r="K13" s="74">
        <v>39.299208839820238</v>
      </c>
      <c r="L13" s="74">
        <v>28.349718765140967</v>
      </c>
      <c r="M13" s="74">
        <v>25.207795075348251</v>
      </c>
      <c r="N13" s="74">
        <v>37.648543489609565</v>
      </c>
      <c r="O13" s="74">
        <v>48.361171000995839</v>
      </c>
      <c r="P13" s="74">
        <v>22.849082800664611</v>
      </c>
      <c r="Q13" s="74">
        <v>32.218810883448555</v>
      </c>
      <c r="R13" s="74">
        <v>22.454817200471986</v>
      </c>
      <c r="S13" s="74">
        <v>25.740308725766841</v>
      </c>
      <c r="T13" s="74">
        <v>26.042974426051014</v>
      </c>
      <c r="U13" s="74">
        <v>23.587885793566965</v>
      </c>
      <c r="V13" s="74">
        <v>14.727145356116202</v>
      </c>
      <c r="W13" s="74">
        <v>20.285266956145481</v>
      </c>
      <c r="X13" s="74">
        <v>8.3237058527874055</v>
      </c>
      <c r="Y13" s="74">
        <v>6.6256079251372411</v>
      </c>
      <c r="DA13" s="90" t="s">
        <v>700</v>
      </c>
    </row>
    <row r="14" spans="1:105" ht="12" customHeight="1" x14ac:dyDescent="0.25">
      <c r="A14" s="75" t="s">
        <v>97</v>
      </c>
      <c r="B14" s="76"/>
      <c r="C14" s="76">
        <v>0.32023152241880554</v>
      </c>
      <c r="D14" s="76">
        <v>0.25089786946497755</v>
      </c>
      <c r="E14" s="76">
        <v>0.24859048023929065</v>
      </c>
      <c r="F14" s="76">
        <v>0.25411918073923723</v>
      </c>
      <c r="G14" s="76">
        <v>0.23803611090505089</v>
      </c>
      <c r="H14" s="76">
        <v>0.17796069118260199</v>
      </c>
      <c r="I14" s="76">
        <v>0.28825481248675566</v>
      </c>
      <c r="J14" s="76">
        <v>0.66981024614421492</v>
      </c>
      <c r="K14" s="76">
        <v>0.59248084507817955</v>
      </c>
      <c r="L14" s="76">
        <v>0.21464788585369371</v>
      </c>
      <c r="M14" s="76">
        <v>0.4306217860976857</v>
      </c>
      <c r="N14" s="76">
        <v>0.42549151434792531</v>
      </c>
      <c r="O14" s="76">
        <v>0.46832086904649983</v>
      </c>
      <c r="P14" s="76">
        <v>0.19420415672356064</v>
      </c>
      <c r="Q14" s="76">
        <v>0.17708981073823432</v>
      </c>
      <c r="R14" s="76">
        <v>0.16546202307371671</v>
      </c>
      <c r="S14" s="76">
        <v>0.16969037306563253</v>
      </c>
      <c r="T14" s="76">
        <v>0.2095861266774221</v>
      </c>
      <c r="U14" s="76">
        <v>0.27001843841707973</v>
      </c>
      <c r="V14" s="76">
        <v>0.28432065510907539</v>
      </c>
      <c r="W14" s="76">
        <v>0.25914991274693511</v>
      </c>
      <c r="X14" s="76">
        <v>0.2286586273547063</v>
      </c>
      <c r="Y14" s="76">
        <v>0.171061576628592</v>
      </c>
      <c r="DA14" s="91" t="s">
        <v>701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4.1782778422259526E-2</v>
      </c>
      <c r="D15" s="69">
        <f t="shared" si="6"/>
        <v>5.38433348553774E-2</v>
      </c>
      <c r="E15" s="69">
        <f t="shared" si="6"/>
        <v>6.0402318471209124E-2</v>
      </c>
      <c r="F15" s="69">
        <f t="shared" si="6"/>
        <v>8.3043199279459134E-2</v>
      </c>
      <c r="G15" s="69">
        <f t="shared" si="6"/>
        <v>0.10203120800013482</v>
      </c>
      <c r="H15" s="69">
        <f t="shared" si="6"/>
        <v>0.11236001498334389</v>
      </c>
      <c r="I15" s="69">
        <f t="shared" si="6"/>
        <v>0.13215428982255106</v>
      </c>
      <c r="J15" s="69">
        <f t="shared" si="6"/>
        <v>7.584340505970541E-2</v>
      </c>
      <c r="K15" s="69">
        <f t="shared" si="6"/>
        <v>0.19211734454527621</v>
      </c>
      <c r="L15" s="69">
        <f t="shared" si="6"/>
        <v>0.19500829465383995</v>
      </c>
      <c r="M15" s="69">
        <f t="shared" si="6"/>
        <v>0.14584961326970641</v>
      </c>
      <c r="N15" s="69">
        <f t="shared" si="6"/>
        <v>0.23467972638170409</v>
      </c>
      <c r="O15" s="69">
        <f t="shared" si="6"/>
        <v>0.29512254620669454</v>
      </c>
      <c r="P15" s="69">
        <f t="shared" si="6"/>
        <v>0.40863935641224214</v>
      </c>
      <c r="Q15" s="69">
        <f t="shared" si="6"/>
        <v>0.25815759500243052</v>
      </c>
      <c r="R15" s="69">
        <f t="shared" si="6"/>
        <v>0.16000670540890283</v>
      </c>
      <c r="S15" s="69">
        <f t="shared" si="6"/>
        <v>0.30476132203037665</v>
      </c>
      <c r="T15" s="69">
        <f t="shared" si="6"/>
        <v>0.29187168978094502</v>
      </c>
      <c r="U15" s="69">
        <f t="shared" si="6"/>
        <v>0.39753618957240539</v>
      </c>
      <c r="V15" s="69">
        <f t="shared" si="6"/>
        <v>0.70693085616348006</v>
      </c>
      <c r="W15" s="69">
        <f t="shared" si="6"/>
        <v>0.12604509328560642</v>
      </c>
      <c r="X15" s="69">
        <f t="shared" si="6"/>
        <v>0.24481045032216631</v>
      </c>
      <c r="Y15" s="69">
        <f t="shared" si="6"/>
        <v>7.2193635235622819E-2</v>
      </c>
      <c r="DA15" s="88" t="s">
        <v>702</v>
      </c>
    </row>
    <row r="16" spans="1:105" ht="12" customHeight="1" x14ac:dyDescent="0.25">
      <c r="A16" s="28" t="s">
        <v>91</v>
      </c>
      <c r="B16" s="72"/>
      <c r="C16" s="72">
        <v>4.1782778422259526E-2</v>
      </c>
      <c r="D16" s="72">
        <v>5.38433348553774E-2</v>
      </c>
      <c r="E16" s="72">
        <v>6.0402318471209124E-2</v>
      </c>
      <c r="F16" s="72">
        <v>8.3043199279459134E-2</v>
      </c>
      <c r="G16" s="72">
        <v>0.10203120800013482</v>
      </c>
      <c r="H16" s="72">
        <v>0.11236001498334389</v>
      </c>
      <c r="I16" s="72">
        <v>0.13215428982255106</v>
      </c>
      <c r="J16" s="72">
        <v>7.584340505970541E-2</v>
      </c>
      <c r="K16" s="72">
        <v>0.19211734454527621</v>
      </c>
      <c r="L16" s="72">
        <v>0.19500829465383995</v>
      </c>
      <c r="M16" s="72">
        <v>0.14584961326970641</v>
      </c>
      <c r="N16" s="72">
        <v>0.23467972638170409</v>
      </c>
      <c r="O16" s="72">
        <v>0.29512254620669454</v>
      </c>
      <c r="P16" s="72">
        <v>0.40863935641224214</v>
      </c>
      <c r="Q16" s="72">
        <v>0.25815759500243052</v>
      </c>
      <c r="R16" s="72">
        <v>0.16000670540890283</v>
      </c>
      <c r="S16" s="72">
        <v>0.30476132203037665</v>
      </c>
      <c r="T16" s="72">
        <v>0.29187168978094502</v>
      </c>
      <c r="U16" s="72">
        <v>0.39753618957240539</v>
      </c>
      <c r="V16" s="72">
        <v>0.70693085616348006</v>
      </c>
      <c r="W16" s="72">
        <v>0.12604509328560642</v>
      </c>
      <c r="X16" s="72">
        <v>0.24481045032216631</v>
      </c>
      <c r="Y16" s="72">
        <v>7.2193635235622819E-2</v>
      </c>
      <c r="DA16" s="89" t="s">
        <v>703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7.2211277130688147</v>
      </c>
      <c r="D17" s="69">
        <f t="shared" si="7"/>
        <v>7.3389843017097682</v>
      </c>
      <c r="E17" s="69">
        <f t="shared" si="7"/>
        <v>7.5612606588043789</v>
      </c>
      <c r="F17" s="69">
        <f t="shared" si="7"/>
        <v>7.8669673101345197</v>
      </c>
      <c r="G17" s="69">
        <f t="shared" si="7"/>
        <v>5.9020386679984602</v>
      </c>
      <c r="H17" s="69">
        <f t="shared" si="7"/>
        <v>5.8843617704704387</v>
      </c>
      <c r="I17" s="69">
        <f t="shared" si="7"/>
        <v>7.3389706794645662</v>
      </c>
      <c r="J17" s="69">
        <f t="shared" si="7"/>
        <v>15.235307766275325</v>
      </c>
      <c r="K17" s="69">
        <f t="shared" si="7"/>
        <v>14.310528483416498</v>
      </c>
      <c r="L17" s="69">
        <f t="shared" si="7"/>
        <v>5.8039488586537136</v>
      </c>
      <c r="M17" s="69">
        <f t="shared" si="7"/>
        <v>7.3506464707608243</v>
      </c>
      <c r="N17" s="69">
        <f t="shared" si="7"/>
        <v>8.3964882522396387</v>
      </c>
      <c r="O17" s="69">
        <f t="shared" si="7"/>
        <v>13.668421389433346</v>
      </c>
      <c r="P17" s="69">
        <f t="shared" si="7"/>
        <v>10.212895373596915</v>
      </c>
      <c r="Q17" s="69">
        <f t="shared" si="7"/>
        <v>12.021149673365588</v>
      </c>
      <c r="R17" s="69">
        <f t="shared" ref="R17:V17" si="8">SUM(R18:R26)</f>
        <v>12.076851346331129</v>
      </c>
      <c r="S17" s="69">
        <f t="shared" si="8"/>
        <v>10.444219493191712</v>
      </c>
      <c r="T17" s="69">
        <f t="shared" si="8"/>
        <v>16.890340350647502</v>
      </c>
      <c r="U17" s="69">
        <f t="shared" si="8"/>
        <v>16.35920712916613</v>
      </c>
      <c r="V17" s="69">
        <f t="shared" si="8"/>
        <v>14.926763318681015</v>
      </c>
      <c r="W17" s="69">
        <f t="shared" ref="W17:Y17" si="9">SUM(W18:W26)</f>
        <v>14.461348798412768</v>
      </c>
      <c r="X17" s="69">
        <f t="shared" si="9"/>
        <v>17.348901581977309</v>
      </c>
      <c r="Y17" s="69">
        <f t="shared" si="9"/>
        <v>14.37346705390911</v>
      </c>
      <c r="DA17" s="88" t="s">
        <v>704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705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2.6702528987380153E-2</v>
      </c>
      <c r="E19" s="72">
        <v>2.3911829014413702E-2</v>
      </c>
      <c r="F19" s="72">
        <v>1.4885071972465719E-2</v>
      </c>
      <c r="G19" s="72">
        <v>1.9683947128063938E-2</v>
      </c>
      <c r="H19" s="72">
        <v>1.1993944650729969E-2</v>
      </c>
      <c r="I19" s="72">
        <v>2.2988029306280244E-2</v>
      </c>
      <c r="J19" s="72">
        <v>3.2585996993386303E-2</v>
      </c>
      <c r="K19" s="72">
        <v>2.5357909910130601E-2</v>
      </c>
      <c r="L19" s="72">
        <v>1.7706975521446237E-2</v>
      </c>
      <c r="M19" s="72">
        <v>1.5287810409078232E-2</v>
      </c>
      <c r="N19" s="72">
        <v>2.0597880479498593E-2</v>
      </c>
      <c r="O19" s="72">
        <v>3.7037135277871128E-2</v>
      </c>
      <c r="P19" s="72">
        <v>5.9297765166140465E-2</v>
      </c>
      <c r="Q19" s="72">
        <v>4.4643978492332759E-3</v>
      </c>
      <c r="R19" s="72">
        <v>1.6580875826523195E-2</v>
      </c>
      <c r="S19" s="72">
        <v>1.7833972163630286E-2</v>
      </c>
      <c r="T19" s="72">
        <v>3.8006371823727382E-2</v>
      </c>
      <c r="U19" s="72">
        <v>4.1437809329310266E-2</v>
      </c>
      <c r="V19" s="72">
        <v>4.5403347082982104E-2</v>
      </c>
      <c r="W19" s="72">
        <v>4.7544768436791764E-2</v>
      </c>
      <c r="X19" s="72">
        <v>6.6952590730942174E-2</v>
      </c>
      <c r="Y19" s="72">
        <v>3.8171571215104588E-2</v>
      </c>
      <c r="DA19" s="89" t="s">
        <v>706</v>
      </c>
    </row>
    <row r="20" spans="1:105" ht="12" customHeight="1" x14ac:dyDescent="0.25">
      <c r="A20" s="28" t="s">
        <v>200</v>
      </c>
      <c r="B20" s="72"/>
      <c r="C20" s="72">
        <v>6.3681275136028337E-2</v>
      </c>
      <c r="D20" s="72">
        <v>0</v>
      </c>
      <c r="E20" s="72">
        <v>0</v>
      </c>
      <c r="F20" s="72">
        <v>0</v>
      </c>
      <c r="G20" s="72">
        <v>0.21146802580152954</v>
      </c>
      <c r="H20" s="72">
        <v>8.010415860164764E-4</v>
      </c>
      <c r="I20" s="72">
        <v>8.6081433501158225E-2</v>
      </c>
      <c r="J20" s="72">
        <v>1.0160463794796628E-2</v>
      </c>
      <c r="K20" s="72">
        <v>0.16243366246578689</v>
      </c>
      <c r="L20" s="72">
        <v>0.1131714531132209</v>
      </c>
      <c r="M20" s="72">
        <v>0.2891787054785373</v>
      </c>
      <c r="N20" s="72">
        <v>0.45299558297638171</v>
      </c>
      <c r="O20" s="72">
        <v>0.75592038752599089</v>
      </c>
      <c r="P20" s="72">
        <v>7.3135842038580465E-2</v>
      </c>
      <c r="Q20" s="72">
        <v>1.7432893142207247E-2</v>
      </c>
      <c r="R20" s="72">
        <v>0</v>
      </c>
      <c r="S20" s="72">
        <v>0</v>
      </c>
      <c r="T20" s="72">
        <v>1.5243502975293255E-2</v>
      </c>
      <c r="U20" s="72">
        <v>6.5078152304308051E-2</v>
      </c>
      <c r="V20" s="72">
        <v>6.2418473113739242E-2</v>
      </c>
      <c r="W20" s="72">
        <v>3.6737870857515294E-2</v>
      </c>
      <c r="X20" s="72">
        <v>0</v>
      </c>
      <c r="Y20" s="72">
        <v>0</v>
      </c>
      <c r="DA20" s="89" t="s">
        <v>707</v>
      </c>
    </row>
    <row r="21" spans="1:105" ht="12" customHeight="1" x14ac:dyDescent="0.25">
      <c r="A21" s="28" t="s">
        <v>189</v>
      </c>
      <c r="B21" s="72"/>
      <c r="C21" s="72">
        <v>2.4748859944275642E-2</v>
      </c>
      <c r="D21" s="72">
        <v>0</v>
      </c>
      <c r="E21" s="72">
        <v>0</v>
      </c>
      <c r="F21" s="72">
        <v>0</v>
      </c>
      <c r="G21" s="72">
        <v>0</v>
      </c>
      <c r="H21" s="72">
        <v>2.4465434639778395E-3</v>
      </c>
      <c r="I21" s="72">
        <v>0.13207826994639124</v>
      </c>
      <c r="J21" s="72">
        <v>0.53954570601379237</v>
      </c>
      <c r="K21" s="72">
        <v>0.37548378623014322</v>
      </c>
      <c r="L21" s="72">
        <v>2.3490619561829504E-2</v>
      </c>
      <c r="M21" s="72">
        <v>0</v>
      </c>
      <c r="N21" s="72">
        <v>0</v>
      </c>
      <c r="O21" s="72">
        <v>2.0311001014927952E-3</v>
      </c>
      <c r="P21" s="72">
        <v>3.0983375100144282E-2</v>
      </c>
      <c r="Q21" s="72">
        <v>5.0639164155378575E-3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3.8709323958873797E-2</v>
      </c>
      <c r="Y21" s="72">
        <v>0.11507528693991427</v>
      </c>
      <c r="DA21" s="89" t="s">
        <v>708</v>
      </c>
    </row>
    <row r="22" spans="1:105" ht="12" customHeight="1" x14ac:dyDescent="0.25">
      <c r="A22" s="28" t="s">
        <v>202</v>
      </c>
      <c r="B22" s="72"/>
      <c r="C22" s="72">
        <v>0.13369712535695835</v>
      </c>
      <c r="D22" s="72">
        <v>0.37413201578752481</v>
      </c>
      <c r="E22" s="72">
        <v>0.40860461232965617</v>
      </c>
      <c r="F22" s="72">
        <v>0.48171466469845803</v>
      </c>
      <c r="G22" s="72">
        <v>0.48947821257050922</v>
      </c>
      <c r="H22" s="72">
        <v>0.44745338912461519</v>
      </c>
      <c r="I22" s="72">
        <v>0.60608854545669177</v>
      </c>
      <c r="J22" s="72">
        <v>0.88013113139680932</v>
      </c>
      <c r="K22" s="72">
        <v>1.2803622364473322</v>
      </c>
      <c r="L22" s="72">
        <v>0.77639740697385062</v>
      </c>
      <c r="M22" s="72">
        <v>2.3052777900803609</v>
      </c>
      <c r="N22" s="72">
        <v>1.186824332018207</v>
      </c>
      <c r="O22" s="72">
        <v>0.62572854397973254</v>
      </c>
      <c r="P22" s="72">
        <v>0</v>
      </c>
      <c r="Q22" s="72">
        <v>5.9376883223428087E-2</v>
      </c>
      <c r="R22" s="72">
        <v>0.14128742187868776</v>
      </c>
      <c r="S22" s="72">
        <v>0.25552419480878735</v>
      </c>
      <c r="T22" s="72">
        <v>0.4796365464845927</v>
      </c>
      <c r="U22" s="72">
        <v>1.233743921292233</v>
      </c>
      <c r="V22" s="72">
        <v>2.0562686514950519</v>
      </c>
      <c r="W22" s="72">
        <v>1.6722277224924822</v>
      </c>
      <c r="X22" s="72">
        <v>1.8465209860977765</v>
      </c>
      <c r="Y22" s="72">
        <v>1.3234557245111764</v>
      </c>
      <c r="DA22" s="89" t="s">
        <v>709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710</v>
      </c>
    </row>
    <row r="24" spans="1:105" ht="12" customHeight="1" x14ac:dyDescent="0.25">
      <c r="A24" s="28" t="s">
        <v>198</v>
      </c>
      <c r="B24" s="72"/>
      <c r="C24" s="72">
        <v>3.4203402989843306</v>
      </c>
      <c r="D24" s="72">
        <v>2.7715671489468487</v>
      </c>
      <c r="E24" s="72">
        <v>2.5180524501222115</v>
      </c>
      <c r="F24" s="72">
        <v>2.4330337755993203</v>
      </c>
      <c r="G24" s="72">
        <v>1.3530864485908405</v>
      </c>
      <c r="H24" s="72">
        <v>1.8546904341005117</v>
      </c>
      <c r="I24" s="72">
        <v>2.5488781214156773</v>
      </c>
      <c r="J24" s="72">
        <v>4.8068001278307833</v>
      </c>
      <c r="K24" s="72">
        <v>4.0999725826707154</v>
      </c>
      <c r="L24" s="72">
        <v>0.89179541784460736</v>
      </c>
      <c r="M24" s="72">
        <v>1.1860048044730209</v>
      </c>
      <c r="N24" s="72">
        <v>2.5357864931268304</v>
      </c>
      <c r="O24" s="72">
        <v>4.1410987177830538</v>
      </c>
      <c r="P24" s="72">
        <v>3.534732486744411</v>
      </c>
      <c r="Q24" s="72">
        <v>3.775112137610507</v>
      </c>
      <c r="R24" s="72">
        <v>3.6538595658020316</v>
      </c>
      <c r="S24" s="72">
        <v>3.6018348160663938</v>
      </c>
      <c r="T24" s="72">
        <v>5.2577149551971241</v>
      </c>
      <c r="U24" s="72">
        <v>5.2963945340611565</v>
      </c>
      <c r="V24" s="72">
        <v>4.1970141667341627</v>
      </c>
      <c r="W24" s="72">
        <v>5.4435978401805629</v>
      </c>
      <c r="X24" s="72">
        <v>6.3442876135685209</v>
      </c>
      <c r="Y24" s="72">
        <v>5.6445430268837766</v>
      </c>
      <c r="DA24" s="89" t="s">
        <v>711</v>
      </c>
    </row>
    <row r="25" spans="1:105" ht="12" customHeight="1" x14ac:dyDescent="0.25">
      <c r="A25" s="73" t="s">
        <v>53</v>
      </c>
      <c r="B25" s="74"/>
      <c r="C25" s="74">
        <v>3.4786873818170272</v>
      </c>
      <c r="D25" s="74">
        <v>4.007320756601005</v>
      </c>
      <c r="E25" s="74">
        <v>4.4748869300535414</v>
      </c>
      <c r="F25" s="74">
        <v>4.8005986829063785</v>
      </c>
      <c r="G25" s="74">
        <v>3.6668314056120126</v>
      </c>
      <c r="H25" s="74">
        <v>3.427861990471412</v>
      </c>
      <c r="I25" s="74">
        <v>3.2846142329729093</v>
      </c>
      <c r="J25" s="74">
        <v>8.2719627225490537</v>
      </c>
      <c r="K25" s="74">
        <v>8.1056927599743904</v>
      </c>
      <c r="L25" s="74">
        <v>3.7576859381013707</v>
      </c>
      <c r="M25" s="74">
        <v>3.3863226475609913</v>
      </c>
      <c r="N25" s="74">
        <v>3.9753246799354978</v>
      </c>
      <c r="O25" s="74">
        <v>7.6853278748771929</v>
      </c>
      <c r="P25" s="74">
        <v>6.0921800276359876</v>
      </c>
      <c r="Q25" s="74">
        <v>7.6410525062823966</v>
      </c>
      <c r="R25" s="74">
        <v>7.94343007620874</v>
      </c>
      <c r="S25" s="74">
        <v>6.3270091599463578</v>
      </c>
      <c r="T25" s="74">
        <v>10.715890039590271</v>
      </c>
      <c r="U25" s="74">
        <v>9.3772116349587726</v>
      </c>
      <c r="V25" s="74">
        <v>8.2297462274559763</v>
      </c>
      <c r="W25" s="74">
        <v>6.9760369880626412</v>
      </c>
      <c r="X25" s="74">
        <v>8.6993995472105432</v>
      </c>
      <c r="Y25" s="74">
        <v>7.059596777613522</v>
      </c>
      <c r="DA25" s="90" t="s">
        <v>712</v>
      </c>
    </row>
    <row r="26" spans="1:105" ht="12" customHeight="1" x14ac:dyDescent="0.25">
      <c r="A26" s="32" t="s">
        <v>52</v>
      </c>
      <c r="B26" s="77"/>
      <c r="C26" s="77">
        <v>9.997277183019479E-2</v>
      </c>
      <c r="D26" s="77">
        <v>0.15926185138700991</v>
      </c>
      <c r="E26" s="77">
        <v>0.13580483728455653</v>
      </c>
      <c r="F26" s="77">
        <v>0.13673511495789722</v>
      </c>
      <c r="G26" s="77">
        <v>0.16149062829550409</v>
      </c>
      <c r="H26" s="77">
        <v>0.13911442707317523</v>
      </c>
      <c r="I26" s="77">
        <v>0.65824204686545873</v>
      </c>
      <c r="J26" s="77">
        <v>0.69412161769670377</v>
      </c>
      <c r="K26" s="77">
        <v>0.26122554571799805</v>
      </c>
      <c r="L26" s="77">
        <v>0.22370104753738806</v>
      </c>
      <c r="M26" s="77">
        <v>0.16857471275883562</v>
      </c>
      <c r="N26" s="77">
        <v>0.22495928370322432</v>
      </c>
      <c r="O26" s="77">
        <v>0.42127762988801148</v>
      </c>
      <c r="P26" s="77">
        <v>0.42256587691165071</v>
      </c>
      <c r="Q26" s="77">
        <v>0.51864693884227941</v>
      </c>
      <c r="R26" s="77">
        <v>0.32169340661514723</v>
      </c>
      <c r="S26" s="77">
        <v>0.24201735020654391</v>
      </c>
      <c r="T26" s="77">
        <v>0.38384893457649411</v>
      </c>
      <c r="U26" s="77">
        <v>0.34534107722034946</v>
      </c>
      <c r="V26" s="77">
        <v>0.33591245279910414</v>
      </c>
      <c r="W26" s="77">
        <v>0.28520360838277459</v>
      </c>
      <c r="X26" s="77">
        <v>0.35303152041065422</v>
      </c>
      <c r="Y26" s="77">
        <v>0.19262466674561637</v>
      </c>
      <c r="DA26" s="92" t="s">
        <v>713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1.1761742600896736</v>
      </c>
      <c r="D27" s="69">
        <f t="shared" si="10"/>
        <v>1.2295374115495039</v>
      </c>
      <c r="E27" s="69">
        <f t="shared" si="10"/>
        <v>1.3148237821356812</v>
      </c>
      <c r="F27" s="69">
        <f t="shared" si="10"/>
        <v>1.403234501853541</v>
      </c>
      <c r="G27" s="69">
        <f t="shared" si="10"/>
        <v>1.0698582468092879</v>
      </c>
      <c r="H27" s="69">
        <f t="shared" si="10"/>
        <v>1.0900196197728311</v>
      </c>
      <c r="I27" s="69">
        <f t="shared" si="10"/>
        <v>1.3535357108950723</v>
      </c>
      <c r="J27" s="69">
        <f t="shared" si="10"/>
        <v>2.8649759319169052</v>
      </c>
      <c r="K27" s="69">
        <f t="shared" si="10"/>
        <v>2.8217823074909796</v>
      </c>
      <c r="L27" s="69">
        <f t="shared" si="10"/>
        <v>1.3077131407659379</v>
      </c>
      <c r="M27" s="69">
        <f t="shared" si="10"/>
        <v>1.4735944359340549</v>
      </c>
      <c r="N27" s="69">
        <f t="shared" si="10"/>
        <v>1.7834160201083691</v>
      </c>
      <c r="O27" s="69">
        <f t="shared" si="10"/>
        <v>2.9690286387029561</v>
      </c>
      <c r="P27" s="69">
        <f t="shared" si="10"/>
        <v>2.2114423156396441</v>
      </c>
      <c r="Q27" s="69">
        <f t="shared" si="10"/>
        <v>2.6119366649819149</v>
      </c>
      <c r="R27" s="69">
        <f t="shared" ref="R27:V27" si="11">SUM(R28:R32)</f>
        <v>2.4378132998347271</v>
      </c>
      <c r="S27" s="69">
        <f t="shared" si="11"/>
        <v>2.4446915554166484</v>
      </c>
      <c r="T27" s="69">
        <f t="shared" si="11"/>
        <v>3.9405305655025318</v>
      </c>
      <c r="U27" s="69">
        <f t="shared" si="11"/>
        <v>3.857939320477211</v>
      </c>
      <c r="V27" s="69">
        <f t="shared" si="11"/>
        <v>3.721250503388712</v>
      </c>
      <c r="W27" s="69">
        <f t="shared" ref="W27:Y27" si="12">SUM(W28:W32)</f>
        <v>3.3666795468655266</v>
      </c>
      <c r="X27" s="69">
        <f t="shared" si="12"/>
        <v>4.0473774275649452</v>
      </c>
      <c r="Y27" s="69">
        <f t="shared" si="12"/>
        <v>3.2655136116115013</v>
      </c>
      <c r="DA27" s="88" t="s">
        <v>714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715</v>
      </c>
    </row>
    <row r="29" spans="1:105" s="2" customFormat="1" ht="12" customHeight="1" x14ac:dyDescent="0.25">
      <c r="A29" s="28" t="s">
        <v>74</v>
      </c>
      <c r="B29" s="72"/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0</v>
      </c>
      <c r="DA29" s="89" t="s">
        <v>716</v>
      </c>
    </row>
    <row r="30" spans="1:105" ht="12" customHeight="1" x14ac:dyDescent="0.25">
      <c r="A30" s="28" t="s">
        <v>189</v>
      </c>
      <c r="B30" s="72"/>
      <c r="C30" s="72">
        <v>4.0272568331633793E-3</v>
      </c>
      <c r="D30" s="72">
        <v>0</v>
      </c>
      <c r="E30" s="72">
        <v>0</v>
      </c>
      <c r="F30" s="72">
        <v>0</v>
      </c>
      <c r="G30" s="72">
        <v>0</v>
      </c>
      <c r="H30" s="72">
        <v>1.2807996099890142E-3</v>
      </c>
      <c r="I30" s="72">
        <v>2.4906720756515746E-2</v>
      </c>
      <c r="J30" s="72">
        <v>0.10113224281555794</v>
      </c>
      <c r="K30" s="72">
        <v>7.3819707027836426E-2</v>
      </c>
      <c r="L30" s="72">
        <v>4.813102677653564E-3</v>
      </c>
      <c r="M30" s="72">
        <v>0</v>
      </c>
      <c r="N30" s="72">
        <v>0</v>
      </c>
      <c r="O30" s="72">
        <v>7.0122612878571722E-4</v>
      </c>
      <c r="P30" s="72">
        <v>8.5864373663595058E-3</v>
      </c>
      <c r="Q30" s="72">
        <v>3.6026550326170108E-3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9.1166037528902615E-3</v>
      </c>
      <c r="Y30" s="72">
        <v>2.6376009950576713E-2</v>
      </c>
      <c r="DA30" s="89" t="s">
        <v>717</v>
      </c>
    </row>
    <row r="31" spans="1:105" ht="12" customHeight="1" x14ac:dyDescent="0.25">
      <c r="A31" s="28" t="s">
        <v>202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718</v>
      </c>
    </row>
    <row r="32" spans="1:105" ht="12" customHeight="1" x14ac:dyDescent="0.25">
      <c r="A32" s="32" t="s">
        <v>53</v>
      </c>
      <c r="B32" s="77"/>
      <c r="C32" s="77">
        <v>1.1721470032565102</v>
      </c>
      <c r="D32" s="77">
        <v>1.2295374115495039</v>
      </c>
      <c r="E32" s="77">
        <v>1.3148237821356812</v>
      </c>
      <c r="F32" s="77">
        <v>1.403234501853541</v>
      </c>
      <c r="G32" s="77">
        <v>1.0698582468092879</v>
      </c>
      <c r="H32" s="77">
        <v>1.0887388201628421</v>
      </c>
      <c r="I32" s="77">
        <v>1.3286289901385566</v>
      </c>
      <c r="J32" s="77">
        <v>2.7638436891013471</v>
      </c>
      <c r="K32" s="77">
        <v>2.747962600463143</v>
      </c>
      <c r="L32" s="77">
        <v>1.3029000380882843</v>
      </c>
      <c r="M32" s="77">
        <v>1.4735944359340549</v>
      </c>
      <c r="N32" s="77">
        <v>1.7834160201083691</v>
      </c>
      <c r="O32" s="77">
        <v>2.9683274125741703</v>
      </c>
      <c r="P32" s="77">
        <v>2.2028558782732848</v>
      </c>
      <c r="Q32" s="77">
        <v>2.608334009949298</v>
      </c>
      <c r="R32" s="77">
        <v>2.4378132998347271</v>
      </c>
      <c r="S32" s="77">
        <v>2.4446915554166484</v>
      </c>
      <c r="T32" s="77">
        <v>3.9405305655025318</v>
      </c>
      <c r="U32" s="77">
        <v>3.857939320477211</v>
      </c>
      <c r="V32" s="77">
        <v>3.721250503388712</v>
      </c>
      <c r="W32" s="77">
        <v>3.3666795468655266</v>
      </c>
      <c r="X32" s="77">
        <v>4.0382608238120552</v>
      </c>
      <c r="Y32" s="77">
        <v>3.2391376016609246</v>
      </c>
      <c r="DA32" s="92" t="s">
        <v>719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0.89337430688830455</v>
      </c>
      <c r="D3" s="66">
        <f>IF(RES_hh_tes_in!D3=0,"",RES_hh_tes_in!D3/RES_hh_fec_in!D3)</f>
        <v>0.99241848508285435</v>
      </c>
      <c r="E3" s="66">
        <f>IF(RES_hh_tes_in!E3=0,"",RES_hh_tes_in!E3/RES_hh_fec_in!E3)</f>
        <v>1.0088119592185658</v>
      </c>
      <c r="F3" s="66">
        <f>IF(RES_hh_tes_in!F3=0,"",RES_hh_tes_in!F3/RES_hh_fec_in!F3)</f>
        <v>0.99035070508736045</v>
      </c>
      <c r="G3" s="66">
        <f>IF(RES_hh_tes_in!G3=0,"",RES_hh_tes_in!G3/RES_hh_fec_in!G3)</f>
        <v>1.0222630173582945</v>
      </c>
      <c r="H3" s="66">
        <f>IF(RES_hh_tes_in!H3=0,"",RES_hh_tes_in!H3/RES_hh_fec_in!H3)</f>
        <v>0.99937207139045503</v>
      </c>
      <c r="I3" s="66">
        <f>IF(RES_hh_tes_in!I3=0,"",RES_hh_tes_in!I3/RES_hh_fec_in!I3)</f>
        <v>0.92568241296716713</v>
      </c>
      <c r="J3" s="66">
        <f>IF(RES_hh_tes_in!J3=0,"",RES_hh_tes_in!J3/RES_hh_fec_in!J3)</f>
        <v>0.89418406922454219</v>
      </c>
      <c r="K3" s="66">
        <f>IF(RES_hh_tes_in!K3=0,"",RES_hh_tes_in!K3/RES_hh_fec_in!K3)</f>
        <v>0.8897210188785557</v>
      </c>
      <c r="L3" s="66">
        <f>IF(RES_hh_tes_in!L3=0,"",RES_hh_tes_in!L3/RES_hh_fec_in!L3)</f>
        <v>0.95654628926263385</v>
      </c>
      <c r="M3" s="66">
        <f>IF(RES_hh_tes_in!M3=0,"",RES_hh_tes_in!M3/RES_hh_fec_in!M3)</f>
        <v>0.81474618522649833</v>
      </c>
      <c r="N3" s="66">
        <f>IF(RES_hh_tes_in!N3=0,"",RES_hh_tes_in!N3/RES_hh_fec_in!N3)</f>
        <v>0.83714962162319995</v>
      </c>
      <c r="O3" s="66">
        <f>IF(RES_hh_tes_in!O3=0,"",RES_hh_tes_in!O3/RES_hh_fec_in!O3)</f>
        <v>0.94074127500219118</v>
      </c>
      <c r="P3" s="66">
        <f>IF(RES_hh_tes_in!P3=0,"",RES_hh_tes_in!P3/RES_hh_fec_in!P3)</f>
        <v>1.0772464441726861</v>
      </c>
      <c r="Q3" s="66">
        <f>IF(RES_hh_tes_in!Q3=0,"",RES_hh_tes_in!Q3/RES_hh_fec_in!Q3)</f>
        <v>1.0454585064201474</v>
      </c>
      <c r="R3" s="66">
        <f>IF(RES_hh_tes_in!R3=0,"",RES_hh_tes_in!R3/RES_hh_fec_in!R3)</f>
        <v>1.1142999127818933</v>
      </c>
      <c r="S3" s="66">
        <f>IF(RES_hh_tes_in!S3=0,"",RES_hh_tes_in!S3/RES_hh_fec_in!S3)</f>
        <v>1.022245253748536</v>
      </c>
      <c r="T3" s="66">
        <f>IF(RES_hh_tes_in!T3=0,"",RES_hh_tes_in!T3/RES_hh_fec_in!T3)</f>
        <v>1.1670067096515364</v>
      </c>
      <c r="U3" s="66">
        <f>IF(RES_hh_tes_in!U3=0,"",RES_hh_tes_in!U3/RES_hh_fec_in!U3)</f>
        <v>1.0810114663421784</v>
      </c>
      <c r="V3" s="66">
        <f>IF(RES_hh_tes_in!V3=0,"",RES_hh_tes_in!V3/RES_hh_fec_in!V3)</f>
        <v>1.1217278160016326</v>
      </c>
      <c r="W3" s="66">
        <f>IF(RES_hh_tes_in!W3=0,"",RES_hh_tes_in!W3/RES_hh_fec_in!W3)</f>
        <v>1.003287137083142</v>
      </c>
      <c r="X3" s="66">
        <f>IF(RES_hh_tes_in!X3=0,"",RES_hh_tes_in!X3/RES_hh_fec_in!X3)</f>
        <v>1.137013416688015</v>
      </c>
      <c r="Y3" s="66">
        <f>IF(RES_hh_tes_in!Y3=0,"",RES_hh_tes_in!Y3/RES_hh_fec_in!Y3)</f>
        <v>1.0920915269297111</v>
      </c>
      <c r="DA3" s="87" t="s">
        <v>721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0.91120567791895812</v>
      </c>
      <c r="D4" s="70">
        <f>IF(RES_hh_tes_in!D4=0,"",RES_hh_tes_in!D4/RES_hh_fec_in!D4)</f>
        <v>1.0252379290753686</v>
      </c>
      <c r="E4" s="70">
        <f>IF(RES_hh_tes_in!E4=0,"",RES_hh_tes_in!E4/RES_hh_fec_in!E4)</f>
        <v>1.0444062256769551</v>
      </c>
      <c r="F4" s="70">
        <f>IF(RES_hh_tes_in!F4=0,"",RES_hh_tes_in!F4/RES_hh_fec_in!F4)</f>
        <v>1.0245052730617121</v>
      </c>
      <c r="G4" s="70">
        <f>IF(RES_hh_tes_in!G4=0,"",RES_hh_tes_in!G4/RES_hh_fec_in!G4)</f>
        <v>1.0618630958149735</v>
      </c>
      <c r="H4" s="70">
        <f>IF(RES_hh_tes_in!H4=0,"",RES_hh_tes_in!H4/RES_hh_fec_in!H4)</f>
        <v>1.0333076750143617</v>
      </c>
      <c r="I4" s="70">
        <f>IF(RES_hh_tes_in!I4=0,"",RES_hh_tes_in!I4/RES_hh_fec_in!I4)</f>
        <v>0.94662460449429398</v>
      </c>
      <c r="J4" s="70">
        <f>IF(RES_hh_tes_in!J4=0,"",RES_hh_tes_in!J4/RES_hh_fec_in!J4)</f>
        <v>0.91242842725893258</v>
      </c>
      <c r="K4" s="70">
        <f>IF(RES_hh_tes_in!K4=0,"",RES_hh_tes_in!K4/RES_hh_fec_in!K4)</f>
        <v>0.90867631719332109</v>
      </c>
      <c r="L4" s="70">
        <f>IF(RES_hh_tes_in!L4=0,"",RES_hh_tes_in!L4/RES_hh_fec_in!L4)</f>
        <v>0.98045203968663874</v>
      </c>
      <c r="M4" s="70">
        <f>IF(RES_hh_tes_in!M4=0,"",RES_hh_tes_in!M4/RES_hh_fec_in!M4)</f>
        <v>0.82365987723875633</v>
      </c>
      <c r="N4" s="70">
        <f>IF(RES_hh_tes_in!N4=0,"",RES_hh_tes_in!N4/RES_hh_fec_in!N4)</f>
        <v>0.84566060543153243</v>
      </c>
      <c r="O4" s="70">
        <f>IF(RES_hh_tes_in!O4=0,"",RES_hh_tes_in!O4/RES_hh_fec_in!O4)</f>
        <v>0.96355194116826948</v>
      </c>
      <c r="P4" s="70">
        <f>IF(RES_hh_tes_in!P4=0,"",RES_hh_tes_in!P4/RES_hh_fec_in!P4)</f>
        <v>1.1225069906783818</v>
      </c>
      <c r="Q4" s="70">
        <f>IF(RES_hh_tes_in!Q4=0,"",RES_hh_tes_in!Q4/RES_hh_fec_in!Q4)</f>
        <v>1.0878786319366245</v>
      </c>
      <c r="R4" s="70">
        <f>IF(RES_hh_tes_in!R4=0,"",RES_hh_tes_in!R4/RES_hh_fec_in!R4)</f>
        <v>1.1748721151556178</v>
      </c>
      <c r="S4" s="70">
        <f>IF(RES_hh_tes_in!S4=0,"",RES_hh_tes_in!S4/RES_hh_fec_in!S4)</f>
        <v>1.0565892846810228</v>
      </c>
      <c r="T4" s="70">
        <f>IF(RES_hh_tes_in!T4=0,"",RES_hh_tes_in!T4/RES_hh_fec_in!T4)</f>
        <v>1.2440495473083433</v>
      </c>
      <c r="U4" s="70">
        <f>IF(RES_hh_tes_in!U4=0,"",RES_hh_tes_in!U4/RES_hh_fec_in!U4)</f>
        <v>1.1345091875894711</v>
      </c>
      <c r="V4" s="70">
        <f>IF(RES_hh_tes_in!V4=0,"",RES_hh_tes_in!V4/RES_hh_fec_in!V4)</f>
        <v>1.1821593318667178</v>
      </c>
      <c r="W4" s="70">
        <f>IF(RES_hh_tes_in!W4=0,"",RES_hh_tes_in!W4/RES_hh_fec_in!W4)</f>
        <v>1.0360432869110361</v>
      </c>
      <c r="X4" s="70">
        <f>IF(RES_hh_tes_in!X4=0,"",RES_hh_tes_in!X4/RES_hh_fec_in!X4)</f>
        <v>1.21675570217715</v>
      </c>
      <c r="Y4" s="70">
        <f>IF(RES_hh_tes_in!Y4=0,"",RES_hh_tes_in!Y4/RES_hh_fec_in!Y4)</f>
        <v>1.1671120914969337</v>
      </c>
      <c r="DA4" s="88" t="s">
        <v>722</v>
      </c>
    </row>
    <row r="5" spans="1:105" ht="12" customHeight="1" x14ac:dyDescent="0.25">
      <c r="A5" s="28" t="s">
        <v>51</v>
      </c>
      <c r="B5" s="78"/>
      <c r="C5" s="78" t="str">
        <f>IF(RES_hh_tes_in!C5=0,"",RES_hh_tes_in!C5/RES_hh_fec_in!C5)</f>
        <v/>
      </c>
      <c r="D5" s="78" t="str">
        <f>IF(RES_hh_tes_in!D5=0,"",RES_hh_tes_in!D5/RES_hh_fec_in!D5)</f>
        <v/>
      </c>
      <c r="E5" s="78" t="str">
        <f>IF(RES_hh_tes_in!E5=0,"",RES_hh_tes_in!E5/RES_hh_fec_in!E5)</f>
        <v/>
      </c>
      <c r="F5" s="78" t="str">
        <f>IF(RES_hh_tes_in!F5=0,"",RES_hh_tes_in!F5/RES_hh_fec_in!F5)</f>
        <v/>
      </c>
      <c r="G5" s="78" t="str">
        <f>IF(RES_hh_tes_in!G5=0,"",RES_hh_tes_in!G5/RES_hh_fec_in!G5)</f>
        <v/>
      </c>
      <c r="H5" s="78" t="str">
        <f>IF(RES_hh_tes_in!H5=0,"",RES_hh_tes_in!H5/RES_hh_fec_in!H5)</f>
        <v/>
      </c>
      <c r="I5" s="78" t="str">
        <f>IF(RES_hh_tes_in!I5=0,"",RES_hh_tes_in!I5/RES_hh_fec_in!I5)</f>
        <v/>
      </c>
      <c r="J5" s="78" t="str">
        <f>IF(RES_hh_tes_in!J5=0,"",RES_hh_tes_in!J5/RES_hh_fec_in!J5)</f>
        <v/>
      </c>
      <c r="K5" s="78" t="str">
        <f>IF(RES_hh_tes_in!K5=0,"",RES_hh_tes_in!K5/RES_hh_fec_in!K5)</f>
        <v/>
      </c>
      <c r="L5" s="78" t="str">
        <f>IF(RES_hh_tes_in!L5=0,"",RES_hh_tes_in!L5/RES_hh_fec_in!L5)</f>
        <v/>
      </c>
      <c r="M5" s="78" t="str">
        <f>IF(RES_hh_tes_in!M5=0,"",RES_hh_tes_in!M5/RES_hh_fec_in!M5)</f>
        <v/>
      </c>
      <c r="N5" s="78" t="str">
        <f>IF(RES_hh_tes_in!N5=0,"",RES_hh_tes_in!N5/RES_hh_fec_in!N5)</f>
        <v/>
      </c>
      <c r="O5" s="78" t="str">
        <f>IF(RES_hh_tes_in!O5=0,"",RES_hh_tes_in!O5/RES_hh_fec_in!O5)</f>
        <v/>
      </c>
      <c r="P5" s="78" t="str">
        <f>IF(RES_hh_tes_in!P5=0,"",RES_hh_tes_in!P5/RES_hh_fec_in!P5)</f>
        <v/>
      </c>
      <c r="Q5" s="78" t="str">
        <f>IF(RES_hh_tes_in!Q5=0,"",RES_hh_tes_in!Q5/RES_hh_fec_in!Q5)</f>
        <v/>
      </c>
      <c r="R5" s="78" t="str">
        <f>IF(RES_hh_tes_in!R5=0,"",RES_hh_tes_in!R5/RES_hh_fec_in!R5)</f>
        <v/>
      </c>
      <c r="S5" s="78" t="str">
        <f>IF(RES_hh_tes_in!S5=0,"",RES_hh_tes_in!S5/RES_hh_fec_in!S5)</f>
        <v/>
      </c>
      <c r="T5" s="78" t="str">
        <f>IF(RES_hh_tes_in!T5=0,"",RES_hh_tes_in!T5/RES_hh_fec_in!T5)</f>
        <v/>
      </c>
      <c r="U5" s="78" t="str">
        <f>IF(RES_hh_tes_in!U5=0,"",RES_hh_tes_in!U5/RES_hh_fec_in!U5)</f>
        <v/>
      </c>
      <c r="V5" s="78" t="str">
        <f>IF(RES_hh_tes_in!V5=0,"",RES_hh_tes_in!V5/RES_hh_fec_in!V5)</f>
        <v/>
      </c>
      <c r="W5" s="78" t="str">
        <f>IF(RES_hh_tes_in!W5=0,"",RES_hh_tes_in!W5/RES_hh_fec_in!W5)</f>
        <v/>
      </c>
      <c r="X5" s="78" t="str">
        <f>IF(RES_hh_tes_in!X5=0,"",RES_hh_tes_in!X5/RES_hh_fec_in!X5)</f>
        <v/>
      </c>
      <c r="Y5" s="78" t="str">
        <f>IF(RES_hh_tes_in!Y5=0,"",RES_hh_tes_in!Y5/RES_hh_fec_in!Y5)</f>
        <v/>
      </c>
      <c r="DA5" s="89" t="s">
        <v>723</v>
      </c>
    </row>
    <row r="6" spans="1:105" ht="12" customHeight="1" x14ac:dyDescent="0.25">
      <c r="A6" s="28" t="s">
        <v>74</v>
      </c>
      <c r="B6" s="78"/>
      <c r="C6" s="78" t="str">
        <f>IF(RES_hh_tes_in!C6=0,"",RES_hh_tes_in!C6/RES_hh_fec_in!C6)</f>
        <v/>
      </c>
      <c r="D6" s="78">
        <f>IF(RES_hh_tes_in!D6=0,"",RES_hh_tes_in!D6/RES_hh_fec_in!D6)</f>
        <v>0.54293099672291167</v>
      </c>
      <c r="E6" s="78">
        <f>IF(RES_hh_tes_in!E6=0,"",RES_hh_tes_in!E6/RES_hh_fec_in!E6)</f>
        <v>0.54802552539407567</v>
      </c>
      <c r="F6" s="78">
        <f>IF(RES_hh_tes_in!F6=0,"",RES_hh_tes_in!F6/RES_hh_fec_in!F6)</f>
        <v>0.55309222005294723</v>
      </c>
      <c r="G6" s="78">
        <f>IF(RES_hh_tes_in!G6=0,"",RES_hh_tes_in!G6/RES_hh_fec_in!G6)</f>
        <v>0.55838551934016045</v>
      </c>
      <c r="H6" s="78">
        <f>IF(RES_hh_tes_in!H6=0,"",RES_hh_tes_in!H6/RES_hh_fec_in!H6)</f>
        <v>0.5638709202280473</v>
      </c>
      <c r="I6" s="78">
        <f>IF(RES_hh_tes_in!I6=0,"",RES_hh_tes_in!I6/RES_hh_fec_in!I6)</f>
        <v>0.56960764051418566</v>
      </c>
      <c r="J6" s="78">
        <f>IF(RES_hh_tes_in!J6=0,"",RES_hh_tes_in!J6/RES_hh_fec_in!J6)</f>
        <v>0.57584607184191716</v>
      </c>
      <c r="K6" s="78">
        <f>IF(RES_hh_tes_in!K6=0,"",RES_hh_tes_in!K6/RES_hh_fec_in!K6)</f>
        <v>0.58279437518317689</v>
      </c>
      <c r="L6" s="78" t="str">
        <f>IF(RES_hh_tes_in!L6=0,"",RES_hh_tes_in!L6/RES_hh_fec_in!L6)</f>
        <v/>
      </c>
      <c r="M6" s="78" t="str">
        <f>IF(RES_hh_tes_in!M6=0,"",RES_hh_tes_in!M6/RES_hh_fec_in!M6)</f>
        <v/>
      </c>
      <c r="N6" s="78">
        <f>IF(RES_hh_tes_in!N6=0,"",RES_hh_tes_in!N6/RES_hh_fec_in!N6)</f>
        <v>0.62626005350576042</v>
      </c>
      <c r="O6" s="78">
        <f>IF(RES_hh_tes_in!O6=0,"",RES_hh_tes_in!O6/RES_hh_fec_in!O6)</f>
        <v>0.65678958938491405</v>
      </c>
      <c r="P6" s="78">
        <f>IF(RES_hh_tes_in!P6=0,"",RES_hh_tes_in!P6/RES_hh_fec_in!P6)</f>
        <v>0.69197347930236996</v>
      </c>
      <c r="Q6" s="78" t="str">
        <f>IF(RES_hh_tes_in!Q6=0,"",RES_hh_tes_in!Q6/RES_hh_fec_in!Q6)</f>
        <v/>
      </c>
      <c r="R6" s="78">
        <f>IF(RES_hh_tes_in!R6=0,"",RES_hh_tes_in!R6/RES_hh_fec_in!R6)</f>
        <v>0.73069769540248652</v>
      </c>
      <c r="S6" s="78">
        <f>IF(RES_hh_tes_in!S6=0,"",RES_hh_tes_in!S6/RES_hh_fec_in!S6)</f>
        <v>0.73558317306050514</v>
      </c>
      <c r="T6" s="78">
        <f>IF(RES_hh_tes_in!T6=0,"",RES_hh_tes_in!T6/RES_hh_fec_in!T6)</f>
        <v>0.73713238314447871</v>
      </c>
      <c r="U6" s="78">
        <f>IF(RES_hh_tes_in!U6=0,"",RES_hh_tes_in!U6/RES_hh_fec_in!U6)</f>
        <v>0.73765281350043876</v>
      </c>
      <c r="V6" s="78">
        <f>IF(RES_hh_tes_in!V6=0,"",RES_hh_tes_in!V6/RES_hh_fec_in!V6)</f>
        <v>0.73937980430461026</v>
      </c>
      <c r="W6" s="78">
        <f>IF(RES_hh_tes_in!W6=0,"",RES_hh_tes_in!W6/RES_hh_fec_in!W6)</f>
        <v>0.74203885819257098</v>
      </c>
      <c r="X6" s="78">
        <f>IF(RES_hh_tes_in!X6=0,"",RES_hh_tes_in!X6/RES_hh_fec_in!X6)</f>
        <v>0.7441931104925652</v>
      </c>
      <c r="Y6" s="78">
        <f>IF(RES_hh_tes_in!Y6=0,"",RES_hh_tes_in!Y6/RES_hh_fec_in!Y6)</f>
        <v>0.74605274043573522</v>
      </c>
      <c r="DA6" s="89" t="s">
        <v>724</v>
      </c>
    </row>
    <row r="7" spans="1:105" ht="12" customHeight="1" x14ac:dyDescent="0.25">
      <c r="A7" s="28" t="s">
        <v>200</v>
      </c>
      <c r="B7" s="78"/>
      <c r="C7" s="78">
        <f>IF(RES_hh_tes_in!C7=0,"",RES_hh_tes_in!C7/RES_hh_fec_in!C7)</f>
        <v>0.47996245423871275</v>
      </c>
      <c r="D7" s="78" t="str">
        <f>IF(RES_hh_tes_in!D7=0,"",RES_hh_tes_in!D7/RES_hh_fec_in!D7)</f>
        <v/>
      </c>
      <c r="E7" s="78" t="str">
        <f>IF(RES_hh_tes_in!E7=0,"",RES_hh_tes_in!E7/RES_hh_fec_in!E7)</f>
        <v/>
      </c>
      <c r="F7" s="78" t="str">
        <f>IF(RES_hh_tes_in!F7=0,"",RES_hh_tes_in!F7/RES_hh_fec_in!F7)</f>
        <v/>
      </c>
      <c r="G7" s="78">
        <f>IF(RES_hh_tes_in!G7=0,"",RES_hh_tes_in!G7/RES_hh_fec_in!G7)</f>
        <v>0.49831948170449691</v>
      </c>
      <c r="H7" s="78">
        <f>IF(RES_hh_tes_in!H7=0,"",RES_hh_tes_in!H7/RES_hh_fec_in!H7)</f>
        <v>0.50328192434031027</v>
      </c>
      <c r="I7" s="78">
        <f>IF(RES_hh_tes_in!I7=0,"",RES_hh_tes_in!I7/RES_hh_fec_in!I7)</f>
        <v>0.50847172649324557</v>
      </c>
      <c r="J7" s="78">
        <f>IF(RES_hh_tes_in!J7=0,"",RES_hh_tes_in!J7/RES_hh_fec_in!J7)</f>
        <v>0.51411540837430747</v>
      </c>
      <c r="K7" s="78">
        <f>IF(RES_hh_tes_in!K7=0,"",RES_hh_tes_in!K7/RES_hh_fec_in!K7)</f>
        <v>0.52040128564234345</v>
      </c>
      <c r="L7" s="78">
        <f>IF(RES_hh_tes_in!L7=0,"",RES_hh_tes_in!L7/RES_hh_fec_in!L7)</f>
        <v>0.52737203817425915</v>
      </c>
      <c r="M7" s="78">
        <f>IF(RES_hh_tes_in!M7=0,"",RES_hh_tes_in!M7/RES_hh_fec_in!M7)</f>
        <v>0.53998479622583762</v>
      </c>
      <c r="N7" s="78">
        <f>IF(RES_hh_tes_in!N7=0,"",RES_hh_tes_in!N7/RES_hh_fec_in!N7)</f>
        <v>0.55972310362994948</v>
      </c>
      <c r="O7" s="78">
        <f>IF(RES_hh_tes_in!O7=0,"",RES_hh_tes_in!O7/RES_hh_fec_in!O7)</f>
        <v>0.58734206413889944</v>
      </c>
      <c r="P7" s="78">
        <f>IF(RES_hh_tes_in!P7=0,"",RES_hh_tes_in!P7/RES_hh_fec_in!P7)</f>
        <v>0.6191716494305971</v>
      </c>
      <c r="Q7" s="78">
        <f>IF(RES_hh_tes_in!Q7=0,"",RES_hh_tes_in!Q7/RES_hh_fec_in!Q7)</f>
        <v>0.64458795065924868</v>
      </c>
      <c r="R7" s="78" t="str">
        <f>IF(RES_hh_tes_in!R7=0,"",RES_hh_tes_in!R7/RES_hh_fec_in!R7)</f>
        <v/>
      </c>
      <c r="S7" s="78" t="str">
        <f>IF(RES_hh_tes_in!S7=0,"",RES_hh_tes_in!S7/RES_hh_fec_in!S7)</f>
        <v/>
      </c>
      <c r="T7" s="78">
        <f>IF(RES_hh_tes_in!T7=0,"",RES_hh_tes_in!T7/RES_hh_fec_in!T7)</f>
        <v>0.66034159533399539</v>
      </c>
      <c r="U7" s="78">
        <f>IF(RES_hh_tes_in!U7=0,"",RES_hh_tes_in!U7/RES_hh_fec_in!U7)</f>
        <v>0.66078501759449915</v>
      </c>
      <c r="V7" s="78">
        <f>IF(RES_hh_tes_in!V7=0,"",RES_hh_tes_in!V7/RES_hh_fec_in!V7)</f>
        <v>0.66205842711677099</v>
      </c>
      <c r="W7" s="78">
        <f>IF(RES_hh_tes_in!W7=0,"",RES_hh_tes_in!W7/RES_hh_fec_in!W7)</f>
        <v>0.66382046366460401</v>
      </c>
      <c r="X7" s="78" t="str">
        <f>IF(RES_hh_tes_in!X7=0,"",RES_hh_tes_in!X7/RES_hh_fec_in!X7)</f>
        <v/>
      </c>
      <c r="Y7" s="78" t="str">
        <f>IF(RES_hh_tes_in!Y7=0,"",RES_hh_tes_in!Y7/RES_hh_fec_in!Y7)</f>
        <v/>
      </c>
      <c r="DA7" s="89" t="s">
        <v>725</v>
      </c>
    </row>
    <row r="8" spans="1:105" ht="12" customHeight="1" x14ac:dyDescent="0.25">
      <c r="A8" s="28" t="s">
        <v>189</v>
      </c>
      <c r="B8" s="78"/>
      <c r="C8" s="78">
        <f>IF(RES_hh_tes_in!C8=0,"",RES_hh_tes_in!C8/RES_hh_fec_in!C8)</f>
        <v>0.52349325583641459</v>
      </c>
      <c r="D8" s="78" t="str">
        <f>IF(RES_hh_tes_in!D8=0,"",RES_hh_tes_in!D8/RES_hh_fec_in!D8)</f>
        <v/>
      </c>
      <c r="E8" s="78" t="str">
        <f>IF(RES_hh_tes_in!E8=0,"",RES_hh_tes_in!E8/RES_hh_fec_in!E8)</f>
        <v/>
      </c>
      <c r="F8" s="78" t="str">
        <f>IF(RES_hh_tes_in!F8=0,"",RES_hh_tes_in!F8/RES_hh_fec_in!F8)</f>
        <v/>
      </c>
      <c r="G8" s="78" t="str">
        <f>IF(RES_hh_tes_in!G8=0,"",RES_hh_tes_in!G8/RES_hh_fec_in!G8)</f>
        <v/>
      </c>
      <c r="H8" s="78">
        <f>IF(RES_hh_tes_in!H8=0,"",RES_hh_tes_in!H8/RES_hh_fec_in!H8)</f>
        <v>0.54669461850512768</v>
      </c>
      <c r="I8" s="78">
        <f>IF(RES_hh_tes_in!I8=0,"",RES_hh_tes_in!I8/RES_hh_fec_in!I8)</f>
        <v>0.55196737516623129</v>
      </c>
      <c r="J8" s="78">
        <f>IF(RES_hh_tes_in!J8=0,"",RES_hh_tes_in!J8/RES_hh_fec_in!J8)</f>
        <v>0.55777085106617985</v>
      </c>
      <c r="K8" s="78">
        <f>IF(RES_hh_tes_in!K8=0,"",RES_hh_tes_in!K8/RES_hh_fec_in!K8)</f>
        <v>0.56432304190795224</v>
      </c>
      <c r="L8" s="78">
        <f>IF(RES_hh_tes_in!L8=0,"",RES_hh_tes_in!L8/RES_hh_fec_in!L8)</f>
        <v>0.57167842887382925</v>
      </c>
      <c r="M8" s="78" t="str">
        <f>IF(RES_hh_tes_in!M8=0,"",RES_hh_tes_in!M8/RES_hh_fec_in!M8)</f>
        <v/>
      </c>
      <c r="N8" s="78" t="str">
        <f>IF(RES_hh_tes_in!N8=0,"",RES_hh_tes_in!N8/RES_hh_fec_in!N8)</f>
        <v/>
      </c>
      <c r="O8" s="78">
        <f>IF(RES_hh_tes_in!O8=0,"",RES_hh_tes_in!O8/RES_hh_fec_in!O8)</f>
        <v>0.63749370866666433</v>
      </c>
      <c r="P8" s="78">
        <f>IF(RES_hh_tes_in!P8=0,"",RES_hh_tes_in!P8/RES_hh_fec_in!P8)</f>
        <v>0.67359434923242612</v>
      </c>
      <c r="Q8" s="78">
        <f>IF(RES_hh_tes_in!Q8=0,"",RES_hh_tes_in!Q8/RES_hh_fec_in!Q8)</f>
        <v>0.70404950652366749</v>
      </c>
      <c r="R8" s="78" t="str">
        <f>IF(RES_hh_tes_in!R8=0,"",RES_hh_tes_in!R8/RES_hh_fec_in!R8)</f>
        <v/>
      </c>
      <c r="S8" s="78" t="str">
        <f>IF(RES_hh_tes_in!S8=0,"",RES_hh_tes_in!S8/RES_hh_fec_in!S8)</f>
        <v/>
      </c>
      <c r="T8" s="78" t="str">
        <f>IF(RES_hh_tes_in!T8=0,"",RES_hh_tes_in!T8/RES_hh_fec_in!T8)</f>
        <v/>
      </c>
      <c r="U8" s="78" t="str">
        <f>IF(RES_hh_tes_in!U8=0,"",RES_hh_tes_in!U8/RES_hh_fec_in!U8)</f>
        <v/>
      </c>
      <c r="V8" s="78" t="str">
        <f>IF(RES_hh_tes_in!V8=0,"",RES_hh_tes_in!V8/RES_hh_fec_in!V8)</f>
        <v/>
      </c>
      <c r="W8" s="78" t="str">
        <f>IF(RES_hh_tes_in!W8=0,"",RES_hh_tes_in!W8/RES_hh_fec_in!W8)</f>
        <v/>
      </c>
      <c r="X8" s="78">
        <f>IF(RES_hh_tes_in!X8=0,"",RES_hh_tes_in!X8/RES_hh_fec_in!X8)</f>
        <v>0.76675639522715155</v>
      </c>
      <c r="Y8" s="78">
        <f>IF(RES_hh_tes_in!Y8=0,"",RES_hh_tes_in!Y8/RES_hh_fec_in!Y8)</f>
        <v>0.7694379344519785</v>
      </c>
      <c r="DA8" s="89" t="s">
        <v>726</v>
      </c>
    </row>
    <row r="9" spans="1:105" ht="12" customHeight="1" x14ac:dyDescent="0.25">
      <c r="A9" s="28" t="s">
        <v>202</v>
      </c>
      <c r="B9" s="78"/>
      <c r="C9" s="78">
        <f>IF(RES_hh_tes_in!C9=0,"",RES_hh_tes_in!C9/RES_hh_fec_in!C9)</f>
        <v>0.54575611213990338</v>
      </c>
      <c r="D9" s="78">
        <f>IF(RES_hh_tes_in!D9=0,"",RES_hh_tes_in!D9/RES_hh_fec_in!D9)</f>
        <v>0.55691729860740036</v>
      </c>
      <c r="E9" s="78">
        <f>IF(RES_hh_tes_in!E9=0,"",RES_hh_tes_in!E9/RES_hh_fec_in!E9)</f>
        <v>0.56818473825843807</v>
      </c>
      <c r="F9" s="78">
        <f>IF(RES_hh_tes_in!F9=0,"",RES_hh_tes_in!F9/RES_hh_fec_in!F9)</f>
        <v>0.57954741097494777</v>
      </c>
      <c r="G9" s="78">
        <f>IF(RES_hh_tes_in!G9=0,"",RES_hh_tes_in!G9/RES_hh_fec_in!G9)</f>
        <v>0.59099410575244382</v>
      </c>
      <c r="H9" s="78">
        <f>IF(RES_hh_tes_in!H9=0,"",RES_hh_tes_in!H9/RES_hh_fec_in!H9)</f>
        <v>0.60251161996726599</v>
      </c>
      <c r="I9" s="78">
        <f>IF(RES_hh_tes_in!I9=0,"",RES_hh_tes_in!I9/RES_hh_fec_in!I9)</f>
        <v>0.61408253788782752</v>
      </c>
      <c r="J9" s="78">
        <f>IF(RES_hh_tes_in!J9=0,"",RES_hh_tes_in!J9/RES_hh_fec_in!J9)</f>
        <v>0.62566923925901763</v>
      </c>
      <c r="K9" s="78">
        <f>IF(RES_hh_tes_in!K9=0,"",RES_hh_tes_in!K9/RES_hh_fec_in!K9)</f>
        <v>0.63722197895839994</v>
      </c>
      <c r="L9" s="78">
        <f>IF(RES_hh_tes_in!L9=0,"",RES_hh_tes_in!L9/RES_hh_fec_in!L9)</f>
        <v>0.64869660552168551</v>
      </c>
      <c r="M9" s="78">
        <f>IF(RES_hh_tes_in!M9=0,"",RES_hh_tes_in!M9/RES_hh_fec_in!M9)</f>
        <v>0.65923699386949941</v>
      </c>
      <c r="N9" s="78">
        <f>IF(RES_hh_tes_in!N9=0,"",RES_hh_tes_in!N9/RES_hh_fec_in!N9)</f>
        <v>0.66837468880025419</v>
      </c>
      <c r="O9" s="78">
        <f>IF(RES_hh_tes_in!O9=0,"",RES_hh_tes_in!O9/RES_hh_fec_in!O9)</f>
        <v>0.67583913182697986</v>
      </c>
      <c r="P9" s="78" t="str">
        <f>IF(RES_hh_tes_in!P9=0,"",RES_hh_tes_in!P9/RES_hh_fec_in!P9)</f>
        <v/>
      </c>
      <c r="Q9" s="78">
        <f>IF(RES_hh_tes_in!Q9=0,"",RES_hh_tes_in!Q9/RES_hh_fec_in!Q9)</f>
        <v>0.68995851113763607</v>
      </c>
      <c r="R9" s="78">
        <f>IF(RES_hh_tes_in!R9=0,"",RES_hh_tes_in!R9/RES_hh_fec_in!R9)</f>
        <v>0.70146446868773848</v>
      </c>
      <c r="S9" s="78">
        <f>IF(RES_hh_tes_in!S9=0,"",RES_hh_tes_in!S9/RES_hh_fec_in!S9)</f>
        <v>0.71441428646566296</v>
      </c>
      <c r="T9" s="78">
        <f>IF(RES_hh_tes_in!T9=0,"",RES_hh_tes_in!T9/RES_hh_fec_in!T9)</f>
        <v>0.72747651452159912</v>
      </c>
      <c r="U9" s="78">
        <f>IF(RES_hh_tes_in!U9=0,"",RES_hh_tes_in!U9/RES_hh_fec_in!U9)</f>
        <v>0.73954273413663763</v>
      </c>
      <c r="V9" s="78">
        <f>IF(RES_hh_tes_in!V9=0,"",RES_hh_tes_in!V9/RES_hh_fec_in!V9)</f>
        <v>0.74966414913900392</v>
      </c>
      <c r="W9" s="78">
        <f>IF(RES_hh_tes_in!W9=0,"",RES_hh_tes_in!W9/RES_hh_fec_in!W9)</f>
        <v>0.75779494638302602</v>
      </c>
      <c r="X9" s="78">
        <f>IF(RES_hh_tes_in!X9=0,"",RES_hh_tes_in!X9/RES_hh_fec_in!X9)</f>
        <v>0.76508220325736576</v>
      </c>
      <c r="Y9" s="78">
        <f>IF(RES_hh_tes_in!Y9=0,"",RES_hh_tes_in!Y9/RES_hh_fec_in!Y9)</f>
        <v>0.77194973964122326</v>
      </c>
      <c r="DA9" s="89" t="s">
        <v>727</v>
      </c>
    </row>
    <row r="10" spans="1:105" ht="12" customHeight="1" x14ac:dyDescent="0.25">
      <c r="A10" s="28" t="s">
        <v>197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X10" s="78" t="str">
        <f>IF(RES_hh_tes_in!X10=0,"",RES_hh_tes_in!X10/RES_hh_fec_in!X10)</f>
        <v/>
      </c>
      <c r="Y10" s="78" t="str">
        <f>IF(RES_hh_tes_in!Y10=0,"",RES_hh_tes_in!Y10/RES_hh_fec_in!Y10)</f>
        <v/>
      </c>
      <c r="DA10" s="89" t="s">
        <v>728</v>
      </c>
    </row>
    <row r="11" spans="1:105" ht="12" customHeight="1" x14ac:dyDescent="0.25">
      <c r="A11" s="28" t="s">
        <v>198</v>
      </c>
      <c r="B11" s="78"/>
      <c r="C11" s="78">
        <f>IF(RES_hh_tes_in!C11=0,"",RES_hh_tes_in!C11/RES_hh_fec_in!C11)</f>
        <v>0.75756582372015113</v>
      </c>
      <c r="D11" s="78">
        <f>IF(RES_hh_tes_in!D11=0,"",RES_hh_tes_in!D11/RES_hh_fec_in!D11)</f>
        <v>0.75896119515358229</v>
      </c>
      <c r="E11" s="78">
        <f>IF(RES_hh_tes_in!E11=0,"",RES_hh_tes_in!E11/RES_hh_fec_in!E11)</f>
        <v>0.76039423797531136</v>
      </c>
      <c r="F11" s="78">
        <f>IF(RES_hh_tes_in!F11=0,"",RES_hh_tes_in!F11/RES_hh_fec_in!F11)</f>
        <v>0.76183241780453592</v>
      </c>
      <c r="G11" s="78">
        <f>IF(RES_hh_tes_in!G11=0,"",RES_hh_tes_in!G11/RES_hh_fec_in!G11)</f>
        <v>0.76330529076658782</v>
      </c>
      <c r="H11" s="78">
        <f>IF(RES_hh_tes_in!H11=0,"",RES_hh_tes_in!H11/RES_hh_fec_in!H11)</f>
        <v>0.76480923956799762</v>
      </c>
      <c r="I11" s="78">
        <f>IF(RES_hh_tes_in!I11=0,"",RES_hh_tes_in!I11/RES_hh_fec_in!I11)</f>
        <v>0.76635154683891049</v>
      </c>
      <c r="J11" s="78">
        <f>IF(RES_hh_tes_in!J11=0,"",RES_hh_tes_in!J11/RES_hh_fec_in!J11)</f>
        <v>0.76796204694449566</v>
      </c>
      <c r="K11" s="78">
        <f>IF(RES_hh_tes_in!K11=0,"",RES_hh_tes_in!K11/RES_hh_fec_in!K11)</f>
        <v>0.76966610694251814</v>
      </c>
      <c r="L11" s="78">
        <f>IF(RES_hh_tes_in!L11=0,"",RES_hh_tes_in!L11/RES_hh_fec_in!L11)</f>
        <v>0.77147051356092644</v>
      </c>
      <c r="M11" s="78">
        <f>IF(RES_hh_tes_in!M11=0,"",RES_hh_tes_in!M11/RES_hh_fec_in!M11)</f>
        <v>0.77396893978801429</v>
      </c>
      <c r="N11" s="78">
        <f>IF(RES_hh_tes_in!N11=0,"",RES_hh_tes_in!N11/RES_hh_fec_in!N11)</f>
        <v>0.77734909012907016</v>
      </c>
      <c r="O11" s="78">
        <f>IF(RES_hh_tes_in!O11=0,"",RES_hh_tes_in!O11/RES_hh_fec_in!O11)</f>
        <v>0.78177551039177118</v>
      </c>
      <c r="P11" s="78">
        <f>IF(RES_hh_tes_in!P11=0,"",RES_hh_tes_in!P11/RES_hh_fec_in!P11)</f>
        <v>0.78693514011297994</v>
      </c>
      <c r="Q11" s="78">
        <f>IF(RES_hh_tes_in!Q11=0,"",RES_hh_tes_in!Q11/RES_hh_fec_in!Q11)</f>
        <v>0.79180313237184918</v>
      </c>
      <c r="R11" s="78">
        <f>IF(RES_hh_tes_in!R11=0,"",RES_hh_tes_in!R11/RES_hh_fec_in!R11)</f>
        <v>0.79553331236635627</v>
      </c>
      <c r="S11" s="78">
        <f>IF(RES_hh_tes_in!S11=0,"",RES_hh_tes_in!S11/RES_hh_fec_in!S11)</f>
        <v>0.79916215393314605</v>
      </c>
      <c r="T11" s="78">
        <f>IF(RES_hh_tes_in!T11=0,"",RES_hh_tes_in!T11/RES_hh_fec_in!T11)</f>
        <v>0.80266541070882746</v>
      </c>
      <c r="U11" s="78">
        <f>IF(RES_hh_tes_in!U11=0,"",RES_hh_tes_in!U11/RES_hh_fec_in!U11)</f>
        <v>0.80601883633002158</v>
      </c>
      <c r="V11" s="78">
        <f>IF(RES_hh_tes_in!V11=0,"",RES_hh_tes_in!V11/RES_hh_fec_in!V11)</f>
        <v>0.80919818443334379</v>
      </c>
      <c r="W11" s="78">
        <f>IF(RES_hh_tes_in!W11=0,"",RES_hh_tes_in!W11/RES_hh_fec_in!W11)</f>
        <v>0.81212697684046753</v>
      </c>
      <c r="X11" s="78">
        <f>IF(RES_hh_tes_in!X11=0,"",RES_hh_tes_in!X11/RES_hh_fec_in!X11)</f>
        <v>0.81644972908085578</v>
      </c>
      <c r="Y11" s="78">
        <f>IF(RES_hh_tes_in!Y11=0,"",RES_hh_tes_in!Y11/RES_hh_fec_in!Y11)</f>
        <v>0.82060365830288318</v>
      </c>
      <c r="DA11" s="89" t="s">
        <v>729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1.5187388050116457</v>
      </c>
      <c r="D12" s="78">
        <f>IF(RES_hh_tes_in!D12=0,"",RES_hh_tes_in!D12/RES_hh_fec_in!D12)</f>
        <v>1.6141064130080793</v>
      </c>
      <c r="E12" s="78">
        <f>IF(RES_hh_tes_in!E12=0,"",RES_hh_tes_in!E12/RES_hh_fec_in!E12)</f>
        <v>1.7110796603541696</v>
      </c>
      <c r="F12" s="78">
        <f>IF(RES_hh_tes_in!F12=0,"",RES_hh_tes_in!F12/RES_hh_fec_in!F12)</f>
        <v>1.8087236530810888</v>
      </c>
      <c r="G12" s="78">
        <f>IF(RES_hh_tes_in!G12=0,"",RES_hh_tes_in!G12/RES_hh_fec_in!G12)</f>
        <v>1.907890199278522</v>
      </c>
      <c r="H12" s="78">
        <f>IF(RES_hh_tes_in!H12=0,"",RES_hh_tes_in!H12/RES_hh_fec_in!H12)</f>
        <v>2.008476827609365</v>
      </c>
      <c r="I12" s="78">
        <f>IF(RES_hh_tes_in!I12=0,"",RES_hh_tes_in!I12/RES_hh_fec_in!I12)</f>
        <v>2.1106952866612141</v>
      </c>
      <c r="J12" s="78">
        <f>IF(RES_hh_tes_in!J12=0,"",RES_hh_tes_in!J12/RES_hh_fec_in!J12)</f>
        <v>2.2154089067528151</v>
      </c>
      <c r="K12" s="78">
        <f>IF(RES_hh_tes_in!K12=0,"",RES_hh_tes_in!K12/RES_hh_fec_in!K12)</f>
        <v>2.3233544155892254</v>
      </c>
      <c r="L12" s="78">
        <f>IF(RES_hh_tes_in!L12=0,"",RES_hh_tes_in!L12/RES_hh_fec_in!L12)</f>
        <v>2.4347337788150183</v>
      </c>
      <c r="M12" s="78">
        <f>IF(RES_hh_tes_in!M12=0,"",RES_hh_tes_in!M12/RES_hh_fec_in!M12)</f>
        <v>2.5709276873879707</v>
      </c>
      <c r="N12" s="78">
        <f>IF(RES_hh_tes_in!N12=0,"",RES_hh_tes_in!N12/RES_hh_fec_in!N12)</f>
        <v>2.7393090440730292</v>
      </c>
      <c r="O12" s="78">
        <f>IF(RES_hh_tes_in!O12=0,"",RES_hh_tes_in!O12/RES_hh_fec_in!O12)</f>
        <v>2.9424108376233651</v>
      </c>
      <c r="P12" s="78">
        <f>IF(RES_hh_tes_in!P12=0,"",RES_hh_tes_in!P12/RES_hh_fec_in!P12)</f>
        <v>3.1597539988381209</v>
      </c>
      <c r="Q12" s="78">
        <f>IF(RES_hh_tes_in!Q12=0,"",RES_hh_tes_in!Q12/RES_hh_fec_in!Q12)</f>
        <v>3.3287748254082943</v>
      </c>
      <c r="R12" s="78">
        <f>IF(RES_hh_tes_in!R12=0,"",RES_hh_tes_in!R12/RES_hh_fec_in!R12)</f>
        <v>3.3295679933632605</v>
      </c>
      <c r="S12" s="78">
        <f>IF(RES_hh_tes_in!S12=0,"",RES_hh_tes_in!S12/RES_hh_fec_in!S12)</f>
        <v>3.3296561231360347</v>
      </c>
      <c r="T12" s="78">
        <f>IF(RES_hh_tes_in!T12=0,"",RES_hh_tes_in!T12/RES_hh_fec_in!T12)</f>
        <v>3.3297540451057839</v>
      </c>
      <c r="U12" s="78">
        <f>IF(RES_hh_tes_in!U12=0,"",RES_hh_tes_in!U12/RES_hh_fec_in!U12)</f>
        <v>3.3298628472943932</v>
      </c>
      <c r="V12" s="78">
        <f>IF(RES_hh_tes_in!V12=0,"",RES_hh_tes_in!V12/RES_hh_fec_in!V12)</f>
        <v>3.3396550442692807</v>
      </c>
      <c r="W12" s="78">
        <f>IF(RES_hh_tes_in!W12=0,"",RES_hh_tes_in!W12/RES_hh_fec_in!W12)</f>
        <v>3.3918121655015896</v>
      </c>
      <c r="X12" s="78">
        <f>IF(RES_hh_tes_in!X12=0,"",RES_hh_tes_in!X12/RES_hh_fec_in!X12)</f>
        <v>3.4616657582722077</v>
      </c>
      <c r="Y12" s="78">
        <f>IF(RES_hh_tes_in!Y12=0,"",RES_hh_tes_in!Y12/RES_hh_fec_in!Y12)</f>
        <v>3.5418257663837247</v>
      </c>
      <c r="DA12" s="89" t="s">
        <v>730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0.69511170157557367</v>
      </c>
      <c r="D13" s="79">
        <f>IF(RES_hh_tes_in!D13=0,"",RES_hh_tes_in!D13/RES_hh_fec_in!D13)</f>
        <v>0.70028042316197769</v>
      </c>
      <c r="E13" s="79">
        <f>IF(RES_hh_tes_in!E13=0,"",RES_hh_tes_in!E13/RES_hh_fec_in!E13)</f>
        <v>0.70543474817750962</v>
      </c>
      <c r="F13" s="79">
        <f>IF(RES_hh_tes_in!F13=0,"",RES_hh_tes_in!F13/RES_hh_fec_in!F13)</f>
        <v>0.71058660817817443</v>
      </c>
      <c r="G13" s="79">
        <f>IF(RES_hh_tes_in!G13=0,"",RES_hh_tes_in!G13/RES_hh_fec_in!G13)</f>
        <v>0.71572521929378352</v>
      </c>
      <c r="H13" s="79">
        <f>IF(RES_hh_tes_in!H13=0,"",RES_hh_tes_in!H13/RES_hh_fec_in!H13)</f>
        <v>0.72085194216715209</v>
      </c>
      <c r="I13" s="79">
        <f>IF(RES_hh_tes_in!I13=0,"",RES_hh_tes_in!I13/RES_hh_fec_in!I13)</f>
        <v>0.72596416385660001</v>
      </c>
      <c r="J13" s="79">
        <f>IF(RES_hh_tes_in!J13=0,"",RES_hh_tes_in!J13/RES_hh_fec_in!J13)</f>
        <v>0.73105108506300409</v>
      </c>
      <c r="K13" s="79">
        <f>IF(RES_hh_tes_in!K13=0,"",RES_hh_tes_in!K13/RES_hh_fec_in!K13)</f>
        <v>0.73610359457390218</v>
      </c>
      <c r="L13" s="79">
        <f>IF(RES_hh_tes_in!L13=0,"",RES_hh_tes_in!L13/RES_hh_fec_in!L13)</f>
        <v>0.74111938761747032</v>
      </c>
      <c r="M13" s="79">
        <f>IF(RES_hh_tes_in!M13=0,"",RES_hh_tes_in!M13/RES_hh_fec_in!M13)</f>
        <v>0.74517566661683587</v>
      </c>
      <c r="N13" s="79">
        <f>IF(RES_hh_tes_in!N13=0,"",RES_hh_tes_in!N13/RES_hh_fec_in!N13)</f>
        <v>0.7479390206549118</v>
      </c>
      <c r="O13" s="79">
        <f>IF(RES_hh_tes_in!O13=0,"",RES_hh_tes_in!O13/RES_hh_fec_in!O13)</f>
        <v>0.74985036606090016</v>
      </c>
      <c r="P13" s="79">
        <f>IF(RES_hh_tes_in!P13=0,"",RES_hh_tes_in!P13/RES_hh_fec_in!P13)</f>
        <v>0.7528437137307602</v>
      </c>
      <c r="Q13" s="79">
        <f>IF(RES_hh_tes_in!Q13=0,"",RES_hh_tes_in!Q13/RES_hh_fec_in!Q13)</f>
        <v>0.76217243762670428</v>
      </c>
      <c r="R13" s="79">
        <f>IF(RES_hh_tes_in!R13=0,"",RES_hh_tes_in!R13/RES_hh_fec_in!R13)</f>
        <v>0.78402133745312319</v>
      </c>
      <c r="S13" s="79">
        <f>IF(RES_hh_tes_in!S13=0,"",RES_hh_tes_in!S13/RES_hh_fec_in!S13)</f>
        <v>0.81345601893152286</v>
      </c>
      <c r="T13" s="79">
        <f>IF(RES_hh_tes_in!T13=0,"",RES_hh_tes_in!T13/RES_hh_fec_in!T13)</f>
        <v>0.84643182068668632</v>
      </c>
      <c r="U13" s="79">
        <f>IF(RES_hh_tes_in!U13=0,"",RES_hh_tes_in!U13/RES_hh_fec_in!U13)</f>
        <v>0.87894119522813763</v>
      </c>
      <c r="V13" s="79">
        <f>IF(RES_hh_tes_in!V13=0,"",RES_hh_tes_in!V13/RES_hh_fec_in!V13)</f>
        <v>0.90697264912183706</v>
      </c>
      <c r="W13" s="79">
        <f>IF(RES_hh_tes_in!W13=0,"",RES_hh_tes_in!W13/RES_hh_fec_in!W13)</f>
        <v>0.92973277723856618</v>
      </c>
      <c r="X13" s="79">
        <f>IF(RES_hh_tes_in!X13=0,"",RES_hh_tes_in!X13/RES_hh_fec_in!X13)</f>
        <v>0.94030291256817777</v>
      </c>
      <c r="Y13" s="79">
        <f>IF(RES_hh_tes_in!Y13=0,"",RES_hh_tes_in!Y13/RES_hh_fec_in!Y13)</f>
        <v>0.9502729575541401</v>
      </c>
      <c r="DA13" s="90" t="s">
        <v>731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X14" s="80">
        <f>IF(RES_hh_tes_in!X14=0,"",RES_hh_tes_in!X14/RES_hh_fec_in!X14)</f>
        <v>1</v>
      </c>
      <c r="Y14" s="80">
        <f>IF(RES_hh_tes_in!Y14=0,"",RES_hh_tes_in!Y14/RES_hh_fec_in!Y14)</f>
        <v>1</v>
      </c>
      <c r="DA14" s="91" t="s">
        <v>732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2.5196060960540168</v>
      </c>
      <c r="D15" s="70">
        <f>IF(RES_hh_tes_in!D15=0,"",RES_hh_tes_in!D15/RES_hh_fec_in!D15)</f>
        <v>2.6329550058978421</v>
      </c>
      <c r="E15" s="70">
        <f>IF(RES_hh_tes_in!E15=0,"",RES_hh_tes_in!E15/RES_hh_fec_in!E15)</f>
        <v>2.7480032338588893</v>
      </c>
      <c r="F15" s="70">
        <f>IF(RES_hh_tes_in!F15=0,"",RES_hh_tes_in!F15/RES_hh_fec_in!F15)</f>
        <v>2.8639754784385807</v>
      </c>
      <c r="G15" s="70">
        <f>IF(RES_hh_tes_in!G15=0,"",RES_hh_tes_in!G15/RES_hh_fec_in!G15)</f>
        <v>2.9815436044992674</v>
      </c>
      <c r="H15" s="70">
        <f>IF(RES_hh_tes_in!H15=0,"",RES_hh_tes_in!H15/RES_hh_fec_in!H15)</f>
        <v>3.1006020206745131</v>
      </c>
      <c r="I15" s="70">
        <f>IF(RES_hh_tes_in!I15=0,"",RES_hh_tes_in!I15/RES_hh_fec_in!I15)</f>
        <v>3.2212915626098479</v>
      </c>
      <c r="J15" s="70">
        <f>IF(RES_hh_tes_in!J15=0,"",RES_hh_tes_in!J15/RES_hh_fec_in!J15)</f>
        <v>3.344243445080104</v>
      </c>
      <c r="K15" s="70">
        <f>IF(RES_hh_tes_in!K15=0,"",RES_hh_tes_in!K15/RES_hh_fec_in!K15)</f>
        <v>3.4699576428175165</v>
      </c>
      <c r="L15" s="70">
        <f>IF(RES_hh_tes_in!L15=0,"",RES_hh_tes_in!L15/RES_hh_fec_in!L15)</f>
        <v>3.5985004578526185</v>
      </c>
      <c r="M15" s="70">
        <f>IF(RES_hh_tes_in!M15=0,"",RES_hh_tes_in!M15/RES_hh_fec_in!M15)</f>
        <v>3.7458010490117886</v>
      </c>
      <c r="N15" s="70">
        <f>IF(RES_hh_tes_in!N15=0,"",RES_hh_tes_in!N15/RES_hh_fec_in!N15)</f>
        <v>3.9165880522410781</v>
      </c>
      <c r="O15" s="70">
        <f>IF(RES_hh_tes_in!O15=0,"",RES_hh_tes_in!O15/RES_hh_fec_in!O15)</f>
        <v>4.1105568004186628</v>
      </c>
      <c r="P15" s="70">
        <f>IF(RES_hh_tes_in!P15=0,"",RES_hh_tes_in!P15/RES_hh_fec_in!P15)</f>
        <v>4.3088302543567671</v>
      </c>
      <c r="Q15" s="70">
        <f>IF(RES_hh_tes_in!Q15=0,"",RES_hh_tes_in!Q15/RES_hh_fec_in!Q15)</f>
        <v>4.4610020902864758</v>
      </c>
      <c r="R15" s="70">
        <f>IF(RES_hh_tes_in!R15=0,"",RES_hh_tes_in!R15/RES_hh_fec_in!R15)</f>
        <v>4.4939743974502226</v>
      </c>
      <c r="S15" s="70">
        <f>IF(RES_hh_tes_in!S15=0,"",RES_hh_tes_in!S15/RES_hh_fec_in!S15)</f>
        <v>4.4976379871350849</v>
      </c>
      <c r="T15" s="70">
        <f>IF(RES_hh_tes_in!T15=0,"",RES_hh_tes_in!T15/RES_hh_fec_in!T15)</f>
        <v>4.5017086423404846</v>
      </c>
      <c r="U15" s="70">
        <f>IF(RES_hh_tes_in!U15=0,"",RES_hh_tes_in!U15/RES_hh_fec_in!U15)</f>
        <v>4.5062315925687084</v>
      </c>
      <c r="V15" s="70">
        <f>IF(RES_hh_tes_in!V15=0,"",RES_hh_tes_in!V15/RES_hh_fec_in!V15)</f>
        <v>4.5191560878574197</v>
      </c>
      <c r="W15" s="70">
        <f>IF(RES_hh_tes_in!W15=0,"",RES_hh_tes_in!W15/RES_hh_fec_in!W15)</f>
        <v>4.5615767876266009</v>
      </c>
      <c r="X15" s="70">
        <f>IF(RES_hh_tes_in!X15=0,"",RES_hh_tes_in!X15/RES_hh_fec_in!X15)</f>
        <v>4.6111538341227813</v>
      </c>
      <c r="Y15" s="70">
        <f>IF(RES_hh_tes_in!Y15=0,"",RES_hh_tes_in!Y15/RES_hh_fec_in!Y15)</f>
        <v>4.6670359781518878</v>
      </c>
      <c r="DA15" s="88" t="s">
        <v>733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2.5196060960540168</v>
      </c>
      <c r="D16" s="78">
        <f>IF(RES_hh_tes_in!D16=0,"",RES_hh_tes_in!D16/RES_hh_fec_in!D16)</f>
        <v>2.6329550058978421</v>
      </c>
      <c r="E16" s="78">
        <f>IF(RES_hh_tes_in!E16=0,"",RES_hh_tes_in!E16/RES_hh_fec_in!E16)</f>
        <v>2.7480032338588893</v>
      </c>
      <c r="F16" s="78">
        <f>IF(RES_hh_tes_in!F16=0,"",RES_hh_tes_in!F16/RES_hh_fec_in!F16)</f>
        <v>2.8639754784385807</v>
      </c>
      <c r="G16" s="78">
        <f>IF(RES_hh_tes_in!G16=0,"",RES_hh_tes_in!G16/RES_hh_fec_in!G16)</f>
        <v>2.9815436044992674</v>
      </c>
      <c r="H16" s="78">
        <f>IF(RES_hh_tes_in!H16=0,"",RES_hh_tes_in!H16/RES_hh_fec_in!H16)</f>
        <v>3.1006020206745131</v>
      </c>
      <c r="I16" s="78">
        <f>IF(RES_hh_tes_in!I16=0,"",RES_hh_tes_in!I16/RES_hh_fec_in!I16)</f>
        <v>3.2212915626098479</v>
      </c>
      <c r="J16" s="78">
        <f>IF(RES_hh_tes_in!J16=0,"",RES_hh_tes_in!J16/RES_hh_fec_in!J16)</f>
        <v>3.344243445080104</v>
      </c>
      <c r="K16" s="78">
        <f>IF(RES_hh_tes_in!K16=0,"",RES_hh_tes_in!K16/RES_hh_fec_in!K16)</f>
        <v>3.4699576428175165</v>
      </c>
      <c r="L16" s="78">
        <f>IF(RES_hh_tes_in!L16=0,"",RES_hh_tes_in!L16/RES_hh_fec_in!L16)</f>
        <v>3.5985004578526185</v>
      </c>
      <c r="M16" s="78">
        <f>IF(RES_hh_tes_in!M16=0,"",RES_hh_tes_in!M16/RES_hh_fec_in!M16)</f>
        <v>3.7458010490117886</v>
      </c>
      <c r="N16" s="78">
        <f>IF(RES_hh_tes_in!N16=0,"",RES_hh_tes_in!N16/RES_hh_fec_in!N16)</f>
        <v>3.9165880522410781</v>
      </c>
      <c r="O16" s="78">
        <f>IF(RES_hh_tes_in!O16=0,"",RES_hh_tes_in!O16/RES_hh_fec_in!O16)</f>
        <v>4.1105568004186628</v>
      </c>
      <c r="P16" s="78">
        <f>IF(RES_hh_tes_in!P16=0,"",RES_hh_tes_in!P16/RES_hh_fec_in!P16)</f>
        <v>4.3088302543567671</v>
      </c>
      <c r="Q16" s="78">
        <f>IF(RES_hh_tes_in!Q16=0,"",RES_hh_tes_in!Q16/RES_hh_fec_in!Q16)</f>
        <v>4.4610020902864758</v>
      </c>
      <c r="R16" s="78">
        <f>IF(RES_hh_tes_in!R16=0,"",RES_hh_tes_in!R16/RES_hh_fec_in!R16)</f>
        <v>4.4939743974502226</v>
      </c>
      <c r="S16" s="78">
        <f>IF(RES_hh_tes_in!S16=0,"",RES_hh_tes_in!S16/RES_hh_fec_in!S16)</f>
        <v>4.4976379871350849</v>
      </c>
      <c r="T16" s="78">
        <f>IF(RES_hh_tes_in!T16=0,"",RES_hh_tes_in!T16/RES_hh_fec_in!T16)</f>
        <v>4.5017086423404846</v>
      </c>
      <c r="U16" s="78">
        <f>IF(RES_hh_tes_in!U16=0,"",RES_hh_tes_in!U16/RES_hh_fec_in!U16)</f>
        <v>4.5062315925687084</v>
      </c>
      <c r="V16" s="78">
        <f>IF(RES_hh_tes_in!V16=0,"",RES_hh_tes_in!V16/RES_hh_fec_in!V16)</f>
        <v>4.5191560878574197</v>
      </c>
      <c r="W16" s="78">
        <f>IF(RES_hh_tes_in!W16=0,"",RES_hh_tes_in!W16/RES_hh_fec_in!W16)</f>
        <v>4.5615767876266009</v>
      </c>
      <c r="X16" s="78">
        <f>IF(RES_hh_tes_in!X16=0,"",RES_hh_tes_in!X16/RES_hh_fec_in!X16)</f>
        <v>4.6111538341227813</v>
      </c>
      <c r="Y16" s="78">
        <f>IF(RES_hh_tes_in!Y16=0,"",RES_hh_tes_in!Y16/RES_hh_fec_in!Y16)</f>
        <v>4.6670359781518878</v>
      </c>
      <c r="DA16" s="89" t="s">
        <v>734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0.70515125534231093</v>
      </c>
      <c r="D17" s="70">
        <f>IF(RES_hh_tes_in!D17=0,"",RES_hh_tes_in!D17/RES_hh_fec_in!D17)</f>
        <v>0.69431556739443467</v>
      </c>
      <c r="E17" s="70">
        <f>IF(RES_hh_tes_in!E17=0,"",RES_hh_tes_in!E17/RES_hh_fec_in!E17)</f>
        <v>0.68900279423971322</v>
      </c>
      <c r="F17" s="70">
        <f>IF(RES_hh_tes_in!F17=0,"",RES_hh_tes_in!F17/RES_hh_fec_in!F17)</f>
        <v>0.68756388529681578</v>
      </c>
      <c r="G17" s="70">
        <f>IF(RES_hh_tes_in!G17=0,"",RES_hh_tes_in!G17/RES_hh_fec_in!G17)</f>
        <v>0.67492095170571098</v>
      </c>
      <c r="H17" s="70">
        <f>IF(RES_hh_tes_in!H17=0,"",RES_hh_tes_in!H17/RES_hh_fec_in!H17)</f>
        <v>0.69559948429711815</v>
      </c>
      <c r="I17" s="70">
        <f>IF(RES_hh_tes_in!I17=0,"",RES_hh_tes_in!I17/RES_hh_fec_in!I17)</f>
        <v>0.71901959575566055</v>
      </c>
      <c r="J17" s="70">
        <f>IF(RES_hh_tes_in!J17=0,"",RES_hh_tes_in!J17/RES_hh_fec_in!J17)</f>
        <v>0.70633739099066073</v>
      </c>
      <c r="K17" s="70">
        <f>IF(RES_hh_tes_in!K17=0,"",RES_hh_tes_in!K17/RES_hh_fec_in!K17)</f>
        <v>0.69788290042028267</v>
      </c>
      <c r="L17" s="70">
        <f>IF(RES_hh_tes_in!L17=0,"",RES_hh_tes_in!L17/RES_hh_fec_in!L17)</f>
        <v>0.68900317373268549</v>
      </c>
      <c r="M17" s="70">
        <f>IF(RES_hh_tes_in!M17=0,"",RES_hh_tes_in!M17/RES_hh_fec_in!M17)</f>
        <v>0.69796245697933046</v>
      </c>
      <c r="N17" s="70">
        <f>IF(RES_hh_tes_in!N17=0,"",RES_hh_tes_in!N17/RES_hh_fec_in!N17)</f>
        <v>0.71944971337043895</v>
      </c>
      <c r="O17" s="70">
        <f>IF(RES_hh_tes_in!O17=0,"",RES_hh_tes_in!O17/RES_hh_fec_in!O17)</f>
        <v>0.73006487143861143</v>
      </c>
      <c r="P17" s="70">
        <f>IF(RES_hh_tes_in!P17=0,"",RES_hh_tes_in!P17/RES_hh_fec_in!P17)</f>
        <v>0.75864812989479424</v>
      </c>
      <c r="Q17" s="70">
        <f>IF(RES_hh_tes_in!Q17=0,"",RES_hh_tes_in!Q17/RES_hh_fec_in!Q17)</f>
        <v>0.77052695540544602</v>
      </c>
      <c r="R17" s="70">
        <f>IF(RES_hh_tes_in!R17=0,"",RES_hh_tes_in!R17/RES_hh_fec_in!R17)</f>
        <v>0.77672561976429932</v>
      </c>
      <c r="S17" s="70">
        <f>IF(RES_hh_tes_in!S17=0,"",RES_hh_tes_in!S17/RES_hh_fec_in!S17)</f>
        <v>0.79114028464963126</v>
      </c>
      <c r="T17" s="70">
        <f>IF(RES_hh_tes_in!T17=0,"",RES_hh_tes_in!T17/RES_hh_fec_in!T17)</f>
        <v>0.79813640641673522</v>
      </c>
      <c r="U17" s="70">
        <f>IF(RES_hh_tes_in!U17=0,"",RES_hh_tes_in!U17/RES_hh_fec_in!U17)</f>
        <v>0.81026781756388155</v>
      </c>
      <c r="V17" s="70">
        <f>IF(RES_hh_tes_in!V17=0,"",RES_hh_tes_in!V17/RES_hh_fec_in!V17)</f>
        <v>0.81850857351399409</v>
      </c>
      <c r="W17" s="70">
        <f>IF(RES_hh_tes_in!W17=0,"",RES_hh_tes_in!W17/RES_hh_fec_in!W17)</f>
        <v>0.83375801769459512</v>
      </c>
      <c r="X17" s="70">
        <f>IF(RES_hh_tes_in!X17=0,"",RES_hh_tes_in!X17/RES_hh_fec_in!X17)</f>
        <v>0.8420702546516099</v>
      </c>
      <c r="Y17" s="70">
        <f>IF(RES_hh_tes_in!Y17=0,"",RES_hh_tes_in!Y17/RES_hh_fec_in!Y17)</f>
        <v>0.85089688347419146</v>
      </c>
      <c r="DA17" s="88" t="s">
        <v>735</v>
      </c>
    </row>
    <row r="18" spans="1:105" ht="12" customHeight="1" x14ac:dyDescent="0.25">
      <c r="A18" s="28" t="s">
        <v>51</v>
      </c>
      <c r="B18" s="78"/>
      <c r="C18" s="78" t="str">
        <f>IF(RES_hh_tes_in!C18=0,"",RES_hh_tes_in!C18/RES_hh_fec_in!C18)</f>
        <v/>
      </c>
      <c r="D18" s="78" t="str">
        <f>IF(RES_hh_tes_in!D18=0,"",RES_hh_tes_in!D18/RES_hh_fec_in!D18)</f>
        <v/>
      </c>
      <c r="E18" s="78" t="str">
        <f>IF(RES_hh_tes_in!E18=0,"",RES_hh_tes_in!E18/RES_hh_fec_in!E18)</f>
        <v/>
      </c>
      <c r="F18" s="78" t="str">
        <f>IF(RES_hh_tes_in!F18=0,"",RES_hh_tes_in!F18/RES_hh_fec_in!F18)</f>
        <v/>
      </c>
      <c r="G18" s="78" t="str">
        <f>IF(RES_hh_tes_in!G18=0,"",RES_hh_tes_in!G18/RES_hh_fec_in!G18)</f>
        <v/>
      </c>
      <c r="H18" s="78" t="str">
        <f>IF(RES_hh_tes_in!H18=0,"",RES_hh_tes_in!H18/RES_hh_fec_in!H18)</f>
        <v/>
      </c>
      <c r="I18" s="78" t="str">
        <f>IF(RES_hh_tes_in!I18=0,"",RES_hh_tes_in!I18/RES_hh_fec_in!I18)</f>
        <v/>
      </c>
      <c r="J18" s="78" t="str">
        <f>IF(RES_hh_tes_in!J18=0,"",RES_hh_tes_in!J18/RES_hh_fec_in!J18)</f>
        <v/>
      </c>
      <c r="K18" s="78" t="str">
        <f>IF(RES_hh_tes_in!K18=0,"",RES_hh_tes_in!K18/RES_hh_fec_in!K18)</f>
        <v/>
      </c>
      <c r="L18" s="78" t="str">
        <f>IF(RES_hh_tes_in!L18=0,"",RES_hh_tes_in!L18/RES_hh_fec_in!L18)</f>
        <v/>
      </c>
      <c r="M18" s="78" t="str">
        <f>IF(RES_hh_tes_in!M18=0,"",RES_hh_tes_in!M18/RES_hh_fec_in!M18)</f>
        <v/>
      </c>
      <c r="N18" s="78" t="str">
        <f>IF(RES_hh_tes_in!N18=0,"",RES_hh_tes_in!N18/RES_hh_fec_in!N18)</f>
        <v/>
      </c>
      <c r="O18" s="78" t="str">
        <f>IF(RES_hh_tes_in!O18=0,"",RES_hh_tes_in!O18/RES_hh_fec_in!O18)</f>
        <v/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 t="str">
        <f>IF(RES_hh_tes_in!U18=0,"",RES_hh_tes_in!U18/RES_hh_fec_in!U18)</f>
        <v/>
      </c>
      <c r="V18" s="78" t="str">
        <f>IF(RES_hh_tes_in!V18=0,"",RES_hh_tes_in!V18/RES_hh_fec_in!V18)</f>
        <v/>
      </c>
      <c r="W18" s="78" t="str">
        <f>IF(RES_hh_tes_in!W18=0,"",RES_hh_tes_in!W18/RES_hh_fec_in!W18)</f>
        <v/>
      </c>
      <c r="X18" s="78" t="str">
        <f>IF(RES_hh_tes_in!X18=0,"",RES_hh_tes_in!X18/RES_hh_fec_in!X18)</f>
        <v/>
      </c>
      <c r="Y18" s="78" t="str">
        <f>IF(RES_hh_tes_in!Y18=0,"",RES_hh_tes_in!Y18/RES_hh_fec_in!Y18)</f>
        <v/>
      </c>
      <c r="DA18" s="89" t="s">
        <v>736</v>
      </c>
    </row>
    <row r="19" spans="1:105" s="2" customFormat="1" ht="12" customHeight="1" x14ac:dyDescent="0.25">
      <c r="A19" s="28" t="s">
        <v>74</v>
      </c>
      <c r="B19" s="78"/>
      <c r="C19" s="78" t="str">
        <f>IF(RES_hh_tes_in!C19=0,"",RES_hh_tes_in!C19/RES_hh_fec_in!C19)</f>
        <v/>
      </c>
      <c r="D19" s="78">
        <f>IF(RES_hh_tes_in!D19=0,"",RES_hh_tes_in!D19/RES_hh_fec_in!D19)</f>
        <v>0.71483403588529892</v>
      </c>
      <c r="E19" s="78">
        <f>IF(RES_hh_tes_in!E19=0,"",RES_hh_tes_in!E19/RES_hh_fec_in!E19)</f>
        <v>0.71691166783312354</v>
      </c>
      <c r="F19" s="78">
        <f>IF(RES_hh_tes_in!F19=0,"",RES_hh_tes_in!F19/RES_hh_fec_in!F19)</f>
        <v>0.71902387543513901</v>
      </c>
      <c r="G19" s="78">
        <f>IF(RES_hh_tes_in!G19=0,"",RES_hh_tes_in!G19/RES_hh_fec_in!G19)</f>
        <v>0.7213695920917067</v>
      </c>
      <c r="H19" s="78">
        <f>IF(RES_hh_tes_in!H19=0,"",RES_hh_tes_in!H19/RES_hh_fec_in!H19)</f>
        <v>0.72392447088718681</v>
      </c>
      <c r="I19" s="78">
        <f>IF(RES_hh_tes_in!I19=0,"",RES_hh_tes_in!I19/RES_hh_fec_in!I19)</f>
        <v>0.72673752901724076</v>
      </c>
      <c r="J19" s="78">
        <f>IF(RES_hh_tes_in!J19=0,"",RES_hh_tes_in!J19/RES_hh_fec_in!J19)</f>
        <v>0.73000957263098298</v>
      </c>
      <c r="K19" s="78">
        <f>IF(RES_hh_tes_in!K19=0,"",RES_hh_tes_in!K19/RES_hh_fec_in!K19)</f>
        <v>0.73391133977345957</v>
      </c>
      <c r="L19" s="78">
        <f>IF(RES_hh_tes_in!L19=0,"",RES_hh_tes_in!L19/RES_hh_fec_in!L19)</f>
        <v>0.73848850987162462</v>
      </c>
      <c r="M19" s="78">
        <f>IF(RES_hh_tes_in!M19=0,"",RES_hh_tes_in!M19/RES_hh_fec_in!M19)</f>
        <v>0.74781936134755822</v>
      </c>
      <c r="N19" s="78">
        <f>IF(RES_hh_tes_in!N19=0,"",RES_hh_tes_in!N19/RES_hh_fec_in!N19)</f>
        <v>0.7632002218776105</v>
      </c>
      <c r="O19" s="78">
        <f>IF(RES_hh_tes_in!O19=0,"",RES_hh_tes_in!O19/RES_hh_fec_in!O19)</f>
        <v>0.78568613184968261</v>
      </c>
      <c r="P19" s="78">
        <f>IF(RES_hh_tes_in!P19=0,"",RES_hh_tes_in!P19/RES_hh_fec_in!P19)</f>
        <v>0.81295272341037395</v>
      </c>
      <c r="Q19" s="78">
        <f>IF(RES_hh_tes_in!Q19=0,"",RES_hh_tes_in!Q19/RES_hh_fec_in!Q19)</f>
        <v>0.83750251491021299</v>
      </c>
      <c r="R19" s="78">
        <f>IF(RES_hh_tes_in!R19=0,"",RES_hh_tes_in!R19/RES_hh_fec_in!R19)</f>
        <v>0.85342987789708646</v>
      </c>
      <c r="S19" s="78">
        <f>IF(RES_hh_tes_in!S19=0,"",RES_hh_tes_in!S19/RES_hh_fec_in!S19)</f>
        <v>0.86825977079635319</v>
      </c>
      <c r="T19" s="78">
        <f>IF(RES_hh_tes_in!T19=0,"",RES_hh_tes_in!T19/RES_hh_fec_in!T19)</f>
        <v>0.88155492278950831</v>
      </c>
      <c r="U19" s="78">
        <f>IF(RES_hh_tes_in!U19=0,"",RES_hh_tes_in!U19/RES_hh_fec_in!U19)</f>
        <v>0.89287806305809292</v>
      </c>
      <c r="V19" s="78">
        <f>IF(RES_hh_tes_in!V19=0,"",RES_hh_tes_in!V19/RES_hh_fec_in!V19)</f>
        <v>0.90179192078362824</v>
      </c>
      <c r="W19" s="78">
        <f>IF(RES_hh_tes_in!W19=0,"",RES_hh_tes_in!W19/RES_hh_fec_in!W19)</f>
        <v>0.90727085015571318</v>
      </c>
      <c r="X19" s="78">
        <f>IF(RES_hh_tes_in!X19=0,"",RES_hh_tes_in!X19/RES_hh_fec_in!X19)</f>
        <v>0.90904256115934334</v>
      </c>
      <c r="Y19" s="78">
        <f>IF(RES_hh_tes_in!Y19=0,"",RES_hh_tes_in!Y19/RES_hh_fec_in!Y19)</f>
        <v>0.90993971224798453</v>
      </c>
      <c r="DA19" s="89" t="s">
        <v>737</v>
      </c>
    </row>
    <row r="20" spans="1:105" ht="12" customHeight="1" x14ac:dyDescent="0.25">
      <c r="A20" s="28" t="s">
        <v>200</v>
      </c>
      <c r="B20" s="78"/>
      <c r="C20" s="78">
        <f>IF(RES_hh_tes_in!C20=0,"",RES_hh_tes_in!C20/RES_hh_fec_in!C20)</f>
        <v>0.51361365621409627</v>
      </c>
      <c r="D20" s="78" t="str">
        <f>IF(RES_hh_tes_in!D20=0,"",RES_hh_tes_in!D20/RES_hh_fec_in!D20)</f>
        <v/>
      </c>
      <c r="E20" s="78" t="str">
        <f>IF(RES_hh_tes_in!E20=0,"",RES_hh_tes_in!E20/RES_hh_fec_in!E20)</f>
        <v/>
      </c>
      <c r="F20" s="78" t="str">
        <f>IF(RES_hh_tes_in!F20=0,"",RES_hh_tes_in!F20/RES_hh_fec_in!F20)</f>
        <v/>
      </c>
      <c r="G20" s="78">
        <f>IF(RES_hh_tes_in!G20=0,"",RES_hh_tes_in!G20/RES_hh_fec_in!G20)</f>
        <v>0.52411257644226583</v>
      </c>
      <c r="H20" s="78">
        <f>IF(RES_hh_tes_in!H20=0,"",RES_hh_tes_in!H20/RES_hh_fec_in!H20)</f>
        <v>0.52732126604878493</v>
      </c>
      <c r="I20" s="78">
        <f>IF(RES_hh_tes_in!I20=0,"",RES_hh_tes_in!I20/RES_hh_fec_in!I20)</f>
        <v>0.5308542048325765</v>
      </c>
      <c r="J20" s="78">
        <f>IF(RES_hh_tes_in!J20=0,"",RES_hh_tes_in!J20/RES_hh_fec_in!J20)</f>
        <v>0.53496358659818755</v>
      </c>
      <c r="K20" s="78">
        <f>IF(RES_hh_tes_in!K20=0,"",RES_hh_tes_in!K20/RES_hh_fec_in!K20)</f>
        <v>0.53986384241434238</v>
      </c>
      <c r="L20" s="78">
        <f>IF(RES_hh_tes_in!L20=0,"",RES_hh_tes_in!L20/RES_hh_fec_in!L20)</f>
        <v>0.54561234138315284</v>
      </c>
      <c r="M20" s="78">
        <f>IF(RES_hh_tes_in!M20=0,"",RES_hh_tes_in!M20/RES_hh_fec_in!M20)</f>
        <v>0.55733102103393295</v>
      </c>
      <c r="N20" s="78">
        <f>IF(RES_hh_tes_in!N20=0,"",RES_hh_tes_in!N20/RES_hh_fec_in!N20)</f>
        <v>0.5766479480871497</v>
      </c>
      <c r="O20" s="78">
        <f>IF(RES_hh_tes_in!O20=0,"",RES_hh_tes_in!O20/RES_hh_fec_in!O20)</f>
        <v>0.60488815492128867</v>
      </c>
      <c r="P20" s="78">
        <f>IF(RES_hh_tes_in!P20=0,"",RES_hh_tes_in!P20/RES_hh_fec_in!P20)</f>
        <v>0.639132452185321</v>
      </c>
      <c r="Q20" s="78">
        <f>IF(RES_hh_tes_in!Q20=0,"",RES_hh_tes_in!Q20/RES_hh_fec_in!Q20)</f>
        <v>0.66996470182749734</v>
      </c>
      <c r="R20" s="78" t="str">
        <f>IF(RES_hh_tes_in!R20=0,"",RES_hh_tes_in!R20/RES_hh_fec_in!R20)</f>
        <v/>
      </c>
      <c r="S20" s="78" t="str">
        <f>IF(RES_hh_tes_in!S20=0,"",RES_hh_tes_in!S20/RES_hh_fec_in!S20)</f>
        <v/>
      </c>
      <c r="T20" s="78">
        <f>IF(RES_hh_tes_in!T20=0,"",RES_hh_tes_in!T20/RES_hh_fec_in!T20)</f>
        <v>0.7252904196480473</v>
      </c>
      <c r="U20" s="78">
        <f>IF(RES_hh_tes_in!U20=0,"",RES_hh_tes_in!U20/RES_hh_fec_in!U20)</f>
        <v>0.73951122830528837</v>
      </c>
      <c r="V20" s="78">
        <f>IF(RES_hh_tes_in!V20=0,"",RES_hh_tes_in!V20/RES_hh_fec_in!V20)</f>
        <v>0.75070620267687782</v>
      </c>
      <c r="W20" s="78">
        <f>IF(RES_hh_tes_in!W20=0,"",RES_hh_tes_in!W20/RES_hh_fec_in!W20)</f>
        <v>0.75758722723356631</v>
      </c>
      <c r="X20" s="78" t="str">
        <f>IF(RES_hh_tes_in!X20=0,"",RES_hh_tes_in!X20/RES_hh_fec_in!X20)</f>
        <v/>
      </c>
      <c r="Y20" s="78" t="str">
        <f>IF(RES_hh_tes_in!Y20=0,"",RES_hh_tes_in!Y20/RES_hh_fec_in!Y20)</f>
        <v/>
      </c>
      <c r="DA20" s="89" t="s">
        <v>738</v>
      </c>
    </row>
    <row r="21" spans="1:105" ht="12" customHeight="1" x14ac:dyDescent="0.25">
      <c r="A21" s="28" t="s">
        <v>189</v>
      </c>
      <c r="B21" s="78"/>
      <c r="C21" s="78">
        <f>IF(RES_hh_tes_in!C21=0,"",RES_hh_tes_in!C21/RES_hh_fec_in!C21)</f>
        <v>0.56519653558477478</v>
      </c>
      <c r="D21" s="78" t="str">
        <f>IF(RES_hh_tes_in!D21=0,"",RES_hh_tes_in!D21/RES_hh_fec_in!D21)</f>
        <v/>
      </c>
      <c r="E21" s="78" t="str">
        <f>IF(RES_hh_tes_in!E21=0,"",RES_hh_tes_in!E21/RES_hh_fec_in!E21)</f>
        <v/>
      </c>
      <c r="F21" s="78" t="str">
        <f>IF(RES_hh_tes_in!F21=0,"",RES_hh_tes_in!F21/RES_hh_fec_in!F21)</f>
        <v/>
      </c>
      <c r="G21" s="78" t="str">
        <f>IF(RES_hh_tes_in!G21=0,"",RES_hh_tes_in!G21/RES_hh_fec_in!G21)</f>
        <v/>
      </c>
      <c r="H21" s="78">
        <f>IF(RES_hh_tes_in!H21=0,"",RES_hh_tes_in!H21/RES_hh_fec_in!H21)</f>
        <v>0.60258275703229625</v>
      </c>
      <c r="I21" s="78">
        <f>IF(RES_hh_tes_in!I21=0,"",RES_hh_tes_in!I21/RES_hh_fec_in!I21)</f>
        <v>0.61084287389020908</v>
      </c>
      <c r="J21" s="78">
        <f>IF(RES_hh_tes_in!J21=0,"",RES_hh_tes_in!J21/RES_hh_fec_in!J21)</f>
        <v>0.61964937554651867</v>
      </c>
      <c r="K21" s="78">
        <f>IF(RES_hh_tes_in!K21=0,"",RES_hh_tes_in!K21/RES_hh_fec_in!K21)</f>
        <v>0.62919599688025718</v>
      </c>
      <c r="L21" s="78">
        <f>IF(RES_hh_tes_in!L21=0,"",RES_hh_tes_in!L21/RES_hh_fec_in!L21)</f>
        <v>0.63952876868666741</v>
      </c>
      <c r="M21" s="78" t="str">
        <f>IF(RES_hh_tes_in!M21=0,"",RES_hh_tes_in!M21/RES_hh_fec_in!M21)</f>
        <v/>
      </c>
      <c r="N21" s="78" t="str">
        <f>IF(RES_hh_tes_in!N21=0,"",RES_hh_tes_in!N21/RES_hh_fec_in!N21)</f>
        <v/>
      </c>
      <c r="O21" s="78">
        <f>IF(RES_hh_tes_in!O21=0,"",RES_hh_tes_in!O21/RES_hh_fec_in!O21)</f>
        <v>0.70971034344354167</v>
      </c>
      <c r="P21" s="78">
        <f>IF(RES_hh_tes_in!P21=0,"",RES_hh_tes_in!P21/RES_hh_fec_in!P21)</f>
        <v>0.74598806360916492</v>
      </c>
      <c r="Q21" s="78">
        <f>IF(RES_hh_tes_in!Q21=0,"",RES_hh_tes_in!Q21/RES_hh_fec_in!Q21)</f>
        <v>0.7777501000554129</v>
      </c>
      <c r="R21" s="78" t="str">
        <f>IF(RES_hh_tes_in!R21=0,"",RES_hh_tes_in!R21/RES_hh_fec_in!R21)</f>
        <v/>
      </c>
      <c r="S21" s="78" t="str">
        <f>IF(RES_hh_tes_in!S21=0,"",RES_hh_tes_in!S21/RES_hh_fec_in!S21)</f>
        <v/>
      </c>
      <c r="T21" s="78" t="str">
        <f>IF(RES_hh_tes_in!T21=0,"",RES_hh_tes_in!T21/RES_hh_fec_in!T21)</f>
        <v/>
      </c>
      <c r="U21" s="78" t="str">
        <f>IF(RES_hh_tes_in!U21=0,"",RES_hh_tes_in!U21/RES_hh_fec_in!U21)</f>
        <v/>
      </c>
      <c r="V21" s="78" t="str">
        <f>IF(RES_hh_tes_in!V21=0,"",RES_hh_tes_in!V21/RES_hh_fec_in!V21)</f>
        <v/>
      </c>
      <c r="W21" s="78" t="str">
        <f>IF(RES_hh_tes_in!W21=0,"",RES_hh_tes_in!W21/RES_hh_fec_in!W21)</f>
        <v/>
      </c>
      <c r="X21" s="78">
        <f>IF(RES_hh_tes_in!X21=0,"",RES_hh_tes_in!X21/RES_hh_fec_in!X21)</f>
        <v>0.85715365736720361</v>
      </c>
      <c r="Y21" s="78">
        <f>IF(RES_hh_tes_in!Y21=0,"",RES_hh_tes_in!Y21/RES_hh_fec_in!Y21)</f>
        <v>0.85856854327338428</v>
      </c>
      <c r="DA21" s="89" t="s">
        <v>739</v>
      </c>
    </row>
    <row r="22" spans="1:105" ht="12" customHeight="1" x14ac:dyDescent="0.25">
      <c r="A22" s="28" t="s">
        <v>202</v>
      </c>
      <c r="B22" s="78"/>
      <c r="C22" s="78">
        <f>IF(RES_hh_tes_in!C22=0,"",RES_hh_tes_in!C22/RES_hh_fec_in!C22)</f>
        <v>0.5681754235819868</v>
      </c>
      <c r="D22" s="78">
        <f>IF(RES_hh_tes_in!D22=0,"",RES_hh_tes_in!D22/RES_hh_fec_in!D22)</f>
        <v>0.58155407812488213</v>
      </c>
      <c r="E22" s="78">
        <f>IF(RES_hh_tes_in!E22=0,"",RES_hh_tes_in!E22/RES_hh_fec_in!E22)</f>
        <v>0.59506009588680564</v>
      </c>
      <c r="F22" s="78">
        <f>IF(RES_hh_tes_in!F22=0,"",RES_hh_tes_in!F22/RES_hh_fec_in!F22)</f>
        <v>0.60868026730862179</v>
      </c>
      <c r="G22" s="78">
        <f>IF(RES_hh_tes_in!G22=0,"",RES_hh_tes_in!G22/RES_hh_fec_in!G22)</f>
        <v>0.62240115402008866</v>
      </c>
      <c r="H22" s="78">
        <f>IF(RES_hh_tes_in!H22=0,"",RES_hh_tes_in!H22/RES_hh_fec_in!H22)</f>
        <v>0.63620693034339648</v>
      </c>
      <c r="I22" s="78">
        <f>IF(RES_hh_tes_in!I22=0,"",RES_hh_tes_in!I22/RES_hh_fec_in!I22)</f>
        <v>0.65007672044628551</v>
      </c>
      <c r="J22" s="78">
        <f>IF(RES_hh_tes_in!J22=0,"",RES_hh_tes_in!J22/RES_hh_fec_in!J22)</f>
        <v>0.66396542980422613</v>
      </c>
      <c r="K22" s="78">
        <f>IF(RES_hh_tes_in!K22=0,"",RES_hh_tes_in!K22/RES_hh_fec_in!K22)</f>
        <v>0.67781343009632122</v>
      </c>
      <c r="L22" s="78">
        <f>IF(RES_hh_tes_in!L22=0,"",RES_hh_tes_in!L22/RES_hh_fec_in!L22)</f>
        <v>0.69156779798955437</v>
      </c>
      <c r="M22" s="78">
        <f>IF(RES_hh_tes_in!M22=0,"",RES_hh_tes_in!M22/RES_hh_fec_in!M22)</f>
        <v>0.70420231626984831</v>
      </c>
      <c r="N22" s="78">
        <f>IF(RES_hh_tes_in!N22=0,"",RES_hh_tes_in!N22/RES_hh_fec_in!N22)</f>
        <v>0.71515545858611962</v>
      </c>
      <c r="O22" s="78">
        <f>IF(RES_hh_tes_in!O22=0,"",RES_hh_tes_in!O22/RES_hh_fec_in!O22)</f>
        <v>0.72410291277483929</v>
      </c>
      <c r="P22" s="78" t="str">
        <f>IF(RES_hh_tes_in!P22=0,"",RES_hh_tes_in!P22/RES_hh_fec_in!P22)</f>
        <v/>
      </c>
      <c r="Q22" s="78">
        <f>IF(RES_hh_tes_in!Q22=0,"",RES_hh_tes_in!Q22/RES_hh_fec_in!Q22)</f>
        <v>0.74102748425363951</v>
      </c>
      <c r="R22" s="78">
        <f>IF(RES_hh_tes_in!R22=0,"",RES_hh_tes_in!R22/RES_hh_fec_in!R22)</f>
        <v>0.75481940787182455</v>
      </c>
      <c r="S22" s="78">
        <f>IF(RES_hh_tes_in!S22=0,"",RES_hh_tes_in!S22/RES_hh_fec_in!S22)</f>
        <v>0.77034205315230886</v>
      </c>
      <c r="T22" s="78">
        <f>IF(RES_hh_tes_in!T22=0,"",RES_hh_tes_in!T22/RES_hh_fec_in!T22)</f>
        <v>0.78599944201771277</v>
      </c>
      <c r="U22" s="78">
        <f>IF(RES_hh_tes_in!U22=0,"",RES_hh_tes_in!U22/RES_hh_fec_in!U22)</f>
        <v>0.80046293873810292</v>
      </c>
      <c r="V22" s="78">
        <f>IF(RES_hh_tes_in!V22=0,"",RES_hh_tes_in!V22/RES_hh_fec_in!V22)</f>
        <v>0.81259524341702527</v>
      </c>
      <c r="W22" s="78">
        <f>IF(RES_hh_tes_in!W22=0,"",RES_hh_tes_in!W22/RES_hh_fec_in!W22)</f>
        <v>0.82234144090264905</v>
      </c>
      <c r="X22" s="78">
        <f>IF(RES_hh_tes_in!X22=0,"",RES_hh_tes_in!X22/RES_hh_fec_in!X22)</f>
        <v>0.82920835735294451</v>
      </c>
      <c r="Y22" s="78">
        <f>IF(RES_hh_tes_in!Y22=0,"",RES_hh_tes_in!Y22/RES_hh_fec_in!Y22)</f>
        <v>0.83567976344998696</v>
      </c>
      <c r="DA22" s="89" t="s">
        <v>740</v>
      </c>
    </row>
    <row r="23" spans="1:105" ht="12" customHeight="1" x14ac:dyDescent="0.25">
      <c r="A23" s="28" t="s">
        <v>197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X23" s="78" t="str">
        <f>IF(RES_hh_tes_in!X23=0,"",RES_hh_tes_in!X23/RES_hh_fec_in!X23)</f>
        <v/>
      </c>
      <c r="Y23" s="78" t="str">
        <f>IF(RES_hh_tes_in!Y23=0,"",RES_hh_tes_in!Y23/RES_hh_fec_in!Y23)</f>
        <v/>
      </c>
      <c r="DA23" s="89" t="s">
        <v>741</v>
      </c>
    </row>
    <row r="24" spans="1:105" ht="12" customHeight="1" x14ac:dyDescent="0.25">
      <c r="A24" s="28" t="s">
        <v>198</v>
      </c>
      <c r="B24" s="78"/>
      <c r="C24" s="78">
        <f>IF(RES_hh_tes_in!C24=0,"",RES_hh_tes_in!C24/RES_hh_fec_in!C24)</f>
        <v>0.79856864076767453</v>
      </c>
      <c r="D24" s="78">
        <f>IF(RES_hh_tes_in!D24=0,"",RES_hh_tes_in!D24/RES_hh_fec_in!D24)</f>
        <v>0.80055716940752997</v>
      </c>
      <c r="E24" s="78">
        <f>IF(RES_hh_tes_in!E24=0,"",RES_hh_tes_in!E24/RES_hh_fec_in!E24)</f>
        <v>0.80259938313276047</v>
      </c>
      <c r="F24" s="78">
        <f>IF(RES_hh_tes_in!F24=0,"",RES_hh_tes_in!F24/RES_hh_fec_in!F24)</f>
        <v>0.80464891755145096</v>
      </c>
      <c r="G24" s="78">
        <f>IF(RES_hh_tes_in!G24=0,"",RES_hh_tes_in!G24/RES_hh_fec_in!G24)</f>
        <v>0.80674789277606718</v>
      </c>
      <c r="H24" s="78">
        <f>IF(RES_hh_tes_in!H24=0,"",RES_hh_tes_in!H24/RES_hh_fec_in!H24)</f>
        <v>0.80889115384106236</v>
      </c>
      <c r="I24" s="78">
        <f>IF(RES_hh_tes_in!I24=0,"",RES_hh_tes_in!I24/RES_hh_fec_in!I24)</f>
        <v>0.81108907914337802</v>
      </c>
      <c r="J24" s="78">
        <f>IF(RES_hh_tes_in!J24=0,"",RES_hh_tes_in!J24/RES_hh_fec_in!J24)</f>
        <v>0.81338418531204271</v>
      </c>
      <c r="K24" s="78">
        <f>IF(RES_hh_tes_in!K24=0,"",RES_hh_tes_in!K24/RES_hh_fec_in!K24)</f>
        <v>0.81581262266493226</v>
      </c>
      <c r="L24" s="78">
        <f>IF(RES_hh_tes_in!L24=0,"",RES_hh_tes_in!L24/RES_hh_fec_in!L24)</f>
        <v>0.81838406289416721</v>
      </c>
      <c r="M24" s="78">
        <f>IF(RES_hh_tes_in!M24=0,"",RES_hh_tes_in!M24/RES_hh_fec_in!M24)</f>
        <v>0.82194454291267605</v>
      </c>
      <c r="N24" s="78">
        <f>IF(RES_hh_tes_in!N24=0,"",RES_hh_tes_in!N24/RES_hh_fec_in!N24)</f>
        <v>0.82676155836760645</v>
      </c>
      <c r="O24" s="78">
        <f>IF(RES_hh_tes_in!O24=0,"",RES_hh_tes_in!O24/RES_hh_fec_in!O24)</f>
        <v>0.83306960169824351</v>
      </c>
      <c r="P24" s="78">
        <f>IF(RES_hh_tes_in!P24=0,"",RES_hh_tes_in!P24/RES_hh_fec_in!P24)</f>
        <v>0.84042253384652732</v>
      </c>
      <c r="Q24" s="78">
        <f>IF(RES_hh_tes_in!Q24=0,"",RES_hh_tes_in!Q24/RES_hh_fec_in!Q24)</f>
        <v>0.84735985662197799</v>
      </c>
      <c r="R24" s="78">
        <f>IF(RES_hh_tes_in!R24=0,"",RES_hh_tes_in!R24/RES_hh_fec_in!R24)</f>
        <v>0.85267569552564082</v>
      </c>
      <c r="S24" s="78">
        <f>IF(RES_hh_tes_in!S24=0,"",RES_hh_tes_in!S24/RES_hh_fec_in!S24)</f>
        <v>0.85784711813912706</v>
      </c>
      <c r="T24" s="78">
        <f>IF(RES_hh_tes_in!T24=0,"",RES_hh_tes_in!T24/RES_hh_fec_in!T24)</f>
        <v>0.86283957123391364</v>
      </c>
      <c r="U24" s="78">
        <f>IF(RES_hh_tes_in!U24=0,"",RES_hh_tes_in!U24/RES_hh_fec_in!U24)</f>
        <v>0.86761850158149267</v>
      </c>
      <c r="V24" s="78">
        <f>IF(RES_hh_tes_in!V24=0,"",RES_hh_tes_in!V24/RES_hh_fec_in!V24)</f>
        <v>0.87214935595334953</v>
      </c>
      <c r="W24" s="78">
        <f>IF(RES_hh_tes_in!W24=0,"",RES_hh_tes_in!W24/RES_hh_fec_in!W24)</f>
        <v>0.87632314613008822</v>
      </c>
      <c r="X24" s="78">
        <f>IF(RES_hh_tes_in!X24=0,"",RES_hh_tes_in!X24/RES_hh_fec_in!X24)</f>
        <v>0.8809875987972996</v>
      </c>
      <c r="Y24" s="78">
        <f>IF(RES_hh_tes_in!Y24=0,"",RES_hh_tes_in!Y24/RES_hh_fec_in!Y24)</f>
        <v>0.88546988349963851</v>
      </c>
      <c r="DA24" s="89" t="s">
        <v>742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0.63777735990167705</v>
      </c>
      <c r="D25" s="79">
        <f>IF(RES_hh_tes_in!D25=0,"",RES_hh_tes_in!D25/RES_hh_fec_in!D25)</f>
        <v>0.63931953178660617</v>
      </c>
      <c r="E25" s="79">
        <f>IF(RES_hh_tes_in!E25=0,"",RES_hh_tes_in!E25/RES_hh_fec_in!E25)</f>
        <v>0.64100782805280176</v>
      </c>
      <c r="F25" s="79">
        <f>IF(RES_hh_tes_in!F25=0,"",RES_hh_tes_in!F25/RES_hh_fec_in!F25)</f>
        <v>0.64271649442061296</v>
      </c>
      <c r="G25" s="79">
        <f>IF(RES_hh_tes_in!G25=0,"",RES_hh_tes_in!G25/RES_hh_fec_in!G25)</f>
        <v>0.64456087295687736</v>
      </c>
      <c r="H25" s="79">
        <f>IF(RES_hh_tes_in!H25=0,"",RES_hh_tes_in!H25/RES_hh_fec_in!H25)</f>
        <v>0.64652794401758096</v>
      </c>
      <c r="I25" s="79">
        <f>IF(RES_hh_tes_in!I25=0,"",RES_hh_tes_in!I25/RES_hh_fec_in!I25)</f>
        <v>0.64864762132245912</v>
      </c>
      <c r="J25" s="79">
        <f>IF(RES_hh_tes_in!J25=0,"",RES_hh_tes_in!J25/RES_hh_fec_in!J25)</f>
        <v>0.65103984982445628</v>
      </c>
      <c r="K25" s="79">
        <f>IF(RES_hh_tes_in!K25=0,"",RES_hh_tes_in!K25/RES_hh_fec_in!K25)</f>
        <v>0.65381059064317559</v>
      </c>
      <c r="L25" s="79">
        <f>IF(RES_hh_tes_in!L25=0,"",RES_hh_tes_in!L25/RES_hh_fec_in!L25)</f>
        <v>0.65699627514746251</v>
      </c>
      <c r="M25" s="79">
        <f>IF(RES_hh_tes_in!M25=0,"",RES_hh_tes_in!M25/RES_hh_fec_in!M25)</f>
        <v>0.66305264508820161</v>
      </c>
      <c r="N25" s="79">
        <f>IF(RES_hh_tes_in!N25=0,"",RES_hh_tes_in!N25/RES_hh_fec_in!N25)</f>
        <v>0.67303905367158412</v>
      </c>
      <c r="O25" s="79">
        <f>IF(RES_hh_tes_in!O25=0,"",RES_hh_tes_in!O25/RES_hh_fec_in!O25)</f>
        <v>0.68826702861600153</v>
      </c>
      <c r="P25" s="79">
        <f>IF(RES_hh_tes_in!P25=0,"",RES_hh_tes_in!P25/RES_hh_fec_in!P25)</f>
        <v>0.7080146072900888</v>
      </c>
      <c r="Q25" s="79">
        <f>IF(RES_hh_tes_in!Q25=0,"",RES_hh_tes_in!Q25/RES_hh_fec_in!Q25)</f>
        <v>0.72706681922615413</v>
      </c>
      <c r="R25" s="79">
        <f>IF(RES_hh_tes_in!R25=0,"",RES_hh_tes_in!R25/RES_hh_fec_in!R25)</f>
        <v>0.73996020084305014</v>
      </c>
      <c r="S25" s="79">
        <f>IF(RES_hh_tes_in!S25=0,"",RES_hh_tes_in!S25/RES_hh_fec_in!S25)</f>
        <v>0.75245166521505502</v>
      </c>
      <c r="T25" s="79">
        <f>IF(RES_hh_tes_in!T25=0,"",RES_hh_tes_in!T25/RES_hh_fec_in!T25)</f>
        <v>0.7648461891418219</v>
      </c>
      <c r="U25" s="79">
        <f>IF(RES_hh_tes_in!U25=0,"",RES_hh_tes_in!U25/RES_hh_fec_in!U25)</f>
        <v>0.77726837134583748</v>
      </c>
      <c r="V25" s="79">
        <f>IF(RES_hh_tes_in!V25=0,"",RES_hh_tes_in!V25/RES_hh_fec_in!V25)</f>
        <v>0.78947172537227095</v>
      </c>
      <c r="W25" s="79">
        <f>IF(RES_hh_tes_in!W25=0,"",RES_hh_tes_in!W25/RES_hh_fec_in!W25)</f>
        <v>0.80061743604394386</v>
      </c>
      <c r="X25" s="79">
        <f>IF(RES_hh_tes_in!X25=0,"",RES_hh_tes_in!X25/RES_hh_fec_in!X25)</f>
        <v>0.81282671540505469</v>
      </c>
      <c r="Y25" s="79">
        <f>IF(RES_hh_tes_in!Y25=0,"",RES_hh_tes_in!Y25/RES_hh_fec_in!Y25)</f>
        <v>0.8242172309674286</v>
      </c>
      <c r="DA25" s="90" t="s">
        <v>743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X26" s="81">
        <f>IF(RES_hh_tes_in!X26=0,"",RES_hh_tes_in!X26/RES_hh_fec_in!X26)</f>
        <v>1</v>
      </c>
      <c r="Y26" s="81">
        <f>IF(RES_hh_tes_in!Y26=0,"",RES_hh_tes_in!Y26/RES_hh_fec_in!Y26)</f>
        <v>1</v>
      </c>
      <c r="DA26" s="92" t="s">
        <v>744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0.78013952189879965</v>
      </c>
      <c r="D27" s="70">
        <f>IF(RES_hh_tes_in!D27=0,"",RES_hh_tes_in!D27/RES_hh_fec_in!D27)</f>
        <v>0.78198657994233012</v>
      </c>
      <c r="E27" s="70">
        <f>IF(RES_hh_tes_in!E27=0,"",RES_hh_tes_in!E27/RES_hh_fec_in!E27)</f>
        <v>0.78325126364356501</v>
      </c>
      <c r="F27" s="70">
        <f>IF(RES_hh_tes_in!F27=0,"",RES_hh_tes_in!F27/RES_hh_fec_in!F27)</f>
        <v>0.78452371259279796</v>
      </c>
      <c r="G27" s="70">
        <f>IF(RES_hh_tes_in!G27=0,"",RES_hh_tes_in!G27/RES_hh_fec_in!G27)</f>
        <v>0.78584860467754869</v>
      </c>
      <c r="H27" s="70">
        <f>IF(RES_hh_tes_in!H27=0,"",RES_hh_tes_in!H27/RES_hh_fec_in!H27)</f>
        <v>0.78699056573099269</v>
      </c>
      <c r="I27" s="70">
        <f>IF(RES_hh_tes_in!I27=0,"",RES_hh_tes_in!I27/RES_hh_fec_in!I27)</f>
        <v>0.78502886229225233</v>
      </c>
      <c r="J27" s="70">
        <f>IF(RES_hh_tes_in!J27=0,"",RES_hh_tes_in!J27/RES_hh_fec_in!J27)</f>
        <v>0.78319040724002653</v>
      </c>
      <c r="K27" s="70">
        <f>IF(RES_hh_tes_in!K27=0,"",RES_hh_tes_in!K27/RES_hh_fec_in!K27)</f>
        <v>0.78660186586598813</v>
      </c>
      <c r="L27" s="70">
        <f>IF(RES_hh_tes_in!L27=0,"",RES_hh_tes_in!L27/RES_hh_fec_in!L27)</f>
        <v>0.79293038824172213</v>
      </c>
      <c r="M27" s="70">
        <f>IF(RES_hh_tes_in!M27=0,"",RES_hh_tes_in!M27/RES_hh_fec_in!M27)</f>
        <v>0.79629450996862883</v>
      </c>
      <c r="N27" s="70">
        <f>IF(RES_hh_tes_in!N27=0,"",RES_hh_tes_in!N27/RES_hh_fec_in!N27)</f>
        <v>0.79987039245611069</v>
      </c>
      <c r="O27" s="70">
        <f>IF(RES_hh_tes_in!O27=0,"",RES_hh_tes_in!O27/RES_hh_fec_in!O27)</f>
        <v>0.80478635446891811</v>
      </c>
      <c r="P27" s="70">
        <f>IF(RES_hh_tes_in!P27=0,"",RES_hh_tes_in!P27/RES_hh_fec_in!P27)</f>
        <v>0.81050974671195686</v>
      </c>
      <c r="Q27" s="70">
        <f>IF(RES_hh_tes_in!Q27=0,"",RES_hh_tes_in!Q27/RES_hh_fec_in!Q27)</f>
        <v>0.8195736458228019</v>
      </c>
      <c r="R27" s="70">
        <f>IF(RES_hh_tes_in!R27=0,"",RES_hh_tes_in!R27/RES_hh_fec_in!R27)</f>
        <v>0.83148073934701161</v>
      </c>
      <c r="S27" s="70">
        <f>IF(RES_hh_tes_in!S27=0,"",RES_hh_tes_in!S27/RES_hh_fec_in!S27)</f>
        <v>0.84595787160200575</v>
      </c>
      <c r="T27" s="70">
        <f>IF(RES_hh_tes_in!T27=0,"",RES_hh_tes_in!T27/RES_hh_fec_in!T27)</f>
        <v>0.8615432994726131</v>
      </c>
      <c r="U27" s="70">
        <f>IF(RES_hh_tes_in!U27=0,"",RES_hh_tes_in!U27/RES_hh_fec_in!U27)</f>
        <v>0.87643761519547692</v>
      </c>
      <c r="V27" s="70">
        <f>IF(RES_hh_tes_in!V27=0,"",RES_hh_tes_in!V27/RES_hh_fec_in!V27)</f>
        <v>0.88884141100721969</v>
      </c>
      <c r="W27" s="70">
        <f>IF(RES_hh_tes_in!W27=0,"",RES_hh_tes_in!W27/RES_hh_fec_in!W27)</f>
        <v>0.89812949053367497</v>
      </c>
      <c r="X27" s="70">
        <f>IF(RES_hh_tes_in!X27=0,"",RES_hh_tes_in!X27/RES_hh_fec_in!X27)</f>
        <v>0.90401475767447736</v>
      </c>
      <c r="Y27" s="70">
        <f>IF(RES_hh_tes_in!Y27=0,"",RES_hh_tes_in!Y27/RES_hh_fec_in!Y27)</f>
        <v>0.90769555294056148</v>
      </c>
      <c r="DA27" s="88" t="s">
        <v>745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X28" s="78" t="str">
        <f>IF(RES_hh_tes_in!X28=0,"",RES_hh_tes_in!X28/RES_hh_fec_in!X28)</f>
        <v/>
      </c>
      <c r="Y28" s="78" t="str">
        <f>IF(RES_hh_tes_in!Y28=0,"",RES_hh_tes_in!Y28/RES_hh_fec_in!Y28)</f>
        <v/>
      </c>
      <c r="DA28" s="89" t="s">
        <v>746</v>
      </c>
    </row>
    <row r="29" spans="1:105" s="2" customFormat="1" ht="12" customHeight="1" x14ac:dyDescent="0.25">
      <c r="A29" s="28" t="s">
        <v>74</v>
      </c>
      <c r="B29" s="78"/>
      <c r="C29" s="78" t="str">
        <f>IF(RES_hh_tes_in!C29=0,"",RES_hh_tes_in!C29/RES_hh_fec_in!C29)</f>
        <v/>
      </c>
      <c r="D29" s="78" t="str">
        <f>IF(RES_hh_tes_in!D29=0,"",RES_hh_tes_in!D29/RES_hh_fec_in!D29)</f>
        <v/>
      </c>
      <c r="E29" s="78" t="str">
        <f>IF(RES_hh_tes_in!E29=0,"",RES_hh_tes_in!E29/RES_hh_fec_in!E29)</f>
        <v/>
      </c>
      <c r="F29" s="78" t="str">
        <f>IF(RES_hh_tes_in!F29=0,"",RES_hh_tes_in!F29/RES_hh_fec_in!F29)</f>
        <v/>
      </c>
      <c r="G29" s="78" t="str">
        <f>IF(RES_hh_tes_in!G29=0,"",RES_hh_tes_in!G29/RES_hh_fec_in!G29)</f>
        <v/>
      </c>
      <c r="H29" s="78" t="str">
        <f>IF(RES_hh_tes_in!H29=0,"",RES_hh_tes_in!H29/RES_hh_fec_in!H29)</f>
        <v/>
      </c>
      <c r="I29" s="78" t="str">
        <f>IF(RES_hh_tes_in!I29=0,"",RES_hh_tes_in!I29/RES_hh_fec_in!I29)</f>
        <v/>
      </c>
      <c r="J29" s="78" t="str">
        <f>IF(RES_hh_tes_in!J29=0,"",RES_hh_tes_in!J29/RES_hh_fec_in!J29)</f>
        <v/>
      </c>
      <c r="K29" s="78" t="str">
        <f>IF(RES_hh_tes_in!K29=0,"",RES_hh_tes_in!K29/RES_hh_fec_in!K29)</f>
        <v/>
      </c>
      <c r="L29" s="78" t="str">
        <f>IF(RES_hh_tes_in!L29=0,"",RES_hh_tes_in!L29/RES_hh_fec_in!L29)</f>
        <v/>
      </c>
      <c r="M29" s="78" t="str">
        <f>IF(RES_hh_tes_in!M29=0,"",RES_hh_tes_in!M29/RES_hh_fec_in!M29)</f>
        <v/>
      </c>
      <c r="N29" s="78" t="str">
        <f>IF(RES_hh_tes_in!N29=0,"",RES_hh_tes_in!N29/RES_hh_fec_in!N29)</f>
        <v/>
      </c>
      <c r="O29" s="78" t="str">
        <f>IF(RES_hh_tes_in!O29=0,"",RES_hh_tes_in!O29/RES_hh_fec_in!O29)</f>
        <v/>
      </c>
      <c r="P29" s="78" t="str">
        <f>IF(RES_hh_tes_in!P29=0,"",RES_hh_tes_in!P29/RES_hh_fec_in!P29)</f>
        <v/>
      </c>
      <c r="Q29" s="78" t="str">
        <f>IF(RES_hh_tes_in!Q29=0,"",RES_hh_tes_in!Q29/RES_hh_fec_in!Q29)</f>
        <v/>
      </c>
      <c r="R29" s="78" t="str">
        <f>IF(RES_hh_tes_in!R29=0,"",RES_hh_tes_in!R29/RES_hh_fec_in!R29)</f>
        <v/>
      </c>
      <c r="S29" s="78" t="str">
        <f>IF(RES_hh_tes_in!S29=0,"",RES_hh_tes_in!S29/RES_hh_fec_in!S29)</f>
        <v/>
      </c>
      <c r="T29" s="78" t="str">
        <f>IF(RES_hh_tes_in!T29=0,"",RES_hh_tes_in!T29/RES_hh_fec_in!T29)</f>
        <v/>
      </c>
      <c r="U29" s="78" t="str">
        <f>IF(RES_hh_tes_in!U29=0,"",RES_hh_tes_in!U29/RES_hh_fec_in!U29)</f>
        <v/>
      </c>
      <c r="V29" s="78" t="str">
        <f>IF(RES_hh_tes_in!V29=0,"",RES_hh_tes_in!V29/RES_hh_fec_in!V29)</f>
        <v/>
      </c>
      <c r="W29" s="78" t="str">
        <f>IF(RES_hh_tes_in!W29=0,"",RES_hh_tes_in!W29/RES_hh_fec_in!W29)</f>
        <v/>
      </c>
      <c r="X29" s="78" t="str">
        <f>IF(RES_hh_tes_in!X29=0,"",RES_hh_tes_in!X29/RES_hh_fec_in!X29)</f>
        <v/>
      </c>
      <c r="Y29" s="78" t="str">
        <f>IF(RES_hh_tes_in!Y29=0,"",RES_hh_tes_in!Y29/RES_hh_fec_in!Y29)</f>
        <v/>
      </c>
      <c r="DA29" s="89" t="s">
        <v>747</v>
      </c>
    </row>
    <row r="30" spans="1:105" ht="12" customHeight="1" x14ac:dyDescent="0.25">
      <c r="A30" s="28" t="s">
        <v>189</v>
      </c>
      <c r="B30" s="78"/>
      <c r="C30" s="78">
        <f>IF(RES_hh_tes_in!C30=0,"",RES_hh_tes_in!C30/RES_hh_fec_in!C30)</f>
        <v>0.62999771439489061</v>
      </c>
      <c r="D30" s="78" t="str">
        <f>IF(RES_hh_tes_in!D30=0,"",RES_hh_tes_in!D30/RES_hh_fec_in!D30)</f>
        <v/>
      </c>
      <c r="E30" s="78" t="str">
        <f>IF(RES_hh_tes_in!E30=0,"",RES_hh_tes_in!E30/RES_hh_fec_in!E30)</f>
        <v/>
      </c>
      <c r="F30" s="78" t="str">
        <f>IF(RES_hh_tes_in!F30=0,"",RES_hh_tes_in!F30/RES_hh_fec_in!F30)</f>
        <v/>
      </c>
      <c r="G30" s="78" t="str">
        <f>IF(RES_hh_tes_in!G30=0,"",RES_hh_tes_in!G30/RES_hh_fec_in!G30)</f>
        <v/>
      </c>
      <c r="H30" s="78">
        <f>IF(RES_hh_tes_in!H30=0,"",RES_hh_tes_in!H30/RES_hh_fec_in!H30)</f>
        <v>0.6304729532612986</v>
      </c>
      <c r="I30" s="78">
        <f>IF(RES_hh_tes_in!I30=0,"",RES_hh_tes_in!I30/RES_hh_fec_in!I30)</f>
        <v>0.63056802231029974</v>
      </c>
      <c r="J30" s="78">
        <f>IF(RES_hh_tes_in!J30=0,"",RES_hh_tes_in!J30/RES_hh_fec_in!J30)</f>
        <v>0.63066310685586235</v>
      </c>
      <c r="K30" s="78">
        <f>IF(RES_hh_tes_in!K30=0,"",RES_hh_tes_in!K30/RES_hh_fec_in!K30)</f>
        <v>0.63075821266255316</v>
      </c>
      <c r="L30" s="78">
        <f>IF(RES_hh_tes_in!L30=0,"",RES_hh_tes_in!L30/RES_hh_fec_in!L30)</f>
        <v>0.63085334127263026</v>
      </c>
      <c r="M30" s="78" t="str">
        <f>IF(RES_hh_tes_in!M30=0,"",RES_hh_tes_in!M30/RES_hh_fec_in!M30)</f>
        <v/>
      </c>
      <c r="N30" s="78" t="str">
        <f>IF(RES_hh_tes_in!N30=0,"",RES_hh_tes_in!N30/RES_hh_fec_in!N30)</f>
        <v/>
      </c>
      <c r="O30" s="78">
        <f>IF(RES_hh_tes_in!O30=0,"",RES_hh_tes_in!O30/RES_hh_fec_in!O30)</f>
        <v>0.63099010235177444</v>
      </c>
      <c r="P30" s="78">
        <f>IF(RES_hh_tes_in!P30=0,"",RES_hh_tes_in!P30/RES_hh_fec_in!P30)</f>
        <v>0.6310574468343555</v>
      </c>
      <c r="Q30" s="78">
        <f>IF(RES_hh_tes_in!Q30=0,"",RES_hh_tes_in!Q30/RES_hh_fec_in!Q30)</f>
        <v>0.63133155461043433</v>
      </c>
      <c r="R30" s="78" t="str">
        <f>IF(RES_hh_tes_in!R30=0,"",RES_hh_tes_in!R30/RES_hh_fec_in!R30)</f>
        <v/>
      </c>
      <c r="S30" s="78" t="str">
        <f>IF(RES_hh_tes_in!S30=0,"",RES_hh_tes_in!S30/RES_hh_fec_in!S30)</f>
        <v/>
      </c>
      <c r="T30" s="78" t="str">
        <f>IF(RES_hh_tes_in!T30=0,"",RES_hh_tes_in!T30/RES_hh_fec_in!T30)</f>
        <v/>
      </c>
      <c r="U30" s="78" t="str">
        <f>IF(RES_hh_tes_in!U30=0,"",RES_hh_tes_in!U30/RES_hh_fec_in!U30)</f>
        <v/>
      </c>
      <c r="V30" s="78" t="str">
        <f>IF(RES_hh_tes_in!V30=0,"",RES_hh_tes_in!V30/RES_hh_fec_in!V30)</f>
        <v/>
      </c>
      <c r="W30" s="78" t="str">
        <f>IF(RES_hh_tes_in!W30=0,"",RES_hh_tes_in!W30/RES_hh_fec_in!W30)</f>
        <v/>
      </c>
      <c r="X30" s="78">
        <f>IF(RES_hh_tes_in!X30=0,"",RES_hh_tes_in!X30/RES_hh_fec_in!X30)</f>
        <v>0.63666637078176036</v>
      </c>
      <c r="Y30" s="78">
        <f>IF(RES_hh_tes_in!Y30=0,"",RES_hh_tes_in!Y30/RES_hh_fec_in!Y30)</f>
        <v>0.63670647465422969</v>
      </c>
      <c r="DA30" s="89" t="s">
        <v>748</v>
      </c>
    </row>
    <row r="31" spans="1:105" ht="12" customHeight="1" x14ac:dyDescent="0.25">
      <c r="A31" s="28" t="s">
        <v>202</v>
      </c>
      <c r="B31" s="78"/>
      <c r="C31" s="78" t="str">
        <f>IF(RES_hh_tes_in!C31=0,"",RES_hh_tes_in!C31/RES_hh_fec_in!C31)</f>
        <v/>
      </c>
      <c r="D31" s="78" t="str">
        <f>IF(RES_hh_tes_in!D31=0,"",RES_hh_tes_in!D31/RES_hh_fec_in!D31)</f>
        <v/>
      </c>
      <c r="E31" s="78" t="str">
        <f>IF(RES_hh_tes_in!E31=0,"",RES_hh_tes_in!E31/RES_hh_fec_in!E31)</f>
        <v/>
      </c>
      <c r="F31" s="78" t="str">
        <f>IF(RES_hh_tes_in!F31=0,"",RES_hh_tes_in!F31/RES_hh_fec_in!F31)</f>
        <v/>
      </c>
      <c r="G31" s="78" t="str">
        <f>IF(RES_hh_tes_in!G31=0,"",RES_hh_tes_in!G31/RES_hh_fec_in!G31)</f>
        <v/>
      </c>
      <c r="H31" s="78" t="str">
        <f>IF(RES_hh_tes_in!H31=0,"",RES_hh_tes_in!H31/RES_hh_fec_in!H31)</f>
        <v/>
      </c>
      <c r="I31" s="78" t="str">
        <f>IF(RES_hh_tes_in!I31=0,"",RES_hh_tes_in!I31/RES_hh_fec_in!I31)</f>
        <v/>
      </c>
      <c r="J31" s="78" t="str">
        <f>IF(RES_hh_tes_in!J31=0,"",RES_hh_tes_in!J31/RES_hh_fec_in!J31)</f>
        <v/>
      </c>
      <c r="K31" s="78" t="str">
        <f>IF(RES_hh_tes_in!K31=0,"",RES_hh_tes_in!K31/RES_hh_fec_in!K31)</f>
        <v/>
      </c>
      <c r="L31" s="78" t="str">
        <f>IF(RES_hh_tes_in!L31=0,"",RES_hh_tes_in!L31/RES_hh_fec_in!L31)</f>
        <v/>
      </c>
      <c r="M31" s="78" t="str">
        <f>IF(RES_hh_tes_in!M31=0,"",RES_hh_tes_in!M31/RES_hh_fec_in!M31)</f>
        <v/>
      </c>
      <c r="N31" s="78" t="str">
        <f>IF(RES_hh_tes_in!N31=0,"",RES_hh_tes_in!N31/RES_hh_fec_in!N31)</f>
        <v/>
      </c>
      <c r="O31" s="78" t="str">
        <f>IF(RES_hh_tes_in!O31=0,"",RES_hh_tes_in!O31/RES_hh_fec_in!O31)</f>
        <v/>
      </c>
      <c r="P31" s="78" t="str">
        <f>IF(RES_hh_tes_in!P31=0,"",RES_hh_tes_in!P31/RES_hh_fec_in!P31)</f>
        <v/>
      </c>
      <c r="Q31" s="78" t="str">
        <f>IF(RES_hh_tes_in!Q31=0,"",RES_hh_tes_in!Q31/RES_hh_fec_in!Q31)</f>
        <v/>
      </c>
      <c r="R31" s="78" t="str">
        <f>IF(RES_hh_tes_in!R31=0,"",RES_hh_tes_in!R31/RES_hh_fec_in!R31)</f>
        <v/>
      </c>
      <c r="S31" s="78" t="str">
        <f>IF(RES_hh_tes_in!S31=0,"",RES_hh_tes_in!S31/RES_hh_fec_in!S31)</f>
        <v/>
      </c>
      <c r="T31" s="78" t="str">
        <f>IF(RES_hh_tes_in!T31=0,"",RES_hh_tes_in!T31/RES_hh_fec_in!T31)</f>
        <v/>
      </c>
      <c r="U31" s="78" t="str">
        <f>IF(RES_hh_tes_in!U31=0,"",RES_hh_tes_in!U31/RES_hh_fec_in!U31)</f>
        <v/>
      </c>
      <c r="V31" s="78" t="str">
        <f>IF(RES_hh_tes_in!V31=0,"",RES_hh_tes_in!V31/RES_hh_fec_in!V31)</f>
        <v/>
      </c>
      <c r="W31" s="78" t="str">
        <f>IF(RES_hh_tes_in!W31=0,"",RES_hh_tes_in!W31/RES_hh_fec_in!W31)</f>
        <v/>
      </c>
      <c r="X31" s="78" t="str">
        <f>IF(RES_hh_tes_in!X31=0,"",RES_hh_tes_in!X31/RES_hh_fec_in!X31)</f>
        <v/>
      </c>
      <c r="Y31" s="78" t="str">
        <f>IF(RES_hh_tes_in!Y31=0,"",RES_hh_tes_in!Y31/RES_hh_fec_in!Y31)</f>
        <v/>
      </c>
      <c r="DA31" s="89" t="s">
        <v>749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0.78077884139307907</v>
      </c>
      <c r="D32" s="81">
        <f>IF(RES_hh_tes_in!D32=0,"",RES_hh_tes_in!D32/RES_hh_fec_in!D32)</f>
        <v>0.78198657994233012</v>
      </c>
      <c r="E32" s="81">
        <f>IF(RES_hh_tes_in!E32=0,"",RES_hh_tes_in!E32/RES_hh_fec_in!E32)</f>
        <v>0.78325126364356501</v>
      </c>
      <c r="F32" s="81">
        <f>IF(RES_hh_tes_in!F32=0,"",RES_hh_tes_in!F32/RES_hh_fec_in!F32)</f>
        <v>0.78452371259279796</v>
      </c>
      <c r="G32" s="81">
        <f>IF(RES_hh_tes_in!G32=0,"",RES_hh_tes_in!G32/RES_hh_fec_in!G32)</f>
        <v>0.78584860467754869</v>
      </c>
      <c r="H32" s="81">
        <f>IF(RES_hh_tes_in!H32=0,"",RES_hh_tes_in!H32/RES_hh_fec_in!H32)</f>
        <v>0.78722047189316624</v>
      </c>
      <c r="I32" s="81">
        <f>IF(RES_hh_tes_in!I32=0,"",RES_hh_tes_in!I32/RES_hh_fec_in!I32)</f>
        <v>0.7886503228724413</v>
      </c>
      <c r="J32" s="81">
        <f>IF(RES_hh_tes_in!J32=0,"",RES_hh_tes_in!J32/RES_hh_fec_in!J32)</f>
        <v>0.79018325609821816</v>
      </c>
      <c r="K32" s="81">
        <f>IF(RES_hh_tes_in!K32=0,"",RES_hh_tes_in!K32/RES_hh_fec_in!K32)</f>
        <v>0.79185761714322689</v>
      </c>
      <c r="L32" s="81">
        <f>IF(RES_hh_tes_in!L32=0,"",RES_hh_tes_in!L32/RES_hh_fec_in!L32)</f>
        <v>0.79368366502026111</v>
      </c>
      <c r="M32" s="81">
        <f>IF(RES_hh_tes_in!M32=0,"",RES_hh_tes_in!M32/RES_hh_fec_in!M32)</f>
        <v>0.79629450996862883</v>
      </c>
      <c r="N32" s="81">
        <f>IF(RES_hh_tes_in!N32=0,"",RES_hh_tes_in!N32/RES_hh_fec_in!N32)</f>
        <v>0.79987039245611069</v>
      </c>
      <c r="O32" s="81">
        <f>IF(RES_hh_tes_in!O32=0,"",RES_hh_tes_in!O32/RES_hh_fec_in!O32)</f>
        <v>0.80483872331572959</v>
      </c>
      <c r="P32" s="81">
        <f>IF(RES_hh_tes_in!P32=0,"",RES_hh_tes_in!P32/RES_hh_fec_in!P32)</f>
        <v>0.81140913441847895</v>
      </c>
      <c r="Q32" s="81">
        <f>IF(RES_hh_tes_in!Q32=0,"",RES_hh_tes_in!Q32/RES_hh_fec_in!Q32)</f>
        <v>0.81991131047103061</v>
      </c>
      <c r="R32" s="81">
        <f>IF(RES_hh_tes_in!R32=0,"",RES_hh_tes_in!R32/RES_hh_fec_in!R32)</f>
        <v>0.83148073934701161</v>
      </c>
      <c r="S32" s="81">
        <f>IF(RES_hh_tes_in!S32=0,"",RES_hh_tes_in!S32/RES_hh_fec_in!S32)</f>
        <v>0.84595787160200575</v>
      </c>
      <c r="T32" s="81">
        <f>IF(RES_hh_tes_in!T32=0,"",RES_hh_tes_in!T32/RES_hh_fec_in!T32)</f>
        <v>0.8615432994726131</v>
      </c>
      <c r="U32" s="81">
        <f>IF(RES_hh_tes_in!U32=0,"",RES_hh_tes_in!U32/RES_hh_fec_in!U32)</f>
        <v>0.87643761519547692</v>
      </c>
      <c r="V32" s="81">
        <f>IF(RES_hh_tes_in!V32=0,"",RES_hh_tes_in!V32/RES_hh_fec_in!V32)</f>
        <v>0.88884141100721969</v>
      </c>
      <c r="W32" s="81">
        <f>IF(RES_hh_tes_in!W32=0,"",RES_hh_tes_in!W32/RES_hh_fec_in!W32)</f>
        <v>0.89812949053367497</v>
      </c>
      <c r="X32" s="81">
        <f>IF(RES_hh_tes_in!X32=0,"",RES_hh_tes_in!X32/RES_hh_fec_in!X32)</f>
        <v>0.9048725690345204</v>
      </c>
      <c r="Y32" s="81">
        <f>IF(RES_hh_tes_in!Y32=0,"",RES_hh_tes_in!Y32/RES_hh_fec_in!Y32)</f>
        <v>0.91085230289293873</v>
      </c>
      <c r="DA32" s="92" t="s">
        <v>750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10.581661367308774</v>
      </c>
      <c r="D3" s="65">
        <f t="shared" si="0"/>
        <v>0.79653653806036384</v>
      </c>
      <c r="E3" s="65">
        <f t="shared" si="0"/>
        <v>0.67518792841104225</v>
      </c>
      <c r="F3" s="65">
        <f t="shared" si="0"/>
        <v>0.37758684551173488</v>
      </c>
      <c r="G3" s="65">
        <f t="shared" si="0"/>
        <v>25.310946685759021</v>
      </c>
      <c r="H3" s="65">
        <f t="shared" si="0"/>
        <v>1.267384617385265</v>
      </c>
      <c r="I3" s="65">
        <f t="shared" si="0"/>
        <v>16.357015716395882</v>
      </c>
      <c r="J3" s="65">
        <f t="shared" si="0"/>
        <v>17.434254669912079</v>
      </c>
      <c r="K3" s="65">
        <f t="shared" si="0"/>
        <v>25.813746084192456</v>
      </c>
      <c r="L3" s="65">
        <f t="shared" si="0"/>
        <v>12.08027587703886</v>
      </c>
      <c r="M3" s="65">
        <f t="shared" si="0"/>
        <v>24.564100783161642</v>
      </c>
      <c r="N3" s="65">
        <f t="shared" si="0"/>
        <v>38.29200524433729</v>
      </c>
      <c r="O3" s="65">
        <f t="shared" si="0"/>
        <v>54.43065908233357</v>
      </c>
      <c r="P3" s="65">
        <f t="shared" si="0"/>
        <v>7.1866925828253452</v>
      </c>
      <c r="Q3" s="65">
        <f t="shared" si="0"/>
        <v>1.4171234733154794</v>
      </c>
      <c r="R3" s="65">
        <f t="shared" ref="R3:V3" si="1">SUM(R4,R15,R17,R27)</f>
        <v>0.12315236347471965</v>
      </c>
      <c r="S3" s="65">
        <f t="shared" si="1"/>
        <v>0.17733665494708811</v>
      </c>
      <c r="T3" s="65">
        <f t="shared" si="1"/>
        <v>1.6782144453106114</v>
      </c>
      <c r="U3" s="65">
        <f t="shared" si="1"/>
        <v>9.1562480283499852</v>
      </c>
      <c r="V3" s="65">
        <f t="shared" si="1"/>
        <v>11.08645048196667</v>
      </c>
      <c r="W3" s="65">
        <f t="shared" ref="W3:Y3" si="2">SUM(W4,W15,W17,W27)</f>
        <v>6.1532552300623635</v>
      </c>
      <c r="X3" s="65">
        <f t="shared" si="2"/>
        <v>0.99584544306430556</v>
      </c>
      <c r="Y3" s="65">
        <f t="shared" si="2"/>
        <v>2.2007908926786737</v>
      </c>
      <c r="DA3" s="87" t="s">
        <v>752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10.084839637298268</v>
      </c>
      <c r="D4" s="69">
        <f t="shared" si="3"/>
        <v>0.69784981068518237</v>
      </c>
      <c r="E4" s="69">
        <f t="shared" si="3"/>
        <v>0.58707112730120603</v>
      </c>
      <c r="F4" s="69">
        <f t="shared" si="3"/>
        <v>0.32289542518002862</v>
      </c>
      <c r="G4" s="69">
        <f t="shared" si="3"/>
        <v>24.004853453210899</v>
      </c>
      <c r="H4" s="69">
        <f t="shared" si="3"/>
        <v>1.2059467879915216</v>
      </c>
      <c r="I4" s="69">
        <f t="shared" si="3"/>
        <v>15.216693961887053</v>
      </c>
      <c r="J4" s="69">
        <f t="shared" si="3"/>
        <v>16.159201035343205</v>
      </c>
      <c r="K4" s="69">
        <f t="shared" si="3"/>
        <v>23.960716303732006</v>
      </c>
      <c r="L4" s="69">
        <f t="shared" si="3"/>
        <v>11.348552105167379</v>
      </c>
      <c r="M4" s="69">
        <f t="shared" si="3"/>
        <v>22.998719278082625</v>
      </c>
      <c r="N4" s="69">
        <f t="shared" si="3"/>
        <v>35.942045884841498</v>
      </c>
      <c r="O4" s="69">
        <f t="shared" si="3"/>
        <v>50.689960454352402</v>
      </c>
      <c r="P4" s="69">
        <f t="shared" si="3"/>
        <v>6.612679770081682</v>
      </c>
      <c r="Q4" s="69">
        <f t="shared" si="3"/>
        <v>1.3177884636006396</v>
      </c>
      <c r="R4" s="69">
        <f t="shared" ref="R4:V4" si="4">SUM(R5:R14)</f>
        <v>7.1824735020399461E-2</v>
      </c>
      <c r="S4" s="69">
        <f t="shared" si="4"/>
        <v>0.12307288286895239</v>
      </c>
      <c r="T4" s="69">
        <f t="shared" si="4"/>
        <v>1.5065330618636588</v>
      </c>
      <c r="U4" s="69">
        <f t="shared" si="4"/>
        <v>8.7909764601630211</v>
      </c>
      <c r="V4" s="69">
        <f t="shared" si="4"/>
        <v>10.731586642921123</v>
      </c>
      <c r="W4" s="69">
        <f t="shared" ref="W4:Y4" si="5">SUM(W5:W14)</f>
        <v>5.8890620915736571</v>
      </c>
      <c r="X4" s="69">
        <f t="shared" si="5"/>
        <v>0.67005084994604902</v>
      </c>
      <c r="Y4" s="69">
        <f t="shared" si="5"/>
        <v>1.7011172038240525</v>
      </c>
      <c r="DA4" s="88" t="s">
        <v>753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72">
        <v>0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X5" s="72">
        <v>0</v>
      </c>
      <c r="Y5" s="72">
        <v>0</v>
      </c>
      <c r="DA5" s="89" t="s">
        <v>754</v>
      </c>
    </row>
    <row r="6" spans="1:105" ht="12" customHeight="1" x14ac:dyDescent="0.25">
      <c r="A6" s="28" t="s">
        <v>74</v>
      </c>
      <c r="B6" s="72"/>
      <c r="C6" s="72">
        <v>0</v>
      </c>
      <c r="D6" s="72">
        <v>0.69784981068518237</v>
      </c>
      <c r="E6" s="72">
        <v>0.58707112730120603</v>
      </c>
      <c r="F6" s="72">
        <v>0.32289542518002862</v>
      </c>
      <c r="G6" s="72">
        <v>0.45698906899141256</v>
      </c>
      <c r="H6" s="72">
        <v>0.22634063005332472</v>
      </c>
      <c r="I6" s="72">
        <v>0.24800041874746664</v>
      </c>
      <c r="J6" s="72">
        <v>0.1121866673807297</v>
      </c>
      <c r="K6" s="72">
        <v>1.2542577874879704E-2</v>
      </c>
      <c r="L6" s="72">
        <v>0</v>
      </c>
      <c r="M6" s="72">
        <v>0</v>
      </c>
      <c r="N6" s="72">
        <v>0.14336246928547536</v>
      </c>
      <c r="O6" s="72">
        <v>0.24070356866680667</v>
      </c>
      <c r="P6" s="72">
        <v>0.73819810535218522</v>
      </c>
      <c r="Q6" s="72">
        <v>0</v>
      </c>
      <c r="R6" s="72">
        <v>7.1824735020399461E-2</v>
      </c>
      <c r="S6" s="72">
        <v>0.12307288286895239</v>
      </c>
      <c r="T6" s="72">
        <v>0.33126010386887655</v>
      </c>
      <c r="U6" s="72">
        <v>0.24621060220484819</v>
      </c>
      <c r="V6" s="72">
        <v>0.17764373434811945</v>
      </c>
      <c r="W6" s="72">
        <v>6.8552089936867969E-2</v>
      </c>
      <c r="X6" s="72">
        <v>4.2538256224682061E-2</v>
      </c>
      <c r="Y6" s="72">
        <v>3.1620909897292208E-2</v>
      </c>
      <c r="DA6" s="89" t="s">
        <v>755</v>
      </c>
    </row>
    <row r="7" spans="1:105" ht="12" customHeight="1" x14ac:dyDescent="0.25">
      <c r="A7" s="28" t="s">
        <v>200</v>
      </c>
      <c r="B7" s="72"/>
      <c r="C7" s="72">
        <v>8.3299378042151808</v>
      </c>
      <c r="D7" s="72">
        <v>0</v>
      </c>
      <c r="E7" s="72">
        <v>0</v>
      </c>
      <c r="F7" s="72">
        <v>0</v>
      </c>
      <c r="G7" s="72">
        <v>23.547864384219487</v>
      </c>
      <c r="H7" s="72">
        <v>0.59618185550374003</v>
      </c>
      <c r="I7" s="72">
        <v>7.4286573849760567</v>
      </c>
      <c r="J7" s="72">
        <v>0.8211133715275134</v>
      </c>
      <c r="K7" s="72">
        <v>12.369894461850221</v>
      </c>
      <c r="L7" s="72">
        <v>10.461209718537342</v>
      </c>
      <c r="M7" s="72">
        <v>22.998719278082625</v>
      </c>
      <c r="N7" s="72">
        <v>35.79868341555602</v>
      </c>
      <c r="O7" s="72">
        <v>50.370226947553427</v>
      </c>
      <c r="P7" s="72">
        <v>5.1770006800807886</v>
      </c>
      <c r="Q7" s="72">
        <v>1.0911699628305398</v>
      </c>
      <c r="R7" s="72">
        <v>0</v>
      </c>
      <c r="S7" s="72">
        <v>0</v>
      </c>
      <c r="T7" s="72">
        <v>1.1752729579947823</v>
      </c>
      <c r="U7" s="72">
        <v>8.5447658579581738</v>
      </c>
      <c r="V7" s="72">
        <v>10.553942908573003</v>
      </c>
      <c r="W7" s="72">
        <v>5.820510001636789</v>
      </c>
      <c r="X7" s="72">
        <v>0</v>
      </c>
      <c r="Y7" s="72">
        <v>0</v>
      </c>
      <c r="DA7" s="89" t="s">
        <v>756</v>
      </c>
    </row>
    <row r="8" spans="1:105" ht="12" customHeight="1" x14ac:dyDescent="0.25">
      <c r="A8" s="28" t="s">
        <v>189</v>
      </c>
      <c r="B8" s="72"/>
      <c r="C8" s="72">
        <v>1.7549018330830868</v>
      </c>
      <c r="D8" s="72">
        <v>0</v>
      </c>
      <c r="E8" s="72">
        <v>0</v>
      </c>
      <c r="F8" s="72">
        <v>0</v>
      </c>
      <c r="G8" s="72">
        <v>0</v>
      </c>
      <c r="H8" s="72">
        <v>0.38342430243445685</v>
      </c>
      <c r="I8" s="72">
        <v>7.54003615816353</v>
      </c>
      <c r="J8" s="72">
        <v>15.225900996434961</v>
      </c>
      <c r="K8" s="72">
        <v>11.578279264006907</v>
      </c>
      <c r="L8" s="72">
        <v>0.88734238663003595</v>
      </c>
      <c r="M8" s="72">
        <v>0</v>
      </c>
      <c r="N8" s="72">
        <v>0</v>
      </c>
      <c r="O8" s="72">
        <v>7.9029938132168298E-2</v>
      </c>
      <c r="P8" s="72">
        <v>0.69748098464870789</v>
      </c>
      <c r="Q8" s="72">
        <v>0.22661850077009985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0.62751259372136692</v>
      </c>
      <c r="Y8" s="72">
        <v>1.6694962939267604</v>
      </c>
      <c r="DA8" s="89" t="s">
        <v>757</v>
      </c>
    </row>
    <row r="9" spans="1:105" ht="12" customHeight="1" x14ac:dyDescent="0.25">
      <c r="A9" s="28" t="s">
        <v>202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758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759</v>
      </c>
    </row>
    <row r="11" spans="1:105" ht="12" customHeight="1" x14ac:dyDescent="0.25">
      <c r="A11" s="28" t="s">
        <v>198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760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761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762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763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764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765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0.48256969071801337</v>
      </c>
      <c r="D17" s="69">
        <f t="shared" si="7"/>
        <v>9.8686727375181513E-2</v>
      </c>
      <c r="E17" s="69">
        <f t="shared" si="7"/>
        <v>8.811680110983626E-2</v>
      </c>
      <c r="F17" s="69">
        <f t="shared" si="7"/>
        <v>5.4691420331706264E-2</v>
      </c>
      <c r="G17" s="69">
        <f t="shared" si="7"/>
        <v>1.3060932325481234</v>
      </c>
      <c r="H17" s="69">
        <f t="shared" si="7"/>
        <v>5.7083285557840556E-2</v>
      </c>
      <c r="I17" s="69">
        <f t="shared" si="7"/>
        <v>1.0524777121905362</v>
      </c>
      <c r="J17" s="69">
        <f t="shared" si="7"/>
        <v>1.1039065498266991</v>
      </c>
      <c r="K17" s="69">
        <f t="shared" si="7"/>
        <v>1.7102997074422619</v>
      </c>
      <c r="L17" s="69">
        <f t="shared" si="7"/>
        <v>0.72190963456554691</v>
      </c>
      <c r="M17" s="69">
        <f t="shared" si="7"/>
        <v>1.5653815050790174</v>
      </c>
      <c r="N17" s="69">
        <f t="shared" si="7"/>
        <v>2.3499593594957879</v>
      </c>
      <c r="O17" s="69">
        <f t="shared" si="7"/>
        <v>3.7394246598168852</v>
      </c>
      <c r="P17" s="69">
        <f t="shared" si="7"/>
        <v>0.56069076978183285</v>
      </c>
      <c r="Q17" s="69">
        <f t="shared" si="7"/>
        <v>9.4253065596061059E-2</v>
      </c>
      <c r="R17" s="69">
        <f t="shared" ref="R17:V17" si="8">SUM(R18:R26)</f>
        <v>5.1327628454320193E-2</v>
      </c>
      <c r="S17" s="69">
        <f t="shared" si="8"/>
        <v>5.4263772078135736E-2</v>
      </c>
      <c r="T17" s="69">
        <f t="shared" si="8"/>
        <v>0.17168138344695255</v>
      </c>
      <c r="U17" s="69">
        <f t="shared" si="8"/>
        <v>0.36527156818696349</v>
      </c>
      <c r="V17" s="69">
        <f t="shared" si="8"/>
        <v>0.35486383904554708</v>
      </c>
      <c r="W17" s="69">
        <f t="shared" ref="W17:Y17" si="9">SUM(W18:W26)</f>
        <v>0.26419313848870662</v>
      </c>
      <c r="X17" s="69">
        <f t="shared" si="9"/>
        <v>0.29420525878283166</v>
      </c>
      <c r="Y17" s="69">
        <f t="shared" si="9"/>
        <v>0.40786606230633538</v>
      </c>
      <c r="DA17" s="88" t="s">
        <v>766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72">
        <v>0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X18" s="72">
        <v>0</v>
      </c>
      <c r="Y18" s="72">
        <v>0</v>
      </c>
      <c r="DA18" s="89" t="s">
        <v>767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9.8686727375181513E-2</v>
      </c>
      <c r="E19" s="72">
        <v>8.811680110983626E-2</v>
      </c>
      <c r="F19" s="72">
        <v>5.4691420331706264E-2</v>
      </c>
      <c r="G19" s="72">
        <v>7.2088490721639656E-2</v>
      </c>
      <c r="H19" s="72">
        <v>4.3770384099251686E-2</v>
      </c>
      <c r="I19" s="72">
        <v>8.3567176523734035E-2</v>
      </c>
      <c r="J19" s="72">
        <v>0.11792721242743516</v>
      </c>
      <c r="K19" s="72">
        <v>9.1281219011118644E-2</v>
      </c>
      <c r="L19" s="72">
        <v>6.3344982299799804E-2</v>
      </c>
      <c r="M19" s="72">
        <v>5.4008256543265444E-2</v>
      </c>
      <c r="N19" s="72">
        <v>7.1300999948351471E-2</v>
      </c>
      <c r="O19" s="72">
        <v>0.12453742307491533</v>
      </c>
      <c r="P19" s="72">
        <v>0.19270128481826126</v>
      </c>
      <c r="Q19" s="72">
        <v>1.4082778388715224E-2</v>
      </c>
      <c r="R19" s="72">
        <v>5.1327628454320193E-2</v>
      </c>
      <c r="S19" s="72">
        <v>5.4263772078135736E-2</v>
      </c>
      <c r="T19" s="72">
        <v>0.11389865944747592</v>
      </c>
      <c r="U19" s="72">
        <v>0.12260726633615343</v>
      </c>
      <c r="V19" s="72">
        <v>0.13301269851315933</v>
      </c>
      <c r="W19" s="72">
        <v>0.13844502488354399</v>
      </c>
      <c r="X19" s="72">
        <v>0.19457845209232399</v>
      </c>
      <c r="Y19" s="72">
        <v>0.11082531955240391</v>
      </c>
      <c r="DA19" s="89" t="s">
        <v>768</v>
      </c>
    </row>
    <row r="20" spans="1:105" ht="12" customHeight="1" x14ac:dyDescent="0.25">
      <c r="A20" s="28" t="s">
        <v>200</v>
      </c>
      <c r="B20" s="72"/>
      <c r="C20" s="72">
        <v>0.38494439450260215</v>
      </c>
      <c r="D20" s="72">
        <v>0</v>
      </c>
      <c r="E20" s="72">
        <v>0</v>
      </c>
      <c r="F20" s="72">
        <v>0</v>
      </c>
      <c r="G20" s="72">
        <v>1.2340047418264837</v>
      </c>
      <c r="H20" s="72">
        <v>4.609997796195084E-3</v>
      </c>
      <c r="I20" s="72">
        <v>0.48803845419681685</v>
      </c>
      <c r="J20" s="72">
        <v>5.6671676525817977E-2</v>
      </c>
      <c r="K20" s="72">
        <v>0.89121971019143831</v>
      </c>
      <c r="L20" s="72">
        <v>0.61131595958735685</v>
      </c>
      <c r="M20" s="72">
        <v>1.5113732485357521</v>
      </c>
      <c r="N20" s="72">
        <v>2.2786583595474363</v>
      </c>
      <c r="O20" s="72">
        <v>3.6116064860790558</v>
      </c>
      <c r="P20" s="72">
        <v>0.32732422378813886</v>
      </c>
      <c r="Q20" s="72">
        <v>7.43718473656442E-2</v>
      </c>
      <c r="R20" s="72">
        <v>0</v>
      </c>
      <c r="S20" s="72">
        <v>0</v>
      </c>
      <c r="T20" s="72">
        <v>5.7782723999476641E-2</v>
      </c>
      <c r="U20" s="72">
        <v>0.24266430185081006</v>
      </c>
      <c r="V20" s="72">
        <v>0.22185114053238775</v>
      </c>
      <c r="W20" s="72">
        <v>0.12574811360516264</v>
      </c>
      <c r="X20" s="72">
        <v>0</v>
      </c>
      <c r="Y20" s="72">
        <v>0</v>
      </c>
      <c r="DA20" s="89" t="s">
        <v>769</v>
      </c>
    </row>
    <row r="21" spans="1:105" ht="12" customHeight="1" x14ac:dyDescent="0.25">
      <c r="A21" s="28" t="s">
        <v>189</v>
      </c>
      <c r="B21" s="72"/>
      <c r="C21" s="72">
        <v>9.7625296215411231E-2</v>
      </c>
      <c r="D21" s="72">
        <v>0</v>
      </c>
      <c r="E21" s="72">
        <v>0</v>
      </c>
      <c r="F21" s="72">
        <v>0</v>
      </c>
      <c r="G21" s="72">
        <v>0</v>
      </c>
      <c r="H21" s="72">
        <v>8.7029036623937819E-3</v>
      </c>
      <c r="I21" s="72">
        <v>0.48087208146998522</v>
      </c>
      <c r="J21" s="72">
        <v>0.92930766087344607</v>
      </c>
      <c r="K21" s="72">
        <v>0.72779877823970496</v>
      </c>
      <c r="L21" s="72">
        <v>4.724869267839029E-2</v>
      </c>
      <c r="M21" s="72">
        <v>0</v>
      </c>
      <c r="N21" s="72">
        <v>0</v>
      </c>
      <c r="O21" s="72">
        <v>3.2807506629141839E-3</v>
      </c>
      <c r="P21" s="72">
        <v>4.0665261175432829E-2</v>
      </c>
      <c r="Q21" s="72">
        <v>5.7984398417016405E-3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9.9626806690507649E-2</v>
      </c>
      <c r="Y21" s="72">
        <v>0.2970407427539315</v>
      </c>
      <c r="DA21" s="89" t="s">
        <v>770</v>
      </c>
    </row>
    <row r="22" spans="1:105" ht="12" customHeight="1" x14ac:dyDescent="0.25">
      <c r="A22" s="28" t="s">
        <v>202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771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772</v>
      </c>
    </row>
    <row r="24" spans="1:105" ht="12" customHeight="1" x14ac:dyDescent="0.25">
      <c r="A24" s="28" t="s">
        <v>198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773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774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775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1.4252039292492422E-2</v>
      </c>
      <c r="D27" s="69">
        <f t="shared" si="10"/>
        <v>0</v>
      </c>
      <c r="E27" s="69">
        <f t="shared" si="10"/>
        <v>0</v>
      </c>
      <c r="F27" s="69">
        <f t="shared" si="10"/>
        <v>0</v>
      </c>
      <c r="G27" s="69">
        <f t="shared" si="10"/>
        <v>0</v>
      </c>
      <c r="H27" s="69">
        <f t="shared" si="10"/>
        <v>4.3545438359028485E-3</v>
      </c>
      <c r="I27" s="69">
        <f t="shared" si="10"/>
        <v>8.7844042318290225E-2</v>
      </c>
      <c r="J27" s="69">
        <f t="shared" si="10"/>
        <v>0.171147084742172</v>
      </c>
      <c r="K27" s="69">
        <f t="shared" si="10"/>
        <v>0.14273007301818755</v>
      </c>
      <c r="L27" s="69">
        <f t="shared" si="10"/>
        <v>9.8141373059349585E-3</v>
      </c>
      <c r="M27" s="69">
        <f t="shared" si="10"/>
        <v>0</v>
      </c>
      <c r="N27" s="69">
        <f t="shared" si="10"/>
        <v>0</v>
      </c>
      <c r="O27" s="69">
        <f t="shared" si="10"/>
        <v>1.2739681642836061E-3</v>
      </c>
      <c r="P27" s="69">
        <f t="shared" si="10"/>
        <v>1.3322042961830389E-2</v>
      </c>
      <c r="Q27" s="69">
        <f t="shared" si="10"/>
        <v>5.0819441187789057E-3</v>
      </c>
      <c r="R27" s="69">
        <f t="shared" ref="R27:V27" si="11">SUM(R28:R32)</f>
        <v>0</v>
      </c>
      <c r="S27" s="69">
        <f t="shared" si="11"/>
        <v>0</v>
      </c>
      <c r="T27" s="69">
        <f t="shared" si="11"/>
        <v>0</v>
      </c>
      <c r="U27" s="69">
        <f t="shared" si="11"/>
        <v>0</v>
      </c>
      <c r="V27" s="69">
        <f t="shared" si="11"/>
        <v>0</v>
      </c>
      <c r="W27" s="69">
        <f t="shared" ref="W27:Y27" si="12">SUM(W28:W32)</f>
        <v>0</v>
      </c>
      <c r="X27" s="69">
        <f t="shared" si="12"/>
        <v>3.1589334335424865E-2</v>
      </c>
      <c r="Y27" s="69">
        <f t="shared" si="12"/>
        <v>9.1807626548285823E-2</v>
      </c>
      <c r="DA27" s="88" t="s">
        <v>776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777</v>
      </c>
    </row>
    <row r="29" spans="1:105" s="2" customFormat="1" ht="12" customHeight="1" x14ac:dyDescent="0.25">
      <c r="A29" s="28" t="s">
        <v>74</v>
      </c>
      <c r="B29" s="72"/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72">
        <v>0</v>
      </c>
      <c r="M29" s="72">
        <v>0</v>
      </c>
      <c r="N29" s="72">
        <v>0</v>
      </c>
      <c r="O29" s="72">
        <v>0</v>
      </c>
      <c r="P29" s="72">
        <v>0</v>
      </c>
      <c r="Q29" s="72">
        <v>0</v>
      </c>
      <c r="R29" s="72">
        <v>0</v>
      </c>
      <c r="S29" s="72">
        <v>0</v>
      </c>
      <c r="T29" s="72">
        <v>0</v>
      </c>
      <c r="U29" s="72">
        <v>0</v>
      </c>
      <c r="V29" s="72">
        <v>0</v>
      </c>
      <c r="W29" s="72">
        <v>0</v>
      </c>
      <c r="X29" s="72">
        <v>0</v>
      </c>
      <c r="Y29" s="72">
        <v>0</v>
      </c>
      <c r="DA29" s="89" t="s">
        <v>778</v>
      </c>
    </row>
    <row r="30" spans="1:105" ht="12" customHeight="1" x14ac:dyDescent="0.25">
      <c r="A30" s="28" t="s">
        <v>189</v>
      </c>
      <c r="B30" s="72"/>
      <c r="C30" s="72">
        <v>1.4252039292492422E-2</v>
      </c>
      <c r="D30" s="72">
        <v>0</v>
      </c>
      <c r="E30" s="72">
        <v>0</v>
      </c>
      <c r="F30" s="72">
        <v>0</v>
      </c>
      <c r="G30" s="72">
        <v>0</v>
      </c>
      <c r="H30" s="72">
        <v>4.3545438359028485E-3</v>
      </c>
      <c r="I30" s="72">
        <v>8.7844042318290225E-2</v>
      </c>
      <c r="J30" s="72">
        <v>0.171147084742172</v>
      </c>
      <c r="K30" s="72">
        <v>0.14273007301818755</v>
      </c>
      <c r="L30" s="72">
        <v>9.8141373059349585E-3</v>
      </c>
      <c r="M30" s="72">
        <v>0</v>
      </c>
      <c r="N30" s="72">
        <v>0</v>
      </c>
      <c r="O30" s="72">
        <v>1.2739681642836061E-3</v>
      </c>
      <c r="P30" s="72">
        <v>1.3322042961830389E-2</v>
      </c>
      <c r="Q30" s="72">
        <v>5.0819441187789057E-3</v>
      </c>
      <c r="R30" s="72">
        <v>0</v>
      </c>
      <c r="S30" s="72">
        <v>0</v>
      </c>
      <c r="T30" s="72">
        <v>0</v>
      </c>
      <c r="U30" s="72">
        <v>0</v>
      </c>
      <c r="V30" s="72">
        <v>0</v>
      </c>
      <c r="W30" s="72">
        <v>0</v>
      </c>
      <c r="X30" s="72">
        <v>3.1589334335424865E-2</v>
      </c>
      <c r="Y30" s="72">
        <v>9.1807626548285823E-2</v>
      </c>
      <c r="DA30" s="89" t="s">
        <v>779</v>
      </c>
    </row>
    <row r="31" spans="1:105" ht="12" customHeight="1" x14ac:dyDescent="0.25">
      <c r="A31" s="28" t="s">
        <v>202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780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781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13343.208183292103</v>
      </c>
      <c r="D3" s="65">
        <f>IF(RES_hh_fec_in!D3=0,0,1000*11630*RES_hh_fec_in!D3/RES_hh_num_in!D3)</f>
        <v>11894.050967079214</v>
      </c>
      <c r="E3" s="65">
        <f>IF(RES_hh_fec_in!E3=0,0,1000*11630*RES_hh_fec_in!E3/RES_hh_num_in!E3)</f>
        <v>11908.620573155587</v>
      </c>
      <c r="F3" s="65">
        <f>IF(RES_hh_fec_in!F3=0,0,1000*11630*RES_hh_fec_in!F3/RES_hh_num_in!F3)</f>
        <v>11960.238386626412</v>
      </c>
      <c r="G3" s="65">
        <f>IF(RES_hh_fec_in!G3=0,0,1000*11630*RES_hh_fec_in!G3/RES_hh_num_in!G3)</f>
        <v>12382.358737422304</v>
      </c>
      <c r="H3" s="65">
        <f>IF(RES_hh_fec_in!H3=0,0,1000*11630*RES_hh_fec_in!H3/RES_hh_num_in!H3)</f>
        <v>12340.418568209836</v>
      </c>
      <c r="I3" s="65">
        <f>IF(RES_hh_fec_in!I3=0,0,1000*11630*RES_hh_fec_in!I3/RES_hh_num_in!I3)</f>
        <v>12772.769147085499</v>
      </c>
      <c r="J3" s="65">
        <f>IF(RES_hh_fec_in!J3=0,0,1000*11630*RES_hh_fec_in!J3/RES_hh_num_in!J3)</f>
        <v>12974.988001558475</v>
      </c>
      <c r="K3" s="65">
        <f>IF(RES_hh_fec_in!K3=0,0,1000*11630*RES_hh_fec_in!K3/RES_hh_num_in!K3)</f>
        <v>13296.452887649737</v>
      </c>
      <c r="L3" s="65">
        <f>IF(RES_hh_fec_in!L3=0,0,1000*11630*RES_hh_fec_in!L3/RES_hh_num_in!L3)</f>
        <v>13852.010556418711</v>
      </c>
      <c r="M3" s="65">
        <f>IF(RES_hh_fec_in!M3=0,0,1000*11630*RES_hh_fec_in!M3/RES_hh_num_in!M3)</f>
        <v>15946.517643601377</v>
      </c>
      <c r="N3" s="65">
        <f>IF(RES_hh_fec_in!N3=0,0,1000*11630*RES_hh_fec_in!N3/RES_hh_num_in!N3)</f>
        <v>15608.144683105684</v>
      </c>
      <c r="O3" s="65">
        <f>IF(RES_hh_fec_in!O3=0,0,1000*11630*RES_hh_fec_in!O3/RES_hh_num_in!O3)</f>
        <v>13090.195558979545</v>
      </c>
      <c r="P3" s="65">
        <f>IF(RES_hh_fec_in!P3=0,0,1000*11630*RES_hh_fec_in!P3/RES_hh_num_in!P3)</f>
        <v>10179.790700522135</v>
      </c>
      <c r="Q3" s="65">
        <f>IF(RES_hh_fec_in!Q3=0,0,1000*11630*RES_hh_fec_in!Q3/RES_hh_num_in!Q3)</f>
        <v>10274.979879371605</v>
      </c>
      <c r="R3" s="65">
        <f>IF(RES_hh_fec_in!R3=0,0,1000*11630*RES_hh_fec_in!R3/RES_hh_num_in!R3)</f>
        <v>9735.7252042771106</v>
      </c>
      <c r="S3" s="65">
        <f>IF(RES_hh_fec_in!S3=0,0,1000*11630*RES_hh_fec_in!S3/RES_hh_num_in!S3)</f>
        <v>10169.600171047096</v>
      </c>
      <c r="T3" s="65">
        <f>IF(RES_hh_fec_in!T3=0,0,1000*11630*RES_hh_fec_in!T3/RES_hh_num_in!T3)</f>
        <v>8413.6699445199865</v>
      </c>
      <c r="U3" s="65">
        <f>IF(RES_hh_fec_in!U3=0,0,1000*11630*RES_hh_fec_in!U3/RES_hh_num_in!U3)</f>
        <v>8359.4733742033914</v>
      </c>
      <c r="V3" s="65">
        <f>IF(RES_hh_fec_in!V3=0,0,1000*11630*RES_hh_fec_in!V3/RES_hh_num_in!V3)</f>
        <v>7702.8609114208175</v>
      </c>
      <c r="W3" s="65">
        <f>IF(RES_hh_fec_in!W3=0,0,1000*11630*RES_hh_fec_in!W3/RES_hh_num_in!W3)</f>
        <v>8462.6192128743569</v>
      </c>
      <c r="X3" s="65">
        <f>IF(RES_hh_fec_in!X3=0,0,1000*11630*RES_hh_fec_in!X3/RES_hh_num_in!X3)</f>
        <v>6376.8154228978483</v>
      </c>
      <c r="Y3" s="65">
        <f>IF(RES_hh_fec_in!Y3=0,0,1000*11630*RES_hh_fec_in!Y3/RES_hh_num_in!Y3)</f>
        <v>5918.4391280899672</v>
      </c>
      <c r="DA3" s="87" t="s">
        <v>783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12116.063006716708</v>
      </c>
      <c r="D4" s="69">
        <f>IF(RES_hh_fec_in!D4=0,0,1000*11630*RES_hh_fec_in!D4/RES_hh_num_in!D4)</f>
        <v>10660.033156003945</v>
      </c>
      <c r="E4" s="69">
        <f>IF(RES_hh_fec_in!E4=0,0,1000*11630*RES_hh_fec_in!E4/RES_hh_num_in!E4)</f>
        <v>10659.532206589622</v>
      </c>
      <c r="F4" s="69">
        <f>IF(RES_hh_fec_in!F4=0,0,1000*11630*RES_hh_fec_in!F4/RES_hh_num_in!F4)</f>
        <v>10680.09561814669</v>
      </c>
      <c r="G4" s="69">
        <f>IF(RES_hh_fec_in!G4=0,0,1000*11630*RES_hh_fec_in!G4/RES_hh_num_in!G4)</f>
        <v>11036.245502772355</v>
      </c>
      <c r="H4" s="69">
        <f>IF(RES_hh_fec_in!H4=0,0,1000*11630*RES_hh_fec_in!H4/RES_hh_num_in!H4)</f>
        <v>11015.488570456593</v>
      </c>
      <c r="I4" s="69">
        <f>IF(RES_hh_fec_in!I4=0,0,1000*11630*RES_hh_fec_in!I4/RES_hh_num_in!I4)</f>
        <v>11496.114299431636</v>
      </c>
      <c r="J4" s="69">
        <f>IF(RES_hh_fec_in!J4=0,0,1000*11630*RES_hh_fec_in!J4/RES_hh_num_in!J4)</f>
        <v>11745.832712535443</v>
      </c>
      <c r="K4" s="69">
        <f>IF(RES_hh_fec_in!K4=0,0,1000*11630*RES_hh_fec_in!K4/RES_hh_num_in!K4)</f>
        <v>11978.662927232239</v>
      </c>
      <c r="L4" s="69">
        <f>IF(RES_hh_fec_in!L4=0,0,1000*11630*RES_hh_fec_in!L4/RES_hh_num_in!L4)</f>
        <v>12573.245102688092</v>
      </c>
      <c r="M4" s="69">
        <f>IF(RES_hh_fec_in!M4=0,0,1000*11630*RES_hh_fec_in!M4/RES_hh_num_in!M4)</f>
        <v>14546.006128660367</v>
      </c>
      <c r="N4" s="69">
        <f>IF(RES_hh_fec_in!N4=0,0,1000*11630*RES_hh_fec_in!N4/RES_hh_num_in!N4)</f>
        <v>14274.993472661687</v>
      </c>
      <c r="O4" s="69">
        <f>IF(RES_hh_fec_in!O4=0,0,1000*11630*RES_hh_fec_in!O4/RES_hh_num_in!O4)</f>
        <v>11671.223038223092</v>
      </c>
      <c r="P4" s="69">
        <f>IF(RES_hh_fec_in!P4=0,0,1000*11630*RES_hh_fec_in!P4/RES_hh_num_in!P4)</f>
        <v>8802.3636194980172</v>
      </c>
      <c r="Q4" s="69">
        <f>IF(RES_hh_fec_in!Q4=0,0,1000*11630*RES_hh_fec_in!Q4/RES_hh_num_in!Q4)</f>
        <v>8810.9936861990918</v>
      </c>
      <c r="R4" s="69">
        <f>IF(RES_hh_fec_in!R4=0,0,1000*11630*RES_hh_fec_in!R4/RES_hh_num_in!R4)</f>
        <v>8193.2961595280431</v>
      </c>
      <c r="S4" s="69">
        <f>IF(RES_hh_fec_in!S4=0,0,1000*11630*RES_hh_fec_in!S4/RES_hh_num_in!S4)</f>
        <v>8714.9534280567605</v>
      </c>
      <c r="T4" s="69">
        <f>IF(RES_hh_fec_in!T4=0,0,1000*11630*RES_hh_fec_in!T4/RES_hh_num_in!T4)</f>
        <v>6889.7751161929191</v>
      </c>
      <c r="U4" s="69">
        <f>IF(RES_hh_fec_in!U4=0,0,1000*11630*RES_hh_fec_in!U4/RES_hh_num_in!U4)</f>
        <v>6864.9190300394857</v>
      </c>
      <c r="V4" s="69">
        <f>IF(RES_hh_fec_in!V4=0,0,1000*11630*RES_hh_fec_in!V4/RES_hh_num_in!V4)</f>
        <v>6270.4437734550447</v>
      </c>
      <c r="W4" s="69">
        <f>IF(RES_hh_fec_in!W4=0,0,1000*11630*RES_hh_fec_in!W4/RES_hh_num_in!W4)</f>
        <v>6972.1502940148821</v>
      </c>
      <c r="X4" s="69">
        <f>IF(RES_hh_fec_in!X4=0,0,1000*11630*RES_hh_fec_in!X4/RES_hh_num_in!X4)</f>
        <v>4947.1903578941092</v>
      </c>
      <c r="Y4" s="69">
        <f>IF(RES_hh_fec_in!Y4=0,0,1000*11630*RES_hh_fec_in!Y4/RES_hh_num_in!Y4)</f>
        <v>4454.870132083488</v>
      </c>
      <c r="DA4" s="88" t="s">
        <v>784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0</v>
      </c>
      <c r="D5" s="72">
        <f>IF(RES_hh_fec_in!D5=0,0,1000*11630*RES_hh_fec_in!D5/RES_hh_num_in!D5)</f>
        <v>0</v>
      </c>
      <c r="E5" s="72">
        <f>IF(RES_hh_fec_in!E5=0,0,1000*11630*RES_hh_fec_in!E5/RES_hh_num_in!E5)</f>
        <v>0</v>
      </c>
      <c r="F5" s="72">
        <f>IF(RES_hh_fec_in!F5=0,0,1000*11630*RES_hh_fec_in!F5/RES_hh_num_in!F5)</f>
        <v>0</v>
      </c>
      <c r="G5" s="72">
        <f>IF(RES_hh_fec_in!G5=0,0,1000*11630*RES_hh_fec_in!G5/RES_hh_num_in!G5)</f>
        <v>0</v>
      </c>
      <c r="H5" s="72">
        <f>IF(RES_hh_fec_in!H5=0,0,1000*11630*RES_hh_fec_in!H5/RES_hh_num_in!H5)</f>
        <v>0</v>
      </c>
      <c r="I5" s="72">
        <f>IF(RES_hh_fec_in!I5=0,0,1000*11630*RES_hh_fec_in!I5/RES_hh_num_in!I5)</f>
        <v>0</v>
      </c>
      <c r="J5" s="72">
        <f>IF(RES_hh_fec_in!J5=0,0,1000*11630*RES_hh_fec_in!J5/RES_hh_num_in!J5)</f>
        <v>0</v>
      </c>
      <c r="K5" s="72">
        <f>IF(RES_hh_fec_in!K5=0,0,1000*11630*RES_hh_fec_in!K5/RES_hh_num_in!K5)</f>
        <v>0</v>
      </c>
      <c r="L5" s="72">
        <f>IF(RES_hh_fec_in!L5=0,0,1000*11630*RES_hh_fec_in!L5/RES_hh_num_in!L5)</f>
        <v>0</v>
      </c>
      <c r="M5" s="72">
        <f>IF(RES_hh_fec_in!M5=0,0,1000*11630*RES_hh_fec_in!M5/RES_hh_num_in!M5)</f>
        <v>0</v>
      </c>
      <c r="N5" s="72">
        <f>IF(RES_hh_fec_in!N5=0,0,1000*11630*RES_hh_fec_in!N5/RES_hh_num_in!N5)</f>
        <v>0</v>
      </c>
      <c r="O5" s="72">
        <f>IF(RES_hh_fec_in!O5=0,0,1000*11630*RES_hh_fec_in!O5/RES_hh_num_in!O5)</f>
        <v>0</v>
      </c>
      <c r="P5" s="72">
        <f>IF(RES_hh_fec_in!P5=0,0,1000*11630*RES_hh_fec_in!P5/RES_hh_num_in!P5)</f>
        <v>0</v>
      </c>
      <c r="Q5" s="72">
        <f>IF(RES_hh_fec_in!Q5=0,0,1000*11630*RES_hh_fec_in!Q5/RES_hh_num_in!Q5)</f>
        <v>0</v>
      </c>
      <c r="R5" s="72">
        <f>IF(RES_hh_fec_in!R5=0,0,1000*11630*RES_hh_fec_in!R5/RES_hh_num_in!R5)</f>
        <v>0</v>
      </c>
      <c r="S5" s="72">
        <f>IF(RES_hh_fec_in!S5=0,0,1000*11630*RES_hh_fec_in!S5/RES_hh_num_in!S5)</f>
        <v>0</v>
      </c>
      <c r="T5" s="72">
        <f>IF(RES_hh_fec_in!T5=0,0,1000*11630*RES_hh_fec_in!T5/RES_hh_num_in!T5)</f>
        <v>0</v>
      </c>
      <c r="U5" s="72">
        <f>IF(RES_hh_fec_in!U5=0,0,1000*11630*RES_hh_fec_in!U5/RES_hh_num_in!U5)</f>
        <v>0</v>
      </c>
      <c r="V5" s="72">
        <f>IF(RES_hh_fec_in!V5=0,0,1000*11630*RES_hh_fec_in!V5/RES_hh_num_in!V5)</f>
        <v>0</v>
      </c>
      <c r="W5" s="72">
        <f>IF(RES_hh_fec_in!W5=0,0,1000*11630*RES_hh_fec_in!W5/RES_hh_num_in!W5)</f>
        <v>0</v>
      </c>
      <c r="X5" s="72">
        <f>IF(RES_hh_fec_in!X5=0,0,1000*11630*RES_hh_fec_in!X5/RES_hh_num_in!X5)</f>
        <v>0</v>
      </c>
      <c r="Y5" s="72">
        <f>IF(RES_hh_fec_in!Y5=0,0,1000*11630*RES_hh_fec_in!Y5/RES_hh_num_in!Y5)</f>
        <v>0</v>
      </c>
      <c r="DA5" s="89" t="s">
        <v>785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0</v>
      </c>
      <c r="D6" s="72">
        <f>IF(RES_hh_fec_in!D6=0,0,1000*11630*RES_hh_fec_in!D6/RES_hh_num_in!D6)</f>
        <v>20210.940198804412</v>
      </c>
      <c r="E6" s="72">
        <f>IF(RES_hh_fec_in!E6=0,0,1000*11630*RES_hh_fec_in!E6/RES_hh_num_in!E6)</f>
        <v>23494.498363236402</v>
      </c>
      <c r="F6" s="72">
        <f>IF(RES_hh_fec_in!F6=0,0,1000*11630*RES_hh_fec_in!F6/RES_hh_num_in!F6)</f>
        <v>17548.702561311471</v>
      </c>
      <c r="G6" s="72">
        <f>IF(RES_hh_fec_in!G6=0,0,1000*11630*RES_hh_fec_in!G6/RES_hh_num_in!G6)</f>
        <v>22352.774793655597</v>
      </c>
      <c r="H6" s="72">
        <f>IF(RES_hh_fec_in!H6=0,0,1000*11630*RES_hh_fec_in!H6/RES_hh_num_in!H6)</f>
        <v>19537.117316750453</v>
      </c>
      <c r="I6" s="72">
        <f>IF(RES_hh_fec_in!I6=0,0,1000*11630*RES_hh_fec_in!I6/RES_hh_num_in!I6)</f>
        <v>20217.469392389976</v>
      </c>
      <c r="J6" s="72">
        <f>IF(RES_hh_fec_in!J6=0,0,1000*11630*RES_hh_fec_in!J6/RES_hh_num_in!J6)</f>
        <v>18994.857467581252</v>
      </c>
      <c r="K6" s="72">
        <f>IF(RES_hh_fec_in!K6=0,0,1000*11630*RES_hh_fec_in!K6/RES_hh_num_in!K6)</f>
        <v>18404.909718377214</v>
      </c>
      <c r="L6" s="72">
        <f>IF(RES_hh_fec_in!L6=0,0,1000*11630*RES_hh_fec_in!L6/RES_hh_num_in!L6)</f>
        <v>0</v>
      </c>
      <c r="M6" s="72">
        <f>IF(RES_hh_fec_in!M6=0,0,1000*11630*RES_hh_fec_in!M6/RES_hh_num_in!M6)</f>
        <v>0</v>
      </c>
      <c r="N6" s="72">
        <f>IF(RES_hh_fec_in!N6=0,0,1000*11630*RES_hh_fec_in!N6/RES_hh_num_in!N6)</f>
        <v>17056.970118154048</v>
      </c>
      <c r="O6" s="72">
        <f>IF(RES_hh_fec_in!O6=0,0,1000*11630*RES_hh_fec_in!O6/RES_hh_num_in!O6)</f>
        <v>14924.243299802749</v>
      </c>
      <c r="P6" s="72">
        <f>IF(RES_hh_fec_in!P6=0,0,1000*11630*RES_hh_fec_in!P6/RES_hh_num_in!P6)</f>
        <v>18154.656461278621</v>
      </c>
      <c r="Q6" s="72">
        <f>IF(RES_hh_fec_in!Q6=0,0,1000*11630*RES_hh_fec_in!Q6/RES_hh_num_in!Q6)</f>
        <v>0</v>
      </c>
      <c r="R6" s="72">
        <f>IF(RES_hh_fec_in!R6=0,0,1000*11630*RES_hh_fec_in!R6/RES_hh_num_in!R6)</f>
        <v>12160.987006853768</v>
      </c>
      <c r="S6" s="72">
        <f>IF(RES_hh_fec_in!S6=0,0,1000*11630*RES_hh_fec_in!S6/RES_hh_num_in!S6)</f>
        <v>12039.764714929503</v>
      </c>
      <c r="T6" s="72">
        <f>IF(RES_hh_fec_in!T6=0,0,1000*11630*RES_hh_fec_in!T6/RES_hh_num_in!T6)</f>
        <v>11304.401223495664</v>
      </c>
      <c r="U6" s="72">
        <f>IF(RES_hh_fec_in!U6=0,0,1000*11630*RES_hh_fec_in!U6/RES_hh_num_in!U6)</f>
        <v>10838.642463675302</v>
      </c>
      <c r="V6" s="72">
        <f>IF(RES_hh_fec_in!V6=0,0,1000*11630*RES_hh_fec_in!V6/RES_hh_num_in!V6)</f>
        <v>10567.842070365894</v>
      </c>
      <c r="W6" s="72">
        <f>IF(RES_hh_fec_in!W6=0,0,1000*11630*RES_hh_fec_in!W6/RES_hh_num_in!W6)</f>
        <v>9430.5899389290535</v>
      </c>
      <c r="X6" s="72">
        <f>IF(RES_hh_fec_in!X6=0,0,1000*11630*RES_hh_fec_in!X6/RES_hh_num_in!X6)</f>
        <v>8141.7916934017112</v>
      </c>
      <c r="Y6" s="72">
        <f>IF(RES_hh_fec_in!Y6=0,0,1000*11630*RES_hh_fec_in!Y6/RES_hh_num_in!Y6)</f>
        <v>6628.621298453827</v>
      </c>
      <c r="DA6" s="89" t="s">
        <v>786</v>
      </c>
    </row>
    <row r="7" spans="1:105" ht="12" customHeight="1" x14ac:dyDescent="0.25">
      <c r="A7" s="28" t="s">
        <v>200</v>
      </c>
      <c r="B7" s="72"/>
      <c r="C7" s="72">
        <f>IF(RES_hh_fec_in!C7=0,0,1000*11630*RES_hh_fec_in!C7/RES_hh_num_in!C7)</f>
        <v>22383.906774426156</v>
      </c>
      <c r="D7" s="72">
        <f>IF(RES_hh_fec_in!D7=0,0,1000*11630*RES_hh_fec_in!D7/RES_hh_num_in!D7)</f>
        <v>0</v>
      </c>
      <c r="E7" s="72">
        <f>IF(RES_hh_fec_in!E7=0,0,1000*11630*RES_hh_fec_in!E7/RES_hh_num_in!E7)</f>
        <v>0</v>
      </c>
      <c r="F7" s="72">
        <f>IF(RES_hh_fec_in!F7=0,0,1000*11630*RES_hh_fec_in!F7/RES_hh_num_in!F7)</f>
        <v>0</v>
      </c>
      <c r="G7" s="72">
        <f>IF(RES_hh_fec_in!G7=0,0,1000*11630*RES_hh_fec_in!G7/RES_hh_num_in!G7)</f>
        <v>26182.338656760083</v>
      </c>
      <c r="H7" s="72">
        <f>IF(RES_hh_fec_in!H7=0,0,1000*11630*RES_hh_fec_in!H7/RES_hh_num_in!H7)</f>
        <v>21554.187823185275</v>
      </c>
      <c r="I7" s="72">
        <f>IF(RES_hh_fec_in!I7=0,0,1000*11630*RES_hh_fec_in!I7/RES_hh_num_in!I7)</f>
        <v>19962.335187976016</v>
      </c>
      <c r="J7" s="72">
        <f>IF(RES_hh_fec_in!J7=0,0,1000*11630*RES_hh_fec_in!J7/RES_hh_num_in!J7)</f>
        <v>20255.78144510142</v>
      </c>
      <c r="K7" s="72">
        <f>IF(RES_hh_fec_in!K7=0,0,1000*11630*RES_hh_fec_in!K7/RES_hh_num_in!K7)</f>
        <v>20449.802005801001</v>
      </c>
      <c r="L7" s="72">
        <f>IF(RES_hh_fec_in!L7=0,0,1000*11630*RES_hh_fec_in!L7/RES_hh_num_in!L7)</f>
        <v>20922.882256081964</v>
      </c>
      <c r="M7" s="72">
        <f>IF(RES_hh_fec_in!M7=0,0,1000*11630*RES_hh_fec_in!M7/RES_hh_num_in!M7)</f>
        <v>19487.648922436212</v>
      </c>
      <c r="N7" s="72">
        <f>IF(RES_hh_fec_in!N7=0,0,1000*11630*RES_hh_fec_in!N7/RES_hh_num_in!N7)</f>
        <v>20278.704717991441</v>
      </c>
      <c r="O7" s="72">
        <f>IF(RES_hh_fec_in!O7=0,0,1000*11630*RES_hh_fec_in!O7/RES_hh_num_in!O7)</f>
        <v>19511.040494088709</v>
      </c>
      <c r="P7" s="72">
        <f>IF(RES_hh_fec_in!P7=0,0,1000*11630*RES_hh_fec_in!P7/RES_hh_num_in!P7)</f>
        <v>16116.695828579688</v>
      </c>
      <c r="Q7" s="72">
        <f>IF(RES_hh_fec_in!Q7=0,0,1000*11630*RES_hh_fec_in!Q7/RES_hh_num_in!Q7)</f>
        <v>15363.255436296988</v>
      </c>
      <c r="R7" s="72">
        <f>IF(RES_hh_fec_in!R7=0,0,1000*11630*RES_hh_fec_in!R7/RES_hh_num_in!R7)</f>
        <v>0</v>
      </c>
      <c r="S7" s="72">
        <f>IF(RES_hh_fec_in!S7=0,0,1000*11630*RES_hh_fec_in!S7/RES_hh_num_in!S7)</f>
        <v>0</v>
      </c>
      <c r="T7" s="72">
        <f>IF(RES_hh_fec_in!T7=0,0,1000*11630*RES_hh_fec_in!T7/RES_hh_num_in!T7)</f>
        <v>11697.80441088668</v>
      </c>
      <c r="U7" s="72">
        <f>IF(RES_hh_fec_in!U7=0,0,1000*11630*RES_hh_fec_in!U7/RES_hh_num_in!U7)</f>
        <v>10819.066693842073</v>
      </c>
      <c r="V7" s="72">
        <f>IF(RES_hh_fec_in!V7=0,0,1000*11630*RES_hh_fec_in!V7/RES_hh_num_in!V7)</f>
        <v>11217.243738129018</v>
      </c>
      <c r="W7" s="72">
        <f>IF(RES_hh_fec_in!W7=0,0,1000*11630*RES_hh_fec_in!W7/RES_hh_num_in!W7)</f>
        <v>11175.006298835191</v>
      </c>
      <c r="X7" s="72">
        <f>IF(RES_hh_fec_in!X7=0,0,1000*11630*RES_hh_fec_in!X7/RES_hh_num_in!X7)</f>
        <v>0</v>
      </c>
      <c r="Y7" s="72">
        <f>IF(RES_hh_fec_in!Y7=0,0,1000*11630*RES_hh_fec_in!Y7/RES_hh_num_in!Y7)</f>
        <v>0</v>
      </c>
      <c r="DA7" s="89" t="s">
        <v>787</v>
      </c>
    </row>
    <row r="8" spans="1:105" ht="12" customHeight="1" x14ac:dyDescent="0.25">
      <c r="A8" s="28" t="s">
        <v>189</v>
      </c>
      <c r="B8" s="72"/>
      <c r="C8" s="72">
        <f>IF(RES_hh_fec_in!C8=0,0,1000*11630*RES_hh_fec_in!C8/RES_hh_num_in!C8)</f>
        <v>23175.482726401064</v>
      </c>
      <c r="D8" s="72">
        <f>IF(RES_hh_fec_in!D8=0,0,1000*11630*RES_hh_fec_in!D8/RES_hh_num_in!D8)</f>
        <v>0</v>
      </c>
      <c r="E8" s="72">
        <f>IF(RES_hh_fec_in!E8=0,0,1000*11630*RES_hh_fec_in!E8/RES_hh_num_in!E8)</f>
        <v>0</v>
      </c>
      <c r="F8" s="72">
        <f>IF(RES_hh_fec_in!F8=0,0,1000*11630*RES_hh_fec_in!F8/RES_hh_num_in!F8)</f>
        <v>0</v>
      </c>
      <c r="G8" s="72">
        <f>IF(RES_hh_fec_in!G8=0,0,1000*11630*RES_hh_fec_in!G8/RES_hh_num_in!G8)</f>
        <v>0</v>
      </c>
      <c r="H8" s="72">
        <f>IF(RES_hh_fec_in!H8=0,0,1000*11630*RES_hh_fec_in!H8/RES_hh_num_in!H8)</f>
        <v>16510.524315629904</v>
      </c>
      <c r="I8" s="72">
        <f>IF(RES_hh_fec_in!I8=0,0,1000*11630*RES_hh_fec_in!I8/RES_hh_num_in!I8)</f>
        <v>13559.105423566736</v>
      </c>
      <c r="J8" s="72">
        <f>IF(RES_hh_fec_in!J8=0,0,1000*11630*RES_hh_fec_in!J8/RES_hh_num_in!J8)</f>
        <v>21227.598873728162</v>
      </c>
      <c r="K8" s="72">
        <f>IF(RES_hh_fec_in!K8=0,0,1000*11630*RES_hh_fec_in!K8/RES_hh_num_in!K8)</f>
        <v>23269.19900118381</v>
      </c>
      <c r="L8" s="72">
        <f>IF(RES_hh_fec_in!L8=0,0,1000*11630*RES_hh_fec_in!L8/RES_hh_num_in!L8)</f>
        <v>25070.647638590039</v>
      </c>
      <c r="M8" s="72">
        <f>IF(RES_hh_fec_in!M8=0,0,1000*11630*RES_hh_fec_in!M8/RES_hh_num_in!M8)</f>
        <v>0</v>
      </c>
      <c r="N8" s="72">
        <f>IF(RES_hh_fec_in!N8=0,0,1000*11630*RES_hh_fec_in!N8/RES_hh_num_in!N8)</f>
        <v>0</v>
      </c>
      <c r="O8" s="72">
        <f>IF(RES_hh_fec_in!O8=0,0,1000*11630*RES_hh_fec_in!O8/RES_hh_num_in!O8)</f>
        <v>16362.597390842237</v>
      </c>
      <c r="P8" s="72">
        <f>IF(RES_hh_fec_in!P8=0,0,1000*11630*RES_hh_fec_in!P8/RES_hh_num_in!P8)</f>
        <v>14586.027613961453</v>
      </c>
      <c r="Q8" s="72">
        <f>IF(RES_hh_fec_in!Q8=0,0,1000*11630*RES_hh_fec_in!Q8/RES_hh_num_in!Q8)</f>
        <v>13701.137440618793</v>
      </c>
      <c r="R8" s="72">
        <f>IF(RES_hh_fec_in!R8=0,0,1000*11630*RES_hh_fec_in!R8/RES_hh_num_in!R8)</f>
        <v>0</v>
      </c>
      <c r="S8" s="72">
        <f>IF(RES_hh_fec_in!S8=0,0,1000*11630*RES_hh_fec_in!S8/RES_hh_num_in!S8)</f>
        <v>0</v>
      </c>
      <c r="T8" s="72">
        <f>IF(RES_hh_fec_in!T8=0,0,1000*11630*RES_hh_fec_in!T8/RES_hh_num_in!T8)</f>
        <v>0</v>
      </c>
      <c r="U8" s="72">
        <f>IF(RES_hh_fec_in!U8=0,0,1000*11630*RES_hh_fec_in!U8/RES_hh_num_in!U8)</f>
        <v>0</v>
      </c>
      <c r="V8" s="72">
        <f>IF(RES_hh_fec_in!V8=0,0,1000*11630*RES_hh_fec_in!V8/RES_hh_num_in!V8)</f>
        <v>0</v>
      </c>
      <c r="W8" s="72">
        <f>IF(RES_hh_fec_in!W8=0,0,1000*11630*RES_hh_fec_in!W8/RES_hh_num_in!W8)</f>
        <v>0</v>
      </c>
      <c r="X8" s="72">
        <f>IF(RES_hh_fec_in!X8=0,0,1000*11630*RES_hh_fec_in!X8/RES_hh_num_in!X8)</f>
        <v>6849.1349616764592</v>
      </c>
      <c r="Y8" s="72">
        <f>IF(RES_hh_fec_in!Y8=0,0,1000*11630*RES_hh_fec_in!Y8/RES_hh_num_in!Y8)</f>
        <v>6367.043425807924</v>
      </c>
      <c r="DA8" s="89" t="s">
        <v>788</v>
      </c>
    </row>
    <row r="9" spans="1:105" ht="12" customHeight="1" x14ac:dyDescent="0.25">
      <c r="A9" s="28" t="s">
        <v>202</v>
      </c>
      <c r="B9" s="72"/>
      <c r="C9" s="72">
        <f>IF(RES_hh_fec_in!C9=0,0,1000*11630*RES_hh_fec_in!C9/RES_hh_num_in!C9)</f>
        <v>19043.282775524072</v>
      </c>
      <c r="D9" s="72">
        <f>IF(RES_hh_fec_in!D9=0,0,1000*11630*RES_hh_fec_in!D9/RES_hh_num_in!D9)</f>
        <v>19146.861541690745</v>
      </c>
      <c r="E9" s="72">
        <f>IF(RES_hh_fec_in!E9=0,0,1000*11630*RES_hh_fec_in!E9/RES_hh_num_in!E9)</f>
        <v>19228.197939835285</v>
      </c>
      <c r="F9" s="72">
        <f>IF(RES_hh_fec_in!F9=0,0,1000*11630*RES_hh_fec_in!F9/RES_hh_num_in!F9)</f>
        <v>18490.133165976757</v>
      </c>
      <c r="G9" s="72">
        <f>IF(RES_hh_fec_in!G9=0,0,1000*11630*RES_hh_fec_in!G9/RES_hh_num_in!G9)</f>
        <v>19629.964822207203</v>
      </c>
      <c r="H9" s="72">
        <f>IF(RES_hh_fec_in!H9=0,0,1000*11630*RES_hh_fec_in!H9/RES_hh_num_in!H9)</f>
        <v>18047.588002236989</v>
      </c>
      <c r="I9" s="72">
        <f>IF(RES_hh_fec_in!I9=0,0,1000*11630*RES_hh_fec_in!I9/RES_hh_num_in!I9)</f>
        <v>17557.585880835722</v>
      </c>
      <c r="J9" s="72">
        <f>IF(RES_hh_fec_in!J9=0,0,1000*11630*RES_hh_fec_in!J9/RES_hh_num_in!J9)</f>
        <v>17797.098636879575</v>
      </c>
      <c r="K9" s="72">
        <f>IF(RES_hh_fec_in!K9=0,0,1000*11630*RES_hh_fec_in!K9/RES_hh_num_in!K9)</f>
        <v>16260.430203027741</v>
      </c>
      <c r="L9" s="72">
        <f>IF(RES_hh_fec_in!L9=0,0,1000*11630*RES_hh_fec_in!L9/RES_hh_num_in!L9)</f>
        <v>14199.911592467031</v>
      </c>
      <c r="M9" s="72">
        <f>IF(RES_hh_fec_in!M9=0,0,1000*11630*RES_hh_fec_in!M9/RES_hh_num_in!M9)</f>
        <v>21038.968622219785</v>
      </c>
      <c r="N9" s="72">
        <f>IF(RES_hh_fec_in!N9=0,0,1000*11630*RES_hh_fec_in!N9/RES_hh_num_in!N9)</f>
        <v>19650.426425672005</v>
      </c>
      <c r="O9" s="72">
        <f>IF(RES_hh_fec_in!O9=0,0,1000*11630*RES_hh_fec_in!O9/RES_hh_num_in!O9)</f>
        <v>15709.922802521462</v>
      </c>
      <c r="P9" s="72">
        <f>IF(RES_hh_fec_in!P9=0,0,1000*11630*RES_hh_fec_in!P9/RES_hh_num_in!P9)</f>
        <v>0</v>
      </c>
      <c r="Q9" s="72">
        <f>IF(RES_hh_fec_in!Q9=0,0,1000*11630*RES_hh_fec_in!Q9/RES_hh_num_in!Q9)</f>
        <v>13826.350468612085</v>
      </c>
      <c r="R9" s="72">
        <f>IF(RES_hh_fec_in!R9=0,0,1000*11630*RES_hh_fec_in!R9/RES_hh_num_in!R9)</f>
        <v>13195.89131851365</v>
      </c>
      <c r="S9" s="72">
        <f>IF(RES_hh_fec_in!S9=0,0,1000*11630*RES_hh_fec_in!S9/RES_hh_num_in!S9)</f>
        <v>12770.563110640092</v>
      </c>
      <c r="T9" s="72">
        <f>IF(RES_hh_fec_in!T9=0,0,1000*11630*RES_hh_fec_in!T9/RES_hh_num_in!T9)</f>
        <v>10528.273227083628</v>
      </c>
      <c r="U9" s="72">
        <f>IF(RES_hh_fec_in!U9=0,0,1000*11630*RES_hh_fec_in!U9/RES_hh_num_in!U9)</f>
        <v>9590.6431308622632</v>
      </c>
      <c r="V9" s="72">
        <f>IF(RES_hh_fec_in!V9=0,0,1000*11630*RES_hh_fec_in!V9/RES_hh_num_in!V9)</f>
        <v>9982.6024752204976</v>
      </c>
      <c r="W9" s="72">
        <f>IF(RES_hh_fec_in!W9=0,0,1000*11630*RES_hh_fec_in!W9/RES_hh_num_in!W9)</f>
        <v>9234.1851224220682</v>
      </c>
      <c r="X9" s="72">
        <f>IF(RES_hh_fec_in!X9=0,0,1000*11630*RES_hh_fec_in!X9/RES_hh_num_in!X9)</f>
        <v>7670.4171714042459</v>
      </c>
      <c r="Y9" s="72">
        <f>IF(RES_hh_fec_in!Y9=0,0,1000*11630*RES_hh_fec_in!Y9/RES_hh_num_in!Y9)</f>
        <v>6510.8268806621973</v>
      </c>
      <c r="DA9" s="89" t="s">
        <v>789</v>
      </c>
    </row>
    <row r="10" spans="1:105" ht="12" customHeight="1" x14ac:dyDescent="0.25">
      <c r="A10" s="28" t="s">
        <v>197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X10" s="72">
        <f>IF(RES_hh_fec_in!X10=0,0,1000*11630*RES_hh_fec_in!X10/RES_hh_num_in!X10)</f>
        <v>0</v>
      </c>
      <c r="Y10" s="72">
        <f>IF(RES_hh_fec_in!Y10=0,0,1000*11630*RES_hh_fec_in!Y10/RES_hh_num_in!Y10)</f>
        <v>0</v>
      </c>
      <c r="DA10" s="89" t="s">
        <v>790</v>
      </c>
    </row>
    <row r="11" spans="1:105" ht="12" customHeight="1" x14ac:dyDescent="0.25">
      <c r="A11" s="28" t="s">
        <v>198</v>
      </c>
      <c r="B11" s="72"/>
      <c r="C11" s="72">
        <f>IF(RES_hh_fec_in!C11=0,0,1000*11630*RES_hh_fec_in!C11/RES_hh_num_in!C11)</f>
        <v>14714.981027317457</v>
      </c>
      <c r="D11" s="72">
        <f>IF(RES_hh_fec_in!D11=0,0,1000*11630*RES_hh_fec_in!D11/RES_hh_num_in!D11)</f>
        <v>14421.787830770558</v>
      </c>
      <c r="E11" s="72">
        <f>IF(RES_hh_fec_in!E11=0,0,1000*11630*RES_hh_fec_in!E11/RES_hh_num_in!E11)</f>
        <v>14383.856414601343</v>
      </c>
      <c r="F11" s="72">
        <f>IF(RES_hh_fec_in!F11=0,0,1000*11630*RES_hh_fec_in!F11/RES_hh_num_in!F11)</f>
        <v>14214.526534471472</v>
      </c>
      <c r="G11" s="72">
        <f>IF(RES_hh_fec_in!G11=0,0,1000*11630*RES_hh_fec_in!G11/RES_hh_num_in!G11)</f>
        <v>14812.853556512231</v>
      </c>
      <c r="H11" s="72">
        <f>IF(RES_hh_fec_in!H11=0,0,1000*11630*RES_hh_fec_in!H11/RES_hh_num_in!H11)</f>
        <v>14930.98301676675</v>
      </c>
      <c r="I11" s="72">
        <f>IF(RES_hh_fec_in!I11=0,0,1000*11630*RES_hh_fec_in!I11/RES_hh_num_in!I11)</f>
        <v>14709.906370258028</v>
      </c>
      <c r="J11" s="72">
        <f>IF(RES_hh_fec_in!J11=0,0,1000*11630*RES_hh_fec_in!J11/RES_hh_num_in!J11)</f>
        <v>13738.99907058323</v>
      </c>
      <c r="K11" s="72">
        <f>IF(RES_hh_fec_in!K11=0,0,1000*11630*RES_hh_fec_in!K11/RES_hh_num_in!K11)</f>
        <v>13772.572707181791</v>
      </c>
      <c r="L11" s="72">
        <f>IF(RES_hh_fec_in!L11=0,0,1000*11630*RES_hh_fec_in!L11/RES_hh_num_in!L11)</f>
        <v>17679.429155503374</v>
      </c>
      <c r="M11" s="72">
        <f>IF(RES_hh_fec_in!M11=0,0,1000*11630*RES_hh_fec_in!M11/RES_hh_num_in!M11)</f>
        <v>13891.509484144968</v>
      </c>
      <c r="N11" s="72">
        <f>IF(RES_hh_fec_in!N11=0,0,1000*11630*RES_hh_fec_in!N11/RES_hh_num_in!N11)</f>
        <v>15126.987096350265</v>
      </c>
      <c r="O11" s="72">
        <f>IF(RES_hh_fec_in!O11=0,0,1000*11630*RES_hh_fec_in!O11/RES_hh_num_in!O11)</f>
        <v>14359.834125559788</v>
      </c>
      <c r="P11" s="72">
        <f>IF(RES_hh_fec_in!P11=0,0,1000*11630*RES_hh_fec_in!P11/RES_hh_num_in!P11)</f>
        <v>12487.949129149511</v>
      </c>
      <c r="Q11" s="72">
        <f>IF(RES_hh_fec_in!Q11=0,0,1000*11630*RES_hh_fec_in!Q11/RES_hh_num_in!Q11)</f>
        <v>12065.88193242767</v>
      </c>
      <c r="R11" s="72">
        <f>IF(RES_hh_fec_in!R11=0,0,1000*11630*RES_hh_fec_in!R11/RES_hh_num_in!R11)</f>
        <v>11980.788022681043</v>
      </c>
      <c r="S11" s="72">
        <f>IF(RES_hh_fec_in!S11=0,0,1000*11630*RES_hh_fec_in!S11/RES_hh_num_in!S11)</f>
        <v>11423.077696933673</v>
      </c>
      <c r="T11" s="72">
        <f>IF(RES_hh_fec_in!T11=0,0,1000*11630*RES_hh_fec_in!T11/RES_hh_num_in!T11)</f>
        <v>10622.657738619575</v>
      </c>
      <c r="U11" s="72">
        <f>IF(RES_hh_fec_in!U11=0,0,1000*11630*RES_hh_fec_in!U11/RES_hh_num_in!U11)</f>
        <v>9848.0654477207991</v>
      </c>
      <c r="V11" s="72">
        <f>IF(RES_hh_fec_in!V11=0,0,1000*11630*RES_hh_fec_in!V11/RES_hh_num_in!V11)</f>
        <v>8809.0376375585383</v>
      </c>
      <c r="W11" s="72">
        <f>IF(RES_hh_fec_in!W11=0,0,1000*11630*RES_hh_fec_in!W11/RES_hh_num_in!W11)</f>
        <v>8897.291695374457</v>
      </c>
      <c r="X11" s="72">
        <f>IF(RES_hh_fec_in!X11=0,0,1000*11630*RES_hh_fec_in!X11/RES_hh_num_in!X11)</f>
        <v>7273.4435133252027</v>
      </c>
      <c r="Y11" s="72">
        <f>IF(RES_hh_fec_in!Y11=0,0,1000*11630*RES_hh_fec_in!Y11/RES_hh_num_in!Y11)</f>
        <v>6462.1060882801094</v>
      </c>
      <c r="DA11" s="89" t="s">
        <v>791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7152.0801506598273</v>
      </c>
      <c r="D12" s="72">
        <f>IF(RES_hh_fec_in!D12=0,0,1000*11630*RES_hh_fec_in!D12/RES_hh_num_in!D12)</f>
        <v>6755.2872142298365</v>
      </c>
      <c r="E12" s="72">
        <f>IF(RES_hh_fec_in!E12=0,0,1000*11630*RES_hh_fec_in!E12/RES_hh_num_in!E12)</f>
        <v>6579.829558352757</v>
      </c>
      <c r="F12" s="72">
        <f>IF(RES_hh_fec_in!F12=0,0,1000*11630*RES_hh_fec_in!F12/RES_hh_num_in!F12)</f>
        <v>6098.5550089750986</v>
      </c>
      <c r="G12" s="72">
        <f>IF(RES_hh_fec_in!G12=0,0,1000*11630*RES_hh_fec_in!G12/RES_hh_num_in!G12)</f>
        <v>6191.8130657460606</v>
      </c>
      <c r="H12" s="72">
        <f>IF(RES_hh_fec_in!H12=0,0,1000*11630*RES_hh_fec_in!H12/RES_hh_num_in!H12)</f>
        <v>5719.2663454196027</v>
      </c>
      <c r="I12" s="72">
        <f>IF(RES_hh_fec_in!I12=0,0,1000*11630*RES_hh_fec_in!I12/RES_hh_num_in!I12)</f>
        <v>5145.0100007831825</v>
      </c>
      <c r="J12" s="72">
        <f>IF(RES_hh_fec_in!J12=0,0,1000*11630*RES_hh_fec_in!J12/RES_hh_num_in!J12)</f>
        <v>4887.9453076391801</v>
      </c>
      <c r="K12" s="72">
        <f>IF(RES_hh_fec_in!K12=0,0,1000*11630*RES_hh_fec_in!K12/RES_hh_num_in!K12)</f>
        <v>4745.7274306300396</v>
      </c>
      <c r="L12" s="72">
        <f>IF(RES_hh_fec_in!L12=0,0,1000*11630*RES_hh_fec_in!L12/RES_hh_num_in!L12)</f>
        <v>5400.5026601153286</v>
      </c>
      <c r="M12" s="72">
        <f>IF(RES_hh_fec_in!M12=0,0,1000*11630*RES_hh_fec_in!M12/RES_hh_num_in!M12)</f>
        <v>4631.9694719934459</v>
      </c>
      <c r="N12" s="72">
        <f>IF(RES_hh_fec_in!N12=0,0,1000*11630*RES_hh_fec_in!N12/RES_hh_num_in!N12)</f>
        <v>4274.3517761411258</v>
      </c>
      <c r="O12" s="72">
        <f>IF(RES_hh_fec_in!O12=0,0,1000*11630*RES_hh_fec_in!O12/RES_hh_num_in!O12)</f>
        <v>3753.8529064040581</v>
      </c>
      <c r="P12" s="72">
        <f>IF(RES_hh_fec_in!P12=0,0,1000*11630*RES_hh_fec_in!P12/RES_hh_num_in!P12)</f>
        <v>3166.9998399670994</v>
      </c>
      <c r="Q12" s="72">
        <f>IF(RES_hh_fec_in!Q12=0,0,1000*11630*RES_hh_fec_in!Q12/RES_hh_num_in!Q12)</f>
        <v>2803.9307604551295</v>
      </c>
      <c r="R12" s="72">
        <f>IF(RES_hh_fec_in!R12=0,0,1000*11630*RES_hh_fec_in!R12/RES_hh_num_in!R12)</f>
        <v>2947.471502554738</v>
      </c>
      <c r="S12" s="72">
        <f>IF(RES_hh_fec_in!S12=0,0,1000*11630*RES_hh_fec_in!S12/RES_hh_num_in!S12)</f>
        <v>2746.7422848485307</v>
      </c>
      <c r="T12" s="72">
        <f>IF(RES_hh_fec_in!T12=0,0,1000*11630*RES_hh_fec_in!T12/RES_hh_num_in!T12)</f>
        <v>2580.4119307281967</v>
      </c>
      <c r="U12" s="72">
        <f>IF(RES_hh_fec_in!U12=0,0,1000*11630*RES_hh_fec_in!U12/RES_hh_num_in!U12)</f>
        <v>2333.0195701811358</v>
      </c>
      <c r="V12" s="72">
        <f>IF(RES_hh_fec_in!V12=0,0,1000*11630*RES_hh_fec_in!V12/RES_hh_num_in!V12)</f>
        <v>2299.6495488358069</v>
      </c>
      <c r="W12" s="72">
        <f>IF(RES_hh_fec_in!W12=0,0,1000*11630*RES_hh_fec_in!W12/RES_hh_num_in!W12)</f>
        <v>2044.266601171063</v>
      </c>
      <c r="X12" s="72">
        <f>IF(RES_hh_fec_in!X12=0,0,1000*11630*RES_hh_fec_in!X12/RES_hh_num_in!X12)</f>
        <v>1787.8255718094742</v>
      </c>
      <c r="Y12" s="72">
        <f>IF(RES_hh_fec_in!Y12=0,0,1000*11630*RES_hh_fec_in!Y12/RES_hh_num_in!Y12)</f>
        <v>1455.9405308601581</v>
      </c>
      <c r="DA12" s="89" t="s">
        <v>792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15716.302234983003</v>
      </c>
      <c r="D13" s="74">
        <f>IF(RES_hh_fec_in!D13=0,0,1000*11630*RES_hh_fec_in!D13/RES_hh_num_in!D13)</f>
        <v>15286.557467598866</v>
      </c>
      <c r="E13" s="74">
        <f>IF(RES_hh_fec_in!E13=0,0,1000*11630*RES_hh_fec_in!E13/RES_hh_num_in!E13)</f>
        <v>15572.289711367604</v>
      </c>
      <c r="F13" s="74">
        <f>IF(RES_hh_fec_in!F13=0,0,1000*11630*RES_hh_fec_in!F13/RES_hh_num_in!F13)</f>
        <v>15226.478028456055</v>
      </c>
      <c r="G13" s="74">
        <f>IF(RES_hh_fec_in!G13=0,0,1000*11630*RES_hh_fec_in!G13/RES_hh_num_in!G13)</f>
        <v>15870.351386438391</v>
      </c>
      <c r="H13" s="74">
        <f>IF(RES_hh_fec_in!H13=0,0,1000*11630*RES_hh_fec_in!H13/RES_hh_num_in!H13)</f>
        <v>15395.764321418837</v>
      </c>
      <c r="I13" s="74">
        <f>IF(RES_hh_fec_in!I13=0,0,1000*11630*RES_hh_fec_in!I13/RES_hh_num_in!I13)</f>
        <v>14563.282613577378</v>
      </c>
      <c r="J13" s="74">
        <f>IF(RES_hh_fec_in!J13=0,0,1000*11630*RES_hh_fec_in!J13/RES_hh_num_in!J13)</f>
        <v>14218.555520762828</v>
      </c>
      <c r="K13" s="74">
        <f>IF(RES_hh_fec_in!K13=0,0,1000*11630*RES_hh_fec_in!K13/RES_hh_num_in!K13)</f>
        <v>15075.978633761004</v>
      </c>
      <c r="L13" s="74">
        <f>IF(RES_hh_fec_in!L13=0,0,1000*11630*RES_hh_fec_in!L13/RES_hh_num_in!L13)</f>
        <v>17207.958459609134</v>
      </c>
      <c r="M13" s="74">
        <f>IF(RES_hh_fec_in!M13=0,0,1000*11630*RES_hh_fec_in!M13/RES_hh_num_in!M13)</f>
        <v>14648.131837756917</v>
      </c>
      <c r="N13" s="74">
        <f>IF(RES_hh_fec_in!N13=0,0,1000*11630*RES_hh_fec_in!N13/RES_hh_num_in!N13)</f>
        <v>16246.103977826597</v>
      </c>
      <c r="O13" s="74">
        <f>IF(RES_hh_fec_in!O13=0,0,1000*11630*RES_hh_fec_in!O13/RES_hh_num_in!O13)</f>
        <v>15309.742336011184</v>
      </c>
      <c r="P13" s="74">
        <f>IF(RES_hh_fec_in!P13=0,0,1000*11630*RES_hh_fec_in!P13/RES_hh_num_in!P13)</f>
        <v>12779.680124825079</v>
      </c>
      <c r="Q13" s="74">
        <f>IF(RES_hh_fec_in!Q13=0,0,1000*11630*RES_hh_fec_in!Q13/RES_hh_num_in!Q13)</f>
        <v>13065.464301144177</v>
      </c>
      <c r="R13" s="74">
        <f>IF(RES_hh_fec_in!R13=0,0,1000*11630*RES_hh_fec_in!R13/RES_hh_num_in!R13)</f>
        <v>11949.839179419954</v>
      </c>
      <c r="S13" s="74">
        <f>IF(RES_hh_fec_in!S13=0,0,1000*11630*RES_hh_fec_in!S13/RES_hh_num_in!S13)</f>
        <v>11514.699764728939</v>
      </c>
      <c r="T13" s="74">
        <f>IF(RES_hh_fec_in!T13=0,0,1000*11630*RES_hh_fec_in!T13/RES_hh_num_in!T13)</f>
        <v>10334.179307328593</v>
      </c>
      <c r="U13" s="74">
        <f>IF(RES_hh_fec_in!U13=0,0,1000*11630*RES_hh_fec_in!U13/RES_hh_num_in!U13)</f>
        <v>8961.2358128456362</v>
      </c>
      <c r="V13" s="74">
        <f>IF(RES_hh_fec_in!V13=0,0,1000*11630*RES_hh_fec_in!V13/RES_hh_num_in!V13)</f>
        <v>7758.284138429206</v>
      </c>
      <c r="W13" s="74">
        <f>IF(RES_hh_fec_in!W13=0,0,1000*11630*RES_hh_fec_in!W13/RES_hh_num_in!W13)</f>
        <v>8262.7094914991358</v>
      </c>
      <c r="X13" s="74">
        <f>IF(RES_hh_fec_in!X13=0,0,1000*11630*RES_hh_fec_in!X13/RES_hh_num_in!X13)</f>
        <v>5978.5451141282565</v>
      </c>
      <c r="Y13" s="74">
        <f>IF(RES_hh_fec_in!Y13=0,0,1000*11630*RES_hh_fec_in!Y13/RES_hh_num_in!Y13)</f>
        <v>5254.541933530094</v>
      </c>
      <c r="DA13" s="90" t="s">
        <v>793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60.225627932707646</v>
      </c>
      <c r="D14" s="76">
        <f>IF(RES_hh_fec_in!D14=0,0,1000*11630*RES_hh_fec_in!D14/RES_hh_num_in!D14)</f>
        <v>56.465008066987032</v>
      </c>
      <c r="E14" s="76">
        <f>IF(RES_hh_fec_in!E14=0,0,1000*11630*RES_hh_fec_in!E14/RES_hh_num_in!E14)</f>
        <v>55.875445193130339</v>
      </c>
      <c r="F14" s="76">
        <f>IF(RES_hh_fec_in!F14=0,0,1000*11630*RES_hh_fec_in!F14/RES_hh_num_in!F14)</f>
        <v>53.871784032032977</v>
      </c>
      <c r="G14" s="76">
        <f>IF(RES_hh_fec_in!G14=0,0,1000*11630*RES_hh_fec_in!G14/RES_hh_num_in!G14)</f>
        <v>86.549114294558308</v>
      </c>
      <c r="H14" s="76">
        <f>IF(RES_hh_fec_in!H14=0,0,1000*11630*RES_hh_fec_in!H14/RES_hh_num_in!H14)</f>
        <v>58.166568446227338</v>
      </c>
      <c r="I14" s="76">
        <f>IF(RES_hh_fec_in!I14=0,0,1000*11630*RES_hh_fec_in!I14/RES_hh_num_in!I14)</f>
        <v>64.569877486487954</v>
      </c>
      <c r="J14" s="76">
        <f>IF(RES_hh_fec_in!J14=0,0,1000*11630*RES_hh_fec_in!J14/RES_hh_num_in!J14)</f>
        <v>59.427634325515477</v>
      </c>
      <c r="K14" s="76">
        <f>IF(RES_hh_fec_in!K14=0,0,1000*11630*RES_hh_fec_in!K14/RES_hh_num_in!K14)</f>
        <v>62.540182507027069</v>
      </c>
      <c r="L14" s="76">
        <f>IF(RES_hh_fec_in!L14=0,0,1000*11630*RES_hh_fec_in!L14/RES_hh_num_in!L14)</f>
        <v>75.429971671807152</v>
      </c>
      <c r="M14" s="76">
        <f>IF(RES_hh_fec_in!M14=0,0,1000*11630*RES_hh_fec_in!M14/RES_hh_num_in!M14)</f>
        <v>91.362583412071018</v>
      </c>
      <c r="N14" s="76">
        <f>IF(RES_hh_fec_in!N14=0,0,1000*11630*RES_hh_fec_in!N14/RES_hh_num_in!N14)</f>
        <v>80.293141519817794</v>
      </c>
      <c r="O14" s="76">
        <f>IF(RES_hh_fec_in!O14=0,0,1000*11630*RES_hh_fec_in!O14/RES_hh_num_in!O14)</f>
        <v>70.425556738095025</v>
      </c>
      <c r="P14" s="76">
        <f>IF(RES_hh_fec_in!P14=0,0,1000*11630*RES_hh_fec_in!P14/RES_hh_num_in!P14)</f>
        <v>42.09083754556486</v>
      </c>
      <c r="Q14" s="76">
        <f>IF(RES_hh_fec_in!Q14=0,0,1000*11630*RES_hh_fec_in!Q14/RES_hh_num_in!Q14)</f>
        <v>37.700754157785518</v>
      </c>
      <c r="R14" s="76">
        <f>IF(RES_hh_fec_in!R14=0,0,1000*11630*RES_hh_fec_in!R14/RES_hh_num_in!R14)</f>
        <v>36.529230402006974</v>
      </c>
      <c r="S14" s="76">
        <f>IF(RES_hh_fec_in!S14=0,0,1000*11630*RES_hh_fec_in!S14/RES_hh_num_in!S14)</f>
        <v>35.470344706015787</v>
      </c>
      <c r="T14" s="76">
        <f>IF(RES_hh_fec_in!T14=0,0,1000*11630*RES_hh_fec_in!T14/RES_hh_num_in!T14)</f>
        <v>33.925602010611556</v>
      </c>
      <c r="U14" s="76">
        <f>IF(RES_hh_fec_in!U14=0,0,1000*11630*RES_hh_fec_in!U14/RES_hh_num_in!U14)</f>
        <v>37.016731759187095</v>
      </c>
      <c r="V14" s="76">
        <f>IF(RES_hh_fec_in!V14=0,0,1000*11630*RES_hh_fec_in!V14/RES_hh_num_in!V14)</f>
        <v>38.964557214787916</v>
      </c>
      <c r="W14" s="76">
        <f>IF(RES_hh_fec_in!W14=0,0,1000*11630*RES_hh_fec_in!W14/RES_hh_num_in!W14)</f>
        <v>34.075156137964875</v>
      </c>
      <c r="X14" s="76">
        <f>IF(RES_hh_fec_in!X14=0,0,1000*11630*RES_hh_fec_in!X14/RES_hh_num_in!X14)</f>
        <v>25.916575734677266</v>
      </c>
      <c r="Y14" s="76">
        <f>IF(RES_hh_fec_in!Y14=0,0,1000*11630*RES_hh_fec_in!Y14/RES_hh_num_in!Y14)</f>
        <v>23.303262617609111</v>
      </c>
      <c r="DA14" s="91" t="s">
        <v>794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1.7297259576220825</v>
      </c>
      <c r="D15" s="69">
        <f t="shared" si="0"/>
        <v>2.0747879835293661</v>
      </c>
      <c r="E15" s="69">
        <f t="shared" si="0"/>
        <v>2.1661385599597289</v>
      </c>
      <c r="F15" s="69">
        <f t="shared" si="0"/>
        <v>2.7994197848686113</v>
      </c>
      <c r="G15" s="69">
        <f t="shared" si="0"/>
        <v>4.5427401744236304</v>
      </c>
      <c r="H15" s="69">
        <f t="shared" si="0"/>
        <v>4.8592710385663604</v>
      </c>
      <c r="I15" s="69">
        <f t="shared" si="0"/>
        <v>4.3747526732045641</v>
      </c>
      <c r="J15" s="69">
        <f t="shared" si="0"/>
        <v>1.1039812289874951</v>
      </c>
      <c r="K15" s="69">
        <f t="shared" si="0"/>
        <v>3.0213565861852798</v>
      </c>
      <c r="L15" s="69">
        <f t="shared" si="0"/>
        <v>6.8428569395817727</v>
      </c>
      <c r="M15" s="69">
        <f t="shared" si="0"/>
        <v>4.3902363268247617</v>
      </c>
      <c r="N15" s="69">
        <f t="shared" si="0"/>
        <v>5.7220756173242826</v>
      </c>
      <c r="O15" s="69">
        <f t="shared" si="0"/>
        <v>4.5312433553129905</v>
      </c>
      <c r="P15" s="69">
        <f t="shared" si="0"/>
        <v>8.0214829401226755</v>
      </c>
      <c r="Q15" s="69">
        <f t="shared" si="0"/>
        <v>4.4954148997656516</v>
      </c>
      <c r="R15" s="69">
        <f t="shared" si="0"/>
        <v>2.9659762290741019</v>
      </c>
      <c r="S15" s="69">
        <f t="shared" si="0"/>
        <v>6.0998068608755993</v>
      </c>
      <c r="T15" s="69">
        <f t="shared" si="0"/>
        <v>3.829440745806568</v>
      </c>
      <c r="U15" s="69">
        <f t="shared" si="0"/>
        <v>5.3423314267083013</v>
      </c>
      <c r="V15" s="69">
        <f t="shared" si="0"/>
        <v>9.9236829253418062</v>
      </c>
      <c r="W15" s="69">
        <f t="shared" si="0"/>
        <v>1.9499356759498954</v>
      </c>
      <c r="X15" s="69">
        <f t="shared" si="0"/>
        <v>3.019953086469549</v>
      </c>
      <c r="Y15" s="69">
        <f t="shared" si="0"/>
        <v>1.1040966682352225</v>
      </c>
      <c r="DA15" s="88" t="s">
        <v>795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1.7297259576220825</v>
      </c>
      <c r="D16" s="72">
        <f>IF(RES_hh_fec_in!D16=0,0,1000*11630*RES_hh_fec_in!D16/RES_hh_num_in!D$3)</f>
        <v>2.0747879835293661</v>
      </c>
      <c r="E16" s="72">
        <f>IF(RES_hh_fec_in!E16=0,0,1000*11630*RES_hh_fec_in!E16/RES_hh_num_in!E$3)</f>
        <v>2.1661385599597289</v>
      </c>
      <c r="F16" s="72">
        <f>IF(RES_hh_fec_in!F16=0,0,1000*11630*RES_hh_fec_in!F16/RES_hh_num_in!F$3)</f>
        <v>2.7994197848686113</v>
      </c>
      <c r="G16" s="72">
        <f>IF(RES_hh_fec_in!G16=0,0,1000*11630*RES_hh_fec_in!G16/RES_hh_num_in!G$3)</f>
        <v>4.5427401744236304</v>
      </c>
      <c r="H16" s="72">
        <f>IF(RES_hh_fec_in!H16=0,0,1000*11630*RES_hh_fec_in!H16/RES_hh_num_in!H$3)</f>
        <v>4.8592710385663604</v>
      </c>
      <c r="I16" s="72">
        <f>IF(RES_hh_fec_in!I16=0,0,1000*11630*RES_hh_fec_in!I16/RES_hh_num_in!I$3)</f>
        <v>4.3747526732045641</v>
      </c>
      <c r="J16" s="72">
        <f>IF(RES_hh_fec_in!J16=0,0,1000*11630*RES_hh_fec_in!J16/RES_hh_num_in!J$3)</f>
        <v>1.1039812289874951</v>
      </c>
      <c r="K16" s="72">
        <f>IF(RES_hh_fec_in!K16=0,0,1000*11630*RES_hh_fec_in!K16/RES_hh_num_in!K$3)</f>
        <v>3.0213565861852798</v>
      </c>
      <c r="L16" s="72">
        <f>IF(RES_hh_fec_in!L16=0,0,1000*11630*RES_hh_fec_in!L16/RES_hh_num_in!L$3)</f>
        <v>6.8428569395817727</v>
      </c>
      <c r="M16" s="72">
        <f>IF(RES_hh_fec_in!M16=0,0,1000*11630*RES_hh_fec_in!M16/RES_hh_num_in!M$3)</f>
        <v>4.3902363268247617</v>
      </c>
      <c r="N16" s="72">
        <f>IF(RES_hh_fec_in!N16=0,0,1000*11630*RES_hh_fec_in!N16/RES_hh_num_in!N$3)</f>
        <v>5.7220756173242826</v>
      </c>
      <c r="O16" s="72">
        <f>IF(RES_hh_fec_in!O16=0,0,1000*11630*RES_hh_fec_in!O16/RES_hh_num_in!O$3)</f>
        <v>4.5312433553129905</v>
      </c>
      <c r="P16" s="72">
        <f>IF(RES_hh_fec_in!P16=0,0,1000*11630*RES_hh_fec_in!P16/RES_hh_num_in!P$3)</f>
        <v>8.0214829401226755</v>
      </c>
      <c r="Q16" s="72">
        <f>IF(RES_hh_fec_in!Q16=0,0,1000*11630*RES_hh_fec_in!Q16/RES_hh_num_in!Q$3)</f>
        <v>4.4954148997656516</v>
      </c>
      <c r="R16" s="72">
        <f>IF(RES_hh_fec_in!R16=0,0,1000*11630*RES_hh_fec_in!R16/RES_hh_num_in!R$3)</f>
        <v>2.9659762290741019</v>
      </c>
      <c r="S16" s="72">
        <f>IF(RES_hh_fec_in!S16=0,0,1000*11630*RES_hh_fec_in!S16/RES_hh_num_in!S$3)</f>
        <v>6.0998068608755993</v>
      </c>
      <c r="T16" s="72">
        <f>IF(RES_hh_fec_in!T16=0,0,1000*11630*RES_hh_fec_in!T16/RES_hh_num_in!T$3)</f>
        <v>3.829440745806568</v>
      </c>
      <c r="U16" s="72">
        <f>IF(RES_hh_fec_in!U16=0,0,1000*11630*RES_hh_fec_in!U16/RES_hh_num_in!U$3)</f>
        <v>5.3423314267083013</v>
      </c>
      <c r="V16" s="72">
        <f>IF(RES_hh_fec_in!V16=0,0,1000*11630*RES_hh_fec_in!V16/RES_hh_num_in!V$3)</f>
        <v>9.9236829253418062</v>
      </c>
      <c r="W16" s="72">
        <f>IF(RES_hh_fec_in!W16=0,0,1000*11630*RES_hh_fec_in!W16/RES_hh_num_in!W$3)</f>
        <v>1.9499356759498954</v>
      </c>
      <c r="X16" s="72">
        <f>IF(RES_hh_fec_in!X16=0,0,1000*11630*RES_hh_fec_in!X16/RES_hh_num_in!X$3)</f>
        <v>3.019953086469549</v>
      </c>
      <c r="Y16" s="72">
        <f>IF(RES_hh_fec_in!Y16=0,0,1000*11630*RES_hh_fec_in!Y16/RES_hh_num_in!Y$3)</f>
        <v>1.1040966682352225</v>
      </c>
      <c r="DA16" s="89" t="s">
        <v>796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1068.1577111601948</v>
      </c>
      <c r="D17" s="69">
        <f>IF(RES_hh_fec_in!D17=0,0,1000*11630*RES_hh_fec_in!D17/RES_hh_num_in!D17)</f>
        <v>1072.4184251505997</v>
      </c>
      <c r="E17" s="69">
        <f>IF(RES_hh_fec_in!E17=0,0,1000*11630*RES_hh_fec_in!E17/RES_hh_num_in!E17)</f>
        <v>1081.4914505672225</v>
      </c>
      <c r="F17" s="69">
        <f>IF(RES_hh_fec_in!F17=0,0,1000*11630*RES_hh_fec_in!F17/RES_hh_num_in!F17)</f>
        <v>1104.6572293363627</v>
      </c>
      <c r="G17" s="69">
        <f>IF(RES_hh_fec_in!G17=0,0,1000*11630*RES_hh_fec_in!G17/RES_hh_num_in!G17)</f>
        <v>1160.8475113466279</v>
      </c>
      <c r="H17" s="69">
        <f>IF(RES_hh_fec_in!H17=0,0,1000*11630*RES_hh_fec_in!H17/RES_hh_num_in!H17)</f>
        <v>1134.3458195861117</v>
      </c>
      <c r="I17" s="69">
        <f>IF(RES_hh_fec_in!I17=0,0,1000*11630*RES_hh_fec_in!I17/RES_hh_num_in!I17)</f>
        <v>1088.4204703077066</v>
      </c>
      <c r="J17" s="69">
        <f>IF(RES_hh_fec_in!J17=0,0,1000*11630*RES_hh_fec_in!J17/RES_hh_num_in!J17)</f>
        <v>1049.9794173548007</v>
      </c>
      <c r="K17" s="69">
        <f>IF(RES_hh_fec_in!K17=0,0,1000*11630*RES_hh_fec_in!K17/RES_hh_num_in!K17)</f>
        <v>1119.0067285164384</v>
      </c>
      <c r="L17" s="69">
        <f>IF(RES_hh_fec_in!L17=0,0,1000*11630*RES_hh_fec_in!L17/RES_hh_num_in!L17)</f>
        <v>1063.6733860394304</v>
      </c>
      <c r="M17" s="69">
        <f>IF(RES_hh_fec_in!M17=0,0,1000*11630*RES_hh_fec_in!M17/RES_hh_num_in!M17)</f>
        <v>1187.4649432705417</v>
      </c>
      <c r="N17" s="69">
        <f>IF(RES_hh_fec_in!N17=0,0,1000*11630*RES_hh_fec_in!N17/RES_hh_num_in!N17)</f>
        <v>1114.5079097505663</v>
      </c>
      <c r="O17" s="69">
        <f>IF(RES_hh_fec_in!O17=0,0,1000*11630*RES_hh_fec_in!O17/RES_hh_num_in!O17)</f>
        <v>1181.6056502518363</v>
      </c>
      <c r="P17" s="69">
        <f>IF(RES_hh_fec_in!P17=0,0,1000*11630*RES_hh_fec_in!P17/RES_hh_num_in!P17)</f>
        <v>1138.6292844344875</v>
      </c>
      <c r="Q17" s="69">
        <f>IF(RES_hh_fec_in!Q17=0,0,1000*11630*RES_hh_fec_in!Q17/RES_hh_num_in!Q17)</f>
        <v>1211.9242320350513</v>
      </c>
      <c r="R17" s="69">
        <f>IF(RES_hh_fec_in!R17=0,0,1000*11630*RES_hh_fec_in!R17/RES_hh_num_in!R17)</f>
        <v>1295.2278295519952</v>
      </c>
      <c r="S17" s="69">
        <f>IF(RES_hh_fec_in!S17=0,0,1000*11630*RES_hh_fec_in!S17/RES_hh_num_in!S17)</f>
        <v>1188.4015857478614</v>
      </c>
      <c r="T17" s="69">
        <f>IF(RES_hh_fec_in!T17=0,0,1000*11630*RES_hh_fec_in!T17/RES_hh_num_in!T17)</f>
        <v>1249.9195027511598</v>
      </c>
      <c r="U17" s="69">
        <f>IF(RES_hh_fec_in!U17=0,0,1000*11630*RES_hh_fec_in!U17/RES_hh_num_in!U17)</f>
        <v>1222.6476739262685</v>
      </c>
      <c r="V17" s="69">
        <f>IF(RES_hh_fec_in!V17=0,0,1000*11630*RES_hh_fec_in!V17/RES_hh_num_in!V17)</f>
        <v>1156.8996692839789</v>
      </c>
      <c r="W17" s="69">
        <f>IF(RES_hh_fec_in!W17=0,0,1000*11630*RES_hh_fec_in!W17/RES_hh_num_in!W17)</f>
        <v>1223.9906747121599</v>
      </c>
      <c r="X17" s="69">
        <f>IF(RES_hh_fec_in!X17=0,0,1000*11630*RES_hh_fec_in!X17/RES_hh_num_in!X17)</f>
        <v>1171.9349644207816</v>
      </c>
      <c r="Y17" s="69">
        <f>IF(RES_hh_fec_in!Y17=0,0,1000*11630*RES_hh_fec_in!Y17/RES_hh_num_in!Y17)</f>
        <v>1205.685234271353</v>
      </c>
      <c r="DA17" s="88" t="s">
        <v>797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0</v>
      </c>
      <c r="D18" s="72">
        <f>IF(RES_hh_fec_in!D18=0,0,1000*11630*RES_hh_fec_in!D18/RES_hh_num_in!D18)</f>
        <v>0</v>
      </c>
      <c r="E18" s="72">
        <f>IF(RES_hh_fec_in!E18=0,0,1000*11630*RES_hh_fec_in!E18/RES_hh_num_in!E18)</f>
        <v>0</v>
      </c>
      <c r="F18" s="72">
        <f>IF(RES_hh_fec_in!F18=0,0,1000*11630*RES_hh_fec_in!F18/RES_hh_num_in!F18)</f>
        <v>0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0</v>
      </c>
      <c r="I18" s="72">
        <f>IF(RES_hh_fec_in!I18=0,0,1000*11630*RES_hh_fec_in!I18/RES_hh_num_in!I18)</f>
        <v>0</v>
      </c>
      <c r="J18" s="72">
        <f>IF(RES_hh_fec_in!J18=0,0,1000*11630*RES_hh_fec_in!J18/RES_hh_num_in!J18)</f>
        <v>0</v>
      </c>
      <c r="K18" s="72">
        <f>IF(RES_hh_fec_in!K18=0,0,1000*11630*RES_hh_fec_in!K18/RES_hh_num_in!K18)</f>
        <v>0</v>
      </c>
      <c r="L18" s="72">
        <f>IF(RES_hh_fec_in!L18=0,0,1000*11630*RES_hh_fec_in!L18/RES_hh_num_in!L18)</f>
        <v>0</v>
      </c>
      <c r="M18" s="72">
        <f>IF(RES_hh_fec_in!M18=0,0,1000*11630*RES_hh_fec_in!M18/RES_hh_num_in!M18)</f>
        <v>0</v>
      </c>
      <c r="N18" s="72">
        <f>IF(RES_hh_fec_in!N18=0,0,1000*11630*RES_hh_fec_in!N18/RES_hh_num_in!N18)</f>
        <v>0</v>
      </c>
      <c r="O18" s="72">
        <f>IF(RES_hh_fec_in!O18=0,0,1000*11630*RES_hh_fec_in!O18/RES_hh_num_in!O18)</f>
        <v>0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0</v>
      </c>
      <c r="X18" s="72">
        <f>IF(RES_hh_fec_in!X18=0,0,1000*11630*RES_hh_fec_in!X18/RES_hh_num_in!X18)</f>
        <v>0</v>
      </c>
      <c r="Y18" s="72">
        <f>IF(RES_hh_fec_in!Y18=0,0,1000*11630*RES_hh_fec_in!Y18/RES_hh_num_in!Y18)</f>
        <v>0</v>
      </c>
      <c r="DA18" s="89" t="s">
        <v>798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0</v>
      </c>
      <c r="D19" s="72">
        <f>IF(RES_hh_fec_in!D19=0,0,1000*11630*RES_hh_fec_in!D19/RES_hh_num_in!D19)</f>
        <v>1027.0380171231564</v>
      </c>
      <c r="E19" s="72">
        <f>IF(RES_hh_fec_in!E19=0,0,1000*11630*RES_hh_fec_in!E19/RES_hh_num_in!E19)</f>
        <v>1193.5579274497982</v>
      </c>
      <c r="F19" s="72">
        <f>IF(RES_hh_fec_in!F19=0,0,1000*11630*RES_hh_fec_in!F19/RES_hh_num_in!F19)</f>
        <v>940.47526268149124</v>
      </c>
      <c r="G19" s="72">
        <f>IF(RES_hh_fec_in!G19=0,0,1000*11630*RES_hh_fec_in!G19/RES_hh_num_in!G19)</f>
        <v>1166.716041065245</v>
      </c>
      <c r="H19" s="72">
        <f>IF(RES_hh_fec_in!H19=0,0,1000*11630*RES_hh_fec_in!H19/RES_hh_num_in!H19)</f>
        <v>1064.5594581581379</v>
      </c>
      <c r="I19" s="72">
        <f>IF(RES_hh_fec_in!I19=0,0,1000*11630*RES_hh_fec_in!I19/RES_hh_num_in!I19)</f>
        <v>1138.9413133571518</v>
      </c>
      <c r="J19" s="72">
        <f>IF(RES_hh_fec_in!J19=0,0,1000*11630*RES_hh_fec_in!J19/RES_hh_num_in!J19)</f>
        <v>1048.7620742326872</v>
      </c>
      <c r="K19" s="72">
        <f>IF(RES_hh_fec_in!K19=0,0,1000*11630*RES_hh_fec_in!K19/RES_hh_num_in!K19)</f>
        <v>1068.7145602115511</v>
      </c>
      <c r="L19" s="72">
        <f>IF(RES_hh_fec_in!L19=0,0,1000*11630*RES_hh_fec_in!L19/RES_hh_num_in!L19)</f>
        <v>1021.4514095662478</v>
      </c>
      <c r="M19" s="72">
        <f>IF(RES_hh_fec_in!M19=0,0,1000*11630*RES_hh_fec_in!M19/RES_hh_num_in!M19)</f>
        <v>1080.701158639994</v>
      </c>
      <c r="N19" s="72">
        <f>IF(RES_hh_fec_in!N19=0,0,1000*11630*RES_hh_fec_in!N19/RES_hh_num_in!N19)</f>
        <v>956.95147650779427</v>
      </c>
      <c r="O19" s="72">
        <f>IF(RES_hh_fec_in!O19=0,0,1000*11630*RES_hh_fec_in!O19/RES_hh_num_in!O19)</f>
        <v>998.60944786287473</v>
      </c>
      <c r="P19" s="72">
        <f>IF(RES_hh_fec_in!P19=0,0,1000*11630*RES_hh_fec_in!P19/RES_hh_num_in!P19)</f>
        <v>1388.3902016060351</v>
      </c>
      <c r="Q19" s="72">
        <f>IF(RES_hh_fec_in!Q19=0,0,1000*11630*RES_hh_fec_in!Q19/RES_hh_num_in!Q19)</f>
        <v>968.67147527590828</v>
      </c>
      <c r="R19" s="72">
        <f>IF(RES_hh_fec_in!R19=0,0,1000*11630*RES_hh_fec_in!R19/RES_hh_num_in!R19)</f>
        <v>1096.862321376494</v>
      </c>
      <c r="S19" s="72">
        <f>IF(RES_hh_fec_in!S19=0,0,1000*11630*RES_hh_fec_in!S19/RES_hh_num_in!S19)</f>
        <v>1126.7881187172479</v>
      </c>
      <c r="T19" s="72">
        <f>IF(RES_hh_fec_in!T19=0,0,1000*11630*RES_hh_fec_in!T19/RES_hh_num_in!T19)</f>
        <v>1092.3808221271954</v>
      </c>
      <c r="U19" s="72">
        <f>IF(RES_hh_fec_in!U19=0,0,1000*11630*RES_hh_fec_in!U19/RES_hh_num_in!U19)</f>
        <v>1075.1786509197705</v>
      </c>
      <c r="V19" s="72">
        <f>IF(RES_hh_fec_in!V19=0,0,1000*11630*RES_hh_fec_in!V19/RES_hh_num_in!V19)</f>
        <v>1016.5734451821107</v>
      </c>
      <c r="W19" s="72">
        <f>IF(RES_hh_fec_in!W19=0,0,1000*11630*RES_hh_fec_in!W19/RES_hh_num_in!W19)</f>
        <v>1078.6909767201939</v>
      </c>
      <c r="X19" s="72">
        <f>IF(RES_hh_fec_in!X19=0,0,1000*11630*RES_hh_fec_in!X19/RES_hh_num_in!X19)</f>
        <v>1113.8752249024822</v>
      </c>
      <c r="Y19" s="72">
        <f>IF(RES_hh_fec_in!Y19=0,0,1000*11630*RES_hh_fec_in!Y19/RES_hh_num_in!Y19)</f>
        <v>1161.6033124586393</v>
      </c>
      <c r="DA19" s="89" t="s">
        <v>799</v>
      </c>
    </row>
    <row r="20" spans="1:105" ht="12" customHeight="1" x14ac:dyDescent="0.25">
      <c r="A20" s="28" t="s">
        <v>200</v>
      </c>
      <c r="B20" s="72"/>
      <c r="C20" s="72">
        <f>IF(RES_hh_fec_in!C20=0,0,1000*11630*RES_hh_fec_in!C20/RES_hh_num_in!C20)</f>
        <v>1462.4397682052238</v>
      </c>
      <c r="D20" s="72">
        <f>IF(RES_hh_fec_in!D20=0,0,1000*11630*RES_hh_fec_in!D20/RES_hh_num_in!D20)</f>
        <v>0</v>
      </c>
      <c r="E20" s="72">
        <f>IF(RES_hh_fec_in!E20=0,0,1000*11630*RES_hh_fec_in!E20/RES_hh_num_in!E20)</f>
        <v>0</v>
      </c>
      <c r="F20" s="72">
        <f>IF(RES_hh_fec_in!F20=0,0,1000*11630*RES_hh_fec_in!F20/RES_hh_num_in!F20)</f>
        <v>0</v>
      </c>
      <c r="G20" s="72">
        <f>IF(RES_hh_fec_in!G20=0,0,1000*11630*RES_hh_fec_in!G20/RES_hh_num_in!G20)</f>
        <v>1724.5321800984848</v>
      </c>
      <c r="H20" s="72">
        <f>IF(RES_hh_fec_in!H20=0,0,1000*11630*RES_hh_fec_in!H20/RES_hh_num_in!H20)</f>
        <v>1472.2387541812989</v>
      </c>
      <c r="I20" s="72">
        <f>IF(RES_hh_fec_in!I20=0,0,1000*11630*RES_hh_fec_in!I20/RES_hh_num_in!I20)</f>
        <v>1416.8891941383999</v>
      </c>
      <c r="J20" s="72">
        <f>IF(RES_hh_fec_in!J20=0,0,1000*11630*RES_hh_fec_in!J20/RES_hh_num_in!J20)</f>
        <v>1398.0153455532777</v>
      </c>
      <c r="K20" s="72">
        <f>IF(RES_hh_fec_in!K20=0,0,1000*11630*RES_hh_fec_in!K20/RES_hh_num_in!K20)</f>
        <v>1473.3566784494801</v>
      </c>
      <c r="L20" s="72">
        <f>IF(RES_hh_fec_in!L20=0,0,1000*11630*RES_hh_fec_in!L20/RES_hh_num_in!L20)</f>
        <v>1239.6228865893388</v>
      </c>
      <c r="M20" s="72">
        <f>IF(RES_hh_fec_in!M20=0,0,1000*11630*RES_hh_fec_in!M20/RES_hh_num_in!M20)</f>
        <v>1340.6758750634624</v>
      </c>
      <c r="N20" s="72">
        <f>IF(RES_hh_fec_in!N20=0,0,1000*11630*RES_hh_fec_in!N20/RES_hh_num_in!N20)</f>
        <v>1340.9869212084211</v>
      </c>
      <c r="O20" s="72">
        <f>IF(RES_hh_fec_in!O20=0,0,1000*11630*RES_hh_fec_in!O20/RES_hh_num_in!O20)</f>
        <v>1465.6969196786597</v>
      </c>
      <c r="P20" s="72">
        <f>IF(RES_hh_fec_in!P20=0,0,1000*11630*RES_hh_fec_in!P20/RES_hh_num_in!P20)</f>
        <v>1379.0874228283994</v>
      </c>
      <c r="Q20" s="72">
        <f>IF(RES_hh_fec_in!Q20=0,0,1000*11630*RES_hh_fec_in!Q20/RES_hh_num_in!Q20)</f>
        <v>1469.0278884787203</v>
      </c>
      <c r="R20" s="72">
        <f>IF(RES_hh_fec_in!R20=0,0,1000*11630*RES_hh_fec_in!R20/RES_hh_num_in!R20)</f>
        <v>0</v>
      </c>
      <c r="S20" s="72">
        <f>IF(RES_hh_fec_in!S20=0,0,1000*11630*RES_hh_fec_in!S20/RES_hh_num_in!S20)</f>
        <v>0</v>
      </c>
      <c r="T20" s="72">
        <f>IF(RES_hh_fec_in!T20=0,0,1000*11630*RES_hh_fec_in!T20/RES_hh_num_in!T20)</f>
        <v>1300.1537244863603</v>
      </c>
      <c r="U20" s="72">
        <f>IF(RES_hh_fec_in!U20=0,0,1000*11630*RES_hh_fec_in!U20/RES_hh_num_in!U20)</f>
        <v>1357.3717627631363</v>
      </c>
      <c r="V20" s="72">
        <f>IF(RES_hh_fec_in!V20=0,0,1000*11630*RES_hh_fec_in!V20/RES_hh_num_in!V20)</f>
        <v>1562.1840603574117</v>
      </c>
      <c r="W20" s="72">
        <f>IF(RES_hh_fec_in!W20=0,0,1000*11630*RES_hh_fec_in!W20/RES_hh_num_in!W20)</f>
        <v>1119.0011104767293</v>
      </c>
      <c r="X20" s="72">
        <f>IF(RES_hh_fec_in!X20=0,0,1000*11630*RES_hh_fec_in!X20/RES_hh_num_in!X20)</f>
        <v>0</v>
      </c>
      <c r="Y20" s="72">
        <f>IF(RES_hh_fec_in!Y20=0,0,1000*11630*RES_hh_fec_in!Y20/RES_hh_num_in!Y20)</f>
        <v>0</v>
      </c>
      <c r="DA20" s="89" t="s">
        <v>800</v>
      </c>
    </row>
    <row r="21" spans="1:105" ht="12" customHeight="1" x14ac:dyDescent="0.25">
      <c r="A21" s="28" t="s">
        <v>189</v>
      </c>
      <c r="B21" s="72"/>
      <c r="C21" s="72">
        <f>IF(RES_hh_fec_in!C21=0,0,1000*11630*RES_hh_fec_in!C21/RES_hh_num_in!C21)</f>
        <v>1497.8092368302111</v>
      </c>
      <c r="D21" s="72">
        <f>IF(RES_hh_fec_in!D21=0,0,1000*11630*RES_hh_fec_in!D21/RES_hh_num_in!D21)</f>
        <v>0</v>
      </c>
      <c r="E21" s="72">
        <f>IF(RES_hh_fec_in!E21=0,0,1000*11630*RES_hh_fec_in!E21/RES_hh_num_in!E21)</f>
        <v>0</v>
      </c>
      <c r="F21" s="72">
        <f>IF(RES_hh_fec_in!F21=0,0,1000*11630*RES_hh_fec_in!F21/RES_hh_num_in!F21)</f>
        <v>0</v>
      </c>
      <c r="G21" s="72">
        <f>IF(RES_hh_fec_in!G21=0,0,1000*11630*RES_hh_fec_in!G21/RES_hh_num_in!G21)</f>
        <v>0</v>
      </c>
      <c r="H21" s="72">
        <f>IF(RES_hh_fec_in!H21=0,0,1000*11630*RES_hh_fec_in!H21/RES_hh_num_in!H21)</f>
        <v>1073.1570271319927</v>
      </c>
      <c r="I21" s="72">
        <f>IF(RES_hh_fec_in!I21=0,0,1000*11630*RES_hh_fec_in!I21/RES_hh_num_in!I21)</f>
        <v>901.31660320243441</v>
      </c>
      <c r="J21" s="72">
        <f>IF(RES_hh_fec_in!J21=0,0,1000*11630*RES_hh_fec_in!J21/RES_hh_num_in!J21)</f>
        <v>1337.722585011936</v>
      </c>
      <c r="K21" s="72">
        <f>IF(RES_hh_fec_in!K21=0,0,1000*11630*RES_hh_fec_in!K21/RES_hh_num_in!K21)</f>
        <v>1512.7304295908114</v>
      </c>
      <c r="L21" s="72">
        <f>IF(RES_hh_fec_in!L21=0,0,1000*11630*RES_hh_fec_in!L21/RES_hh_num_in!L21)</f>
        <v>1334.9473026107503</v>
      </c>
      <c r="M21" s="72">
        <f>IF(RES_hh_fec_in!M21=0,0,1000*11630*RES_hh_fec_in!M21/RES_hh_num_in!M21)</f>
        <v>0</v>
      </c>
      <c r="N21" s="72">
        <f>IF(RES_hh_fec_in!N21=0,0,1000*11630*RES_hh_fec_in!N21/RES_hh_num_in!N21)</f>
        <v>0</v>
      </c>
      <c r="O21" s="72">
        <f>IF(RES_hh_fec_in!O21=0,0,1000*11630*RES_hh_fec_in!O21/RES_hh_num_in!O21)</f>
        <v>1147.7093241743671</v>
      </c>
      <c r="P21" s="72">
        <f>IF(RES_hh_fec_in!P21=0,0,1000*11630*RES_hh_fec_in!P21/RES_hh_num_in!P21)</f>
        <v>1172.4095437223557</v>
      </c>
      <c r="Q21" s="72">
        <f>IF(RES_hh_fec_in!Q21=0,0,1000*11630*RES_hh_fec_in!Q21/RES_hh_num_in!Q21)</f>
        <v>1241.3559571533676</v>
      </c>
      <c r="R21" s="72">
        <f>IF(RES_hh_fec_in!R21=0,0,1000*11630*RES_hh_fec_in!R21/RES_hh_num_in!R21)</f>
        <v>0</v>
      </c>
      <c r="S21" s="72">
        <f>IF(RES_hh_fec_in!S21=0,0,1000*11630*RES_hh_fec_in!S21/RES_hh_num_in!S21)</f>
        <v>0</v>
      </c>
      <c r="T21" s="72">
        <f>IF(RES_hh_fec_in!T21=0,0,1000*11630*RES_hh_fec_in!T21/RES_hh_num_in!T21)</f>
        <v>0</v>
      </c>
      <c r="U21" s="72">
        <f>IF(RES_hh_fec_in!U21=0,0,1000*11630*RES_hh_fec_in!U21/RES_hh_num_in!U21)</f>
        <v>0</v>
      </c>
      <c r="V21" s="72">
        <f>IF(RES_hh_fec_in!V21=0,0,1000*11630*RES_hh_fec_in!V21/RES_hh_num_in!V21)</f>
        <v>0</v>
      </c>
      <c r="W21" s="72">
        <f>IF(RES_hh_fec_in!W21=0,0,1000*11630*RES_hh_fec_in!W21/RES_hh_num_in!W21)</f>
        <v>0</v>
      </c>
      <c r="X21" s="72">
        <f>IF(RES_hh_fec_in!X21=0,0,1000*11630*RES_hh_fec_in!X21/RES_hh_num_in!X21)</f>
        <v>1122.2529759469426</v>
      </c>
      <c r="Y21" s="72">
        <f>IF(RES_hh_fec_in!Y21=0,0,1000*11630*RES_hh_fec_in!Y21/RES_hh_num_in!Y21)</f>
        <v>1184.488693203378</v>
      </c>
      <c r="DA21" s="89" t="s">
        <v>801</v>
      </c>
    </row>
    <row r="22" spans="1:105" ht="12" customHeight="1" x14ac:dyDescent="0.25">
      <c r="A22" s="28" t="s">
        <v>202</v>
      </c>
      <c r="B22" s="72"/>
      <c r="C22" s="72">
        <f>IF(RES_hh_fec_in!C22=0,0,1000*11630*RES_hh_fec_in!C22/RES_hh_num_in!C22)</f>
        <v>1261.1292714875658</v>
      </c>
      <c r="D22" s="72">
        <f>IF(RES_hh_fec_in!D22=0,0,1000*11630*RES_hh_fec_in!D22/RES_hh_num_in!D22)</f>
        <v>1269.8480163957834</v>
      </c>
      <c r="E22" s="72">
        <f>IF(RES_hh_fec_in!E22=0,0,1000*11630*RES_hh_fec_in!E22/RES_hh_num_in!E22)</f>
        <v>1249.9402790636507</v>
      </c>
      <c r="F22" s="72">
        <f>IF(RES_hh_fec_in!F22=0,0,1000*11630*RES_hh_fec_in!F22/RES_hh_num_in!F22)</f>
        <v>1241.613310026916</v>
      </c>
      <c r="G22" s="72">
        <f>IF(RES_hh_fec_in!G22=0,0,1000*11630*RES_hh_fec_in!G22/RES_hh_num_in!G22)</f>
        <v>1267.846140637695</v>
      </c>
      <c r="H22" s="72">
        <f>IF(RES_hh_fec_in!H22=0,0,1000*11630*RES_hh_fec_in!H22/RES_hh_num_in!H22)</f>
        <v>1195.6650383879819</v>
      </c>
      <c r="I22" s="72">
        <f>IF(RES_hh_fec_in!I22=0,0,1000*11630*RES_hh_fec_in!I22/RES_hh_num_in!I22)</f>
        <v>1197.9939149212762</v>
      </c>
      <c r="J22" s="72">
        <f>IF(RES_hh_fec_in!J22=0,0,1000*11630*RES_hh_fec_in!J22/RES_hh_num_in!J22)</f>
        <v>1167.2864705356649</v>
      </c>
      <c r="K22" s="72">
        <f>IF(RES_hh_fec_in!K22=0,0,1000*11630*RES_hh_fec_in!K22/RES_hh_num_in!K22)</f>
        <v>1103.4507517803504</v>
      </c>
      <c r="L22" s="72">
        <f>IF(RES_hh_fec_in!L22=0,0,1000*11630*RES_hh_fec_in!L22/RES_hh_num_in!L22)</f>
        <v>787.01433396735854</v>
      </c>
      <c r="M22" s="72">
        <f>IF(RES_hh_fec_in!M22=0,0,1000*11630*RES_hh_fec_in!M22/RES_hh_num_in!M22)</f>
        <v>1353.3337822005351</v>
      </c>
      <c r="N22" s="72">
        <f>IF(RES_hh_fec_in!N22=0,0,1000*11630*RES_hh_fec_in!N22/RES_hh_num_in!N22)</f>
        <v>1229.7930947464824</v>
      </c>
      <c r="O22" s="72">
        <f>IF(RES_hh_fec_in!O22=0,0,1000*11630*RES_hh_fec_in!O22/RES_hh_num_in!O22)</f>
        <v>1134.565859669279</v>
      </c>
      <c r="P22" s="72">
        <f>IF(RES_hh_fec_in!P22=0,0,1000*11630*RES_hh_fec_in!P22/RES_hh_num_in!P22)</f>
        <v>0</v>
      </c>
      <c r="Q22" s="72">
        <f>IF(RES_hh_fec_in!Q22=0,0,1000*11630*RES_hh_fec_in!Q22/RES_hh_num_in!Q22)</f>
        <v>1281.8239594005154</v>
      </c>
      <c r="R22" s="72">
        <f>IF(RES_hh_fec_in!R22=0,0,1000*11630*RES_hh_fec_in!R22/RES_hh_num_in!R22)</f>
        <v>1317.7411678171393</v>
      </c>
      <c r="S22" s="72">
        <f>IF(RES_hh_fec_in!S22=0,0,1000*11630*RES_hh_fec_in!S22/RES_hh_num_in!S22)</f>
        <v>1250.0639032313702</v>
      </c>
      <c r="T22" s="72">
        <f>IF(RES_hh_fec_in!T22=0,0,1000*11630*RES_hh_fec_in!T22/RES_hh_num_in!T22)</f>
        <v>1177.5207063485643</v>
      </c>
      <c r="U22" s="72">
        <f>IF(RES_hh_fec_in!U22=0,0,1000*11630*RES_hh_fec_in!U22/RES_hh_num_in!U22)</f>
        <v>1166.5481863109042</v>
      </c>
      <c r="V22" s="72">
        <f>IF(RES_hh_fec_in!V22=0,0,1000*11630*RES_hh_fec_in!V22/RES_hh_num_in!V22)</f>
        <v>1220.0341308702505</v>
      </c>
      <c r="W22" s="72">
        <f>IF(RES_hh_fec_in!W22=0,0,1000*11630*RES_hh_fec_in!W22/RES_hh_num_in!W22)</f>
        <v>1220.496161481313</v>
      </c>
      <c r="X22" s="72">
        <f>IF(RES_hh_fec_in!X22=0,0,1000*11630*RES_hh_fec_in!X22/RES_hh_num_in!X22)</f>
        <v>1219.0850327413727</v>
      </c>
      <c r="Y22" s="72">
        <f>IF(RES_hh_fec_in!Y22=0,0,1000*11630*RES_hh_fec_in!Y22/RES_hh_num_in!Y22)</f>
        <v>1205.2275501971383</v>
      </c>
      <c r="DA22" s="89" t="s">
        <v>802</v>
      </c>
    </row>
    <row r="23" spans="1:105" ht="12" customHeight="1" x14ac:dyDescent="0.25">
      <c r="A23" s="28" t="s">
        <v>197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X23" s="72">
        <f>IF(RES_hh_fec_in!X23=0,0,1000*11630*RES_hh_fec_in!X23/RES_hh_num_in!X23)</f>
        <v>0</v>
      </c>
      <c r="Y23" s="72">
        <f>IF(RES_hh_fec_in!Y23=0,0,1000*11630*RES_hh_fec_in!Y23/RES_hh_num_in!Y23)</f>
        <v>0</v>
      </c>
      <c r="DA23" s="89" t="s">
        <v>803</v>
      </c>
    </row>
    <row r="24" spans="1:105" ht="12" customHeight="1" x14ac:dyDescent="0.25">
      <c r="A24" s="28" t="s">
        <v>198</v>
      </c>
      <c r="B24" s="72"/>
      <c r="C24" s="72">
        <f>IF(RES_hh_fec_in!C24=0,0,1000*11630*RES_hh_fec_in!C24/RES_hh_num_in!C24)</f>
        <v>955.68706599655741</v>
      </c>
      <c r="D24" s="72">
        <f>IF(RES_hh_fec_in!D24=0,0,1000*11630*RES_hh_fec_in!D24/RES_hh_num_in!D24)</f>
        <v>939.33406493610687</v>
      </c>
      <c r="E24" s="72">
        <f>IF(RES_hh_fec_in!E24=0,0,1000*11630*RES_hh_fec_in!E24/RES_hh_num_in!E24)</f>
        <v>925.33046329096146</v>
      </c>
      <c r="F24" s="72">
        <f>IF(RES_hh_fec_in!F24=0,0,1000*11630*RES_hh_fec_in!F24/RES_hh_num_in!F24)</f>
        <v>960.16039451472852</v>
      </c>
      <c r="G24" s="72">
        <f>IF(RES_hh_fec_in!G24=0,0,1000*11630*RES_hh_fec_in!G24/RES_hh_num_in!G24)</f>
        <v>947.44336768878838</v>
      </c>
      <c r="H24" s="72">
        <f>IF(RES_hh_fec_in!H24=0,0,1000*11630*RES_hh_fec_in!H24/RES_hh_num_in!H24)</f>
        <v>962.74805495527562</v>
      </c>
      <c r="I24" s="72">
        <f>IF(RES_hh_fec_in!I24=0,0,1000*11630*RES_hh_fec_in!I24/RES_hh_num_in!I24)</f>
        <v>968.51057502333822</v>
      </c>
      <c r="J24" s="72">
        <f>IF(RES_hh_fec_in!J24=0,0,1000*11630*RES_hh_fec_in!J24/RES_hh_num_in!J24)</f>
        <v>908.60903584641414</v>
      </c>
      <c r="K24" s="72">
        <f>IF(RES_hh_fec_in!K24=0,0,1000*11630*RES_hh_fec_in!K24/RES_hh_num_in!K24)</f>
        <v>973.24252159911782</v>
      </c>
      <c r="L24" s="72">
        <f>IF(RES_hh_fec_in!L24=0,0,1000*11630*RES_hh_fec_in!L24/RES_hh_num_in!L24)</f>
        <v>981.73706322856685</v>
      </c>
      <c r="M24" s="72">
        <f>IF(RES_hh_fec_in!M24=0,0,1000*11630*RES_hh_fec_in!M24/RES_hh_num_in!M24)</f>
        <v>904.84333384052468</v>
      </c>
      <c r="N24" s="72">
        <f>IF(RES_hh_fec_in!N24=0,0,1000*11630*RES_hh_fec_in!N24/RES_hh_num_in!N24)</f>
        <v>954.75871610885235</v>
      </c>
      <c r="O24" s="72">
        <f>IF(RES_hh_fec_in!O24=0,0,1000*11630*RES_hh_fec_in!O24/RES_hh_num_in!O24)</f>
        <v>1041.9672649553354</v>
      </c>
      <c r="P24" s="72">
        <f>IF(RES_hh_fec_in!P24=0,0,1000*11630*RES_hh_fec_in!P24/RES_hh_num_in!P24)</f>
        <v>1026.3672002141282</v>
      </c>
      <c r="Q24" s="72">
        <f>IF(RES_hh_fec_in!Q24=0,0,1000*11630*RES_hh_fec_in!Q24/RES_hh_num_in!Q24)</f>
        <v>1104.7858498791534</v>
      </c>
      <c r="R24" s="72">
        <f>IF(RES_hh_fec_in!R24=0,0,1000*11630*RES_hh_fec_in!R24/RES_hh_num_in!R24)</f>
        <v>1172.9827228777044</v>
      </c>
      <c r="S24" s="72">
        <f>IF(RES_hh_fec_in!S24=0,0,1000*11630*RES_hh_fec_in!S24/RES_hh_num_in!S24)</f>
        <v>1088.8546176850907</v>
      </c>
      <c r="T24" s="72">
        <f>IF(RES_hh_fec_in!T24=0,0,1000*11630*RES_hh_fec_in!T24/RES_hh_num_in!T24)</f>
        <v>1150.6508034443536</v>
      </c>
      <c r="U24" s="72">
        <f>IF(RES_hh_fec_in!U24=0,0,1000*11630*RES_hh_fec_in!U24/RES_hh_num_in!U24)</f>
        <v>1162.3564256114112</v>
      </c>
      <c r="V24" s="72">
        <f>IF(RES_hh_fec_in!V24=0,0,1000*11630*RES_hh_fec_in!V24/RES_hh_num_in!V24)</f>
        <v>1052.9150500049618</v>
      </c>
      <c r="W24" s="72">
        <f>IF(RES_hh_fec_in!W24=0,0,1000*11630*RES_hh_fec_in!W24/RES_hh_num_in!W24)</f>
        <v>1161.8892044033751</v>
      </c>
      <c r="X24" s="72">
        <f>IF(RES_hh_fec_in!X24=0,0,1000*11630*RES_hh_fec_in!X24/RES_hh_num_in!X24)</f>
        <v>1112.134813454267</v>
      </c>
      <c r="Y24" s="72">
        <f>IF(RES_hh_fec_in!Y24=0,0,1000*11630*RES_hh_fec_in!Y24/RES_hh_num_in!Y24)</f>
        <v>1179.6230394579702</v>
      </c>
      <c r="DA24" s="89" t="s">
        <v>804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1135.192781273819</v>
      </c>
      <c r="D25" s="74">
        <f>IF(RES_hh_fec_in!D25=0,0,1000*11630*RES_hh_fec_in!D25/RES_hh_num_in!D25)</f>
        <v>1113.7973929975374</v>
      </c>
      <c r="E25" s="74">
        <f>IF(RES_hh_fec_in!E25=0,0,1000*11630*RES_hh_fec_in!E25/RES_hh_num_in!E25)</f>
        <v>1129.7150945541373</v>
      </c>
      <c r="F25" s="74">
        <f>IF(RES_hh_fec_in!F25=0,0,1000*11630*RES_hh_fec_in!F25/RES_hh_num_in!F25)</f>
        <v>1140.4830114426109</v>
      </c>
      <c r="G25" s="74">
        <f>IF(RES_hh_fec_in!G25=0,0,1000*11630*RES_hh_fec_in!G25/RES_hh_num_in!G25)</f>
        <v>1164.5113002595538</v>
      </c>
      <c r="H25" s="74">
        <f>IF(RES_hh_fec_in!H25=0,0,1000*11630*RES_hh_fec_in!H25/RES_hh_num_in!H25)</f>
        <v>1186.8296660904252</v>
      </c>
      <c r="I25" s="74">
        <f>IF(RES_hh_fec_in!I25=0,0,1000*11630*RES_hh_fec_in!I25/RES_hh_num_in!I25)</f>
        <v>1018.3264953752872</v>
      </c>
      <c r="J25" s="74">
        <f>IF(RES_hh_fec_in!J25=0,0,1000*11630*RES_hh_fec_in!J25/RES_hh_num_in!J25)</f>
        <v>1041.7943275487555</v>
      </c>
      <c r="K25" s="74">
        <f>IF(RES_hh_fec_in!K25=0,0,1000*11630*RES_hh_fec_in!K25/RES_hh_num_in!K25)</f>
        <v>1146.0022749474729</v>
      </c>
      <c r="L25" s="74">
        <f>IF(RES_hh_fec_in!L25=0,0,1000*11630*RES_hh_fec_in!L25/RES_hh_num_in!L25)</f>
        <v>1107.4287793697483</v>
      </c>
      <c r="M25" s="74">
        <f>IF(RES_hh_fec_in!M25=0,0,1000*11630*RES_hh_fec_in!M25/RES_hh_num_in!M25)</f>
        <v>1147.8228366932333</v>
      </c>
      <c r="N25" s="74">
        <f>IF(RES_hh_fec_in!N25=0,0,1000*11630*RES_hh_fec_in!N25/RES_hh_num_in!N25)</f>
        <v>1115.344170542184</v>
      </c>
      <c r="O25" s="74">
        <f>IF(RES_hh_fec_in!O25=0,0,1000*11630*RES_hh_fec_in!O25/RES_hh_num_in!O25)</f>
        <v>1186.6237429036323</v>
      </c>
      <c r="P25" s="74">
        <f>IF(RES_hh_fec_in!P25=0,0,1000*11630*RES_hh_fec_in!P25/RES_hh_num_in!P25)</f>
        <v>1139.052501901027</v>
      </c>
      <c r="Q25" s="74">
        <f>IF(RES_hh_fec_in!Q25=0,0,1000*11630*RES_hh_fec_in!Q25/RES_hh_num_in!Q25)</f>
        <v>1201.1417941897143</v>
      </c>
      <c r="R25" s="74">
        <f>IF(RES_hh_fec_in!R25=0,0,1000*11630*RES_hh_fec_in!R25/RES_hh_num_in!R25)</f>
        <v>1310.5135011263928</v>
      </c>
      <c r="S25" s="74">
        <f>IF(RES_hh_fec_in!S25=0,0,1000*11630*RES_hh_fec_in!S25/RES_hh_num_in!S25)</f>
        <v>1206.5682958873733</v>
      </c>
      <c r="T25" s="74">
        <f>IF(RES_hh_fec_in!T25=0,0,1000*11630*RES_hh_fec_in!T25/RES_hh_num_in!T25)</f>
        <v>1266.6239528893007</v>
      </c>
      <c r="U25" s="74">
        <f>IF(RES_hh_fec_in!U25=0,0,1000*11630*RES_hh_fec_in!U25/RES_hh_num_in!U25)</f>
        <v>1227.0262781958179</v>
      </c>
      <c r="V25" s="74">
        <f>IF(RES_hh_fec_in!V25=0,0,1000*11630*RES_hh_fec_in!V25/RES_hh_num_in!V25)</f>
        <v>1156.2088553270046</v>
      </c>
      <c r="W25" s="74">
        <f>IF(RES_hh_fec_in!W25=0,0,1000*11630*RES_hh_fec_in!W25/RES_hh_num_in!W25)</f>
        <v>1233.0821862292046</v>
      </c>
      <c r="X25" s="74">
        <f>IF(RES_hh_fec_in!X25=0,0,1000*11630*RES_hh_fec_in!X25/RES_hh_num_in!X25)</f>
        <v>1166.9086814244952</v>
      </c>
      <c r="Y25" s="74">
        <f>IF(RES_hh_fec_in!Y25=0,0,1000*11630*RES_hh_fec_in!Y25/RES_hh_num_in!Y25)</f>
        <v>1199.0783769569855</v>
      </c>
      <c r="DA25" s="90" t="s">
        <v>805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224.54293866071174</v>
      </c>
      <c r="D26" s="77">
        <f>IF(RES_hh_fec_in!D26=0,0,1000*11630*RES_hh_fec_in!D26/RES_hh_num_in!D26)</f>
        <v>233.77702027400292</v>
      </c>
      <c r="E26" s="77">
        <f>IF(RES_hh_fec_in!E26=0,0,1000*11630*RES_hh_fec_in!E26/RES_hh_num_in!E26)</f>
        <v>257.06547161773966</v>
      </c>
      <c r="F26" s="77">
        <f>IF(RES_hh_fec_in!F26=0,0,1000*11630*RES_hh_fec_in!F26/RES_hh_num_in!F26)</f>
        <v>256.81999143416419</v>
      </c>
      <c r="G26" s="77">
        <f>IF(RES_hh_fec_in!G26=0,0,1000*11630*RES_hh_fec_in!G26/RES_hh_num_in!G26)</f>
        <v>312.44984313370696</v>
      </c>
      <c r="H26" s="77">
        <f>IF(RES_hh_fec_in!H26=0,0,1000*11630*RES_hh_fec_in!H26/RES_hh_num_in!H26)</f>
        <v>300.66916685765244</v>
      </c>
      <c r="I26" s="77">
        <f>IF(RES_hh_fec_in!I26=0,0,1000*11630*RES_hh_fec_in!I26/RES_hh_num_in!I26)</f>
        <v>304.33946907232587</v>
      </c>
      <c r="J26" s="77">
        <f>IF(RES_hh_fec_in!J26=0,0,1000*11630*RES_hh_fec_in!J26/RES_hh_num_in!J26)</f>
        <v>286.55831932883694</v>
      </c>
      <c r="K26" s="77">
        <f>IF(RES_hh_fec_in!K26=0,0,1000*11630*RES_hh_fec_in!K26/RES_hh_num_in!K26)</f>
        <v>297.78995262696696</v>
      </c>
      <c r="L26" s="77">
        <f>IF(RES_hh_fec_in!L26=0,0,1000*11630*RES_hh_fec_in!L26/RES_hh_num_in!L26)</f>
        <v>308.76372927365571</v>
      </c>
      <c r="M26" s="77">
        <f>IF(RES_hh_fec_in!M26=0,0,1000*11630*RES_hh_fec_in!M26/RES_hh_num_in!M26)</f>
        <v>328.67123376114978</v>
      </c>
      <c r="N26" s="77">
        <f>IF(RES_hh_fec_in!N26=0,0,1000*11630*RES_hh_fec_in!N26/RES_hh_num_in!N26)</f>
        <v>328.63666241282493</v>
      </c>
      <c r="O26" s="77">
        <f>IF(RES_hh_fec_in!O26=0,0,1000*11630*RES_hh_fec_in!O26/RES_hh_num_in!O26)</f>
        <v>330.15221264134595</v>
      </c>
      <c r="P26" s="77">
        <f>IF(RES_hh_fec_in!P26=0,0,1000*11630*RES_hh_fec_in!P26/RES_hh_num_in!P26)</f>
        <v>328.65920875292568</v>
      </c>
      <c r="Q26" s="77">
        <f>IF(RES_hh_fec_in!Q26=0,0,1000*11630*RES_hh_fec_in!Q26/RES_hh_num_in!Q26)</f>
        <v>330.16935238577423</v>
      </c>
      <c r="R26" s="77">
        <f>IF(RES_hh_fec_in!R26=0,0,1000*11630*RES_hh_fec_in!R26/RES_hh_num_in!R26)</f>
        <v>325.44313839023681</v>
      </c>
      <c r="S26" s="77">
        <f>IF(RES_hh_fec_in!S26=0,0,1000*11630*RES_hh_fec_in!S26/RES_hh_num_in!S26)</f>
        <v>320.75917753870152</v>
      </c>
      <c r="T26" s="77">
        <f>IF(RES_hh_fec_in!T26=0,0,1000*11630*RES_hh_fec_in!T26/RES_hh_num_in!T26)</f>
        <v>314.26702633753087</v>
      </c>
      <c r="U26" s="77">
        <f>IF(RES_hh_fec_in!U26=0,0,1000*11630*RES_hh_fec_in!U26/RES_hh_num_in!U26)</f>
        <v>305.09850562691162</v>
      </c>
      <c r="V26" s="77">
        <f>IF(RES_hh_fec_in!V26=0,0,1000*11630*RES_hh_fec_in!V26/RES_hh_num_in!V26)</f>
        <v>296.36336110253234</v>
      </c>
      <c r="W26" s="77">
        <f>IF(RES_hh_fec_in!W26=0,0,1000*11630*RES_hh_fec_in!W26/RES_hh_num_in!W26)</f>
        <v>286.13854084641719</v>
      </c>
      <c r="X26" s="77">
        <f>IF(RES_hh_fec_in!X26=0,0,1000*11630*RES_hh_fec_in!X26/RES_hh_num_in!X26)</f>
        <v>271.00703514032404</v>
      </c>
      <c r="Y26" s="77">
        <f>IF(RES_hh_fec_in!Y26=0,0,1000*11630*RES_hh_fec_in!Y26/RES_hh_num_in!Y26)</f>
        <v>273.06495298043859</v>
      </c>
      <c r="DA26" s="92" t="s">
        <v>806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157.25773945757771</v>
      </c>
      <c r="D27" s="69">
        <f>IF(RES_hh_fec_in!D27=0,0,1000*11630*RES_hh_fec_in!D27/RES_hh_num_in!D27)</f>
        <v>159.52459794114216</v>
      </c>
      <c r="E27" s="69">
        <f>IF(RES_hh_fec_in!E27=0,0,1000*11630*RES_hh_fec_in!E27/RES_hh_num_in!E27)</f>
        <v>165.43077743878337</v>
      </c>
      <c r="F27" s="69">
        <f>IF(RES_hh_fec_in!F27=0,0,1000*11630*RES_hh_fec_in!F27/RES_hh_num_in!F27)</f>
        <v>172.68611935849052</v>
      </c>
      <c r="G27" s="69">
        <f>IF(RES_hh_fec_in!G27=0,0,1000*11630*RES_hh_fec_in!G27/RES_hh_num_in!G27)</f>
        <v>180.72298312889814</v>
      </c>
      <c r="H27" s="69">
        <f>IF(RES_hh_fec_in!H27=0,0,1000*11630*RES_hh_fec_in!H27/RES_hh_num_in!H27)</f>
        <v>185.72490712856546</v>
      </c>
      <c r="I27" s="69">
        <f>IF(RES_hh_fec_in!I27=0,0,1000*11630*RES_hh_fec_in!I27/RES_hh_num_in!I27)</f>
        <v>183.85962467295025</v>
      </c>
      <c r="J27" s="69">
        <f>IF(RES_hh_fec_in!J27=0,0,1000*11630*RES_hh_fec_in!J27/RES_hh_num_in!J27)</f>
        <v>178.07189043924421</v>
      </c>
      <c r="K27" s="69">
        <f>IF(RES_hh_fec_in!K27=0,0,1000*11630*RES_hh_fec_in!K27/RES_hh_num_in!K27)</f>
        <v>195.76187531487383</v>
      </c>
      <c r="L27" s="69">
        <f>IF(RES_hh_fec_in!L27=0,0,1000*11630*RES_hh_fec_in!L27/RES_hh_num_in!L27)</f>
        <v>208.24921075160793</v>
      </c>
      <c r="M27" s="69">
        <f>IF(RES_hh_fec_in!M27=0,0,1000*11630*RES_hh_fec_in!M27/RES_hh_num_in!M27)</f>
        <v>208.65633534364389</v>
      </c>
      <c r="N27" s="69">
        <f>IF(RES_hh_fec_in!N27=0,0,1000*11630*RES_hh_fec_in!N27/RES_hh_num_in!N27)</f>
        <v>212.92122507610651</v>
      </c>
      <c r="O27" s="69">
        <f>IF(RES_hh_fec_in!O27=0,0,1000*11630*RES_hh_fec_in!O27/RES_hh_num_in!O27)</f>
        <v>232.83562714930329</v>
      </c>
      <c r="P27" s="69">
        <f>IF(RES_hh_fec_in!P27=0,0,1000*11630*RES_hh_fec_in!P27/RES_hh_num_in!P27)</f>
        <v>230.77631364950832</v>
      </c>
      <c r="Q27" s="69">
        <f>IF(RES_hh_fec_in!Q27=0,0,1000*11630*RES_hh_fec_in!Q27/RES_hh_num_in!Q27)</f>
        <v>247.56654623769819</v>
      </c>
      <c r="R27" s="69">
        <f>IF(RES_hh_fec_in!R27=0,0,1000*11630*RES_hh_fec_in!R27/RES_hh_num_in!R27)</f>
        <v>244.23523896799858</v>
      </c>
      <c r="S27" s="69">
        <f>IF(RES_hh_fec_in!S27=0,0,1000*11630*RES_hh_fec_in!S27/RES_hh_num_in!S27)</f>
        <v>260.14535038159892</v>
      </c>
      <c r="T27" s="69">
        <f>IF(RES_hh_fec_in!T27=0,0,1000*11630*RES_hh_fec_in!T27/RES_hh_num_in!T27)</f>
        <v>270.14588483010056</v>
      </c>
      <c r="U27" s="69">
        <f>IF(RES_hh_fec_in!U27=0,0,1000*11630*RES_hh_fec_in!U27/RES_hh_num_in!U27)</f>
        <v>266.56433881092971</v>
      </c>
      <c r="V27" s="69">
        <f>IF(RES_hh_fec_in!V27=0,0,1000*11630*RES_hh_fec_in!V27/RES_hh_num_in!V27)</f>
        <v>265.59378575645178</v>
      </c>
      <c r="W27" s="69">
        <f>IF(RES_hh_fec_in!W27=0,0,1000*11630*RES_hh_fec_in!W27/RES_hh_num_in!W27)</f>
        <v>264.52830847136636</v>
      </c>
      <c r="X27" s="69">
        <f>IF(RES_hh_fec_in!X27=0,0,1000*11630*RES_hh_fec_in!X27/RES_hh_num_in!X27)</f>
        <v>254.67014749648817</v>
      </c>
      <c r="Y27" s="69">
        <f>IF(RES_hh_fec_in!Y27=0,0,1000*11630*RES_hh_fec_in!Y27/RES_hh_num_in!Y27)</f>
        <v>256.77966506689057</v>
      </c>
      <c r="DA27" s="88" t="s">
        <v>807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X28" s="72">
        <f>IF(RES_hh_fec_in!X28=0,0,1000*11630*RES_hh_fec_in!X28/RES_hh_num_in!X28)</f>
        <v>0</v>
      </c>
      <c r="Y28" s="72">
        <f>IF(RES_hh_fec_in!Y28=0,0,1000*11630*RES_hh_fec_in!Y28/RES_hh_num_in!Y28)</f>
        <v>0</v>
      </c>
      <c r="DA28" s="89" t="s">
        <v>808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0</v>
      </c>
      <c r="D29" s="72">
        <f>IF(RES_hh_fec_in!D29=0,0,1000*11630*RES_hh_fec_in!D29/RES_hh_num_in!D29)</f>
        <v>0</v>
      </c>
      <c r="E29" s="72">
        <f>IF(RES_hh_fec_in!E29=0,0,1000*11630*RES_hh_fec_in!E29/RES_hh_num_in!E29)</f>
        <v>0</v>
      </c>
      <c r="F29" s="72">
        <f>IF(RES_hh_fec_in!F29=0,0,1000*11630*RES_hh_fec_in!F29/RES_hh_num_in!F29)</f>
        <v>0</v>
      </c>
      <c r="G29" s="72">
        <f>IF(RES_hh_fec_in!G29=0,0,1000*11630*RES_hh_fec_in!G29/RES_hh_num_in!G29)</f>
        <v>0</v>
      </c>
      <c r="H29" s="72">
        <f>IF(RES_hh_fec_in!H29=0,0,1000*11630*RES_hh_fec_in!H29/RES_hh_num_in!H29)</f>
        <v>0</v>
      </c>
      <c r="I29" s="72">
        <f>IF(RES_hh_fec_in!I29=0,0,1000*11630*RES_hh_fec_in!I29/RES_hh_num_in!I29)</f>
        <v>0</v>
      </c>
      <c r="J29" s="72">
        <f>IF(RES_hh_fec_in!J29=0,0,1000*11630*RES_hh_fec_in!J29/RES_hh_num_in!J29)</f>
        <v>0</v>
      </c>
      <c r="K29" s="72">
        <f>IF(RES_hh_fec_in!K29=0,0,1000*11630*RES_hh_fec_in!K29/RES_hh_num_in!K29)</f>
        <v>0</v>
      </c>
      <c r="L29" s="72">
        <f>IF(RES_hh_fec_in!L29=0,0,1000*11630*RES_hh_fec_in!L29/RES_hh_num_in!L29)</f>
        <v>0</v>
      </c>
      <c r="M29" s="72">
        <f>IF(RES_hh_fec_in!M29=0,0,1000*11630*RES_hh_fec_in!M29/RES_hh_num_in!M29)</f>
        <v>0</v>
      </c>
      <c r="N29" s="72">
        <f>IF(RES_hh_fec_in!N29=0,0,1000*11630*RES_hh_fec_in!N29/RES_hh_num_in!N29)</f>
        <v>0</v>
      </c>
      <c r="O29" s="72">
        <f>IF(RES_hh_fec_in!O29=0,0,1000*11630*RES_hh_fec_in!O29/RES_hh_num_in!O29)</f>
        <v>0</v>
      </c>
      <c r="P29" s="72">
        <f>IF(RES_hh_fec_in!P29=0,0,1000*11630*RES_hh_fec_in!P29/RES_hh_num_in!P29)</f>
        <v>0</v>
      </c>
      <c r="Q29" s="72">
        <f>IF(RES_hh_fec_in!Q29=0,0,1000*11630*RES_hh_fec_in!Q29/RES_hh_num_in!Q29)</f>
        <v>0</v>
      </c>
      <c r="R29" s="72">
        <f>IF(RES_hh_fec_in!R29=0,0,1000*11630*RES_hh_fec_in!R29/RES_hh_num_in!R29)</f>
        <v>0</v>
      </c>
      <c r="S29" s="72">
        <f>IF(RES_hh_fec_in!S29=0,0,1000*11630*RES_hh_fec_in!S29/RES_hh_num_in!S29)</f>
        <v>0</v>
      </c>
      <c r="T29" s="72">
        <f>IF(RES_hh_fec_in!T29=0,0,1000*11630*RES_hh_fec_in!T29/RES_hh_num_in!T29)</f>
        <v>0</v>
      </c>
      <c r="U29" s="72">
        <f>IF(RES_hh_fec_in!U29=0,0,1000*11630*RES_hh_fec_in!U29/RES_hh_num_in!U29)</f>
        <v>0</v>
      </c>
      <c r="V29" s="72">
        <f>IF(RES_hh_fec_in!V29=0,0,1000*11630*RES_hh_fec_in!V29/RES_hh_num_in!V29)</f>
        <v>0</v>
      </c>
      <c r="W29" s="72">
        <f>IF(RES_hh_fec_in!W29=0,0,1000*11630*RES_hh_fec_in!W29/RES_hh_num_in!W29)</f>
        <v>0</v>
      </c>
      <c r="X29" s="72">
        <f>IF(RES_hh_fec_in!X29=0,0,1000*11630*RES_hh_fec_in!X29/RES_hh_num_in!X29)</f>
        <v>0</v>
      </c>
      <c r="Y29" s="72">
        <f>IF(RES_hh_fec_in!Y29=0,0,1000*11630*RES_hh_fec_in!Y29/RES_hh_num_in!Y29)</f>
        <v>0</v>
      </c>
      <c r="DA29" s="89" t="s">
        <v>809</v>
      </c>
    </row>
    <row r="30" spans="1:105" ht="12" customHeight="1" x14ac:dyDescent="0.25">
      <c r="A30" s="28" t="s">
        <v>189</v>
      </c>
      <c r="B30" s="72"/>
      <c r="C30" s="72">
        <f>IF(RES_hh_fec_in!C30=0,0,1000*11630*RES_hh_fec_in!C30/RES_hh_num_in!C30)</f>
        <v>219.95476139916249</v>
      </c>
      <c r="D30" s="72">
        <f>IF(RES_hh_fec_in!D30=0,0,1000*11630*RES_hh_fec_in!D30/RES_hh_num_in!D30)</f>
        <v>0</v>
      </c>
      <c r="E30" s="72">
        <f>IF(RES_hh_fec_in!E30=0,0,1000*11630*RES_hh_fec_in!E30/RES_hh_num_in!E30)</f>
        <v>0</v>
      </c>
      <c r="F30" s="72">
        <f>IF(RES_hh_fec_in!F30=0,0,1000*11630*RES_hh_fec_in!F30/RES_hh_num_in!F30)</f>
        <v>0</v>
      </c>
      <c r="G30" s="72">
        <f>IF(RES_hh_fec_in!G30=0,0,1000*11630*RES_hh_fec_in!G30/RES_hh_num_in!G30)</f>
        <v>0</v>
      </c>
      <c r="H30" s="72">
        <f>IF(RES_hh_fec_in!H30=0,0,1000*11630*RES_hh_fec_in!H30/RES_hh_num_in!H30)</f>
        <v>190.5341188081828</v>
      </c>
      <c r="I30" s="72">
        <f>IF(RES_hh_fec_in!I30=0,0,1000*11630*RES_hh_fec_in!I30/RES_hh_num_in!I30)</f>
        <v>161.35293010837876</v>
      </c>
      <c r="J30" s="72">
        <f>IF(RES_hh_fec_in!J30=0,0,1000*11630*RES_hh_fec_in!J30/RES_hh_num_in!J30)</f>
        <v>246.65657085999567</v>
      </c>
      <c r="K30" s="72">
        <f>IF(RES_hh_fec_in!K30=0,0,1000*11630*RES_hh_fec_in!K30/RES_hh_num_in!K30)</f>
        <v>295.95501839775437</v>
      </c>
      <c r="L30" s="72">
        <f>IF(RES_hh_fec_in!L30=0,0,1000*11630*RES_hh_fec_in!L30/RES_hh_num_in!L30)</f>
        <v>291.87900027285241</v>
      </c>
      <c r="M30" s="72">
        <f>IF(RES_hh_fec_in!M30=0,0,1000*11630*RES_hh_fec_in!M30/RES_hh_num_in!M30)</f>
        <v>0</v>
      </c>
      <c r="N30" s="72">
        <f>IF(RES_hh_fec_in!N30=0,0,1000*11630*RES_hh_fec_in!N30/RES_hh_num_in!N30)</f>
        <v>0</v>
      </c>
      <c r="O30" s="72">
        <f>IF(RES_hh_fec_in!O30=0,0,1000*11630*RES_hh_fec_in!O30/RES_hh_num_in!O30)</f>
        <v>280.96836630525365</v>
      </c>
      <c r="P30" s="72">
        <f>IF(RES_hh_fec_in!P30=0,0,1000*11630*RES_hh_fec_in!P30/RES_hh_num_in!P30)</f>
        <v>300.27087519777723</v>
      </c>
      <c r="Q30" s="72">
        <f>IF(RES_hh_fec_in!Q30=0,0,1000*11630*RES_hh_fec_in!Q30/RES_hh_num_in!Q30)</f>
        <v>331.82943037901617</v>
      </c>
      <c r="R30" s="72">
        <f>IF(RES_hh_fec_in!R30=0,0,1000*11630*RES_hh_fec_in!R30/RES_hh_num_in!R30)</f>
        <v>0</v>
      </c>
      <c r="S30" s="72">
        <f>IF(RES_hh_fec_in!S30=0,0,1000*11630*RES_hh_fec_in!S30/RES_hh_num_in!S30)</f>
        <v>0</v>
      </c>
      <c r="T30" s="72">
        <f>IF(RES_hh_fec_in!T30=0,0,1000*11630*RES_hh_fec_in!T30/RES_hh_num_in!T30)</f>
        <v>0</v>
      </c>
      <c r="U30" s="72">
        <f>IF(RES_hh_fec_in!U30=0,0,1000*11630*RES_hh_fec_in!U30/RES_hh_num_in!U30)</f>
        <v>0</v>
      </c>
      <c r="V30" s="72">
        <f>IF(RES_hh_fec_in!V30=0,0,1000*11630*RES_hh_fec_in!V30/RES_hh_num_in!V30)</f>
        <v>0</v>
      </c>
      <c r="W30" s="72">
        <f>IF(RES_hh_fec_in!W30=0,0,1000*11630*RES_hh_fec_in!W30/RES_hh_num_in!W30)</f>
        <v>0</v>
      </c>
      <c r="X30" s="72">
        <f>IF(RES_hh_fec_in!X30=0,0,1000*11630*RES_hh_fec_in!X30/RES_hh_num_in!X30)</f>
        <v>358.13595987427908</v>
      </c>
      <c r="Y30" s="72">
        <f>IF(RES_hh_fec_in!Y30=0,0,1000*11630*RES_hh_fec_in!Y30/RES_hh_num_in!Y30)</f>
        <v>365.53935083127999</v>
      </c>
      <c r="DA30" s="89" t="s">
        <v>810</v>
      </c>
    </row>
    <row r="31" spans="1:105" ht="12" customHeight="1" x14ac:dyDescent="0.25">
      <c r="A31" s="28" t="s">
        <v>202</v>
      </c>
      <c r="B31" s="72"/>
      <c r="C31" s="72">
        <f>IF(RES_hh_fec_in!C31=0,0,1000*11630*RES_hh_fec_in!C31/RES_hh_num_in!C31)</f>
        <v>0</v>
      </c>
      <c r="D31" s="72">
        <f>IF(RES_hh_fec_in!D31=0,0,1000*11630*RES_hh_fec_in!D31/RES_hh_num_in!D31)</f>
        <v>0</v>
      </c>
      <c r="E31" s="72">
        <f>IF(RES_hh_fec_in!E31=0,0,1000*11630*RES_hh_fec_in!E31/RES_hh_num_in!E31)</f>
        <v>0</v>
      </c>
      <c r="F31" s="72">
        <f>IF(RES_hh_fec_in!F31=0,0,1000*11630*RES_hh_fec_in!F31/RES_hh_num_in!F31)</f>
        <v>0</v>
      </c>
      <c r="G31" s="72">
        <f>IF(RES_hh_fec_in!G31=0,0,1000*11630*RES_hh_fec_in!G31/RES_hh_num_in!G31)</f>
        <v>0</v>
      </c>
      <c r="H31" s="72">
        <f>IF(RES_hh_fec_in!H31=0,0,1000*11630*RES_hh_fec_in!H31/RES_hh_num_in!H31)</f>
        <v>0</v>
      </c>
      <c r="I31" s="72">
        <f>IF(RES_hh_fec_in!I31=0,0,1000*11630*RES_hh_fec_in!I31/RES_hh_num_in!I31)</f>
        <v>0</v>
      </c>
      <c r="J31" s="72">
        <f>IF(RES_hh_fec_in!J31=0,0,1000*11630*RES_hh_fec_in!J31/RES_hh_num_in!J31)</f>
        <v>0</v>
      </c>
      <c r="K31" s="72">
        <f>IF(RES_hh_fec_in!K31=0,0,1000*11630*RES_hh_fec_in!K31/RES_hh_num_in!K31)</f>
        <v>0</v>
      </c>
      <c r="L31" s="72">
        <f>IF(RES_hh_fec_in!L31=0,0,1000*11630*RES_hh_fec_in!L31/RES_hh_num_in!L31)</f>
        <v>0</v>
      </c>
      <c r="M31" s="72">
        <f>IF(RES_hh_fec_in!M31=0,0,1000*11630*RES_hh_fec_in!M31/RES_hh_num_in!M31)</f>
        <v>0</v>
      </c>
      <c r="N31" s="72">
        <f>IF(RES_hh_fec_in!N31=0,0,1000*11630*RES_hh_fec_in!N31/RES_hh_num_in!N31)</f>
        <v>0</v>
      </c>
      <c r="O31" s="72">
        <f>IF(RES_hh_fec_in!O31=0,0,1000*11630*RES_hh_fec_in!O31/RES_hh_num_in!O31)</f>
        <v>0</v>
      </c>
      <c r="P31" s="72">
        <f>IF(RES_hh_fec_in!P31=0,0,1000*11630*RES_hh_fec_in!P31/RES_hh_num_in!P31)</f>
        <v>0</v>
      </c>
      <c r="Q31" s="72">
        <f>IF(RES_hh_fec_in!Q31=0,0,1000*11630*RES_hh_fec_in!Q31/RES_hh_num_in!Q31)</f>
        <v>0</v>
      </c>
      <c r="R31" s="72">
        <f>IF(RES_hh_fec_in!R31=0,0,1000*11630*RES_hh_fec_in!R31/RES_hh_num_in!R31)</f>
        <v>0</v>
      </c>
      <c r="S31" s="72">
        <f>IF(RES_hh_fec_in!S31=0,0,1000*11630*RES_hh_fec_in!S31/RES_hh_num_in!S31)</f>
        <v>0</v>
      </c>
      <c r="T31" s="72">
        <f>IF(RES_hh_fec_in!T31=0,0,1000*11630*RES_hh_fec_in!T31/RES_hh_num_in!T31)</f>
        <v>0</v>
      </c>
      <c r="U31" s="72">
        <f>IF(RES_hh_fec_in!U31=0,0,1000*11630*RES_hh_fec_in!U31/RES_hh_num_in!U31)</f>
        <v>0</v>
      </c>
      <c r="V31" s="72">
        <f>IF(RES_hh_fec_in!V31=0,0,1000*11630*RES_hh_fec_in!V31/RES_hh_num_in!V31)</f>
        <v>0</v>
      </c>
      <c r="W31" s="72">
        <f>IF(RES_hh_fec_in!W31=0,0,1000*11630*RES_hh_fec_in!W31/RES_hh_num_in!W31)</f>
        <v>0</v>
      </c>
      <c r="X31" s="72">
        <f>IF(RES_hh_fec_in!X31=0,0,1000*11630*RES_hh_fec_in!X31/RES_hh_num_in!X31)</f>
        <v>0</v>
      </c>
      <c r="Y31" s="72">
        <f>IF(RES_hh_fec_in!Y31=0,0,1000*11630*RES_hh_fec_in!Y31/RES_hh_num_in!Y31)</f>
        <v>0</v>
      </c>
      <c r="DA31" s="89" t="s">
        <v>811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157.06709899863336</v>
      </c>
      <c r="D32" s="77">
        <f>IF(RES_hh_fec_in!D32=0,0,1000*11630*RES_hh_fec_in!D32/RES_hh_num_in!D32)</f>
        <v>159.52459794114216</v>
      </c>
      <c r="E32" s="77">
        <f>IF(RES_hh_fec_in!E32=0,0,1000*11630*RES_hh_fec_in!E32/RES_hh_num_in!E32)</f>
        <v>165.43077743878337</v>
      </c>
      <c r="F32" s="77">
        <f>IF(RES_hh_fec_in!F32=0,0,1000*11630*RES_hh_fec_in!F32/RES_hh_num_in!F32)</f>
        <v>172.68611935849052</v>
      </c>
      <c r="G32" s="77">
        <f>IF(RES_hh_fec_in!G32=0,0,1000*11630*RES_hh_fec_in!G32/RES_hh_num_in!G32)</f>
        <v>180.72298312889814</v>
      </c>
      <c r="H32" s="77">
        <f>IF(RES_hh_fec_in!H32=0,0,1000*11630*RES_hh_fec_in!H32/RES_hh_num_in!H32)</f>
        <v>185.71802151599061</v>
      </c>
      <c r="I32" s="77">
        <f>IF(RES_hh_fec_in!I32=0,0,1000*11630*RES_hh_fec_in!I32/RES_hh_num_in!I32)</f>
        <v>184.46289121871862</v>
      </c>
      <c r="J32" s="77">
        <f>IF(RES_hh_fec_in!J32=0,0,1000*11630*RES_hh_fec_in!J32/RES_hh_num_in!J32)</f>
        <v>175.83040988086626</v>
      </c>
      <c r="K32" s="77">
        <f>IF(RES_hh_fec_in!K32=0,0,1000*11630*RES_hh_fec_in!K32/RES_hh_num_in!K32)</f>
        <v>193.55206102918206</v>
      </c>
      <c r="L32" s="77">
        <f>IF(RES_hh_fec_in!L32=0,0,1000*11630*RES_hh_fec_in!L32/RES_hh_num_in!L32)</f>
        <v>207.97226376945719</v>
      </c>
      <c r="M32" s="77">
        <f>IF(RES_hh_fec_in!M32=0,0,1000*11630*RES_hh_fec_in!M32/RES_hh_num_in!M32)</f>
        <v>208.65633534364389</v>
      </c>
      <c r="N32" s="77">
        <f>IF(RES_hh_fec_in!N32=0,0,1000*11630*RES_hh_fec_in!N32/RES_hh_num_in!N32)</f>
        <v>212.92122507610651</v>
      </c>
      <c r="O32" s="77">
        <f>IF(RES_hh_fec_in!O32=0,0,1000*11630*RES_hh_fec_in!O32/RES_hh_num_in!O32)</f>
        <v>232.82360885674635</v>
      </c>
      <c r="P32" s="77">
        <f>IF(RES_hh_fec_in!P32=0,0,1000*11630*RES_hh_fec_in!P32/RES_hh_num_in!P32)</f>
        <v>230.50893711136283</v>
      </c>
      <c r="Q32" s="77">
        <f>IF(RES_hh_fec_in!Q32=0,0,1000*11630*RES_hh_fec_in!Q32/RES_hh_num_in!Q32)</f>
        <v>247.45383052660583</v>
      </c>
      <c r="R32" s="77">
        <f>IF(RES_hh_fec_in!R32=0,0,1000*11630*RES_hh_fec_in!R32/RES_hh_num_in!R32)</f>
        <v>244.23523896799858</v>
      </c>
      <c r="S32" s="77">
        <f>IF(RES_hh_fec_in!S32=0,0,1000*11630*RES_hh_fec_in!S32/RES_hh_num_in!S32)</f>
        <v>260.14535038159892</v>
      </c>
      <c r="T32" s="77">
        <f>IF(RES_hh_fec_in!T32=0,0,1000*11630*RES_hh_fec_in!T32/RES_hh_num_in!T32)</f>
        <v>270.14588483010056</v>
      </c>
      <c r="U32" s="77">
        <f>IF(RES_hh_fec_in!U32=0,0,1000*11630*RES_hh_fec_in!U32/RES_hh_num_in!U32)</f>
        <v>266.56433881092971</v>
      </c>
      <c r="V32" s="77">
        <f>IF(RES_hh_fec_in!V32=0,0,1000*11630*RES_hh_fec_in!V32/RES_hh_num_in!V32)</f>
        <v>265.59378575645178</v>
      </c>
      <c r="W32" s="77">
        <f>IF(RES_hh_fec_in!W32=0,0,1000*11630*RES_hh_fec_in!W32/RES_hh_num_in!W32)</f>
        <v>264.52830847136636</v>
      </c>
      <c r="X32" s="77">
        <f>IF(RES_hh_fec_in!X32=0,0,1000*11630*RES_hh_fec_in!X32/RES_hh_num_in!X32)</f>
        <v>254.43429590129196</v>
      </c>
      <c r="Y32" s="77">
        <f>IF(RES_hh_fec_in!Y32=0,0,1000*11630*RES_hh_fec_in!Y32/RES_hh_num_in!Y32)</f>
        <v>255.89275376195587</v>
      </c>
      <c r="DA32" s="92" t="s">
        <v>812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11920.479362414935</v>
      </c>
      <c r="D3" s="65">
        <f>IF(RES_hh_tes_in!D3=0,0,1000*11630*RES_hh_tes_in!D3/RES_hh_num_in!D3)</f>
        <v>11803.876042247013</v>
      </c>
      <c r="E3" s="65">
        <f>IF(RES_hh_tes_in!E3=0,0,1000*11630*RES_hh_tes_in!E3/RES_hh_num_in!E3)</f>
        <v>12013.558851995609</v>
      </c>
      <c r="F3" s="65">
        <f>IF(RES_hh_tes_in!F3=0,0,1000*11630*RES_hh_tes_in!F3/RES_hh_num_in!F3)</f>
        <v>11844.830519208381</v>
      </c>
      <c r="G3" s="65">
        <f>IF(RES_hh_tes_in!G3=0,0,1000*11630*RES_hh_tes_in!G3/RES_hh_num_in!G3)</f>
        <v>12658.027404930166</v>
      </c>
      <c r="H3" s="65">
        <f>IF(RES_hh_tes_in!H3=0,0,1000*11630*RES_hh_tes_in!H3/RES_hh_num_in!H3)</f>
        <v>12332.669666337099</v>
      </c>
      <c r="I3" s="65">
        <f>IF(RES_hh_tes_in!I3=0,0,1000*11630*RES_hh_tes_in!I3/RES_hh_num_in!I3)</f>
        <v>11823.527764346689</v>
      </c>
      <c r="J3" s="65">
        <f>IF(RES_hh_tes_in!J3=0,0,1000*11630*RES_hh_tes_in!J3/RES_hh_num_in!J3)</f>
        <v>11602.027569373167</v>
      </c>
      <c r="K3" s="65">
        <f>IF(RES_hh_tes_in!K3=0,0,1000*11630*RES_hh_tes_in!K3/RES_hh_num_in!K3)</f>
        <v>11830.133610670438</v>
      </c>
      <c r="L3" s="65">
        <f>IF(RES_hh_tes_in!L3=0,0,1000*11630*RES_hh_tes_in!L3/RES_hh_num_in!L3)</f>
        <v>13250.089296569151</v>
      </c>
      <c r="M3" s="65">
        <f>IF(RES_hh_tes_in!M3=0,0,1000*11630*RES_hh_tes_in!M3/RES_hh_num_in!M3)</f>
        <v>12992.36441777127</v>
      </c>
      <c r="N3" s="65">
        <f>IF(RES_hh_tes_in!N3=0,0,1000*11630*RES_hh_tes_in!N3/RES_hh_num_in!N3)</f>
        <v>13066.352415702082</v>
      </c>
      <c r="O3" s="65">
        <f>IF(RES_hh_tes_in!O3=0,0,1000*11630*RES_hh_tes_in!O3/RES_hh_num_in!O3)</f>
        <v>12314.487260182437</v>
      </c>
      <c r="P3" s="65">
        <f>IF(RES_hh_tes_in!P3=0,0,1000*11630*RES_hh_tes_in!P3/RES_hh_num_in!P3)</f>
        <v>10966.143334559645</v>
      </c>
      <c r="Q3" s="65">
        <f>IF(RES_hh_tes_in!Q3=0,0,1000*11630*RES_hh_tes_in!Q3/RES_hh_num_in!Q3)</f>
        <v>10742.065118184906</v>
      </c>
      <c r="R3" s="65">
        <f>IF(RES_hh_tes_in!R3=0,0,1000*11630*RES_hh_tes_in!R3/RES_hh_num_in!R3)</f>
        <v>10848.517745994464</v>
      </c>
      <c r="S3" s="65">
        <f>IF(RES_hh_tes_in!S3=0,0,1000*11630*RES_hh_tes_in!S3/RES_hh_num_in!S3)</f>
        <v>10395.825507373194</v>
      </c>
      <c r="T3" s="65">
        <f>IF(RES_hh_tes_in!T3=0,0,1000*11630*RES_hh_tes_in!T3/RES_hh_num_in!T3)</f>
        <v>9818.8092780482948</v>
      </c>
      <c r="U3" s="65">
        <f>IF(RES_hh_tes_in!U3=0,0,1000*11630*RES_hh_tes_in!U3/RES_hh_num_in!U3)</f>
        <v>9036.6865700960061</v>
      </c>
      <c r="V3" s="65">
        <f>IF(RES_hh_tes_in!V3=0,0,1000*11630*RES_hh_tes_in!V3/RES_hh_num_in!V3)</f>
        <v>8640.513347132417</v>
      </c>
      <c r="W3" s="65">
        <f>IF(RES_hh_tes_in!W3=0,0,1000*11630*RES_hh_tes_in!W3/RES_hh_num_in!W3)</f>
        <v>8490.4370023095071</v>
      </c>
      <c r="X3" s="65">
        <f>IF(RES_hh_tes_in!X3=0,0,1000*11630*RES_hh_tes_in!X3/RES_hh_num_in!X3)</f>
        <v>7250.5246915779117</v>
      </c>
      <c r="Y3" s="65">
        <f>IF(RES_hh_tes_in!Y3=0,0,1000*11630*RES_hh_tes_in!Y3/RES_hh_num_in!Y3)</f>
        <v>6463.4772244363212</v>
      </c>
      <c r="DA3" s="87" t="s">
        <v>814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11040.22540574411</v>
      </c>
      <c r="D4" s="69">
        <f>IF(RES_hh_tes_in!D4=0,0,1000*11630*RES_hh_tes_in!D4/RES_hh_num_in!D4)</f>
        <v>10929.07031673625</v>
      </c>
      <c r="E4" s="69">
        <f>IF(RES_hh_tes_in!E4=0,0,1000*11630*RES_hh_tes_in!E4/RES_hh_num_in!E4)</f>
        <v>11132.881799366212</v>
      </c>
      <c r="F4" s="69">
        <f>IF(RES_hh_tes_in!F4=0,0,1000*11630*RES_hh_tes_in!F4/RES_hh_num_in!F4)</f>
        <v>10941.814277594569</v>
      </c>
      <c r="G4" s="69">
        <f>IF(RES_hh_tes_in!G4=0,0,1000*11630*RES_hh_tes_in!G4/RES_hh_num_in!G4)</f>
        <v>11718.981815747931</v>
      </c>
      <c r="H4" s="69">
        <f>IF(RES_hh_tes_in!H4=0,0,1000*11630*RES_hh_tes_in!H4/RES_hh_num_in!H4)</f>
        <v>11382.388883885778</v>
      </c>
      <c r="I4" s="69">
        <f>IF(RES_hh_tes_in!I4=0,0,1000*11630*RES_hh_tes_in!I4/RES_hh_num_in!I4)</f>
        <v>10882.504651920672</v>
      </c>
      <c r="J4" s="69">
        <f>IF(RES_hh_tes_in!J4=0,0,1000*11630*RES_hh_tes_in!J4/RES_hh_num_in!J4)</f>
        <v>10717.231668745237</v>
      </c>
      <c r="K4" s="69">
        <f>IF(RES_hh_tes_in!K4=0,0,1000*11630*RES_hh_tes_in!K4/RES_hh_num_in!K4)</f>
        <v>10884.727313617559</v>
      </c>
      <c r="L4" s="69">
        <f>IF(RES_hh_tes_in!L4=0,0,1000*11630*RES_hh_tes_in!L4/RES_hh_num_in!L4)</f>
        <v>12327.46380641058</v>
      </c>
      <c r="M4" s="69">
        <f>IF(RES_hh_tes_in!M4=0,0,1000*11630*RES_hh_tes_in!M4/RES_hh_num_in!M4)</f>
        <v>11980.961622246596</v>
      </c>
      <c r="N4" s="69">
        <f>IF(RES_hh_tes_in!N4=0,0,1000*11630*RES_hh_tes_in!N4/RES_hh_num_in!N4)</f>
        <v>12071.799622622255</v>
      </c>
      <c r="O4" s="69">
        <f>IF(RES_hh_tes_in!O4=0,0,1000*11630*RES_hh_tes_in!O4/RES_hh_num_in!O4)</f>
        <v>11245.829614287688</v>
      </c>
      <c r="P4" s="69">
        <f>IF(RES_hh_tes_in!P4=0,0,1000*11630*RES_hh_tes_in!P4/RES_hh_num_in!P4)</f>
        <v>9880.714697379588</v>
      </c>
      <c r="Q4" s="69">
        <f>IF(RES_hh_tes_in!Q4=0,0,1000*11630*RES_hh_tes_in!Q4/RES_hh_num_in!Q4)</f>
        <v>9585.2917573445029</v>
      </c>
      <c r="R4" s="69">
        <f>IF(RES_hh_tes_in!R4=0,0,1000*11630*RES_hh_tes_in!R4/RES_hh_num_in!R4)</f>
        <v>9626.0751890411138</v>
      </c>
      <c r="S4" s="69">
        <f>IF(RES_hh_tes_in!S4=0,0,1000*11630*RES_hh_tes_in!S4/RES_hh_num_in!S4)</f>
        <v>9208.1264085789189</v>
      </c>
      <c r="T4" s="69">
        <f>IF(RES_hh_tes_in!T4=0,0,1000*11630*RES_hh_tes_in!T4/RES_hh_num_in!T4)</f>
        <v>8571.221614356089</v>
      </c>
      <c r="U4" s="69">
        <f>IF(RES_hh_tes_in!U4=0,0,1000*11630*RES_hh_tes_in!U4/RES_hh_num_in!U4)</f>
        <v>7788.3137116375965</v>
      </c>
      <c r="V4" s="69">
        <f>IF(RES_hh_tes_in!V4=0,0,1000*11630*RES_hh_tes_in!V4/RES_hh_num_in!V4)</f>
        <v>7412.6636217354371</v>
      </c>
      <c r="W4" s="69">
        <f>IF(RES_hh_tes_in!W4=0,0,1000*11630*RES_hh_tes_in!W4/RES_hh_num_in!W4)</f>
        <v>7223.4495074489241</v>
      </c>
      <c r="X4" s="69">
        <f>IF(RES_hh_tes_in!X4=0,0,1000*11630*RES_hh_tes_in!X4/RES_hh_num_in!X4)</f>
        <v>6019.5220777234717</v>
      </c>
      <c r="Y4" s="69">
        <f>IF(RES_hh_tes_in!Y4=0,0,1000*11630*RES_hh_tes_in!Y4/RES_hh_num_in!Y4)</f>
        <v>5199.3327972031821</v>
      </c>
      <c r="DA4" s="88" t="s">
        <v>815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0</v>
      </c>
      <c r="D5" s="72">
        <f>IF(RES_hh_tes_in!D5=0,0,1000*11630*RES_hh_tes_in!D5/RES_hh_num_in!D5)</f>
        <v>0</v>
      </c>
      <c r="E5" s="72">
        <f>IF(RES_hh_tes_in!E5=0,0,1000*11630*RES_hh_tes_in!E5/RES_hh_num_in!E5)</f>
        <v>0</v>
      </c>
      <c r="F5" s="72">
        <f>IF(RES_hh_tes_in!F5=0,0,1000*11630*RES_hh_tes_in!F5/RES_hh_num_in!F5)</f>
        <v>0</v>
      </c>
      <c r="G5" s="72">
        <f>IF(RES_hh_tes_in!G5=0,0,1000*11630*RES_hh_tes_in!G5/RES_hh_num_in!G5)</f>
        <v>0</v>
      </c>
      <c r="H5" s="72">
        <f>IF(RES_hh_tes_in!H5=0,0,1000*11630*RES_hh_tes_in!H5/RES_hh_num_in!H5)</f>
        <v>0</v>
      </c>
      <c r="I5" s="72">
        <f>IF(RES_hh_tes_in!I5=0,0,1000*11630*RES_hh_tes_in!I5/RES_hh_num_in!I5)</f>
        <v>0</v>
      </c>
      <c r="J5" s="72">
        <f>IF(RES_hh_tes_in!J5=0,0,1000*11630*RES_hh_tes_in!J5/RES_hh_num_in!J5)</f>
        <v>0</v>
      </c>
      <c r="K5" s="72">
        <f>IF(RES_hh_tes_in!K5=0,0,1000*11630*RES_hh_tes_in!K5/RES_hh_num_in!K5)</f>
        <v>0</v>
      </c>
      <c r="L5" s="72">
        <f>IF(RES_hh_tes_in!L5=0,0,1000*11630*RES_hh_tes_in!L5/RES_hh_num_in!L5)</f>
        <v>0</v>
      </c>
      <c r="M5" s="72">
        <f>IF(RES_hh_tes_in!M5=0,0,1000*11630*RES_hh_tes_in!M5/RES_hh_num_in!M5)</f>
        <v>0</v>
      </c>
      <c r="N5" s="72">
        <f>IF(RES_hh_tes_in!N5=0,0,1000*11630*RES_hh_tes_in!N5/RES_hh_num_in!N5)</f>
        <v>0</v>
      </c>
      <c r="O5" s="72">
        <f>IF(RES_hh_tes_in!O5=0,0,1000*11630*RES_hh_tes_in!O5/RES_hh_num_in!O5)</f>
        <v>0</v>
      </c>
      <c r="P5" s="72">
        <f>IF(RES_hh_tes_in!P5=0,0,1000*11630*RES_hh_tes_in!P5/RES_hh_num_in!P5)</f>
        <v>0</v>
      </c>
      <c r="Q5" s="72">
        <f>IF(RES_hh_tes_in!Q5=0,0,1000*11630*RES_hh_tes_in!Q5/RES_hh_num_in!Q5)</f>
        <v>0</v>
      </c>
      <c r="R5" s="72">
        <f>IF(RES_hh_tes_in!R5=0,0,1000*11630*RES_hh_tes_in!R5/RES_hh_num_in!R5)</f>
        <v>0</v>
      </c>
      <c r="S5" s="72">
        <f>IF(RES_hh_tes_in!S5=0,0,1000*11630*RES_hh_tes_in!S5/RES_hh_num_in!S5)</f>
        <v>0</v>
      </c>
      <c r="T5" s="72">
        <f>IF(RES_hh_tes_in!T5=0,0,1000*11630*RES_hh_tes_in!T5/RES_hh_num_in!T5)</f>
        <v>0</v>
      </c>
      <c r="U5" s="72">
        <f>IF(RES_hh_tes_in!U5=0,0,1000*11630*RES_hh_tes_in!U5/RES_hh_num_in!U5)</f>
        <v>0</v>
      </c>
      <c r="V5" s="72">
        <f>IF(RES_hh_tes_in!V5=0,0,1000*11630*RES_hh_tes_in!V5/RES_hh_num_in!V5)</f>
        <v>0</v>
      </c>
      <c r="W5" s="72">
        <f>IF(RES_hh_tes_in!W5=0,0,1000*11630*RES_hh_tes_in!W5/RES_hh_num_in!W5)</f>
        <v>0</v>
      </c>
      <c r="X5" s="72">
        <f>IF(RES_hh_tes_in!X5=0,0,1000*11630*RES_hh_tes_in!X5/RES_hh_num_in!X5)</f>
        <v>0</v>
      </c>
      <c r="Y5" s="72">
        <f>IF(RES_hh_tes_in!Y5=0,0,1000*11630*RES_hh_tes_in!Y5/RES_hh_num_in!Y5)</f>
        <v>0</v>
      </c>
      <c r="DA5" s="89" t="s">
        <v>816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0</v>
      </c>
      <c r="D6" s="72">
        <f>IF(RES_hh_tes_in!D6=0,0,1000*11630*RES_hh_tes_in!D6/RES_hh_num_in!D6)</f>
        <v>10973.145906844042</v>
      </c>
      <c r="E6" s="72">
        <f>IF(RES_hh_tes_in!E6=0,0,1000*11630*RES_hh_tes_in!E6/RES_hh_num_in!E6)</f>
        <v>12875.584809382881</v>
      </c>
      <c r="F6" s="72">
        <f>IF(RES_hh_tes_in!F6=0,0,1000*11630*RES_hh_tes_in!F6/RES_hh_num_in!F6)</f>
        <v>9706.0508586846008</v>
      </c>
      <c r="G6" s="72">
        <f>IF(RES_hh_tes_in!G6=0,0,1000*11630*RES_hh_tes_in!G6/RES_hh_num_in!G6)</f>
        <v>12481.465761849027</v>
      </c>
      <c r="H6" s="72">
        <f>IF(RES_hh_tes_in!H6=0,0,1000*11630*RES_hh_tes_in!H6/RES_hh_num_in!H6)</f>
        <v>11016.412319999396</v>
      </c>
      <c r="I6" s="72">
        <f>IF(RES_hh_tes_in!I6=0,0,1000*11630*RES_hh_tes_in!I6/RES_hh_num_in!I6)</f>
        <v>11516.025037767024</v>
      </c>
      <c r="J6" s="72">
        <f>IF(RES_hh_tes_in!J6=0,0,1000*11630*RES_hh_tes_in!J6/RES_hh_num_in!J6)</f>
        <v>10938.114057903771</v>
      </c>
      <c r="K6" s="72">
        <f>IF(RES_hh_tes_in!K6=0,0,1000*11630*RES_hh_tes_in!K6/RES_hh_num_in!K6)</f>
        <v>10726.277859624426</v>
      </c>
      <c r="L6" s="72">
        <f>IF(RES_hh_tes_in!L6=0,0,1000*11630*RES_hh_tes_in!L6/RES_hh_num_in!L6)</f>
        <v>0</v>
      </c>
      <c r="M6" s="72">
        <f>IF(RES_hh_tes_in!M6=0,0,1000*11630*RES_hh_tes_in!M6/RES_hh_num_in!M6)</f>
        <v>0</v>
      </c>
      <c r="N6" s="72">
        <f>IF(RES_hh_tes_in!N6=0,0,1000*11630*RES_hh_tes_in!N6/RES_hh_num_in!N6)</f>
        <v>10682.099018841312</v>
      </c>
      <c r="O6" s="72">
        <f>IF(RES_hh_tes_in!O6=0,0,1000*11630*RES_hh_tes_in!O6/RES_hh_num_in!O6)</f>
        <v>9802.0876287580013</v>
      </c>
      <c r="P6" s="72">
        <f>IF(RES_hh_tes_in!P6=0,0,1000*11630*RES_hh_tes_in!P6/RES_hh_num_in!P6)</f>
        <v>12562.540797050218</v>
      </c>
      <c r="Q6" s="72">
        <f>IF(RES_hh_tes_in!Q6=0,0,1000*11630*RES_hh_tes_in!Q6/RES_hh_num_in!Q6)</f>
        <v>0</v>
      </c>
      <c r="R6" s="72">
        <f>IF(RES_hh_tes_in!R6=0,0,1000*11630*RES_hh_tes_in!R6/RES_hh_num_in!R6)</f>
        <v>8886.0051797276301</v>
      </c>
      <c r="S6" s="72">
        <f>IF(RES_hh_tes_in!S6=0,0,1000*11630*RES_hh_tes_in!S6/RES_hh_num_in!S6)</f>
        <v>8856.2483319097519</v>
      </c>
      <c r="T6" s="72">
        <f>IF(RES_hh_tes_in!T6=0,0,1000*11630*RES_hh_tes_in!T6/RES_hh_num_in!T6)</f>
        <v>8332.8402138967194</v>
      </c>
      <c r="U6" s="72">
        <f>IF(RES_hh_tes_in!U6=0,0,1000*11630*RES_hh_tes_in!U6/RES_hh_num_in!U6)</f>
        <v>7995.155107855413</v>
      </c>
      <c r="V6" s="72">
        <f>IF(RES_hh_tes_in!V6=0,0,1000*11630*RES_hh_tes_in!V6/RES_hh_num_in!V6)</f>
        <v>7813.6490019091616</v>
      </c>
      <c r="W6" s="72">
        <f>IF(RES_hh_tes_in!W6=0,0,1000*11630*RES_hh_tes_in!W6/RES_hh_num_in!W6)</f>
        <v>6997.8641903652633</v>
      </c>
      <c r="X6" s="72">
        <f>IF(RES_hh_tes_in!X6=0,0,1000*11630*RES_hh_tes_in!X6/RES_hh_num_in!X6)</f>
        <v>6059.0652852951489</v>
      </c>
      <c r="Y6" s="72">
        <f>IF(RES_hh_tes_in!Y6=0,0,1000*11630*RES_hh_tes_in!Y6/RES_hh_num_in!Y6)</f>
        <v>4945.3010850221599</v>
      </c>
      <c r="DA6" s="89" t="s">
        <v>817</v>
      </c>
    </row>
    <row r="7" spans="1:105" ht="12" customHeight="1" x14ac:dyDescent="0.25">
      <c r="A7" s="28" t="s">
        <v>200</v>
      </c>
      <c r="B7" s="72"/>
      <c r="C7" s="72">
        <f>IF(RES_hh_tes_in!C7=0,0,1000*11630*RES_hh_tes_in!C7/RES_hh_num_in!C7)</f>
        <v>10743.434830904125</v>
      </c>
      <c r="D7" s="72">
        <f>IF(RES_hh_tes_in!D7=0,0,1000*11630*RES_hh_tes_in!D7/RES_hh_num_in!D7)</f>
        <v>0</v>
      </c>
      <c r="E7" s="72">
        <f>IF(RES_hh_tes_in!E7=0,0,1000*11630*RES_hh_tes_in!E7/RES_hh_num_in!E7)</f>
        <v>0</v>
      </c>
      <c r="F7" s="72">
        <f>IF(RES_hh_tes_in!F7=0,0,1000*11630*RES_hh_tes_in!F7/RES_hh_num_in!F7)</f>
        <v>0</v>
      </c>
      <c r="G7" s="72">
        <f>IF(RES_hh_tes_in!G7=0,0,1000*11630*RES_hh_tes_in!G7/RES_hh_num_in!G7)</f>
        <v>13047.169429248297</v>
      </c>
      <c r="H7" s="72">
        <f>IF(RES_hh_tes_in!H7=0,0,1000*11630*RES_hh_tes_in!H7/RES_hh_num_in!H7)</f>
        <v>10847.833125245168</v>
      </c>
      <c r="I7" s="72">
        <f>IF(RES_hh_tes_in!I7=0,0,1000*11630*RES_hh_tes_in!I7/RES_hh_num_in!I7)</f>
        <v>10150.283037867031</v>
      </c>
      <c r="J7" s="72">
        <f>IF(RES_hh_tes_in!J7=0,0,1000*11630*RES_hh_tes_in!J7/RES_hh_num_in!J7)</f>
        <v>10413.809349589037</v>
      </c>
      <c r="K7" s="72">
        <f>IF(RES_hh_tes_in!K7=0,0,1000*11630*RES_hh_tes_in!K7/RES_hh_num_in!K7)</f>
        <v>10642.103254950214</v>
      </c>
      <c r="L7" s="72">
        <f>IF(RES_hh_tes_in!L7=0,0,1000*11630*RES_hh_tes_in!L7/RES_hh_num_in!L7)</f>
        <v>11034.143059869986</v>
      </c>
      <c r="M7" s="72">
        <f>IF(RES_hh_tes_in!M7=0,0,1000*11630*RES_hh_tes_in!M7/RES_hh_num_in!M7)</f>
        <v>10523.034132302382</v>
      </c>
      <c r="N7" s="72">
        <f>IF(RES_hh_tes_in!N7=0,0,1000*11630*RES_hh_tes_in!N7/RES_hh_num_in!N7)</f>
        <v>11350.459542349467</v>
      </c>
      <c r="O7" s="72">
        <f>IF(RES_hh_tes_in!O7=0,0,1000*11630*RES_hh_tes_in!O7/RES_hh_num_in!O7)</f>
        <v>11459.654797295714</v>
      </c>
      <c r="P7" s="72">
        <f>IF(RES_hh_tes_in!P7=0,0,1000*11630*RES_hh_tes_in!P7/RES_hh_num_in!P7)</f>
        <v>9979.0011395529109</v>
      </c>
      <c r="Q7" s="72">
        <f>IF(RES_hh_tes_in!Q7=0,0,1000*11630*RES_hh_tes_in!Q7/RES_hh_num_in!Q7)</f>
        <v>9902.9693371372377</v>
      </c>
      <c r="R7" s="72">
        <f>IF(RES_hh_tes_in!R7=0,0,1000*11630*RES_hh_tes_in!R7/RES_hh_num_in!R7)</f>
        <v>0</v>
      </c>
      <c r="S7" s="72">
        <f>IF(RES_hh_tes_in!S7=0,0,1000*11630*RES_hh_tes_in!S7/RES_hh_num_in!S7)</f>
        <v>0</v>
      </c>
      <c r="T7" s="72">
        <f>IF(RES_hh_tes_in!T7=0,0,1000*11630*RES_hh_tes_in!T7/RES_hh_num_in!T7)</f>
        <v>7724.546826589959</v>
      </c>
      <c r="U7" s="72">
        <f>IF(RES_hh_tes_in!U7=0,0,1000*11630*RES_hh_tes_in!U7/RES_hh_num_in!U7)</f>
        <v>7149.0771756464937</v>
      </c>
      <c r="V7" s="72">
        <f>IF(RES_hh_tes_in!V7=0,0,1000*11630*RES_hh_tes_in!V7/RES_hh_num_in!V7)</f>
        <v>7426.4707458511475</v>
      </c>
      <c r="W7" s="72">
        <f>IF(RES_hh_tes_in!W7=0,0,1000*11630*RES_hh_tes_in!W7/RES_hh_num_in!W7)</f>
        <v>7418.1978627476465</v>
      </c>
      <c r="X7" s="72">
        <f>IF(RES_hh_tes_in!X7=0,0,1000*11630*RES_hh_tes_in!X7/RES_hh_num_in!X7)</f>
        <v>0</v>
      </c>
      <c r="Y7" s="72">
        <f>IF(RES_hh_tes_in!Y7=0,0,1000*11630*RES_hh_tes_in!Y7/RES_hh_num_in!Y7)</f>
        <v>0</v>
      </c>
      <c r="DA7" s="89" t="s">
        <v>818</v>
      </c>
    </row>
    <row r="8" spans="1:105" ht="12" customHeight="1" x14ac:dyDescent="0.25">
      <c r="A8" s="28" t="s">
        <v>189</v>
      </c>
      <c r="B8" s="72"/>
      <c r="C8" s="72">
        <f>IF(RES_hh_tes_in!C8=0,0,1000*11630*RES_hh_tes_in!C8/RES_hh_num_in!C8)</f>
        <v>12132.208908024279</v>
      </c>
      <c r="D8" s="72">
        <f>IF(RES_hh_tes_in!D8=0,0,1000*11630*RES_hh_tes_in!D8/RES_hh_num_in!D8)</f>
        <v>0</v>
      </c>
      <c r="E8" s="72">
        <f>IF(RES_hh_tes_in!E8=0,0,1000*11630*RES_hh_tes_in!E8/RES_hh_num_in!E8)</f>
        <v>0</v>
      </c>
      <c r="F8" s="72">
        <f>IF(RES_hh_tes_in!F8=0,0,1000*11630*RES_hh_tes_in!F8/RES_hh_num_in!F8)</f>
        <v>0</v>
      </c>
      <c r="G8" s="72">
        <f>IF(RES_hh_tes_in!G8=0,0,1000*11630*RES_hh_tes_in!G8/RES_hh_num_in!G8)</f>
        <v>0</v>
      </c>
      <c r="H8" s="72">
        <f>IF(RES_hh_tes_in!H8=0,0,1000*11630*RES_hh_tes_in!H8/RES_hh_num_in!H8)</f>
        <v>9026.214792052926</v>
      </c>
      <c r="I8" s="72">
        <f>IF(RES_hh_tes_in!I8=0,0,1000*11630*RES_hh_tes_in!I8/RES_hh_num_in!I8)</f>
        <v>7484.183830248342</v>
      </c>
      <c r="J8" s="72">
        <f>IF(RES_hh_tes_in!J8=0,0,1000*11630*RES_hh_tes_in!J8/RES_hh_num_in!J8)</f>
        <v>11840.135889890838</v>
      </c>
      <c r="K8" s="72">
        <f>IF(RES_hh_tes_in!K8=0,0,1000*11630*RES_hh_tes_in!K8/RES_hh_num_in!K8)</f>
        <v>13131.34516310953</v>
      </c>
      <c r="L8" s="72">
        <f>IF(RES_hh_tes_in!L8=0,0,1000*11630*RES_hh_tes_in!L8/RES_hh_num_in!L8)</f>
        <v>14332.34845287853</v>
      </c>
      <c r="M8" s="72">
        <f>IF(RES_hh_tes_in!M8=0,0,1000*11630*RES_hh_tes_in!M8/RES_hh_num_in!M8)</f>
        <v>0</v>
      </c>
      <c r="N8" s="72">
        <f>IF(RES_hh_tes_in!N8=0,0,1000*11630*RES_hh_tes_in!N8/RES_hh_num_in!N8)</f>
        <v>0</v>
      </c>
      <c r="O8" s="72">
        <f>IF(RES_hh_tes_in!O8=0,0,1000*11630*RES_hh_tes_in!O8/RES_hh_num_in!O8)</f>
        <v>10431.052894107503</v>
      </c>
      <c r="P8" s="72">
        <f>IF(RES_hh_tes_in!P8=0,0,1000*11630*RES_hh_tes_in!P8/RES_hh_num_in!P8)</f>
        <v>9825.0657785125622</v>
      </c>
      <c r="Q8" s="72">
        <f>IF(RES_hh_tes_in!Q8=0,0,1000*11630*RES_hh_tes_in!Q8/RES_hh_num_in!Q8)</f>
        <v>9646.2790538806075</v>
      </c>
      <c r="R8" s="72">
        <f>IF(RES_hh_tes_in!R8=0,0,1000*11630*RES_hh_tes_in!R8/RES_hh_num_in!R8)</f>
        <v>0</v>
      </c>
      <c r="S8" s="72">
        <f>IF(RES_hh_tes_in!S8=0,0,1000*11630*RES_hh_tes_in!S8/RES_hh_num_in!S8)</f>
        <v>0</v>
      </c>
      <c r="T8" s="72">
        <f>IF(RES_hh_tes_in!T8=0,0,1000*11630*RES_hh_tes_in!T8/RES_hh_num_in!T8)</f>
        <v>0</v>
      </c>
      <c r="U8" s="72">
        <f>IF(RES_hh_tes_in!U8=0,0,1000*11630*RES_hh_tes_in!U8/RES_hh_num_in!U8)</f>
        <v>0</v>
      </c>
      <c r="V8" s="72">
        <f>IF(RES_hh_tes_in!V8=0,0,1000*11630*RES_hh_tes_in!V8/RES_hh_num_in!V8)</f>
        <v>0</v>
      </c>
      <c r="W8" s="72">
        <f>IF(RES_hh_tes_in!W8=0,0,1000*11630*RES_hh_tes_in!W8/RES_hh_num_in!W8)</f>
        <v>0</v>
      </c>
      <c r="X8" s="72">
        <f>IF(RES_hh_tes_in!X8=0,0,1000*11630*RES_hh_tes_in!X8/RES_hh_num_in!X8)</f>
        <v>5251.6180336392963</v>
      </c>
      <c r="Y8" s="72">
        <f>IF(RES_hh_tes_in!Y8=0,0,1000*11630*RES_hh_tes_in!Y8/RES_hh_num_in!Y8)</f>
        <v>4899.0447421196986</v>
      </c>
      <c r="DA8" s="89" t="s">
        <v>819</v>
      </c>
    </row>
    <row r="9" spans="1:105" ht="12" customHeight="1" x14ac:dyDescent="0.25">
      <c r="A9" s="28" t="s">
        <v>202</v>
      </c>
      <c r="B9" s="72"/>
      <c r="C9" s="72">
        <f>IF(RES_hh_tes_in!C9=0,0,1000*11630*RES_hh_tes_in!C9/RES_hh_num_in!C9)</f>
        <v>10392.987969950806</v>
      </c>
      <c r="D9" s="72">
        <f>IF(RES_hh_tes_in!D9=0,0,1000*11630*RES_hh_tes_in!D9/RES_hh_num_in!D9)</f>
        <v>10663.218406608335</v>
      </c>
      <c r="E9" s="72">
        <f>IF(RES_hh_tes_in!E9=0,0,1000*11630*RES_hh_tes_in!E9/RES_hh_num_in!E9)</f>
        <v>10925.168613626751</v>
      </c>
      <c r="F9" s="72">
        <f>IF(RES_hh_tes_in!F9=0,0,1000*11630*RES_hh_tes_in!F9/RES_hh_num_in!F9)</f>
        <v>10715.908804923845</v>
      </c>
      <c r="G9" s="72">
        <f>IF(RES_hh_tes_in!G9=0,0,1000*11630*RES_hh_tes_in!G9/RES_hh_num_in!G9)</f>
        <v>11601.193506052276</v>
      </c>
      <c r="H9" s="72">
        <f>IF(RES_hh_tes_in!H9=0,0,1000*11630*RES_hh_tes_in!H9/RES_hh_num_in!H9)</f>
        <v>10873.881483729603</v>
      </c>
      <c r="I9" s="72">
        <f>IF(RES_hh_tes_in!I9=0,0,1000*11630*RES_hh_tes_in!I9/RES_hh_num_in!I9)</f>
        <v>10781.80689688709</v>
      </c>
      <c r="J9" s="72">
        <f>IF(RES_hh_tes_in!J9=0,0,1000*11630*RES_hh_tes_in!J9/RES_hh_num_in!J9)</f>
        <v>11135.097165154144</v>
      </c>
      <c r="K9" s="72">
        <f>IF(RES_hh_tes_in!K9=0,0,1000*11630*RES_hh_tes_in!K9/RES_hh_num_in!K9)</f>
        <v>10361.503512688274</v>
      </c>
      <c r="L9" s="72">
        <f>IF(RES_hh_tes_in!L9=0,0,1000*11630*RES_hh_tes_in!L9/RES_hh_num_in!L9)</f>
        <v>9211.4344487413946</v>
      </c>
      <c r="M9" s="72">
        <f>IF(RES_hh_tes_in!M9=0,0,1000*11630*RES_hh_tes_in!M9/RES_hh_num_in!M9)</f>
        <v>13869.666428626893</v>
      </c>
      <c r="N9" s="72">
        <f>IF(RES_hh_tes_in!N9=0,0,1000*11630*RES_hh_tes_in!N9/RES_hh_num_in!N9)</f>
        <v>13133.847647050818</v>
      </c>
      <c r="O9" s="72">
        <f>IF(RES_hh_tes_in!O9=0,0,1000*11630*RES_hh_tes_in!O9/RES_hh_num_in!O9)</f>
        <v>10617.380587924979</v>
      </c>
      <c r="P9" s="72">
        <f>IF(RES_hh_tes_in!P9=0,0,1000*11630*RES_hh_tes_in!P9/RES_hh_num_in!P9)</f>
        <v>0</v>
      </c>
      <c r="Q9" s="72">
        <f>IF(RES_hh_tes_in!Q9=0,0,1000*11630*RES_hh_tes_in!Q9/RES_hh_num_in!Q9)</f>
        <v>9539.6081837907514</v>
      </c>
      <c r="R9" s="72">
        <f>IF(RES_hh_tes_in!R9=0,0,1000*11630*RES_hh_tes_in!R9/RES_hh_num_in!R9)</f>
        <v>9256.4488926023187</v>
      </c>
      <c r="S9" s="72">
        <f>IF(RES_hh_tes_in!S9=0,0,1000*11630*RES_hh_tes_in!S9/RES_hh_num_in!S9)</f>
        <v>9123.4727324526575</v>
      </c>
      <c r="T9" s="72">
        <f>IF(RES_hh_tes_in!T9=0,0,1000*11630*RES_hh_tes_in!T9/RES_hh_num_in!T9)</f>
        <v>7659.0715111698673</v>
      </c>
      <c r="U9" s="72">
        <f>IF(RES_hh_tes_in!U9=0,0,1000*11630*RES_hh_tes_in!U9/RES_hh_num_in!U9)</f>
        <v>7092.6904431266403</v>
      </c>
      <c r="V9" s="72">
        <f>IF(RES_hh_tes_in!V9=0,0,1000*11630*RES_hh_tes_in!V9/RES_hh_num_in!V9)</f>
        <v>7483.5991907790876</v>
      </c>
      <c r="W9" s="72">
        <f>IF(RES_hh_tes_in!W9=0,0,1000*11630*RES_hh_tes_in!W9/RES_hh_num_in!W9)</f>
        <v>6997.6188197367674</v>
      </c>
      <c r="X9" s="72">
        <f>IF(RES_hh_tes_in!X9=0,0,1000*11630*RES_hh_tes_in!X9/RES_hh_num_in!X9)</f>
        <v>5868.4996694010906</v>
      </c>
      <c r="Y9" s="72">
        <f>IF(RES_hh_tes_in!Y9=0,0,1000*11630*RES_hh_tes_in!Y9/RES_hh_num_in!Y9)</f>
        <v>5026.0311153762614</v>
      </c>
      <c r="DA9" s="89" t="s">
        <v>820</v>
      </c>
    </row>
    <row r="10" spans="1:105" ht="12" customHeight="1" x14ac:dyDescent="0.25">
      <c r="A10" s="28" t="s">
        <v>197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X10" s="72">
        <f>IF(RES_hh_tes_in!X10=0,0,1000*11630*RES_hh_tes_in!X10/RES_hh_num_in!X10)</f>
        <v>0</v>
      </c>
      <c r="Y10" s="72">
        <f>IF(RES_hh_tes_in!Y10=0,0,1000*11630*RES_hh_tes_in!Y10/RES_hh_num_in!Y10)</f>
        <v>0</v>
      </c>
      <c r="DA10" s="89" t="s">
        <v>821</v>
      </c>
    </row>
    <row r="11" spans="1:105" ht="12" customHeight="1" x14ac:dyDescent="0.25">
      <c r="A11" s="28" t="s">
        <v>198</v>
      </c>
      <c r="B11" s="72"/>
      <c r="C11" s="72">
        <f>IF(RES_hh_tes_in!C11=0,0,1000*11630*RES_hh_tes_in!C11/RES_hh_num_in!C11)</f>
        <v>11147.566722986145</v>
      </c>
      <c r="D11" s="72">
        <f>IF(RES_hh_tes_in!D11=0,0,1000*11630*RES_hh_tes_in!D11/RES_hh_num_in!D11)</f>
        <v>10945.577328293011</v>
      </c>
      <c r="E11" s="72">
        <f>IF(RES_hh_tes_in!E11=0,0,1000*11630*RES_hh_tes_in!E11/RES_hh_num_in!E11)</f>
        <v>10937.401537527083</v>
      </c>
      <c r="F11" s="72">
        <f>IF(RES_hh_tes_in!F11=0,0,1000*11630*RES_hh_tes_in!F11/RES_hh_num_in!F11)</f>
        <v>10829.087117703133</v>
      </c>
      <c r="G11" s="72">
        <f>IF(RES_hh_tes_in!G11=0,0,1000*11630*RES_hh_tes_in!G11/RES_hh_num_in!G11)</f>
        <v>11306.729491036453</v>
      </c>
      <c r="H11" s="72">
        <f>IF(RES_hh_tes_in!H11=0,0,1000*11630*RES_hh_tes_in!H11/RES_hh_num_in!H11)</f>
        <v>11419.353767056064</v>
      </c>
      <c r="I11" s="72">
        <f>IF(RES_hh_tes_in!I11=0,0,1000*11630*RES_hh_tes_in!I11/RES_hh_num_in!I11)</f>
        <v>11272.959500702784</v>
      </c>
      <c r="J11" s="72">
        <f>IF(RES_hh_tes_in!J11=0,0,1000*11630*RES_hh_tes_in!J11/RES_hh_num_in!J11)</f>
        <v>10551.029849213621</v>
      </c>
      <c r="K11" s="72">
        <f>IF(RES_hh_tes_in!K11=0,0,1000*11630*RES_hh_tes_in!K11/RES_hh_num_in!K11)</f>
        <v>10600.282418119385</v>
      </c>
      <c r="L11" s="72">
        <f>IF(RES_hh_tes_in!L11=0,0,1000*11630*RES_hh_tes_in!L11/RES_hh_num_in!L11)</f>
        <v>13639.158290060202</v>
      </c>
      <c r="M11" s="72">
        <f>IF(RES_hh_tes_in!M11=0,0,1000*11630*RES_hh_tes_in!M11/RES_hh_num_in!M11)</f>
        <v>10751.596867498825</v>
      </c>
      <c r="N11" s="72">
        <f>IF(RES_hh_tes_in!N11=0,0,1000*11630*RES_hh_tes_in!N11/RES_hh_num_in!N11)</f>
        <v>11758.949655742066</v>
      </c>
      <c r="O11" s="72">
        <f>IF(RES_hh_tes_in!O11=0,0,1000*11630*RES_hh_tes_in!O11/RES_hh_num_in!O11)</f>
        <v>11226.166652650678</v>
      </c>
      <c r="P11" s="72">
        <f>IF(RES_hh_tes_in!P11=0,0,1000*11630*RES_hh_tes_in!P11/RES_hh_num_in!P11)</f>
        <v>9827.2059976710352</v>
      </c>
      <c r="Q11" s="72">
        <f>IF(RES_hh_tes_in!Q11=0,0,1000*11630*RES_hh_tes_in!Q11/RES_hh_num_in!Q11)</f>
        <v>9553.8031089251308</v>
      </c>
      <c r="R11" s="72">
        <f>IF(RES_hh_tes_in!R11=0,0,1000*11630*RES_hh_tes_in!R11/RES_hh_num_in!R11)</f>
        <v>9531.115980442617</v>
      </c>
      <c r="S11" s="72">
        <f>IF(RES_hh_tes_in!S11=0,0,1000*11630*RES_hh_tes_in!S11/RES_hh_num_in!S11)</f>
        <v>9128.8913768271959</v>
      </c>
      <c r="T11" s="72">
        <f>IF(RES_hh_tes_in!T11=0,0,1000*11630*RES_hh_tes_in!T11/RES_hh_num_in!T11)</f>
        <v>8526.4399365883855</v>
      </c>
      <c r="U11" s="72">
        <f>IF(RES_hh_tes_in!U11=0,0,1000*11630*RES_hh_tes_in!U11/RES_hh_num_in!U11)</f>
        <v>7937.726252273811</v>
      </c>
      <c r="V11" s="72">
        <f>IF(RES_hh_tes_in!V11=0,0,1000*11630*RES_hh_tes_in!V11/RES_hh_num_in!V11)</f>
        <v>7128.257262917361</v>
      </c>
      <c r="W11" s="72">
        <f>IF(RES_hh_tes_in!W11=0,0,1000*11630*RES_hh_tes_in!W11/RES_hh_num_in!W11)</f>
        <v>7225.7306066322553</v>
      </c>
      <c r="X11" s="72">
        <f>IF(RES_hh_tes_in!X11=0,0,1000*11630*RES_hh_tes_in!X11/RES_hh_num_in!X11)</f>
        <v>5938.40098593927</v>
      </c>
      <c r="Y11" s="72">
        <f>IF(RES_hh_tes_in!Y11=0,0,1000*11630*RES_hh_tes_in!Y11/RES_hh_num_in!Y11)</f>
        <v>5302.8278963839912</v>
      </c>
      <c r="DA11" s="89" t="s">
        <v>822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10862.141661360618</v>
      </c>
      <c r="D12" s="72">
        <f>IF(RES_hh_tes_in!D12=0,0,1000*11630*RES_hh_tes_in!D12/RES_hh_num_in!D12)</f>
        <v>10903.752414199862</v>
      </c>
      <c r="E12" s="72">
        <f>IF(RES_hh_tes_in!E12=0,0,1000*11630*RES_hh_tes_in!E12/RES_hh_num_in!E12)</f>
        <v>11258.612525894561</v>
      </c>
      <c r="F12" s="72">
        <f>IF(RES_hh_tes_in!F12=0,0,1000*11630*RES_hh_tes_in!F12/RES_hh_num_in!F12)</f>
        <v>11030.600694349414</v>
      </c>
      <c r="G12" s="72">
        <f>IF(RES_hh_tes_in!G12=0,0,1000*11630*RES_hh_tes_in!G12/RES_hh_num_in!G12)</f>
        <v>11813.299463901609</v>
      </c>
      <c r="H12" s="72">
        <f>IF(RES_hh_tes_in!H12=0,0,1000*11630*RES_hh_tes_in!H12/RES_hh_num_in!H12)</f>
        <v>11487.013925701371</v>
      </c>
      <c r="I12" s="72">
        <f>IF(RES_hh_tes_in!I12=0,0,1000*11630*RES_hh_tes_in!I12/RES_hh_num_in!I12)</f>
        <v>10859.548358477872</v>
      </c>
      <c r="J12" s="72">
        <f>IF(RES_hh_tes_in!J12=0,0,1000*11630*RES_hh_tes_in!J12/RES_hh_num_in!J12)</f>
        <v>10828.797570264469</v>
      </c>
      <c r="K12" s="72">
        <f>IF(RES_hh_tes_in!K12=0,0,1000*11630*RES_hh_tes_in!K12/RES_hh_num_in!K12)</f>
        <v>11026.006781137212</v>
      </c>
      <c r="L12" s="72">
        <f>IF(RES_hh_tes_in!L12=0,0,1000*11630*RES_hh_tes_in!L12/RES_hh_num_in!L12)</f>
        <v>13148.786249163153</v>
      </c>
      <c r="M12" s="72">
        <f>IF(RES_hh_tes_in!M12=0,0,1000*11630*RES_hh_tes_in!M12/RES_hh_num_in!M12)</f>
        <v>11908.458562683789</v>
      </c>
      <c r="N12" s="72">
        <f>IF(RES_hh_tes_in!N12=0,0,1000*11630*RES_hh_tes_in!N12/RES_hh_num_in!N12)</f>
        <v>11708.770477933003</v>
      </c>
      <c r="O12" s="72">
        <f>IF(RES_hh_tes_in!O12=0,0,1000*11630*RES_hh_tes_in!O12/RES_hh_num_in!O12)</f>
        <v>11045.37747464727</v>
      </c>
      <c r="P12" s="72">
        <f>IF(RES_hh_tes_in!P12=0,0,1000*11630*RES_hh_tes_in!P12/RES_hh_num_in!P12)</f>
        <v>10006.940408655732</v>
      </c>
      <c r="Q12" s="72">
        <f>IF(RES_hh_tes_in!Q12=0,0,1000*11630*RES_hh_tes_in!Q12/RES_hh_num_in!Q12)</f>
        <v>9333.6541275909713</v>
      </c>
      <c r="R12" s="72">
        <f>IF(RES_hh_tes_in!R12=0,0,1000*11630*RES_hh_tes_in!R12/RES_hh_num_in!R12)</f>
        <v>9813.8067762565734</v>
      </c>
      <c r="S12" s="72">
        <f>IF(RES_hh_tes_in!S12=0,0,1000*11630*RES_hh_tes_in!S12/RES_hh_num_in!S12)</f>
        <v>9145.7072674225728</v>
      </c>
      <c r="T12" s="72">
        <f>IF(RES_hh_tes_in!T12=0,0,1000*11630*RES_hh_tes_in!T12/RES_hh_num_in!T12)</f>
        <v>8592.1370643814389</v>
      </c>
      <c r="U12" s="72">
        <f>IF(RES_hh_tes_in!U12=0,0,1000*11630*RES_hh_tes_in!U12/RES_hh_num_in!U12)</f>
        <v>7768.6351887568981</v>
      </c>
      <c r="V12" s="72">
        <f>IF(RES_hh_tes_in!V12=0,0,1000*11630*RES_hh_tes_in!V12/RES_hh_num_in!V12)</f>
        <v>7680.0362158210773</v>
      </c>
      <c r="W12" s="72">
        <f>IF(RES_hh_tes_in!W12=0,0,1000*11630*RES_hh_tes_in!W12/RES_hh_num_in!W12)</f>
        <v>6933.7683273805969</v>
      </c>
      <c r="X12" s="72">
        <f>IF(RES_hh_tes_in!X12=0,0,1000*11630*RES_hh_tes_in!X12/RES_hh_num_in!X12)</f>
        <v>6188.8545636962863</v>
      </c>
      <c r="Y12" s="72">
        <f>IF(RES_hh_tes_in!Y12=0,0,1000*11630*RES_hh_tes_in!Y12/RES_hh_num_in!Y12)</f>
        <v>5156.6876865229069</v>
      </c>
      <c r="DA12" s="89" t="s">
        <v>823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10924.585589035027</v>
      </c>
      <c r="D13" s="74">
        <f>IF(RES_hh_tes_in!D13=0,0,1000*11630*RES_hh_tes_in!D13/RES_hh_num_in!D13)</f>
        <v>10704.876932100025</v>
      </c>
      <c r="E13" s="74">
        <f>IF(RES_hh_tes_in!E13=0,0,1000*11630*RES_hh_tes_in!E13/RES_hh_num_in!E13)</f>
        <v>10985.23427108583</v>
      </c>
      <c r="F13" s="74">
        <f>IF(RES_hh_tes_in!F13=0,0,1000*11630*RES_hh_tes_in!F13/RES_hh_num_in!F13)</f>
        <v>10819.731376740085</v>
      </c>
      <c r="G13" s="74">
        <f>IF(RES_hh_tes_in!G13=0,0,1000*11630*RES_hh_tes_in!G13/RES_hh_num_in!G13)</f>
        <v>11358.81072632802</v>
      </c>
      <c r="H13" s="74">
        <f>IF(RES_hh_tes_in!H13=0,0,1000*11630*RES_hh_tes_in!H13/RES_hh_num_in!H13)</f>
        <v>11098.066612242515</v>
      </c>
      <c r="I13" s="74">
        <f>IF(RES_hh_tes_in!I13=0,0,1000*11630*RES_hh_tes_in!I13/RES_hh_num_in!I13)</f>
        <v>10572.421285573062</v>
      </c>
      <c r="J13" s="74">
        <f>IF(RES_hh_tes_in!J13=0,0,1000*11630*RES_hh_tes_in!J13/RES_hh_num_in!J13)</f>
        <v>10394.490441482232</v>
      </c>
      <c r="K13" s="74">
        <f>IF(RES_hh_tes_in!K13=0,0,1000*11630*RES_hh_tes_in!K13/RES_hh_num_in!K13)</f>
        <v>11097.482064030821</v>
      </c>
      <c r="L13" s="74">
        <f>IF(RES_hh_tes_in!L13=0,0,1000*11630*RES_hh_tes_in!L13/RES_hh_num_in!L13)</f>
        <v>12753.151635732389</v>
      </c>
      <c r="M13" s="74">
        <f>IF(RES_hh_tes_in!M13=0,0,1000*11630*RES_hh_tes_in!M13/RES_hh_num_in!M13)</f>
        <v>10915.431406891808</v>
      </c>
      <c r="N13" s="74">
        <f>IF(RES_hh_tes_in!N13=0,0,1000*11630*RES_hh_tes_in!N13/RES_hh_num_in!N13)</f>
        <v>12151.095098633492</v>
      </c>
      <c r="O13" s="74">
        <f>IF(RES_hh_tes_in!O13=0,0,1000*11630*RES_hh_tes_in!O13/RES_hh_num_in!O13)</f>
        <v>11480.015894956046</v>
      </c>
      <c r="P13" s="74">
        <f>IF(RES_hh_tes_in!P13=0,0,1000*11630*RES_hh_tes_in!P13/RES_hh_num_in!P13)</f>
        <v>9621.1018454644982</v>
      </c>
      <c r="Q13" s="74">
        <f>IF(RES_hh_tes_in!Q13=0,0,1000*11630*RES_hh_tes_in!Q13/RES_hh_num_in!Q13)</f>
        <v>9958.136775127743</v>
      </c>
      <c r="R13" s="74">
        <f>IF(RES_hh_tes_in!R13=0,0,1000*11630*RES_hh_tes_in!R13/RES_hh_num_in!R13)</f>
        <v>9368.9288957985646</v>
      </c>
      <c r="S13" s="74">
        <f>IF(RES_hh_tes_in!S13=0,0,1000*11630*RES_hh_tes_in!S13/RES_hh_num_in!S13)</f>
        <v>9366.7018298081475</v>
      </c>
      <c r="T13" s="74">
        <f>IF(RES_hh_tes_in!T13=0,0,1000*11630*RES_hh_tes_in!T13/RES_hh_num_in!T13)</f>
        <v>8747.1782064048202</v>
      </c>
      <c r="U13" s="74">
        <f>IF(RES_hh_tes_in!U13=0,0,1000*11630*RES_hh_tes_in!U13/RES_hh_num_in!U13)</f>
        <v>7876.3993160637347</v>
      </c>
      <c r="V13" s="74">
        <f>IF(RES_hh_tes_in!V13=0,0,1000*11630*RES_hh_tes_in!V13/RES_hh_num_in!V13)</f>
        <v>7036.551517671066</v>
      </c>
      <c r="W13" s="74">
        <f>IF(RES_hh_tes_in!W13=0,0,1000*11630*RES_hh_tes_in!W13/RES_hh_num_in!W13)</f>
        <v>7682.1118430469533</v>
      </c>
      <c r="X13" s="74">
        <f>IF(RES_hh_tes_in!X13=0,0,1000*11630*RES_hh_tes_in!X13/RES_hh_num_in!X13)</f>
        <v>5621.6433837350478</v>
      </c>
      <c r="Y13" s="74">
        <f>IF(RES_hh_tes_in!Y13=0,0,1000*11630*RES_hh_tes_in!Y13/RES_hh_num_in!Y13)</f>
        <v>4993.2491037678919</v>
      </c>
      <c r="DA13" s="90" t="s">
        <v>824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60.225627932707646</v>
      </c>
      <c r="D14" s="76">
        <f>IF(RES_hh_tes_in!D14=0,0,1000*11630*RES_hh_tes_in!D14/RES_hh_num_in!D14)</f>
        <v>56.465008066987032</v>
      </c>
      <c r="E14" s="76">
        <f>IF(RES_hh_tes_in!E14=0,0,1000*11630*RES_hh_tes_in!E14/RES_hh_num_in!E14)</f>
        <v>55.875445193130339</v>
      </c>
      <c r="F14" s="76">
        <f>IF(RES_hh_tes_in!F14=0,0,1000*11630*RES_hh_tes_in!F14/RES_hh_num_in!F14)</f>
        <v>53.871784032032977</v>
      </c>
      <c r="G14" s="76">
        <f>IF(RES_hh_tes_in!G14=0,0,1000*11630*RES_hh_tes_in!G14/RES_hh_num_in!G14)</f>
        <v>86.549114294558308</v>
      </c>
      <c r="H14" s="76">
        <f>IF(RES_hh_tes_in!H14=0,0,1000*11630*RES_hh_tes_in!H14/RES_hh_num_in!H14)</f>
        <v>58.166568446227338</v>
      </c>
      <c r="I14" s="76">
        <f>IF(RES_hh_tes_in!I14=0,0,1000*11630*RES_hh_tes_in!I14/RES_hh_num_in!I14)</f>
        <v>64.569877486487954</v>
      </c>
      <c r="J14" s="76">
        <f>IF(RES_hh_tes_in!J14=0,0,1000*11630*RES_hh_tes_in!J14/RES_hh_num_in!J14)</f>
        <v>59.427634325515477</v>
      </c>
      <c r="K14" s="76">
        <f>IF(RES_hh_tes_in!K14=0,0,1000*11630*RES_hh_tes_in!K14/RES_hh_num_in!K14)</f>
        <v>62.540182507027069</v>
      </c>
      <c r="L14" s="76">
        <f>IF(RES_hh_tes_in!L14=0,0,1000*11630*RES_hh_tes_in!L14/RES_hh_num_in!L14)</f>
        <v>75.429971671807152</v>
      </c>
      <c r="M14" s="76">
        <f>IF(RES_hh_tes_in!M14=0,0,1000*11630*RES_hh_tes_in!M14/RES_hh_num_in!M14)</f>
        <v>91.362583412071018</v>
      </c>
      <c r="N14" s="76">
        <f>IF(RES_hh_tes_in!N14=0,0,1000*11630*RES_hh_tes_in!N14/RES_hh_num_in!N14)</f>
        <v>80.293141519817794</v>
      </c>
      <c r="O14" s="76">
        <f>IF(RES_hh_tes_in!O14=0,0,1000*11630*RES_hh_tes_in!O14/RES_hh_num_in!O14)</f>
        <v>70.425556738095025</v>
      </c>
      <c r="P14" s="76">
        <f>IF(RES_hh_tes_in!P14=0,0,1000*11630*RES_hh_tes_in!P14/RES_hh_num_in!P14)</f>
        <v>42.09083754556486</v>
      </c>
      <c r="Q14" s="76">
        <f>IF(RES_hh_tes_in!Q14=0,0,1000*11630*RES_hh_tes_in!Q14/RES_hh_num_in!Q14)</f>
        <v>37.700754157785518</v>
      </c>
      <c r="R14" s="76">
        <f>IF(RES_hh_tes_in!R14=0,0,1000*11630*RES_hh_tes_in!R14/RES_hh_num_in!R14)</f>
        <v>36.529230402006974</v>
      </c>
      <c r="S14" s="76">
        <f>IF(RES_hh_tes_in!S14=0,0,1000*11630*RES_hh_tes_in!S14/RES_hh_num_in!S14)</f>
        <v>35.470344706015787</v>
      </c>
      <c r="T14" s="76">
        <f>IF(RES_hh_tes_in!T14=0,0,1000*11630*RES_hh_tes_in!T14/RES_hh_num_in!T14)</f>
        <v>33.925602010611556</v>
      </c>
      <c r="U14" s="76">
        <f>IF(RES_hh_tes_in!U14=0,0,1000*11630*RES_hh_tes_in!U14/RES_hh_num_in!U14)</f>
        <v>37.016731759187095</v>
      </c>
      <c r="V14" s="76">
        <f>IF(RES_hh_tes_in!V14=0,0,1000*11630*RES_hh_tes_in!V14/RES_hh_num_in!V14)</f>
        <v>38.964557214787916</v>
      </c>
      <c r="W14" s="76">
        <f>IF(RES_hh_tes_in!W14=0,0,1000*11630*RES_hh_tes_in!W14/RES_hh_num_in!W14)</f>
        <v>34.075156137964875</v>
      </c>
      <c r="X14" s="76">
        <f>IF(RES_hh_tes_in!X14=0,0,1000*11630*RES_hh_tes_in!X14/RES_hh_num_in!X14)</f>
        <v>25.916575734677266</v>
      </c>
      <c r="Y14" s="76">
        <f>IF(RES_hh_tes_in!Y14=0,0,1000*11630*RES_hh_tes_in!Y14/RES_hh_num_in!Y14)</f>
        <v>23.303262617609111</v>
      </c>
      <c r="DA14" s="91" t="s">
        <v>825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4.3582280673274703</v>
      </c>
      <c r="D15" s="69">
        <f t="shared" si="0"/>
        <v>5.4628234074103341</v>
      </c>
      <c r="E15" s="69">
        <f t="shared" si="0"/>
        <v>5.9525557677557739</v>
      </c>
      <c r="F15" s="69">
        <f t="shared" si="0"/>
        <v>8.0174696177195095</v>
      </c>
      <c r="G15" s="69">
        <f t="shared" si="0"/>
        <v>13.544377913954662</v>
      </c>
      <c r="H15" s="69">
        <f t="shared" si="0"/>
        <v>15.066665601183999</v>
      </c>
      <c r="I15" s="69">
        <f t="shared" si="0"/>
        <v>14.092353874698741</v>
      </c>
      <c r="J15" s="69">
        <f t="shared" si="0"/>
        <v>3.6919819885329068</v>
      </c>
      <c r="K15" s="69">
        <f t="shared" si="0"/>
        <v>10.483979377910652</v>
      </c>
      <c r="L15" s="69">
        <f t="shared" si="0"/>
        <v>24.624023830104974</v>
      </c>
      <c r="M15" s="69">
        <f t="shared" si="0"/>
        <v>16.444951838429851</v>
      </c>
      <c r="N15" s="69">
        <f t="shared" si="0"/>
        <v>22.411012996832273</v>
      </c>
      <c r="O15" s="69">
        <f t="shared" si="0"/>
        <v>18.62593318853369</v>
      </c>
      <c r="P15" s="69">
        <f t="shared" si="0"/>
        <v>34.563208377207268</v>
      </c>
      <c r="Q15" s="69">
        <f t="shared" si="0"/>
        <v>20.05405526455954</v>
      </c>
      <c r="R15" s="69">
        <f t="shared" si="0"/>
        <v>13.329021236904971</v>
      </c>
      <c r="S15" s="69">
        <f t="shared" si="0"/>
        <v>27.434723051661319</v>
      </c>
      <c r="T15" s="69">
        <f t="shared" si="0"/>
        <v>17.239026500728219</v>
      </c>
      <c r="U15" s="69">
        <f t="shared" si="0"/>
        <v>24.073782653005612</v>
      </c>
      <c r="V15" s="69">
        <f t="shared" si="0"/>
        <v>44.846672106025153</v>
      </c>
      <c r="W15" s="69">
        <f t="shared" si="0"/>
        <v>8.8947813167780261</v>
      </c>
      <c r="X15" s="69">
        <f t="shared" si="0"/>
        <v>13.925468253544988</v>
      </c>
      <c r="Y15" s="69">
        <f t="shared" si="0"/>
        <v>5.1528588740114118</v>
      </c>
      <c r="DA15" s="88" t="s">
        <v>826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4.3582280673274703</v>
      </c>
      <c r="D16" s="72">
        <f>IF(RES_hh_tes_in!D16=0,0,1000*11630*RES_hh_tes_in!D16/RES_hh_num_in!D$3)</f>
        <v>5.4628234074103341</v>
      </c>
      <c r="E16" s="72">
        <f>IF(RES_hh_tes_in!E16=0,0,1000*11630*RES_hh_tes_in!E16/RES_hh_num_in!E$3)</f>
        <v>5.9525557677557739</v>
      </c>
      <c r="F16" s="72">
        <f>IF(RES_hh_tes_in!F16=0,0,1000*11630*RES_hh_tes_in!F16/RES_hh_num_in!F$3)</f>
        <v>8.0174696177195095</v>
      </c>
      <c r="G16" s="72">
        <f>IF(RES_hh_tes_in!G16=0,0,1000*11630*RES_hh_tes_in!G16/RES_hh_num_in!G$3)</f>
        <v>13.544377913954662</v>
      </c>
      <c r="H16" s="72">
        <f>IF(RES_hh_tes_in!H16=0,0,1000*11630*RES_hh_tes_in!H16/RES_hh_num_in!H$3)</f>
        <v>15.066665601183999</v>
      </c>
      <c r="I16" s="72">
        <f>IF(RES_hh_tes_in!I16=0,0,1000*11630*RES_hh_tes_in!I16/RES_hh_num_in!I$3)</f>
        <v>14.092353874698741</v>
      </c>
      <c r="J16" s="72">
        <f>IF(RES_hh_tes_in!J16=0,0,1000*11630*RES_hh_tes_in!J16/RES_hh_num_in!J$3)</f>
        <v>3.6919819885329068</v>
      </c>
      <c r="K16" s="72">
        <f>IF(RES_hh_tes_in!K16=0,0,1000*11630*RES_hh_tes_in!K16/RES_hh_num_in!K$3)</f>
        <v>10.483979377910652</v>
      </c>
      <c r="L16" s="72">
        <f>IF(RES_hh_tes_in!L16=0,0,1000*11630*RES_hh_tes_in!L16/RES_hh_num_in!L$3)</f>
        <v>24.624023830104974</v>
      </c>
      <c r="M16" s="72">
        <f>IF(RES_hh_tes_in!M16=0,0,1000*11630*RES_hh_tes_in!M16/RES_hh_num_in!M$3)</f>
        <v>16.444951838429851</v>
      </c>
      <c r="N16" s="72">
        <f>IF(RES_hh_tes_in!N16=0,0,1000*11630*RES_hh_tes_in!N16/RES_hh_num_in!N$3)</f>
        <v>22.411012996832273</v>
      </c>
      <c r="O16" s="72">
        <f>IF(RES_hh_tes_in!O16=0,0,1000*11630*RES_hh_tes_in!O16/RES_hh_num_in!O$3)</f>
        <v>18.62593318853369</v>
      </c>
      <c r="P16" s="72">
        <f>IF(RES_hh_tes_in!P16=0,0,1000*11630*RES_hh_tes_in!P16/RES_hh_num_in!P$3)</f>
        <v>34.563208377207268</v>
      </c>
      <c r="Q16" s="72">
        <f>IF(RES_hh_tes_in!Q16=0,0,1000*11630*RES_hh_tes_in!Q16/RES_hh_num_in!Q$3)</f>
        <v>20.05405526455954</v>
      </c>
      <c r="R16" s="72">
        <f>IF(RES_hh_tes_in!R16=0,0,1000*11630*RES_hh_tes_in!R16/RES_hh_num_in!R$3)</f>
        <v>13.329021236904971</v>
      </c>
      <c r="S16" s="72">
        <f>IF(RES_hh_tes_in!S16=0,0,1000*11630*RES_hh_tes_in!S16/RES_hh_num_in!S$3)</f>
        <v>27.434723051661319</v>
      </c>
      <c r="T16" s="72">
        <f>IF(RES_hh_tes_in!T16=0,0,1000*11630*RES_hh_tes_in!T16/RES_hh_num_in!T$3)</f>
        <v>17.239026500728219</v>
      </c>
      <c r="U16" s="72">
        <f>IF(RES_hh_tes_in!U16=0,0,1000*11630*RES_hh_tes_in!U16/RES_hh_num_in!U$3)</f>
        <v>24.073782653005612</v>
      </c>
      <c r="V16" s="72">
        <f>IF(RES_hh_tes_in!V16=0,0,1000*11630*RES_hh_tes_in!V16/RES_hh_num_in!V$3)</f>
        <v>44.846672106025153</v>
      </c>
      <c r="W16" s="72">
        <f>IF(RES_hh_tes_in!W16=0,0,1000*11630*RES_hh_tes_in!W16/RES_hh_num_in!W$3)</f>
        <v>8.8947813167780261</v>
      </c>
      <c r="X16" s="72">
        <f>IF(RES_hh_tes_in!X16=0,0,1000*11630*RES_hh_tes_in!X16/RES_hh_num_in!X$3)</f>
        <v>13.925468253544988</v>
      </c>
      <c r="Y16" s="72">
        <f>IF(RES_hh_tes_in!Y16=0,0,1000*11630*RES_hh_tes_in!Y16/RES_hh_num_in!Y$3)</f>
        <v>5.1528588740114118</v>
      </c>
      <c r="DA16" s="89" t="s">
        <v>827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753.21275092818098</v>
      </c>
      <c r="D17" s="69">
        <f>IF(RES_hh_tes_in!D17=0,0,1000*11630*RES_hh_tes_in!D17/RES_hh_num_in!D17)</f>
        <v>744.59680734268477</v>
      </c>
      <c r="E17" s="69">
        <f>IF(RES_hh_tes_in!E17=0,0,1000*11630*RES_hh_tes_in!E17/RES_hh_num_in!E17)</f>
        <v>745.1506313871771</v>
      </c>
      <c r="F17" s="69">
        <f>IF(RES_hh_tes_in!F17=0,0,1000*11630*RES_hh_tes_in!F17/RES_hh_num_in!F17)</f>
        <v>759.52241652372516</v>
      </c>
      <c r="G17" s="69">
        <f>IF(RES_hh_tes_in!G17=0,0,1000*11630*RES_hh_tes_in!G17/RES_hh_num_in!G17)</f>
        <v>783.48030714327228</v>
      </c>
      <c r="H17" s="69">
        <f>IF(RES_hh_tes_in!H17=0,0,1000*11630*RES_hh_tes_in!H17/RES_hh_num_in!H17)</f>
        <v>789.05036711869116</v>
      </c>
      <c r="I17" s="69">
        <f>IF(RES_hh_tes_in!I17=0,0,1000*11630*RES_hh_tes_in!I17/RES_hh_num_in!I17)</f>
        <v>782.59564657283318</v>
      </c>
      <c r="J17" s="69">
        <f>IF(RES_hh_tes_in!J17=0,0,1000*11630*RES_hh_tes_in!J17/RES_hh_num_in!J17)</f>
        <v>741.63972224828399</v>
      </c>
      <c r="K17" s="69">
        <f>IF(RES_hh_tes_in!K17=0,0,1000*11630*RES_hh_tes_in!K17/RES_hh_num_in!K17)</f>
        <v>780.93566128686393</v>
      </c>
      <c r="L17" s="69">
        <f>IF(RES_hh_tes_in!L17=0,0,1000*11630*RES_hh_tes_in!L17/RES_hh_num_in!L17)</f>
        <v>732.87433879615958</v>
      </c>
      <c r="M17" s="69">
        <f>IF(RES_hh_tes_in!M17=0,0,1000*11630*RES_hh_tes_in!M17/RES_hh_num_in!M17)</f>
        <v>828.80594938192837</v>
      </c>
      <c r="N17" s="69">
        <f>IF(RES_hh_tes_in!N17=0,0,1000*11630*RES_hh_tes_in!N17/RES_hh_num_in!N17)</f>
        <v>801.83239621913208</v>
      </c>
      <c r="O17" s="69">
        <f>IF(RES_hh_tes_in!O17=0,0,1000*11630*RES_hh_tes_in!O17/RES_hh_num_in!O17)</f>
        <v>862.64877714224372</v>
      </c>
      <c r="P17" s="69">
        <f>IF(RES_hh_tes_in!P17=0,0,1000*11630*RES_hh_tes_in!P17/RES_hh_num_in!P17)</f>
        <v>863.81897727967157</v>
      </c>
      <c r="Q17" s="69">
        <f>IF(RES_hh_tes_in!Q17=0,0,1000*11630*RES_hh_tes_in!Q17/RES_hh_num_in!Q17)</f>
        <v>933.82028869205146</v>
      </c>
      <c r="R17" s="69">
        <f>IF(RES_hh_tes_in!R17=0,0,1000*11630*RES_hh_tes_in!R17/RES_hh_num_in!R17)</f>
        <v>1006.0366386447415</v>
      </c>
      <c r="S17" s="69">
        <f>IF(RES_hh_tes_in!S17=0,0,1000*11630*RES_hh_tes_in!S17/RES_hh_num_in!S17)</f>
        <v>940.1923688266362</v>
      </c>
      <c r="T17" s="69">
        <f>IF(RES_hh_tes_in!T17=0,0,1000*11630*RES_hh_tes_in!T17/RES_hh_num_in!T17)</f>
        <v>997.60626023600321</v>
      </c>
      <c r="U17" s="69">
        <f>IF(RES_hh_tes_in!U17=0,0,1000*11630*RES_hh_tes_in!U17/RES_hh_num_in!U17)</f>
        <v>990.67206240179371</v>
      </c>
      <c r="V17" s="69">
        <f>IF(RES_hh_tes_in!V17=0,0,1000*11630*RES_hh_tes_in!V17/RES_hh_num_in!V17)</f>
        <v>946.93229800444124</v>
      </c>
      <c r="W17" s="69">
        <f>IF(RES_hh_tes_in!W17=0,0,1000*11630*RES_hh_tes_in!W17/RES_hh_num_in!W17)</f>
        <v>1020.5120386246807</v>
      </c>
      <c r="X17" s="69">
        <f>IF(RES_hh_tes_in!X17=0,0,1000*11630*RES_hh_tes_in!X17/RES_hh_num_in!X17)</f>
        <v>986.85157392493306</v>
      </c>
      <c r="Y17" s="69">
        <f>IF(RES_hh_tes_in!Y17=0,0,1000*11630*RES_hh_tes_in!Y17/RES_hh_num_in!Y17)</f>
        <v>1025.9138082923448</v>
      </c>
      <c r="DA17" s="88" t="s">
        <v>828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0</v>
      </c>
      <c r="D18" s="72">
        <f>IF(RES_hh_tes_in!D18=0,0,1000*11630*RES_hh_tes_in!D18/RES_hh_num_in!D18)</f>
        <v>0</v>
      </c>
      <c r="E18" s="72">
        <f>IF(RES_hh_tes_in!E18=0,0,1000*11630*RES_hh_tes_in!E18/RES_hh_num_in!E18)</f>
        <v>0</v>
      </c>
      <c r="F18" s="72">
        <f>IF(RES_hh_tes_in!F18=0,0,1000*11630*RES_hh_tes_in!F18/RES_hh_num_in!F18)</f>
        <v>0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0</v>
      </c>
      <c r="I18" s="72">
        <f>IF(RES_hh_tes_in!I18=0,0,1000*11630*RES_hh_tes_in!I18/RES_hh_num_in!I18)</f>
        <v>0</v>
      </c>
      <c r="J18" s="72">
        <f>IF(RES_hh_tes_in!J18=0,0,1000*11630*RES_hh_tes_in!J18/RES_hh_num_in!J18)</f>
        <v>0</v>
      </c>
      <c r="K18" s="72">
        <f>IF(RES_hh_tes_in!K18=0,0,1000*11630*RES_hh_tes_in!K18/RES_hh_num_in!K18)</f>
        <v>0</v>
      </c>
      <c r="L18" s="72">
        <f>IF(RES_hh_tes_in!L18=0,0,1000*11630*RES_hh_tes_in!L18/RES_hh_num_in!L18)</f>
        <v>0</v>
      </c>
      <c r="M18" s="72">
        <f>IF(RES_hh_tes_in!M18=0,0,1000*11630*RES_hh_tes_in!M18/RES_hh_num_in!M18)</f>
        <v>0</v>
      </c>
      <c r="N18" s="72">
        <f>IF(RES_hh_tes_in!N18=0,0,1000*11630*RES_hh_tes_in!N18/RES_hh_num_in!N18)</f>
        <v>0</v>
      </c>
      <c r="O18" s="72">
        <f>IF(RES_hh_tes_in!O18=0,0,1000*11630*RES_hh_tes_in!O18/RES_hh_num_in!O18)</f>
        <v>0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0</v>
      </c>
      <c r="X18" s="72">
        <f>IF(RES_hh_tes_in!X18=0,0,1000*11630*RES_hh_tes_in!X18/RES_hh_num_in!X18)</f>
        <v>0</v>
      </c>
      <c r="Y18" s="72">
        <f>IF(RES_hh_tes_in!Y18=0,0,1000*11630*RES_hh_tes_in!Y18/RES_hh_num_in!Y18)</f>
        <v>0</v>
      </c>
      <c r="DA18" s="89" t="s">
        <v>829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0</v>
      </c>
      <c r="D19" s="72">
        <f>IF(RES_hh_tes_in!D19=0,0,1000*11630*RES_hh_tes_in!D19/RES_hh_num_in!D19)</f>
        <v>734.16173078778047</v>
      </c>
      <c r="E19" s="72">
        <f>IF(RES_hh_tes_in!E19=0,0,1000*11630*RES_hh_tes_in!E19/RES_hh_num_in!E19)</f>
        <v>855.67560442348099</v>
      </c>
      <c r="F19" s="72">
        <f>IF(RES_hh_tes_in!F19=0,0,1000*11630*RES_hh_tes_in!F19/RES_hh_num_in!F19)</f>
        <v>676.22416812412621</v>
      </c>
      <c r="G19" s="72">
        <f>IF(RES_hh_tes_in!G19=0,0,1000*11630*RES_hh_tes_in!G19/RES_hh_num_in!G19)</f>
        <v>841.63347463008677</v>
      </c>
      <c r="H19" s="72">
        <f>IF(RES_hh_tes_in!H19=0,0,1000*11630*RES_hh_tes_in!H19/RES_hh_num_in!H19)</f>
        <v>770.66064247508029</v>
      </c>
      <c r="I19" s="72">
        <f>IF(RES_hh_tes_in!I19=0,0,1000*11630*RES_hh_tes_in!I19/RES_hh_num_in!I19)</f>
        <v>827.71139576482744</v>
      </c>
      <c r="J19" s="72">
        <f>IF(RES_hh_tes_in!J19=0,0,1000*11630*RES_hh_tes_in!J19/RES_hh_num_in!J19)</f>
        <v>765.60635360218726</v>
      </c>
      <c r="K19" s="72">
        <f>IF(RES_hh_tes_in!K19=0,0,1000*11630*RES_hh_tes_in!K19/RES_hh_num_in!K19)</f>
        <v>784.34173472026305</v>
      </c>
      <c r="L19" s="72">
        <f>IF(RES_hh_tes_in!L19=0,0,1000*11630*RES_hh_tes_in!L19/RES_hh_num_in!L19)</f>
        <v>754.33012935684883</v>
      </c>
      <c r="M19" s="72">
        <f>IF(RES_hh_tes_in!M19=0,0,1000*11630*RES_hh_tes_in!M19/RES_hh_num_in!M19)</f>
        <v>808.16925026172657</v>
      </c>
      <c r="N19" s="72">
        <f>IF(RES_hh_tes_in!N19=0,0,1000*11630*RES_hh_tes_in!N19/RES_hh_num_in!N19)</f>
        <v>730.34557919685562</v>
      </c>
      <c r="O19" s="72">
        <f>IF(RES_hh_tes_in!O19=0,0,1000*11630*RES_hh_tes_in!O19/RES_hh_num_in!O19)</f>
        <v>784.59359431992937</v>
      </c>
      <c r="P19" s="72">
        <f>IF(RES_hh_tes_in!P19=0,0,1000*11630*RES_hh_tes_in!P19/RES_hh_num_in!P19)</f>
        <v>1128.6955955519045</v>
      </c>
      <c r="Q19" s="72">
        <f>IF(RES_hh_tes_in!Q19=0,0,1000*11630*RES_hh_tes_in!Q19/RES_hh_num_in!Q19)</f>
        <v>811.26479666535931</v>
      </c>
      <c r="R19" s="72">
        <f>IF(RES_hh_tes_in!R19=0,0,1000*11630*RES_hh_tes_in!R19/RES_hh_num_in!R19)</f>
        <v>936.09507700225618</v>
      </c>
      <c r="S19" s="72">
        <f>IF(RES_hh_tes_in!S19=0,0,1000*11630*RES_hh_tes_in!S19/RES_hh_num_in!S19)</f>
        <v>978.34479369349174</v>
      </c>
      <c r="T19" s="72">
        <f>IF(RES_hh_tes_in!T19=0,0,1000*11630*RES_hh_tes_in!T19/RES_hh_num_in!T19)</f>
        <v>962.99369130707942</v>
      </c>
      <c r="U19" s="72">
        <f>IF(RES_hh_tes_in!U19=0,0,1000*11630*RES_hh_tes_in!U19/RES_hh_num_in!U19)</f>
        <v>960.00343127465817</v>
      </c>
      <c r="V19" s="72">
        <f>IF(RES_hh_tes_in!V19=0,0,1000*11630*RES_hh_tes_in!V19/RES_hh_num_in!V19)</f>
        <v>916.73771974840611</v>
      </c>
      <c r="W19" s="72">
        <f>IF(RES_hh_tes_in!W19=0,0,1000*11630*RES_hh_tes_in!W19/RES_hh_num_in!W19)</f>
        <v>978.66487950422697</v>
      </c>
      <c r="X19" s="72">
        <f>IF(RES_hh_tes_in!X19=0,0,1000*11630*RES_hh_tes_in!X19/RES_hh_num_in!X19)</f>
        <v>1012.5599872572919</v>
      </c>
      <c r="Y19" s="72">
        <f>IF(RES_hh_tes_in!Y19=0,0,1000*11630*RES_hh_tes_in!Y19/RES_hh_num_in!Y19)</f>
        <v>1056.9889838849199</v>
      </c>
      <c r="DA19" s="89" t="s">
        <v>830</v>
      </c>
    </row>
    <row r="20" spans="1:105" ht="12" customHeight="1" x14ac:dyDescent="0.25">
      <c r="A20" s="28" t="s">
        <v>200</v>
      </c>
      <c r="B20" s="72"/>
      <c r="C20" s="72">
        <f>IF(RES_hh_tes_in!C20=0,0,1000*11630*RES_hh_tes_in!C20/RES_hh_num_in!C20)</f>
        <v>751.12903634078043</v>
      </c>
      <c r="D20" s="72">
        <f>IF(RES_hh_tes_in!D20=0,0,1000*11630*RES_hh_tes_in!D20/RES_hh_num_in!D20)</f>
        <v>0</v>
      </c>
      <c r="E20" s="72">
        <f>IF(RES_hh_tes_in!E20=0,0,1000*11630*RES_hh_tes_in!E20/RES_hh_num_in!E20)</f>
        <v>0</v>
      </c>
      <c r="F20" s="72">
        <f>IF(RES_hh_tes_in!F20=0,0,1000*11630*RES_hh_tes_in!F20/RES_hh_num_in!F20)</f>
        <v>0</v>
      </c>
      <c r="G20" s="72">
        <f>IF(RES_hh_tes_in!G20=0,0,1000*11630*RES_hh_tes_in!G20/RES_hh_num_in!G20)</f>
        <v>903.84900406901443</v>
      </c>
      <c r="H20" s="72">
        <f>IF(RES_hh_tes_in!H20=0,0,1000*11630*RES_hh_tes_in!H20/RES_hh_num_in!H20)</f>
        <v>776.34280378096844</v>
      </c>
      <c r="I20" s="72">
        <f>IF(RES_hh_tes_in!I20=0,0,1000*11630*RES_hh_tes_in!I20/RES_hh_num_in!I20)</f>
        <v>752.16158649021042</v>
      </c>
      <c r="J20" s="72">
        <f>IF(RES_hh_tes_in!J20=0,0,1000*11630*RES_hh_tes_in!J20/RES_hh_num_in!J20)</f>
        <v>747.88730337648599</v>
      </c>
      <c r="K20" s="72">
        <f>IF(RES_hh_tes_in!K20=0,0,1000*11630*RES_hh_tes_in!K20/RES_hh_num_in!K20)</f>
        <v>795.41199767456908</v>
      </c>
      <c r="L20" s="72">
        <f>IF(RES_hh_tes_in!L20=0,0,1000*11630*RES_hh_tes_in!L20/RES_hh_num_in!L20)</f>
        <v>676.35354558415168</v>
      </c>
      <c r="M20" s="72">
        <f>IF(RES_hh_tes_in!M20=0,0,1000*11630*RES_hh_tes_in!M20/RES_hh_num_in!M20)</f>
        <v>747.20025432468094</v>
      </c>
      <c r="N20" s="72">
        <f>IF(RES_hh_tes_in!N20=0,0,1000*11630*RES_hh_tes_in!N20/RES_hh_num_in!N20)</f>
        <v>773.2773565265403</v>
      </c>
      <c r="O20" s="72">
        <f>IF(RES_hh_tes_in!O20=0,0,1000*11630*RES_hh_tes_in!O20/RES_hh_num_in!O20)</f>
        <v>886.58270541824061</v>
      </c>
      <c r="P20" s="72">
        <f>IF(RES_hh_tes_in!P20=0,0,1000*11630*RES_hh_tes_in!P20/RES_hh_num_in!P20)</f>
        <v>881.41952633024948</v>
      </c>
      <c r="Q20" s="72">
        <f>IF(RES_hh_tes_in!Q20=0,0,1000*11630*RES_hh_tes_in!Q20/RES_hh_num_in!Q20)</f>
        <v>984.19683128092379</v>
      </c>
      <c r="R20" s="72">
        <f>IF(RES_hh_tes_in!R20=0,0,1000*11630*RES_hh_tes_in!R20/RES_hh_num_in!R20)</f>
        <v>0</v>
      </c>
      <c r="S20" s="72">
        <f>IF(RES_hh_tes_in!S20=0,0,1000*11630*RES_hh_tes_in!S20/RES_hh_num_in!S20)</f>
        <v>0</v>
      </c>
      <c r="T20" s="72">
        <f>IF(RES_hh_tes_in!T20=0,0,1000*11630*RES_hh_tes_in!T20/RES_hh_num_in!T20)</f>
        <v>942.98904043968389</v>
      </c>
      <c r="U20" s="72">
        <f>IF(RES_hh_tes_in!U20=0,0,1000*11630*RES_hh_tes_in!U20/RES_hh_num_in!U20)</f>
        <v>1003.7916595478814</v>
      </c>
      <c r="V20" s="72">
        <f>IF(RES_hh_tes_in!V20=0,0,1000*11630*RES_hh_tes_in!V20/RES_hh_num_in!V20)</f>
        <v>1172.7412638332592</v>
      </c>
      <c r="W20" s="72">
        <f>IF(RES_hh_tes_in!W20=0,0,1000*11630*RES_hh_tes_in!W20/RES_hh_num_in!W20)</f>
        <v>847.74094855734688</v>
      </c>
      <c r="X20" s="72">
        <f>IF(RES_hh_tes_in!X20=0,0,1000*11630*RES_hh_tes_in!X20/RES_hh_num_in!X20)</f>
        <v>0</v>
      </c>
      <c r="Y20" s="72">
        <f>IF(RES_hh_tes_in!Y20=0,0,1000*11630*RES_hh_tes_in!Y20/RES_hh_num_in!Y20)</f>
        <v>0</v>
      </c>
      <c r="DA20" s="89" t="s">
        <v>831</v>
      </c>
    </row>
    <row r="21" spans="1:105" ht="12" customHeight="1" x14ac:dyDescent="0.25">
      <c r="A21" s="28" t="s">
        <v>189</v>
      </c>
      <c r="B21" s="72"/>
      <c r="C21" s="72">
        <f>IF(RES_hh_tes_in!C21=0,0,1000*11630*RES_hh_tes_in!C21/RES_hh_num_in!C21)</f>
        <v>846.55659162331085</v>
      </c>
      <c r="D21" s="72">
        <f>IF(RES_hh_tes_in!D21=0,0,1000*11630*RES_hh_tes_in!D21/RES_hh_num_in!D21)</f>
        <v>0</v>
      </c>
      <c r="E21" s="72">
        <f>IF(RES_hh_tes_in!E21=0,0,1000*11630*RES_hh_tes_in!E21/RES_hh_num_in!E21)</f>
        <v>0</v>
      </c>
      <c r="F21" s="72">
        <f>IF(RES_hh_tes_in!F21=0,0,1000*11630*RES_hh_tes_in!F21/RES_hh_num_in!F21)</f>
        <v>0</v>
      </c>
      <c r="G21" s="72">
        <f>IF(RES_hh_tes_in!G21=0,0,1000*11630*RES_hh_tes_in!G21/RES_hh_num_in!G21)</f>
        <v>0</v>
      </c>
      <c r="H21" s="72">
        <f>IF(RES_hh_tes_in!H21=0,0,1000*11630*RES_hh_tes_in!H21/RES_hh_num_in!H21)</f>
        <v>646.66592013777893</v>
      </c>
      <c r="I21" s="72">
        <f>IF(RES_hh_tes_in!I21=0,0,1000*11630*RES_hh_tes_in!I21/RES_hh_num_in!I21)</f>
        <v>550.56282418513626</v>
      </c>
      <c r="J21" s="72">
        <f>IF(RES_hh_tes_in!J21=0,0,1000*11630*RES_hh_tes_in!J21/RES_hh_num_in!J21)</f>
        <v>828.91896445712086</v>
      </c>
      <c r="K21" s="72">
        <f>IF(RES_hh_tes_in!K21=0,0,1000*11630*RES_hh_tes_in!K21/RES_hh_num_in!K21)</f>
        <v>951.80393065749035</v>
      </c>
      <c r="L21" s="72">
        <f>IF(RES_hh_tes_in!L21=0,0,1000*11630*RES_hh_tes_in!L21/RES_hh_num_in!L21)</f>
        <v>853.73720470024114</v>
      </c>
      <c r="M21" s="72">
        <f>IF(RES_hh_tes_in!M21=0,0,1000*11630*RES_hh_tes_in!M21/RES_hh_num_in!M21)</f>
        <v>0</v>
      </c>
      <c r="N21" s="72">
        <f>IF(RES_hh_tes_in!N21=0,0,1000*11630*RES_hh_tes_in!N21/RES_hh_num_in!N21)</f>
        <v>0</v>
      </c>
      <c r="O21" s="72">
        <f>IF(RES_hh_tes_in!O21=0,0,1000*11630*RES_hh_tes_in!O21/RES_hh_num_in!O21)</f>
        <v>814.54117863314502</v>
      </c>
      <c r="P21" s="72">
        <f>IF(RES_hh_tes_in!P21=0,0,1000*11630*RES_hh_tes_in!P21/RES_hh_num_in!P21)</f>
        <v>874.6035252783447</v>
      </c>
      <c r="Q21" s="72">
        <f>IF(RES_hh_tes_in!Q21=0,0,1000*11630*RES_hh_tes_in!Q21/RES_hh_num_in!Q21)</f>
        <v>965.46471988041446</v>
      </c>
      <c r="R21" s="72">
        <f>IF(RES_hh_tes_in!R21=0,0,1000*11630*RES_hh_tes_in!R21/RES_hh_num_in!R21)</f>
        <v>0</v>
      </c>
      <c r="S21" s="72">
        <f>IF(RES_hh_tes_in!S21=0,0,1000*11630*RES_hh_tes_in!S21/RES_hh_num_in!S21)</f>
        <v>0</v>
      </c>
      <c r="T21" s="72">
        <f>IF(RES_hh_tes_in!T21=0,0,1000*11630*RES_hh_tes_in!T21/RES_hh_num_in!T21)</f>
        <v>0</v>
      </c>
      <c r="U21" s="72">
        <f>IF(RES_hh_tes_in!U21=0,0,1000*11630*RES_hh_tes_in!U21/RES_hh_num_in!U21)</f>
        <v>0</v>
      </c>
      <c r="V21" s="72">
        <f>IF(RES_hh_tes_in!V21=0,0,1000*11630*RES_hh_tes_in!V21/RES_hh_num_in!V21)</f>
        <v>0</v>
      </c>
      <c r="W21" s="72">
        <f>IF(RES_hh_tes_in!W21=0,0,1000*11630*RES_hh_tes_in!W21/RES_hh_num_in!W21)</f>
        <v>0</v>
      </c>
      <c r="X21" s="72">
        <f>IF(RES_hh_tes_in!X21=0,0,1000*11630*RES_hh_tes_in!X21/RES_hh_num_in!X21)</f>
        <v>961.94324282415005</v>
      </c>
      <c r="Y21" s="72">
        <f>IF(RES_hh_tes_in!Y21=0,0,1000*11630*RES_hh_tes_in!Y21/RES_hh_num_in!Y21)</f>
        <v>1016.9647318474186</v>
      </c>
      <c r="DA21" s="89" t="s">
        <v>832</v>
      </c>
    </row>
    <row r="22" spans="1:105" ht="12" customHeight="1" x14ac:dyDescent="0.25">
      <c r="A22" s="28" t="s">
        <v>202</v>
      </c>
      <c r="B22" s="72"/>
      <c r="C22" s="72">
        <f>IF(RES_hh_tes_in!C22=0,0,1000*11630*RES_hh_tes_in!C22/RES_hh_num_in!C22)</f>
        <v>716.54265801909014</v>
      </c>
      <c r="D22" s="72">
        <f>IF(RES_hh_tes_in!D22=0,0,1000*11630*RES_hh_tes_in!D22/RES_hh_num_in!D22)</f>
        <v>738.48529253376</v>
      </c>
      <c r="E22" s="72">
        <f>IF(RES_hh_tes_in!E22=0,0,1000*11630*RES_hh_tes_in!E22/RES_hh_num_in!E22)</f>
        <v>743.78958231239642</v>
      </c>
      <c r="F22" s="72">
        <f>IF(RES_hh_tes_in!F22=0,0,1000*11630*RES_hh_tes_in!F22/RES_hh_num_in!F22)</f>
        <v>755.74552144112602</v>
      </c>
      <c r="G22" s="72">
        <f>IF(RES_hh_tes_in!G22=0,0,1000*11630*RES_hh_tes_in!G22/RES_hh_num_in!G22)</f>
        <v>789.10890105281703</v>
      </c>
      <c r="H22" s="72">
        <f>IF(RES_hh_tes_in!H22=0,0,1000*11630*RES_hh_tes_in!H22/RES_hh_num_in!H22)</f>
        <v>760.6903837917373</v>
      </c>
      <c r="I22" s="72">
        <f>IF(RES_hh_tes_in!I22=0,0,1000*11630*RES_hh_tes_in!I22/RES_hh_num_in!I22)</f>
        <v>778.78795532662969</v>
      </c>
      <c r="J22" s="72">
        <f>IF(RES_hh_tes_in!J22=0,0,1000*11630*RES_hh_tes_in!J22/RES_hh_num_in!J22)</f>
        <v>775.0378631138708</v>
      </c>
      <c r="K22" s="72">
        <f>IF(RES_hh_tes_in!K22=0,0,1000*11630*RES_hh_tes_in!K22/RES_hh_num_in!K22)</f>
        <v>747.93373900660367</v>
      </c>
      <c r="L22" s="72">
        <f>IF(RES_hh_tes_in!L22=0,0,1000*11630*RES_hh_tes_in!L22/RES_hh_num_in!L22)</f>
        <v>544.27376992802181</v>
      </c>
      <c r="M22" s="72">
        <f>IF(RES_hh_tes_in!M22=0,0,1000*11630*RES_hh_tes_in!M22/RES_hh_num_in!M22)</f>
        <v>953.02078411185119</v>
      </c>
      <c r="N22" s="72">
        <f>IF(RES_hh_tes_in!N22=0,0,1000*11630*RES_hh_tes_in!N22/RES_hh_num_in!N22)</f>
        <v>879.49324463946391</v>
      </c>
      <c r="O22" s="72">
        <f>IF(RES_hh_tes_in!O22=0,0,1000*11630*RES_hh_tes_in!O22/RES_hh_num_in!O22)</f>
        <v>821.54244372141454</v>
      </c>
      <c r="P22" s="72">
        <f>IF(RES_hh_tes_in!P22=0,0,1000*11630*RES_hh_tes_in!P22/RES_hh_num_in!P22)</f>
        <v>0</v>
      </c>
      <c r="Q22" s="72">
        <f>IF(RES_hh_tes_in!Q22=0,0,1000*11630*RES_hh_tes_in!Q22/RES_hh_num_in!Q22)</f>
        <v>949.86678389060341</v>
      </c>
      <c r="R22" s="72">
        <f>IF(RES_hh_tes_in!R22=0,0,1000*11630*RES_hh_tes_in!R22/RES_hh_num_in!R22)</f>
        <v>994.65660802005971</v>
      </c>
      <c r="S22" s="72">
        <f>IF(RES_hh_tes_in!S22=0,0,1000*11630*RES_hh_tes_in!S22/RES_hh_num_in!S22)</f>
        <v>962.97679378684279</v>
      </c>
      <c r="T22" s="72">
        <f>IF(RES_hh_tes_in!T22=0,0,1000*11630*RES_hh_tes_in!T22/RES_hh_num_in!T22)</f>
        <v>925.53061815427463</v>
      </c>
      <c r="U22" s="72">
        <f>IF(RES_hh_tes_in!U22=0,0,1000*11630*RES_hh_tes_in!U22/RES_hh_num_in!U22)</f>
        <v>933.77858939403029</v>
      </c>
      <c r="V22" s="72">
        <f>IF(RES_hh_tes_in!V22=0,0,1000*11630*RES_hh_tes_in!V22/RES_hh_num_in!V22)</f>
        <v>991.39393155159007</v>
      </c>
      <c r="W22" s="72">
        <f>IF(RES_hh_tes_in!W22=0,0,1000*11630*RES_hh_tes_in!W22/RES_hh_num_in!W22)</f>
        <v>1003.6645720486953</v>
      </c>
      <c r="X22" s="72">
        <f>IF(RES_hh_tes_in!X22=0,0,1000*11630*RES_hh_tes_in!X22/RES_hh_num_in!X22)</f>
        <v>1010.8754974730343</v>
      </c>
      <c r="Y22" s="72">
        <f>IF(RES_hh_tes_in!Y22=0,0,1000*11630*RES_hh_tes_in!Y22/RES_hh_num_in!Y22)</f>
        <v>1007.1842740521516</v>
      </c>
      <c r="DA22" s="89" t="s">
        <v>833</v>
      </c>
    </row>
    <row r="23" spans="1:105" ht="12" customHeight="1" x14ac:dyDescent="0.25">
      <c r="A23" s="28" t="s">
        <v>197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X23" s="72">
        <f>IF(RES_hh_tes_in!X23=0,0,1000*11630*RES_hh_tes_in!X23/RES_hh_num_in!X23)</f>
        <v>0</v>
      </c>
      <c r="Y23" s="72">
        <f>IF(RES_hh_tes_in!Y23=0,0,1000*11630*RES_hh_tes_in!Y23/RES_hh_num_in!Y23)</f>
        <v>0</v>
      </c>
      <c r="DA23" s="89" t="s">
        <v>834</v>
      </c>
    </row>
    <row r="24" spans="1:105" ht="12" customHeight="1" x14ac:dyDescent="0.25">
      <c r="A24" s="28" t="s">
        <v>198</v>
      </c>
      <c r="B24" s="72"/>
      <c r="C24" s="72">
        <f>IF(RES_hh_tes_in!C24=0,0,1000*11630*RES_hh_tes_in!C24/RES_hh_num_in!C24)</f>
        <v>763.1817212921178</v>
      </c>
      <c r="D24" s="72">
        <f>IF(RES_hh_tes_in!D24=0,0,1000*11630*RES_hh_tes_in!D24/RES_hh_num_in!D24)</f>
        <v>751.99062015331867</v>
      </c>
      <c r="E24" s="72">
        <f>IF(RES_hh_tes_in!E24=0,0,1000*11630*RES_hh_tes_in!E24/RES_hh_num_in!E24)</f>
        <v>742.66965903127709</v>
      </c>
      <c r="F24" s="72">
        <f>IF(RES_hh_tes_in!F24=0,0,1000*11630*RES_hh_tes_in!F24/RES_hh_num_in!F24)</f>
        <v>772.59202212205037</v>
      </c>
      <c r="G24" s="72">
        <f>IF(RES_hh_tes_in!G24=0,0,1000*11630*RES_hh_tes_in!G24/RES_hh_num_in!G24)</f>
        <v>764.34794040759061</v>
      </c>
      <c r="H24" s="72">
        <f>IF(RES_hh_tes_in!H24=0,0,1000*11630*RES_hh_tes_in!H24/RES_hh_num_in!H24)</f>
        <v>778.75838503101124</v>
      </c>
      <c r="I24" s="72">
        <f>IF(RES_hh_tes_in!I24=0,0,1000*11630*RES_hh_tes_in!I24/RES_hh_num_in!I24)</f>
        <v>785.54835043630294</v>
      </c>
      <c r="J24" s="72">
        <f>IF(RES_hh_tes_in!J24=0,0,1000*11630*RES_hh_tes_in!J24/RES_hh_num_in!J24)</f>
        <v>739.04822038909606</v>
      </c>
      <c r="K24" s="72">
        <f>IF(RES_hh_tes_in!K24=0,0,1000*11630*RES_hh_tes_in!K24/RES_hh_num_in!K24)</f>
        <v>793.98353403480849</v>
      </c>
      <c r="L24" s="72">
        <f>IF(RES_hh_tes_in!L24=0,0,1000*11630*RES_hh_tes_in!L24/RES_hh_num_in!L24)</f>
        <v>803.43796649878254</v>
      </c>
      <c r="M24" s="72">
        <f>IF(RES_hh_tes_in!M24=0,0,1000*11630*RES_hh_tes_in!M24/RES_hh_num_in!M24)</f>
        <v>743.73104044113188</v>
      </c>
      <c r="N24" s="72">
        <f>IF(RES_hh_tes_in!N24=0,0,1000*11630*RES_hh_tes_in!N24/RES_hh_num_in!N24)</f>
        <v>789.35780399520991</v>
      </c>
      <c r="O24" s="72">
        <f>IF(RES_hh_tes_in!O24=0,0,1000*11630*RES_hh_tes_in!O24/RES_hh_num_in!O24)</f>
        <v>868.0312543989495</v>
      </c>
      <c r="P24" s="72">
        <f>IF(RES_hh_tes_in!P24=0,0,1000*11630*RES_hh_tes_in!P24/RES_hh_num_in!P24)</f>
        <v>862.58212306092366</v>
      </c>
      <c r="Q24" s="72">
        <f>IF(RES_hh_tes_in!Q24=0,0,1000*11630*RES_hh_tes_in!Q24/RES_hh_num_in!Q24)</f>
        <v>936.15117935158946</v>
      </c>
      <c r="R24" s="72">
        <f>IF(RES_hh_tes_in!R24=0,0,1000*11630*RES_hh_tes_in!R24/RES_hh_num_in!R24)</f>
        <v>1000.1738590693067</v>
      </c>
      <c r="S24" s="72">
        <f>IF(RES_hh_tes_in!S24=0,0,1000*11630*RES_hh_tes_in!S24/RES_hh_num_in!S24)</f>
        <v>934.0707958536359</v>
      </c>
      <c r="T24" s="72">
        <f>IF(RES_hh_tes_in!T24=0,0,1000*11630*RES_hh_tes_in!T24/RES_hh_num_in!T24)</f>
        <v>992.82704588388435</v>
      </c>
      <c r="U24" s="72">
        <f>IF(RES_hh_tes_in!U24=0,0,1000*11630*RES_hh_tes_in!U24/RES_hh_num_in!U24)</f>
        <v>1008.4819402925924</v>
      </c>
      <c r="V24" s="72">
        <f>IF(RES_hh_tes_in!V24=0,0,1000*11630*RES_hh_tes_in!V24/RES_hh_num_in!V24)</f>
        <v>918.29918273541614</v>
      </c>
      <c r="W24" s="72">
        <f>IF(RES_hh_tes_in!W24=0,0,1000*11630*RES_hh_tes_in!W24/RES_hh_num_in!W24)</f>
        <v>1018.1904030573506</v>
      </c>
      <c r="X24" s="72">
        <f>IF(RES_hh_tes_in!X24=0,0,1000*11630*RES_hh_tes_in!X24/RES_hh_num_in!X24)</f>
        <v>979.77697884395741</v>
      </c>
      <c r="Y24" s="72">
        <f>IF(RES_hh_tes_in!Y24=0,0,1000*11630*RES_hh_tes_in!Y24/RES_hh_num_in!Y24)</f>
        <v>1044.5206753223383</v>
      </c>
      <c r="DA24" s="89" t="s">
        <v>835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724.00025502025812</v>
      </c>
      <c r="D25" s="74">
        <f>IF(RES_hh_tes_in!D25=0,0,1000*11630*RES_hh_tes_in!D25/RES_hh_num_in!D25)</f>
        <v>712.07242779632827</v>
      </c>
      <c r="E25" s="74">
        <f>IF(RES_hh_tes_in!E25=0,0,1000*11630*RES_hh_tes_in!E25/RES_hh_num_in!E25)</f>
        <v>724.15621907861305</v>
      </c>
      <c r="F25" s="74">
        <f>IF(RES_hh_tes_in!F25=0,0,1000*11630*RES_hh_tes_in!F25/RES_hh_num_in!F25)</f>
        <v>733.00724306065865</v>
      </c>
      <c r="G25" s="74">
        <f>IF(RES_hh_tes_in!G25=0,0,1000*11630*RES_hh_tes_in!G25/RES_hh_num_in!G25)</f>
        <v>750.59842026344643</v>
      </c>
      <c r="H25" s="74">
        <f>IF(RES_hh_tes_in!H25=0,0,1000*11630*RES_hh_tes_in!H25/RES_hh_num_in!H25)</f>
        <v>767.31854391651473</v>
      </c>
      <c r="I25" s="74">
        <f>IF(RES_hh_tes_in!I25=0,0,1000*11630*RES_hh_tes_in!I25/RES_hh_num_in!I25)</f>
        <v>660.53505895481635</v>
      </c>
      <c r="J25" s="74">
        <f>IF(RES_hh_tes_in!J25=0,0,1000*11630*RES_hh_tes_in!J25/RES_hh_num_in!J25)</f>
        <v>678.24962255531227</v>
      </c>
      <c r="K25" s="74">
        <f>IF(RES_hh_tes_in!K25=0,0,1000*11630*RES_hh_tes_in!K25/RES_hh_num_in!K25)</f>
        <v>749.26842426183021</v>
      </c>
      <c r="L25" s="74">
        <f>IF(RES_hh_tes_in!L25=0,0,1000*11630*RES_hh_tes_in!L25/RES_hh_num_in!L25)</f>
        <v>727.57658303702556</v>
      </c>
      <c r="M25" s="74">
        <f>IF(RES_hh_tes_in!M25=0,0,1000*11630*RES_hh_tes_in!M25/RES_hh_num_in!M25)</f>
        <v>761.0669679620911</v>
      </c>
      <c r="N25" s="74">
        <f>IF(RES_hh_tes_in!N25=0,0,1000*11630*RES_hh_tes_in!N25/RES_hh_num_in!N25)</f>
        <v>750.67018505982958</v>
      </c>
      <c r="O25" s="74">
        <f>IF(RES_hh_tes_in!O25=0,0,1000*11630*RES_hh_tes_in!O25/RES_hh_num_in!O25)</f>
        <v>816.71399761348107</v>
      </c>
      <c r="P25" s="74">
        <f>IF(RES_hh_tes_in!P25=0,0,1000*11630*RES_hh_tes_in!P25/RES_hh_num_in!P25)</f>
        <v>806.46580981624879</v>
      </c>
      <c r="Q25" s="74">
        <f>IF(RES_hh_tes_in!Q25=0,0,1000*11630*RES_hh_tes_in!Q25/RES_hh_num_in!Q25)</f>
        <v>873.31034374111141</v>
      </c>
      <c r="R25" s="74">
        <f>IF(RES_hh_tes_in!R25=0,0,1000*11630*RES_hh_tes_in!R25/RES_hh_num_in!R25)</f>
        <v>969.72783350101452</v>
      </c>
      <c r="S25" s="74">
        <f>IF(RES_hh_tes_in!S25=0,0,1000*11630*RES_hh_tes_in!S25/RES_hh_num_in!S25)</f>
        <v>907.88432343614534</v>
      </c>
      <c r="T25" s="74">
        <f>IF(RES_hh_tes_in!T25=0,0,1000*11630*RES_hh_tes_in!T25/RES_hh_num_in!T25)</f>
        <v>968.77250344313211</v>
      </c>
      <c r="U25" s="74">
        <f>IF(RES_hh_tes_in!U25=0,0,1000*11630*RES_hh_tes_in!U25/RES_hh_num_in!U25)</f>
        <v>953.72871685180792</v>
      </c>
      <c r="V25" s="74">
        <f>IF(RES_hh_tes_in!V25=0,0,1000*11630*RES_hh_tes_in!V25/RES_hh_num_in!V25)</f>
        <v>912.79419990570875</v>
      </c>
      <c r="W25" s="74">
        <f>IF(RES_hh_tes_in!W25=0,0,1000*11630*RES_hh_tes_in!W25/RES_hh_num_in!W25)</f>
        <v>987.22709837028663</v>
      </c>
      <c r="X25" s="74">
        <f>IF(RES_hh_tes_in!X25=0,0,1000*11630*RES_hh_tes_in!X25/RES_hh_num_in!X25)</f>
        <v>948.49455069991575</v>
      </c>
      <c r="Y25" s="74">
        <f>IF(RES_hh_tes_in!Y25=0,0,1000*11630*RES_hh_tes_in!Y25/RES_hh_num_in!Y25)</f>
        <v>988.30105956840521</v>
      </c>
      <c r="DA25" s="90" t="s">
        <v>836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224.54293866071174</v>
      </c>
      <c r="D26" s="77">
        <f>IF(RES_hh_tes_in!D26=0,0,1000*11630*RES_hh_tes_in!D26/RES_hh_num_in!D26)</f>
        <v>233.77702027400292</v>
      </c>
      <c r="E26" s="77">
        <f>IF(RES_hh_tes_in!E26=0,0,1000*11630*RES_hh_tes_in!E26/RES_hh_num_in!E26)</f>
        <v>257.06547161773966</v>
      </c>
      <c r="F26" s="77">
        <f>IF(RES_hh_tes_in!F26=0,0,1000*11630*RES_hh_tes_in!F26/RES_hh_num_in!F26)</f>
        <v>256.81999143416419</v>
      </c>
      <c r="G26" s="77">
        <f>IF(RES_hh_tes_in!G26=0,0,1000*11630*RES_hh_tes_in!G26/RES_hh_num_in!G26)</f>
        <v>312.44984313370696</v>
      </c>
      <c r="H26" s="77">
        <f>IF(RES_hh_tes_in!H26=0,0,1000*11630*RES_hh_tes_in!H26/RES_hh_num_in!H26)</f>
        <v>300.66916685765244</v>
      </c>
      <c r="I26" s="77">
        <f>IF(RES_hh_tes_in!I26=0,0,1000*11630*RES_hh_tes_in!I26/RES_hh_num_in!I26)</f>
        <v>304.33946907232587</v>
      </c>
      <c r="J26" s="77">
        <f>IF(RES_hh_tes_in!J26=0,0,1000*11630*RES_hh_tes_in!J26/RES_hh_num_in!J26)</f>
        <v>286.55831932883694</v>
      </c>
      <c r="K26" s="77">
        <f>IF(RES_hh_tes_in!K26=0,0,1000*11630*RES_hh_tes_in!K26/RES_hh_num_in!K26)</f>
        <v>297.78995262696696</v>
      </c>
      <c r="L26" s="77">
        <f>IF(RES_hh_tes_in!L26=0,0,1000*11630*RES_hh_tes_in!L26/RES_hh_num_in!L26)</f>
        <v>308.76372927365571</v>
      </c>
      <c r="M26" s="77">
        <f>IF(RES_hh_tes_in!M26=0,0,1000*11630*RES_hh_tes_in!M26/RES_hh_num_in!M26)</f>
        <v>328.67123376114978</v>
      </c>
      <c r="N26" s="77">
        <f>IF(RES_hh_tes_in!N26=0,0,1000*11630*RES_hh_tes_in!N26/RES_hh_num_in!N26)</f>
        <v>328.63666241282493</v>
      </c>
      <c r="O26" s="77">
        <f>IF(RES_hh_tes_in!O26=0,0,1000*11630*RES_hh_tes_in!O26/RES_hh_num_in!O26)</f>
        <v>330.15221264134595</v>
      </c>
      <c r="P26" s="77">
        <f>IF(RES_hh_tes_in!P26=0,0,1000*11630*RES_hh_tes_in!P26/RES_hh_num_in!P26)</f>
        <v>328.65920875292568</v>
      </c>
      <c r="Q26" s="77">
        <f>IF(RES_hh_tes_in!Q26=0,0,1000*11630*RES_hh_tes_in!Q26/RES_hh_num_in!Q26)</f>
        <v>330.16935238577423</v>
      </c>
      <c r="R26" s="77">
        <f>IF(RES_hh_tes_in!R26=0,0,1000*11630*RES_hh_tes_in!R26/RES_hh_num_in!R26)</f>
        <v>325.44313839023681</v>
      </c>
      <c r="S26" s="77">
        <f>IF(RES_hh_tes_in!S26=0,0,1000*11630*RES_hh_tes_in!S26/RES_hh_num_in!S26)</f>
        <v>320.75917753870152</v>
      </c>
      <c r="T26" s="77">
        <f>IF(RES_hh_tes_in!T26=0,0,1000*11630*RES_hh_tes_in!T26/RES_hh_num_in!T26)</f>
        <v>314.26702633753087</v>
      </c>
      <c r="U26" s="77">
        <f>IF(RES_hh_tes_in!U26=0,0,1000*11630*RES_hh_tes_in!U26/RES_hh_num_in!U26)</f>
        <v>305.09850562691162</v>
      </c>
      <c r="V26" s="77">
        <f>IF(RES_hh_tes_in!V26=0,0,1000*11630*RES_hh_tes_in!V26/RES_hh_num_in!V26)</f>
        <v>296.36336110253234</v>
      </c>
      <c r="W26" s="77">
        <f>IF(RES_hh_tes_in!W26=0,0,1000*11630*RES_hh_tes_in!W26/RES_hh_num_in!W26)</f>
        <v>286.13854084641719</v>
      </c>
      <c r="X26" s="77">
        <f>IF(RES_hh_tes_in!X26=0,0,1000*11630*RES_hh_tes_in!X26/RES_hh_num_in!X26)</f>
        <v>271.00703514032404</v>
      </c>
      <c r="Y26" s="77">
        <f>IF(RES_hh_tes_in!Y26=0,0,1000*11630*RES_hh_tes_in!Y26/RES_hh_num_in!Y26)</f>
        <v>273.06495298043859</v>
      </c>
      <c r="DA26" s="92" t="s">
        <v>837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122.68297767532067</v>
      </c>
      <c r="D27" s="69">
        <f>IF(RES_hh_tes_in!D27=0,0,1000*11630*RES_hh_tes_in!D27/RES_hh_num_in!D27)</f>
        <v>124.74609476066902</v>
      </c>
      <c r="E27" s="69">
        <f>IF(RES_hh_tes_in!E27=0,0,1000*11630*RES_hh_tes_in!E27/RES_hh_num_in!E27)</f>
        <v>129.57386547446444</v>
      </c>
      <c r="F27" s="69">
        <f>IF(RES_hh_tes_in!F27=0,0,1000*11630*RES_hh_tes_in!F27/RES_hh_num_in!F27)</f>
        <v>135.47635547236601</v>
      </c>
      <c r="G27" s="69">
        <f>IF(RES_hh_tes_in!G27=0,0,1000*11630*RES_hh_tes_in!G27/RES_hh_num_in!G27)</f>
        <v>142.02090412500877</v>
      </c>
      <c r="H27" s="69">
        <f>IF(RES_hh_tes_in!H27=0,0,1000*11630*RES_hh_tes_in!H27/RES_hh_num_in!H27)</f>
        <v>146.16374973144582</v>
      </c>
      <c r="I27" s="69">
        <f>IF(RES_hh_tes_in!I27=0,0,1000*11630*RES_hh_tes_in!I27/RES_hh_num_in!I27)</f>
        <v>144.33511197848665</v>
      </c>
      <c r="J27" s="69">
        <f>IF(RES_hh_tes_in!J27=0,0,1000*11630*RES_hh_tes_in!J27/RES_hh_num_in!J27)</f>
        <v>139.46419639111306</v>
      </c>
      <c r="K27" s="69">
        <f>IF(RES_hh_tes_in!K27=0,0,1000*11630*RES_hh_tes_in!K27/RES_hh_num_in!K27)</f>
        <v>153.98665638810468</v>
      </c>
      <c r="L27" s="69">
        <f>IF(RES_hh_tes_in!L27=0,0,1000*11630*RES_hh_tes_in!L27/RES_hh_num_in!L27)</f>
        <v>165.12712753230468</v>
      </c>
      <c r="M27" s="69">
        <f>IF(RES_hh_tes_in!M27=0,0,1000*11630*RES_hh_tes_in!M27/RES_hh_num_in!M27)</f>
        <v>166.15189430431678</v>
      </c>
      <c r="N27" s="69">
        <f>IF(RES_hh_tes_in!N27=0,0,1000*11630*RES_hh_tes_in!N27/RES_hh_num_in!N27)</f>
        <v>170.30938386386114</v>
      </c>
      <c r="O27" s="69">
        <f>IF(RES_hh_tes_in!O27=0,0,1000*11630*RES_hh_tes_in!O27/RES_hh_num_in!O27)</f>
        <v>187.38293556397201</v>
      </c>
      <c r="P27" s="69">
        <f>IF(RES_hh_tes_in!P27=0,0,1000*11630*RES_hh_tes_in!P27/RES_hh_num_in!P27)</f>
        <v>187.0464515231821</v>
      </c>
      <c r="Q27" s="69">
        <f>IF(RES_hh_tes_in!Q27=0,0,1000*11630*RES_hh_tes_in!Q27/RES_hh_num_in!Q27)</f>
        <v>202.89901688378956</v>
      </c>
      <c r="R27" s="69">
        <f>IF(RES_hh_tes_in!R27=0,0,1000*11630*RES_hh_tes_in!R27/RES_hh_num_in!R27)</f>
        <v>203.07689707170547</v>
      </c>
      <c r="S27" s="69">
        <f>IF(RES_hh_tes_in!S27=0,0,1000*11630*RES_hh_tes_in!S27/RES_hh_num_in!S27)</f>
        <v>220.07200691597549</v>
      </c>
      <c r="T27" s="69">
        <f>IF(RES_hh_tes_in!T27=0,0,1000*11630*RES_hh_tes_in!T27/RES_hh_num_in!T27)</f>
        <v>232.74237695547339</v>
      </c>
      <c r="U27" s="69">
        <f>IF(RES_hh_tes_in!U27=0,0,1000*11630*RES_hh_tes_in!U27/RES_hh_num_in!U27)</f>
        <v>233.62701340361033</v>
      </c>
      <c r="V27" s="69">
        <f>IF(RES_hh_tes_in!V27=0,0,1000*11630*RES_hh_tes_in!V27/RES_hh_num_in!V27)</f>
        <v>236.07075528651384</v>
      </c>
      <c r="W27" s="69">
        <f>IF(RES_hh_tes_in!W27=0,0,1000*11630*RES_hh_tes_in!W27/RES_hh_num_in!W27)</f>
        <v>237.58067491912306</v>
      </c>
      <c r="X27" s="69">
        <f>IF(RES_hh_tes_in!X27=0,0,1000*11630*RES_hh_tes_in!X27/RES_hh_num_in!X27)</f>
        <v>230.22557167596113</v>
      </c>
      <c r="Y27" s="69">
        <f>IF(RES_hh_tes_in!Y27=0,0,1000*11630*RES_hh_tes_in!Y27/RES_hh_num_in!Y27)</f>
        <v>233.07776006678347</v>
      </c>
      <c r="DA27" s="88" t="s">
        <v>838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X28" s="72">
        <f>IF(RES_hh_tes_in!X28=0,0,1000*11630*RES_hh_tes_in!X28/RES_hh_num_in!X28)</f>
        <v>0</v>
      </c>
      <c r="Y28" s="72">
        <f>IF(RES_hh_tes_in!Y28=0,0,1000*11630*RES_hh_tes_in!Y28/RES_hh_num_in!Y28)</f>
        <v>0</v>
      </c>
      <c r="DA28" s="89" t="s">
        <v>839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0</v>
      </c>
      <c r="D29" s="72">
        <f>IF(RES_hh_tes_in!D29=0,0,1000*11630*RES_hh_tes_in!D29/RES_hh_num_in!D29)</f>
        <v>0</v>
      </c>
      <c r="E29" s="72">
        <f>IF(RES_hh_tes_in!E29=0,0,1000*11630*RES_hh_tes_in!E29/RES_hh_num_in!E29)</f>
        <v>0</v>
      </c>
      <c r="F29" s="72">
        <f>IF(RES_hh_tes_in!F29=0,0,1000*11630*RES_hh_tes_in!F29/RES_hh_num_in!F29)</f>
        <v>0</v>
      </c>
      <c r="G29" s="72">
        <f>IF(RES_hh_tes_in!G29=0,0,1000*11630*RES_hh_tes_in!G29/RES_hh_num_in!G29)</f>
        <v>0</v>
      </c>
      <c r="H29" s="72">
        <f>IF(RES_hh_tes_in!H29=0,0,1000*11630*RES_hh_tes_in!H29/RES_hh_num_in!H29)</f>
        <v>0</v>
      </c>
      <c r="I29" s="72">
        <f>IF(RES_hh_tes_in!I29=0,0,1000*11630*RES_hh_tes_in!I29/RES_hh_num_in!I29)</f>
        <v>0</v>
      </c>
      <c r="J29" s="72">
        <f>IF(RES_hh_tes_in!J29=0,0,1000*11630*RES_hh_tes_in!J29/RES_hh_num_in!J29)</f>
        <v>0</v>
      </c>
      <c r="K29" s="72">
        <f>IF(RES_hh_tes_in!K29=0,0,1000*11630*RES_hh_tes_in!K29/RES_hh_num_in!K29)</f>
        <v>0</v>
      </c>
      <c r="L29" s="72">
        <f>IF(RES_hh_tes_in!L29=0,0,1000*11630*RES_hh_tes_in!L29/RES_hh_num_in!L29)</f>
        <v>0</v>
      </c>
      <c r="M29" s="72">
        <f>IF(RES_hh_tes_in!M29=0,0,1000*11630*RES_hh_tes_in!M29/RES_hh_num_in!M29)</f>
        <v>0</v>
      </c>
      <c r="N29" s="72">
        <f>IF(RES_hh_tes_in!N29=0,0,1000*11630*RES_hh_tes_in!N29/RES_hh_num_in!N29)</f>
        <v>0</v>
      </c>
      <c r="O29" s="72">
        <f>IF(RES_hh_tes_in!O29=0,0,1000*11630*RES_hh_tes_in!O29/RES_hh_num_in!O29)</f>
        <v>0</v>
      </c>
      <c r="P29" s="72">
        <f>IF(RES_hh_tes_in!P29=0,0,1000*11630*RES_hh_tes_in!P29/RES_hh_num_in!P29)</f>
        <v>0</v>
      </c>
      <c r="Q29" s="72">
        <f>IF(RES_hh_tes_in!Q29=0,0,1000*11630*RES_hh_tes_in!Q29/RES_hh_num_in!Q29)</f>
        <v>0</v>
      </c>
      <c r="R29" s="72">
        <f>IF(RES_hh_tes_in!R29=0,0,1000*11630*RES_hh_tes_in!R29/RES_hh_num_in!R29)</f>
        <v>0</v>
      </c>
      <c r="S29" s="72">
        <f>IF(RES_hh_tes_in!S29=0,0,1000*11630*RES_hh_tes_in!S29/RES_hh_num_in!S29)</f>
        <v>0</v>
      </c>
      <c r="T29" s="72">
        <f>IF(RES_hh_tes_in!T29=0,0,1000*11630*RES_hh_tes_in!T29/RES_hh_num_in!T29)</f>
        <v>0</v>
      </c>
      <c r="U29" s="72">
        <f>IF(RES_hh_tes_in!U29=0,0,1000*11630*RES_hh_tes_in!U29/RES_hh_num_in!U29)</f>
        <v>0</v>
      </c>
      <c r="V29" s="72">
        <f>IF(RES_hh_tes_in!V29=0,0,1000*11630*RES_hh_tes_in!V29/RES_hh_num_in!V29)</f>
        <v>0</v>
      </c>
      <c r="W29" s="72">
        <f>IF(RES_hh_tes_in!W29=0,0,1000*11630*RES_hh_tes_in!W29/RES_hh_num_in!W29)</f>
        <v>0</v>
      </c>
      <c r="X29" s="72">
        <f>IF(RES_hh_tes_in!X29=0,0,1000*11630*RES_hh_tes_in!X29/RES_hh_num_in!X29)</f>
        <v>0</v>
      </c>
      <c r="Y29" s="72">
        <f>IF(RES_hh_tes_in!Y29=0,0,1000*11630*RES_hh_tes_in!Y29/RES_hh_num_in!Y29)</f>
        <v>0</v>
      </c>
      <c r="DA29" s="89" t="s">
        <v>840</v>
      </c>
    </row>
    <row r="30" spans="1:105" ht="12" customHeight="1" x14ac:dyDescent="0.25">
      <c r="A30" s="28" t="s">
        <v>189</v>
      </c>
      <c r="B30" s="72"/>
      <c r="C30" s="72">
        <f>IF(RES_hh_tes_in!C30=0,0,1000*11630*RES_hh_tes_in!C30/RES_hh_num_in!C30)</f>
        <v>138.57099695174585</v>
      </c>
      <c r="D30" s="72">
        <f>IF(RES_hh_tes_in!D30=0,0,1000*11630*RES_hh_tes_in!D30/RES_hh_num_in!D30)</f>
        <v>0</v>
      </c>
      <c r="E30" s="72">
        <f>IF(RES_hh_tes_in!E30=0,0,1000*11630*RES_hh_tes_in!E30/RES_hh_num_in!E30)</f>
        <v>0</v>
      </c>
      <c r="F30" s="72">
        <f>IF(RES_hh_tes_in!F30=0,0,1000*11630*RES_hh_tes_in!F30/RES_hh_num_in!F30)</f>
        <v>0</v>
      </c>
      <c r="G30" s="72">
        <f>IF(RES_hh_tes_in!G30=0,0,1000*11630*RES_hh_tes_in!G30/RES_hh_num_in!G30)</f>
        <v>0</v>
      </c>
      <c r="H30" s="72">
        <f>IF(RES_hh_tes_in!H30=0,0,1000*11630*RES_hh_tes_in!H30/RES_hh_num_in!H30)</f>
        <v>120.12660858203415</v>
      </c>
      <c r="I30" s="72">
        <f>IF(RES_hh_tes_in!I30=0,0,1000*11630*RES_hh_tes_in!I30/RES_hh_num_in!I30)</f>
        <v>101.74399803241241</v>
      </c>
      <c r="J30" s="72">
        <f>IF(RES_hh_tes_in!J30=0,0,1000*11630*RES_hh_tes_in!J30/RES_hh_num_in!J30)</f>
        <v>155.55719930497801</v>
      </c>
      <c r="K30" s="72">
        <f>IF(RES_hh_tes_in!K30=0,0,1000*11630*RES_hh_tes_in!K30/RES_hh_num_in!K30)</f>
        <v>186.67605843308058</v>
      </c>
      <c r="L30" s="72">
        <f>IF(RES_hh_tes_in!L30=0,0,1000*11630*RES_hh_tes_in!L30/RES_hh_num_in!L30)</f>
        <v>184.13284256944391</v>
      </c>
      <c r="M30" s="72">
        <f>IF(RES_hh_tes_in!M30=0,0,1000*11630*RES_hh_tes_in!M30/RES_hh_num_in!M30)</f>
        <v>0</v>
      </c>
      <c r="N30" s="72">
        <f>IF(RES_hh_tes_in!N30=0,0,1000*11630*RES_hh_tes_in!N30/RES_hh_num_in!N30)</f>
        <v>0</v>
      </c>
      <c r="O30" s="72">
        <f>IF(RES_hh_tes_in!O30=0,0,1000*11630*RES_hh_tes_in!O30/RES_hh_num_in!O30)</f>
        <v>177.28825821256285</v>
      </c>
      <c r="P30" s="72">
        <f>IF(RES_hh_tes_in!P30=0,0,1000*11630*RES_hh_tes_in!P30/RES_hh_num_in!P30)</f>
        <v>189.48817186102667</v>
      </c>
      <c r="Q30" s="72">
        <f>IF(RES_hh_tes_in!Q30=0,0,1000*11630*RES_hh_tes_in!Q30/RES_hh_num_in!Q30)</f>
        <v>209.49439014667917</v>
      </c>
      <c r="R30" s="72">
        <f>IF(RES_hh_tes_in!R30=0,0,1000*11630*RES_hh_tes_in!R30/RES_hh_num_in!R30)</f>
        <v>0</v>
      </c>
      <c r="S30" s="72">
        <f>IF(RES_hh_tes_in!S30=0,0,1000*11630*RES_hh_tes_in!S30/RES_hh_num_in!S30)</f>
        <v>0</v>
      </c>
      <c r="T30" s="72">
        <f>IF(RES_hh_tes_in!T30=0,0,1000*11630*RES_hh_tes_in!T30/RES_hh_num_in!T30)</f>
        <v>0</v>
      </c>
      <c r="U30" s="72">
        <f>IF(RES_hh_tes_in!U30=0,0,1000*11630*RES_hh_tes_in!U30/RES_hh_num_in!U30)</f>
        <v>0</v>
      </c>
      <c r="V30" s="72">
        <f>IF(RES_hh_tes_in!V30=0,0,1000*11630*RES_hh_tes_in!V30/RES_hh_num_in!V30)</f>
        <v>0</v>
      </c>
      <c r="W30" s="72">
        <f>IF(RES_hh_tes_in!W30=0,0,1000*11630*RES_hh_tes_in!W30/RES_hh_num_in!W30)</f>
        <v>0</v>
      </c>
      <c r="X30" s="72">
        <f>IF(RES_hh_tes_in!X30=0,0,1000*11630*RES_hh_tes_in!X30/RES_hh_num_in!X30)</f>
        <v>228.01312181959946</v>
      </c>
      <c r="Y30" s="72">
        <f>IF(RES_hh_tes_in!Y30=0,0,1000*11630*RES_hh_tes_in!Y30/RES_hh_num_in!Y30)</f>
        <v>232.74127141517997</v>
      </c>
      <c r="DA30" s="89" t="s">
        <v>841</v>
      </c>
    </row>
    <row r="31" spans="1:105" ht="12" customHeight="1" x14ac:dyDescent="0.25">
      <c r="A31" s="28" t="s">
        <v>202</v>
      </c>
      <c r="B31" s="72"/>
      <c r="C31" s="72">
        <f>IF(RES_hh_tes_in!C31=0,0,1000*11630*RES_hh_tes_in!C31/RES_hh_num_in!C31)</f>
        <v>0</v>
      </c>
      <c r="D31" s="72">
        <f>IF(RES_hh_tes_in!D31=0,0,1000*11630*RES_hh_tes_in!D31/RES_hh_num_in!D31)</f>
        <v>0</v>
      </c>
      <c r="E31" s="72">
        <f>IF(RES_hh_tes_in!E31=0,0,1000*11630*RES_hh_tes_in!E31/RES_hh_num_in!E31)</f>
        <v>0</v>
      </c>
      <c r="F31" s="72">
        <f>IF(RES_hh_tes_in!F31=0,0,1000*11630*RES_hh_tes_in!F31/RES_hh_num_in!F31)</f>
        <v>0</v>
      </c>
      <c r="G31" s="72">
        <f>IF(RES_hh_tes_in!G31=0,0,1000*11630*RES_hh_tes_in!G31/RES_hh_num_in!G31)</f>
        <v>0</v>
      </c>
      <c r="H31" s="72">
        <f>IF(RES_hh_tes_in!H31=0,0,1000*11630*RES_hh_tes_in!H31/RES_hh_num_in!H31)</f>
        <v>0</v>
      </c>
      <c r="I31" s="72">
        <f>IF(RES_hh_tes_in!I31=0,0,1000*11630*RES_hh_tes_in!I31/RES_hh_num_in!I31)</f>
        <v>0</v>
      </c>
      <c r="J31" s="72">
        <f>IF(RES_hh_tes_in!J31=0,0,1000*11630*RES_hh_tes_in!J31/RES_hh_num_in!J31)</f>
        <v>0</v>
      </c>
      <c r="K31" s="72">
        <f>IF(RES_hh_tes_in!K31=0,0,1000*11630*RES_hh_tes_in!K31/RES_hh_num_in!K31)</f>
        <v>0</v>
      </c>
      <c r="L31" s="72">
        <f>IF(RES_hh_tes_in!L31=0,0,1000*11630*RES_hh_tes_in!L31/RES_hh_num_in!L31)</f>
        <v>0</v>
      </c>
      <c r="M31" s="72">
        <f>IF(RES_hh_tes_in!M31=0,0,1000*11630*RES_hh_tes_in!M31/RES_hh_num_in!M31)</f>
        <v>0</v>
      </c>
      <c r="N31" s="72">
        <f>IF(RES_hh_tes_in!N31=0,0,1000*11630*RES_hh_tes_in!N31/RES_hh_num_in!N31)</f>
        <v>0</v>
      </c>
      <c r="O31" s="72">
        <f>IF(RES_hh_tes_in!O31=0,0,1000*11630*RES_hh_tes_in!O31/RES_hh_num_in!O31)</f>
        <v>0</v>
      </c>
      <c r="P31" s="72">
        <f>IF(RES_hh_tes_in!P31=0,0,1000*11630*RES_hh_tes_in!P31/RES_hh_num_in!P31)</f>
        <v>0</v>
      </c>
      <c r="Q31" s="72">
        <f>IF(RES_hh_tes_in!Q31=0,0,1000*11630*RES_hh_tes_in!Q31/RES_hh_num_in!Q31)</f>
        <v>0</v>
      </c>
      <c r="R31" s="72">
        <f>IF(RES_hh_tes_in!R31=0,0,1000*11630*RES_hh_tes_in!R31/RES_hh_num_in!R31)</f>
        <v>0</v>
      </c>
      <c r="S31" s="72">
        <f>IF(RES_hh_tes_in!S31=0,0,1000*11630*RES_hh_tes_in!S31/RES_hh_num_in!S31)</f>
        <v>0</v>
      </c>
      <c r="T31" s="72">
        <f>IF(RES_hh_tes_in!T31=0,0,1000*11630*RES_hh_tes_in!T31/RES_hh_num_in!T31)</f>
        <v>0</v>
      </c>
      <c r="U31" s="72">
        <f>IF(RES_hh_tes_in!U31=0,0,1000*11630*RES_hh_tes_in!U31/RES_hh_num_in!U31)</f>
        <v>0</v>
      </c>
      <c r="V31" s="72">
        <f>IF(RES_hh_tes_in!V31=0,0,1000*11630*RES_hh_tes_in!V31/RES_hh_num_in!V31)</f>
        <v>0</v>
      </c>
      <c r="W31" s="72">
        <f>IF(RES_hh_tes_in!W31=0,0,1000*11630*RES_hh_tes_in!W31/RES_hh_num_in!W31)</f>
        <v>0</v>
      </c>
      <c r="X31" s="72">
        <f>IF(RES_hh_tes_in!X31=0,0,1000*11630*RES_hh_tes_in!X31/RES_hh_num_in!X31)</f>
        <v>0</v>
      </c>
      <c r="Y31" s="72">
        <f>IF(RES_hh_tes_in!Y31=0,0,1000*11630*RES_hh_tes_in!Y31/RES_hh_num_in!Y31)</f>
        <v>0</v>
      </c>
      <c r="DA31" s="89" t="s">
        <v>842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122.63466757712499</v>
      </c>
      <c r="D32" s="77">
        <f>IF(RES_hh_tes_in!D32=0,0,1000*11630*RES_hh_tes_in!D32/RES_hh_num_in!D32)</f>
        <v>124.74609476066902</v>
      </c>
      <c r="E32" s="77">
        <f>IF(RES_hh_tes_in!E32=0,0,1000*11630*RES_hh_tes_in!E32/RES_hh_num_in!E32)</f>
        <v>129.57386547446444</v>
      </c>
      <c r="F32" s="77">
        <f>IF(RES_hh_tes_in!F32=0,0,1000*11630*RES_hh_tes_in!F32/RES_hh_num_in!F32)</f>
        <v>135.47635547236601</v>
      </c>
      <c r="G32" s="77">
        <f>IF(RES_hh_tes_in!G32=0,0,1000*11630*RES_hh_tes_in!G32/RES_hh_num_in!G32)</f>
        <v>142.02090412500877</v>
      </c>
      <c r="H32" s="77">
        <f>IF(RES_hh_tes_in!H32=0,0,1000*11630*RES_hh_tes_in!H32/RES_hh_num_in!H32)</f>
        <v>146.20102853688331</v>
      </c>
      <c r="I32" s="77">
        <f>IF(RES_hh_tes_in!I32=0,0,1000*11630*RES_hh_tes_in!I32/RES_hh_num_in!I32)</f>
        <v>145.47671871762648</v>
      </c>
      <c r="J32" s="77">
        <f>IF(RES_hh_tes_in!J32=0,0,1000*11630*RES_hh_tes_in!J32/RES_hh_num_in!J32)</f>
        <v>138.93824580074721</v>
      </c>
      <c r="K32" s="77">
        <f>IF(RES_hh_tes_in!K32=0,0,1000*11630*RES_hh_tes_in!K32/RES_hh_num_in!K32)</f>
        <v>153.26567383972852</v>
      </c>
      <c r="L32" s="77">
        <f>IF(RES_hh_tes_in!L32=0,0,1000*11630*RES_hh_tes_in!L32/RES_hh_num_in!L32)</f>
        <v>165.06418853110324</v>
      </c>
      <c r="M32" s="77">
        <f>IF(RES_hh_tes_in!M32=0,0,1000*11630*RES_hh_tes_in!M32/RES_hh_num_in!M32)</f>
        <v>166.15189430431678</v>
      </c>
      <c r="N32" s="77">
        <f>IF(RES_hh_tes_in!N32=0,0,1000*11630*RES_hh_tes_in!N32/RES_hh_num_in!N32)</f>
        <v>170.30938386386114</v>
      </c>
      <c r="O32" s="77">
        <f>IF(RES_hh_tes_in!O32=0,0,1000*11630*RES_hh_tes_in!O32/RES_hh_num_in!O32)</f>
        <v>187.38545611002451</v>
      </c>
      <c r="P32" s="77">
        <f>IF(RES_hh_tes_in!P32=0,0,1000*11630*RES_hh_tes_in!P32/RES_hh_num_in!P32)</f>
        <v>187.03705713725455</v>
      </c>
      <c r="Q32" s="77">
        <f>IF(RES_hh_tes_in!Q32=0,0,1000*11630*RES_hh_tes_in!Q32/RES_hh_num_in!Q32)</f>
        <v>202.89019446814569</v>
      </c>
      <c r="R32" s="77">
        <f>IF(RES_hh_tes_in!R32=0,0,1000*11630*RES_hh_tes_in!R32/RES_hh_num_in!R32)</f>
        <v>203.07689707170547</v>
      </c>
      <c r="S32" s="77">
        <f>IF(RES_hh_tes_in!S32=0,0,1000*11630*RES_hh_tes_in!S32/RES_hh_num_in!S32)</f>
        <v>220.07200691597549</v>
      </c>
      <c r="T32" s="77">
        <f>IF(RES_hh_tes_in!T32=0,0,1000*11630*RES_hh_tes_in!T32/RES_hh_num_in!T32)</f>
        <v>232.74237695547339</v>
      </c>
      <c r="U32" s="77">
        <f>IF(RES_hh_tes_in!U32=0,0,1000*11630*RES_hh_tes_in!U32/RES_hh_num_in!U32)</f>
        <v>233.62701340361033</v>
      </c>
      <c r="V32" s="77">
        <f>IF(RES_hh_tes_in!V32=0,0,1000*11630*RES_hh_tes_in!V32/RES_hh_num_in!V32)</f>
        <v>236.07075528651384</v>
      </c>
      <c r="W32" s="77">
        <f>IF(RES_hh_tes_in!W32=0,0,1000*11630*RES_hh_tes_in!W32/RES_hh_num_in!W32)</f>
        <v>237.58067491912306</v>
      </c>
      <c r="X32" s="77">
        <f>IF(RES_hh_tes_in!X32=0,0,1000*11630*RES_hh_tes_in!X32/RES_hh_num_in!X32)</f>
        <v>230.23061498269141</v>
      </c>
      <c r="Y32" s="77">
        <f>IF(RES_hh_tes_in!Y32=0,0,1000*11630*RES_hh_tes_in!Y32/RES_hh_num_in!Y32)</f>
        <v>233.08050405769322</v>
      </c>
      <c r="DA32" s="92" t="s">
        <v>843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94.904494854694931</v>
      </c>
      <c r="D3" s="65">
        <f>IF(RES_hh_emi_in!D3=0,0,1000000*RES_hh_emi_in!D3/RES_hh_num_in!D3)</f>
        <v>6.9488221833948112</v>
      </c>
      <c r="E3" s="65">
        <f>IF(RES_hh_emi_in!E3=0,0,1000000*RES_hh_emi_in!E3/RES_hh_num_in!E3)</f>
        <v>5.7213012838504422</v>
      </c>
      <c r="F3" s="65">
        <f>IF(RES_hh_emi_in!F3=0,0,1000000*RES_hh_emi_in!F3/RES_hh_num_in!F3)</f>
        <v>3.1345152830520657</v>
      </c>
      <c r="G3" s="65">
        <f>IF(RES_hh_emi_in!G3=0,0,1000000*RES_hh_emi_in!G3/RES_hh_num_in!G3)</f>
        <v>288.90476755803013</v>
      </c>
      <c r="H3" s="65">
        <f>IF(RES_hh_emi_in!H3=0,0,1000000*RES_hh_emi_in!H3/RES_hh_num_in!H3)</f>
        <v>14.612821452367262</v>
      </c>
      <c r="I3" s="65">
        <f>IF(RES_hh_emi_in!I3=0,0,1000000*RES_hh_emi_in!I3/RES_hh_num_in!I3)</f>
        <v>149.97768002343491</v>
      </c>
      <c r="J3" s="65">
        <f>IF(RES_hh_emi_in!J3=0,0,1000000*RES_hh_emi_in!J3/RES_hh_num_in!J3)</f>
        <v>72.9735411779738</v>
      </c>
      <c r="K3" s="65">
        <f>IF(RES_hh_emi_in!K3=0,0,1000000*RES_hh_emi_in!K3/RES_hh_num_in!K3)</f>
        <v>121.12419450347907</v>
      </c>
      <c r="L3" s="65">
        <f>IF(RES_hh_emi_in!L3=0,0,1000000*RES_hh_emi_in!L3/RES_hh_num_in!L3)</f>
        <v>131.16050375165693</v>
      </c>
      <c r="M3" s="65">
        <f>IF(RES_hh_emi_in!M3=0,0,1000000*RES_hh_emi_in!M3/RES_hh_num_in!M3)</f>
        <v>238.14884516279488</v>
      </c>
      <c r="N3" s="65">
        <f>IF(RES_hh_emi_in!N3=0,0,1000000*RES_hh_emi_in!N3/RES_hh_num_in!N3)</f>
        <v>314.42300155468484</v>
      </c>
      <c r="O3" s="65">
        <f>IF(RES_hh_emi_in!O3=0,0,1000000*RES_hh_emi_in!O3/RES_hh_num_in!O3)</f>
        <v>295.37894158879482</v>
      </c>
      <c r="P3" s="65">
        <f>IF(RES_hh_emi_in!P3=0,0,1000000*RES_hh_emi_in!P3/RES_hh_num_in!P3)</f>
        <v>52.266475028002304</v>
      </c>
      <c r="Q3" s="65">
        <f>IF(RES_hh_emi_in!Q3=0,0,1000000*RES_hh_emi_in!Q3/RES_hh_num_in!Q3)</f>
        <v>9.4655374468351621</v>
      </c>
      <c r="R3" s="65">
        <f>IF(RES_hh_emi_in!R3=0,0,1000000*RES_hh_emi_in!R3/RES_hh_num_in!R3)</f>
        <v>0.88211074682309887</v>
      </c>
      <c r="S3" s="65">
        <f>IF(RES_hh_emi_in!S3=0,0,1000000*RES_hh_emi_in!S3/RES_hh_num_in!S3)</f>
        <v>1.3726490982258179</v>
      </c>
      <c r="T3" s="65">
        <f>IF(RES_hh_emi_in!T3=0,0,1000000*RES_hh_emi_in!T3/RES_hh_num_in!T3)</f>
        <v>8.5229218272201521</v>
      </c>
      <c r="U3" s="65">
        <f>IF(RES_hh_emi_in!U3=0,0,1000000*RES_hh_emi_in!U3/RES_hh_num_in!U3)</f>
        <v>47.676624342485432</v>
      </c>
      <c r="V3" s="65">
        <f>IF(RES_hh_emi_in!V3=0,0,1000000*RES_hh_emi_in!V3/RES_hh_num_in!V3)</f>
        <v>60.473637172738719</v>
      </c>
      <c r="W3" s="65">
        <f>IF(RES_hh_emi_in!W3=0,0,1000000*RES_hh_emi_in!W3/RES_hh_num_in!W3)</f>
        <v>37.33658099003285</v>
      </c>
      <c r="X3" s="65">
        <f>IF(RES_hh_emi_in!X3=0,0,1000000*RES_hh_emi_in!X3/RES_hh_num_in!X3)</f>
        <v>4.8707078445450636</v>
      </c>
      <c r="Y3" s="65">
        <f>IF(RES_hh_emi_in!Y3=0,0,1000000*RES_hh_emi_in!Y3/RES_hh_num_in!Y3)</f>
        <v>13.50667353630255</v>
      </c>
      <c r="DA3" s="87" t="s">
        <v>845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90.448614659440238</v>
      </c>
      <c r="D4" s="69">
        <f>IF(RES_hh_emi_in!D4=0,0,1000000*RES_hh_emi_in!D4/RES_hh_num_in!D4)</f>
        <v>6.0878993159251351</v>
      </c>
      <c r="E4" s="69">
        <f>IF(RES_hh_emi_in!E4=0,0,1000000*RES_hh_emi_in!E4/RES_hh_num_in!E4)</f>
        <v>4.9746309923585201</v>
      </c>
      <c r="F4" s="69">
        <f>IF(RES_hh_emi_in!F4=0,0,1000000*RES_hh_emi_in!F4/RES_hh_num_in!F4)</f>
        <v>2.6804976314328171</v>
      </c>
      <c r="G4" s="69">
        <f>IF(RES_hh_emi_in!G4=0,0,1000000*RES_hh_emi_in!G4/RES_hh_num_in!G4)</f>
        <v>273.99672929130122</v>
      </c>
      <c r="H4" s="69">
        <f>IF(RES_hh_emi_in!H4=0,0,1000000*RES_hh_emi_in!H4/RES_hh_num_in!H4)</f>
        <v>13.904449251035059</v>
      </c>
      <c r="I4" s="69">
        <f>IF(RES_hh_emi_in!I4=0,0,1000000*RES_hh_emi_in!I4/RES_hh_num_in!I4)</f>
        <v>139.52205570988374</v>
      </c>
      <c r="J4" s="69">
        <f>IF(RES_hh_emi_in!J4=0,0,1000000*RES_hh_emi_in!J4/RES_hh_num_in!J4)</f>
        <v>67.636623674588151</v>
      </c>
      <c r="K4" s="69">
        <f>IF(RES_hh_emi_in!K4=0,0,1000000*RES_hh_emi_in!K4/RES_hh_num_in!K4)</f>
        <v>112.42934103985588</v>
      </c>
      <c r="L4" s="69">
        <f>IF(RES_hh_emi_in!L4=0,0,1000000*RES_hh_emi_in!L4/RES_hh_num_in!L4)</f>
        <v>123.21587901770168</v>
      </c>
      <c r="M4" s="69">
        <f>IF(RES_hh_emi_in!M4=0,0,1000000*RES_hh_emi_in!M4/RES_hh_num_in!M4)</f>
        <v>222.97247860394609</v>
      </c>
      <c r="N4" s="69">
        <f>IF(RES_hh_emi_in!N4=0,0,1000000*RES_hh_emi_in!N4/RES_hh_num_in!N4)</f>
        <v>295.1270344035924</v>
      </c>
      <c r="O4" s="69">
        <f>IF(RES_hh_emi_in!O4=0,0,1000000*RES_hh_emi_in!O4/RES_hh_num_in!O4)</f>
        <v>275.07928657516743</v>
      </c>
      <c r="P4" s="69">
        <f>IF(RES_hh_emi_in!P4=0,0,1000000*RES_hh_emi_in!P4/RES_hh_num_in!P4)</f>
        <v>48.091866750654049</v>
      </c>
      <c r="Q4" s="69">
        <f>IF(RES_hh_emi_in!Q4=0,0,1000000*RES_hh_emi_in!Q4/RES_hh_num_in!Q4)</f>
        <v>8.8020389783229334</v>
      </c>
      <c r="R4" s="69">
        <f>IF(RES_hh_emi_in!R4=0,0,1000000*RES_hh_emi_in!R4/RES_hh_num_in!R4)</f>
        <v>0.51446329458566631</v>
      </c>
      <c r="S4" s="69">
        <f>IF(RES_hh_emi_in!S4=0,0,1000000*RES_hh_emi_in!S4/RES_hh_num_in!S4)</f>
        <v>0.95262810577161605</v>
      </c>
      <c r="T4" s="69">
        <f>IF(RES_hh_emi_in!T4=0,0,1000000*RES_hh_emi_in!T4/RES_hh_num_in!T4)</f>
        <v>7.6510266922473606</v>
      </c>
      <c r="U4" s="69">
        <f>IF(RES_hh_emi_in!U4=0,0,1000000*RES_hh_emi_in!U4/RES_hh_num_in!U4)</f>
        <v>45.774653656947038</v>
      </c>
      <c r="V4" s="69">
        <f>IF(RES_hh_emi_in!V4=0,0,1000000*RES_hh_emi_in!V4/RES_hh_num_in!V4)</f>
        <v>58.537949363275033</v>
      </c>
      <c r="W4" s="69">
        <f>IF(RES_hh_emi_in!W4=0,0,1000000*RES_hh_emi_in!W4/RES_hh_num_in!W4)</f>
        <v>35.733515922293968</v>
      </c>
      <c r="X4" s="69">
        <f>IF(RES_hh_emi_in!X4=0,0,1000000*RES_hh_emi_in!X4/RES_hh_num_in!X4)</f>
        <v>3.2772374004482581</v>
      </c>
      <c r="Y4" s="69">
        <f>IF(RES_hh_emi_in!Y4=0,0,1000000*RES_hh_emi_in!Y4/RES_hh_num_in!Y4)</f>
        <v>10.440080788899373</v>
      </c>
      <c r="DA4" s="88" t="s">
        <v>846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0</v>
      </c>
      <c r="D5" s="72">
        <f>IF(RES_hh_emi_in!D5=0,0,1000000*RES_hh_emi_in!D5/RES_hh_num_in!D5)</f>
        <v>0</v>
      </c>
      <c r="E5" s="72">
        <f>IF(RES_hh_emi_in!E5=0,0,1000000*RES_hh_emi_in!E5/RES_hh_num_in!E5)</f>
        <v>0</v>
      </c>
      <c r="F5" s="72">
        <f>IF(RES_hh_emi_in!F5=0,0,1000000*RES_hh_emi_in!F5/RES_hh_num_in!F5)</f>
        <v>0</v>
      </c>
      <c r="G5" s="72">
        <f>IF(RES_hh_emi_in!G5=0,0,1000000*RES_hh_emi_in!G5/RES_hh_num_in!G5)</f>
        <v>0</v>
      </c>
      <c r="H5" s="72">
        <f>IF(RES_hh_emi_in!H5=0,0,1000000*RES_hh_emi_in!H5/RES_hh_num_in!H5)</f>
        <v>0</v>
      </c>
      <c r="I5" s="72">
        <f>IF(RES_hh_emi_in!I5=0,0,1000000*RES_hh_emi_in!I5/RES_hh_num_in!I5)</f>
        <v>0</v>
      </c>
      <c r="J5" s="72">
        <f>IF(RES_hh_emi_in!J5=0,0,1000000*RES_hh_emi_in!J5/RES_hh_num_in!J5)</f>
        <v>0</v>
      </c>
      <c r="K5" s="72">
        <f>IF(RES_hh_emi_in!K5=0,0,1000000*RES_hh_emi_in!K5/RES_hh_num_in!K5)</f>
        <v>0</v>
      </c>
      <c r="L5" s="72">
        <f>IF(RES_hh_emi_in!L5=0,0,1000000*RES_hh_emi_in!L5/RES_hh_num_in!L5)</f>
        <v>0</v>
      </c>
      <c r="M5" s="72">
        <f>IF(RES_hh_emi_in!M5=0,0,1000000*RES_hh_emi_in!M5/RES_hh_num_in!M5)</f>
        <v>0</v>
      </c>
      <c r="N5" s="72">
        <f>IF(RES_hh_emi_in!N5=0,0,1000000*RES_hh_emi_in!N5/RES_hh_num_in!N5)</f>
        <v>0</v>
      </c>
      <c r="O5" s="72">
        <f>IF(RES_hh_emi_in!O5=0,0,1000000*RES_hh_emi_in!O5/RES_hh_num_in!O5)</f>
        <v>0</v>
      </c>
      <c r="P5" s="72">
        <f>IF(RES_hh_emi_in!P5=0,0,1000000*RES_hh_emi_in!P5/RES_hh_num_in!P5)</f>
        <v>0</v>
      </c>
      <c r="Q5" s="72">
        <f>IF(RES_hh_emi_in!Q5=0,0,1000000*RES_hh_emi_in!Q5/RES_hh_num_in!Q5)</f>
        <v>0</v>
      </c>
      <c r="R5" s="72">
        <f>IF(RES_hh_emi_in!R5=0,0,1000000*RES_hh_emi_in!R5/RES_hh_num_in!R5)</f>
        <v>0</v>
      </c>
      <c r="S5" s="72">
        <f>IF(RES_hh_emi_in!S5=0,0,1000000*RES_hh_emi_in!S5/RES_hh_num_in!S5)</f>
        <v>0</v>
      </c>
      <c r="T5" s="72">
        <f>IF(RES_hh_emi_in!T5=0,0,1000000*RES_hh_emi_in!T5/RES_hh_num_in!T5)</f>
        <v>0</v>
      </c>
      <c r="U5" s="72">
        <f>IF(RES_hh_emi_in!U5=0,0,1000000*RES_hh_emi_in!U5/RES_hh_num_in!U5)</f>
        <v>0</v>
      </c>
      <c r="V5" s="72">
        <f>IF(RES_hh_emi_in!V5=0,0,1000000*RES_hh_emi_in!V5/RES_hh_num_in!V5)</f>
        <v>0</v>
      </c>
      <c r="W5" s="72">
        <f>IF(RES_hh_emi_in!W5=0,0,1000000*RES_hh_emi_in!W5/RES_hh_num_in!W5)</f>
        <v>0</v>
      </c>
      <c r="X5" s="72">
        <f>IF(RES_hh_emi_in!X5=0,0,1000000*RES_hh_emi_in!X5/RES_hh_num_in!X5)</f>
        <v>0</v>
      </c>
      <c r="Y5" s="72">
        <f>IF(RES_hh_emi_in!Y5=0,0,1000000*RES_hh_emi_in!Y5/RES_hh_num_in!Y5)</f>
        <v>0</v>
      </c>
      <c r="DA5" s="89" t="s">
        <v>847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0</v>
      </c>
      <c r="D6" s="72">
        <f>IF(RES_hh_emi_in!D6=0,0,1000000*RES_hh_emi_in!D6/RES_hh_num_in!D6)</f>
        <v>4591.11717556041</v>
      </c>
      <c r="E6" s="72">
        <f>IF(RES_hh_emi_in!E6=0,0,1000000*RES_hh_emi_in!E6/RES_hh_num_in!E6)</f>
        <v>5337.0102481927815</v>
      </c>
      <c r="F6" s="72">
        <f>IF(RES_hh_emi_in!F6=0,0,1000000*RES_hh_emi_in!F6/RES_hh_num_in!F6)</f>
        <v>3986.3632738275137</v>
      </c>
      <c r="G6" s="72">
        <f>IF(RES_hh_emi_in!G6=0,0,1000000*RES_hh_emi_in!G6/RES_hh_num_in!G6)</f>
        <v>5077.6563221268061</v>
      </c>
      <c r="H6" s="72">
        <f>IF(RES_hh_emi_in!H6=0,0,1000000*RES_hh_emi_in!H6/RES_hh_num_in!H6)</f>
        <v>4438.0515696730336</v>
      </c>
      <c r="I6" s="72">
        <f>IF(RES_hh_emi_in!I6=0,0,1000000*RES_hh_emi_in!I6/RES_hh_num_in!I6)</f>
        <v>4592.6003471753083</v>
      </c>
      <c r="J6" s="72">
        <f>IF(RES_hh_emi_in!J6=0,0,1000000*RES_hh_emi_in!J6/RES_hh_num_in!J6)</f>
        <v>4314.8718223357582</v>
      </c>
      <c r="K6" s="72">
        <f>IF(RES_hh_emi_in!K6=0,0,1000000*RES_hh_emi_in!K6/RES_hh_num_in!K6)</f>
        <v>4180.8592916265679</v>
      </c>
      <c r="L6" s="72">
        <f>IF(RES_hh_emi_in!L6=0,0,1000000*RES_hh_emi_in!L6/RES_hh_num_in!L6)</f>
        <v>0</v>
      </c>
      <c r="M6" s="72">
        <f>IF(RES_hh_emi_in!M6=0,0,1000000*RES_hh_emi_in!M6/RES_hh_num_in!M6)</f>
        <v>0</v>
      </c>
      <c r="N6" s="72">
        <f>IF(RES_hh_emi_in!N6=0,0,1000000*RES_hh_emi_in!N6/RES_hh_num_in!N6)</f>
        <v>3874.6613320398742</v>
      </c>
      <c r="O6" s="72">
        <f>IF(RES_hh_emi_in!O6=0,0,1000000*RES_hh_emi_in!O6/RES_hh_num_in!O6)</f>
        <v>3390.1911079831925</v>
      </c>
      <c r="P6" s="72">
        <f>IF(RES_hh_emi_in!P6=0,0,1000000*RES_hh_emi_in!P6/RES_hh_num_in!P6)</f>
        <v>4124.011761744051</v>
      </c>
      <c r="Q6" s="72">
        <f>IF(RES_hh_emi_in!Q6=0,0,1000000*RES_hh_emi_in!Q6/RES_hh_num_in!Q6)</f>
        <v>0</v>
      </c>
      <c r="R6" s="72">
        <f>IF(RES_hh_emi_in!R6=0,0,1000000*RES_hh_emi_in!R6/RES_hh_num_in!R6)</f>
        <v>2762.489808476902</v>
      </c>
      <c r="S6" s="72">
        <f>IF(RES_hh_emi_in!S6=0,0,1000000*RES_hh_emi_in!S6/RES_hh_num_in!S6)</f>
        <v>2734.9529526433867</v>
      </c>
      <c r="T6" s="72">
        <f>IF(RES_hh_emi_in!T6=0,0,1000000*RES_hh_emi_in!T6/RES_hh_num_in!T6)</f>
        <v>2567.9077819292752</v>
      </c>
      <c r="U6" s="72">
        <f>IF(RES_hh_emi_in!U6=0,0,1000000*RES_hh_emi_in!U6/RES_hh_num_in!U6)</f>
        <v>2462.1060220484819</v>
      </c>
      <c r="V6" s="72">
        <f>IF(RES_hh_emi_in!V6=0,0,1000000*RES_hh_emi_in!V6/RES_hh_num_in!V6)</f>
        <v>2400.5910047043167</v>
      </c>
      <c r="W6" s="72">
        <f>IF(RES_hh_emi_in!W6=0,0,1000000*RES_hh_emi_in!W6/RES_hh_num_in!W6)</f>
        <v>2142.252810527124</v>
      </c>
      <c r="X6" s="72">
        <f>IF(RES_hh_emi_in!X6=0,0,1000000*RES_hh_emi_in!X6/RES_hh_num_in!X6)</f>
        <v>1849.489401073133</v>
      </c>
      <c r="Y6" s="72">
        <f>IF(RES_hh_emi_in!Y6=0,0,1000000*RES_hh_emi_in!Y6/RES_hh_num_in!Y6)</f>
        <v>1505.7576141567718</v>
      </c>
      <c r="DA6" s="89" t="s">
        <v>848</v>
      </c>
    </row>
    <row r="7" spans="1:105" ht="12" customHeight="1" x14ac:dyDescent="0.25">
      <c r="A7" s="28" t="s">
        <v>200</v>
      </c>
      <c r="B7" s="72"/>
      <c r="C7" s="72">
        <f>IF(RES_hh_emi_in!C7=0,0,1000000*RES_hh_emi_in!C7/RES_hh_num_in!C7)</f>
        <v>5975.5651393222242</v>
      </c>
      <c r="D7" s="72">
        <f>IF(RES_hh_emi_in!D7=0,0,1000000*RES_hh_emi_in!D7/RES_hh_num_in!D7)</f>
        <v>0</v>
      </c>
      <c r="E7" s="72">
        <f>IF(RES_hh_emi_in!E7=0,0,1000000*RES_hh_emi_in!E7/RES_hh_num_in!E7)</f>
        <v>0</v>
      </c>
      <c r="F7" s="72">
        <f>IF(RES_hh_emi_in!F7=0,0,1000000*RES_hh_emi_in!F7/RES_hh_num_in!F7)</f>
        <v>0</v>
      </c>
      <c r="G7" s="72">
        <f>IF(RES_hh_emi_in!G7=0,0,1000000*RES_hh_emi_in!G7/RES_hh_num_in!G7)</f>
        <v>6885.3404632220718</v>
      </c>
      <c r="H7" s="72">
        <f>IF(RES_hh_emi_in!H7=0,0,1000000*RES_hh_emi_in!H7/RES_hh_num_in!H7)</f>
        <v>5624.3571273937741</v>
      </c>
      <c r="I7" s="72">
        <f>IF(RES_hh_emi_in!I7=0,0,1000000*RES_hh_emi_in!I7/RES_hh_num_in!I7)</f>
        <v>5165.964801791416</v>
      </c>
      <c r="J7" s="72">
        <f>IF(RES_hh_emi_in!J7=0,0,1000000*RES_hh_emi_in!J7/RES_hh_num_in!J7)</f>
        <v>5196.9200729589456</v>
      </c>
      <c r="K7" s="72">
        <f>IF(RES_hh_emi_in!K7=0,0,1000000*RES_hh_emi_in!K7/RES_hh_num_in!K7)</f>
        <v>5208.3766155158819</v>
      </c>
      <c r="L7" s="72">
        <f>IF(RES_hh_emi_in!L7=0,0,1000000*RES_hh_emi_in!L7/RES_hh_num_in!L7)</f>
        <v>5302.1843479662148</v>
      </c>
      <c r="M7" s="72">
        <f>IF(RES_hh_emi_in!M7=0,0,1000000*RES_hh_emi_in!M7/RES_hh_num_in!M7)</f>
        <v>4880.8826990837488</v>
      </c>
      <c r="N7" s="72">
        <f>IF(RES_hh_emi_in!N7=0,0,1000000*RES_hh_emi_in!N7/RES_hh_num_in!N7)</f>
        <v>5057.7399569872878</v>
      </c>
      <c r="O7" s="72">
        <f>IF(RES_hh_emi_in!O7=0,0,1000000*RES_hh_emi_in!O7/RES_hh_num_in!O7)</f>
        <v>4848.4191883293315</v>
      </c>
      <c r="P7" s="72">
        <f>IF(RES_hh_emi_in!P7=0,0,1000000*RES_hh_emi_in!P7/RES_hh_num_in!P7)</f>
        <v>3964.0127718842177</v>
      </c>
      <c r="Q7" s="72">
        <f>IF(RES_hh_emi_in!Q7=0,0,1000000*RES_hh_emi_in!Q7/RES_hh_num_in!Q7)</f>
        <v>3775.67461187038</v>
      </c>
      <c r="R7" s="72">
        <f>IF(RES_hh_emi_in!R7=0,0,1000000*RES_hh_emi_in!R7/RES_hh_num_in!R7)</f>
        <v>0</v>
      </c>
      <c r="S7" s="72">
        <f>IF(RES_hh_emi_in!S7=0,0,1000000*RES_hh_emi_in!S7/RES_hh_num_in!S7)</f>
        <v>0</v>
      </c>
      <c r="T7" s="72">
        <f>IF(RES_hh_emi_in!T7=0,0,1000000*RES_hh_emi_in!T7/RES_hh_num_in!T7)</f>
        <v>2765.3481364583113</v>
      </c>
      <c r="U7" s="72">
        <f>IF(RES_hh_emi_in!U7=0,0,1000000*RES_hh_emi_in!U7/RES_hh_num_in!U7)</f>
        <v>2565.2254151780767</v>
      </c>
      <c r="V7" s="72">
        <f>IF(RES_hh_emi_in!V7=0,0,1000000*RES_hh_emi_in!V7/RES_hh_num_in!V7)</f>
        <v>2573.5047326439903</v>
      </c>
      <c r="W7" s="72">
        <f>IF(RES_hh_emi_in!W7=0,0,1000000*RES_hh_emi_in!W7/RES_hh_num_in!W7)</f>
        <v>2491.6566787828719</v>
      </c>
      <c r="X7" s="72">
        <f>IF(RES_hh_emi_in!X7=0,0,1000000*RES_hh_emi_in!X7/RES_hh_num_in!X7)</f>
        <v>0</v>
      </c>
      <c r="Y7" s="72">
        <f>IF(RES_hh_emi_in!Y7=0,0,1000000*RES_hh_emi_in!Y7/RES_hh_num_in!Y7)</f>
        <v>0</v>
      </c>
      <c r="DA7" s="89" t="s">
        <v>849</v>
      </c>
    </row>
    <row r="8" spans="1:105" ht="12" customHeight="1" x14ac:dyDescent="0.25">
      <c r="A8" s="28" t="s">
        <v>189</v>
      </c>
      <c r="B8" s="72"/>
      <c r="C8" s="72">
        <f>IF(RES_hh_emi_in!C8=0,0,1000000*RES_hh_emi_in!C8/RES_hh_num_in!C8)</f>
        <v>4442.7894508432582</v>
      </c>
      <c r="D8" s="72">
        <f>IF(RES_hh_emi_in!D8=0,0,1000000*RES_hh_emi_in!D8/RES_hh_num_in!D8)</f>
        <v>0</v>
      </c>
      <c r="E8" s="72">
        <f>IF(RES_hh_emi_in!E8=0,0,1000000*RES_hh_emi_in!E8/RES_hh_num_in!E8)</f>
        <v>0</v>
      </c>
      <c r="F8" s="72">
        <f>IF(RES_hh_emi_in!F8=0,0,1000000*RES_hh_emi_in!F8/RES_hh_num_in!F8)</f>
        <v>0</v>
      </c>
      <c r="G8" s="72">
        <f>IF(RES_hh_emi_in!G8=0,0,1000000*RES_hh_emi_in!G8/RES_hh_num_in!G8)</f>
        <v>0</v>
      </c>
      <c r="H8" s="72">
        <f>IF(RES_hh_emi_in!H8=0,0,1000000*RES_hh_emi_in!H8/RES_hh_num_in!H8)</f>
        <v>3043.050019321086</v>
      </c>
      <c r="I8" s="72">
        <f>IF(RES_hh_emi_in!I8=0,0,1000000*RES_hh_emi_in!I8/RES_hh_num_in!I8)</f>
        <v>2592.8597517756293</v>
      </c>
      <c r="J8" s="72">
        <f>IF(RES_hh_emi_in!J8=0,0,1000000*RES_hh_emi_in!J8/RES_hh_num_in!J8)</f>
        <v>1948.0426044568783</v>
      </c>
      <c r="K8" s="72">
        <f>IF(RES_hh_emi_in!K8=0,0,1000000*RES_hh_emi_in!K8/RES_hh_num_in!K8)</f>
        <v>2440.1010040056708</v>
      </c>
      <c r="L8" s="72">
        <f>IF(RES_hh_emi_in!L8=0,0,1000000*RES_hh_emi_in!L8/RES_hh_num_in!L8)</f>
        <v>2772.9449582188622</v>
      </c>
      <c r="M8" s="72">
        <f>IF(RES_hh_emi_in!M8=0,0,1000000*RES_hh_emi_in!M8/RES_hh_num_in!M8)</f>
        <v>0</v>
      </c>
      <c r="N8" s="72">
        <f>IF(RES_hh_emi_in!N8=0,0,1000000*RES_hh_emi_in!N8/RES_hh_num_in!N8)</f>
        <v>0</v>
      </c>
      <c r="O8" s="72">
        <f>IF(RES_hh_emi_in!O8=0,0,1000000*RES_hh_emi_in!O8/RES_hh_num_in!O8)</f>
        <v>1612.8558802483328</v>
      </c>
      <c r="P8" s="72">
        <f>IF(RES_hh_emi_in!P8=0,0,1000000*RES_hh_emi_in!P8/RES_hh_num_in!P8)</f>
        <v>1227.9594800153309</v>
      </c>
      <c r="Q8" s="72">
        <f>IF(RES_hh_emi_in!Q8=0,0,1000000*RES_hh_emi_in!Q8/RES_hh_num_in!Q8)</f>
        <v>1049.1597257874992</v>
      </c>
      <c r="R8" s="72">
        <f>IF(RES_hh_emi_in!R8=0,0,1000000*RES_hh_emi_in!R8/RES_hh_num_in!R8)</f>
        <v>0</v>
      </c>
      <c r="S8" s="72">
        <f>IF(RES_hh_emi_in!S8=0,0,1000000*RES_hh_emi_in!S8/RES_hh_num_in!S8)</f>
        <v>0</v>
      </c>
      <c r="T8" s="72">
        <f>IF(RES_hh_emi_in!T8=0,0,1000000*RES_hh_emi_in!T8/RES_hh_num_in!T8)</f>
        <v>0</v>
      </c>
      <c r="U8" s="72">
        <f>IF(RES_hh_emi_in!U8=0,0,1000000*RES_hh_emi_in!U8/RES_hh_num_in!U8)</f>
        <v>0</v>
      </c>
      <c r="V8" s="72">
        <f>IF(RES_hh_emi_in!V8=0,0,1000000*RES_hh_emi_in!V8/RES_hh_num_in!V8)</f>
        <v>0</v>
      </c>
      <c r="W8" s="72">
        <f>IF(RES_hh_emi_in!W8=0,0,1000000*RES_hh_emi_in!W8/RES_hh_num_in!W8)</f>
        <v>0</v>
      </c>
      <c r="X8" s="72">
        <f>IF(RES_hh_emi_in!X8=0,0,1000000*RES_hh_emi_in!X8/RES_hh_num_in!X8)</f>
        <v>1299.197916607385</v>
      </c>
      <c r="Y8" s="72">
        <f>IF(RES_hh_emi_in!Y8=0,0,1000000*RES_hh_emi_in!Y8/RES_hh_num_in!Y8)</f>
        <v>1213.2967252374713</v>
      </c>
      <c r="DA8" s="89" t="s">
        <v>850</v>
      </c>
    </row>
    <row r="9" spans="1:105" ht="12" customHeight="1" x14ac:dyDescent="0.25">
      <c r="A9" s="28" t="s">
        <v>202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X9" s="72">
        <f>IF(RES_hh_emi_in!X9=0,0,1000000*RES_hh_emi_in!X9/RES_hh_num_in!X9)</f>
        <v>0</v>
      </c>
      <c r="Y9" s="72">
        <f>IF(RES_hh_emi_in!Y9=0,0,1000000*RES_hh_emi_in!Y9/RES_hh_num_in!Y9)</f>
        <v>0</v>
      </c>
      <c r="DA9" s="89" t="s">
        <v>851</v>
      </c>
    </row>
    <row r="10" spans="1:105" ht="12" customHeight="1" x14ac:dyDescent="0.25">
      <c r="A10" s="28" t="s">
        <v>197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X10" s="72">
        <f>IF(RES_hh_emi_in!X10=0,0,1000000*RES_hh_emi_in!X10/RES_hh_num_in!X10)</f>
        <v>0</v>
      </c>
      <c r="Y10" s="72">
        <f>IF(RES_hh_emi_in!Y10=0,0,1000000*RES_hh_emi_in!Y10/RES_hh_num_in!Y10)</f>
        <v>0</v>
      </c>
      <c r="DA10" s="89" t="s">
        <v>852</v>
      </c>
    </row>
    <row r="11" spans="1:105" ht="12" customHeight="1" x14ac:dyDescent="0.25">
      <c r="A11" s="28" t="s">
        <v>198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X11" s="72">
        <f>IF(RES_hh_emi_in!X11=0,0,1000000*RES_hh_emi_in!X11/RES_hh_num_in!X11)</f>
        <v>0</v>
      </c>
      <c r="Y11" s="72">
        <f>IF(RES_hh_emi_in!Y11=0,0,1000000*RES_hh_emi_in!Y11/RES_hh_num_in!Y11)</f>
        <v>0</v>
      </c>
      <c r="DA11" s="89" t="s">
        <v>853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X12" s="72">
        <f>IF(RES_hh_emi_in!X12=0,0,1000000*RES_hh_emi_in!X12/RES_hh_num_in!X12)</f>
        <v>0</v>
      </c>
      <c r="Y12" s="72">
        <f>IF(RES_hh_emi_in!Y12=0,0,1000000*RES_hh_emi_in!Y12/RES_hh_num_in!Y12)</f>
        <v>0</v>
      </c>
      <c r="DA12" s="89" t="s">
        <v>854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X13" s="74">
        <f>IF(RES_hh_emi_in!X13=0,0,1000000*RES_hh_emi_in!X13/RES_hh_num_in!X13)</f>
        <v>0</v>
      </c>
      <c r="Y13" s="74">
        <f>IF(RES_hh_emi_in!Y13=0,0,1000000*RES_hh_emi_in!Y13/RES_hh_num_in!Y13)</f>
        <v>0</v>
      </c>
      <c r="DA13" s="90" t="s">
        <v>855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X14" s="76">
        <f>IF(RES_hh_emi_in!X14=0,0,1000000*RES_hh_emi_in!X14/RES_hh_num_in!X14)</f>
        <v>0</v>
      </c>
      <c r="Y14" s="76">
        <f>IF(RES_hh_emi_in!Y14=0,0,1000000*RES_hh_emi_in!Y14/RES_hh_num_in!Y14)</f>
        <v>0</v>
      </c>
      <c r="DA14" s="91" t="s">
        <v>856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857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X16" s="72">
        <f>IF(RES_hh_emi_in!X16=0,0,1000000*RES_hh_emi_in!X16/RES_hh_num_in!X$3)</f>
        <v>0</v>
      </c>
      <c r="Y16" s="72">
        <f>IF(RES_hh_emi_in!Y16=0,0,1000000*RES_hh_emi_in!Y16/RES_hh_num_in!Y$3)</f>
        <v>0</v>
      </c>
      <c r="DA16" s="89" t="s">
        <v>858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4.3280569222588152</v>
      </c>
      <c r="D17" s="69">
        <f>IF(RES_hh_emi_in!D17=0,0,1000000*RES_hh_emi_in!D17/RES_hh_num_in!D17)</f>
        <v>0.86092286746967617</v>
      </c>
      <c r="E17" s="69">
        <f>IF(RES_hh_emi_in!E17=0,0,1000000*RES_hh_emi_in!E17/RES_hh_num_in!E17)</f>
        <v>0.74667029149192266</v>
      </c>
      <c r="F17" s="69">
        <f>IF(RES_hh_emi_in!F17=0,0,1000000*RES_hh_emi_in!F17/RES_hh_num_in!F17)</f>
        <v>0.45401765161924823</v>
      </c>
      <c r="G17" s="69">
        <f>IF(RES_hh_emi_in!G17=0,0,1000000*RES_hh_emi_in!G17/RES_hh_num_in!G17)</f>
        <v>14.908038266728951</v>
      </c>
      <c r="H17" s="69">
        <f>IF(RES_hh_emi_in!H17=0,0,1000000*RES_hh_emi_in!H17/RES_hh_num_in!H17)</f>
        <v>0.65816473415319277</v>
      </c>
      <c r="I17" s="69">
        <f>IF(RES_hh_emi_in!I17=0,0,1000000*RES_hh_emi_in!I17/RES_hh_num_in!I17)</f>
        <v>9.6501811997701914</v>
      </c>
      <c r="J17" s="69">
        <f>IF(RES_hh_emi_in!J17=0,0,1000000*RES_hh_emi_in!J17/RES_hh_num_in!J17)</f>
        <v>4.6205571500246911</v>
      </c>
      <c r="K17" s="69">
        <f>IF(RES_hh_emi_in!K17=0,0,1000000*RES_hh_emi_in!K17/RES_hh_num_in!K17)</f>
        <v>8.0251302444761219</v>
      </c>
      <c r="L17" s="69">
        <f>IF(RES_hh_emi_in!L17=0,0,1000000*RES_hh_emi_in!L17/RES_hh_num_in!L17)</f>
        <v>7.8380686249692939</v>
      </c>
      <c r="M17" s="69">
        <f>IF(RES_hh_emi_in!M17=0,0,1000000*RES_hh_emi_in!M17/RES_hh_num_in!M17)</f>
        <v>15.176366558848791</v>
      </c>
      <c r="N17" s="69">
        <f>IF(RES_hh_emi_in!N17=0,0,1000000*RES_hh_emi_in!N17/RES_hh_num_in!N17)</f>
        <v>19.295967151092398</v>
      </c>
      <c r="O17" s="69">
        <f>IF(RES_hh_emi_in!O17=0,0,1000000*RES_hh_emi_in!O17/RES_hh_num_in!O17)</f>
        <v>20.292741568625445</v>
      </c>
      <c r="P17" s="69">
        <f>IF(RES_hh_emi_in!P17=0,0,1000000*RES_hh_emi_in!P17/RES_hh_num_in!P17)</f>
        <v>4.0777213968031711</v>
      </c>
      <c r="Q17" s="69">
        <f>IF(RES_hh_emi_in!Q17=0,0,1000000*RES_hh_emi_in!Q17/RES_hh_num_in!Q17)</f>
        <v>0.62955412049682102</v>
      </c>
      <c r="R17" s="69">
        <f>IF(RES_hh_emi_in!R17=0,0,1000000*RES_hh_emi_in!R17/RES_hh_num_in!R17)</f>
        <v>0.3676474522374325</v>
      </c>
      <c r="S17" s="69">
        <f>IF(RES_hh_emi_in!S17=0,0,1000000*RES_hh_emi_in!S17/RES_hh_num_in!S17)</f>
        <v>0.4200209924542021</v>
      </c>
      <c r="T17" s="69">
        <f>IF(RES_hh_emi_in!T17=0,0,1000000*RES_hh_emi_in!T17/RES_hh_num_in!T17)</f>
        <v>0.87189513497279192</v>
      </c>
      <c r="U17" s="69">
        <f>IF(RES_hh_emi_in!U17=0,0,1000000*RES_hh_emi_in!U17/RES_hh_num_in!U17)</f>
        <v>1.9019706855383964</v>
      </c>
      <c r="V17" s="69">
        <f>IF(RES_hh_emi_in!V17=0,0,1000000*RES_hh_emi_in!V17/RES_hh_num_in!V17)</f>
        <v>1.9356878094636745</v>
      </c>
      <c r="W17" s="69">
        <f>IF(RES_hh_emi_in!W17=0,0,1000000*RES_hh_emi_in!W17/RES_hh_num_in!W17)</f>
        <v>1.6030650677388829</v>
      </c>
      <c r="X17" s="69">
        <f>IF(RES_hh_emi_in!X17=0,0,1000000*RES_hh_emi_in!X17/RES_hh_num_in!X17)</f>
        <v>1.4389661285696269</v>
      </c>
      <c r="Y17" s="69">
        <f>IF(RES_hh_emi_in!Y17=0,0,1000000*RES_hh_emi_in!Y17/RES_hh_num_in!Y17)</f>
        <v>2.5031518298423072</v>
      </c>
      <c r="DA17" s="88" t="s">
        <v>859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0</v>
      </c>
      <c r="D18" s="72">
        <f>IF(RES_hh_emi_in!D18=0,0,1000000*RES_hh_emi_in!D18/RES_hh_num_in!D18)</f>
        <v>0</v>
      </c>
      <c r="E18" s="72">
        <f>IF(RES_hh_emi_in!E18=0,0,1000000*RES_hh_emi_in!E18/RES_hh_num_in!E18)</f>
        <v>0</v>
      </c>
      <c r="F18" s="72">
        <f>IF(RES_hh_emi_in!F18=0,0,1000000*RES_hh_emi_in!F18/RES_hh_num_in!F18)</f>
        <v>0</v>
      </c>
      <c r="G18" s="72">
        <f>IF(RES_hh_emi_in!G18=0,0,1000000*RES_hh_emi_in!G18/RES_hh_num_in!G18)</f>
        <v>0</v>
      </c>
      <c r="H18" s="72">
        <f>IF(RES_hh_emi_in!H18=0,0,1000000*RES_hh_emi_in!H18/RES_hh_num_in!H18)</f>
        <v>0</v>
      </c>
      <c r="I18" s="72">
        <f>IF(RES_hh_emi_in!I18=0,0,1000000*RES_hh_emi_in!I18/RES_hh_num_in!I18)</f>
        <v>0</v>
      </c>
      <c r="J18" s="72">
        <f>IF(RES_hh_emi_in!J18=0,0,1000000*RES_hh_emi_in!J18/RES_hh_num_in!J18)</f>
        <v>0</v>
      </c>
      <c r="K18" s="72">
        <f>IF(RES_hh_emi_in!K18=0,0,1000000*RES_hh_emi_in!K18/RES_hh_num_in!K18)</f>
        <v>0</v>
      </c>
      <c r="L18" s="72">
        <f>IF(RES_hh_emi_in!L18=0,0,1000000*RES_hh_emi_in!L18/RES_hh_num_in!L18)</f>
        <v>0</v>
      </c>
      <c r="M18" s="72">
        <f>IF(RES_hh_emi_in!M18=0,0,1000000*RES_hh_emi_in!M18/RES_hh_num_in!M18)</f>
        <v>0</v>
      </c>
      <c r="N18" s="72">
        <f>IF(RES_hh_emi_in!N18=0,0,1000000*RES_hh_emi_in!N18/RES_hh_num_in!N18)</f>
        <v>0</v>
      </c>
      <c r="O18" s="72">
        <f>IF(RES_hh_emi_in!O18=0,0,1000000*RES_hh_emi_in!O18/RES_hh_num_in!O18)</f>
        <v>0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0</v>
      </c>
      <c r="V18" s="72">
        <f>IF(RES_hh_emi_in!V18=0,0,1000000*RES_hh_emi_in!V18/RES_hh_num_in!V18)</f>
        <v>0</v>
      </c>
      <c r="W18" s="72">
        <f>IF(RES_hh_emi_in!W18=0,0,1000000*RES_hh_emi_in!W18/RES_hh_num_in!W18)</f>
        <v>0</v>
      </c>
      <c r="X18" s="72">
        <f>IF(RES_hh_emi_in!X18=0,0,1000000*RES_hh_emi_in!X18/RES_hh_num_in!X18)</f>
        <v>0</v>
      </c>
      <c r="Y18" s="72">
        <f>IF(RES_hh_emi_in!Y18=0,0,1000000*RES_hh_emi_in!Y18/RES_hh_num_in!Y18)</f>
        <v>0</v>
      </c>
      <c r="DA18" s="89" t="s">
        <v>860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0</v>
      </c>
      <c r="D19" s="72">
        <f>IF(RES_hh_emi_in!D19=0,0,1000000*RES_hh_emi_in!D19/RES_hh_num_in!D19)</f>
        <v>233.30195596969622</v>
      </c>
      <c r="E19" s="72">
        <f>IF(RES_hh_emi_in!E19=0,0,1000000*RES_hh_emi_in!E19/RES_hh_num_in!E19)</f>
        <v>271.12861879949617</v>
      </c>
      <c r="F19" s="72">
        <f>IF(RES_hh_emi_in!F19=0,0,1000000*RES_hh_emi_in!F19/RES_hh_num_in!F19)</f>
        <v>213.63836067072759</v>
      </c>
      <c r="G19" s="72">
        <f>IF(RES_hh_emi_in!G19=0,0,1000000*RES_hh_emi_in!G19/RES_hh_num_in!G19)</f>
        <v>265.0312158883811</v>
      </c>
      <c r="H19" s="72">
        <f>IF(RES_hh_emi_in!H19=0,0,1000000*RES_hh_emi_in!H19/RES_hh_num_in!H19)</f>
        <v>241.82532651520268</v>
      </c>
      <c r="I19" s="72">
        <f>IF(RES_hh_emi_in!I19=0,0,1000000*RES_hh_emi_in!I19/RES_hh_num_in!I19)</f>
        <v>258.72190874221064</v>
      </c>
      <c r="J19" s="72">
        <f>IF(RES_hh_emi_in!J19=0,0,1000000*RES_hh_emi_in!J19/RES_hh_num_in!J19)</f>
        <v>238.23679278269731</v>
      </c>
      <c r="K19" s="72">
        <f>IF(RES_hh_emi_in!K19=0,0,1000000*RES_hh_emi_in!K19/RES_hh_num_in!K19)</f>
        <v>242.76919949765599</v>
      </c>
      <c r="L19" s="72">
        <f>IF(RES_hh_emi_in!L19=0,0,1000000*RES_hh_emi_in!L19/RES_hh_num_in!L19)</f>
        <v>232.03290219706889</v>
      </c>
      <c r="M19" s="72">
        <f>IF(RES_hh_emi_in!M19=0,0,1000000*RES_hh_emi_in!M19/RES_hh_num_in!M19)</f>
        <v>245.49207519666112</v>
      </c>
      <c r="N19" s="72">
        <f>IF(RES_hh_emi_in!N19=0,0,1000000*RES_hh_emi_in!N19/RES_hh_num_in!N19)</f>
        <v>217.38109740351058</v>
      </c>
      <c r="O19" s="72">
        <f>IF(RES_hh_emi_in!O19=0,0,1000000*RES_hh_emi_in!O19/RES_hh_num_in!O19)</f>
        <v>226.84412217653068</v>
      </c>
      <c r="P19" s="72">
        <f>IF(RES_hh_emi_in!P19=0,0,1000000*RES_hh_emi_in!P19/RES_hh_num_in!P19)</f>
        <v>315.38671819682691</v>
      </c>
      <c r="Q19" s="72">
        <f>IF(RES_hh_emi_in!Q19=0,0,1000000*RES_hh_emi_in!Q19/RES_hh_num_in!Q19)</f>
        <v>220.04341232367537</v>
      </c>
      <c r="R19" s="72">
        <f>IF(RES_hh_emi_in!R19=0,0,1000000*RES_hh_emi_in!R19/RES_hh_num_in!R19)</f>
        <v>249.16324492388443</v>
      </c>
      <c r="S19" s="72">
        <f>IF(RES_hh_emi_in!S19=0,0,1000000*RES_hh_emi_in!S19/RES_hh_num_in!S19)</f>
        <v>255.96118904781008</v>
      </c>
      <c r="T19" s="72">
        <f>IF(RES_hh_emi_in!T19=0,0,1000000*RES_hh_emi_in!T19/RES_hh_num_in!T19)</f>
        <v>248.14522755441376</v>
      </c>
      <c r="U19" s="72">
        <f>IF(RES_hh_emi_in!U19=0,0,1000000*RES_hh_emi_in!U19/RES_hh_num_in!U19)</f>
        <v>244.23758234293513</v>
      </c>
      <c r="V19" s="72">
        <f>IF(RES_hh_emi_in!V19=0,0,1000000*RES_hh_emi_in!V19/RES_hh_num_in!V19)</f>
        <v>230.92482380756826</v>
      </c>
      <c r="W19" s="72">
        <f>IF(RES_hh_emi_in!W19=0,0,1000000*RES_hh_emi_in!W19/RES_hh_num_in!W19)</f>
        <v>245.03544227175928</v>
      </c>
      <c r="X19" s="72">
        <f>IF(RES_hh_emi_in!X19=0,0,1000000*RES_hh_emi_in!X19/RES_hh_num_in!X19)</f>
        <v>253.02789608884785</v>
      </c>
      <c r="Y19" s="72">
        <f>IF(RES_hh_emi_in!Y19=0,0,1000000*RES_hh_emi_in!Y19/RES_hh_num_in!Y19)</f>
        <v>263.86980845810456</v>
      </c>
      <c r="DA19" s="89" t="s">
        <v>861</v>
      </c>
    </row>
    <row r="20" spans="1:105" ht="12" customHeight="1" x14ac:dyDescent="0.25">
      <c r="A20" s="28" t="s">
        <v>200</v>
      </c>
      <c r="B20" s="72"/>
      <c r="C20" s="72">
        <f>IF(RES_hh_emi_in!C20=0,0,1000000*RES_hh_emi_in!C20/RES_hh_num_in!C20)</f>
        <v>390.41013641237544</v>
      </c>
      <c r="D20" s="72">
        <f>IF(RES_hh_emi_in!D20=0,0,1000000*RES_hh_emi_in!D20/RES_hh_num_in!D20)</f>
        <v>0</v>
      </c>
      <c r="E20" s="72">
        <f>IF(RES_hh_emi_in!E20=0,0,1000000*RES_hh_emi_in!E20/RES_hh_num_in!E20)</f>
        <v>0</v>
      </c>
      <c r="F20" s="72">
        <f>IF(RES_hh_emi_in!F20=0,0,1000000*RES_hh_emi_in!F20/RES_hh_num_in!F20)</f>
        <v>0</v>
      </c>
      <c r="G20" s="72">
        <f>IF(RES_hh_emi_in!G20=0,0,1000000*RES_hh_emi_in!G20/RES_hh_num_in!G20)</f>
        <v>453.51148174438947</v>
      </c>
      <c r="H20" s="72">
        <f>IF(RES_hh_emi_in!H20=0,0,1000000*RES_hh_emi_in!H20/RES_hh_num_in!H20)</f>
        <v>384.16648301625702</v>
      </c>
      <c r="I20" s="72">
        <f>IF(RES_hh_emi_in!I20=0,0,1000000*RES_hh_emi_in!I20/RES_hh_num_in!I20)</f>
        <v>366.67051404719524</v>
      </c>
      <c r="J20" s="72">
        <f>IF(RES_hh_emi_in!J20=0,0,1000000*RES_hh_emi_in!J20/RES_hh_num_in!J20)</f>
        <v>358.68149699884799</v>
      </c>
      <c r="K20" s="72">
        <f>IF(RES_hh_emi_in!K20=0,0,1000000*RES_hh_emi_in!K20/RES_hh_num_in!K20)</f>
        <v>375.25040429113193</v>
      </c>
      <c r="L20" s="72">
        <f>IF(RES_hh_emi_in!L20=0,0,1000000*RES_hh_emi_in!L20/RES_hh_num_in!L20)</f>
        <v>314.13975312813818</v>
      </c>
      <c r="M20" s="72">
        <f>IF(RES_hh_emi_in!M20=0,0,1000000*RES_hh_emi_in!M20/RES_hh_num_in!M20)</f>
        <v>335.78610276288646</v>
      </c>
      <c r="N20" s="72">
        <f>IF(RES_hh_emi_in!N20=0,0,1000000*RES_hh_emi_in!N20/RES_hh_num_in!N20)</f>
        <v>334.45741370137034</v>
      </c>
      <c r="O20" s="72">
        <f>IF(RES_hh_emi_in!O20=0,0,1000000*RES_hh_emi_in!O20/RES_hh_num_in!O20)</f>
        <v>364.22009742628637</v>
      </c>
      <c r="P20" s="72">
        <f>IF(RES_hh_emi_in!P20=0,0,1000000*RES_hh_emi_in!P20/RES_hh_num_in!P20)</f>
        <v>339.19608682708684</v>
      </c>
      <c r="Q20" s="72">
        <f>IF(RES_hh_emi_in!Q20=0,0,1000000*RES_hh_emi_in!Q20/RES_hh_num_in!Q20)</f>
        <v>361.0283852701175</v>
      </c>
      <c r="R20" s="72">
        <f>IF(RES_hh_emi_in!R20=0,0,1000000*RES_hh_emi_in!R20/RES_hh_num_in!R20)</f>
        <v>0</v>
      </c>
      <c r="S20" s="72">
        <f>IF(RES_hh_emi_in!S20=0,0,1000000*RES_hh_emi_in!S20/RES_hh_num_in!S20)</f>
        <v>0</v>
      </c>
      <c r="T20" s="72">
        <f>IF(RES_hh_emi_in!T20=0,0,1000000*RES_hh_emi_in!T20/RES_hh_num_in!T20)</f>
        <v>307.35491489083319</v>
      </c>
      <c r="U20" s="72">
        <f>IF(RES_hh_emi_in!U20=0,0,1000000*RES_hh_emi_in!U20/RES_hh_num_in!U20)</f>
        <v>321.83594409921761</v>
      </c>
      <c r="V20" s="72">
        <f>IF(RES_hh_emi_in!V20=0,0,1000000*RES_hh_emi_in!V20/RES_hh_num_in!V20)</f>
        <v>358.4024887437605</v>
      </c>
      <c r="W20" s="72">
        <f>IF(RES_hh_emi_in!W20=0,0,1000000*RES_hh_emi_in!W20/RES_hh_num_in!W20)</f>
        <v>249.50022540706874</v>
      </c>
      <c r="X20" s="72">
        <f>IF(RES_hh_emi_in!X20=0,0,1000000*RES_hh_emi_in!X20/RES_hh_num_in!X20)</f>
        <v>0</v>
      </c>
      <c r="Y20" s="72">
        <f>IF(RES_hh_emi_in!Y20=0,0,1000000*RES_hh_emi_in!Y20/RES_hh_num_in!Y20)</f>
        <v>0</v>
      </c>
      <c r="DA20" s="89" t="s">
        <v>862</v>
      </c>
    </row>
    <row r="21" spans="1:105" ht="12" customHeight="1" x14ac:dyDescent="0.25">
      <c r="A21" s="28" t="s">
        <v>189</v>
      </c>
      <c r="B21" s="72"/>
      <c r="C21" s="72">
        <f>IF(RES_hh_emi_in!C21=0,0,1000000*RES_hh_emi_in!C21/RES_hh_num_in!C21)</f>
        <v>287.13322416297422</v>
      </c>
      <c r="D21" s="72">
        <f>IF(RES_hh_emi_in!D21=0,0,1000000*RES_hh_emi_in!D21/RES_hh_num_in!D21)</f>
        <v>0</v>
      </c>
      <c r="E21" s="72">
        <f>IF(RES_hh_emi_in!E21=0,0,1000000*RES_hh_emi_in!E21/RES_hh_num_in!E21)</f>
        <v>0</v>
      </c>
      <c r="F21" s="72">
        <f>IF(RES_hh_emi_in!F21=0,0,1000000*RES_hh_emi_in!F21/RES_hh_num_in!F21)</f>
        <v>0</v>
      </c>
      <c r="G21" s="72">
        <f>IF(RES_hh_emi_in!G21=0,0,1000000*RES_hh_emi_in!G21/RES_hh_num_in!G21)</f>
        <v>0</v>
      </c>
      <c r="H21" s="72">
        <f>IF(RES_hh_emi_in!H21=0,0,1000000*RES_hh_emi_in!H21/RES_hh_num_in!H21)</f>
        <v>197.79326505440415</v>
      </c>
      <c r="I21" s="72">
        <f>IF(RES_hh_emi_in!I21=0,0,1000000*RES_hh_emi_in!I21/RES_hh_num_in!I21)</f>
        <v>172.35558475626712</v>
      </c>
      <c r="J21" s="72">
        <f>IF(RES_hh_emi_in!J21=0,0,1000000*RES_hh_emi_in!J21/RES_hh_num_in!J21)</f>
        <v>122.76191028711308</v>
      </c>
      <c r="K21" s="72">
        <f>IF(RES_hh_emi_in!K21=0,0,1000000*RES_hh_emi_in!K21/RES_hh_num_in!K21)</f>
        <v>158.63094556227222</v>
      </c>
      <c r="L21" s="72">
        <f>IF(RES_hh_emi_in!L21=0,0,1000000*RES_hh_emi_in!L21/RES_hh_num_in!L21)</f>
        <v>147.65216461996965</v>
      </c>
      <c r="M21" s="72">
        <f>IF(RES_hh_emi_in!M21=0,0,1000000*RES_hh_emi_in!M21/RES_hh_num_in!M21)</f>
        <v>0</v>
      </c>
      <c r="N21" s="72">
        <f>IF(RES_hh_emi_in!N21=0,0,1000000*RES_hh_emi_in!N21/RES_hh_num_in!N21)</f>
        <v>0</v>
      </c>
      <c r="O21" s="72">
        <f>IF(RES_hh_emi_in!O21=0,0,1000000*RES_hh_emi_in!O21/RES_hh_num_in!O21)</f>
        <v>113.12933320393738</v>
      </c>
      <c r="P21" s="72">
        <f>IF(RES_hh_emi_in!P21=0,0,1000000*RES_hh_emi_in!P21/RES_hh_num_in!P21)</f>
        <v>98.702090231633093</v>
      </c>
      <c r="Q21" s="72">
        <f>IF(RES_hh_emi_in!Q21=0,0,1000000*RES_hh_emi_in!Q21/RES_hh_num_in!Q21)</f>
        <v>95.056390847567883</v>
      </c>
      <c r="R21" s="72">
        <f>IF(RES_hh_emi_in!R21=0,0,1000000*RES_hh_emi_in!R21/RES_hh_num_in!R21)</f>
        <v>0</v>
      </c>
      <c r="S21" s="72">
        <f>IF(RES_hh_emi_in!S21=0,0,1000000*RES_hh_emi_in!S21/RES_hh_num_in!S21)</f>
        <v>0</v>
      </c>
      <c r="T21" s="72">
        <f>IF(RES_hh_emi_in!T21=0,0,1000000*RES_hh_emi_in!T21/RES_hh_num_in!T21)</f>
        <v>0</v>
      </c>
      <c r="U21" s="72">
        <f>IF(RES_hh_emi_in!U21=0,0,1000000*RES_hh_emi_in!U21/RES_hh_num_in!U21)</f>
        <v>0</v>
      </c>
      <c r="V21" s="72">
        <f>IF(RES_hh_emi_in!V21=0,0,1000000*RES_hh_emi_in!V21/RES_hh_num_in!V21)</f>
        <v>0</v>
      </c>
      <c r="W21" s="72">
        <f>IF(RES_hh_emi_in!W21=0,0,1000000*RES_hh_emi_in!W21/RES_hh_num_in!W21)</f>
        <v>0</v>
      </c>
      <c r="X21" s="72">
        <f>IF(RES_hh_emi_in!X21=0,0,1000000*RES_hh_emi_in!X21/RES_hh_num_in!X21)</f>
        <v>212.8777920737343</v>
      </c>
      <c r="Y21" s="72">
        <f>IF(RES_hh_emi_in!Y21=0,0,1000000*RES_hh_emi_in!Y21/RES_hh_num_in!Y21)</f>
        <v>225.71485011696922</v>
      </c>
      <c r="DA21" s="89" t="s">
        <v>863</v>
      </c>
    </row>
    <row r="22" spans="1:105" ht="12" customHeight="1" x14ac:dyDescent="0.25">
      <c r="A22" s="28" t="s">
        <v>202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X22" s="72">
        <f>IF(RES_hh_emi_in!X22=0,0,1000000*RES_hh_emi_in!X22/RES_hh_num_in!X22)</f>
        <v>0</v>
      </c>
      <c r="Y22" s="72">
        <f>IF(RES_hh_emi_in!Y22=0,0,1000000*RES_hh_emi_in!Y22/RES_hh_num_in!Y22)</f>
        <v>0</v>
      </c>
      <c r="DA22" s="89" t="s">
        <v>864</v>
      </c>
    </row>
    <row r="23" spans="1:105" ht="12" customHeight="1" x14ac:dyDescent="0.25">
      <c r="A23" s="28" t="s">
        <v>197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X23" s="72">
        <f>IF(RES_hh_emi_in!X23=0,0,1000000*RES_hh_emi_in!X23/RES_hh_num_in!X23)</f>
        <v>0</v>
      </c>
      <c r="Y23" s="72">
        <f>IF(RES_hh_emi_in!Y23=0,0,1000000*RES_hh_emi_in!Y23/RES_hh_num_in!Y23)</f>
        <v>0</v>
      </c>
      <c r="DA23" s="89" t="s">
        <v>865</v>
      </c>
    </row>
    <row r="24" spans="1:105" ht="12" customHeight="1" x14ac:dyDescent="0.25">
      <c r="A24" s="28" t="s">
        <v>198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X24" s="72">
        <f>IF(RES_hh_emi_in!X24=0,0,1000000*RES_hh_emi_in!X24/RES_hh_num_in!X24)</f>
        <v>0</v>
      </c>
      <c r="Y24" s="72">
        <f>IF(RES_hh_emi_in!Y24=0,0,1000000*RES_hh_emi_in!Y24/RES_hh_num_in!Y24)</f>
        <v>0</v>
      </c>
      <c r="DA24" s="89" t="s">
        <v>866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X25" s="74">
        <f>IF(RES_hh_emi_in!X25=0,0,1000000*RES_hh_emi_in!X25/RES_hh_num_in!X25)</f>
        <v>0</v>
      </c>
      <c r="Y25" s="74">
        <f>IF(RES_hh_emi_in!Y25=0,0,1000000*RES_hh_emi_in!Y25/RES_hh_num_in!Y25)</f>
        <v>0</v>
      </c>
      <c r="DA25" s="90" t="s">
        <v>867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X26" s="77">
        <f>IF(RES_hh_emi_in!X26=0,0,1000000*RES_hh_emi_in!X26/RES_hh_num_in!X26)</f>
        <v>0</v>
      </c>
      <c r="Y26" s="77">
        <f>IF(RES_hh_emi_in!Y26=0,0,1000000*RES_hh_emi_in!Y26/RES_hh_num_in!Y26)</f>
        <v>0</v>
      </c>
      <c r="DA26" s="92" t="s">
        <v>868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0.12782327299586022</v>
      </c>
      <c r="D27" s="69">
        <f>IF(RES_hh_emi_in!D27=0,0,1000000*RES_hh_emi_in!D27/RES_hh_num_in!D27)</f>
        <v>0</v>
      </c>
      <c r="E27" s="69">
        <f>IF(RES_hh_emi_in!E27=0,0,1000000*RES_hh_emi_in!E27/RES_hh_num_in!E27)</f>
        <v>0</v>
      </c>
      <c r="F27" s="69">
        <f>IF(RES_hh_emi_in!F27=0,0,1000000*RES_hh_emi_in!F27/RES_hh_num_in!F27)</f>
        <v>0</v>
      </c>
      <c r="G27" s="69">
        <f>IF(RES_hh_emi_in!G27=0,0,1000000*RES_hh_emi_in!G27/RES_hh_num_in!G27)</f>
        <v>0</v>
      </c>
      <c r="H27" s="69">
        <f>IF(RES_hh_emi_in!H27=0,0,1000000*RES_hh_emi_in!H27/RES_hh_num_in!H27)</f>
        <v>5.0207467179011527E-2</v>
      </c>
      <c r="I27" s="69">
        <f>IF(RES_hh_emi_in!I27=0,0,1000000*RES_hh_emi_in!I27/RES_hh_num_in!I27)</f>
        <v>0.80544311378093603</v>
      </c>
      <c r="J27" s="69">
        <f>IF(RES_hh_emi_in!J27=0,0,1000000*RES_hh_emi_in!J27/RES_hh_num_in!J27)</f>
        <v>0.71636035336095294</v>
      </c>
      <c r="K27" s="69">
        <f>IF(RES_hh_emi_in!K27=0,0,1000000*RES_hh_emi_in!K27/RES_hh_num_in!K27)</f>
        <v>0.66972321914708066</v>
      </c>
      <c r="L27" s="69">
        <f>IF(RES_hh_emi_in!L27=0,0,1000000*RES_hh_emi_in!L27/RES_hh_num_in!L27)</f>
        <v>0.10655610898597179</v>
      </c>
      <c r="M27" s="69">
        <f>IF(RES_hh_emi_in!M27=0,0,1000000*RES_hh_emi_in!M27/RES_hh_num_in!M27)</f>
        <v>0</v>
      </c>
      <c r="N27" s="69">
        <f>IF(RES_hh_emi_in!N27=0,0,1000000*RES_hh_emi_in!N27/RES_hh_num_in!N27)</f>
        <v>0</v>
      </c>
      <c r="O27" s="69">
        <f>IF(RES_hh_emi_in!O27=0,0,1000000*RES_hh_emi_in!O27/RES_hh_num_in!O27)</f>
        <v>6.9134450019189145E-3</v>
      </c>
      <c r="P27" s="69">
        <f>IF(RES_hh_emi_in!P27=0,0,1000000*RES_hh_emi_in!P27/RES_hh_num_in!P27)</f>
        <v>9.6886880545089774E-2</v>
      </c>
      <c r="Q27" s="69">
        <f>IF(RES_hh_emi_in!Q27=0,0,1000000*RES_hh_emi_in!Q27/RES_hh_num_in!Q27)</f>
        <v>3.394434801540875E-2</v>
      </c>
      <c r="R27" s="69">
        <f>IF(RES_hh_emi_in!R27=0,0,1000000*RES_hh_emi_in!R27/RES_hh_num_in!R27)</f>
        <v>0</v>
      </c>
      <c r="S27" s="69">
        <f>IF(RES_hh_emi_in!S27=0,0,1000000*RES_hh_emi_in!S27/RES_hh_num_in!S27)</f>
        <v>0</v>
      </c>
      <c r="T27" s="69">
        <f>IF(RES_hh_emi_in!T27=0,0,1000000*RES_hh_emi_in!T27/RES_hh_num_in!T27)</f>
        <v>0</v>
      </c>
      <c r="U27" s="69">
        <f>IF(RES_hh_emi_in!U27=0,0,1000000*RES_hh_emi_in!U27/RES_hh_num_in!U27)</f>
        <v>0</v>
      </c>
      <c r="V27" s="69">
        <f>IF(RES_hh_emi_in!V27=0,0,1000000*RES_hh_emi_in!V27/RES_hh_num_in!V27)</f>
        <v>0</v>
      </c>
      <c r="W27" s="69">
        <f>IF(RES_hh_emi_in!W27=0,0,1000000*RES_hh_emi_in!W27/RES_hh_num_in!W27)</f>
        <v>0</v>
      </c>
      <c r="X27" s="69">
        <f>IF(RES_hh_emi_in!X27=0,0,1000000*RES_hh_emi_in!X27/RES_hh_num_in!X27)</f>
        <v>0.15450431552717878</v>
      </c>
      <c r="Y27" s="69">
        <f>IF(RES_hh_emi_in!Y27=0,0,1000000*RES_hh_emi_in!Y27/RES_hh_num_in!Y27)</f>
        <v>0.56344091756087067</v>
      </c>
      <c r="DA27" s="88" t="s">
        <v>869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X28" s="72">
        <f>IF(RES_hh_emi_in!X28=0,0,1000000*RES_hh_emi_in!X28/RES_hh_num_in!X28)</f>
        <v>0</v>
      </c>
      <c r="Y28" s="72">
        <f>IF(RES_hh_emi_in!Y28=0,0,1000000*RES_hh_emi_in!Y28/RES_hh_num_in!Y28)</f>
        <v>0</v>
      </c>
      <c r="DA28" s="89" t="s">
        <v>870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0</v>
      </c>
      <c r="D29" s="72">
        <f>IF(RES_hh_emi_in!D29=0,0,1000000*RES_hh_emi_in!D29/RES_hh_num_in!D29)</f>
        <v>0</v>
      </c>
      <c r="E29" s="72">
        <f>IF(RES_hh_emi_in!E29=0,0,1000000*RES_hh_emi_in!E29/RES_hh_num_in!E29)</f>
        <v>0</v>
      </c>
      <c r="F29" s="72">
        <f>IF(RES_hh_emi_in!F29=0,0,1000000*RES_hh_emi_in!F29/RES_hh_num_in!F29)</f>
        <v>0</v>
      </c>
      <c r="G29" s="72">
        <f>IF(RES_hh_emi_in!G29=0,0,1000000*RES_hh_emi_in!G29/RES_hh_num_in!G29)</f>
        <v>0</v>
      </c>
      <c r="H29" s="72">
        <f>IF(RES_hh_emi_in!H29=0,0,1000000*RES_hh_emi_in!H29/RES_hh_num_in!H29)</f>
        <v>0</v>
      </c>
      <c r="I29" s="72">
        <f>IF(RES_hh_emi_in!I29=0,0,1000000*RES_hh_emi_in!I29/RES_hh_num_in!I29)</f>
        <v>0</v>
      </c>
      <c r="J29" s="72">
        <f>IF(RES_hh_emi_in!J29=0,0,1000000*RES_hh_emi_in!J29/RES_hh_num_in!J29)</f>
        <v>0</v>
      </c>
      <c r="K29" s="72">
        <f>IF(RES_hh_emi_in!K29=0,0,1000000*RES_hh_emi_in!K29/RES_hh_num_in!K29)</f>
        <v>0</v>
      </c>
      <c r="L29" s="72">
        <f>IF(RES_hh_emi_in!L29=0,0,1000000*RES_hh_emi_in!L29/RES_hh_num_in!L29)</f>
        <v>0</v>
      </c>
      <c r="M29" s="72">
        <f>IF(RES_hh_emi_in!M29=0,0,1000000*RES_hh_emi_in!M29/RES_hh_num_in!M29)</f>
        <v>0</v>
      </c>
      <c r="N29" s="72">
        <f>IF(RES_hh_emi_in!N29=0,0,1000000*RES_hh_emi_in!N29/RES_hh_num_in!N29)</f>
        <v>0</v>
      </c>
      <c r="O29" s="72">
        <f>IF(RES_hh_emi_in!O29=0,0,1000000*RES_hh_emi_in!O29/RES_hh_num_in!O29)</f>
        <v>0</v>
      </c>
      <c r="P29" s="72">
        <f>IF(RES_hh_emi_in!P29=0,0,1000000*RES_hh_emi_in!P29/RES_hh_num_in!P29)</f>
        <v>0</v>
      </c>
      <c r="Q29" s="72">
        <f>IF(RES_hh_emi_in!Q29=0,0,1000000*RES_hh_emi_in!Q29/RES_hh_num_in!Q29)</f>
        <v>0</v>
      </c>
      <c r="R29" s="72">
        <f>IF(RES_hh_emi_in!R29=0,0,1000000*RES_hh_emi_in!R29/RES_hh_num_in!R29)</f>
        <v>0</v>
      </c>
      <c r="S29" s="72">
        <f>IF(RES_hh_emi_in!S29=0,0,1000000*RES_hh_emi_in!S29/RES_hh_num_in!S29)</f>
        <v>0</v>
      </c>
      <c r="T29" s="72">
        <f>IF(RES_hh_emi_in!T29=0,0,1000000*RES_hh_emi_in!T29/RES_hh_num_in!T29)</f>
        <v>0</v>
      </c>
      <c r="U29" s="72">
        <f>IF(RES_hh_emi_in!U29=0,0,1000000*RES_hh_emi_in!U29/RES_hh_num_in!U29)</f>
        <v>0</v>
      </c>
      <c r="V29" s="72">
        <f>IF(RES_hh_emi_in!V29=0,0,1000000*RES_hh_emi_in!V29/RES_hh_num_in!V29)</f>
        <v>0</v>
      </c>
      <c r="W29" s="72">
        <f>IF(RES_hh_emi_in!W29=0,0,1000000*RES_hh_emi_in!W29/RES_hh_num_in!W29)</f>
        <v>0</v>
      </c>
      <c r="X29" s="72">
        <f>IF(RES_hh_emi_in!X29=0,0,1000000*RES_hh_emi_in!X29/RES_hh_num_in!X29)</f>
        <v>0</v>
      </c>
      <c r="Y29" s="72">
        <f>IF(RES_hh_emi_in!Y29=0,0,1000000*RES_hh_emi_in!Y29/RES_hh_num_in!Y29)</f>
        <v>0</v>
      </c>
      <c r="DA29" s="89" t="s">
        <v>871</v>
      </c>
    </row>
    <row r="30" spans="1:105" ht="12" customHeight="1" x14ac:dyDescent="0.25">
      <c r="A30" s="28" t="s">
        <v>189</v>
      </c>
      <c r="B30" s="72"/>
      <c r="C30" s="72">
        <f>IF(RES_hh_emi_in!C30=0,0,1000000*RES_hh_emi_in!C30/RES_hh_num_in!C30)</f>
        <v>42.165796723350361</v>
      </c>
      <c r="D30" s="72">
        <f>IF(RES_hh_emi_in!D30=0,0,1000000*RES_hh_emi_in!D30/RES_hh_num_in!D30)</f>
        <v>0</v>
      </c>
      <c r="E30" s="72">
        <f>IF(RES_hh_emi_in!E30=0,0,1000000*RES_hh_emi_in!E30/RES_hh_num_in!E30)</f>
        <v>0</v>
      </c>
      <c r="F30" s="72">
        <f>IF(RES_hh_emi_in!F30=0,0,1000000*RES_hh_emi_in!F30/RES_hh_num_in!F30)</f>
        <v>0</v>
      </c>
      <c r="G30" s="72">
        <f>IF(RES_hh_emi_in!G30=0,0,1000000*RES_hh_emi_in!G30/RES_hh_num_in!G30)</f>
        <v>0</v>
      </c>
      <c r="H30" s="72">
        <f>IF(RES_hh_emi_in!H30=0,0,1000000*RES_hh_emi_in!H30/RES_hh_num_in!H30)</f>
        <v>35.11728899921652</v>
      </c>
      <c r="I30" s="72">
        <f>IF(RES_hh_emi_in!I30=0,0,1000000*RES_hh_emi_in!I30/RES_hh_num_in!I30)</f>
        <v>30.854949883487961</v>
      </c>
      <c r="J30" s="72">
        <f>IF(RES_hh_emi_in!J30=0,0,1000000*RES_hh_emi_in!J30/RES_hh_num_in!J30)</f>
        <v>22.635509157806109</v>
      </c>
      <c r="K30" s="72">
        <f>IF(RES_hh_emi_in!K30=0,0,1000000*RES_hh_emi_in!K30/RES_hh_num_in!K30)</f>
        <v>31.035023487320622</v>
      </c>
      <c r="L30" s="72">
        <f>IF(RES_hh_emi_in!L30=0,0,1000000*RES_hh_emi_in!L30/RES_hh_num_in!L30)</f>
        <v>32.283346401101838</v>
      </c>
      <c r="M30" s="72">
        <f>IF(RES_hh_emi_in!M30=0,0,1000000*RES_hh_emi_in!M30/RES_hh_num_in!M30)</f>
        <v>0</v>
      </c>
      <c r="N30" s="72">
        <f>IF(RES_hh_emi_in!N30=0,0,1000000*RES_hh_emi_in!N30/RES_hh_num_in!N30)</f>
        <v>0</v>
      </c>
      <c r="O30" s="72">
        <f>IF(RES_hh_emi_in!O30=0,0,1000000*RES_hh_emi_in!O30/RES_hh_num_in!O30)</f>
        <v>27.694960093121871</v>
      </c>
      <c r="P30" s="72">
        <f>IF(RES_hh_emi_in!P30=0,0,1000000*RES_hh_emi_in!P30/RES_hh_num_in!P30)</f>
        <v>25.279018902903964</v>
      </c>
      <c r="Q30" s="72">
        <f>IF(RES_hh_emi_in!Q30=0,0,1000000*RES_hh_emi_in!Q30/RES_hh_num_in!Q30)</f>
        <v>25.409720593894527</v>
      </c>
      <c r="R30" s="72">
        <f>IF(RES_hh_emi_in!R30=0,0,1000000*RES_hh_emi_in!R30/RES_hh_num_in!R30)</f>
        <v>0</v>
      </c>
      <c r="S30" s="72">
        <f>IF(RES_hh_emi_in!S30=0,0,1000000*RES_hh_emi_in!S30/RES_hh_num_in!S30)</f>
        <v>0</v>
      </c>
      <c r="T30" s="72">
        <f>IF(RES_hh_emi_in!T30=0,0,1000000*RES_hh_emi_in!T30/RES_hh_num_in!T30)</f>
        <v>0</v>
      </c>
      <c r="U30" s="72">
        <f>IF(RES_hh_emi_in!U30=0,0,1000000*RES_hh_emi_in!U30/RES_hh_num_in!U30)</f>
        <v>0</v>
      </c>
      <c r="V30" s="72">
        <f>IF(RES_hh_emi_in!V30=0,0,1000000*RES_hh_emi_in!V30/RES_hh_num_in!V30)</f>
        <v>0</v>
      </c>
      <c r="W30" s="72">
        <f>IF(RES_hh_emi_in!W30=0,0,1000000*RES_hh_emi_in!W30/RES_hh_num_in!W30)</f>
        <v>0</v>
      </c>
      <c r="X30" s="72">
        <f>IF(RES_hh_emi_in!X30=0,0,1000000*RES_hh_emi_in!X30/RES_hh_num_in!X30)</f>
        <v>67.934052334247014</v>
      </c>
      <c r="Y30" s="72">
        <f>IF(RES_hh_emi_in!Y30=0,0,1000000*RES_hh_emi_in!Y30/RES_hh_num_in!Y30)</f>
        <v>69.65677279839592</v>
      </c>
      <c r="DA30" s="89" t="s">
        <v>872</v>
      </c>
    </row>
    <row r="31" spans="1:105" ht="12" customHeight="1" x14ac:dyDescent="0.25">
      <c r="A31" s="28" t="s">
        <v>202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X31" s="72">
        <f>IF(RES_hh_emi_in!X31=0,0,1000000*RES_hh_emi_in!X31/RES_hh_num_in!X31)</f>
        <v>0</v>
      </c>
      <c r="Y31" s="72">
        <f>IF(RES_hh_emi_in!Y31=0,0,1000000*RES_hh_emi_in!Y31/RES_hh_num_in!Y31)</f>
        <v>0</v>
      </c>
      <c r="DA31" s="89" t="s">
        <v>873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X32" s="77">
        <f>IF(RES_hh_emi_in!X32=0,0,1000000*RES_hh_emi_in!X32/RES_hh_num_in!X32)</f>
        <v>0</v>
      </c>
      <c r="Y32" s="77">
        <f>IF(RES_hh_emi_in!Y32=0,0,1000000*RES_hh_emi_in!Y32/RES_hh_num_in!Y32)</f>
        <v>0</v>
      </c>
      <c r="DA32" s="92" t="s">
        <v>874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148.82289377494396</v>
      </c>
      <c r="D3" s="65">
        <f>IF(RES_hh_fech_in!D3=0,0,RES_hh_fech_in!D3/RES_summary!D$21)</f>
        <v>132.54570078890023</v>
      </c>
      <c r="E3" s="65">
        <f>IF(RES_hh_fech_in!E3=0,0,RES_hh_fech_in!E3/RES_summary!E$21)</f>
        <v>132.59746550816675</v>
      </c>
      <c r="F3" s="65">
        <f>IF(RES_hh_fech_in!F3=0,0,RES_hh_fech_in!F3/RES_summary!F$21)</f>
        <v>133.135504320042</v>
      </c>
      <c r="G3" s="65">
        <f>IF(RES_hh_fech_in!G3=0,0,RES_hh_fech_in!G3/RES_summary!G$21)</f>
        <v>140.12603614570324</v>
      </c>
      <c r="H3" s="65">
        <f>IF(RES_hh_fech_in!H3=0,0,RES_hh_fech_in!H3/RES_summary!H$21)</f>
        <v>139.74604253221904</v>
      </c>
      <c r="I3" s="65">
        <f>IF(RES_hh_fech_in!I3=0,0,RES_hh_fech_in!I3/RES_summary!I$21)</f>
        <v>143.03281194658416</v>
      </c>
      <c r="J3" s="65">
        <f>IF(RES_hh_fech_in!J3=0,0,RES_hh_fech_in!J3/RES_summary!J$21)</f>
        <v>141.29147066913211</v>
      </c>
      <c r="K3" s="65">
        <f>IF(RES_hh_fech_in!K3=0,0,RES_hh_fech_in!K3/RES_summary!K$21)</f>
        <v>145.47474134413721</v>
      </c>
      <c r="L3" s="65">
        <f>IF(RES_hh_fech_in!L3=0,0,RES_hh_fech_in!L3/RES_summary!L$21)</f>
        <v>156.04878186177726</v>
      </c>
      <c r="M3" s="65">
        <f>IF(RES_hh_fech_in!M3=0,0,RES_hh_fech_in!M3/RES_summary!M$21)</f>
        <v>179.85529654014888</v>
      </c>
      <c r="N3" s="65">
        <f>IF(RES_hh_fech_in!N3=0,0,RES_hh_fech_in!N3/RES_summary!N$21)</f>
        <v>174.64107236049162</v>
      </c>
      <c r="O3" s="65">
        <f>IF(RES_hh_fech_in!O3=0,0,RES_hh_fech_in!O3/RES_summary!O$21)</f>
        <v>144.20431561017708</v>
      </c>
      <c r="P3" s="65">
        <f>IF(RES_hh_fech_in!P3=0,0,RES_hh_fech_in!P3/RES_summary!P$21)</f>
        <v>114.54452440462127</v>
      </c>
      <c r="Q3" s="65">
        <f>IF(RES_hh_fech_in!Q3=0,0,RES_hh_fech_in!Q3/RES_summary!Q$21)</f>
        <v>115.6445730583639</v>
      </c>
      <c r="R3" s="65">
        <f>IF(RES_hh_fech_in!R3=0,0,RES_hh_fech_in!R3/RES_summary!R$21)</f>
        <v>112.08493886576788</v>
      </c>
      <c r="S3" s="65">
        <f>IF(RES_hh_fech_in!S3=0,0,RES_hh_fech_in!S3/RES_summary!S$21)</f>
        <v>117.72249250842555</v>
      </c>
      <c r="T3" s="65">
        <f>IF(RES_hh_fech_in!T3=0,0,RES_hh_fech_in!T3/RES_summary!T$21)</f>
        <v>97.079171250613484</v>
      </c>
      <c r="U3" s="65">
        <f>IF(RES_hh_fech_in!U3=0,0,RES_hh_fech_in!U3/RES_summary!U$21)</f>
        <v>97.159183663675051</v>
      </c>
      <c r="V3" s="65">
        <f>IF(RES_hh_fech_in!V3=0,0,RES_hh_fech_in!V3/RES_summary!V$21)</f>
        <v>87.433580314067996</v>
      </c>
      <c r="W3" s="65">
        <f>IF(RES_hh_fech_in!W3=0,0,RES_hh_fech_in!W3/RES_summary!W$21)</f>
        <v>97.540246488917973</v>
      </c>
      <c r="X3" s="65">
        <f>IF(RES_hh_fech_in!X3=0,0,RES_hh_fech_in!X3/RES_summary!X$21)</f>
        <v>73.183331659243194</v>
      </c>
      <c r="Y3" s="65">
        <f>IF(RES_hh_fech_in!Y3=0,0,RES_hh_fech_in!Y3/RES_summary!Y$21)</f>
        <v>69.941504143454324</v>
      </c>
      <c r="DA3" s="87" t="s">
        <v>876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135.13598326952334</v>
      </c>
      <c r="D4" s="69">
        <f>IF(RES_hh_fech_in!D4=0,0,RES_hh_fech_in!D4/RES_summary!D$21)</f>
        <v>118.79397263440737</v>
      </c>
      <c r="E4" s="69">
        <f>IF(RES_hh_fech_in!E4=0,0,RES_hh_fech_in!E4/RES_summary!E$21)</f>
        <v>118.68939357112502</v>
      </c>
      <c r="F4" s="69">
        <f>IF(RES_hh_fech_in!F4=0,0,RES_hh_fech_in!F4/RES_summary!F$21)</f>
        <v>118.88558324206623</v>
      </c>
      <c r="G4" s="69">
        <f>IF(RES_hh_fech_in!G4=0,0,RES_hh_fech_in!G4/RES_summary!G$21)</f>
        <v>124.89262902394871</v>
      </c>
      <c r="H4" s="69">
        <f>IF(RES_hh_fech_in!H4=0,0,RES_hh_fech_in!H4/RES_summary!H$21)</f>
        <v>124.74219782510251</v>
      </c>
      <c r="I4" s="69">
        <f>IF(RES_hh_fech_in!I4=0,0,RES_hh_fech_in!I4/RES_summary!I$21)</f>
        <v>128.73649682161874</v>
      </c>
      <c r="J4" s="69">
        <f>IF(RES_hh_fech_in!J4=0,0,RES_hh_fech_in!J4/RES_summary!J$21)</f>
        <v>127.90655205140806</v>
      </c>
      <c r="K4" s="69">
        <f>IF(RES_hh_fech_in!K4=0,0,RES_hh_fech_in!K4/RES_summary!K$21)</f>
        <v>131.05697479711327</v>
      </c>
      <c r="L4" s="69">
        <f>IF(RES_hh_fech_in!L4=0,0,RES_hh_fech_in!L4/RES_summary!L$21)</f>
        <v>141.64294593429022</v>
      </c>
      <c r="M4" s="69">
        <f>IF(RES_hh_fech_in!M4=0,0,RES_hh_fech_in!M4/RES_summary!M$21)</f>
        <v>164.05940809244882</v>
      </c>
      <c r="N4" s="69">
        <f>IF(RES_hh_fech_in!N4=0,0,RES_hh_fech_in!N4/RES_summary!N$21)</f>
        <v>159.72431180133077</v>
      </c>
      <c r="O4" s="69">
        <f>IF(RES_hh_fech_in!O4=0,0,RES_hh_fech_in!O4/RES_summary!O$21)</f>
        <v>128.57261933005796</v>
      </c>
      <c r="P4" s="69">
        <f>IF(RES_hh_fech_in!P4=0,0,RES_hh_fech_in!P4/RES_summary!P$21)</f>
        <v>99.045509293253545</v>
      </c>
      <c r="Q4" s="69">
        <f>IF(RES_hh_fech_in!Q4=0,0,RES_hh_fech_in!Q4/RES_summary!Q$21)</f>
        <v>99.167454829386017</v>
      </c>
      <c r="R4" s="69">
        <f>IF(RES_hh_fech_in!R4=0,0,RES_hh_fech_in!R4/RES_summary!R$21)</f>
        <v>94.327343868167418</v>
      </c>
      <c r="S4" s="69">
        <f>IF(RES_hh_fech_in!S4=0,0,RES_hh_fech_in!S4/RES_summary!S$21)</f>
        <v>100.88361610976243</v>
      </c>
      <c r="T4" s="69">
        <f>IF(RES_hh_fech_in!T4=0,0,RES_hh_fech_in!T4/RES_summary!T$21)</f>
        <v>79.496065663800763</v>
      </c>
      <c r="U4" s="69">
        <f>IF(RES_hh_fech_in!U4=0,0,RES_hh_fech_in!U4/RES_summary!U$21)</f>
        <v>79.788510474133133</v>
      </c>
      <c r="V4" s="69">
        <f>IF(RES_hh_fech_in!V4=0,0,RES_hh_fech_in!V4/RES_summary!V$21)</f>
        <v>71.174509779653192</v>
      </c>
      <c r="W4" s="69">
        <f>IF(RES_hh_fech_in!W4=0,0,RES_hh_fech_in!W4/RES_summary!W$21)</f>
        <v>80.361084568403626</v>
      </c>
      <c r="X4" s="69">
        <f>IF(RES_hh_fech_in!X4=0,0,RES_hh_fech_in!X4/RES_summary!X$21)</f>
        <v>56.776282318462584</v>
      </c>
      <c r="Y4" s="69">
        <f>IF(RES_hh_fech_in!Y4=0,0,RES_hh_fech_in!Y4/RES_summary!Y$21)</f>
        <v>52.645691044257333</v>
      </c>
      <c r="DA4" s="88" t="s">
        <v>877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0</v>
      </c>
      <c r="D5" s="72">
        <f>IF(RES_hh_fech_in!D5=0,0,RES_hh_fech_in!D5/RES_summary!D$21)</f>
        <v>0</v>
      </c>
      <c r="E5" s="72">
        <f>IF(RES_hh_fech_in!E5=0,0,RES_hh_fech_in!E5/RES_summary!E$21)</f>
        <v>0</v>
      </c>
      <c r="F5" s="72">
        <f>IF(RES_hh_fech_in!F5=0,0,RES_hh_fech_in!F5/RES_summary!F$21)</f>
        <v>0</v>
      </c>
      <c r="G5" s="72">
        <f>IF(RES_hh_fech_in!G5=0,0,RES_hh_fech_in!G5/RES_summary!G$21)</f>
        <v>0</v>
      </c>
      <c r="H5" s="72">
        <f>IF(RES_hh_fech_in!H5=0,0,RES_hh_fech_in!H5/RES_summary!H$21)</f>
        <v>0</v>
      </c>
      <c r="I5" s="72">
        <f>IF(RES_hh_fech_in!I5=0,0,RES_hh_fech_in!I5/RES_summary!I$21)</f>
        <v>0</v>
      </c>
      <c r="J5" s="72">
        <f>IF(RES_hh_fech_in!J5=0,0,RES_hh_fech_in!J5/RES_summary!J$21)</f>
        <v>0</v>
      </c>
      <c r="K5" s="72">
        <f>IF(RES_hh_fech_in!K5=0,0,RES_hh_fech_in!K5/RES_summary!K$21)</f>
        <v>0</v>
      </c>
      <c r="L5" s="72">
        <f>IF(RES_hh_fech_in!L5=0,0,RES_hh_fech_in!L5/RES_summary!L$21)</f>
        <v>0</v>
      </c>
      <c r="M5" s="72">
        <f>IF(RES_hh_fech_in!M5=0,0,RES_hh_fech_in!M5/RES_summary!M$21)</f>
        <v>0</v>
      </c>
      <c r="N5" s="72">
        <f>IF(RES_hh_fech_in!N5=0,0,RES_hh_fech_in!N5/RES_summary!N$21)</f>
        <v>0</v>
      </c>
      <c r="O5" s="72">
        <f>IF(RES_hh_fech_in!O5=0,0,RES_hh_fech_in!O5/RES_summary!O$21)</f>
        <v>0</v>
      </c>
      <c r="P5" s="72">
        <f>IF(RES_hh_fech_in!P5=0,0,RES_hh_fech_in!P5/RES_summary!P$21)</f>
        <v>0</v>
      </c>
      <c r="Q5" s="72">
        <f>IF(RES_hh_fech_in!Q5=0,0,RES_hh_fech_in!Q5/RES_summary!Q$21)</f>
        <v>0</v>
      </c>
      <c r="R5" s="72">
        <f>IF(RES_hh_fech_in!R5=0,0,RES_hh_fech_in!R5/RES_summary!R$21)</f>
        <v>0</v>
      </c>
      <c r="S5" s="72">
        <f>IF(RES_hh_fech_in!S5=0,0,RES_hh_fech_in!S5/RES_summary!S$21)</f>
        <v>0</v>
      </c>
      <c r="T5" s="72">
        <f>IF(RES_hh_fech_in!T5=0,0,RES_hh_fech_in!T5/RES_summary!T$21)</f>
        <v>0</v>
      </c>
      <c r="U5" s="72">
        <f>IF(RES_hh_fech_in!U5=0,0,RES_hh_fech_in!U5/RES_summary!U$21)</f>
        <v>0</v>
      </c>
      <c r="V5" s="72">
        <f>IF(RES_hh_fech_in!V5=0,0,RES_hh_fech_in!V5/RES_summary!V$21)</f>
        <v>0</v>
      </c>
      <c r="W5" s="72">
        <f>IF(RES_hh_fech_in!W5=0,0,RES_hh_fech_in!W5/RES_summary!W$21)</f>
        <v>0</v>
      </c>
      <c r="X5" s="72">
        <f>IF(RES_hh_fech_in!X5=0,0,RES_hh_fech_in!X5/RES_summary!X$21)</f>
        <v>0</v>
      </c>
      <c r="Y5" s="72">
        <f>IF(RES_hh_fech_in!Y5=0,0,RES_hh_fech_in!Y5/RES_summary!Y$21)</f>
        <v>0</v>
      </c>
      <c r="DA5" s="89" t="s">
        <v>878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0</v>
      </c>
      <c r="D6" s="72">
        <f>IF(RES_hh_fech_in!D6=0,0,RES_hh_fech_in!D6/RES_summary!D$21)</f>
        <v>225.22799336136762</v>
      </c>
      <c r="E6" s="72">
        <f>IF(RES_hh_fech_in!E6=0,0,RES_hh_fech_in!E6/RES_summary!E$21)</f>
        <v>261.60132630083564</v>
      </c>
      <c r="F6" s="72">
        <f>IF(RES_hh_fech_in!F6=0,0,RES_hh_fech_in!F6/RES_summary!F$21)</f>
        <v>195.34354501454249</v>
      </c>
      <c r="G6" s="72">
        <f>IF(RES_hh_fech_in!G6=0,0,RES_hh_fech_in!G6/RES_summary!G$21)</f>
        <v>252.95711383537213</v>
      </c>
      <c r="H6" s="72">
        <f>IF(RES_hh_fech_in!H6=0,0,RES_hh_fech_in!H6/RES_summary!H$21)</f>
        <v>221.24329190396526</v>
      </c>
      <c r="I6" s="72">
        <f>IF(RES_hh_fech_in!I6=0,0,RES_hh_fech_in!I6/RES_summary!I$21)</f>
        <v>226.400513806936</v>
      </c>
      <c r="J6" s="72">
        <f>IF(RES_hh_fech_in!J6=0,0,RES_hh_fech_in!J6/RES_summary!J$21)</f>
        <v>206.84499642101704</v>
      </c>
      <c r="K6" s="72">
        <f>IF(RES_hh_fech_in!K6=0,0,RES_hh_fech_in!K6/RES_summary!K$21)</f>
        <v>201.3656952998376</v>
      </c>
      <c r="L6" s="72">
        <f>IF(RES_hh_fech_in!L6=0,0,RES_hh_fech_in!L6/RES_summary!L$21)</f>
        <v>0</v>
      </c>
      <c r="M6" s="72">
        <f>IF(RES_hh_fech_in!M6=0,0,RES_hh_fech_in!M6/RES_summary!M$21)</f>
        <v>0</v>
      </c>
      <c r="N6" s="72">
        <f>IF(RES_hh_fech_in!N6=0,0,RES_hh_fech_in!N6/RES_summary!N$21)</f>
        <v>190.85212324303993</v>
      </c>
      <c r="O6" s="72">
        <f>IF(RES_hh_fech_in!O6=0,0,RES_hh_fech_in!O6/RES_summary!O$21)</f>
        <v>164.40856680491009</v>
      </c>
      <c r="P6" s="72">
        <f>IF(RES_hh_fech_in!P6=0,0,RES_hh_fech_in!P6/RES_summary!P$21)</f>
        <v>204.27890427843306</v>
      </c>
      <c r="Q6" s="72">
        <f>IF(RES_hh_fech_in!Q6=0,0,RES_hh_fech_in!Q6/RES_summary!Q$21)</f>
        <v>0</v>
      </c>
      <c r="R6" s="72">
        <f>IF(RES_hh_fech_in!R6=0,0,RES_hh_fech_in!R6/RES_summary!R$21)</f>
        <v>140.00636384147114</v>
      </c>
      <c r="S6" s="72">
        <f>IF(RES_hh_fech_in!S6=0,0,RES_hh_fech_in!S6/RES_summary!S$21)</f>
        <v>139.37137032109686</v>
      </c>
      <c r="T6" s="72">
        <f>IF(RES_hh_fech_in!T6=0,0,RES_hh_fech_in!T6/RES_summary!T$21)</f>
        <v>130.43320090968817</v>
      </c>
      <c r="U6" s="72">
        <f>IF(RES_hh_fech_in!U6=0,0,RES_hh_fech_in!U6/RES_summary!U$21)</f>
        <v>125.97368358667542</v>
      </c>
      <c r="V6" s="72">
        <f>IF(RES_hh_fech_in!V6=0,0,RES_hh_fech_in!V6/RES_summary!V$21)</f>
        <v>119.95338862159088</v>
      </c>
      <c r="W6" s="72">
        <f>IF(RES_hh_fech_in!W6=0,0,RES_hh_fech_in!W6/RES_summary!W$21)</f>
        <v>108.69708822295168</v>
      </c>
      <c r="X6" s="72">
        <f>IF(RES_hh_fech_in!X6=0,0,RES_hh_fech_in!X6/RES_summary!X$21)</f>
        <v>93.439029089525775</v>
      </c>
      <c r="Y6" s="72">
        <f>IF(RES_hh_fech_in!Y6=0,0,RES_hh_fech_in!Y6/RES_summary!Y$21)</f>
        <v>78.334123909595505</v>
      </c>
      <c r="DA6" s="89" t="s">
        <v>879</v>
      </c>
    </row>
    <row r="7" spans="1:105" ht="12" customHeight="1" x14ac:dyDescent="0.25">
      <c r="A7" s="28" t="s">
        <v>200</v>
      </c>
      <c r="B7" s="72"/>
      <c r="C7" s="72">
        <f>IF(RES_hh_fech_in!C7=0,0,RES_hh_fech_in!C7/RES_summary!C$21)</f>
        <v>249.65793341438913</v>
      </c>
      <c r="D7" s="72">
        <f>IF(RES_hh_fech_in!D7=0,0,RES_hh_fech_in!D7/RES_summary!D$21)</f>
        <v>0</v>
      </c>
      <c r="E7" s="72">
        <f>IF(RES_hh_fech_in!E7=0,0,RES_hh_fech_in!E7/RES_summary!E$21)</f>
        <v>0</v>
      </c>
      <c r="F7" s="72">
        <f>IF(RES_hh_fech_in!F7=0,0,RES_hh_fech_in!F7/RES_summary!F$21)</f>
        <v>0</v>
      </c>
      <c r="G7" s="72">
        <f>IF(RES_hh_fech_in!G7=0,0,RES_hh_fech_in!G7/RES_summary!G$21)</f>
        <v>296.29470529780212</v>
      </c>
      <c r="H7" s="72">
        <f>IF(RES_hh_fech_in!H7=0,0,RES_hh_fech_in!H7/RES_summary!H$21)</f>
        <v>244.08511199496851</v>
      </c>
      <c r="I7" s="72">
        <f>IF(RES_hh_fech_in!I7=0,0,RES_hh_fech_in!I7/RES_summary!I$21)</f>
        <v>223.54345420922064</v>
      </c>
      <c r="J7" s="72">
        <f>IF(RES_hh_fech_in!J7=0,0,RES_hh_fech_in!J7/RES_summary!J$21)</f>
        <v>220.57586100173162</v>
      </c>
      <c r="K7" s="72">
        <f>IF(RES_hh_fech_in!K7=0,0,RES_hh_fech_in!K7/RES_summary!K$21)</f>
        <v>223.73859272618108</v>
      </c>
      <c r="L7" s="72">
        <f>IF(RES_hh_fech_in!L7=0,0,RES_hh_fech_in!L7/RES_summary!L$21)</f>
        <v>235.70515455505924</v>
      </c>
      <c r="M7" s="72">
        <f>IF(RES_hh_fech_in!M7=0,0,RES_hh_fech_in!M7/RES_summary!M$21)</f>
        <v>219.79450022566274</v>
      </c>
      <c r="N7" s="72">
        <f>IF(RES_hh_fech_in!N7=0,0,RES_hh_fech_in!N7/RES_summary!N$21)</f>
        <v>226.90042986756228</v>
      </c>
      <c r="O7" s="72">
        <f>IF(RES_hh_fech_in!O7=0,0,RES_hh_fech_in!O7/RES_summary!O$21)</f>
        <v>214.93767825053391</v>
      </c>
      <c r="P7" s="72">
        <f>IF(RES_hh_fech_in!P7=0,0,RES_hh_fech_in!P7/RES_summary!P$21)</f>
        <v>181.34746705194206</v>
      </c>
      <c r="Q7" s="72">
        <f>IF(RES_hh_fech_in!Q7=0,0,RES_hh_fech_in!Q7/RES_summary!Q$21)</f>
        <v>172.91295326855774</v>
      </c>
      <c r="R7" s="72">
        <f>IF(RES_hh_fech_in!R7=0,0,RES_hh_fech_in!R7/RES_summary!R$21)</f>
        <v>0</v>
      </c>
      <c r="S7" s="72">
        <f>IF(RES_hh_fech_in!S7=0,0,RES_hh_fech_in!S7/RES_summary!S$21)</f>
        <v>0</v>
      </c>
      <c r="T7" s="72">
        <f>IF(RES_hh_fech_in!T7=0,0,RES_hh_fech_in!T7/RES_summary!T$21)</f>
        <v>134.97239197031973</v>
      </c>
      <c r="U7" s="72">
        <f>IF(RES_hh_fech_in!U7=0,0,RES_hh_fech_in!U7/RES_summary!U$21)</f>
        <v>125.74616138145448</v>
      </c>
      <c r="V7" s="72">
        <f>IF(RES_hh_fech_in!V7=0,0,RES_hh_fech_in!V7/RES_summary!V$21)</f>
        <v>127.3246125768711</v>
      </c>
      <c r="W7" s="72">
        <f>IF(RES_hh_fech_in!W7=0,0,RES_hh_fech_in!W7/RES_summary!W$21)</f>
        <v>128.80325127300264</v>
      </c>
      <c r="X7" s="72">
        <f>IF(RES_hh_fech_in!X7=0,0,RES_hh_fech_in!X7/RES_summary!X$21)</f>
        <v>0</v>
      </c>
      <c r="Y7" s="72">
        <f>IF(RES_hh_fech_in!Y7=0,0,RES_hh_fech_in!Y7/RES_summary!Y$21)</f>
        <v>0</v>
      </c>
      <c r="DA7" s="89" t="s">
        <v>880</v>
      </c>
    </row>
    <row r="8" spans="1:105" ht="12" customHeight="1" x14ac:dyDescent="0.25">
      <c r="A8" s="28" t="s">
        <v>189</v>
      </c>
      <c r="B8" s="72"/>
      <c r="C8" s="72">
        <f>IF(RES_hh_fech_in!C8=0,0,RES_hh_fech_in!C8/RES_summary!C$21)</f>
        <v>258.48674146394598</v>
      </c>
      <c r="D8" s="72">
        <f>IF(RES_hh_fech_in!D8=0,0,RES_hh_fech_in!D8/RES_summary!D$21)</f>
        <v>0</v>
      </c>
      <c r="E8" s="72">
        <f>IF(RES_hh_fech_in!E8=0,0,RES_hh_fech_in!E8/RES_summary!E$21)</f>
        <v>0</v>
      </c>
      <c r="F8" s="72">
        <f>IF(RES_hh_fech_in!F8=0,0,RES_hh_fech_in!F8/RES_summary!F$21)</f>
        <v>0</v>
      </c>
      <c r="G8" s="72">
        <f>IF(RES_hh_fech_in!G8=0,0,RES_hh_fech_in!G8/RES_summary!G$21)</f>
        <v>0</v>
      </c>
      <c r="H8" s="72">
        <f>IF(RES_hh_fech_in!H8=0,0,RES_hh_fech_in!H8/RES_summary!H$21)</f>
        <v>186.96938199365783</v>
      </c>
      <c r="I8" s="72">
        <f>IF(RES_hh_fech_in!I8=0,0,RES_hh_fech_in!I8/RES_summary!I$21)</f>
        <v>151.83841137968611</v>
      </c>
      <c r="J8" s="72">
        <f>IF(RES_hh_fech_in!J8=0,0,RES_hh_fech_in!J8/RES_summary!J$21)</f>
        <v>231.15849226860246</v>
      </c>
      <c r="K8" s="72">
        <f>IF(RES_hh_fech_in!K8=0,0,RES_hh_fech_in!K8/RES_summary!K$21)</f>
        <v>254.58524424409953</v>
      </c>
      <c r="L8" s="72">
        <f>IF(RES_hh_fech_in!L8=0,0,RES_hh_fech_in!L8/RES_summary!L$21)</f>
        <v>282.43149314342469</v>
      </c>
      <c r="M8" s="72">
        <f>IF(RES_hh_fech_in!M8=0,0,RES_hh_fech_in!M8/RES_summary!M$21)</f>
        <v>0</v>
      </c>
      <c r="N8" s="72">
        <f>IF(RES_hh_fech_in!N8=0,0,RES_hh_fech_in!N8/RES_summary!N$21)</f>
        <v>0</v>
      </c>
      <c r="O8" s="72">
        <f>IF(RES_hh_fech_in!O8=0,0,RES_hh_fech_in!O8/RES_summary!O$21)</f>
        <v>180.25377449251909</v>
      </c>
      <c r="P8" s="72">
        <f>IF(RES_hh_fech_in!P8=0,0,RES_hh_fech_in!P8/RES_summary!P$21)</f>
        <v>164.12415983249954</v>
      </c>
      <c r="Q8" s="72">
        <f>IF(RES_hh_fech_in!Q8=0,0,RES_hh_fech_in!Q8/RES_summary!Q$21)</f>
        <v>154.20586787866557</v>
      </c>
      <c r="R8" s="72">
        <f>IF(RES_hh_fech_in!R8=0,0,RES_hh_fech_in!R8/RES_summary!R$21)</f>
        <v>0</v>
      </c>
      <c r="S8" s="72">
        <f>IF(RES_hh_fech_in!S8=0,0,RES_hh_fech_in!S8/RES_summary!S$21)</f>
        <v>0</v>
      </c>
      <c r="T8" s="72">
        <f>IF(RES_hh_fech_in!T8=0,0,RES_hh_fech_in!T8/RES_summary!T$21)</f>
        <v>0</v>
      </c>
      <c r="U8" s="72">
        <f>IF(RES_hh_fech_in!U8=0,0,RES_hh_fech_in!U8/RES_summary!U$21)</f>
        <v>0</v>
      </c>
      <c r="V8" s="72">
        <f>IF(RES_hh_fech_in!V8=0,0,RES_hh_fech_in!V8/RES_summary!V$21)</f>
        <v>0</v>
      </c>
      <c r="W8" s="72">
        <f>IF(RES_hh_fech_in!W8=0,0,RES_hh_fech_in!W8/RES_summary!W$21)</f>
        <v>0</v>
      </c>
      <c r="X8" s="72">
        <f>IF(RES_hh_fech_in!X8=0,0,RES_hh_fech_in!X8/RES_summary!X$21)</f>
        <v>78.603892732950399</v>
      </c>
      <c r="Y8" s="72">
        <f>IF(RES_hh_fech_in!Y8=0,0,RES_hh_fech_in!Y8/RES_summary!Y$21)</f>
        <v>75.242911941786744</v>
      </c>
      <c r="DA8" s="89" t="s">
        <v>881</v>
      </c>
    </row>
    <row r="9" spans="1:105" ht="12" customHeight="1" x14ac:dyDescent="0.25">
      <c r="A9" s="28" t="s">
        <v>202</v>
      </c>
      <c r="B9" s="72"/>
      <c r="C9" s="72">
        <f>IF(RES_hh_fech_in!C9=0,0,RES_hh_fech_in!C9/RES_summary!C$21)</f>
        <v>212.39842852611488</v>
      </c>
      <c r="D9" s="72">
        <f>IF(RES_hh_fech_in!D9=0,0,RES_hh_fech_in!D9/RES_summary!D$21)</f>
        <v>213.37004423268002</v>
      </c>
      <c r="E9" s="72">
        <f>IF(RES_hh_fech_in!E9=0,0,RES_hh_fech_in!E9/RES_summary!E$21)</f>
        <v>214.09787115552609</v>
      </c>
      <c r="F9" s="72">
        <f>IF(RES_hh_fech_in!F9=0,0,RES_hh_fech_in!F9/RES_summary!F$21)</f>
        <v>205.82308850546355</v>
      </c>
      <c r="G9" s="72">
        <f>IF(RES_hh_fech_in!G9=0,0,RES_hh_fech_in!G9/RES_summary!G$21)</f>
        <v>222.14419873835038</v>
      </c>
      <c r="H9" s="72">
        <f>IF(RES_hh_fech_in!H9=0,0,RES_hh_fech_in!H9/RES_summary!H$21)</f>
        <v>204.37548261626281</v>
      </c>
      <c r="I9" s="72">
        <f>IF(RES_hh_fech_in!I9=0,0,RES_hh_fech_in!I9/RES_summary!I$21)</f>
        <v>196.61444206893933</v>
      </c>
      <c r="J9" s="72">
        <f>IF(RES_hh_fech_in!J9=0,0,RES_hh_fech_in!J9/RES_summary!J$21)</f>
        <v>193.801970356064</v>
      </c>
      <c r="K9" s="72">
        <f>IF(RES_hh_fech_in!K9=0,0,RES_hh_fech_in!K9/RES_summary!K$21)</f>
        <v>177.90322711758779</v>
      </c>
      <c r="L9" s="72">
        <f>IF(RES_hh_fech_in!L9=0,0,RES_hh_fech_in!L9/RES_summary!L$21)</f>
        <v>159.96803478630193</v>
      </c>
      <c r="M9" s="72">
        <f>IF(RES_hh_fech_in!M9=0,0,RES_hh_fech_in!M9/RES_summary!M$21)</f>
        <v>237.29130240335354</v>
      </c>
      <c r="N9" s="72">
        <f>IF(RES_hh_fech_in!N9=0,0,RES_hh_fech_in!N9/RES_summary!N$21)</f>
        <v>219.87056200439147</v>
      </c>
      <c r="O9" s="72">
        <f>IF(RES_hh_fech_in!O9=0,0,RES_hh_fech_in!O9/RES_summary!O$21)</f>
        <v>173.06377554247371</v>
      </c>
      <c r="P9" s="72">
        <f>IF(RES_hh_fech_in!P9=0,0,RES_hh_fech_in!P9/RES_summary!P$21)</f>
        <v>0</v>
      </c>
      <c r="Q9" s="72">
        <f>IF(RES_hh_fech_in!Q9=0,0,RES_hh_fech_in!Q9/RES_summary!Q$21)</f>
        <v>155.61513654231524</v>
      </c>
      <c r="R9" s="72">
        <f>IF(RES_hh_fech_in!R9=0,0,RES_hh_fech_in!R9/RES_summary!R$21)</f>
        <v>151.92095510924412</v>
      </c>
      <c r="S9" s="72">
        <f>IF(RES_hh_fech_in!S9=0,0,RES_hh_fech_in!S9/RES_summary!S$21)</f>
        <v>147.83103512769773</v>
      </c>
      <c r="T9" s="72">
        <f>IF(RES_hh_fech_in!T9=0,0,RES_hh_fech_in!T9/RES_summary!T$21)</f>
        <v>121.47802877042994</v>
      </c>
      <c r="U9" s="72">
        <f>IF(RES_hh_fech_in!U9=0,0,RES_hh_fech_in!U9/RES_summary!U$21)</f>
        <v>111.468631538408</v>
      </c>
      <c r="V9" s="72">
        <f>IF(RES_hh_fech_in!V9=0,0,RES_hh_fech_in!V9/RES_summary!V$21)</f>
        <v>113.31045507604939</v>
      </c>
      <c r="W9" s="72">
        <f>IF(RES_hh_fech_in!W9=0,0,RES_hh_fech_in!W9/RES_summary!W$21)</f>
        <v>106.43332404642373</v>
      </c>
      <c r="X9" s="72">
        <f>IF(RES_hh_fech_in!X9=0,0,RES_hh_fech_in!X9/RES_summary!X$21)</f>
        <v>88.029313472669926</v>
      </c>
      <c r="Y9" s="72">
        <f>IF(RES_hh_fech_in!Y9=0,0,RES_hh_fech_in!Y9/RES_summary!Y$21)</f>
        <v>76.942081416339704</v>
      </c>
      <c r="DA9" s="89" t="s">
        <v>882</v>
      </c>
    </row>
    <row r="10" spans="1:105" ht="12" customHeight="1" x14ac:dyDescent="0.25">
      <c r="A10" s="28" t="s">
        <v>197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X10" s="72">
        <f>IF(RES_hh_fech_in!X10=0,0,RES_hh_fech_in!X10/RES_summary!X$21)</f>
        <v>0</v>
      </c>
      <c r="Y10" s="72">
        <f>IF(RES_hh_fech_in!Y10=0,0,RES_hh_fech_in!Y10/RES_summary!Y$21)</f>
        <v>0</v>
      </c>
      <c r="DA10" s="89" t="s">
        <v>883</v>
      </c>
    </row>
    <row r="11" spans="1:105" ht="12" customHeight="1" x14ac:dyDescent="0.25">
      <c r="A11" s="28" t="s">
        <v>198</v>
      </c>
      <c r="B11" s="72"/>
      <c r="C11" s="72">
        <f>IF(RES_hh_fech_in!C11=0,0,RES_hh_fech_in!C11/RES_summary!C$21)</f>
        <v>164.122902696739</v>
      </c>
      <c r="D11" s="72">
        <f>IF(RES_hh_fech_in!D11=0,0,RES_hh_fech_in!D11/RES_summary!D$21)</f>
        <v>160.71445968654103</v>
      </c>
      <c r="E11" s="72">
        <f>IF(RES_hh_fech_in!E11=0,0,RES_hh_fech_in!E11/RES_summary!E$21)</f>
        <v>160.15817223271659</v>
      </c>
      <c r="F11" s="72">
        <f>IF(RES_hh_fech_in!F11=0,0,RES_hh_fech_in!F11/RES_summary!F$21)</f>
        <v>158.22913370636238</v>
      </c>
      <c r="G11" s="72">
        <f>IF(RES_hh_fech_in!G11=0,0,RES_hh_fech_in!G11/RES_summary!G$21)</f>
        <v>167.63094147867849</v>
      </c>
      <c r="H11" s="72">
        <f>IF(RES_hh_fech_in!H11=0,0,RES_hh_fech_in!H11/RES_summary!H$21)</f>
        <v>169.08225407232771</v>
      </c>
      <c r="I11" s="72">
        <f>IF(RES_hh_fech_in!I11=0,0,RES_hh_fech_in!I11/RES_summary!I$21)</f>
        <v>164.72538158172767</v>
      </c>
      <c r="J11" s="72">
        <f>IF(RES_hh_fech_in!J11=0,0,RES_hh_fech_in!J11/RES_summary!J$21)</f>
        <v>149.61118915650468</v>
      </c>
      <c r="K11" s="72">
        <f>IF(RES_hh_fech_in!K11=0,0,RES_hh_fech_in!K11/RES_summary!K$21)</f>
        <v>150.6839056363356</v>
      </c>
      <c r="L11" s="72">
        <f>IF(RES_hh_fech_in!L11=0,0,RES_hh_fech_in!L11/RES_summary!L$21)</f>
        <v>199.16627788371846</v>
      </c>
      <c r="M11" s="72">
        <f>IF(RES_hh_fech_in!M11=0,0,RES_hh_fech_in!M11/RES_summary!M$21)</f>
        <v>156.67756519014699</v>
      </c>
      <c r="N11" s="72">
        <f>IF(RES_hh_fech_in!N11=0,0,RES_hh_fech_in!N11/RES_summary!N$21)</f>
        <v>169.2573526019026</v>
      </c>
      <c r="O11" s="72">
        <f>IF(RES_hh_fech_in!O11=0,0,RES_hh_fech_in!O11/RES_summary!O$21)</f>
        <v>158.19091800592179</v>
      </c>
      <c r="P11" s="72">
        <f>IF(RES_hh_fech_in!P11=0,0,RES_hh_fech_in!P11/RES_summary!P$21)</f>
        <v>140.51626756080228</v>
      </c>
      <c r="Q11" s="72">
        <f>IF(RES_hh_fech_in!Q11=0,0,RES_hh_fech_in!Q11/RES_summary!Q$21)</f>
        <v>135.80111893450845</v>
      </c>
      <c r="R11" s="72">
        <f>IF(RES_hh_fech_in!R11=0,0,RES_hh_fech_in!R11/RES_summary!R$21)</f>
        <v>137.93177856909716</v>
      </c>
      <c r="S11" s="72">
        <f>IF(RES_hh_fech_in!S11=0,0,RES_hh_fech_in!S11/RES_summary!S$21)</f>
        <v>132.23264985667348</v>
      </c>
      <c r="T11" s="72">
        <f>IF(RES_hh_fech_in!T11=0,0,RES_hh_fech_in!T11/RES_summary!T$21)</f>
        <v>122.56706247619964</v>
      </c>
      <c r="U11" s="72">
        <f>IF(RES_hh_fech_in!U11=0,0,RES_hh_fech_in!U11/RES_summary!U$21)</f>
        <v>114.46055950362754</v>
      </c>
      <c r="V11" s="72">
        <f>IF(RES_hh_fech_in!V11=0,0,RES_hh_fech_in!V11/RES_summary!V$21)</f>
        <v>99.98956344014465</v>
      </c>
      <c r="W11" s="72">
        <f>IF(RES_hh_fech_in!W11=0,0,RES_hh_fech_in!W11/RES_summary!W$21)</f>
        <v>102.55028652717334</v>
      </c>
      <c r="X11" s="72">
        <f>IF(RES_hh_fech_in!X11=0,0,RES_hh_fech_in!X11/RES_summary!X$21)</f>
        <v>83.473457147448045</v>
      </c>
      <c r="Y11" s="72">
        <f>IF(RES_hh_fech_in!Y11=0,0,RES_hh_fech_in!Y11/RES_summary!Y$21)</f>
        <v>76.366320573233111</v>
      </c>
      <c r="DA11" s="89" t="s">
        <v>884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79.770415773346656</v>
      </c>
      <c r="D12" s="72">
        <f>IF(RES_hh_fech_in!D12=0,0,RES_hh_fech_in!D12/RES_summary!D$21)</f>
        <v>75.280010176404019</v>
      </c>
      <c r="E12" s="72">
        <f>IF(RES_hh_fech_in!E12=0,0,RES_hh_fech_in!E12/RES_summary!E$21)</f>
        <v>73.263625921545838</v>
      </c>
      <c r="F12" s="72">
        <f>IF(RES_hh_fech_in!F12=0,0,RES_hh_fech_in!F12/RES_summary!F$21)</f>
        <v>67.886121538455214</v>
      </c>
      <c r="G12" s="72">
        <f>IF(RES_hh_fech_in!G12=0,0,RES_hh_fech_in!G12/RES_summary!G$21)</f>
        <v>70.070189360285781</v>
      </c>
      <c r="H12" s="72">
        <f>IF(RES_hh_fech_in!H12=0,0,RES_hh_fech_in!H12/RES_summary!H$21)</f>
        <v>64.766428589305065</v>
      </c>
      <c r="I12" s="72">
        <f>IF(RES_hh_fech_in!I12=0,0,RES_hh_fech_in!I12/RES_summary!I$21)</f>
        <v>57.615168600556387</v>
      </c>
      <c r="J12" s="72">
        <f>IF(RES_hh_fech_in!J12=0,0,RES_hh_fech_in!J12/RES_summary!J$21)</f>
        <v>53.227408070332672</v>
      </c>
      <c r="K12" s="72">
        <f>IF(RES_hh_fech_in!K12=0,0,RES_hh_fech_in!K12/RES_summary!K$21)</f>
        <v>51.922379321325387</v>
      </c>
      <c r="L12" s="72">
        <f>IF(RES_hh_fech_in!L12=0,0,RES_hh_fech_in!L12/RES_summary!L$21)</f>
        <v>60.838956057666081</v>
      </c>
      <c r="M12" s="72">
        <f>IF(RES_hh_fech_in!M12=0,0,RES_hh_fech_in!M12/RES_summary!M$21)</f>
        <v>52.242393077248281</v>
      </c>
      <c r="N12" s="72">
        <f>IF(RES_hh_fech_in!N12=0,0,RES_hh_fech_in!N12/RES_summary!N$21)</f>
        <v>47.826144169412288</v>
      </c>
      <c r="O12" s="72">
        <f>IF(RES_hh_fech_in!O12=0,0,RES_hh_fech_in!O12/RES_summary!O$21)</f>
        <v>41.353224008784046</v>
      </c>
      <c r="P12" s="72">
        <f>IF(RES_hh_fech_in!P12=0,0,RES_hh_fech_in!P12/RES_summary!P$21)</f>
        <v>35.635554907817166</v>
      </c>
      <c r="Q12" s="72">
        <f>IF(RES_hh_fech_in!Q12=0,0,RES_hh_fech_in!Q12/RES_summary!Q$21)</f>
        <v>31.558151887872899</v>
      </c>
      <c r="R12" s="72">
        <f>IF(RES_hh_fech_in!R12=0,0,RES_hh_fech_in!R12/RES_summary!R$21)</f>
        <v>33.93349301059807</v>
      </c>
      <c r="S12" s="72">
        <f>IF(RES_hh_fech_in!S12=0,0,RES_hh_fech_in!S12/RES_summary!S$21)</f>
        <v>31.796072865405812</v>
      </c>
      <c r="T12" s="72">
        <f>IF(RES_hh_fech_in!T12=0,0,RES_hh_fech_in!T12/RES_summary!T$21)</f>
        <v>29.773482127552185</v>
      </c>
      <c r="U12" s="72">
        <f>IF(RES_hh_fech_in!U12=0,0,RES_hh_fech_in!U12/RES_summary!U$21)</f>
        <v>27.11585607888582</v>
      </c>
      <c r="V12" s="72">
        <f>IF(RES_hh_fech_in!V12=0,0,RES_hh_fech_in!V12/RES_summary!V$21)</f>
        <v>26.102846180726164</v>
      </c>
      <c r="W12" s="72">
        <f>IF(RES_hh_fech_in!W12=0,0,RES_hh_fech_in!W12/RES_summary!W$21)</f>
        <v>23.562240383442916</v>
      </c>
      <c r="X12" s="72">
        <f>IF(RES_hh_fech_in!X12=0,0,RES_hh_fech_in!X12/RES_summary!X$21)</f>
        <v>20.517926753970716</v>
      </c>
      <c r="Y12" s="72">
        <f>IF(RES_hh_fech_in!Y12=0,0,RES_hh_fech_in!Y12/RES_summary!Y$21)</f>
        <v>17.205663261529939</v>
      </c>
      <c r="DA12" s="89" t="s">
        <v>885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175.29109535895086</v>
      </c>
      <c r="D13" s="74">
        <f>IF(RES_hh_fech_in!D13=0,0,RES_hh_fech_in!D13/RES_summary!D$21)</f>
        <v>170.35133595784882</v>
      </c>
      <c r="E13" s="74">
        <f>IF(RES_hh_fech_in!E13=0,0,RES_hh_fech_in!E13/RES_summary!E$21)</f>
        <v>173.39087555957758</v>
      </c>
      <c r="F13" s="74">
        <f>IF(RES_hh_fech_in!F13=0,0,RES_hh_fech_in!F13/RES_summary!F$21)</f>
        <v>169.49368112957299</v>
      </c>
      <c r="G13" s="74">
        <f>IF(RES_hh_fech_in!G13=0,0,RES_hh_fech_in!G13/RES_summary!G$21)</f>
        <v>179.59820735124552</v>
      </c>
      <c r="H13" s="74">
        <f>IF(RES_hh_fech_in!H13=0,0,RES_hh_fech_in!H13/RES_summary!H$21)</f>
        <v>174.34555592947964</v>
      </c>
      <c r="I13" s="74">
        <f>IF(RES_hh_fech_in!I13=0,0,RES_hh_fech_in!I13/RES_summary!I$21)</f>
        <v>163.08345037834482</v>
      </c>
      <c r="J13" s="74">
        <f>IF(RES_hh_fech_in!J13=0,0,RES_hh_fech_in!J13/RES_summary!J$21)</f>
        <v>154.83333164377368</v>
      </c>
      <c r="K13" s="74">
        <f>IF(RES_hh_fech_in!K13=0,0,RES_hh_fech_in!K13/RES_summary!K$21)</f>
        <v>164.94429836195084</v>
      </c>
      <c r="L13" s="74">
        <f>IF(RES_hh_fech_in!L13=0,0,RES_hh_fech_in!L13/RES_summary!L$21)</f>
        <v>193.85496026104104</v>
      </c>
      <c r="M13" s="74">
        <f>IF(RES_hh_fech_in!M13=0,0,RES_hh_fech_in!M13/RES_summary!M$21)</f>
        <v>165.2112488958422</v>
      </c>
      <c r="N13" s="74">
        <f>IF(RES_hh_fech_in!N13=0,0,RES_hh_fech_in!N13/RES_summary!N$21)</f>
        <v>181.77926191565368</v>
      </c>
      <c r="O13" s="74">
        <f>IF(RES_hh_fech_in!O13=0,0,RES_hh_fech_in!O13/RES_summary!O$21)</f>
        <v>168.65530432952153</v>
      </c>
      <c r="P13" s="74">
        <f>IF(RES_hh_fech_in!P13=0,0,RES_hh_fech_in!P13/RES_summary!P$21)</f>
        <v>143.79886826810667</v>
      </c>
      <c r="Q13" s="74">
        <f>IF(RES_hh_fech_in!Q13=0,0,RES_hh_fech_in!Q13/RES_summary!Q$21)</f>
        <v>147.05138683030876</v>
      </c>
      <c r="R13" s="74">
        <f>IF(RES_hh_fech_in!R13=0,0,RES_hh_fech_in!R13/RES_summary!R$21)</f>
        <v>137.57547237391395</v>
      </c>
      <c r="S13" s="74">
        <f>IF(RES_hh_fech_in!S13=0,0,RES_hh_fech_in!S13/RES_summary!S$21)</f>
        <v>133.29325971431001</v>
      </c>
      <c r="T13" s="74">
        <f>IF(RES_hh_fech_in!T13=0,0,RES_hh_fech_in!T13/RES_summary!T$21)</f>
        <v>119.23852127859229</v>
      </c>
      <c r="U13" s="74">
        <f>IF(RES_hh_fech_in!U13=0,0,RES_hh_fech_in!U13/RES_summary!U$21)</f>
        <v>104.15325430434078</v>
      </c>
      <c r="V13" s="74">
        <f>IF(RES_hh_fech_in!V13=0,0,RES_hh_fech_in!V13/RES_summary!V$21)</f>
        <v>88.062677895554629</v>
      </c>
      <c r="W13" s="74">
        <f>IF(RES_hh_fech_in!W13=0,0,RES_hh_fech_in!W13/RES_summary!W$21)</f>
        <v>95.236084738522152</v>
      </c>
      <c r="X13" s="74">
        <f>IF(RES_hh_fech_in!X13=0,0,RES_hh_fech_in!X13/RES_summary!X$21)</f>
        <v>68.61259436111564</v>
      </c>
      <c r="Y13" s="74">
        <f>IF(RES_hh_fech_in!Y13=0,0,RES_hh_fech_in!Y13/RES_summary!Y$21)</f>
        <v>62.095859814064639</v>
      </c>
      <c r="DA13" s="90" t="s">
        <v>886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0.67172392915084256</v>
      </c>
      <c r="D14" s="76">
        <f>IF(RES_hh_fech_in!D14=0,0,RES_hh_fech_in!D14/RES_summary!D$21)</f>
        <v>0.62923843903180887</v>
      </c>
      <c r="E14" s="76">
        <f>IF(RES_hh_fech_in!E14=0,0,RES_hh_fech_in!E14/RES_summary!E$21)</f>
        <v>0.62214950684135484</v>
      </c>
      <c r="F14" s="76">
        <f>IF(RES_hh_fech_in!F14=0,0,RES_hh_fech_in!F14/RES_summary!F$21)</f>
        <v>0.59967426265891932</v>
      </c>
      <c r="G14" s="76">
        <f>IF(RES_hh_fech_in!G14=0,0,RES_hh_fech_in!G14/RES_summary!G$21)</f>
        <v>0.97944055532529162</v>
      </c>
      <c r="H14" s="76">
        <f>IF(RES_hh_fech_in!H14=0,0,RES_hh_fech_in!H14/RES_summary!H$21)</f>
        <v>0.65869303404178481</v>
      </c>
      <c r="I14" s="76">
        <f>IF(RES_hh_fech_in!I14=0,0,RES_hh_fech_in!I14/RES_summary!I$21)</f>
        <v>0.72307038807212765</v>
      </c>
      <c r="J14" s="76">
        <f>IF(RES_hh_fech_in!J14=0,0,RES_hh_fech_in!J14/RES_summary!J$21)</f>
        <v>0.64713877586868895</v>
      </c>
      <c r="K14" s="76">
        <f>IF(RES_hh_fech_in!K14=0,0,RES_hh_fech_in!K14/RES_summary!K$21)</f>
        <v>0.68424390705550431</v>
      </c>
      <c r="L14" s="76">
        <f>IF(RES_hh_fech_in!L14=0,0,RES_hh_fech_in!L14/RES_summary!L$21)</f>
        <v>0.84975066596376281</v>
      </c>
      <c r="M14" s="76">
        <f>IF(RES_hh_fech_in!M14=0,0,RES_hh_fech_in!M14/RES_summary!M$21)</f>
        <v>1.0304472048068478</v>
      </c>
      <c r="N14" s="76">
        <f>IF(RES_hh_fech_in!N14=0,0,RES_hh_fech_in!N14/RES_summary!N$21)</f>
        <v>0.89840789042605951</v>
      </c>
      <c r="O14" s="76">
        <f>IF(RES_hh_fech_in!O14=0,0,RES_hh_fech_in!O14/RES_summary!O$21)</f>
        <v>0.77582257385881093</v>
      </c>
      <c r="P14" s="76">
        <f>IF(RES_hh_fech_in!P14=0,0,RES_hh_fech_in!P14/RES_summary!P$21)</f>
        <v>0.47361238656916727</v>
      </c>
      <c r="Q14" s="76">
        <f>IF(RES_hh_fech_in!Q14=0,0,RES_hh_fech_in!Q14/RES_summary!Q$21)</f>
        <v>0.42432079378651638</v>
      </c>
      <c r="R14" s="76">
        <f>IF(RES_hh_fech_in!R14=0,0,RES_hh_fech_in!R14/RES_summary!R$21)</f>
        <v>0.42055177919604331</v>
      </c>
      <c r="S14" s="76">
        <f>IF(RES_hh_fech_in!S14=0,0,RES_hh_fech_in!S14/RES_summary!S$21)</f>
        <v>0.41060192325095862</v>
      </c>
      <c r="T14" s="76">
        <f>IF(RES_hh_fech_in!T14=0,0,RES_hh_fech_in!T14/RES_summary!T$21)</f>
        <v>0.3914426580892239</v>
      </c>
      <c r="U14" s="76">
        <f>IF(RES_hh_fech_in!U14=0,0,RES_hh_fech_in!U14/RES_summary!U$21)</f>
        <v>0.43023229797206919</v>
      </c>
      <c r="V14" s="76">
        <f>IF(RES_hh_fech_in!V14=0,0,RES_hh_fech_in!V14/RES_summary!V$21)</f>
        <v>0.44227862632052378</v>
      </c>
      <c r="W14" s="76">
        <f>IF(RES_hh_fech_in!W14=0,0,RES_hh_fech_in!W14/RES_summary!W$21)</f>
        <v>0.3927506419985255</v>
      </c>
      <c r="X14" s="76">
        <f>IF(RES_hh_fech_in!X14=0,0,RES_hh_fech_in!X14/RES_summary!X$21)</f>
        <v>0.29743080702199015</v>
      </c>
      <c r="Y14" s="76">
        <f>IF(RES_hh_fech_in!Y14=0,0,RES_hh_fech_in!Y14/RES_summary!Y$21)</f>
        <v>0.27538768307844558</v>
      </c>
      <c r="DA14" s="91" t="s">
        <v>887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1.9292423449803489E-2</v>
      </c>
      <c r="D15" s="69">
        <f>IF(RES_hh_fech_in!D15=0,0,RES_hh_fech_in!D15/RES_summary!D$21)</f>
        <v>2.3121157629680224E-2</v>
      </c>
      <c r="E15" s="69">
        <f>IF(RES_hh_fech_in!E15=0,0,RES_hh_fech_in!E15/RES_summary!E$21)</f>
        <v>2.4119038911830946E-2</v>
      </c>
      <c r="F15" s="69">
        <f>IF(RES_hh_fech_in!F15=0,0,RES_hh_fech_in!F15/RES_summary!F$21)</f>
        <v>3.1161767250285806E-2</v>
      </c>
      <c r="G15" s="69">
        <f>IF(RES_hh_fech_in!G15=0,0,RES_hh_fech_in!G15/RES_summary!G$21)</f>
        <v>5.1408313018585575E-2</v>
      </c>
      <c r="H15" s="69">
        <f>IF(RES_hh_fech_in!H15=0,0,RES_hh_fech_in!H15/RES_summary!H$21)</f>
        <v>5.5027622724273861E-2</v>
      </c>
      <c r="I15" s="69">
        <f>IF(RES_hh_fech_in!I15=0,0,RES_hh_fech_in!I15/RES_summary!I$21)</f>
        <v>4.8989625445635267E-2</v>
      </c>
      <c r="J15" s="69">
        <f>IF(RES_hh_fech_in!J15=0,0,RES_hh_fech_in!J15/RES_summary!J$21)</f>
        <v>1.202183242219749E-2</v>
      </c>
      <c r="K15" s="69">
        <f>IF(RES_hh_fech_in!K15=0,0,RES_hh_fech_in!K15/RES_summary!K$21)</f>
        <v>3.3056264824731008E-2</v>
      </c>
      <c r="L15" s="69">
        <f>IF(RES_hh_fech_in!L15=0,0,RES_hh_fech_in!L15/RES_summary!L$21)</f>
        <v>7.7087689583180477E-2</v>
      </c>
      <c r="M15" s="69">
        <f>IF(RES_hh_fech_in!M15=0,0,RES_hh_fech_in!M15/RES_summary!M$21)</f>
        <v>4.9515967942959357E-2</v>
      </c>
      <c r="N15" s="69">
        <f>IF(RES_hh_fech_in!N15=0,0,RES_hh_fech_in!N15/RES_summary!N$21)</f>
        <v>6.4024869209406504E-2</v>
      </c>
      <c r="O15" s="69">
        <f>IF(RES_hh_fech_in!O15=0,0,RES_hh_fech_in!O15/RES_summary!O$21)</f>
        <v>4.9917118806360315E-2</v>
      </c>
      <c r="P15" s="69">
        <f>IF(RES_hh_fech_in!P15=0,0,RES_hh_fech_in!P15/RES_summary!P$21)</f>
        <v>9.0258923334151434E-2</v>
      </c>
      <c r="Q15" s="69">
        <f>IF(RES_hh_fech_in!Q15=0,0,RES_hh_fech_in!Q15/RES_summary!Q$21)</f>
        <v>5.0595752294105768E-2</v>
      </c>
      <c r="R15" s="69">
        <f>IF(RES_hh_fech_in!R15=0,0,RES_hh_fech_in!R15/RES_summary!R$21)</f>
        <v>3.4146533241000164E-2</v>
      </c>
      <c r="S15" s="69">
        <f>IF(RES_hh_fech_in!S15=0,0,RES_hh_fech_in!S15/RES_summary!S$21)</f>
        <v>7.0610884932001627E-2</v>
      </c>
      <c r="T15" s="69">
        <f>IF(RES_hh_fech_in!T15=0,0,RES_hh_fech_in!T15/RES_summary!T$21)</f>
        <v>4.4185110232231997E-2</v>
      </c>
      <c r="U15" s="69">
        <f>IF(RES_hh_fech_in!U15=0,0,RES_hh_fech_in!U15/RES_summary!U$21)</f>
        <v>6.2092016691091864E-2</v>
      </c>
      <c r="V15" s="69">
        <f>IF(RES_hh_fech_in!V15=0,0,RES_hh_fech_in!V15/RES_summary!V$21)</f>
        <v>0.1126416714571281</v>
      </c>
      <c r="W15" s="69">
        <f>IF(RES_hh_fech_in!W15=0,0,RES_hh_fech_in!W15/RES_summary!W$21)</f>
        <v>2.2474981053187026E-2</v>
      </c>
      <c r="X15" s="69">
        <f>IF(RES_hh_fech_in!X15=0,0,RES_hh_fech_in!X15/RES_summary!X$21)</f>
        <v>3.4658401359533367E-2</v>
      </c>
      <c r="Y15" s="69">
        <f>IF(RES_hh_fech_in!Y15=0,0,RES_hh_fech_in!Y15/RES_summary!Y$21)</f>
        <v>1.3047727622919645E-2</v>
      </c>
      <c r="DA15" s="88" t="s">
        <v>888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1.9292423449803489E-2</v>
      </c>
      <c r="D16" s="72">
        <f>IF(RES_hh_fech_in!D16=0,0,RES_hh_fech_in!D16/RES_summary!D$21)</f>
        <v>2.3121157629680224E-2</v>
      </c>
      <c r="E16" s="72">
        <f>IF(RES_hh_fech_in!E16=0,0,RES_hh_fech_in!E16/RES_summary!E$21)</f>
        <v>2.4119038911830946E-2</v>
      </c>
      <c r="F16" s="72">
        <f>IF(RES_hh_fech_in!F16=0,0,RES_hh_fech_in!F16/RES_summary!F$21)</f>
        <v>3.1161767250285806E-2</v>
      </c>
      <c r="G16" s="72">
        <f>IF(RES_hh_fech_in!G16=0,0,RES_hh_fech_in!G16/RES_summary!G$21)</f>
        <v>5.1408313018585575E-2</v>
      </c>
      <c r="H16" s="72">
        <f>IF(RES_hh_fech_in!H16=0,0,RES_hh_fech_in!H16/RES_summary!H$21)</f>
        <v>5.5027622724273861E-2</v>
      </c>
      <c r="I16" s="72">
        <f>IF(RES_hh_fech_in!I16=0,0,RES_hh_fech_in!I16/RES_summary!I$21)</f>
        <v>4.8989625445635267E-2</v>
      </c>
      <c r="J16" s="72">
        <f>IF(RES_hh_fech_in!J16=0,0,RES_hh_fech_in!J16/RES_summary!J$21)</f>
        <v>1.202183242219749E-2</v>
      </c>
      <c r="K16" s="72">
        <f>IF(RES_hh_fech_in!K16=0,0,RES_hh_fech_in!K16/RES_summary!K$21)</f>
        <v>3.3056264824731008E-2</v>
      </c>
      <c r="L16" s="72">
        <f>IF(RES_hh_fech_in!L16=0,0,RES_hh_fech_in!L16/RES_summary!L$21)</f>
        <v>7.7087689583180477E-2</v>
      </c>
      <c r="M16" s="72">
        <f>IF(RES_hh_fech_in!M16=0,0,RES_hh_fech_in!M16/RES_summary!M$21)</f>
        <v>4.9515967942959357E-2</v>
      </c>
      <c r="N16" s="72">
        <f>IF(RES_hh_fech_in!N16=0,0,RES_hh_fech_in!N16/RES_summary!N$21)</f>
        <v>6.4024869209406504E-2</v>
      </c>
      <c r="O16" s="72">
        <f>IF(RES_hh_fech_in!O16=0,0,RES_hh_fech_in!O16/RES_summary!O$21)</f>
        <v>4.9917118806360315E-2</v>
      </c>
      <c r="P16" s="72">
        <f>IF(RES_hh_fech_in!P16=0,0,RES_hh_fech_in!P16/RES_summary!P$21)</f>
        <v>9.0258923334151434E-2</v>
      </c>
      <c r="Q16" s="72">
        <f>IF(RES_hh_fech_in!Q16=0,0,RES_hh_fech_in!Q16/RES_summary!Q$21)</f>
        <v>5.0595752294105768E-2</v>
      </c>
      <c r="R16" s="72">
        <f>IF(RES_hh_fech_in!R16=0,0,RES_hh_fech_in!R16/RES_summary!R$21)</f>
        <v>3.4146533241000164E-2</v>
      </c>
      <c r="S16" s="72">
        <f>IF(RES_hh_fech_in!S16=0,0,RES_hh_fech_in!S16/RES_summary!S$21)</f>
        <v>7.0610884932001627E-2</v>
      </c>
      <c r="T16" s="72">
        <f>IF(RES_hh_fech_in!T16=0,0,RES_hh_fech_in!T16/RES_summary!T$21)</f>
        <v>4.4185110232231997E-2</v>
      </c>
      <c r="U16" s="72">
        <f>IF(RES_hh_fech_in!U16=0,0,RES_hh_fech_in!U16/RES_summary!U$21)</f>
        <v>6.2092016691091864E-2</v>
      </c>
      <c r="V16" s="72">
        <f>IF(RES_hh_fech_in!V16=0,0,RES_hh_fech_in!V16/RES_summary!V$21)</f>
        <v>0.1126416714571281</v>
      </c>
      <c r="W16" s="72">
        <f>IF(RES_hh_fech_in!W16=0,0,RES_hh_fech_in!W16/RES_summary!W$21)</f>
        <v>2.2474981053187026E-2</v>
      </c>
      <c r="X16" s="72">
        <f>IF(RES_hh_fech_in!X16=0,0,RES_hh_fech_in!X16/RES_summary!X$21)</f>
        <v>3.4658401359533367E-2</v>
      </c>
      <c r="Y16" s="72">
        <f>IF(RES_hh_fech_in!Y16=0,0,RES_hh_fech_in!Y16/RES_summary!Y$21)</f>
        <v>1.3047727622919645E-2</v>
      </c>
      <c r="DA16" s="89" t="s">
        <v>889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11.913650705227921</v>
      </c>
      <c r="D17" s="69">
        <f>IF(RES_hh_fech_in!D17=0,0,RES_hh_fech_in!D17/RES_summary!D$21)</f>
        <v>11.950886379581487</v>
      </c>
      <c r="E17" s="69">
        <f>IF(RES_hh_fech_in!E17=0,0,RES_hh_fech_in!E17/RES_summary!E$21)</f>
        <v>12.041950991135247</v>
      </c>
      <c r="F17" s="69">
        <f>IF(RES_hh_fech_in!F17=0,0,RES_hh_fech_in!F17/RES_summary!F$21)</f>
        <v>12.296502174482182</v>
      </c>
      <c r="G17" s="69">
        <f>IF(RES_hh_fech_in!G17=0,0,RES_hh_fech_in!G17/RES_summary!G$21)</f>
        <v>13.136831502304705</v>
      </c>
      <c r="H17" s="69">
        <f>IF(RES_hh_fech_in!H17=0,0,RES_hh_fech_in!H17/RES_summary!H$21)</f>
        <v>12.845620938538504</v>
      </c>
      <c r="I17" s="69">
        <f>IF(RES_hh_fech_in!I17=0,0,RES_hh_fech_in!I17/RES_summary!I$21)</f>
        <v>12.188417300555225</v>
      </c>
      <c r="J17" s="69">
        <f>IF(RES_hh_fech_in!J17=0,0,RES_hh_fech_in!J17/RES_summary!J$21)</f>
        <v>11.43377828423109</v>
      </c>
      <c r="K17" s="69">
        <f>IF(RES_hh_fech_in!K17=0,0,RES_hh_fech_in!K17/RES_summary!K$21)</f>
        <v>12.242905364970019</v>
      </c>
      <c r="L17" s="69">
        <f>IF(RES_hh_fech_in!L17=0,0,RES_hh_fech_in!L17/RES_summary!L$21)</f>
        <v>11.982732435424788</v>
      </c>
      <c r="M17" s="69">
        <f>IF(RES_hh_fech_in!M17=0,0,RES_hh_fech_in!M17/RES_summary!M$21)</f>
        <v>13.393009325057948</v>
      </c>
      <c r="N17" s="69">
        <f>IF(RES_hh_fech_in!N17=0,0,RES_hh_fech_in!N17/RES_summary!N$21)</f>
        <v>12.470339073917401</v>
      </c>
      <c r="O17" s="69">
        <f>IF(RES_hh_fech_in!O17=0,0,RES_hh_fech_in!O17/RES_summary!O$21)</f>
        <v>13.016813488229307</v>
      </c>
      <c r="P17" s="69">
        <f>IF(RES_hh_fech_in!P17=0,0,RES_hh_fech_in!P17/RES_summary!P$21)</f>
        <v>12.812026661022903</v>
      </c>
      <c r="Q17" s="69">
        <f>IF(RES_hh_fech_in!Q17=0,0,RES_hh_fech_in!Q17/RES_summary!Q$21)</f>
        <v>13.640168841026526</v>
      </c>
      <c r="R17" s="69">
        <f>IF(RES_hh_fech_in!R17=0,0,RES_hh_fech_in!R17/RES_summary!R$21)</f>
        <v>14.911630006647878</v>
      </c>
      <c r="S17" s="69">
        <f>IF(RES_hh_fech_in!S17=0,0,RES_hh_fech_in!S17/RES_summary!S$21)</f>
        <v>13.75684337851396</v>
      </c>
      <c r="T17" s="69">
        <f>IF(RES_hh_fech_in!T17=0,0,RES_hh_fech_in!T17/RES_summary!T$21)</f>
        <v>14.421905096965888</v>
      </c>
      <c r="U17" s="69">
        <f>IF(RES_hh_fech_in!U17=0,0,RES_hh_fech_in!U17/RES_summary!U$21)</f>
        <v>14.210398740373705</v>
      </c>
      <c r="V17" s="69">
        <f>IF(RES_hh_fech_in!V17=0,0,RES_hh_fech_in!V17/RES_summary!V$21)</f>
        <v>13.131728758036433</v>
      </c>
      <c r="W17" s="69">
        <f>IF(RES_hh_fech_in!W17=0,0,RES_hh_fech_in!W17/RES_summary!W$21)</f>
        <v>14.107730610155913</v>
      </c>
      <c r="X17" s="69">
        <f>IF(RES_hh_fech_in!X17=0,0,RES_hh_fech_in!X17/RES_summary!X$21)</f>
        <v>13.449676601317449</v>
      </c>
      <c r="Y17" s="69">
        <f>IF(RES_hh_fech_in!Y17=0,0,RES_hh_fech_in!Y17/RES_summary!Y$21)</f>
        <v>14.248256505377993</v>
      </c>
      <c r="DA17" s="88" t="s">
        <v>890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0</v>
      </c>
      <c r="D18" s="72">
        <f>IF(RES_hh_fech_in!D18=0,0,RES_hh_fech_in!D18/RES_summary!D$21)</f>
        <v>0</v>
      </c>
      <c r="E18" s="72">
        <f>IF(RES_hh_fech_in!E18=0,0,RES_hh_fech_in!E18/RES_summary!E$21)</f>
        <v>0</v>
      </c>
      <c r="F18" s="72">
        <f>IF(RES_hh_fech_in!F18=0,0,RES_hh_fech_in!F18/RES_summary!F$21)</f>
        <v>0</v>
      </c>
      <c r="G18" s="72">
        <f>IF(RES_hh_fech_in!G18=0,0,RES_hh_fech_in!G18/RES_summary!G$21)</f>
        <v>0</v>
      </c>
      <c r="H18" s="72">
        <f>IF(RES_hh_fech_in!H18=0,0,RES_hh_fech_in!H18/RES_summary!H$21)</f>
        <v>0</v>
      </c>
      <c r="I18" s="72">
        <f>IF(RES_hh_fech_in!I18=0,0,RES_hh_fech_in!I18/RES_summary!I$21)</f>
        <v>0</v>
      </c>
      <c r="J18" s="72">
        <f>IF(RES_hh_fech_in!J18=0,0,RES_hh_fech_in!J18/RES_summary!J$21)</f>
        <v>0</v>
      </c>
      <c r="K18" s="72">
        <f>IF(RES_hh_fech_in!K18=0,0,RES_hh_fech_in!K18/RES_summary!K$21)</f>
        <v>0</v>
      </c>
      <c r="L18" s="72">
        <f>IF(RES_hh_fech_in!L18=0,0,RES_hh_fech_in!L18/RES_summary!L$21)</f>
        <v>0</v>
      </c>
      <c r="M18" s="72">
        <f>IF(RES_hh_fech_in!M18=0,0,RES_hh_fech_in!M18/RES_summary!M$21)</f>
        <v>0</v>
      </c>
      <c r="N18" s="72">
        <f>IF(RES_hh_fech_in!N18=0,0,RES_hh_fech_in!N18/RES_summary!N$21)</f>
        <v>0</v>
      </c>
      <c r="O18" s="72">
        <f>IF(RES_hh_fech_in!O18=0,0,RES_hh_fech_in!O18/RES_summary!O$21)</f>
        <v>0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0</v>
      </c>
      <c r="V18" s="72">
        <f>IF(RES_hh_fech_in!V18=0,0,RES_hh_fech_in!V18/RES_summary!V$21)</f>
        <v>0</v>
      </c>
      <c r="W18" s="72">
        <f>IF(RES_hh_fech_in!W18=0,0,RES_hh_fech_in!W18/RES_summary!W$21)</f>
        <v>0</v>
      </c>
      <c r="X18" s="72">
        <f>IF(RES_hh_fech_in!X18=0,0,RES_hh_fech_in!X18/RES_summary!X$21)</f>
        <v>0</v>
      </c>
      <c r="Y18" s="72">
        <f>IF(RES_hh_fech_in!Y18=0,0,RES_hh_fech_in!Y18/RES_summary!Y$21)</f>
        <v>0</v>
      </c>
      <c r="DA18" s="89" t="s">
        <v>891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0</v>
      </c>
      <c r="D19" s="72">
        <f>IF(RES_hh_fech_in!D19=0,0,RES_hh_fech_in!D19/RES_summary!D$21)</f>
        <v>11.445173229307271</v>
      </c>
      <c r="E19" s="72">
        <f>IF(RES_hh_fech_in!E19=0,0,RES_hh_fech_in!E19/RES_summary!E$21)</f>
        <v>13.289763927299818</v>
      </c>
      <c r="F19" s="72">
        <f>IF(RES_hh_fech_in!F19=0,0,RES_hh_fech_in!F19/RES_summary!F$21)</f>
        <v>10.468909092784571</v>
      </c>
      <c r="G19" s="72">
        <f>IF(RES_hh_fech_in!G19=0,0,RES_hh_fech_in!G19/RES_summary!G$21)</f>
        <v>13.203243227640023</v>
      </c>
      <c r="H19" s="72">
        <f>IF(RES_hh_fech_in!H19=0,0,RES_hh_fech_in!H19/RES_summary!H$21)</f>
        <v>12.055342409623323</v>
      </c>
      <c r="I19" s="72">
        <f>IF(RES_hh_fech_in!I19=0,0,RES_hh_fech_in!I19/RES_summary!I$21)</f>
        <v>12.754162923924849</v>
      </c>
      <c r="J19" s="72">
        <f>IF(RES_hh_fech_in!J19=0,0,RES_hh_fech_in!J19/RES_summary!J$21)</f>
        <v>11.420521994513388</v>
      </c>
      <c r="K19" s="72">
        <f>IF(RES_hh_fech_in!K19=0,0,RES_hh_fech_in!K19/RES_summary!K$21)</f>
        <v>11.692665369566063</v>
      </c>
      <c r="L19" s="72">
        <f>IF(RES_hh_fech_in!L19=0,0,RES_hh_fech_in!L19/RES_summary!L$21)</f>
        <v>11.507083938796715</v>
      </c>
      <c r="M19" s="72">
        <f>IF(RES_hh_fech_in!M19=0,0,RES_hh_fech_in!M19/RES_summary!M$21)</f>
        <v>12.188857260410741</v>
      </c>
      <c r="N19" s="72">
        <f>IF(RES_hh_fech_in!N19=0,0,RES_hh_fech_in!N19/RES_summary!N$21)</f>
        <v>10.707424581678284</v>
      </c>
      <c r="O19" s="72">
        <f>IF(RES_hh_fech_in!O19=0,0,RES_hh_fech_in!O19/RES_summary!O$21)</f>
        <v>11.000889279468378</v>
      </c>
      <c r="P19" s="72">
        <f>IF(RES_hh_fech_in!P19=0,0,RES_hh_fech_in!P19/RES_summary!P$21)</f>
        <v>15.622373780518155</v>
      </c>
      <c r="Q19" s="72">
        <f>IF(RES_hh_fech_in!Q19=0,0,RES_hh_fech_in!Q19/RES_summary!Q$21)</f>
        <v>10.902366769301052</v>
      </c>
      <c r="R19" s="72">
        <f>IF(RES_hh_fech_in!R19=0,0,RES_hh_fech_in!R19/RES_summary!R$21)</f>
        <v>12.627898143801106</v>
      </c>
      <c r="S19" s="72">
        <f>IF(RES_hh_fech_in!S19=0,0,RES_hh_fech_in!S19/RES_summary!S$21)</f>
        <v>13.043610725417166</v>
      </c>
      <c r="T19" s="72">
        <f>IF(RES_hh_fech_in!T19=0,0,RES_hh_fech_in!T19/RES_summary!T$21)</f>
        <v>12.604181718732981</v>
      </c>
      <c r="U19" s="72">
        <f>IF(RES_hh_fech_in!U19=0,0,RES_hh_fech_in!U19/RES_summary!U$21)</f>
        <v>12.496418774218668</v>
      </c>
      <c r="V19" s="72">
        <f>IF(RES_hh_fech_in!V19=0,0,RES_hh_fech_in!V19/RES_summary!V$21)</f>
        <v>11.538914824840605</v>
      </c>
      <c r="W19" s="72">
        <f>IF(RES_hh_fech_in!W19=0,0,RES_hh_fech_in!W19/RES_summary!W$21)</f>
        <v>12.433004618072909</v>
      </c>
      <c r="X19" s="72">
        <f>IF(RES_hh_fech_in!X19=0,0,RES_hh_fech_in!X19/RES_summary!X$21)</f>
        <v>12.783355735582546</v>
      </c>
      <c r="Y19" s="72">
        <f>IF(RES_hh_fech_in!Y19=0,0,RES_hh_fech_in!Y19/RES_summary!Y$21)</f>
        <v>13.727315789356746</v>
      </c>
      <c r="DA19" s="89" t="s">
        <v>892</v>
      </c>
    </row>
    <row r="20" spans="1:105" ht="12" customHeight="1" x14ac:dyDescent="0.25">
      <c r="A20" s="28" t="s">
        <v>200</v>
      </c>
      <c r="B20" s="72"/>
      <c r="C20" s="72">
        <f>IF(RES_hh_fech_in!C20=0,0,RES_hh_fech_in!C20/RES_summary!C$21)</f>
        <v>16.311258528393981</v>
      </c>
      <c r="D20" s="72">
        <f>IF(RES_hh_fech_in!D20=0,0,RES_hh_fech_in!D20/RES_summary!D$21)</f>
        <v>0</v>
      </c>
      <c r="E20" s="72">
        <f>IF(RES_hh_fech_in!E20=0,0,RES_hh_fech_in!E20/RES_summary!E$21)</f>
        <v>0</v>
      </c>
      <c r="F20" s="72">
        <f>IF(RES_hh_fech_in!F20=0,0,RES_hh_fech_in!F20/RES_summary!F$21)</f>
        <v>0</v>
      </c>
      <c r="G20" s="72">
        <f>IF(RES_hh_fech_in!G20=0,0,RES_hh_fech_in!G20/RES_summary!G$21)</f>
        <v>19.51581792510839</v>
      </c>
      <c r="H20" s="72">
        <f>IF(RES_hh_fech_in!H20=0,0,RES_hh_fech_in!H20/RES_summary!H$21)</f>
        <v>16.672006579210105</v>
      </c>
      <c r="I20" s="72">
        <f>IF(RES_hh_fech_in!I20=0,0,RES_hh_fech_in!I20/RES_summary!I$21)</f>
        <v>15.866696040661507</v>
      </c>
      <c r="J20" s="72">
        <f>IF(RES_hh_fech_in!J20=0,0,RES_hh_fech_in!J20/RES_summary!J$21)</f>
        <v>15.223724612886867</v>
      </c>
      <c r="K20" s="72">
        <f>IF(RES_hh_fech_in!K20=0,0,RES_hh_fech_in!K20/RES_summary!K$21)</f>
        <v>16.119801537760424</v>
      </c>
      <c r="L20" s="72">
        <f>IF(RES_hh_fech_in!L20=0,0,RES_hh_fech_in!L20/RES_summary!L$21)</f>
        <v>13.964878284806812</v>
      </c>
      <c r="M20" s="72">
        <f>IF(RES_hh_fech_in!M20=0,0,RES_hh_fech_in!M20/RES_summary!M$21)</f>
        <v>15.121022812809313</v>
      </c>
      <c r="N20" s="72">
        <f>IF(RES_hh_fech_in!N20=0,0,RES_hh_fech_in!N20/RES_summary!N$21)</f>
        <v>15.004435100779302</v>
      </c>
      <c r="O20" s="72">
        <f>IF(RES_hh_fech_in!O20=0,0,RES_hh_fech_in!O20/RES_summary!O$21)</f>
        <v>16.146421972223191</v>
      </c>
      <c r="P20" s="72">
        <f>IF(RES_hh_fech_in!P20=0,0,RES_hh_fech_in!P20/RES_summary!P$21)</f>
        <v>15.517697525173237</v>
      </c>
      <c r="Q20" s="72">
        <f>IF(RES_hh_fech_in!Q20=0,0,RES_hh_fech_in!Q20/RES_summary!Q$21)</f>
        <v>16.533862349941771</v>
      </c>
      <c r="R20" s="72">
        <f>IF(RES_hh_fech_in!R20=0,0,RES_hh_fech_in!R20/RES_summary!R$21)</f>
        <v>0</v>
      </c>
      <c r="S20" s="72">
        <f>IF(RES_hh_fech_in!S20=0,0,RES_hh_fech_in!S20/RES_summary!S$21)</f>
        <v>0</v>
      </c>
      <c r="T20" s="72">
        <f>IF(RES_hh_fech_in!T20=0,0,RES_hh_fech_in!T20/RES_summary!T$21)</f>
        <v>15.001520965740147</v>
      </c>
      <c r="U20" s="72">
        <f>IF(RES_hh_fech_in!U20=0,0,RES_hh_fech_in!U20/RES_summary!U$21)</f>
        <v>15.77624887294499</v>
      </c>
      <c r="V20" s="72">
        <f>IF(RES_hh_fech_in!V20=0,0,RES_hh_fech_in!V20/RES_summary!V$21)</f>
        <v>17.732028018849768</v>
      </c>
      <c r="W20" s="72">
        <f>IF(RES_hh_fech_in!W20=0,0,RES_hh_fech_in!W20/RES_summary!W$21)</f>
        <v>12.897619683894622</v>
      </c>
      <c r="X20" s="72">
        <f>IF(RES_hh_fech_in!X20=0,0,RES_hh_fech_in!X20/RES_summary!X$21)</f>
        <v>0</v>
      </c>
      <c r="Y20" s="72">
        <f>IF(RES_hh_fech_in!Y20=0,0,RES_hh_fech_in!Y20/RES_summary!Y$21)</f>
        <v>0</v>
      </c>
      <c r="DA20" s="89" t="s">
        <v>893</v>
      </c>
    </row>
    <row r="21" spans="1:105" ht="12" customHeight="1" x14ac:dyDescent="0.25">
      <c r="A21" s="28" t="s">
        <v>189</v>
      </c>
      <c r="B21" s="72"/>
      <c r="C21" s="72">
        <f>IF(RES_hh_fech_in!C21=0,0,RES_hh_fech_in!C21/RES_summary!C$21)</f>
        <v>16.705750362722387</v>
      </c>
      <c r="D21" s="72">
        <f>IF(RES_hh_fech_in!D21=0,0,RES_hh_fech_in!D21/RES_summary!D$21)</f>
        <v>0</v>
      </c>
      <c r="E21" s="72">
        <f>IF(RES_hh_fech_in!E21=0,0,RES_hh_fech_in!E21/RES_summary!E$21)</f>
        <v>0</v>
      </c>
      <c r="F21" s="72">
        <f>IF(RES_hh_fech_in!F21=0,0,RES_hh_fech_in!F21/RES_summary!F$21)</f>
        <v>0</v>
      </c>
      <c r="G21" s="72">
        <f>IF(RES_hh_fech_in!G21=0,0,RES_hh_fech_in!G21/RES_summary!G$21)</f>
        <v>0</v>
      </c>
      <c r="H21" s="72">
        <f>IF(RES_hh_fech_in!H21=0,0,RES_hh_fech_in!H21/RES_summary!H$21)</f>
        <v>12.152703470178363</v>
      </c>
      <c r="I21" s="72">
        <f>IF(RES_hh_fech_in!I21=0,0,RES_hh_fech_in!I21/RES_summary!I$21)</f>
        <v>10.093179225712728</v>
      </c>
      <c r="J21" s="72">
        <f>IF(RES_hh_fech_in!J21=0,0,RES_hh_fech_in!J21/RES_summary!J$21)</f>
        <v>14.567165022499211</v>
      </c>
      <c r="K21" s="72">
        <f>IF(RES_hh_fech_in!K21=0,0,RES_hh_fech_in!K21/RES_summary!K$21)</f>
        <v>16.550584567748359</v>
      </c>
      <c r="L21" s="72">
        <f>IF(RES_hh_fech_in!L21=0,0,RES_hh_fech_in!L21/RES_summary!L$21)</f>
        <v>15.038748315531967</v>
      </c>
      <c r="M21" s="72">
        <f>IF(RES_hh_fech_in!M21=0,0,RES_hh_fech_in!M21/RES_summary!M$21)</f>
        <v>0</v>
      </c>
      <c r="N21" s="72">
        <f>IF(RES_hh_fech_in!N21=0,0,RES_hh_fech_in!N21/RES_summary!N$21)</f>
        <v>0</v>
      </c>
      <c r="O21" s="72">
        <f>IF(RES_hh_fech_in!O21=0,0,RES_hh_fech_in!O21/RES_summary!O$21)</f>
        <v>12.643404513422372</v>
      </c>
      <c r="P21" s="72">
        <f>IF(RES_hh_fech_in!P21=0,0,RES_hh_fech_in!P21/RES_summary!P$21)</f>
        <v>13.192127180594017</v>
      </c>
      <c r="Q21" s="72">
        <f>IF(RES_hh_fech_in!Q21=0,0,RES_hh_fech_in!Q21/RES_summary!Q$21)</f>
        <v>13.971421974914605</v>
      </c>
      <c r="R21" s="72">
        <f>IF(RES_hh_fech_in!R21=0,0,RES_hh_fech_in!R21/RES_summary!R$21)</f>
        <v>0</v>
      </c>
      <c r="S21" s="72">
        <f>IF(RES_hh_fech_in!S21=0,0,RES_hh_fech_in!S21/RES_summary!S$21)</f>
        <v>0</v>
      </c>
      <c r="T21" s="72">
        <f>IF(RES_hh_fech_in!T21=0,0,RES_hh_fech_in!T21/RES_summary!T$21)</f>
        <v>0</v>
      </c>
      <c r="U21" s="72">
        <f>IF(RES_hh_fech_in!U21=0,0,RES_hh_fech_in!U21/RES_summary!U$21)</f>
        <v>0</v>
      </c>
      <c r="V21" s="72">
        <f>IF(RES_hh_fech_in!V21=0,0,RES_hh_fech_in!V21/RES_summary!V$21)</f>
        <v>0</v>
      </c>
      <c r="W21" s="72">
        <f>IF(RES_hh_fech_in!W21=0,0,RES_hh_fech_in!W21/RES_summary!W$21)</f>
        <v>0</v>
      </c>
      <c r="X21" s="72">
        <f>IF(RES_hh_fech_in!X21=0,0,RES_hh_fech_in!X21/RES_summary!X$21)</f>
        <v>12.879502745113943</v>
      </c>
      <c r="Y21" s="72">
        <f>IF(RES_hh_fech_in!Y21=0,0,RES_hh_fech_in!Y21/RES_summary!Y$21)</f>
        <v>13.997765128708023</v>
      </c>
      <c r="DA21" s="89" t="s">
        <v>894</v>
      </c>
    </row>
    <row r="22" spans="1:105" ht="12" customHeight="1" x14ac:dyDescent="0.25">
      <c r="A22" s="28" t="s">
        <v>202</v>
      </c>
      <c r="B22" s="72"/>
      <c r="C22" s="72">
        <f>IF(RES_hh_fech_in!C22=0,0,RES_hh_fech_in!C22/RES_summary!C$21)</f>
        <v>14.065950634127024</v>
      </c>
      <c r="D22" s="72">
        <f>IF(RES_hh_fech_in!D22=0,0,RES_hh_fech_in!D22/RES_summary!D$21)</f>
        <v>14.151015133064128</v>
      </c>
      <c r="E22" s="72">
        <f>IF(RES_hh_fech_in!E22=0,0,RES_hh_fech_in!E22/RES_summary!E$21)</f>
        <v>13.91755762325818</v>
      </c>
      <c r="F22" s="72">
        <f>IF(RES_hh_fech_in!F22=0,0,RES_hh_fech_in!F22/RES_summary!F$21)</f>
        <v>13.821030054530258</v>
      </c>
      <c r="G22" s="72">
        <f>IF(RES_hh_fech_in!G22=0,0,RES_hh_fech_in!G22/RES_summary!G$21)</f>
        <v>14.347690766967069</v>
      </c>
      <c r="H22" s="72">
        <f>IF(RES_hh_fech_in!H22=0,0,RES_hh_fech_in!H22/RES_summary!H$21)</f>
        <v>13.540015388075533</v>
      </c>
      <c r="I22" s="72">
        <f>IF(RES_hh_fech_in!I22=0,0,RES_hh_fech_in!I22/RES_summary!I$21)</f>
        <v>13.415449412172801</v>
      </c>
      <c r="J22" s="72">
        <f>IF(RES_hh_fech_in!J22=0,0,RES_hh_fech_in!J22/RES_summary!J$21)</f>
        <v>12.711196503176309</v>
      </c>
      <c r="K22" s="72">
        <f>IF(RES_hh_fech_in!K22=0,0,RES_hh_fech_in!K22/RES_summary!K$21)</f>
        <v>12.072709470534159</v>
      </c>
      <c r="L22" s="72">
        <f>IF(RES_hh_fech_in!L22=0,0,RES_hh_fech_in!L22/RES_summary!L$21)</f>
        <v>8.8660507168365985</v>
      </c>
      <c r="M22" s="72">
        <f>IF(RES_hh_fech_in!M22=0,0,RES_hh_fech_in!M22/RES_summary!M$21)</f>
        <v>15.263787000740299</v>
      </c>
      <c r="N22" s="72">
        <f>IF(RES_hh_fech_in!N22=0,0,RES_hh_fech_in!N22/RES_summary!N$21)</f>
        <v>13.760276394703327</v>
      </c>
      <c r="O22" s="72">
        <f>IF(RES_hh_fech_in!O22=0,0,RES_hh_fech_in!O22/RES_summary!O$21)</f>
        <v>12.498613376027732</v>
      </c>
      <c r="P22" s="72">
        <f>IF(RES_hh_fech_in!P22=0,0,RES_hh_fech_in!P22/RES_summary!P$21)</f>
        <v>0</v>
      </c>
      <c r="Q22" s="72">
        <f>IF(RES_hh_fech_in!Q22=0,0,RES_hh_fech_in!Q22/RES_summary!Q$21)</f>
        <v>14.426888058287853</v>
      </c>
      <c r="R22" s="72">
        <f>IF(RES_hh_fech_in!R22=0,0,RES_hh_fech_in!R22/RES_summary!R$21)</f>
        <v>15.170820368964641</v>
      </c>
      <c r="S22" s="72">
        <f>IF(RES_hh_fech_in!S22=0,0,RES_hh_fech_in!S22/RES_summary!S$21)</f>
        <v>14.470641520615066</v>
      </c>
      <c r="T22" s="72">
        <f>IF(RES_hh_fech_in!T22=0,0,RES_hh_fech_in!T22/RES_summary!T$21)</f>
        <v>13.586548445153841</v>
      </c>
      <c r="U22" s="72">
        <f>IF(RES_hh_fech_in!U22=0,0,RES_hh_fech_in!U22/RES_summary!U$21)</f>
        <v>13.558374363158835</v>
      </c>
      <c r="V22" s="72">
        <f>IF(RES_hh_fech_in!V22=0,0,RES_hh_fech_in!V22/RES_summary!V$21)</f>
        <v>13.848354967592451</v>
      </c>
      <c r="W22" s="72">
        <f>IF(RES_hh_fech_in!W22=0,0,RES_hh_fech_in!W22/RES_summary!W$21)</f>
        <v>14.067452810420219</v>
      </c>
      <c r="X22" s="72">
        <f>IF(RES_hh_fech_in!X22=0,0,RES_hh_fech_in!X22/RES_summary!X$21)</f>
        <v>13.990792951536934</v>
      </c>
      <c r="Y22" s="72">
        <f>IF(RES_hh_fech_in!Y22=0,0,RES_hh_fech_in!Y22/RES_summary!Y$21)</f>
        <v>14.242847796784345</v>
      </c>
      <c r="DA22" s="89" t="s">
        <v>895</v>
      </c>
    </row>
    <row r="23" spans="1:105" ht="12" customHeight="1" x14ac:dyDescent="0.25">
      <c r="A23" s="28" t="s">
        <v>197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X23" s="72">
        <f>IF(RES_hh_fech_in!X23=0,0,RES_hh_fech_in!X23/RES_summary!X$21)</f>
        <v>0</v>
      </c>
      <c r="Y23" s="72">
        <f>IF(RES_hh_fech_in!Y23=0,0,RES_hh_fech_in!Y23/RES_summary!Y$21)</f>
        <v>0</v>
      </c>
      <c r="DA23" s="89" t="s">
        <v>896</v>
      </c>
    </row>
    <row r="24" spans="1:105" ht="12" customHeight="1" x14ac:dyDescent="0.25">
      <c r="A24" s="28" t="s">
        <v>198</v>
      </c>
      <c r="B24" s="72"/>
      <c r="C24" s="72">
        <f>IF(RES_hh_fech_in!C24=0,0,RES_hh_fech_in!C24/RES_summary!C$21)</f>
        <v>10.659214242267955</v>
      </c>
      <c r="D24" s="72">
        <f>IF(RES_hh_fech_in!D24=0,0,RES_hh_fech_in!D24/RES_summary!D$21)</f>
        <v>10.467812207670137</v>
      </c>
      <c r="E24" s="72">
        <f>IF(RES_hh_fech_in!E24=0,0,RES_hh_fech_in!E24/RES_summary!E$21)</f>
        <v>10.303164286421351</v>
      </c>
      <c r="F24" s="72">
        <f>IF(RES_hh_fech_in!F24=0,0,RES_hh_fech_in!F24/RES_summary!F$21)</f>
        <v>10.688034320017087</v>
      </c>
      <c r="G24" s="72">
        <f>IF(RES_hh_fech_in!G24=0,0,RES_hh_fech_in!G24/RES_summary!G$21)</f>
        <v>10.721825009441098</v>
      </c>
      <c r="H24" s="72">
        <f>IF(RES_hh_fech_in!H24=0,0,RES_hh_fech_in!H24/RES_summary!H$21)</f>
        <v>10.902404152009908</v>
      </c>
      <c r="I24" s="72">
        <f>IF(RES_hh_fech_in!I24=0,0,RES_hh_fech_in!I24/RES_summary!I$21)</f>
        <v>10.845634908950096</v>
      </c>
      <c r="J24" s="72">
        <f>IF(RES_hh_fech_in!J24=0,0,RES_hh_fech_in!J24/RES_summary!J$21)</f>
        <v>9.8943218230785241</v>
      </c>
      <c r="K24" s="72">
        <f>IF(RES_hh_fech_in!K24=0,0,RES_hh_fech_in!K24/RES_summary!K$21)</f>
        <v>10.64811835841231</v>
      </c>
      <c r="L24" s="72">
        <f>IF(RES_hh_fech_in!L24=0,0,RES_hh_fech_in!L24/RES_summary!L$21)</f>
        <v>11.059684960634652</v>
      </c>
      <c r="M24" s="72">
        <f>IF(RES_hh_fech_in!M24=0,0,RES_hh_fech_in!M24/RES_summary!M$21)</f>
        <v>10.205417243279138</v>
      </c>
      <c r="N24" s="72">
        <f>IF(RES_hh_fech_in!N24=0,0,RES_hh_fech_in!N24/RES_summary!N$21)</f>
        <v>10.682889569011767</v>
      </c>
      <c r="O24" s="72">
        <f>IF(RES_hh_fech_in!O24=0,0,RES_hh_fech_in!O24/RES_summary!O$21)</f>
        <v>11.478528006254285</v>
      </c>
      <c r="P24" s="72">
        <f>IF(RES_hh_fech_in!P24=0,0,RES_hh_fech_in!P24/RES_summary!P$21)</f>
        <v>11.548836933061891</v>
      </c>
      <c r="Q24" s="72">
        <f>IF(RES_hh_fech_in!Q24=0,0,RES_hh_fech_in!Q24/RES_summary!Q$21)</f>
        <v>12.434329743720147</v>
      </c>
      <c r="R24" s="72">
        <f>IF(RES_hh_fech_in!R24=0,0,RES_hh_fech_in!R24/RES_summary!R$21)</f>
        <v>13.504253050054274</v>
      </c>
      <c r="S24" s="72">
        <f>IF(RES_hh_fech_in!S24=0,0,RES_hh_fech_in!S24/RES_summary!S$21)</f>
        <v>12.60449549807616</v>
      </c>
      <c r="T24" s="72">
        <f>IF(RES_hh_fech_in!T24=0,0,RES_hh_fech_in!T24/RES_summary!T$21)</f>
        <v>13.276516328048487</v>
      </c>
      <c r="U24" s="72">
        <f>IF(RES_hh_fech_in!U24=0,0,RES_hh_fech_in!U24/RES_summary!U$21)</f>
        <v>13.509655020510648</v>
      </c>
      <c r="V24" s="72">
        <f>IF(RES_hh_fech_in!V24=0,0,RES_hh_fech_in!V24/RES_summary!V$21)</f>
        <v>11.951420861306836</v>
      </c>
      <c r="W24" s="72">
        <f>IF(RES_hh_fech_in!W24=0,0,RES_hh_fech_in!W24/RES_summary!W$21)</f>
        <v>13.391948348320492</v>
      </c>
      <c r="X24" s="72">
        <f>IF(RES_hh_fech_in!X24=0,0,RES_hh_fech_in!X24/RES_summary!X$21)</f>
        <v>12.763381955601254</v>
      </c>
      <c r="Y24" s="72">
        <f>IF(RES_hh_fech_in!Y24=0,0,RES_hh_fech_in!Y24/RES_summary!Y$21)</f>
        <v>13.94026497803825</v>
      </c>
      <c r="DA24" s="89" t="s">
        <v>897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12.661323452416852</v>
      </c>
      <c r="D25" s="74">
        <f>IF(RES_hh_fech_in!D25=0,0,RES_hh_fech_in!D25/RES_summary!D$21)</f>
        <v>12.412008019834602</v>
      </c>
      <c r="E25" s="74">
        <f>IF(RES_hh_fech_in!E25=0,0,RES_hh_fech_in!E25/RES_summary!E$21)</f>
        <v>12.578900920050367</v>
      </c>
      <c r="F25" s="74">
        <f>IF(RES_hh_fech_in!F25=0,0,RES_hh_fech_in!F25/RES_summary!F$21)</f>
        <v>12.695297199647284</v>
      </c>
      <c r="G25" s="74">
        <f>IF(RES_hh_fech_in!G25=0,0,RES_hh_fech_in!G25/RES_summary!G$21)</f>
        <v>13.178293087171511</v>
      </c>
      <c r="H25" s="74">
        <f>IF(RES_hh_fech_in!H25=0,0,RES_hh_fech_in!H25/RES_summary!H$21)</f>
        <v>13.439961382122844</v>
      </c>
      <c r="I25" s="74">
        <f>IF(RES_hh_fech_in!I25=0,0,RES_hh_fech_in!I25/RES_summary!I$21)</f>
        <v>11.403486623452601</v>
      </c>
      <c r="J25" s="74">
        <f>IF(RES_hh_fech_in!J25=0,0,RES_hh_fech_in!J25/RES_summary!J$21)</f>
        <v>11.344646535044415</v>
      </c>
      <c r="K25" s="74">
        <f>IF(RES_hh_fech_in!K25=0,0,RES_hh_fech_in!K25/RES_summary!K$21)</f>
        <v>12.538260086088618</v>
      </c>
      <c r="L25" s="74">
        <f>IF(RES_hh_fech_in!L25=0,0,RES_hh_fech_in!L25/RES_summary!L$21)</f>
        <v>12.475655524190058</v>
      </c>
      <c r="M25" s="74">
        <f>IF(RES_hh_fech_in!M25=0,0,RES_hh_fech_in!M25/RES_summary!M$21)</f>
        <v>12.94589961789258</v>
      </c>
      <c r="N25" s="74">
        <f>IF(RES_hh_fech_in!N25=0,0,RES_hh_fech_in!N25/RES_summary!N$21)</f>
        <v>12.479696078506114</v>
      </c>
      <c r="O25" s="74">
        <f>IF(RES_hh_fech_in!O25=0,0,RES_hh_fech_in!O25/RES_summary!O$21)</f>
        <v>13.072093840097258</v>
      </c>
      <c r="P25" s="74">
        <f>IF(RES_hh_fech_in!P25=0,0,RES_hh_fech_in!P25/RES_summary!P$21)</f>
        <v>12.816788767126127</v>
      </c>
      <c r="Q25" s="74">
        <f>IF(RES_hh_fech_in!Q25=0,0,RES_hh_fech_in!Q25/RES_summary!Q$21)</f>
        <v>13.518812844636136</v>
      </c>
      <c r="R25" s="74">
        <f>IF(RES_hh_fech_in!R25=0,0,RES_hh_fech_in!R25/RES_summary!R$21)</f>
        <v>15.087610072640894</v>
      </c>
      <c r="S25" s="74">
        <f>IF(RES_hh_fech_in!S25=0,0,RES_hh_fech_in!S25/RES_summary!S$21)</f>
        <v>13.967139787648128</v>
      </c>
      <c r="T25" s="74">
        <f>IF(RES_hh_fech_in!T25=0,0,RES_hh_fech_in!T25/RES_summary!T$21)</f>
        <v>14.614645504695352</v>
      </c>
      <c r="U25" s="74">
        <f>IF(RES_hh_fech_in!U25=0,0,RES_hh_fech_in!U25/RES_summary!U$21)</f>
        <v>14.261289699333933</v>
      </c>
      <c r="V25" s="74">
        <f>IF(RES_hh_fech_in!V25=0,0,RES_hh_fech_in!V25/RES_summary!V$21)</f>
        <v>13.123887471755431</v>
      </c>
      <c r="W25" s="74">
        <f>IF(RES_hh_fech_in!W25=0,0,RES_hh_fech_in!W25/RES_summary!W$21)</f>
        <v>14.212519476583967</v>
      </c>
      <c r="X25" s="74">
        <f>IF(RES_hh_fech_in!X25=0,0,RES_hh_fech_in!X25/RES_summary!X$21)</f>
        <v>13.391992614697795</v>
      </c>
      <c r="Y25" s="74">
        <f>IF(RES_hh_fech_in!Y25=0,0,RES_hh_fech_in!Y25/RES_summary!Y$21)</f>
        <v>14.170179578636469</v>
      </c>
      <c r="DA25" s="90" t="s">
        <v>898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2.5044299278835069</v>
      </c>
      <c r="D26" s="77">
        <f>IF(RES_hh_fech_in!D26=0,0,RES_hh_fech_in!D26/RES_summary!D$21)</f>
        <v>2.6051796033431516</v>
      </c>
      <c r="E26" s="77">
        <f>IF(RES_hh_fech_in!E26=0,0,RES_hh_fech_in!E26/RES_summary!E$21)</f>
        <v>2.8623155634844082</v>
      </c>
      <c r="F26" s="77">
        <f>IF(RES_hh_fech_in!F26=0,0,RES_hh_fech_in!F26/RES_summary!F$21)</f>
        <v>2.8587941121047096</v>
      </c>
      <c r="G26" s="77">
        <f>IF(RES_hh_fech_in!G26=0,0,RES_hh_fech_in!G26/RES_summary!G$21)</f>
        <v>3.5358657377897544</v>
      </c>
      <c r="H26" s="77">
        <f>IF(RES_hh_fech_in!H26=0,0,RES_hh_fech_in!H26/RES_summary!H$21)</f>
        <v>3.4048542152417123</v>
      </c>
      <c r="I26" s="77">
        <f>IF(RES_hh_fech_in!I26=0,0,RES_hh_fech_in!I26/RES_summary!I$21)</f>
        <v>3.408073029933222</v>
      </c>
      <c r="J26" s="77">
        <f>IF(RES_hh_fech_in!J26=0,0,RES_hh_fech_in!J26/RES_summary!J$21)</f>
        <v>3.1204843014562296</v>
      </c>
      <c r="K26" s="77">
        <f>IF(RES_hh_fech_in!K26=0,0,RES_hh_fech_in!K26/RES_summary!K$21)</f>
        <v>3.2580806850772244</v>
      </c>
      <c r="L26" s="77">
        <f>IF(RES_hh_fech_in!L26=0,0,RES_hh_fech_in!L26/RES_summary!L$21)</f>
        <v>3.4783545421084736</v>
      </c>
      <c r="M26" s="77">
        <f>IF(RES_hh_fech_in!M26=0,0,RES_hh_fech_in!M26/RES_summary!M$21)</f>
        <v>3.7069699813769494</v>
      </c>
      <c r="N26" s="77">
        <f>IF(RES_hh_fech_in!N26=0,0,RES_hh_fech_in!N26/RES_summary!N$21)</f>
        <v>3.6771480727540617</v>
      </c>
      <c r="O26" s="77">
        <f>IF(RES_hh_fech_in!O26=0,0,RES_hh_fech_in!O26/RES_summary!O$21)</f>
        <v>3.6370254100957347</v>
      </c>
      <c r="P26" s="77">
        <f>IF(RES_hh_fech_in!P26=0,0,RES_hh_fech_in!P26/RES_summary!P$21)</f>
        <v>3.6981224727805153</v>
      </c>
      <c r="Q26" s="77">
        <f>IF(RES_hh_fech_in!Q26=0,0,RES_hh_fech_in!Q26/RES_summary!Q$21)</f>
        <v>3.7160456022172283</v>
      </c>
      <c r="R26" s="77">
        <f>IF(RES_hh_fech_in!R26=0,0,RES_hh_fech_in!R26/RES_summary!R$21)</f>
        <v>3.7467444392050102</v>
      </c>
      <c r="S26" s="77">
        <f>IF(RES_hh_fech_in!S26=0,0,RES_hh_fech_in!S26/RES_summary!S$21)</f>
        <v>3.7130830356844382</v>
      </c>
      <c r="T26" s="77">
        <f>IF(RES_hh_fech_in!T26=0,0,RES_hh_fech_in!T26/RES_summary!T$21)</f>
        <v>3.6260968958157527</v>
      </c>
      <c r="U26" s="77">
        <f>IF(RES_hh_fech_in!U26=0,0,RES_hh_fech_in!U26/RES_summary!U$21)</f>
        <v>3.5460513380177749</v>
      </c>
      <c r="V26" s="77">
        <f>IF(RES_hh_fech_in!V26=0,0,RES_hh_fech_in!V26/RES_summary!V$21)</f>
        <v>3.3639591877721995</v>
      </c>
      <c r="W26" s="77">
        <f>IF(RES_hh_fech_in!W26=0,0,RES_hh_fech_in!W26/RES_summary!W$21)</f>
        <v>3.2980361164872884</v>
      </c>
      <c r="X26" s="77">
        <f>IF(RES_hh_fech_in!X26=0,0,RES_hh_fech_in!X26/RES_summary!X$21)</f>
        <v>3.1102041409957586</v>
      </c>
      <c r="Y26" s="77">
        <f>IF(RES_hh_fech_in!Y26=0,0,RES_hh_fech_in!Y26/RES_summary!Y$21)</f>
        <v>3.2269612184855077</v>
      </c>
      <c r="DA26" s="92" t="s">
        <v>899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1.7539673767428741</v>
      </c>
      <c r="D27" s="69">
        <f>IF(RES_hh_fech_in!D27=0,0,RES_hh_fech_in!D27/RES_summary!D$21)</f>
        <v>1.777720617281715</v>
      </c>
      <c r="E27" s="69">
        <f>IF(RES_hh_fech_in!E27=0,0,RES_hh_fech_in!E27/RES_summary!E$21)</f>
        <v>1.8420019069946478</v>
      </c>
      <c r="F27" s="69">
        <f>IF(RES_hh_fech_in!F27=0,0,RES_hh_fech_in!F27/RES_summary!F$21)</f>
        <v>1.9222571362432941</v>
      </c>
      <c r="G27" s="69">
        <f>IF(RES_hh_fech_in!G27=0,0,RES_hh_fech_in!G27/RES_summary!G$21)</f>
        <v>2.0451673064312392</v>
      </c>
      <c r="H27" s="69">
        <f>IF(RES_hh_fech_in!H27=0,0,RES_hh_fech_in!H27/RES_summary!H$21)</f>
        <v>2.1031961458537465</v>
      </c>
      <c r="I27" s="69">
        <f>IF(RES_hh_fech_in!I27=0,0,RES_hh_fech_in!I27/RES_summary!I$21)</f>
        <v>2.0589081989645392</v>
      </c>
      <c r="J27" s="69">
        <f>IF(RES_hh_fech_in!J27=0,0,RES_hh_fech_in!J27/RES_summary!J$21)</f>
        <v>1.9391185010707765</v>
      </c>
      <c r="K27" s="69">
        <f>IF(RES_hh_fech_in!K27=0,0,RES_hh_fech_in!K27/RES_summary!K$21)</f>
        <v>2.1418049172291931</v>
      </c>
      <c r="L27" s="69">
        <f>IF(RES_hh_fech_in!L27=0,0,RES_hh_fech_in!L27/RES_summary!L$21)</f>
        <v>2.3460158024790521</v>
      </c>
      <c r="M27" s="69">
        <f>IF(RES_hh_fech_in!M27=0,0,RES_hh_fech_in!M27/RES_summary!M$21)</f>
        <v>2.3533631546991769</v>
      </c>
      <c r="N27" s="69">
        <f>IF(RES_hh_fech_in!N27=0,0,RES_hh_fech_in!N27/RES_summary!N$21)</f>
        <v>2.3823966160340508</v>
      </c>
      <c r="O27" s="69">
        <f>IF(RES_hh_fech_in!O27=0,0,RES_hh_fech_in!O27/RES_summary!O$21)</f>
        <v>2.5649656730834263</v>
      </c>
      <c r="P27" s="69">
        <f>IF(RES_hh_fech_in!P27=0,0,RES_hh_fech_in!P27/RES_summary!P$21)</f>
        <v>2.5967295270106878</v>
      </c>
      <c r="Q27" s="69">
        <f>IF(RES_hh_fech_in!Q27=0,0,RES_hh_fech_in!Q27/RES_summary!Q$21)</f>
        <v>2.7863536356572642</v>
      </c>
      <c r="R27" s="69">
        <f>IF(RES_hh_fech_in!R27=0,0,RES_hh_fech_in!R27/RES_summary!R$21)</f>
        <v>2.811818457711591</v>
      </c>
      <c r="S27" s="69">
        <f>IF(RES_hh_fech_in!S27=0,0,RES_hh_fech_in!S27/RES_summary!S$21)</f>
        <v>3.0114221352171677</v>
      </c>
      <c r="T27" s="69">
        <f>IF(RES_hh_fech_in!T27=0,0,RES_hh_fech_in!T27/RES_summary!T$21)</f>
        <v>3.1170153796145907</v>
      </c>
      <c r="U27" s="69">
        <f>IF(RES_hh_fech_in!U27=0,0,RES_hh_fech_in!U27/RES_summary!U$21)</f>
        <v>3.0981824324771248</v>
      </c>
      <c r="V27" s="69">
        <f>IF(RES_hh_fech_in!V27=0,0,RES_hh_fech_in!V27/RES_summary!V$21)</f>
        <v>3.014700104921245</v>
      </c>
      <c r="W27" s="69">
        <f>IF(RES_hh_fech_in!W27=0,0,RES_hh_fech_in!W27/RES_summary!W$21)</f>
        <v>3.0489563293052644</v>
      </c>
      <c r="X27" s="69">
        <f>IF(RES_hh_fech_in!X27=0,0,RES_hh_fech_in!X27/RES_summary!X$21)</f>
        <v>2.9227143381036256</v>
      </c>
      <c r="Y27" s="69">
        <f>IF(RES_hh_fech_in!Y27=0,0,RES_hh_fech_in!Y27/RES_summary!Y$21)</f>
        <v>3.0345088661960693</v>
      </c>
      <c r="DA27" s="88" t="s">
        <v>900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X28" s="72">
        <f>IF(RES_hh_fech_in!X28=0,0,RES_hh_fech_in!X28/RES_summary!X$21)</f>
        <v>0</v>
      </c>
      <c r="Y28" s="72">
        <f>IF(RES_hh_fech_in!Y28=0,0,RES_hh_fech_in!Y28/RES_summary!Y$21)</f>
        <v>0</v>
      </c>
      <c r="DA28" s="89" t="s">
        <v>901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0</v>
      </c>
      <c r="D29" s="72">
        <f>IF(RES_hh_fech_in!D29=0,0,RES_hh_fech_in!D29/RES_summary!D$21)</f>
        <v>0</v>
      </c>
      <c r="E29" s="72">
        <f>IF(RES_hh_fech_in!E29=0,0,RES_hh_fech_in!E29/RES_summary!E$21)</f>
        <v>0</v>
      </c>
      <c r="F29" s="72">
        <f>IF(RES_hh_fech_in!F29=0,0,RES_hh_fech_in!F29/RES_summary!F$21)</f>
        <v>0</v>
      </c>
      <c r="G29" s="72">
        <f>IF(RES_hh_fech_in!G29=0,0,RES_hh_fech_in!G29/RES_summary!G$21)</f>
        <v>0</v>
      </c>
      <c r="H29" s="72">
        <f>IF(RES_hh_fech_in!H29=0,0,RES_hh_fech_in!H29/RES_summary!H$21)</f>
        <v>0</v>
      </c>
      <c r="I29" s="72">
        <f>IF(RES_hh_fech_in!I29=0,0,RES_hh_fech_in!I29/RES_summary!I$21)</f>
        <v>0</v>
      </c>
      <c r="J29" s="72">
        <f>IF(RES_hh_fech_in!J29=0,0,RES_hh_fech_in!J29/RES_summary!J$21)</f>
        <v>0</v>
      </c>
      <c r="K29" s="72">
        <f>IF(RES_hh_fech_in!K29=0,0,RES_hh_fech_in!K29/RES_summary!K$21)</f>
        <v>0</v>
      </c>
      <c r="L29" s="72">
        <f>IF(RES_hh_fech_in!L29=0,0,RES_hh_fech_in!L29/RES_summary!L$21)</f>
        <v>0</v>
      </c>
      <c r="M29" s="72">
        <f>IF(RES_hh_fech_in!M29=0,0,RES_hh_fech_in!M29/RES_summary!M$21)</f>
        <v>0</v>
      </c>
      <c r="N29" s="72">
        <f>IF(RES_hh_fech_in!N29=0,0,RES_hh_fech_in!N29/RES_summary!N$21)</f>
        <v>0</v>
      </c>
      <c r="O29" s="72">
        <f>IF(RES_hh_fech_in!O29=0,0,RES_hh_fech_in!O29/RES_summary!O$21)</f>
        <v>0</v>
      </c>
      <c r="P29" s="72">
        <f>IF(RES_hh_fech_in!P29=0,0,RES_hh_fech_in!P29/RES_summary!P$21)</f>
        <v>0</v>
      </c>
      <c r="Q29" s="72">
        <f>IF(RES_hh_fech_in!Q29=0,0,RES_hh_fech_in!Q29/RES_summary!Q$21)</f>
        <v>0</v>
      </c>
      <c r="R29" s="72">
        <f>IF(RES_hh_fech_in!R29=0,0,RES_hh_fech_in!R29/RES_summary!R$21)</f>
        <v>0</v>
      </c>
      <c r="S29" s="72">
        <f>IF(RES_hh_fech_in!S29=0,0,RES_hh_fech_in!S29/RES_summary!S$21)</f>
        <v>0</v>
      </c>
      <c r="T29" s="72">
        <f>IF(RES_hh_fech_in!T29=0,0,RES_hh_fech_in!T29/RES_summary!T$21)</f>
        <v>0</v>
      </c>
      <c r="U29" s="72">
        <f>IF(RES_hh_fech_in!U29=0,0,RES_hh_fech_in!U29/RES_summary!U$21)</f>
        <v>0</v>
      </c>
      <c r="V29" s="72">
        <f>IF(RES_hh_fech_in!V29=0,0,RES_hh_fech_in!V29/RES_summary!V$21)</f>
        <v>0</v>
      </c>
      <c r="W29" s="72">
        <f>IF(RES_hh_fech_in!W29=0,0,RES_hh_fech_in!W29/RES_summary!W$21)</f>
        <v>0</v>
      </c>
      <c r="X29" s="72">
        <f>IF(RES_hh_fech_in!X29=0,0,RES_hh_fech_in!X29/RES_summary!X$21)</f>
        <v>0</v>
      </c>
      <c r="Y29" s="72">
        <f>IF(RES_hh_fech_in!Y29=0,0,RES_hh_fech_in!Y29/RES_summary!Y$21)</f>
        <v>0</v>
      </c>
      <c r="DA29" s="89" t="s">
        <v>902</v>
      </c>
    </row>
    <row r="30" spans="1:105" ht="12" customHeight="1" x14ac:dyDescent="0.25">
      <c r="A30" s="28" t="s">
        <v>189</v>
      </c>
      <c r="B30" s="72"/>
      <c r="C30" s="72">
        <f>IF(RES_hh_fech_in!C30=0,0,RES_hh_fech_in!C30/RES_summary!C$21)</f>
        <v>2.4532558917869127</v>
      </c>
      <c r="D30" s="72">
        <f>IF(RES_hh_fech_in!D30=0,0,RES_hh_fech_in!D30/RES_summary!D$21)</f>
        <v>0</v>
      </c>
      <c r="E30" s="72">
        <f>IF(RES_hh_fech_in!E30=0,0,RES_hh_fech_in!E30/RES_summary!E$21)</f>
        <v>0</v>
      </c>
      <c r="F30" s="72">
        <f>IF(RES_hh_fech_in!F30=0,0,RES_hh_fech_in!F30/RES_summary!F$21)</f>
        <v>0</v>
      </c>
      <c r="G30" s="72">
        <f>IF(RES_hh_fech_in!G30=0,0,RES_hh_fech_in!G30/RES_summary!G$21)</f>
        <v>0</v>
      </c>
      <c r="H30" s="72">
        <f>IF(RES_hh_fech_in!H30=0,0,RES_hh_fech_in!H30/RES_summary!H$21)</f>
        <v>2.1576568836489431</v>
      </c>
      <c r="I30" s="72">
        <f>IF(RES_hh_fech_in!I30=0,0,RES_hh_fech_in!I30/RES_summary!I$21)</f>
        <v>1.8068723425169091</v>
      </c>
      <c r="J30" s="72">
        <f>IF(RES_hh_fech_in!J30=0,0,RES_hh_fech_in!J30/RES_summary!J$21)</f>
        <v>2.6859731695187512</v>
      </c>
      <c r="K30" s="72">
        <f>IF(RES_hh_fech_in!K30=0,0,RES_hh_fech_in!K30/RES_summary!K$21)</f>
        <v>3.2380049111370823</v>
      </c>
      <c r="L30" s="72">
        <f>IF(RES_hh_fech_in!L30=0,0,RES_hh_fech_in!L30/RES_summary!L$21)</f>
        <v>3.288140898976311</v>
      </c>
      <c r="M30" s="72">
        <f>IF(RES_hh_fech_in!M30=0,0,RES_hh_fech_in!M30/RES_summary!M$21)</f>
        <v>0</v>
      </c>
      <c r="N30" s="72">
        <f>IF(RES_hh_fech_in!N30=0,0,RES_hh_fech_in!N30/RES_summary!N$21)</f>
        <v>0</v>
      </c>
      <c r="O30" s="72">
        <f>IF(RES_hh_fech_in!O30=0,0,RES_hh_fech_in!O30/RES_summary!O$21)</f>
        <v>3.0952059339835527</v>
      </c>
      <c r="P30" s="72">
        <f>IF(RES_hh_fech_in!P30=0,0,RES_hh_fech_in!P30/RES_summary!P$21)</f>
        <v>3.3786927063563938</v>
      </c>
      <c r="Q30" s="72">
        <f>IF(RES_hh_fech_in!Q30=0,0,RES_hh_fech_in!Q30/RES_summary!Q$21)</f>
        <v>3.7347297274443223</v>
      </c>
      <c r="R30" s="72">
        <f>IF(RES_hh_fech_in!R30=0,0,RES_hh_fech_in!R30/RES_summary!R$21)</f>
        <v>0</v>
      </c>
      <c r="S30" s="72">
        <f>IF(RES_hh_fech_in!S30=0,0,RES_hh_fech_in!S30/RES_summary!S$21)</f>
        <v>0</v>
      </c>
      <c r="T30" s="72">
        <f>IF(RES_hh_fech_in!T30=0,0,RES_hh_fech_in!T30/RES_summary!T$21)</f>
        <v>0</v>
      </c>
      <c r="U30" s="72">
        <f>IF(RES_hh_fech_in!U30=0,0,RES_hh_fech_in!U30/RES_summary!U$21)</f>
        <v>0</v>
      </c>
      <c r="V30" s="72">
        <f>IF(RES_hh_fech_in!V30=0,0,RES_hh_fech_in!V30/RES_summary!V$21)</f>
        <v>0</v>
      </c>
      <c r="W30" s="72">
        <f>IF(RES_hh_fech_in!W30=0,0,RES_hh_fech_in!W30/RES_summary!W$21)</f>
        <v>0</v>
      </c>
      <c r="X30" s="72">
        <f>IF(RES_hh_fech_in!X30=0,0,RES_hh_fech_in!X30/RES_summary!X$21)</f>
        <v>4.1101366422599419</v>
      </c>
      <c r="Y30" s="72">
        <f>IF(RES_hh_fech_in!Y30=0,0,RES_hh_fech_in!Y30/RES_summary!Y$21)</f>
        <v>4.3197828798169118</v>
      </c>
      <c r="DA30" s="89" t="s">
        <v>903</v>
      </c>
    </row>
    <row r="31" spans="1:105" ht="12" customHeight="1" x14ac:dyDescent="0.25">
      <c r="A31" s="28" t="s">
        <v>202</v>
      </c>
      <c r="B31" s="72"/>
      <c r="C31" s="72">
        <f>IF(RES_hh_fech_in!C31=0,0,RES_hh_fech_in!C31/RES_summary!C$21)</f>
        <v>0</v>
      </c>
      <c r="D31" s="72">
        <f>IF(RES_hh_fech_in!D31=0,0,RES_hh_fech_in!D31/RES_summary!D$21)</f>
        <v>0</v>
      </c>
      <c r="E31" s="72">
        <f>IF(RES_hh_fech_in!E31=0,0,RES_hh_fech_in!E31/RES_summary!E$21)</f>
        <v>0</v>
      </c>
      <c r="F31" s="72">
        <f>IF(RES_hh_fech_in!F31=0,0,RES_hh_fech_in!F31/RES_summary!F$21)</f>
        <v>0</v>
      </c>
      <c r="G31" s="72">
        <f>IF(RES_hh_fech_in!G31=0,0,RES_hh_fech_in!G31/RES_summary!G$21)</f>
        <v>0</v>
      </c>
      <c r="H31" s="72">
        <f>IF(RES_hh_fech_in!H31=0,0,RES_hh_fech_in!H31/RES_summary!H$21)</f>
        <v>0</v>
      </c>
      <c r="I31" s="72">
        <f>IF(RES_hh_fech_in!I31=0,0,RES_hh_fech_in!I31/RES_summary!I$21)</f>
        <v>0</v>
      </c>
      <c r="J31" s="72">
        <f>IF(RES_hh_fech_in!J31=0,0,RES_hh_fech_in!J31/RES_summary!J$21)</f>
        <v>0</v>
      </c>
      <c r="K31" s="72">
        <f>IF(RES_hh_fech_in!K31=0,0,RES_hh_fech_in!K31/RES_summary!K$21)</f>
        <v>0</v>
      </c>
      <c r="L31" s="72">
        <f>IF(RES_hh_fech_in!L31=0,0,RES_hh_fech_in!L31/RES_summary!L$21)</f>
        <v>0</v>
      </c>
      <c r="M31" s="72">
        <f>IF(RES_hh_fech_in!M31=0,0,RES_hh_fech_in!M31/RES_summary!M$21)</f>
        <v>0</v>
      </c>
      <c r="N31" s="72">
        <f>IF(RES_hh_fech_in!N31=0,0,RES_hh_fech_in!N31/RES_summary!N$21)</f>
        <v>0</v>
      </c>
      <c r="O31" s="72">
        <f>IF(RES_hh_fech_in!O31=0,0,RES_hh_fech_in!O31/RES_summary!O$21)</f>
        <v>0</v>
      </c>
      <c r="P31" s="72">
        <f>IF(RES_hh_fech_in!P31=0,0,RES_hh_fech_in!P31/RES_summary!P$21)</f>
        <v>0</v>
      </c>
      <c r="Q31" s="72">
        <f>IF(RES_hh_fech_in!Q31=0,0,RES_hh_fech_in!Q31/RES_summary!Q$21)</f>
        <v>0</v>
      </c>
      <c r="R31" s="72">
        <f>IF(RES_hh_fech_in!R31=0,0,RES_hh_fech_in!R31/RES_summary!R$21)</f>
        <v>0</v>
      </c>
      <c r="S31" s="72">
        <f>IF(RES_hh_fech_in!S31=0,0,RES_hh_fech_in!S31/RES_summary!S$21)</f>
        <v>0</v>
      </c>
      <c r="T31" s="72">
        <f>IF(RES_hh_fech_in!T31=0,0,RES_hh_fech_in!T31/RES_summary!T$21)</f>
        <v>0</v>
      </c>
      <c r="U31" s="72">
        <f>IF(RES_hh_fech_in!U31=0,0,RES_hh_fech_in!U31/RES_summary!U$21)</f>
        <v>0</v>
      </c>
      <c r="V31" s="72">
        <f>IF(RES_hh_fech_in!V31=0,0,RES_hh_fech_in!V31/RES_summary!V$21)</f>
        <v>0</v>
      </c>
      <c r="W31" s="72">
        <f>IF(RES_hh_fech_in!W31=0,0,RES_hh_fech_in!W31/RES_summary!W$21)</f>
        <v>0</v>
      </c>
      <c r="X31" s="72">
        <f>IF(RES_hh_fech_in!X31=0,0,RES_hh_fech_in!X31/RES_summary!X$21)</f>
        <v>0</v>
      </c>
      <c r="Y31" s="72">
        <f>IF(RES_hh_fech_in!Y31=0,0,RES_hh_fech_in!Y31/RES_summary!Y$21)</f>
        <v>0</v>
      </c>
      <c r="DA31" s="89" t="s">
        <v>904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1.7518410766521502</v>
      </c>
      <c r="D32" s="77">
        <f>IF(RES_hh_fech_in!D32=0,0,RES_hh_fech_in!D32/RES_summary!D$21)</f>
        <v>1.777720617281715</v>
      </c>
      <c r="E32" s="77">
        <f>IF(RES_hh_fech_in!E32=0,0,RES_hh_fech_in!E32/RES_summary!E$21)</f>
        <v>1.8420019069946478</v>
      </c>
      <c r="F32" s="77">
        <f>IF(RES_hh_fech_in!F32=0,0,RES_hh_fech_in!F32/RES_summary!F$21)</f>
        <v>1.9222571362432941</v>
      </c>
      <c r="G32" s="77">
        <f>IF(RES_hh_fech_in!G32=0,0,RES_hh_fech_in!G32/RES_summary!G$21)</f>
        <v>2.0451673064312392</v>
      </c>
      <c r="H32" s="77">
        <f>IF(RES_hh_fech_in!H32=0,0,RES_hh_fech_in!H32/RES_summary!H$21)</f>
        <v>2.1031181714234282</v>
      </c>
      <c r="I32" s="77">
        <f>IF(RES_hh_fech_in!I32=0,0,RES_hh_fech_in!I32/RES_summary!I$21)</f>
        <v>2.0656637356379819</v>
      </c>
      <c r="J32" s="77">
        <f>IF(RES_hh_fech_in!J32=0,0,RES_hh_fech_in!J32/RES_summary!J$21)</f>
        <v>1.9147098399967588</v>
      </c>
      <c r="K32" s="77">
        <f>IF(RES_hh_fech_in!K32=0,0,RES_hh_fech_in!K32/RES_summary!K$21)</f>
        <v>2.1176276299221262</v>
      </c>
      <c r="L32" s="77">
        <f>IF(RES_hh_fech_in!L32=0,0,RES_hh_fech_in!L32/RES_summary!L$21)</f>
        <v>2.3428958771058439</v>
      </c>
      <c r="M32" s="77">
        <f>IF(RES_hh_fech_in!M32=0,0,RES_hh_fech_in!M32/RES_summary!M$21)</f>
        <v>2.3533631546991769</v>
      </c>
      <c r="N32" s="77">
        <f>IF(RES_hh_fech_in!N32=0,0,RES_hh_fech_in!N32/RES_summary!N$21)</f>
        <v>2.3823966160340508</v>
      </c>
      <c r="O32" s="77">
        <f>IF(RES_hh_fech_in!O32=0,0,RES_hh_fech_in!O32/RES_summary!O$21)</f>
        <v>2.5648332770741251</v>
      </c>
      <c r="P32" s="77">
        <f>IF(RES_hh_fech_in!P32=0,0,RES_hh_fech_in!P32/RES_summary!P$21)</f>
        <v>2.5937209662946743</v>
      </c>
      <c r="Q32" s="77">
        <f>IF(RES_hh_fech_in!Q32=0,0,RES_hh_fech_in!Q32/RES_summary!Q$21)</f>
        <v>2.7850850238994531</v>
      </c>
      <c r="R32" s="77">
        <f>IF(RES_hh_fech_in!R32=0,0,RES_hh_fech_in!R32/RES_summary!R$21)</f>
        <v>2.811818457711591</v>
      </c>
      <c r="S32" s="77">
        <f>IF(RES_hh_fech_in!S32=0,0,RES_hh_fech_in!S32/RES_summary!S$21)</f>
        <v>3.0114221352171677</v>
      </c>
      <c r="T32" s="77">
        <f>IF(RES_hh_fech_in!T32=0,0,RES_hh_fech_in!T32/RES_summary!T$21)</f>
        <v>3.1170153796145907</v>
      </c>
      <c r="U32" s="77">
        <f>IF(RES_hh_fech_in!U32=0,0,RES_hh_fech_in!U32/RES_summary!U$21)</f>
        <v>3.0981824324771248</v>
      </c>
      <c r="V32" s="77">
        <f>IF(RES_hh_fech_in!V32=0,0,RES_hh_fech_in!V32/RES_summary!V$21)</f>
        <v>3.014700104921245</v>
      </c>
      <c r="W32" s="77">
        <f>IF(RES_hh_fech_in!W32=0,0,RES_hh_fech_in!W32/RES_summary!W$21)</f>
        <v>3.0489563293052644</v>
      </c>
      <c r="X32" s="77">
        <f>IF(RES_hh_fech_in!X32=0,0,RES_hh_fech_in!X32/RES_summary!X$21)</f>
        <v>2.9200075943186907</v>
      </c>
      <c r="Y32" s="77">
        <f>IF(RES_hh_fech_in!Y32=0,0,RES_hh_fech_in!Y32/RES_summary!Y$21)</f>
        <v>3.0240277394384161</v>
      </c>
      <c r="DA32" s="92" t="s">
        <v>905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132.95454957530231</v>
      </c>
      <c r="D3" s="65">
        <f>IF(RES_hh_tesh_in!D3=0,0,RES_hh_tesh_in!D3/RES_summary!D$21)</f>
        <v>131.54080358116568</v>
      </c>
      <c r="E3" s="65">
        <f>IF(RES_hh_tesh_in!E3=0,0,RES_hh_tesh_in!E3/RES_summary!E$21)</f>
        <v>133.7659089667099</v>
      </c>
      <c r="F3" s="65">
        <f>IF(RES_hh_tesh_in!F3=0,0,RES_hh_tesh_in!F3/RES_summary!F$21)</f>
        <v>131.85084057551492</v>
      </c>
      <c r="G3" s="65">
        <f>IF(RES_hh_tesh_in!G3=0,0,RES_hh_tesh_in!G3/RES_summary!G$21)</f>
        <v>143.24566452076402</v>
      </c>
      <c r="H3" s="65">
        <f>IF(RES_hh_tesh_in!H3=0,0,RES_hh_tesh_in!H3/RES_summary!H$21)</f>
        <v>139.65829199404237</v>
      </c>
      <c r="I3" s="65">
        <f>IF(RES_hh_tesh_in!I3=0,0,RES_hh_tesh_in!I3/RES_summary!I$21)</f>
        <v>132.40295849619307</v>
      </c>
      <c r="J3" s="65">
        <f>IF(RES_hh_tesh_in!J3=0,0,RES_hh_tesh_in!J3/RES_summary!J$21)</f>
        <v>126.34058218964461</v>
      </c>
      <c r="K3" s="65">
        <f>IF(RES_hh_tesh_in!K3=0,0,RES_hh_tesh_in!K3/RES_summary!K$21)</f>
        <v>129.43193508980011</v>
      </c>
      <c r="L3" s="65">
        <f>IF(RES_hh_tesh_in!L3=0,0,RES_hh_tesh_in!L3/RES_summary!L$21)</f>
        <v>149.26788323383724</v>
      </c>
      <c r="M3" s="65">
        <f>IF(RES_hh_tesh_in!M3=0,0,RES_hh_tesh_in!M3/RES_summary!M$21)</f>
        <v>146.53641674886691</v>
      </c>
      <c r="N3" s="65">
        <f>IF(RES_hh_tesh_in!N3=0,0,RES_hh_tesh_in!N3/RES_summary!N$21)</f>
        <v>146.20070764645544</v>
      </c>
      <c r="O3" s="65">
        <f>IF(RES_hh_tesh_in!O3=0,0,RES_hh_tesh_in!O3/RES_summary!O$21)</f>
        <v>135.65895172793634</v>
      </c>
      <c r="P3" s="65">
        <f>IF(RES_hh_tesh_in!P3=0,0,RES_hh_tesh_in!P3/RES_summary!P$21)</f>
        <v>123.39268161432972</v>
      </c>
      <c r="Q3" s="65">
        <f>IF(RES_hh_tesh_in!Q3=0,0,RES_hh_tesh_in!Q3/RES_summary!Q$21)</f>
        <v>120.90160262519275</v>
      </c>
      <c r="R3" s="65">
        <f>IF(RES_hh_tesh_in!R3=0,0,RES_hh_tesh_in!R3/RES_summary!R$21)</f>
        <v>124.89623760228898</v>
      </c>
      <c r="S3" s="65">
        <f>IF(RES_hh_tesh_in!S3=0,0,RES_hh_tesh_in!S3/RES_summary!S$21)</f>
        <v>120.34125922618561</v>
      </c>
      <c r="T3" s="65">
        <f>IF(RES_hh_tesh_in!T3=0,0,RES_hh_tesh_in!T3/RES_summary!T$21)</f>
        <v>113.29204421687648</v>
      </c>
      <c r="U3" s="65">
        <f>IF(RES_hh_tesh_in!U3=0,0,RES_hh_tesh_in!U3/RES_summary!U$21)</f>
        <v>105.03019160087838</v>
      </c>
      <c r="V3" s="65">
        <f>IF(RES_hh_tesh_in!V3=0,0,RES_hh_tesh_in!V3/RES_summary!V$21)</f>
        <v>98.076679090902815</v>
      </c>
      <c r="W3" s="65">
        <f>IF(RES_hh_tesh_in!W3=0,0,RES_hh_tesh_in!W3/RES_summary!W$21)</f>
        <v>97.860874650250523</v>
      </c>
      <c r="X3" s="65">
        <f>IF(RES_hh_tesh_in!X3=0,0,RES_hh_tesh_in!X3/RES_summary!X$21)</f>
        <v>83.210429974488278</v>
      </c>
      <c r="Y3" s="65">
        <f>IF(RES_hh_tesh_in!Y3=0,0,RES_hh_tesh_in!Y3/RES_summary!Y$21)</f>
        <v>76.382524055785751</v>
      </c>
      <c r="DA3" s="87" t="s">
        <v>907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123.13667524635102</v>
      </c>
      <c r="D4" s="69">
        <f>IF(RES_hh_tesh_in!D4=0,0,RES_hh_tesh_in!D4/RES_summary!D$21)</f>
        <v>121.79208649033582</v>
      </c>
      <c r="E4" s="69">
        <f>IF(RES_hh_tesh_in!E4=0,0,RES_hh_tesh_in!E4/RES_summary!E$21)</f>
        <v>123.95994156750535</v>
      </c>
      <c r="F4" s="69">
        <f>IF(RES_hh_tesh_in!F4=0,0,RES_hh_tesh_in!F4/RES_summary!F$21)</f>
        <v>121.79890692251396</v>
      </c>
      <c r="G4" s="69">
        <f>IF(RES_hh_tesh_in!G4=0,0,RES_hh_tesh_in!G4/RES_summary!G$21)</f>
        <v>132.6188736998412</v>
      </c>
      <c r="H4" s="69">
        <f>IF(RES_hh_tesh_in!H4=0,0,RES_hh_tesh_in!H4/RES_summary!H$21)</f>
        <v>128.89707041083824</v>
      </c>
      <c r="I4" s="69">
        <f>IF(RES_hh_tesh_in!I4=0,0,RES_hh_tesh_in!I4/RES_summary!I$21)</f>
        <v>121.86513538774581</v>
      </c>
      <c r="J4" s="69">
        <f>IF(RES_hh_tesh_in!J4=0,0,RES_hh_tesh_in!J4/RES_summary!J$21)</f>
        <v>116.70557412437905</v>
      </c>
      <c r="K4" s="69">
        <f>IF(RES_hh_tesh_in!K4=0,0,RES_hh_tesh_in!K4/RES_summary!K$21)</f>
        <v>119.08836920113879</v>
      </c>
      <c r="L4" s="69">
        <f>IF(RES_hh_tesh_in!L4=0,0,RES_hh_tesh_in!L4/RES_summary!L$21)</f>
        <v>138.87411524849915</v>
      </c>
      <c r="M4" s="69">
        <f>IF(RES_hh_tesh_in!M4=0,0,RES_hh_tesh_in!M4/RES_summary!M$21)</f>
        <v>135.12915192928941</v>
      </c>
      <c r="N4" s="69">
        <f>IF(RES_hh_tesh_in!N4=0,0,RES_hh_tesh_in!N4/RES_summary!N$21)</f>
        <v>135.07255822004822</v>
      </c>
      <c r="O4" s="69">
        <f>IF(RES_hh_tesh_in!O4=0,0,RES_hh_tesh_in!O4/RES_summary!O$21)</f>
        <v>123.88639693656631</v>
      </c>
      <c r="P4" s="69">
        <f>IF(RES_hh_tesh_in!P4=0,0,RES_hh_tesh_in!P4/RES_summary!P$21)</f>
        <v>111.17927657697773</v>
      </c>
      <c r="Q4" s="69">
        <f>IF(RES_hh_tesh_in!Q4=0,0,RES_hh_tesh_in!Q4/RES_summary!Q$21)</f>
        <v>107.88215509242946</v>
      </c>
      <c r="R4" s="69">
        <f>IF(RES_hh_tesh_in!R4=0,0,RES_hh_tesh_in!R4/RES_summary!R$21)</f>
        <v>110.82256600740516</v>
      </c>
      <c r="S4" s="69">
        <f>IF(RES_hh_tesh_in!S4=0,0,RES_hh_tesh_in!S4/RES_summary!S$21)</f>
        <v>106.59254778144879</v>
      </c>
      <c r="T4" s="69">
        <f>IF(RES_hh_tesh_in!T4=0,0,RES_hh_tesh_in!T4/RES_summary!T$21)</f>
        <v>98.897044501845684</v>
      </c>
      <c r="U4" s="69">
        <f>IF(RES_hh_tesh_in!U4=0,0,RES_hh_tesh_in!U4/RES_summary!U$21)</f>
        <v>90.520798196982781</v>
      </c>
      <c r="V4" s="69">
        <f>IF(RES_hh_tesh_in!V4=0,0,RES_hh_tesh_in!V4/RES_summary!V$21)</f>
        <v>84.139610927055998</v>
      </c>
      <c r="W4" s="69">
        <f>IF(RES_hh_tesh_in!W4=0,0,RES_hh_tesh_in!W4/RES_summary!W$21)</f>
        <v>83.257562195984619</v>
      </c>
      <c r="X4" s="69">
        <f>IF(RES_hh_tesh_in!X4=0,0,RES_hh_tesh_in!X4/RES_summary!X$21)</f>
        <v>69.082865259409033</v>
      </c>
      <c r="Y4" s="69">
        <f>IF(RES_hh_tesh_in!Y4=0,0,RES_hh_tesh_in!Y4/RES_summary!Y$21)</f>
        <v>61.44342258296458</v>
      </c>
      <c r="DA4" s="88" t="s">
        <v>908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0</v>
      </c>
      <c r="D5" s="72">
        <f>IF(RES_hh_tesh_in!D5=0,0,RES_hh_tesh_in!D5/RES_summary!D$21)</f>
        <v>0</v>
      </c>
      <c r="E5" s="72">
        <f>IF(RES_hh_tesh_in!E5=0,0,RES_hh_tesh_in!E5/RES_summary!E$21)</f>
        <v>0</v>
      </c>
      <c r="F5" s="72">
        <f>IF(RES_hh_tesh_in!F5=0,0,RES_hh_tesh_in!F5/RES_summary!F$21)</f>
        <v>0</v>
      </c>
      <c r="G5" s="72">
        <f>IF(RES_hh_tesh_in!G5=0,0,RES_hh_tesh_in!G5/RES_summary!G$21)</f>
        <v>0</v>
      </c>
      <c r="H5" s="72">
        <f>IF(RES_hh_tesh_in!H5=0,0,RES_hh_tesh_in!H5/RES_summary!H$21)</f>
        <v>0</v>
      </c>
      <c r="I5" s="72">
        <f>IF(RES_hh_tesh_in!I5=0,0,RES_hh_tesh_in!I5/RES_summary!I$21)</f>
        <v>0</v>
      </c>
      <c r="J5" s="72">
        <f>IF(RES_hh_tesh_in!J5=0,0,RES_hh_tesh_in!J5/RES_summary!J$21)</f>
        <v>0</v>
      </c>
      <c r="K5" s="72">
        <f>IF(RES_hh_tesh_in!K5=0,0,RES_hh_tesh_in!K5/RES_summary!K$21)</f>
        <v>0</v>
      </c>
      <c r="L5" s="72">
        <f>IF(RES_hh_tesh_in!L5=0,0,RES_hh_tesh_in!L5/RES_summary!L$21)</f>
        <v>0</v>
      </c>
      <c r="M5" s="72">
        <f>IF(RES_hh_tesh_in!M5=0,0,RES_hh_tesh_in!M5/RES_summary!M$21)</f>
        <v>0</v>
      </c>
      <c r="N5" s="72">
        <f>IF(RES_hh_tesh_in!N5=0,0,RES_hh_tesh_in!N5/RES_summary!N$21)</f>
        <v>0</v>
      </c>
      <c r="O5" s="72">
        <f>IF(RES_hh_tesh_in!O5=0,0,RES_hh_tesh_in!O5/RES_summary!O$21)</f>
        <v>0</v>
      </c>
      <c r="P5" s="72">
        <f>IF(RES_hh_tesh_in!P5=0,0,RES_hh_tesh_in!P5/RES_summary!P$21)</f>
        <v>0</v>
      </c>
      <c r="Q5" s="72">
        <f>IF(RES_hh_tesh_in!Q5=0,0,RES_hh_tesh_in!Q5/RES_summary!Q$21)</f>
        <v>0</v>
      </c>
      <c r="R5" s="72">
        <f>IF(RES_hh_tesh_in!R5=0,0,RES_hh_tesh_in!R5/RES_summary!R$21)</f>
        <v>0</v>
      </c>
      <c r="S5" s="72">
        <f>IF(RES_hh_tesh_in!S5=0,0,RES_hh_tesh_in!S5/RES_summary!S$21)</f>
        <v>0</v>
      </c>
      <c r="T5" s="72">
        <f>IF(RES_hh_tesh_in!T5=0,0,RES_hh_tesh_in!T5/RES_summary!T$21)</f>
        <v>0</v>
      </c>
      <c r="U5" s="72">
        <f>IF(RES_hh_tesh_in!U5=0,0,RES_hh_tesh_in!U5/RES_summary!U$21)</f>
        <v>0</v>
      </c>
      <c r="V5" s="72">
        <f>IF(RES_hh_tesh_in!V5=0,0,RES_hh_tesh_in!V5/RES_summary!V$21)</f>
        <v>0</v>
      </c>
      <c r="W5" s="72">
        <f>IF(RES_hh_tesh_in!W5=0,0,RES_hh_tesh_in!W5/RES_summary!W$21)</f>
        <v>0</v>
      </c>
      <c r="X5" s="72">
        <f>IF(RES_hh_tesh_in!X5=0,0,RES_hh_tesh_in!X5/RES_summary!X$21)</f>
        <v>0</v>
      </c>
      <c r="Y5" s="72">
        <f>IF(RES_hh_tesh_in!Y5=0,0,RES_hh_tesh_in!Y5/RES_summary!Y$21)</f>
        <v>0</v>
      </c>
      <c r="DA5" s="89" t="s">
        <v>909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0</v>
      </c>
      <c r="D6" s="72">
        <f>IF(RES_hh_tesh_in!D6=0,0,RES_hh_tesh_in!D6/RES_summary!D$21)</f>
        <v>122.28325892558865</v>
      </c>
      <c r="E6" s="72">
        <f>IF(RES_hh_tesh_in!E6=0,0,RES_hh_tesh_in!E6/RES_summary!E$21)</f>
        <v>143.36420428980247</v>
      </c>
      <c r="F6" s="72">
        <f>IF(RES_hh_tesh_in!F6=0,0,RES_hh_tesh_in!F6/RES_summary!F$21)</f>
        <v>108.04299498510612</v>
      </c>
      <c r="G6" s="72">
        <f>IF(RES_hh_tesh_in!G6=0,0,RES_hh_tesh_in!G6/RES_summary!G$21)</f>
        <v>141.24758937975233</v>
      </c>
      <c r="H6" s="72">
        <f>IF(RES_hh_tesh_in!H6=0,0,RES_hh_tesh_in!H6/RES_summary!H$21)</f>
        <v>124.75265860017136</v>
      </c>
      <c r="I6" s="72">
        <f>IF(RES_hh_tesh_in!I6=0,0,RES_hh_tesh_in!I6/RES_summary!I$21)</f>
        <v>128.95946248076817</v>
      </c>
      <c r="J6" s="72">
        <f>IF(RES_hh_tesh_in!J6=0,0,RES_hh_tesh_in!J6/RES_summary!J$21)</f>
        <v>119.11087866919807</v>
      </c>
      <c r="K6" s="72">
        <f>IF(RES_hh_tesh_in!K6=0,0,RES_hh_tesh_in!K6/RES_summary!K$21)</f>
        <v>117.35479457559479</v>
      </c>
      <c r="L6" s="72">
        <f>IF(RES_hh_tesh_in!L6=0,0,RES_hh_tesh_in!L6/RES_summary!L$21)</f>
        <v>0</v>
      </c>
      <c r="M6" s="72">
        <f>IF(RES_hh_tesh_in!M6=0,0,RES_hh_tesh_in!M6/RES_summary!M$21)</f>
        <v>0</v>
      </c>
      <c r="N6" s="72">
        <f>IF(RES_hh_tesh_in!N6=0,0,RES_hh_tesh_in!N6/RES_summary!N$21)</f>
        <v>119.52306091387419</v>
      </c>
      <c r="O6" s="72">
        <f>IF(RES_hh_tesh_in!O6=0,0,RES_hh_tesh_in!O6/RES_summary!O$21)</f>
        <v>107.9818350831591</v>
      </c>
      <c r="P6" s="72">
        <f>IF(RES_hh_tesh_in!P6=0,0,RES_hh_tesh_in!P6/RES_summary!P$21)</f>
        <v>141.35558414162313</v>
      </c>
      <c r="Q6" s="72">
        <f>IF(RES_hh_tesh_in!Q6=0,0,RES_hh_tesh_in!Q6/RES_summary!Q$21)</f>
        <v>0</v>
      </c>
      <c r="R6" s="72">
        <f>IF(RES_hh_tesh_in!R6=0,0,RES_hh_tesh_in!R6/RES_summary!R$21)</f>
        <v>102.30232740064497</v>
      </c>
      <c r="S6" s="72">
        <f>IF(RES_hh_tesh_in!S6=0,0,RES_hh_tesh_in!S6/RES_summary!S$21)</f>
        <v>102.51923481458314</v>
      </c>
      <c r="T6" s="72">
        <f>IF(RES_hh_tesh_in!T6=0,0,RES_hh_tesh_in!T6/RES_summary!T$21)</f>
        <v>96.146536227721015</v>
      </c>
      <c r="U6" s="72">
        <f>IF(RES_hh_tesh_in!U6=0,0,RES_hh_tesh_in!U6/RES_summary!U$21)</f>
        <v>92.924842124725174</v>
      </c>
      <c r="V6" s="72">
        <f>IF(RES_hh_tesh_in!V6=0,0,RES_hh_tesh_in!V6/RES_summary!V$21)</f>
        <v>88.691113004706722</v>
      </c>
      <c r="W6" s="72">
        <f>IF(RES_hh_tesh_in!W6=0,0,RES_hh_tesh_in!W6/RES_summary!W$21)</f>
        <v>80.657463233816216</v>
      </c>
      <c r="X6" s="72">
        <f>IF(RES_hh_tesh_in!X6=0,0,RES_hh_tesh_in!X6/RES_summary!X$21)</f>
        <v>69.536681699539471</v>
      </c>
      <c r="Y6" s="72">
        <f>IF(RES_hh_tesh_in!Y6=0,0,RES_hh_tesh_in!Y6/RES_summary!Y$21)</f>
        <v>58.441387812386189</v>
      </c>
      <c r="DA6" s="89" t="s">
        <v>910</v>
      </c>
    </row>
    <row r="7" spans="1:105" ht="12" customHeight="1" x14ac:dyDescent="0.25">
      <c r="A7" s="28" t="s">
        <v>200</v>
      </c>
      <c r="B7" s="72"/>
      <c r="C7" s="72">
        <f>IF(RES_hh_tesh_in!C7=0,0,RES_hh_tesh_in!C7/RES_summary!C$21)</f>
        <v>119.82643444173533</v>
      </c>
      <c r="D7" s="72">
        <f>IF(RES_hh_tesh_in!D7=0,0,RES_hh_tesh_in!D7/RES_summary!D$21)</f>
        <v>0</v>
      </c>
      <c r="E7" s="72">
        <f>IF(RES_hh_tesh_in!E7=0,0,RES_hh_tesh_in!E7/RES_summary!E$21)</f>
        <v>0</v>
      </c>
      <c r="F7" s="72">
        <f>IF(RES_hh_tesh_in!F7=0,0,RES_hh_tesh_in!F7/RES_summary!F$21)</f>
        <v>0</v>
      </c>
      <c r="G7" s="72">
        <f>IF(RES_hh_tesh_in!G7=0,0,RES_hh_tesh_in!G7/RES_summary!G$21)</f>
        <v>147.64942397578739</v>
      </c>
      <c r="H7" s="72">
        <f>IF(RES_hh_tesh_in!H7=0,0,RES_hh_tesh_in!H7/RES_summary!H$21)</f>
        <v>122.8436248676479</v>
      </c>
      <c r="I7" s="72">
        <f>IF(RES_hh_tesh_in!I7=0,0,RES_hh_tesh_in!I7/RES_summary!I$21)</f>
        <v>113.66552610802619</v>
      </c>
      <c r="J7" s="72">
        <f>IF(RES_hh_tesh_in!J7=0,0,RES_hh_tesh_in!J7/RES_summary!J$21)</f>
        <v>113.40144885641975</v>
      </c>
      <c r="K7" s="72">
        <f>IF(RES_hh_tesh_in!K7=0,0,RES_hh_tesh_in!K7/RES_summary!K$21)</f>
        <v>116.4338513025133</v>
      </c>
      <c r="L7" s="72">
        <f>IF(RES_hh_tesh_in!L7=0,0,RES_hh_tesh_in!L7/RES_summary!L$21)</f>
        <v>124.30430776588034</v>
      </c>
      <c r="M7" s="72">
        <f>IF(RES_hh_tesh_in!M7=0,0,RES_hh_tesh_in!M7/RES_summary!M$21)</f>
        <v>118.68568841591433</v>
      </c>
      <c r="N7" s="72">
        <f>IF(RES_hh_tesh_in!N7=0,0,RES_hh_tesh_in!N7/RES_summary!N$21)</f>
        <v>127.00141282044162</v>
      </c>
      <c r="O7" s="72">
        <f>IF(RES_hh_tesh_in!O7=0,0,RES_hh_tesh_in!O7/RES_summary!O$21)</f>
        <v>126.2419396048912</v>
      </c>
      <c r="P7" s="72">
        <f>IF(RES_hh_tesh_in!P7=0,0,RES_hh_tesh_in!P7/RES_summary!P$21)</f>
        <v>112.28521029461184</v>
      </c>
      <c r="Q7" s="72">
        <f>IF(RES_hh_tesh_in!Q7=0,0,RES_hh_tesh_in!Q7/RES_summary!Q$21)</f>
        <v>111.45760618981808</v>
      </c>
      <c r="R7" s="72">
        <f>IF(RES_hh_tesh_in!R7=0,0,RES_hh_tesh_in!R7/RES_summary!R$21)</f>
        <v>0</v>
      </c>
      <c r="S7" s="72">
        <f>IF(RES_hh_tesh_in!S7=0,0,RES_hh_tesh_in!S7/RES_summary!S$21)</f>
        <v>0</v>
      </c>
      <c r="T7" s="72">
        <f>IF(RES_hh_tesh_in!T7=0,0,RES_hh_tesh_in!T7/RES_summary!T$21)</f>
        <v>89.12788463972629</v>
      </c>
      <c r="U7" s="72">
        <f>IF(RES_hh_tesh_in!U7=0,0,RES_hh_tesh_in!U7/RES_summary!U$21)</f>
        <v>83.09117946088513</v>
      </c>
      <c r="V7" s="72">
        <f>IF(RES_hh_tesh_in!V7=0,0,RES_hh_tesh_in!V7/RES_summary!V$21)</f>
        <v>84.296332735895533</v>
      </c>
      <c r="W7" s="72">
        <f>IF(RES_hh_tesh_in!W7=0,0,RES_hh_tesh_in!W7/RES_summary!W$21)</f>
        <v>85.502233981553104</v>
      </c>
      <c r="X7" s="72">
        <f>IF(RES_hh_tesh_in!X7=0,0,RES_hh_tesh_in!X7/RES_summary!X$21)</f>
        <v>0</v>
      </c>
      <c r="Y7" s="72">
        <f>IF(RES_hh_tesh_in!Y7=0,0,RES_hh_tesh_in!Y7/RES_summary!Y$21)</f>
        <v>0</v>
      </c>
      <c r="DA7" s="89" t="s">
        <v>911</v>
      </c>
    </row>
    <row r="8" spans="1:105" ht="12" customHeight="1" x14ac:dyDescent="0.25">
      <c r="A8" s="28" t="s">
        <v>189</v>
      </c>
      <c r="B8" s="72"/>
      <c r="C8" s="72">
        <f>IF(RES_hh_tesh_in!C8=0,0,RES_hh_tesh_in!C8/RES_summary!C$21)</f>
        <v>135.31606587950662</v>
      </c>
      <c r="D8" s="72">
        <f>IF(RES_hh_tesh_in!D8=0,0,RES_hh_tesh_in!D8/RES_summary!D$21)</f>
        <v>0</v>
      </c>
      <c r="E8" s="72">
        <f>IF(RES_hh_tesh_in!E8=0,0,RES_hh_tesh_in!E8/RES_summary!E$21)</f>
        <v>0</v>
      </c>
      <c r="F8" s="72">
        <f>IF(RES_hh_tesh_in!F8=0,0,RES_hh_tesh_in!F8/RES_summary!F$21)</f>
        <v>0</v>
      </c>
      <c r="G8" s="72">
        <f>IF(RES_hh_tesh_in!G8=0,0,RES_hh_tesh_in!G8/RES_summary!G$21)</f>
        <v>0</v>
      </c>
      <c r="H8" s="72">
        <f>IF(RES_hh_tesh_in!H8=0,0,RES_hh_tesh_in!H8/RES_summary!H$21)</f>
        <v>102.21515496116227</v>
      </c>
      <c r="I8" s="72">
        <f>IF(RES_hh_tesh_in!I8=0,0,RES_hh_tesh_in!I8/RES_summary!I$21)</f>
        <v>83.80984937865577</v>
      </c>
      <c r="J8" s="72">
        <f>IF(RES_hh_tesh_in!J8=0,0,RES_hh_tesh_in!J8/RES_summary!J$21)</f>
        <v>128.93346896383335</v>
      </c>
      <c r="K8" s="72">
        <f>IF(RES_hh_tesh_in!K8=0,0,RES_hh_tesh_in!K8/RES_summary!K$21)</f>
        <v>143.66831945670921</v>
      </c>
      <c r="L8" s="72">
        <f>IF(RES_hh_tesh_in!L8=0,0,RES_hh_tesh_in!L8/RES_summary!L$21)</f>
        <v>161.4599922647227</v>
      </c>
      <c r="M8" s="72">
        <f>IF(RES_hh_tesh_in!M8=0,0,RES_hh_tesh_in!M8/RES_summary!M$21)</f>
        <v>0</v>
      </c>
      <c r="N8" s="72">
        <f>IF(RES_hh_tesh_in!N8=0,0,RES_hh_tesh_in!N8/RES_summary!N$21)</f>
        <v>0</v>
      </c>
      <c r="O8" s="72">
        <f>IF(RES_hh_tesh_in!O8=0,0,RES_hh_tesh_in!O8/RES_summary!O$21)</f>
        <v>114.91064720240057</v>
      </c>
      <c r="P8" s="72">
        <f>IF(RES_hh_tesh_in!P8=0,0,RES_hh_tesh_in!P8/RES_summary!P$21)</f>
        <v>110.55310663569124</v>
      </c>
      <c r="Q8" s="72">
        <f>IF(RES_hh_tesh_in!Q8=0,0,RES_hh_tesh_in!Q8/RES_summary!Q$21)</f>
        <v>108.5685651830284</v>
      </c>
      <c r="R8" s="72">
        <f>IF(RES_hh_tesh_in!R8=0,0,RES_hh_tesh_in!R8/RES_summary!R$21)</f>
        <v>0</v>
      </c>
      <c r="S8" s="72">
        <f>IF(RES_hh_tesh_in!S8=0,0,RES_hh_tesh_in!S8/RES_summary!S$21)</f>
        <v>0</v>
      </c>
      <c r="T8" s="72">
        <f>IF(RES_hh_tesh_in!T8=0,0,RES_hh_tesh_in!T8/RES_summary!T$21)</f>
        <v>0</v>
      </c>
      <c r="U8" s="72">
        <f>IF(RES_hh_tesh_in!U8=0,0,RES_hh_tesh_in!U8/RES_summary!U$21)</f>
        <v>0</v>
      </c>
      <c r="V8" s="72">
        <f>IF(RES_hh_tesh_in!V8=0,0,RES_hh_tesh_in!V8/RES_summary!V$21)</f>
        <v>0</v>
      </c>
      <c r="W8" s="72">
        <f>IF(RES_hh_tesh_in!W8=0,0,RES_hh_tesh_in!W8/RES_summary!W$21)</f>
        <v>0</v>
      </c>
      <c r="X8" s="72">
        <f>IF(RES_hh_tesh_in!X8=0,0,RES_hh_tesh_in!X8/RES_summary!X$21)</f>
        <v>60.27003744273874</v>
      </c>
      <c r="Y8" s="72">
        <f>IF(RES_hh_tesh_in!Y8=0,0,RES_hh_tesh_in!Y8/RES_summary!Y$21)</f>
        <v>57.894750746640504</v>
      </c>
      <c r="DA8" s="89" t="s">
        <v>912</v>
      </c>
    </row>
    <row r="9" spans="1:105" ht="12" customHeight="1" x14ac:dyDescent="0.25">
      <c r="A9" s="28" t="s">
        <v>202</v>
      </c>
      <c r="B9" s="72"/>
      <c r="C9" s="72">
        <f>IF(RES_hh_tesh_in!C9=0,0,RES_hh_tesh_in!C9/RES_summary!C$21)</f>
        <v>115.91774057703759</v>
      </c>
      <c r="D9" s="72">
        <f>IF(RES_hh_tesh_in!D9=0,0,RES_hh_tesh_in!D9/RES_summary!D$21)</f>
        <v>118.82946863780569</v>
      </c>
      <c r="E9" s="72">
        <f>IF(RES_hh_tesh_in!E9=0,0,RES_hh_tesh_in!E9/RES_summary!E$21)</f>
        <v>121.6471428841914</v>
      </c>
      <c r="F9" s="72">
        <f>IF(RES_hh_tesh_in!F9=0,0,RES_hh_tesh_in!F9/RES_summary!F$21)</f>
        <v>119.28423806220894</v>
      </c>
      <c r="G9" s="72">
        <f>IF(RES_hh_tesh_in!G9=0,0,RES_hh_tesh_in!G9/RES_summary!G$21)</f>
        <v>131.28591208146455</v>
      </c>
      <c r="H9" s="72">
        <f>IF(RES_hh_tesh_in!H9=0,0,RES_hh_tesh_in!H9/RES_summary!H$21)</f>
        <v>123.13860311271632</v>
      </c>
      <c r="I9" s="72">
        <f>IF(RES_hh_tesh_in!I9=0,0,RES_hh_tesh_in!I9/RES_summary!I$21)</f>
        <v>120.73749557109352</v>
      </c>
      <c r="J9" s="72">
        <f>IF(RES_hh_tesh_in!J9=0,0,RES_hh_tesh_in!J9/RES_summary!J$21)</f>
        <v>121.25593135957726</v>
      </c>
      <c r="K9" s="72">
        <f>IF(RES_hh_tesh_in!K9=0,0,RES_hh_tesh_in!K9/RES_summary!K$21)</f>
        <v>113.36384644695498</v>
      </c>
      <c r="L9" s="72">
        <f>IF(RES_hh_tesh_in!L9=0,0,RES_hh_tesh_in!L9/RES_summary!L$21)</f>
        <v>103.77072115784895</v>
      </c>
      <c r="M9" s="72">
        <f>IF(RES_hh_tesh_in!M9=0,0,RES_hh_tesh_in!M9/RES_summary!M$21)</f>
        <v>156.4312048677651</v>
      </c>
      <c r="N9" s="72">
        <f>IF(RES_hh_tesh_in!N9=0,0,RES_hh_tesh_in!N9/RES_summary!N$21)</f>
        <v>146.95591845602215</v>
      </c>
      <c r="O9" s="72">
        <f>IF(RES_hh_tesh_in!O9=0,0,RES_hh_tesh_in!O9/RES_summary!O$21)</f>
        <v>116.96327181332475</v>
      </c>
      <c r="P9" s="72">
        <f>IF(RES_hh_tesh_in!P9=0,0,RES_hh_tesh_in!P9/RES_summary!P$21)</f>
        <v>0</v>
      </c>
      <c r="Q9" s="72">
        <f>IF(RES_hh_tesh_in!Q9=0,0,RES_hh_tesh_in!Q9/RES_summary!Q$21)</f>
        <v>107.36798791921578</v>
      </c>
      <c r="R9" s="72">
        <f>IF(RES_hh_tesh_in!R9=0,0,RES_hh_tesh_in!R9/RES_summary!R$21)</f>
        <v>106.5671520582397</v>
      </c>
      <c r="S9" s="72">
        <f>IF(RES_hh_tesh_in!S9=0,0,RES_hh_tesh_in!S9/RES_summary!S$21)</f>
        <v>105.61260347823452</v>
      </c>
      <c r="T9" s="72">
        <f>IF(RES_hh_tesh_in!T9=0,0,RES_hh_tesh_in!T9/RES_summary!T$21)</f>
        <v>88.372412960866924</v>
      </c>
      <c r="U9" s="72">
        <f>IF(RES_hh_tesh_in!U9=0,0,RES_hh_tesh_in!U9/RES_summary!U$21)</f>
        <v>82.435816538383676</v>
      </c>
      <c r="V9" s="72">
        <f>IF(RES_hh_tesh_in!V9=0,0,RES_hh_tesh_in!V9/RES_summary!V$21)</f>
        <v>84.94478589313988</v>
      </c>
      <c r="W9" s="72">
        <f>IF(RES_hh_tesh_in!W9=0,0,RES_hh_tesh_in!W9/RES_summary!W$21)</f>
        <v>80.654635089126899</v>
      </c>
      <c r="X9" s="72">
        <f>IF(RES_hh_tesh_in!X9=0,0,RES_hh_tesh_in!X9/RES_summary!X$21)</f>
        <v>67.34966110290361</v>
      </c>
      <c r="Y9" s="72">
        <f>IF(RES_hh_tesh_in!Y9=0,0,RES_hh_tesh_in!Y9/RES_summary!Y$21)</f>
        <v>59.395419716797242</v>
      </c>
      <c r="DA9" s="89" t="s">
        <v>913</v>
      </c>
    </row>
    <row r="10" spans="1:105" ht="12" customHeight="1" x14ac:dyDescent="0.25">
      <c r="A10" s="28" t="s">
        <v>197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X10" s="72">
        <f>IF(RES_hh_tesh_in!X10=0,0,RES_hh_tesh_in!X10/RES_summary!X$21)</f>
        <v>0</v>
      </c>
      <c r="Y10" s="72">
        <f>IF(RES_hh_tesh_in!Y10=0,0,RES_hh_tesh_in!Y10/RES_summary!Y$21)</f>
        <v>0</v>
      </c>
      <c r="DA10" s="89" t="s">
        <v>914</v>
      </c>
    </row>
    <row r="11" spans="1:105" ht="12" customHeight="1" x14ac:dyDescent="0.25">
      <c r="A11" s="28" t="s">
        <v>198</v>
      </c>
      <c r="B11" s="72"/>
      <c r="C11" s="72">
        <f>IF(RES_hh_tesh_in!C11=0,0,RES_hh_tesh_in!C11/RES_summary!C$21)</f>
        <v>124.33390197279729</v>
      </c>
      <c r="D11" s="72">
        <f>IF(RES_hh_tesh_in!D11=0,0,RES_hh_tesh_in!D11/RES_summary!D$21)</f>
        <v>121.97603840215942</v>
      </c>
      <c r="E11" s="72">
        <f>IF(RES_hh_tesh_in!E11=0,0,RES_hh_tesh_in!E11/RES_summary!E$21)</f>
        <v>121.7833513304152</v>
      </c>
      <c r="F11" s="72">
        <f>IF(RES_hh_tesh_in!F11=0,0,RES_hh_tesh_in!F11/RES_summary!F$21)</f>
        <v>120.54408349863525</v>
      </c>
      <c r="G11" s="72">
        <f>IF(RES_hh_tesh_in!G11=0,0,RES_hh_tesh_in!G11/RES_summary!G$21)</f>
        <v>127.95358452685956</v>
      </c>
      <c r="H11" s="72">
        <f>IF(RES_hh_tesh_in!H11=0,0,RES_hh_tesh_in!H11/RES_summary!H$21)</f>
        <v>129.31567016149992</v>
      </c>
      <c r="I11" s="72">
        <f>IF(RES_hh_tesh_in!I11=0,0,RES_hh_tesh_in!I11/RES_summary!I$21)</f>
        <v>126.23755097878679</v>
      </c>
      <c r="J11" s="72">
        <f>IF(RES_hh_tesh_in!J11=0,0,RES_hh_tesh_in!J11/RES_summary!J$21)</f>
        <v>114.89571507042947</v>
      </c>
      <c r="K11" s="72">
        <f>IF(RES_hh_tesh_in!K11=0,0,RES_hh_tesh_in!K11/RES_summary!K$21)</f>
        <v>115.97629503001215</v>
      </c>
      <c r="L11" s="72">
        <f>IF(RES_hh_tesh_in!L11=0,0,RES_hh_tesh_in!L11/RES_summary!L$21)</f>
        <v>153.65091068297045</v>
      </c>
      <c r="M11" s="72">
        <f>IF(RES_hh_tesh_in!M11=0,0,RES_hh_tesh_in!M11/RES_summary!M$21)</f>
        <v>121.26356901878555</v>
      </c>
      <c r="N11" s="72">
        <f>IF(RES_hh_tesh_in!N11=0,0,RES_hh_tesh_in!N11/RES_summary!N$21)</f>
        <v>131.5720490427442</v>
      </c>
      <c r="O11" s="72">
        <f>IF(RES_hh_tesh_in!O11=0,0,RES_hh_tesh_in!O11/RES_summary!O$21)</f>
        <v>123.66978566342235</v>
      </c>
      <c r="P11" s="72">
        <f>IF(RES_hh_tesh_in!P11=0,0,RES_hh_tesh_in!P11/RES_summary!P$21)</f>
        <v>110.5771887011129</v>
      </c>
      <c r="Q11" s="72">
        <f>IF(RES_hh_tesh_in!Q11=0,0,RES_hh_tesh_in!Q11/RES_summary!Q$21)</f>
        <v>107.52775135194584</v>
      </c>
      <c r="R11" s="72">
        <f>IF(RES_hh_tesh_in!R11=0,0,RES_hh_tesh_in!R11/RES_summary!R$21)</f>
        <v>109.72932468565665</v>
      </c>
      <c r="S11" s="72">
        <f>IF(RES_hh_tesh_in!S11=0,0,RES_hh_tesh_in!S11/RES_summary!S$21)</f>
        <v>105.67532927974671</v>
      </c>
      <c r="T11" s="72">
        <f>IF(RES_hh_tesh_in!T11=0,0,RES_hh_tesh_in!T11/RES_summary!T$21)</f>
        <v>98.380341541833303</v>
      </c>
      <c r="U11" s="72">
        <f>IF(RES_hh_tesh_in!U11=0,0,RES_hh_tesh_in!U11/RES_summary!U$21)</f>
        <v>92.257366976797059</v>
      </c>
      <c r="V11" s="72">
        <f>IF(RES_hh_tesh_in!V11=0,0,RES_hh_tesh_in!V11/RES_summary!V$21)</f>
        <v>80.911373198047698</v>
      </c>
      <c r="W11" s="72">
        <f>IF(RES_hh_tesh_in!W11=0,0,RES_hh_tesh_in!W11/RES_summary!W$21)</f>
        <v>83.283854171437014</v>
      </c>
      <c r="X11" s="72">
        <f>IF(RES_hh_tesh_in!X11=0,0,RES_hh_tesh_in!X11/RES_summary!X$21)</f>
        <v>68.151881473476379</v>
      </c>
      <c r="Y11" s="72">
        <f>IF(RES_hh_tesh_in!Y11=0,0,RES_hh_tesh_in!Y11/RES_summary!Y$21)</f>
        <v>62.66648203352581</v>
      </c>
      <c r="DA11" s="89" t="s">
        <v>915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121.15042592689464</v>
      </c>
      <c r="D12" s="72">
        <f>IF(RES_hh_tesh_in!D12=0,0,RES_hh_tesh_in!D12/RES_summary!D$21)</f>
        <v>121.5099471970472</v>
      </c>
      <c r="E12" s="72">
        <f>IF(RES_hh_tesh_in!E12=0,0,RES_hh_tesh_in!E12/RES_summary!E$21)</f>
        <v>125.35990015815359</v>
      </c>
      <c r="F12" s="72">
        <f>IF(RES_hh_tesh_in!F12=0,0,RES_hh_tesh_in!F12/RES_summary!F$21)</f>
        <v>122.7872337425415</v>
      </c>
      <c r="G12" s="72">
        <f>IF(RES_hh_tesh_in!G12=0,0,RES_hh_tesh_in!G12/RES_summary!G$21)</f>
        <v>133.68622754207942</v>
      </c>
      <c r="H12" s="72">
        <f>IF(RES_hh_tesh_in!H12=0,0,RES_hh_tesh_in!H12/RES_summary!H$21)</f>
        <v>130.08187102863593</v>
      </c>
      <c r="I12" s="72">
        <f>IF(RES_hh_tesh_in!I12=0,0,RES_hh_tesh_in!I12/RES_summary!I$21)</f>
        <v>121.60806480538554</v>
      </c>
      <c r="J12" s="72">
        <f>IF(RES_hh_tesh_in!J12=0,0,RES_hh_tesh_in!J12/RES_summary!J$21)</f>
        <v>117.92047392238167</v>
      </c>
      <c r="K12" s="72">
        <f>IF(RES_hh_tesh_in!K12=0,0,RES_hh_tesh_in!K12/RES_summary!K$21)</f>
        <v>120.63408926410003</v>
      </c>
      <c r="L12" s="72">
        <f>IF(RES_hh_tesh_in!L12=0,0,RES_hh_tesh_in!L12/RES_summary!L$21)</f>
        <v>148.1266613814422</v>
      </c>
      <c r="M12" s="72">
        <f>IF(RES_hh_tesh_in!M12=0,0,RES_hh_tesh_in!M12/RES_summary!M$21)</f>
        <v>134.31141481770322</v>
      </c>
      <c r="N12" s="72">
        <f>IF(RES_hh_tesh_in!N12=0,0,RES_hh_tesh_in!N12/RES_summary!N$21)</f>
        <v>131.01058926641167</v>
      </c>
      <c r="O12" s="72">
        <f>IF(RES_hh_tesh_in!O12=0,0,RES_hh_tesh_in!O12/RES_summary!O$21)</f>
        <v>121.67817449411295</v>
      </c>
      <c r="P12" s="72">
        <f>IF(RES_hh_tesh_in!P12=0,0,RES_hh_tesh_in!P12/RES_summary!P$21)</f>
        <v>112.59958712079072</v>
      </c>
      <c r="Q12" s="72">
        <f>IF(RES_hh_tesh_in!Q12=0,0,RES_hh_tesh_in!Q12/RES_summary!Q$21)</f>
        <v>105.04998154076256</v>
      </c>
      <c r="R12" s="72">
        <f>IF(RES_hh_tesh_in!R12=0,0,RES_hh_tesh_in!R12/RES_summary!R$21)</f>
        <v>112.98387223110323</v>
      </c>
      <c r="S12" s="72">
        <f>IF(RES_hh_tesh_in!S12=0,0,RES_hh_tesh_in!S12/RES_summary!S$21)</f>
        <v>105.86998870797798</v>
      </c>
      <c r="T12" s="72">
        <f>IF(RES_hh_tesh_in!T12=0,0,RES_hh_tesh_in!T12/RES_summary!T$21)</f>
        <v>99.138372551101654</v>
      </c>
      <c r="U12" s="72">
        <f>IF(RES_hh_tesh_in!U12=0,0,RES_hh_tesh_in!U12/RES_summary!U$21)</f>
        <v>90.292081729663707</v>
      </c>
      <c r="V12" s="72">
        <f>IF(RES_hh_tesh_in!V12=0,0,RES_hh_tesh_in!V12/RES_summary!V$21)</f>
        <v>87.174501917247255</v>
      </c>
      <c r="W12" s="72">
        <f>IF(RES_hh_tesh_in!W12=0,0,RES_hh_tesh_in!W12/RES_summary!W$21)</f>
        <v>79.91869357903451</v>
      </c>
      <c r="X12" s="72">
        <f>IF(RES_hh_tesh_in!X12=0,0,RES_hh_tesh_in!X12/RES_summary!X$21)</f>
        <v>71.026204474957652</v>
      </c>
      <c r="Y12" s="72">
        <f>IF(RES_hh_tesh_in!Y12=0,0,RES_hh_tesh_in!Y12/RES_summary!Y$21)</f>
        <v>60.939461467408577</v>
      </c>
      <c r="DA12" s="89" t="s">
        <v>916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121.84689156600649</v>
      </c>
      <c r="D13" s="74">
        <f>IF(RES_hh_tesh_in!D13=0,0,RES_hh_tesh_in!D13/RES_summary!D$21)</f>
        <v>119.2937056307706</v>
      </c>
      <c r="E13" s="74">
        <f>IF(RES_hh_tesh_in!E13=0,0,RES_hh_tesh_in!E13/RES_summary!E$21)</f>
        <v>122.31594863664851</v>
      </c>
      <c r="F13" s="74">
        <f>IF(RES_hh_tesh_in!F13=0,0,RES_hh_tesh_in!F13/RES_summary!F$21)</f>
        <v>120.43993998149634</v>
      </c>
      <c r="G13" s="74">
        <f>IF(RES_hh_tesh_in!G13=0,0,RES_hh_tesh_in!G13/RES_summary!G$21)</f>
        <v>128.5429663412406</v>
      </c>
      <c r="H13" s="74">
        <f>IF(RES_hh_tesh_in!H13=0,0,RES_hh_tesh_in!H13/RES_summary!H$21)</f>
        <v>125.67733259997723</v>
      </c>
      <c r="I13" s="74">
        <f>IF(RES_hh_tesh_in!I13=0,0,RES_hh_tesh_in!I13/RES_summary!I$21)</f>
        <v>118.39274069276443</v>
      </c>
      <c r="J13" s="74">
        <f>IF(RES_hh_tesh_in!J13=0,0,RES_hh_tesh_in!J13/RES_summary!J$21)</f>
        <v>113.19107510210071</v>
      </c>
      <c r="K13" s="74">
        <f>IF(RES_hh_tesh_in!K13=0,0,RES_hh_tesh_in!K13/RES_summary!K$21)</f>
        <v>121.41609092870222</v>
      </c>
      <c r="L13" s="74">
        <f>IF(RES_hh_tesh_in!L13=0,0,RES_hh_tesh_in!L13/RES_summary!L$21)</f>
        <v>143.66966943527177</v>
      </c>
      <c r="M13" s="74">
        <f>IF(RES_hh_tesh_in!M13=0,0,RES_hh_tesh_in!M13/RES_summary!M$21)</f>
        <v>123.11140252855922</v>
      </c>
      <c r="N13" s="74">
        <f>IF(RES_hh_tesh_in!N13=0,0,RES_hh_tesh_in!N13/RES_summary!N$21)</f>
        <v>135.95980313256672</v>
      </c>
      <c r="O13" s="74">
        <f>IF(RES_hh_tesh_in!O13=0,0,RES_hh_tesh_in!O13/RES_summary!O$21)</f>
        <v>126.46624168960423</v>
      </c>
      <c r="P13" s="74">
        <f>IF(RES_hh_tesh_in!P13=0,0,RES_hh_tesh_in!P13/RES_summary!P$21)</f>
        <v>108.2580740172418</v>
      </c>
      <c r="Q13" s="74">
        <f>IF(RES_hh_tesh_in!Q13=0,0,RES_hh_tesh_in!Q13/RES_summary!Q$21)</f>
        <v>112.07851395684388</v>
      </c>
      <c r="R13" s="74">
        <f>IF(RES_hh_tesh_in!R13=0,0,RES_hh_tesh_in!R13/RES_summary!R$21)</f>
        <v>107.86210585134121</v>
      </c>
      <c r="S13" s="74">
        <f>IF(RES_hh_tesh_in!S13=0,0,RES_hh_tesh_in!S13/RES_summary!S$21)</f>
        <v>108.42820439760818</v>
      </c>
      <c r="T13" s="74">
        <f>IF(RES_hh_tesh_in!T13=0,0,RES_hh_tesh_in!T13/RES_summary!T$21)</f>
        <v>100.92727866182706</v>
      </c>
      <c r="U13" s="74">
        <f>IF(RES_hh_tesh_in!U13=0,0,RES_hh_tesh_in!U13/RES_summary!U$21)</f>
        <v>91.544585825157455</v>
      </c>
      <c r="V13" s="74">
        <f>IF(RES_hh_tesh_in!V13=0,0,RES_hh_tesh_in!V13/RES_summary!V$21)</f>
        <v>79.87044025969422</v>
      </c>
      <c r="W13" s="74">
        <f>IF(RES_hh_tesh_in!W13=0,0,RES_hh_tesh_in!W13/RES_summary!W$21)</f>
        <v>88.544109557273629</v>
      </c>
      <c r="X13" s="74">
        <f>IF(RES_hh_tesh_in!X13=0,0,RES_hh_tesh_in!X13/RES_summary!X$21)</f>
        <v>64.516622316615951</v>
      </c>
      <c r="Y13" s="74">
        <f>IF(RES_hh_tesh_in!Y13=0,0,RES_hh_tesh_in!Y13/RES_summary!Y$21)</f>
        <v>59.008016357378473</v>
      </c>
      <c r="DA13" s="90" t="s">
        <v>917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0.67172392915084256</v>
      </c>
      <c r="D14" s="76">
        <f>IF(RES_hh_tesh_in!D14=0,0,RES_hh_tesh_in!D14/RES_summary!D$21)</f>
        <v>0.62923843903180887</v>
      </c>
      <c r="E14" s="76">
        <f>IF(RES_hh_tesh_in!E14=0,0,RES_hh_tesh_in!E14/RES_summary!E$21)</f>
        <v>0.62214950684135484</v>
      </c>
      <c r="F14" s="76">
        <f>IF(RES_hh_tesh_in!F14=0,0,RES_hh_tesh_in!F14/RES_summary!F$21)</f>
        <v>0.59967426265891932</v>
      </c>
      <c r="G14" s="76">
        <f>IF(RES_hh_tesh_in!G14=0,0,RES_hh_tesh_in!G14/RES_summary!G$21)</f>
        <v>0.97944055532529162</v>
      </c>
      <c r="H14" s="76">
        <f>IF(RES_hh_tesh_in!H14=0,0,RES_hh_tesh_in!H14/RES_summary!H$21)</f>
        <v>0.65869303404178481</v>
      </c>
      <c r="I14" s="76">
        <f>IF(RES_hh_tesh_in!I14=0,0,RES_hh_tesh_in!I14/RES_summary!I$21)</f>
        <v>0.72307038807212765</v>
      </c>
      <c r="J14" s="76">
        <f>IF(RES_hh_tesh_in!J14=0,0,RES_hh_tesh_in!J14/RES_summary!J$21)</f>
        <v>0.64713877586868895</v>
      </c>
      <c r="K14" s="76">
        <f>IF(RES_hh_tesh_in!K14=0,0,RES_hh_tesh_in!K14/RES_summary!K$21)</f>
        <v>0.68424390705550431</v>
      </c>
      <c r="L14" s="76">
        <f>IF(RES_hh_tesh_in!L14=0,0,RES_hh_tesh_in!L14/RES_summary!L$21)</f>
        <v>0.84975066596376281</v>
      </c>
      <c r="M14" s="76">
        <f>IF(RES_hh_tesh_in!M14=0,0,RES_hh_tesh_in!M14/RES_summary!M$21)</f>
        <v>1.0304472048068478</v>
      </c>
      <c r="N14" s="76">
        <f>IF(RES_hh_tesh_in!N14=0,0,RES_hh_tesh_in!N14/RES_summary!N$21)</f>
        <v>0.89840789042605951</v>
      </c>
      <c r="O14" s="76">
        <f>IF(RES_hh_tesh_in!O14=0,0,RES_hh_tesh_in!O14/RES_summary!O$21)</f>
        <v>0.77582257385881093</v>
      </c>
      <c r="P14" s="76">
        <f>IF(RES_hh_tesh_in!P14=0,0,RES_hh_tesh_in!P14/RES_summary!P$21)</f>
        <v>0.47361238656916727</v>
      </c>
      <c r="Q14" s="76">
        <f>IF(RES_hh_tesh_in!Q14=0,0,RES_hh_tesh_in!Q14/RES_summary!Q$21)</f>
        <v>0.42432079378651638</v>
      </c>
      <c r="R14" s="76">
        <f>IF(RES_hh_tesh_in!R14=0,0,RES_hh_tesh_in!R14/RES_summary!R$21)</f>
        <v>0.42055177919604331</v>
      </c>
      <c r="S14" s="76">
        <f>IF(RES_hh_tesh_in!S14=0,0,RES_hh_tesh_in!S14/RES_summary!S$21)</f>
        <v>0.41060192325095862</v>
      </c>
      <c r="T14" s="76">
        <f>IF(RES_hh_tesh_in!T14=0,0,RES_hh_tesh_in!T14/RES_summary!T$21)</f>
        <v>0.3914426580892239</v>
      </c>
      <c r="U14" s="76">
        <f>IF(RES_hh_tesh_in!U14=0,0,RES_hh_tesh_in!U14/RES_summary!U$21)</f>
        <v>0.43023229797206919</v>
      </c>
      <c r="V14" s="76">
        <f>IF(RES_hh_tesh_in!V14=0,0,RES_hh_tesh_in!V14/RES_summary!V$21)</f>
        <v>0.44227862632052378</v>
      </c>
      <c r="W14" s="76">
        <f>IF(RES_hh_tesh_in!W14=0,0,RES_hh_tesh_in!W14/RES_summary!W$21)</f>
        <v>0.3927506419985255</v>
      </c>
      <c r="X14" s="76">
        <f>IF(RES_hh_tesh_in!X14=0,0,RES_hh_tesh_in!X14/RES_summary!X$21)</f>
        <v>0.29743080702199015</v>
      </c>
      <c r="Y14" s="76">
        <f>IF(RES_hh_tesh_in!Y14=0,0,RES_hh_tesh_in!Y14/RES_summary!Y$21)</f>
        <v>0.27538768307844558</v>
      </c>
      <c r="DA14" s="91" t="s">
        <v>918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4.8609307731780328E-2</v>
      </c>
      <c r="D15" s="69">
        <f>IF(RES_hh_tesh_in!D15=0,0,RES_hh_tesh_in!D15/RES_summary!D$21)</f>
        <v>6.0876967723219634E-2</v>
      </c>
      <c r="E15" s="69">
        <f>IF(RES_hh_tesh_in!E15=0,0,RES_hh_tesh_in!E15/RES_summary!E$21)</f>
        <v>6.6279196927279835E-2</v>
      </c>
      <c r="F15" s="69">
        <f>IF(RES_hh_tesh_in!F15=0,0,RES_hh_tesh_in!F15/RES_summary!F$21)</f>
        <v>8.9246537269628987E-2</v>
      </c>
      <c r="G15" s="69">
        <f>IF(RES_hh_tesh_in!G15=0,0,RES_hh_tesh_in!G15/RES_summary!G$21)</f>
        <v>0.15327612689866024</v>
      </c>
      <c r="H15" s="69">
        <f>IF(RES_hh_tesh_in!H15=0,0,RES_hh_tesh_in!H15/RES_summary!H$21)</f>
        <v>0.17061875821179831</v>
      </c>
      <c r="I15" s="69">
        <f>IF(RES_hh_tesh_in!I15=0,0,RES_hh_tesh_in!I15/RES_summary!I$21)</f>
        <v>0.15780986710344161</v>
      </c>
      <c r="J15" s="69">
        <f>IF(RES_hh_tesh_in!J15=0,0,RES_hh_tesh_in!J15/RES_summary!J$21)</f>
        <v>4.0203934275785412E-2</v>
      </c>
      <c r="K15" s="69">
        <f>IF(RES_hh_tesh_in!K15=0,0,RES_hh_tesh_in!K15/RES_summary!K$21)</f>
        <v>0.11470383877157518</v>
      </c>
      <c r="L15" s="69">
        <f>IF(RES_hh_tesh_in!L15=0,0,RES_hh_tesh_in!L15/RES_summary!L$21)</f>
        <v>0.27740008625987544</v>
      </c>
      <c r="M15" s="69">
        <f>IF(RES_hh_tesh_in!M15=0,0,RES_hh_tesh_in!M15/RES_summary!M$21)</f>
        <v>0.18547696466357122</v>
      </c>
      <c r="N15" s="69">
        <f>IF(RES_hh_tesh_in!N15=0,0,RES_hh_tesh_in!N15/RES_summary!N$21)</f>
        <v>0.25075903779185915</v>
      </c>
      <c r="O15" s="69">
        <f>IF(RES_hh_tesh_in!O15=0,0,RES_hh_tesh_in!O15/RES_summary!O$21)</f>
        <v>0.2051871521667907</v>
      </c>
      <c r="P15" s="69">
        <f>IF(RES_hh_tesh_in!P15=0,0,RES_hh_tesh_in!P15/RES_summary!P$21)</f>
        <v>0.38891037958785979</v>
      </c>
      <c r="Q15" s="69">
        <f>IF(RES_hh_tesh_in!Q15=0,0,RES_hh_tesh_in!Q15/RES_summary!Q$21)</f>
        <v>0.22570775674362259</v>
      </c>
      <c r="R15" s="69">
        <f>IF(RES_hh_tesh_in!R15=0,0,RES_hh_tesh_in!R15/RES_summary!R$21)</f>
        <v>0.1534536461467377</v>
      </c>
      <c r="S15" s="69">
        <f>IF(RES_hh_tesh_in!S15=0,0,RES_hh_tesh_in!S15/RES_summary!S$21)</f>
        <v>0.31758219837539498</v>
      </c>
      <c r="T15" s="69">
        <f>IF(RES_hh_tesh_in!T15=0,0,RES_hh_tesh_in!T15/RES_summary!T$21)</f>
        <v>0.19890849259520577</v>
      </c>
      <c r="U15" s="69">
        <f>IF(RES_hh_tesh_in!U15=0,0,RES_hh_tesh_in!U15/RES_summary!U$21)</f>
        <v>0.27980100725970175</v>
      </c>
      <c r="V15" s="69">
        <f>IF(RES_hh_tesh_in!V15=0,0,RES_hh_tesh_in!V15/RES_summary!V$21)</f>
        <v>0.50904529531191589</v>
      </c>
      <c r="W15" s="69">
        <f>IF(RES_hh_tesh_in!W15=0,0,RES_hh_tesh_in!W15/RES_summary!W$21)</f>
        <v>0.10252135187456557</v>
      </c>
      <c r="X15" s="69">
        <f>IF(RES_hh_tesh_in!X15=0,0,RES_hh_tesh_in!X15/RES_summary!X$21)</f>
        <v>0.1598152203135785</v>
      </c>
      <c r="Y15" s="69">
        <f>IF(RES_hh_tesh_in!Y15=0,0,RES_hh_tesh_in!Y15/RES_summary!Y$21)</f>
        <v>6.0894214249292193E-2</v>
      </c>
      <c r="DA15" s="88" t="s">
        <v>919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4.8609307731780328E-2</v>
      </c>
      <c r="D16" s="72">
        <f>IF(RES_hh_tesh_in!D16=0,0,RES_hh_tesh_in!D16/RES_summary!D$21)</f>
        <v>6.0876967723219634E-2</v>
      </c>
      <c r="E16" s="72">
        <f>IF(RES_hh_tesh_in!E16=0,0,RES_hh_tesh_in!E16/RES_summary!E$21)</f>
        <v>6.6279196927279835E-2</v>
      </c>
      <c r="F16" s="72">
        <f>IF(RES_hh_tesh_in!F16=0,0,RES_hh_tesh_in!F16/RES_summary!F$21)</f>
        <v>8.9246537269628987E-2</v>
      </c>
      <c r="G16" s="72">
        <f>IF(RES_hh_tesh_in!G16=0,0,RES_hh_tesh_in!G16/RES_summary!G$21)</f>
        <v>0.15327612689866024</v>
      </c>
      <c r="H16" s="72">
        <f>IF(RES_hh_tesh_in!H16=0,0,RES_hh_tesh_in!H16/RES_summary!H$21)</f>
        <v>0.17061875821179831</v>
      </c>
      <c r="I16" s="72">
        <f>IF(RES_hh_tesh_in!I16=0,0,RES_hh_tesh_in!I16/RES_summary!I$21)</f>
        <v>0.15780986710344161</v>
      </c>
      <c r="J16" s="72">
        <f>IF(RES_hh_tesh_in!J16=0,0,RES_hh_tesh_in!J16/RES_summary!J$21)</f>
        <v>4.0203934275785412E-2</v>
      </c>
      <c r="K16" s="72">
        <f>IF(RES_hh_tesh_in!K16=0,0,RES_hh_tesh_in!K16/RES_summary!K$21)</f>
        <v>0.11470383877157518</v>
      </c>
      <c r="L16" s="72">
        <f>IF(RES_hh_tesh_in!L16=0,0,RES_hh_tesh_in!L16/RES_summary!L$21)</f>
        <v>0.27740008625987544</v>
      </c>
      <c r="M16" s="72">
        <f>IF(RES_hh_tesh_in!M16=0,0,RES_hh_tesh_in!M16/RES_summary!M$21)</f>
        <v>0.18547696466357122</v>
      </c>
      <c r="N16" s="72">
        <f>IF(RES_hh_tesh_in!N16=0,0,RES_hh_tesh_in!N16/RES_summary!N$21)</f>
        <v>0.25075903779185915</v>
      </c>
      <c r="O16" s="72">
        <f>IF(RES_hh_tesh_in!O16=0,0,RES_hh_tesh_in!O16/RES_summary!O$21)</f>
        <v>0.2051871521667907</v>
      </c>
      <c r="P16" s="72">
        <f>IF(RES_hh_tesh_in!P16=0,0,RES_hh_tesh_in!P16/RES_summary!P$21)</f>
        <v>0.38891037958785979</v>
      </c>
      <c r="Q16" s="72">
        <f>IF(RES_hh_tesh_in!Q16=0,0,RES_hh_tesh_in!Q16/RES_summary!Q$21)</f>
        <v>0.22570775674362259</v>
      </c>
      <c r="R16" s="72">
        <f>IF(RES_hh_tesh_in!R16=0,0,RES_hh_tesh_in!R16/RES_summary!R$21)</f>
        <v>0.1534536461467377</v>
      </c>
      <c r="S16" s="72">
        <f>IF(RES_hh_tesh_in!S16=0,0,RES_hh_tesh_in!S16/RES_summary!S$21)</f>
        <v>0.31758219837539498</v>
      </c>
      <c r="T16" s="72">
        <f>IF(RES_hh_tesh_in!T16=0,0,RES_hh_tesh_in!T16/RES_summary!T$21)</f>
        <v>0.19890849259520577</v>
      </c>
      <c r="U16" s="72">
        <f>IF(RES_hh_tesh_in!U16=0,0,RES_hh_tesh_in!U16/RES_summary!U$21)</f>
        <v>0.27980100725970175</v>
      </c>
      <c r="V16" s="72">
        <f>IF(RES_hh_tesh_in!V16=0,0,RES_hh_tesh_in!V16/RES_summary!V$21)</f>
        <v>0.50904529531191589</v>
      </c>
      <c r="W16" s="72">
        <f>IF(RES_hh_tesh_in!W16=0,0,RES_hh_tesh_in!W16/RES_summary!W$21)</f>
        <v>0.10252135187456557</v>
      </c>
      <c r="X16" s="72">
        <f>IF(RES_hh_tesh_in!X16=0,0,RES_hh_tesh_in!X16/RES_summary!X$21)</f>
        <v>0.1598152203135785</v>
      </c>
      <c r="Y16" s="72">
        <f>IF(RES_hh_tesh_in!Y16=0,0,RES_hh_tesh_in!Y16/RES_summary!Y$21)</f>
        <v>6.0894214249292193E-2</v>
      </c>
      <c r="DA16" s="89" t="s">
        <v>920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8.4009257505012762</v>
      </c>
      <c r="D17" s="69">
        <f>IF(RES_hh_tesh_in!D17=0,0,RES_hh_tesh_in!D17/RES_summary!D$21)</f>
        <v>8.2976864575055416</v>
      </c>
      <c r="E17" s="69">
        <f>IF(RES_hh_tesh_in!E17=0,0,RES_hh_tesh_in!E17/RES_summary!E$21)</f>
        <v>8.2969378809898693</v>
      </c>
      <c r="F17" s="69">
        <f>IF(RES_hh_tesh_in!F17=0,0,RES_hh_tesh_in!F17/RES_summary!F$21)</f>
        <v>8.4546308106477124</v>
      </c>
      <c r="G17" s="69">
        <f>IF(RES_hh_tesh_in!G17=0,0,RES_hh_tesh_in!G17/RES_summary!G$21)</f>
        <v>8.8663228199330568</v>
      </c>
      <c r="H17" s="69">
        <f>IF(RES_hh_tesh_in!H17=0,0,RES_hh_tesh_in!H17/RES_summary!H$21)</f>
        <v>8.9354073003236465</v>
      </c>
      <c r="I17" s="69">
        <f>IF(RES_hh_tesh_in!I17=0,0,RES_hh_tesh_in!I17/RES_summary!I$21)</f>
        <v>8.7637108803465171</v>
      </c>
      <c r="J17" s="69">
        <f>IF(RES_hh_tesh_in!J17=0,0,RES_hh_tesh_in!J17/RES_summary!J$21)</f>
        <v>8.0761051224494622</v>
      </c>
      <c r="K17" s="69">
        <f>IF(RES_hh_tesh_in!K17=0,0,RES_hh_tesh_in!K17/RES_summary!K$21)</f>
        <v>8.5441143056763167</v>
      </c>
      <c r="L17" s="69">
        <f>IF(RES_hh_tesh_in!L17=0,0,RES_hh_tesh_in!L17/RES_summary!L$21)</f>
        <v>8.256140677997271</v>
      </c>
      <c r="M17" s="69">
        <f>IF(RES_hh_tesh_in!M17=0,0,RES_hh_tesh_in!M17/RES_summary!M$21)</f>
        <v>9.3478176948645277</v>
      </c>
      <c r="N17" s="69">
        <f>IF(RES_hh_tesh_in!N17=0,0,RES_hh_tesh_in!N17/RES_summary!N$21)</f>
        <v>8.9717818723620599</v>
      </c>
      <c r="O17" s="69">
        <f>IF(RES_hh_tesh_in!O17=0,0,RES_hh_tesh_in!O17/RES_summary!O$21)</f>
        <v>9.5031182658245115</v>
      </c>
      <c r="P17" s="69">
        <f>IF(RES_hh_tesh_in!P17=0,0,RES_hh_tesh_in!P17/RES_summary!P$21)</f>
        <v>9.7198200665472694</v>
      </c>
      <c r="Q17" s="69">
        <f>IF(RES_hh_tesh_in!Q17=0,0,RES_hh_tesh_in!Q17/RES_summary!Q$21)</f>
        <v>10.5101177682924</v>
      </c>
      <c r="R17" s="69">
        <f>IF(RES_hh_tesh_in!R17=0,0,RES_hh_tesh_in!R17/RES_summary!R$21)</f>
        <v>11.582245058609493</v>
      </c>
      <c r="S17" s="69">
        <f>IF(RES_hh_tesh_in!S17=0,0,RES_hh_tesh_in!S17/RES_summary!S$21)</f>
        <v>10.883592986357927</v>
      </c>
      <c r="T17" s="69">
        <f>IF(RES_hh_tesh_in!T17=0,0,RES_hh_tesh_in!T17/RES_summary!T$21)</f>
        <v>11.51064750777555</v>
      </c>
      <c r="U17" s="69">
        <f>IF(RES_hh_tesh_in!U17=0,0,RES_hh_tesh_in!U17/RES_summary!U$21)</f>
        <v>11.514228774075132</v>
      </c>
      <c r="V17" s="69">
        <f>IF(RES_hh_tesh_in!V17=0,0,RES_hh_tesh_in!V17/RES_summary!V$21)</f>
        <v>10.748432573513096</v>
      </c>
      <c r="W17" s="69">
        <f>IF(RES_hh_tesh_in!W17=0,0,RES_hh_tesh_in!W17/RES_summary!W$21)</f>
        <v>11.762433507692958</v>
      </c>
      <c r="X17" s="69">
        <f>IF(RES_hh_tesh_in!X17=0,0,RES_hh_tesh_in!X17/RES_summary!X$21)</f>
        <v>11.325572600653185</v>
      </c>
      <c r="Y17" s="69">
        <f>IF(RES_hh_tesh_in!Y17=0,0,RES_hh_tesh_in!Y17/RES_summary!Y$21)</f>
        <v>12.12379705536701</v>
      </c>
      <c r="DA17" s="88" t="s">
        <v>921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0</v>
      </c>
      <c r="D18" s="72">
        <f>IF(RES_hh_tesh_in!D18=0,0,RES_hh_tesh_in!D18/RES_summary!D$21)</f>
        <v>0</v>
      </c>
      <c r="E18" s="72">
        <f>IF(RES_hh_tesh_in!E18=0,0,RES_hh_tesh_in!E18/RES_summary!E$21)</f>
        <v>0</v>
      </c>
      <c r="F18" s="72">
        <f>IF(RES_hh_tesh_in!F18=0,0,RES_hh_tesh_in!F18/RES_summary!F$21)</f>
        <v>0</v>
      </c>
      <c r="G18" s="72">
        <f>IF(RES_hh_tesh_in!G18=0,0,RES_hh_tesh_in!G18/RES_summary!G$21)</f>
        <v>0</v>
      </c>
      <c r="H18" s="72">
        <f>IF(RES_hh_tesh_in!H18=0,0,RES_hh_tesh_in!H18/RES_summary!H$21)</f>
        <v>0</v>
      </c>
      <c r="I18" s="72">
        <f>IF(RES_hh_tesh_in!I18=0,0,RES_hh_tesh_in!I18/RES_summary!I$21)</f>
        <v>0</v>
      </c>
      <c r="J18" s="72">
        <f>IF(RES_hh_tesh_in!J18=0,0,RES_hh_tesh_in!J18/RES_summary!J$21)</f>
        <v>0</v>
      </c>
      <c r="K18" s="72">
        <f>IF(RES_hh_tesh_in!K18=0,0,RES_hh_tesh_in!K18/RES_summary!K$21)</f>
        <v>0</v>
      </c>
      <c r="L18" s="72">
        <f>IF(RES_hh_tesh_in!L18=0,0,RES_hh_tesh_in!L18/RES_summary!L$21)</f>
        <v>0</v>
      </c>
      <c r="M18" s="72">
        <f>IF(RES_hh_tesh_in!M18=0,0,RES_hh_tesh_in!M18/RES_summary!M$21)</f>
        <v>0</v>
      </c>
      <c r="N18" s="72">
        <f>IF(RES_hh_tesh_in!N18=0,0,RES_hh_tesh_in!N18/RES_summary!N$21)</f>
        <v>0</v>
      </c>
      <c r="O18" s="72">
        <f>IF(RES_hh_tesh_in!O18=0,0,RES_hh_tesh_in!O18/RES_summary!O$21)</f>
        <v>0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0</v>
      </c>
      <c r="V18" s="72">
        <f>IF(RES_hh_tesh_in!V18=0,0,RES_hh_tesh_in!V18/RES_summary!V$21)</f>
        <v>0</v>
      </c>
      <c r="W18" s="72">
        <f>IF(RES_hh_tesh_in!W18=0,0,RES_hh_tesh_in!W18/RES_summary!W$21)</f>
        <v>0</v>
      </c>
      <c r="X18" s="72">
        <f>IF(RES_hh_tesh_in!X18=0,0,RES_hh_tesh_in!X18/RES_summary!X$21)</f>
        <v>0</v>
      </c>
      <c r="Y18" s="72">
        <f>IF(RES_hh_tesh_in!Y18=0,0,RES_hh_tesh_in!Y18/RES_summary!Y$21)</f>
        <v>0</v>
      </c>
      <c r="DA18" s="89" t="s">
        <v>922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0</v>
      </c>
      <c r="D19" s="72">
        <f>IF(RES_hh_tesh_in!D19=0,0,RES_hh_tesh_in!D19/RES_summary!D$21)</f>
        <v>8.1813993709120947</v>
      </c>
      <c r="E19" s="72">
        <f>IF(RES_hh_tesh_in!E19=0,0,RES_hh_tesh_in!E19/RES_summary!E$21)</f>
        <v>9.5275868222289937</v>
      </c>
      <c r="F19" s="72">
        <f>IF(RES_hh_tesh_in!F19=0,0,RES_hh_tesh_in!F19/RES_summary!F$21)</f>
        <v>7.5273955874721281</v>
      </c>
      <c r="G19" s="72">
        <f>IF(RES_hh_tesh_in!G19=0,0,RES_hh_tesh_in!G19/RES_summary!G$21)</f>
        <v>9.5244181814102724</v>
      </c>
      <c r="H19" s="72">
        <f>IF(RES_hh_tesh_in!H19=0,0,RES_hh_tesh_in!H19/RES_summary!H$21)</f>
        <v>8.7271573752504299</v>
      </c>
      <c r="I19" s="72">
        <f>IF(RES_hh_tesh_in!I19=0,0,RES_hh_tesh_in!I19/RES_summary!I$21)</f>
        <v>9.2689288480164507</v>
      </c>
      <c r="J19" s="72">
        <f>IF(RES_hh_tesh_in!J19=0,0,RES_hh_tesh_in!J19/RES_summary!J$21)</f>
        <v>8.337090380437461</v>
      </c>
      <c r="K19" s="72">
        <f>IF(RES_hh_tesh_in!K19=0,0,RES_hh_tesh_in!K19/RES_summary!K$21)</f>
        <v>8.5813797069009627</v>
      </c>
      <c r="L19" s="72">
        <f>IF(RES_hh_tesh_in!L19=0,0,RES_hh_tesh_in!L19/RES_summary!L$21)</f>
        <v>8.4978492709296898</v>
      </c>
      <c r="M19" s="72">
        <f>IF(RES_hh_tesh_in!M19=0,0,RES_hh_tesh_in!M19/RES_summary!M$21)</f>
        <v>9.1150634520369085</v>
      </c>
      <c r="N19" s="72">
        <f>IF(RES_hh_tesh_in!N19=0,0,RES_hh_tesh_in!N19/RES_summary!N$21)</f>
        <v>8.1719088164746481</v>
      </c>
      <c r="O19" s="72">
        <f>IF(RES_hh_tesh_in!O19=0,0,RES_hh_tesh_in!O19/RES_summary!O$21)</f>
        <v>8.6432461448921512</v>
      </c>
      <c r="P19" s="72">
        <f>IF(RES_hh_tesh_in!P19=0,0,RES_hh_tesh_in!P19/RES_summary!P$21)</f>
        <v>12.700251311007055</v>
      </c>
      <c r="Q19" s="72">
        <f>IF(RES_hh_tesh_in!Q19=0,0,RES_hh_tesh_in!Q19/RES_summary!Q$21)</f>
        <v>9.1307595877631638</v>
      </c>
      <c r="R19" s="72">
        <f>IF(RES_hh_tesh_in!R19=0,0,RES_hh_tesh_in!R19/RES_summary!R$21)</f>
        <v>10.777025570961024</v>
      </c>
      <c r="S19" s="72">
        <f>IF(RES_hh_tesh_in!S19=0,0,RES_hh_tesh_in!S19/RES_summary!S$21)</f>
        <v>11.325242458807564</v>
      </c>
      <c r="T19" s="72">
        <f>IF(RES_hh_tesh_in!T19=0,0,RES_hh_tesh_in!T19/RES_summary!T$21)</f>
        <v>11.111278441882586</v>
      </c>
      <c r="U19" s="72">
        <f>IF(RES_hh_tesh_in!U19=0,0,RES_hh_tesh_in!U19/RES_summary!U$21)</f>
        <v>11.157778190287154</v>
      </c>
      <c r="V19" s="72">
        <f>IF(RES_hh_tesh_in!V19=0,0,RES_hh_tesh_in!V19/RES_summary!V$21)</f>
        <v>10.405700163651693</v>
      </c>
      <c r="W19" s="72">
        <f>IF(RES_hh_tesh_in!W19=0,0,RES_hh_tesh_in!W19/RES_summary!W$21)</f>
        <v>11.280102669828915</v>
      </c>
      <c r="X19" s="72">
        <f>IF(RES_hh_tesh_in!X19=0,0,RES_hh_tesh_in!X19/RES_summary!X$21)</f>
        <v>11.620614438084939</v>
      </c>
      <c r="Y19" s="72">
        <f>IF(RES_hh_tesh_in!Y19=0,0,RES_hh_tesh_in!Y19/RES_summary!Y$21)</f>
        <v>12.491029779304492</v>
      </c>
      <c r="DA19" s="89" t="s">
        <v>923</v>
      </c>
    </row>
    <row r="20" spans="1:105" ht="12" customHeight="1" x14ac:dyDescent="0.25">
      <c r="A20" s="28" t="s">
        <v>200</v>
      </c>
      <c r="B20" s="72"/>
      <c r="C20" s="72">
        <f>IF(RES_hh_tesh_in!C20=0,0,RES_hh_tesh_in!C20/RES_summary!C$21)</f>
        <v>8.3776851302217921</v>
      </c>
      <c r="D20" s="72">
        <f>IF(RES_hh_tesh_in!D20=0,0,RES_hh_tesh_in!D20/RES_summary!D$21)</f>
        <v>0</v>
      </c>
      <c r="E20" s="72">
        <f>IF(RES_hh_tesh_in!E20=0,0,RES_hh_tesh_in!E20/RES_summary!E$21)</f>
        <v>0</v>
      </c>
      <c r="F20" s="72">
        <f>IF(RES_hh_tesh_in!F20=0,0,RES_hh_tesh_in!F20/RES_summary!F$21)</f>
        <v>0</v>
      </c>
      <c r="G20" s="72">
        <f>IF(RES_hh_tesh_in!G20=0,0,RES_hh_tesh_in!G20/RES_summary!G$21)</f>
        <v>10.228485614106711</v>
      </c>
      <c r="H20" s="72">
        <f>IF(RES_hh_tesh_in!H20=0,0,RES_hh_tesh_in!H20/RES_summary!H$21)</f>
        <v>8.7915036169227463</v>
      </c>
      <c r="I20" s="72">
        <f>IF(RES_hh_tesh_in!I20=0,0,RES_hh_tesh_in!I20/RES_summary!I$21)</f>
        <v>8.4229023099855542</v>
      </c>
      <c r="J20" s="72">
        <f>IF(RES_hh_tesh_in!J20=0,0,RES_hh_tesh_in!J20/RES_summary!J$21)</f>
        <v>8.1441383202930631</v>
      </c>
      <c r="K20" s="72">
        <f>IF(RES_hh_tesh_in!K20=0,0,RES_hh_tesh_in!K20/RES_summary!K$21)</f>
        <v>8.7024979971319674</v>
      </c>
      <c r="L20" s="72">
        <f>IF(RES_hh_tesh_in!L20=0,0,RES_hh_tesh_in!L20/RES_summary!L$21)</f>
        <v>7.6194099381041918</v>
      </c>
      <c r="M20" s="72">
        <f>IF(RES_hh_tesh_in!M20=0,0,RES_hh_tesh_in!M20/RES_summary!M$21)</f>
        <v>8.4274150833404065</v>
      </c>
      <c r="N20" s="72">
        <f>IF(RES_hh_tesh_in!N20=0,0,RES_hh_tesh_in!N20/RES_summary!N$21)</f>
        <v>8.6522767130711902</v>
      </c>
      <c r="O20" s="72">
        <f>IF(RES_hh_tesh_in!O20=0,0,RES_hh_tesh_in!O20/RES_summary!O$21)</f>
        <v>9.7667793953586415</v>
      </c>
      <c r="P20" s="72">
        <f>IF(RES_hh_tesh_in!P20=0,0,RES_hh_tesh_in!P20/RES_summary!P$21)</f>
        <v>9.9178640715340567</v>
      </c>
      <c r="Q20" s="72">
        <f>IF(RES_hh_tesh_in!Q20=0,0,RES_hh_tesh_in!Q20/RES_summary!Q$21)</f>
        <v>11.077104159335622</v>
      </c>
      <c r="R20" s="72">
        <f>IF(RES_hh_tesh_in!R20=0,0,RES_hh_tesh_in!R20/RES_summary!R$21)</f>
        <v>0</v>
      </c>
      <c r="S20" s="72">
        <f>IF(RES_hh_tesh_in!S20=0,0,RES_hh_tesh_in!S20/RES_summary!S$21)</f>
        <v>0</v>
      </c>
      <c r="T20" s="72">
        <f>IF(RES_hh_tesh_in!T20=0,0,RES_hh_tesh_in!T20/RES_summary!T$21)</f>
        <v>10.880459436600651</v>
      </c>
      <c r="U20" s="72">
        <f>IF(RES_hh_tesh_in!U20=0,0,RES_hh_tesh_in!U20/RES_summary!U$21)</f>
        <v>11.666713182081471</v>
      </c>
      <c r="V20" s="72">
        <f>IF(RES_hh_tesh_in!V20=0,0,RES_hh_tesh_in!V20/RES_summary!V$21)</f>
        <v>13.311543419790713</v>
      </c>
      <c r="W20" s="72">
        <f>IF(RES_hh_tesh_in!W20=0,0,RES_hh_tesh_in!W20/RES_summary!W$21)</f>
        <v>9.7710719342347918</v>
      </c>
      <c r="X20" s="72">
        <f>IF(RES_hh_tesh_in!X20=0,0,RES_hh_tesh_in!X20/RES_summary!X$21)</f>
        <v>0</v>
      </c>
      <c r="Y20" s="72">
        <f>IF(RES_hh_tesh_in!Y20=0,0,RES_hh_tesh_in!Y20/RES_summary!Y$21)</f>
        <v>0</v>
      </c>
      <c r="DA20" s="89" t="s">
        <v>924</v>
      </c>
    </row>
    <row r="21" spans="1:105" ht="12" customHeight="1" x14ac:dyDescent="0.25">
      <c r="A21" s="28" t="s">
        <v>189</v>
      </c>
      <c r="B21" s="72"/>
      <c r="C21" s="72">
        <f>IF(RES_hh_tesh_in!C21=0,0,RES_hh_tesh_in!C21/RES_summary!C$21)</f>
        <v>9.4420322293547887</v>
      </c>
      <c r="D21" s="72">
        <f>IF(RES_hh_tesh_in!D21=0,0,RES_hh_tesh_in!D21/RES_summary!D$21)</f>
        <v>0</v>
      </c>
      <c r="E21" s="72">
        <f>IF(RES_hh_tesh_in!E21=0,0,RES_hh_tesh_in!E21/RES_summary!E$21)</f>
        <v>0</v>
      </c>
      <c r="F21" s="72">
        <f>IF(RES_hh_tesh_in!F21=0,0,RES_hh_tesh_in!F21/RES_summary!F$21)</f>
        <v>0</v>
      </c>
      <c r="G21" s="72">
        <f>IF(RES_hh_tesh_in!G21=0,0,RES_hh_tesh_in!G21/RES_summary!G$21)</f>
        <v>0</v>
      </c>
      <c r="H21" s="72">
        <f>IF(RES_hh_tesh_in!H21=0,0,RES_hh_tesh_in!H21/RES_summary!H$21)</f>
        <v>7.3230095624560319</v>
      </c>
      <c r="I21" s="72">
        <f>IF(RES_hh_tesh_in!I21=0,0,RES_hh_tesh_in!I21/RES_summary!I$21)</f>
        <v>6.1653466049233172</v>
      </c>
      <c r="J21" s="72">
        <f>IF(RES_hh_tesh_in!J21=0,0,RES_hh_tesh_in!J21/RES_summary!J$21)</f>
        <v>9.0265347096747242</v>
      </c>
      <c r="K21" s="72">
        <f>IF(RES_hh_tesh_in!K21=0,0,RES_hh_tesh_in!K21/RES_summary!K$21)</f>
        <v>10.413561556055431</v>
      </c>
      <c r="L21" s="72">
        <f>IF(RES_hh_tesh_in!L21=0,0,RES_hh_tesh_in!L21/RES_summary!L$21)</f>
        <v>9.6177121928208518</v>
      </c>
      <c r="M21" s="72">
        <f>IF(RES_hh_tesh_in!M21=0,0,RES_hh_tesh_in!M21/RES_summary!M$21)</f>
        <v>0</v>
      </c>
      <c r="N21" s="72">
        <f>IF(RES_hh_tesh_in!N21=0,0,RES_hh_tesh_in!N21/RES_summary!N$21)</f>
        <v>0</v>
      </c>
      <c r="O21" s="72">
        <f>IF(RES_hh_tesh_in!O21=0,0,RES_hh_tesh_in!O21/RES_summary!O$21)</f>
        <v>8.9731549595166147</v>
      </c>
      <c r="P21" s="72">
        <f>IF(RES_hh_tesh_in!P21=0,0,RES_hh_tesh_in!P21/RES_summary!P$21)</f>
        <v>9.8411694103371641</v>
      </c>
      <c r="Q21" s="72">
        <f>IF(RES_hh_tesh_in!Q21=0,0,RES_hh_tesh_in!Q21/RES_summary!Q$21)</f>
        <v>10.866274838906229</v>
      </c>
      <c r="R21" s="72">
        <f>IF(RES_hh_tesh_in!R21=0,0,RES_hh_tesh_in!R21/RES_summary!R$21)</f>
        <v>0</v>
      </c>
      <c r="S21" s="72">
        <f>IF(RES_hh_tesh_in!S21=0,0,RES_hh_tesh_in!S21/RES_summary!S$21)</f>
        <v>0</v>
      </c>
      <c r="T21" s="72">
        <f>IF(RES_hh_tesh_in!T21=0,0,RES_hh_tesh_in!T21/RES_summary!T$21)</f>
        <v>0</v>
      </c>
      <c r="U21" s="72">
        <f>IF(RES_hh_tesh_in!U21=0,0,RES_hh_tesh_in!U21/RES_summary!U$21)</f>
        <v>0</v>
      </c>
      <c r="V21" s="72">
        <f>IF(RES_hh_tesh_in!V21=0,0,RES_hh_tesh_in!V21/RES_summary!V$21)</f>
        <v>0</v>
      </c>
      <c r="W21" s="72">
        <f>IF(RES_hh_tesh_in!W21=0,0,RES_hh_tesh_in!W21/RES_summary!W$21)</f>
        <v>0</v>
      </c>
      <c r="X21" s="72">
        <f>IF(RES_hh_tesh_in!X21=0,0,RES_hh_tesh_in!X21/RES_summary!X$21)</f>
        <v>11.039712883045354</v>
      </c>
      <c r="Y21" s="72">
        <f>IF(RES_hh_tesh_in!Y21=0,0,RES_hh_tesh_in!Y21/RES_summary!Y$21)</f>
        <v>12.018040815637821</v>
      </c>
      <c r="DA21" s="89" t="s">
        <v>925</v>
      </c>
    </row>
    <row r="22" spans="1:105" ht="12" customHeight="1" x14ac:dyDescent="0.25">
      <c r="A22" s="28" t="s">
        <v>202</v>
      </c>
      <c r="B22" s="72"/>
      <c r="C22" s="72">
        <f>IF(RES_hh_tesh_in!C22=0,0,RES_hh_tesh_in!C22/RES_summary!C$21)</f>
        <v>7.991927459628438</v>
      </c>
      <c r="D22" s="72">
        <f>IF(RES_hh_tesh_in!D22=0,0,RES_hh_tesh_in!D22/RES_summary!D$21)</f>
        <v>8.2295805602403647</v>
      </c>
      <c r="E22" s="72">
        <f>IF(RES_hh_tesh_in!E22=0,0,RES_hh_tesh_in!E22/RES_summary!E$21)</f>
        <v>8.2817831738061543</v>
      </c>
      <c r="F22" s="72">
        <f>IF(RES_hh_tesh_in!F22=0,0,RES_hh_tesh_in!F22/RES_summary!F$21)</f>
        <v>8.4125882680719748</v>
      </c>
      <c r="G22" s="72">
        <f>IF(RES_hh_tesh_in!G22=0,0,RES_hh_tesh_in!G22/RES_summary!G$21)</f>
        <v>8.9300192908836742</v>
      </c>
      <c r="H22" s="72">
        <f>IF(RES_hh_tesh_in!H22=0,0,RES_hh_tesh_in!H22/RES_summary!H$21)</f>
        <v>8.614251626849887</v>
      </c>
      <c r="I22" s="72">
        <f>IF(RES_hh_tesh_in!I22=0,0,RES_hh_tesh_in!I22/RES_summary!I$21)</f>
        <v>8.721071357178344</v>
      </c>
      <c r="J22" s="72">
        <f>IF(RES_hh_tesh_in!J22=0,0,RES_hh_tesh_in!J22/RES_summary!J$21)</f>
        <v>8.4397950495574339</v>
      </c>
      <c r="K22" s="72">
        <f>IF(RES_hh_tesh_in!K22=0,0,RES_hh_tesh_in!K22/RES_summary!K$21)</f>
        <v>8.1830446167790996</v>
      </c>
      <c r="L22" s="72">
        <f>IF(RES_hh_tesh_in!L22=0,0,RES_hh_tesh_in!L22/RES_summary!L$21)</f>
        <v>6.1314751711063957</v>
      </c>
      <c r="M22" s="72">
        <f>IF(RES_hh_tesh_in!M22=0,0,RES_hh_tesh_in!M22/RES_summary!M$21)</f>
        <v>10.748794160970919</v>
      </c>
      <c r="N22" s="72">
        <f>IF(RES_hh_tesh_in!N22=0,0,RES_hh_tesh_in!N22/RES_summary!N$21)</f>
        <v>9.8407367753258139</v>
      </c>
      <c r="O22" s="72">
        <f>IF(RES_hh_tesh_in!O22=0,0,RES_hh_tesh_in!O22/RES_summary!O$21)</f>
        <v>9.0502823512282493</v>
      </c>
      <c r="P22" s="72">
        <f>IF(RES_hh_tesh_in!P22=0,0,RES_hh_tesh_in!P22/RES_summary!P$21)</f>
        <v>0</v>
      </c>
      <c r="Q22" s="72">
        <f>IF(RES_hh_tesh_in!Q22=0,0,RES_hh_tesh_in!Q22/RES_summary!Q$21)</f>
        <v>10.690720563441923</v>
      </c>
      <c r="R22" s="72">
        <f>IF(RES_hh_tesh_in!R22=0,0,RES_hh_tesh_in!R22/RES_summary!R$21)</f>
        <v>11.451229647831706</v>
      </c>
      <c r="S22" s="72">
        <f>IF(RES_hh_tesh_in!S22=0,0,RES_hh_tesh_in!S22/RES_summary!S$21)</f>
        <v>11.147343699421658</v>
      </c>
      <c r="T22" s="72">
        <f>IF(RES_hh_tesh_in!T22=0,0,RES_hh_tesh_in!T22/RES_summary!T$21)</f>
        <v>10.679019496837544</v>
      </c>
      <c r="U22" s="72">
        <f>IF(RES_hh_tesh_in!U22=0,0,RES_hh_tesh_in!U22/RES_summary!U$21)</f>
        <v>10.852976187245476</v>
      </c>
      <c r="V22" s="72">
        <f>IF(RES_hh_tesh_in!V22=0,0,RES_hh_tesh_in!V22/RES_summary!V$21)</f>
        <v>11.253107375816159</v>
      </c>
      <c r="W22" s="72">
        <f>IF(RES_hh_tesh_in!W22=0,0,RES_hh_tesh_in!W22/RES_summary!W$21)</f>
        <v>11.568249413950983</v>
      </c>
      <c r="X22" s="72">
        <f>IF(RES_hh_tesh_in!X22=0,0,RES_hh_tesh_in!X22/RES_summary!X$21)</f>
        <v>11.601282441409095</v>
      </c>
      <c r="Y22" s="72">
        <f>IF(RES_hh_tesh_in!Y22=0,0,RES_hh_tesh_in!Y22/RES_summary!Y$21)</f>
        <v>11.902459677670906</v>
      </c>
      <c r="DA22" s="89" t="s">
        <v>926</v>
      </c>
    </row>
    <row r="23" spans="1:105" ht="12" customHeight="1" x14ac:dyDescent="0.25">
      <c r="A23" s="28" t="s">
        <v>197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X23" s="72">
        <f>IF(RES_hh_tesh_in!X23=0,0,RES_hh_tesh_in!X23/RES_summary!X$21)</f>
        <v>0</v>
      </c>
      <c r="Y23" s="72">
        <f>IF(RES_hh_tesh_in!Y23=0,0,RES_hh_tesh_in!Y23/RES_summary!Y$21)</f>
        <v>0</v>
      </c>
      <c r="DA23" s="89" t="s">
        <v>927</v>
      </c>
    </row>
    <row r="24" spans="1:105" ht="12" customHeight="1" x14ac:dyDescent="0.25">
      <c r="A24" s="28" t="s">
        <v>198</v>
      </c>
      <c r="B24" s="72"/>
      <c r="C24" s="72">
        <f>IF(RES_hh_tesh_in!C24=0,0,RES_hh_tesh_in!C24/RES_summary!C$21)</f>
        <v>8.5121142290993603</v>
      </c>
      <c r="D24" s="72">
        <f>IF(RES_hh_tesh_in!D24=0,0,RES_hh_tesh_in!D24/RES_summary!D$21)</f>
        <v>8.3800821108619932</v>
      </c>
      <c r="E24" s="72">
        <f>IF(RES_hh_tesh_in!E24=0,0,RES_hh_tesh_in!E24/RES_summary!E$21)</f>
        <v>8.2693133005972648</v>
      </c>
      <c r="F24" s="72">
        <f>IF(RES_hh_tesh_in!F24=0,0,RES_hh_tesh_in!F24/RES_summary!F$21)</f>
        <v>8.6001152463545054</v>
      </c>
      <c r="G24" s="72">
        <f>IF(RES_hh_tesh_in!G24=0,0,RES_hh_tesh_in!G24/RES_summary!G$21)</f>
        <v>8.6498097330803425</v>
      </c>
      <c r="H24" s="72">
        <f>IF(RES_hh_tesh_in!H24=0,0,RES_hh_tesh_in!H24/RES_summary!H$21)</f>
        <v>8.8188582741608812</v>
      </c>
      <c r="I24" s="72">
        <f>IF(RES_hh_tesh_in!I24=0,0,RES_hh_tesh_in!I24/RES_summary!I$21)</f>
        <v>8.7967760310256082</v>
      </c>
      <c r="J24" s="72">
        <f>IF(RES_hh_tesh_in!J24=0,0,RES_hh_tesh_in!J24/RES_summary!J$21)</f>
        <v>8.0478848952798892</v>
      </c>
      <c r="K24" s="72">
        <f>IF(RES_hh_tesh_in!K24=0,0,RES_hh_tesh_in!K24/RES_summary!K$21)</f>
        <v>8.6868693644229626</v>
      </c>
      <c r="L24" s="72">
        <f>IF(RES_hh_tesh_in!L24=0,0,RES_hh_tesh_in!L24/RES_summary!L$21)</f>
        <v>9.0510699124137055</v>
      </c>
      <c r="M24" s="72">
        <f>IF(RES_hh_tesh_in!M24=0,0,RES_hh_tesh_in!M24/RES_summary!M$21)</f>
        <v>8.3882870112602124</v>
      </c>
      <c r="N24" s="72">
        <f>IF(RES_hh_tesh_in!N24=0,0,RES_hh_tesh_in!N24/RES_summary!N$21)</f>
        <v>8.8322024279452158</v>
      </c>
      <c r="O24" s="72">
        <f>IF(RES_hh_tesh_in!O24=0,0,RES_hh_tesh_in!O24/RES_summary!O$21)</f>
        <v>9.5624127542523905</v>
      </c>
      <c r="P24" s="72">
        <f>IF(RES_hh_tesh_in!P24=0,0,RES_hh_tesh_in!P24/RES_summary!P$21)</f>
        <v>9.7059027982642334</v>
      </c>
      <c r="Q24" s="72">
        <f>IF(RES_hh_tesh_in!Q24=0,0,RES_hh_tesh_in!Q24/RES_summary!Q$21)</f>
        <v>10.536351868829099</v>
      </c>
      <c r="R24" s="72">
        <f>IF(RES_hh_tesh_in!R24=0,0,RES_hh_tesh_in!R24/RES_summary!R$21)</f>
        <v>11.514748362009286</v>
      </c>
      <c r="S24" s="72">
        <f>IF(RES_hh_tesh_in!S24=0,0,RES_hh_tesh_in!S24/RES_summary!S$21)</f>
        <v>10.812730138622232</v>
      </c>
      <c r="T24" s="72">
        <f>IF(RES_hh_tesh_in!T24=0,0,RES_hh_tesh_in!T24/RES_summary!T$21)</f>
        <v>11.455503655973411</v>
      </c>
      <c r="U24" s="72">
        <f>IF(RES_hh_tesh_in!U24=0,0,RES_hh_tesh_in!U24/RES_summary!U$21)</f>
        <v>11.721226645778339</v>
      </c>
      <c r="V24" s="72">
        <f>IF(RES_hh_tesh_in!V24=0,0,RES_hh_tesh_in!V24/RES_summary!V$21)</f>
        <v>10.423424006916182</v>
      </c>
      <c r="W24" s="72">
        <f>IF(RES_hh_tesh_in!W24=0,0,RES_hh_tesh_in!W24/RES_summary!W$21)</f>
        <v>11.73567430941185</v>
      </c>
      <c r="X24" s="72">
        <f>IF(RES_hh_tesh_in!X24=0,0,RES_hh_tesh_in!X24/RES_summary!X$21)</f>
        <v>11.24438122159793</v>
      </c>
      <c r="Y24" s="72">
        <f>IF(RES_hh_tesh_in!Y24=0,0,RES_hh_tesh_in!Y24/RES_summary!Y$21)</f>
        <v>12.343684806057619</v>
      </c>
      <c r="DA24" s="89" t="s">
        <v>928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8.0751054443436043</v>
      </c>
      <c r="D25" s="74">
        <f>IF(RES_hh_tesh_in!D25=0,0,RES_hh_tesh_in!D25/RES_summary!D$21)</f>
        <v>7.9352391557722601</v>
      </c>
      <c r="E25" s="74">
        <f>IF(RES_hh_tesh_in!E25=0,0,RES_hh_tesh_in!E25/RES_summary!E$21)</f>
        <v>8.0631739580528752</v>
      </c>
      <c r="F25" s="74">
        <f>IF(RES_hh_tesh_in!F25=0,0,RES_hh_tesh_in!F25/RES_summary!F$21)</f>
        <v>8.1594769117851271</v>
      </c>
      <c r="G25" s="74">
        <f>IF(RES_hh_tesh_in!G25=0,0,RES_hh_tesh_in!G25/RES_summary!G$21)</f>
        <v>8.4942120963488534</v>
      </c>
      <c r="H25" s="74">
        <f>IF(RES_hh_tesh_in!H25=0,0,RES_hh_tesh_in!H25/RES_summary!H$21)</f>
        <v>8.6893106000595672</v>
      </c>
      <c r="I25" s="74">
        <f>IF(RES_hh_tesh_in!I25=0,0,RES_hh_tesh_in!I25/RES_summary!I$21)</f>
        <v>7.3968444730850118</v>
      </c>
      <c r="J25" s="74">
        <f>IF(RES_hh_tesh_in!J25=0,0,RES_hh_tesh_in!J25/RES_summary!J$21)</f>
        <v>7.3858169764868551</v>
      </c>
      <c r="K25" s="74">
        <f>IF(RES_hh_tesh_in!K25=0,0,RES_hh_tesh_in!K25/RES_summary!K$21)</f>
        <v>8.1976472325233534</v>
      </c>
      <c r="L25" s="74">
        <f>IF(RES_hh_tesh_in!L25=0,0,RES_hh_tesh_in!L25/RES_summary!L$21)</f>
        <v>8.19645920941573</v>
      </c>
      <c r="M25" s="74">
        <f>IF(RES_hh_tesh_in!M25=0,0,RES_hh_tesh_in!M25/RES_summary!M$21)</f>
        <v>8.5838129846900131</v>
      </c>
      <c r="N25" s="74">
        <f>IF(RES_hh_tesh_in!N25=0,0,RES_hh_tesh_in!N25/RES_summary!N$21)</f>
        <v>8.3993228387867358</v>
      </c>
      <c r="O25" s="74">
        <f>IF(RES_hh_tesh_in!O25=0,0,RES_hh_tesh_in!O25/RES_summary!O$21)</f>
        <v>8.9970911851132769</v>
      </c>
      <c r="P25" s="74">
        <f>IF(RES_hh_tesh_in!P25=0,0,RES_hh_tesh_in!P25/RES_summary!P$21)</f>
        <v>9.0744736656768268</v>
      </c>
      <c r="Q25" s="74">
        <f>IF(RES_hh_tesh_in!Q25=0,0,RES_hh_tesh_in!Q25/RES_summary!Q$21)</f>
        <v>9.8290802546632712</v>
      </c>
      <c r="R25" s="74">
        <f>IF(RES_hh_tesh_in!R25=0,0,RES_hh_tesh_in!R25/RES_summary!R$21)</f>
        <v>11.164230979592983</v>
      </c>
      <c r="S25" s="74">
        <f>IF(RES_hh_tesh_in!S25=0,0,RES_hh_tesh_in!S25/RES_summary!S$21)</f>
        <v>10.509597591507283</v>
      </c>
      <c r="T25" s="74">
        <f>IF(RES_hh_tesh_in!T25=0,0,RES_hh_tesh_in!T25/RES_summary!T$21)</f>
        <v>11.177955919924898</v>
      </c>
      <c r="U25" s="74">
        <f>IF(RES_hh_tesh_in!U25=0,0,RES_hh_tesh_in!U25/RES_summary!U$21)</f>
        <v>11.084849417892455</v>
      </c>
      <c r="V25" s="74">
        <f>IF(RES_hh_tesh_in!V25=0,0,RES_hh_tesh_in!V25/RES_summary!V$21)</f>
        <v>10.36093808591829</v>
      </c>
      <c r="W25" s="74">
        <f>IF(RES_hh_tesh_in!W25=0,0,RES_hh_tesh_in!W25/RES_summary!W$21)</f>
        <v>11.378790903067269</v>
      </c>
      <c r="X25" s="74">
        <f>IF(RES_hh_tesh_in!X25=0,0,RES_hh_tesh_in!X25/RES_summary!X$21)</f>
        <v>10.885369369733558</v>
      </c>
      <c r="Y25" s="74">
        <f>IF(RES_hh_tesh_in!Y25=0,0,RES_hh_tesh_in!Y25/RES_summary!Y$21)</f>
        <v>11.679306174614956</v>
      </c>
      <c r="DA25" s="90" t="s">
        <v>929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2.5044299278835069</v>
      </c>
      <c r="D26" s="77">
        <f>IF(RES_hh_tesh_in!D26=0,0,RES_hh_tesh_in!D26/RES_summary!D$21)</f>
        <v>2.6051796033431516</v>
      </c>
      <c r="E26" s="77">
        <f>IF(RES_hh_tesh_in!E26=0,0,RES_hh_tesh_in!E26/RES_summary!E$21)</f>
        <v>2.8623155634844082</v>
      </c>
      <c r="F26" s="77">
        <f>IF(RES_hh_tesh_in!F26=0,0,RES_hh_tesh_in!F26/RES_summary!F$21)</f>
        <v>2.8587941121047096</v>
      </c>
      <c r="G26" s="77">
        <f>IF(RES_hh_tesh_in!G26=0,0,RES_hh_tesh_in!G26/RES_summary!G$21)</f>
        <v>3.5358657377897544</v>
      </c>
      <c r="H26" s="77">
        <f>IF(RES_hh_tesh_in!H26=0,0,RES_hh_tesh_in!H26/RES_summary!H$21)</f>
        <v>3.4048542152417123</v>
      </c>
      <c r="I26" s="77">
        <f>IF(RES_hh_tesh_in!I26=0,0,RES_hh_tesh_in!I26/RES_summary!I$21)</f>
        <v>3.408073029933222</v>
      </c>
      <c r="J26" s="77">
        <f>IF(RES_hh_tesh_in!J26=0,0,RES_hh_tesh_in!J26/RES_summary!J$21)</f>
        <v>3.1204843014562296</v>
      </c>
      <c r="K26" s="77">
        <f>IF(RES_hh_tesh_in!K26=0,0,RES_hh_tesh_in!K26/RES_summary!K$21)</f>
        <v>3.2580806850772244</v>
      </c>
      <c r="L26" s="77">
        <f>IF(RES_hh_tesh_in!L26=0,0,RES_hh_tesh_in!L26/RES_summary!L$21)</f>
        <v>3.4783545421084736</v>
      </c>
      <c r="M26" s="77">
        <f>IF(RES_hh_tesh_in!M26=0,0,RES_hh_tesh_in!M26/RES_summary!M$21)</f>
        <v>3.7069699813769494</v>
      </c>
      <c r="N26" s="77">
        <f>IF(RES_hh_tesh_in!N26=0,0,RES_hh_tesh_in!N26/RES_summary!N$21)</f>
        <v>3.6771480727540617</v>
      </c>
      <c r="O26" s="77">
        <f>IF(RES_hh_tesh_in!O26=0,0,RES_hh_tesh_in!O26/RES_summary!O$21)</f>
        <v>3.6370254100957347</v>
      </c>
      <c r="P26" s="77">
        <f>IF(RES_hh_tesh_in!P26=0,0,RES_hh_tesh_in!P26/RES_summary!P$21)</f>
        <v>3.6981224727805153</v>
      </c>
      <c r="Q26" s="77">
        <f>IF(RES_hh_tesh_in!Q26=0,0,RES_hh_tesh_in!Q26/RES_summary!Q$21)</f>
        <v>3.7160456022172283</v>
      </c>
      <c r="R26" s="77">
        <f>IF(RES_hh_tesh_in!R26=0,0,RES_hh_tesh_in!R26/RES_summary!R$21)</f>
        <v>3.7467444392050102</v>
      </c>
      <c r="S26" s="77">
        <f>IF(RES_hh_tesh_in!S26=0,0,RES_hh_tesh_in!S26/RES_summary!S$21)</f>
        <v>3.7130830356844382</v>
      </c>
      <c r="T26" s="77">
        <f>IF(RES_hh_tesh_in!T26=0,0,RES_hh_tesh_in!T26/RES_summary!T$21)</f>
        <v>3.6260968958157527</v>
      </c>
      <c r="U26" s="77">
        <f>IF(RES_hh_tesh_in!U26=0,0,RES_hh_tesh_in!U26/RES_summary!U$21)</f>
        <v>3.5460513380177749</v>
      </c>
      <c r="V26" s="77">
        <f>IF(RES_hh_tesh_in!V26=0,0,RES_hh_tesh_in!V26/RES_summary!V$21)</f>
        <v>3.3639591877721995</v>
      </c>
      <c r="W26" s="77">
        <f>IF(RES_hh_tesh_in!W26=0,0,RES_hh_tesh_in!W26/RES_summary!W$21)</f>
        <v>3.2980361164872884</v>
      </c>
      <c r="X26" s="77">
        <f>IF(RES_hh_tesh_in!X26=0,0,RES_hh_tesh_in!X26/RES_summary!X$21)</f>
        <v>3.1102041409957586</v>
      </c>
      <c r="Y26" s="77">
        <f>IF(RES_hh_tesh_in!Y26=0,0,RES_hh_tesh_in!Y26/RES_summary!Y$21)</f>
        <v>3.2269612184855077</v>
      </c>
      <c r="DA26" s="92" t="s">
        <v>930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1.3683392707182775</v>
      </c>
      <c r="D27" s="69">
        <f>IF(RES_hh_tesh_in!D27=0,0,RES_hh_tesh_in!D27/RES_summary!D$21)</f>
        <v>1.3901536656010962</v>
      </c>
      <c r="E27" s="69">
        <f>IF(RES_hh_tesh_in!E27=0,0,RES_hh_tesh_in!E27/RES_summary!E$21)</f>
        <v>1.4427503212874144</v>
      </c>
      <c r="F27" s="69">
        <f>IF(RES_hh_tesh_in!F27=0,0,RES_hh_tesh_in!F27/RES_summary!F$21)</f>
        <v>1.5080563050835889</v>
      </c>
      <c r="G27" s="69">
        <f>IF(RES_hh_tesh_in!G27=0,0,RES_hh_tesh_in!G27/RES_summary!G$21)</f>
        <v>1.6071918740911302</v>
      </c>
      <c r="H27" s="69">
        <f>IF(RES_hh_tesh_in!H27=0,0,RES_hh_tesh_in!H27/RES_summary!H$21)</f>
        <v>1.6551955246686836</v>
      </c>
      <c r="I27" s="69">
        <f>IF(RES_hh_tesh_in!I27=0,0,RES_hh_tesh_in!I27/RES_summary!I$21)</f>
        <v>1.6163023609973226</v>
      </c>
      <c r="J27" s="69">
        <f>IF(RES_hh_tesh_in!J27=0,0,RES_hh_tesh_in!J27/RES_summary!J$21)</f>
        <v>1.5186990085402914</v>
      </c>
      <c r="K27" s="69">
        <f>IF(RES_hh_tesh_in!K27=0,0,RES_hh_tesh_in!K27/RES_summary!K$21)</f>
        <v>1.6847477442134315</v>
      </c>
      <c r="L27" s="69">
        <f>IF(RES_hh_tesh_in!L27=0,0,RES_hh_tesh_in!L27/RES_summary!L$21)</f>
        <v>1.8602272210809301</v>
      </c>
      <c r="M27" s="69">
        <f>IF(RES_hh_tesh_in!M27=0,0,RES_hh_tesh_in!M27/RES_summary!M$21)</f>
        <v>1.8739701600494074</v>
      </c>
      <c r="N27" s="69">
        <f>IF(RES_hh_tesh_in!N27=0,0,RES_hh_tesh_in!N27/RES_summary!N$21)</f>
        <v>1.9056085162532657</v>
      </c>
      <c r="O27" s="69">
        <f>IF(RES_hh_tesh_in!O27=0,0,RES_hh_tesh_in!O27/RES_summary!O$21)</f>
        <v>2.0642493733787246</v>
      </c>
      <c r="P27" s="69">
        <f>IF(RES_hh_tesh_in!P27=0,0,RES_hh_tesh_in!P27/RES_summary!P$21)</f>
        <v>2.104674591216892</v>
      </c>
      <c r="Q27" s="69">
        <f>IF(RES_hh_tesh_in!Q27=0,0,RES_hh_tesh_in!Q27/RES_summary!Q$21)</f>
        <v>2.2836220077272431</v>
      </c>
      <c r="R27" s="69">
        <f>IF(RES_hh_tesh_in!R27=0,0,RES_hh_tesh_in!R27/RES_summary!R$21)</f>
        <v>2.3379728901276069</v>
      </c>
      <c r="S27" s="69">
        <f>IF(RES_hh_tesh_in!S27=0,0,RES_hh_tesh_in!S27/RES_summary!S$21)</f>
        <v>2.5475362600034832</v>
      </c>
      <c r="T27" s="69">
        <f>IF(RES_hh_tesh_in!T27=0,0,RES_hh_tesh_in!T27/RES_summary!T$21)</f>
        <v>2.6854437146600345</v>
      </c>
      <c r="U27" s="69">
        <f>IF(RES_hh_tesh_in!U27=0,0,RES_hh_tesh_in!U27/RES_summary!U$21)</f>
        <v>2.7153636225607727</v>
      </c>
      <c r="V27" s="69">
        <f>IF(RES_hh_tesh_in!V27=0,0,RES_hh_tesh_in!V27/RES_summary!V$21)</f>
        <v>2.6795902950218133</v>
      </c>
      <c r="W27" s="69">
        <f>IF(RES_hh_tesh_in!W27=0,0,RES_hh_tesh_in!W27/RES_summary!W$21)</f>
        <v>2.7383575946983605</v>
      </c>
      <c r="X27" s="69">
        <f>IF(RES_hh_tesh_in!X27=0,0,RES_hh_tesh_in!X27/RES_summary!X$21)</f>
        <v>2.642176894112469</v>
      </c>
      <c r="Y27" s="69">
        <f>IF(RES_hh_tesh_in!Y27=0,0,RES_hh_tesh_in!Y27/RES_summary!Y$21)</f>
        <v>2.7544102032048783</v>
      </c>
      <c r="DA27" s="88" t="s">
        <v>931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X28" s="72">
        <f>IF(RES_hh_tesh_in!X28=0,0,RES_hh_tesh_in!X28/RES_summary!X$21)</f>
        <v>0</v>
      </c>
      <c r="Y28" s="72">
        <f>IF(RES_hh_tesh_in!Y28=0,0,RES_hh_tesh_in!Y28/RES_summary!Y$21)</f>
        <v>0</v>
      </c>
      <c r="DA28" s="89" t="s">
        <v>932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0</v>
      </c>
      <c r="D29" s="72">
        <f>IF(RES_hh_tesh_in!D29=0,0,RES_hh_tesh_in!D29/RES_summary!D$21)</f>
        <v>0</v>
      </c>
      <c r="E29" s="72">
        <f>IF(RES_hh_tesh_in!E29=0,0,RES_hh_tesh_in!E29/RES_summary!E$21)</f>
        <v>0</v>
      </c>
      <c r="F29" s="72">
        <f>IF(RES_hh_tesh_in!F29=0,0,RES_hh_tesh_in!F29/RES_summary!F$21)</f>
        <v>0</v>
      </c>
      <c r="G29" s="72">
        <f>IF(RES_hh_tesh_in!G29=0,0,RES_hh_tesh_in!G29/RES_summary!G$21)</f>
        <v>0</v>
      </c>
      <c r="H29" s="72">
        <f>IF(RES_hh_tesh_in!H29=0,0,RES_hh_tesh_in!H29/RES_summary!H$21)</f>
        <v>0</v>
      </c>
      <c r="I29" s="72">
        <f>IF(RES_hh_tesh_in!I29=0,0,RES_hh_tesh_in!I29/RES_summary!I$21)</f>
        <v>0</v>
      </c>
      <c r="J29" s="72">
        <f>IF(RES_hh_tesh_in!J29=0,0,RES_hh_tesh_in!J29/RES_summary!J$21)</f>
        <v>0</v>
      </c>
      <c r="K29" s="72">
        <f>IF(RES_hh_tesh_in!K29=0,0,RES_hh_tesh_in!K29/RES_summary!K$21)</f>
        <v>0</v>
      </c>
      <c r="L29" s="72">
        <f>IF(RES_hh_tesh_in!L29=0,0,RES_hh_tesh_in!L29/RES_summary!L$21)</f>
        <v>0</v>
      </c>
      <c r="M29" s="72">
        <f>IF(RES_hh_tesh_in!M29=0,0,RES_hh_tesh_in!M29/RES_summary!M$21)</f>
        <v>0</v>
      </c>
      <c r="N29" s="72">
        <f>IF(RES_hh_tesh_in!N29=0,0,RES_hh_tesh_in!N29/RES_summary!N$21)</f>
        <v>0</v>
      </c>
      <c r="O29" s="72">
        <f>IF(RES_hh_tesh_in!O29=0,0,RES_hh_tesh_in!O29/RES_summary!O$21)</f>
        <v>0</v>
      </c>
      <c r="P29" s="72">
        <f>IF(RES_hh_tesh_in!P29=0,0,RES_hh_tesh_in!P29/RES_summary!P$21)</f>
        <v>0</v>
      </c>
      <c r="Q29" s="72">
        <f>IF(RES_hh_tesh_in!Q29=0,0,RES_hh_tesh_in!Q29/RES_summary!Q$21)</f>
        <v>0</v>
      </c>
      <c r="R29" s="72">
        <f>IF(RES_hh_tesh_in!R29=0,0,RES_hh_tesh_in!R29/RES_summary!R$21)</f>
        <v>0</v>
      </c>
      <c r="S29" s="72">
        <f>IF(RES_hh_tesh_in!S29=0,0,RES_hh_tesh_in!S29/RES_summary!S$21)</f>
        <v>0</v>
      </c>
      <c r="T29" s="72">
        <f>IF(RES_hh_tesh_in!T29=0,0,RES_hh_tesh_in!T29/RES_summary!T$21)</f>
        <v>0</v>
      </c>
      <c r="U29" s="72">
        <f>IF(RES_hh_tesh_in!U29=0,0,RES_hh_tesh_in!U29/RES_summary!U$21)</f>
        <v>0</v>
      </c>
      <c r="V29" s="72">
        <f>IF(RES_hh_tesh_in!V29=0,0,RES_hh_tesh_in!V29/RES_summary!V$21)</f>
        <v>0</v>
      </c>
      <c r="W29" s="72">
        <f>IF(RES_hh_tesh_in!W29=0,0,RES_hh_tesh_in!W29/RES_summary!W$21)</f>
        <v>0</v>
      </c>
      <c r="X29" s="72">
        <f>IF(RES_hh_tesh_in!X29=0,0,RES_hh_tesh_in!X29/RES_summary!X$21)</f>
        <v>0</v>
      </c>
      <c r="Y29" s="72">
        <f>IF(RES_hh_tesh_in!Y29=0,0,RES_hh_tesh_in!Y29/RES_summary!Y$21)</f>
        <v>0</v>
      </c>
      <c r="DA29" s="89" t="s">
        <v>933</v>
      </c>
    </row>
    <row r="30" spans="1:105" ht="12" customHeight="1" x14ac:dyDescent="0.25">
      <c r="A30" s="28" t="s">
        <v>189</v>
      </c>
      <c r="B30" s="72"/>
      <c r="C30" s="72">
        <f>IF(RES_hh_tesh_in!C30=0,0,RES_hh_tesh_in!C30/RES_summary!C$21)</f>
        <v>1.5455456046515539</v>
      </c>
      <c r="D30" s="72">
        <f>IF(RES_hh_tesh_in!D30=0,0,RES_hh_tesh_in!D30/RES_summary!D$21)</f>
        <v>0</v>
      </c>
      <c r="E30" s="72">
        <f>IF(RES_hh_tesh_in!E30=0,0,RES_hh_tesh_in!E30/RES_summary!E$21)</f>
        <v>0</v>
      </c>
      <c r="F30" s="72">
        <f>IF(RES_hh_tesh_in!F30=0,0,RES_hh_tesh_in!F30/RES_summary!F$21)</f>
        <v>0</v>
      </c>
      <c r="G30" s="72">
        <f>IF(RES_hh_tesh_in!G30=0,0,RES_hh_tesh_in!G30/RES_summary!G$21)</f>
        <v>0</v>
      </c>
      <c r="H30" s="72">
        <f>IF(RES_hh_tesh_in!H30=0,0,RES_hh_tesh_in!H30/RES_summary!H$21)</f>
        <v>1.3603443075587194</v>
      </c>
      <c r="I30" s="72">
        <f>IF(RES_hh_tesh_in!I30=0,0,RES_hh_tesh_in!I30/RES_summary!I$21)</f>
        <v>1.1393559195880658</v>
      </c>
      <c r="J30" s="72">
        <f>IF(RES_hh_tesh_in!J30=0,0,RES_hh_tesh_in!J30/RES_summary!J$21)</f>
        <v>1.6939441840201832</v>
      </c>
      <c r="K30" s="72">
        <f>IF(RES_hh_tesh_in!K30=0,0,RES_hh_tesh_in!K30/RES_summary!K$21)</f>
        <v>2.0423981903413955</v>
      </c>
      <c r="L30" s="72">
        <f>IF(RES_hh_tesh_in!L30=0,0,RES_hh_tesh_in!L30/RES_summary!L$21)</f>
        <v>2.0743346726943961</v>
      </c>
      <c r="M30" s="72">
        <f>IF(RES_hh_tesh_in!M30=0,0,RES_hh_tesh_in!M30/RES_summary!M$21)</f>
        <v>0</v>
      </c>
      <c r="N30" s="72">
        <f>IF(RES_hh_tesh_in!N30=0,0,RES_hh_tesh_in!N30/RES_summary!N$21)</f>
        <v>0</v>
      </c>
      <c r="O30" s="72">
        <f>IF(RES_hh_tesh_in!O30=0,0,RES_hh_tesh_in!O30/RES_summary!O$21)</f>
        <v>1.9530443090841014</v>
      </c>
      <c r="P30" s="72">
        <f>IF(RES_hh_tesh_in!P30=0,0,RES_hh_tesh_in!P30/RES_summary!P$21)</f>
        <v>2.1321491929111245</v>
      </c>
      <c r="Q30" s="72">
        <f>IF(RES_hh_tesh_in!Q30=0,0,RES_hh_tesh_in!Q30/RES_summary!Q$21)</f>
        <v>2.3578527248772279</v>
      </c>
      <c r="R30" s="72">
        <f>IF(RES_hh_tesh_in!R30=0,0,RES_hh_tesh_in!R30/RES_summary!R$21)</f>
        <v>0</v>
      </c>
      <c r="S30" s="72">
        <f>IF(RES_hh_tesh_in!S30=0,0,RES_hh_tesh_in!S30/RES_summary!S$21)</f>
        <v>0</v>
      </c>
      <c r="T30" s="72">
        <f>IF(RES_hh_tesh_in!T30=0,0,RES_hh_tesh_in!T30/RES_summary!T$21)</f>
        <v>0</v>
      </c>
      <c r="U30" s="72">
        <f>IF(RES_hh_tesh_in!U30=0,0,RES_hh_tesh_in!U30/RES_summary!U$21)</f>
        <v>0</v>
      </c>
      <c r="V30" s="72">
        <f>IF(RES_hh_tesh_in!V30=0,0,RES_hh_tesh_in!V30/RES_summary!V$21)</f>
        <v>0</v>
      </c>
      <c r="W30" s="72">
        <f>IF(RES_hh_tesh_in!W30=0,0,RES_hh_tesh_in!W30/RES_summary!W$21)</f>
        <v>0</v>
      </c>
      <c r="X30" s="72">
        <f>IF(RES_hh_tesh_in!X30=0,0,RES_hh_tesh_in!X30/RES_summary!X$21)</f>
        <v>2.6167857794447684</v>
      </c>
      <c r="Y30" s="72">
        <f>IF(RES_hh_tesh_in!Y30=0,0,RES_hh_tesh_in!Y30/RES_summary!Y$21)</f>
        <v>2.7504337286799223</v>
      </c>
      <c r="DA30" s="89" t="s">
        <v>934</v>
      </c>
    </row>
    <row r="31" spans="1:105" ht="12" customHeight="1" x14ac:dyDescent="0.25">
      <c r="A31" s="28" t="s">
        <v>202</v>
      </c>
      <c r="B31" s="72"/>
      <c r="C31" s="72">
        <f>IF(RES_hh_tesh_in!C31=0,0,RES_hh_tesh_in!C31/RES_summary!C$21)</f>
        <v>0</v>
      </c>
      <c r="D31" s="72">
        <f>IF(RES_hh_tesh_in!D31=0,0,RES_hh_tesh_in!D31/RES_summary!D$21)</f>
        <v>0</v>
      </c>
      <c r="E31" s="72">
        <f>IF(RES_hh_tesh_in!E31=0,0,RES_hh_tesh_in!E31/RES_summary!E$21)</f>
        <v>0</v>
      </c>
      <c r="F31" s="72">
        <f>IF(RES_hh_tesh_in!F31=0,0,RES_hh_tesh_in!F31/RES_summary!F$21)</f>
        <v>0</v>
      </c>
      <c r="G31" s="72">
        <f>IF(RES_hh_tesh_in!G31=0,0,RES_hh_tesh_in!G31/RES_summary!G$21)</f>
        <v>0</v>
      </c>
      <c r="H31" s="72">
        <f>IF(RES_hh_tesh_in!H31=0,0,RES_hh_tesh_in!H31/RES_summary!H$21)</f>
        <v>0</v>
      </c>
      <c r="I31" s="72">
        <f>IF(RES_hh_tesh_in!I31=0,0,RES_hh_tesh_in!I31/RES_summary!I$21)</f>
        <v>0</v>
      </c>
      <c r="J31" s="72">
        <f>IF(RES_hh_tesh_in!J31=0,0,RES_hh_tesh_in!J31/RES_summary!J$21)</f>
        <v>0</v>
      </c>
      <c r="K31" s="72">
        <f>IF(RES_hh_tesh_in!K31=0,0,RES_hh_tesh_in!K31/RES_summary!K$21)</f>
        <v>0</v>
      </c>
      <c r="L31" s="72">
        <f>IF(RES_hh_tesh_in!L31=0,0,RES_hh_tesh_in!L31/RES_summary!L$21)</f>
        <v>0</v>
      </c>
      <c r="M31" s="72">
        <f>IF(RES_hh_tesh_in!M31=0,0,RES_hh_tesh_in!M31/RES_summary!M$21)</f>
        <v>0</v>
      </c>
      <c r="N31" s="72">
        <f>IF(RES_hh_tesh_in!N31=0,0,RES_hh_tesh_in!N31/RES_summary!N$21)</f>
        <v>0</v>
      </c>
      <c r="O31" s="72">
        <f>IF(RES_hh_tesh_in!O31=0,0,RES_hh_tesh_in!O31/RES_summary!O$21)</f>
        <v>0</v>
      </c>
      <c r="P31" s="72">
        <f>IF(RES_hh_tesh_in!P31=0,0,RES_hh_tesh_in!P31/RES_summary!P$21)</f>
        <v>0</v>
      </c>
      <c r="Q31" s="72">
        <f>IF(RES_hh_tesh_in!Q31=0,0,RES_hh_tesh_in!Q31/RES_summary!Q$21)</f>
        <v>0</v>
      </c>
      <c r="R31" s="72">
        <f>IF(RES_hh_tesh_in!R31=0,0,RES_hh_tesh_in!R31/RES_summary!R$21)</f>
        <v>0</v>
      </c>
      <c r="S31" s="72">
        <f>IF(RES_hh_tesh_in!S31=0,0,RES_hh_tesh_in!S31/RES_summary!S$21)</f>
        <v>0</v>
      </c>
      <c r="T31" s="72">
        <f>IF(RES_hh_tesh_in!T31=0,0,RES_hh_tesh_in!T31/RES_summary!T$21)</f>
        <v>0</v>
      </c>
      <c r="U31" s="72">
        <f>IF(RES_hh_tesh_in!U31=0,0,RES_hh_tesh_in!U31/RES_summary!U$21)</f>
        <v>0</v>
      </c>
      <c r="V31" s="72">
        <f>IF(RES_hh_tesh_in!V31=0,0,RES_hh_tesh_in!V31/RES_summary!V$21)</f>
        <v>0</v>
      </c>
      <c r="W31" s="72">
        <f>IF(RES_hh_tesh_in!W31=0,0,RES_hh_tesh_in!W31/RES_summary!W$21)</f>
        <v>0</v>
      </c>
      <c r="X31" s="72">
        <f>IF(RES_hh_tesh_in!X31=0,0,RES_hh_tesh_in!X31/RES_summary!X$21)</f>
        <v>0</v>
      </c>
      <c r="Y31" s="72">
        <f>IF(RES_hh_tesh_in!Y31=0,0,RES_hh_tesh_in!Y31/RES_summary!Y$21)</f>
        <v>0</v>
      </c>
      <c r="DA31" s="89" t="s">
        <v>935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1.3678004461332698</v>
      </c>
      <c r="D32" s="77">
        <f>IF(RES_hh_tesh_in!D32=0,0,RES_hh_tesh_in!D32/RES_summary!D$21)</f>
        <v>1.3901536656010962</v>
      </c>
      <c r="E32" s="77">
        <f>IF(RES_hh_tesh_in!E32=0,0,RES_hh_tesh_in!E32/RES_summary!E$21)</f>
        <v>1.4427503212874144</v>
      </c>
      <c r="F32" s="77">
        <f>IF(RES_hh_tesh_in!F32=0,0,RES_hh_tesh_in!F32/RES_summary!F$21)</f>
        <v>1.5080563050835889</v>
      </c>
      <c r="G32" s="77">
        <f>IF(RES_hh_tesh_in!G32=0,0,RES_hh_tesh_in!G32/RES_summary!G$21)</f>
        <v>1.6071918740911302</v>
      </c>
      <c r="H32" s="77">
        <f>IF(RES_hh_tesh_in!H32=0,0,RES_hh_tesh_in!H32/RES_summary!H$21)</f>
        <v>1.6556176793550439</v>
      </c>
      <c r="I32" s="77">
        <f>IF(RES_hh_tesh_in!I32=0,0,RES_hh_tesh_in!I32/RES_summary!I$21)</f>
        <v>1.6290863720567881</v>
      </c>
      <c r="J32" s="77">
        <f>IF(RES_hh_tesh_in!J32=0,0,RES_hh_tesh_in!J32/RES_summary!J$21)</f>
        <v>1.5129716558519373</v>
      </c>
      <c r="K32" s="77">
        <f>IF(RES_hh_tesh_in!K32=0,0,RES_hh_tesh_in!K32/RES_summary!K$21)</f>
        <v>1.6768595690267938</v>
      </c>
      <c r="L32" s="77">
        <f>IF(RES_hh_tesh_in!L32=0,0,RES_hh_tesh_in!L32/RES_summary!L$21)</f>
        <v>1.8595181865022254</v>
      </c>
      <c r="M32" s="77">
        <f>IF(RES_hh_tesh_in!M32=0,0,RES_hh_tesh_in!M32/RES_summary!M$21)</f>
        <v>1.8739701600494074</v>
      </c>
      <c r="N32" s="77">
        <f>IF(RES_hh_tesh_in!N32=0,0,RES_hh_tesh_in!N32/RES_summary!N$21)</f>
        <v>1.9056085162532657</v>
      </c>
      <c r="O32" s="77">
        <f>IF(RES_hh_tesh_in!O32=0,0,RES_hh_tesh_in!O32/RES_summary!O$21)</f>
        <v>2.0642771402380378</v>
      </c>
      <c r="P32" s="77">
        <f>IF(RES_hh_tesh_in!P32=0,0,RES_hh_tesh_in!P32/RES_summary!P$21)</f>
        <v>2.1045688841842227</v>
      </c>
      <c r="Q32" s="77">
        <f>IF(RES_hh_tesh_in!Q32=0,0,RES_hh_tesh_in!Q32/RES_summary!Q$21)</f>
        <v>2.2835227117186419</v>
      </c>
      <c r="R32" s="77">
        <f>IF(RES_hh_tesh_in!R32=0,0,RES_hh_tesh_in!R32/RES_summary!R$21)</f>
        <v>2.3379728901276069</v>
      </c>
      <c r="S32" s="77">
        <f>IF(RES_hh_tesh_in!S32=0,0,RES_hh_tesh_in!S32/RES_summary!S$21)</f>
        <v>2.5475362600034832</v>
      </c>
      <c r="T32" s="77">
        <f>IF(RES_hh_tesh_in!T32=0,0,RES_hh_tesh_in!T32/RES_summary!T$21)</f>
        <v>2.6854437146600345</v>
      </c>
      <c r="U32" s="77">
        <f>IF(RES_hh_tesh_in!U32=0,0,RES_hh_tesh_in!U32/RES_summary!U$21)</f>
        <v>2.7153636225607727</v>
      </c>
      <c r="V32" s="77">
        <f>IF(RES_hh_tesh_in!V32=0,0,RES_hh_tesh_in!V32/RES_summary!V$21)</f>
        <v>2.6795902950218133</v>
      </c>
      <c r="W32" s="77">
        <f>IF(RES_hh_tesh_in!W32=0,0,RES_hh_tesh_in!W32/RES_summary!W$21)</f>
        <v>2.7383575946983605</v>
      </c>
      <c r="X32" s="77">
        <f>IF(RES_hh_tesh_in!X32=0,0,RES_hh_tesh_in!X32/RES_summary!X$21)</f>
        <v>2.6422347734714631</v>
      </c>
      <c r="Y32" s="77">
        <f>IF(RES_hh_tesh_in!Y32=0,0,RES_hh_tesh_in!Y32/RES_summary!Y$21)</f>
        <v>2.754442630479609</v>
      </c>
      <c r="DA32" s="92" t="s">
        <v>936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1.0585131673363612</v>
      </c>
      <c r="D3" s="65">
        <f>IF(RES_hh_emih_in!D3=0,0,RES_hh_emih_in!D3/RES_summary!D$21)</f>
        <v>7.7436737786377358E-2</v>
      </c>
      <c r="E3" s="65">
        <f>IF(RES_hh_emih_in!E3=0,0,RES_hh_emih_in!E3/RES_summary!E$21)</f>
        <v>6.3704275821608841E-2</v>
      </c>
      <c r="F3" s="65">
        <f>IF(RES_hh_emih_in!F3=0,0,RES_hh_emih_in!F3/RES_summary!F$21)</f>
        <v>3.4891885890388746E-2</v>
      </c>
      <c r="G3" s="65">
        <f>IF(RES_hh_emih_in!G3=0,0,RES_hh_emih_in!G3/RES_summary!G$21)</f>
        <v>3.2694158487876344</v>
      </c>
      <c r="H3" s="65">
        <f>IF(RES_hh_emih_in!H3=0,0,RES_hh_emih_in!H3/RES_summary!H$21)</f>
        <v>0.16547931149263059</v>
      </c>
      <c r="I3" s="65">
        <f>IF(RES_hh_emih_in!I3=0,0,RES_hh_emih_in!I3/RES_summary!I$21)</f>
        <v>1.6794893148031109</v>
      </c>
      <c r="J3" s="65">
        <f>IF(RES_hh_emih_in!J3=0,0,RES_hh_emih_in!J3/RES_summary!J$21)</f>
        <v>0.79464728227355219</v>
      </c>
      <c r="K3" s="65">
        <f>IF(RES_hh_emih_in!K3=0,0,RES_hh_emih_in!K3/RES_summary!K$21)</f>
        <v>1.3252038731530573</v>
      </c>
      <c r="L3" s="65">
        <f>IF(RES_hh_emih_in!L3=0,0,RES_hh_emih_in!L3/RES_summary!L$21)</f>
        <v>1.4775787785794734</v>
      </c>
      <c r="M3" s="65">
        <f>IF(RES_hh_emih_in!M3=0,0,RES_hh_emih_in!M3/RES_summary!M$21)</f>
        <v>2.6859990453549067</v>
      </c>
      <c r="N3" s="65">
        <f>IF(RES_hh_emih_in!N3=0,0,RES_hh_emih_in!N3/RES_summary!N$21)</f>
        <v>3.5181100176339823</v>
      </c>
      <c r="O3" s="65">
        <f>IF(RES_hh_emih_in!O3=0,0,RES_hh_emih_in!O3/RES_summary!O$21)</f>
        <v>3.2539558271344222</v>
      </c>
      <c r="P3" s="65">
        <f>IF(RES_hh_emih_in!P3=0,0,RES_hh_emih_in!P3/RES_summary!P$21)</f>
        <v>0.58811017834398749</v>
      </c>
      <c r="Q3" s="65">
        <f>IF(RES_hh_emih_in!Q3=0,0,RES_hh_emih_in!Q3/RES_summary!Q$21)</f>
        <v>0.10653432412114405</v>
      </c>
      <c r="R3" s="65">
        <f>IF(RES_hh_emih_in!R3=0,0,RES_hh_emih_in!R3/RES_summary!R$21)</f>
        <v>1.0155517648245413E-2</v>
      </c>
      <c r="S3" s="65">
        <f>IF(RES_hh_emih_in!S3=0,0,RES_hh_emih_in!S3/RES_summary!S$21)</f>
        <v>1.5889678105795967E-2</v>
      </c>
      <c r="T3" s="65">
        <f>IF(RES_hh_emih_in!T3=0,0,RES_hh_emih_in!T3/RES_summary!T$21)</f>
        <v>9.8339748656197282E-2</v>
      </c>
      <c r="U3" s="65">
        <f>IF(RES_hh_emih_in!U3=0,0,RES_hh_emih_in!U3/RES_summary!U$21)</f>
        <v>0.55412843532108336</v>
      </c>
      <c r="V3" s="65">
        <f>IF(RES_hh_emih_in!V3=0,0,RES_hh_emih_in!V3/RES_summary!V$21)</f>
        <v>0.68642374222114522</v>
      </c>
      <c r="W3" s="65">
        <f>IF(RES_hh_emih_in!W3=0,0,RES_hh_emih_in!W3/RES_summary!W$21)</f>
        <v>0.43034186239655908</v>
      </c>
      <c r="X3" s="65">
        <f>IF(RES_hh_emih_in!X3=0,0,RES_hh_emih_in!X3/RES_summary!X$21)</f>
        <v>5.5898533039338533E-2</v>
      </c>
      <c r="Y3" s="65">
        <f>IF(RES_hh_emih_in!Y3=0,0,RES_hh_emih_in!Y3/RES_summary!Y$21)</f>
        <v>0.15961591268548897</v>
      </c>
      <c r="DA3" s="87" t="s">
        <v>938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1.0088147008309354</v>
      </c>
      <c r="D4" s="69">
        <f>IF(RES_hh_emih_in!D4=0,0,RES_hh_emih_in!D4/RES_summary!D$21)</f>
        <v>6.7842729394299667E-2</v>
      </c>
      <c r="E4" s="69">
        <f>IF(RES_hh_emih_in!E4=0,0,RES_hh_emih_in!E4/RES_summary!E$21)</f>
        <v>5.5390417166538954E-2</v>
      </c>
      <c r="F4" s="69">
        <f>IF(RES_hh_emih_in!F4=0,0,RES_hh_emih_in!F4/RES_summary!F$21)</f>
        <v>2.9837984198419244E-2</v>
      </c>
      <c r="G4" s="69">
        <f>IF(RES_hh_emih_in!G4=0,0,RES_hh_emih_in!G4/RES_summary!G$21)</f>
        <v>3.1007077412837112</v>
      </c>
      <c r="H4" s="69">
        <f>IF(RES_hh_emih_in!H4=0,0,RES_hh_emih_in!H4/RES_summary!H$21)</f>
        <v>0.15745752428753323</v>
      </c>
      <c r="I4" s="69">
        <f>IF(RES_hh_emih_in!I4=0,0,RES_hh_emih_in!I4/RES_summary!I$21)</f>
        <v>1.562404497172508</v>
      </c>
      <c r="J4" s="69">
        <f>IF(RES_hh_emih_in!J4=0,0,RES_hh_emih_in!J4/RES_summary!J$21)</f>
        <v>0.73653077975327097</v>
      </c>
      <c r="K4" s="69">
        <f>IF(RES_hh_emih_in!K4=0,0,RES_hh_emih_in!K4/RES_summary!K$21)</f>
        <v>1.2300746255760113</v>
      </c>
      <c r="L4" s="69">
        <f>IF(RES_hh_emih_in!L4=0,0,RES_hh_emih_in!L4/RES_summary!L$21)</f>
        <v>1.388079206872304</v>
      </c>
      <c r="M4" s="69">
        <f>IF(RES_hh_emih_in!M4=0,0,RES_hh_emih_in!M4/RES_summary!M$21)</f>
        <v>2.5148300184332832</v>
      </c>
      <c r="N4" s="69">
        <f>IF(RES_hh_emih_in!N4=0,0,RES_hh_emih_in!N4/RES_summary!N$21)</f>
        <v>3.3022055354601876</v>
      </c>
      <c r="O4" s="69">
        <f>IF(RES_hh_emih_in!O4=0,0,RES_hh_emih_in!O4/RES_summary!O$21)</f>
        <v>3.0303306073908725</v>
      </c>
      <c r="P4" s="69">
        <f>IF(RES_hh_emih_in!P4=0,0,RES_hh_emih_in!P4/RES_summary!P$21)</f>
        <v>0.54113686290245055</v>
      </c>
      <c r="Q4" s="69">
        <f>IF(RES_hh_emih_in!Q4=0,0,RES_hh_emih_in!Q4/RES_summary!Q$21)</f>
        <v>9.9066669875901125E-2</v>
      </c>
      <c r="R4" s="69">
        <f>IF(RES_hh_emih_in!R4=0,0,RES_hh_emih_in!R4/RES_summary!R$21)</f>
        <v>5.9228856312607409E-3</v>
      </c>
      <c r="S4" s="69">
        <f>IF(RES_hh_emih_in!S4=0,0,RES_hh_emih_in!S4/RES_summary!S$21)</f>
        <v>1.1027548100100754E-2</v>
      </c>
      <c r="T4" s="69">
        <f>IF(RES_hh_emih_in!T4=0,0,RES_hh_emih_in!T4/RES_summary!T$21)</f>
        <v>8.8279589691234533E-2</v>
      </c>
      <c r="U4" s="69">
        <f>IF(RES_hh_emih_in!U4=0,0,RES_hh_emih_in!U4/RES_summary!U$21)</f>
        <v>0.53202250700633946</v>
      </c>
      <c r="V4" s="69">
        <f>IF(RES_hh_emih_in!V4=0,0,RES_hh_emih_in!V4/RES_summary!V$21)</f>
        <v>0.66445215043233696</v>
      </c>
      <c r="W4" s="69">
        <f>IF(RES_hh_emih_in!W4=0,0,RES_hh_emih_in!W4/RES_summary!W$21)</f>
        <v>0.41186491596759228</v>
      </c>
      <c r="X4" s="69">
        <f>IF(RES_hh_emih_in!X4=0,0,RES_hh_emih_in!X4/RES_summary!X$21)</f>
        <v>3.7611117101157922E-2</v>
      </c>
      <c r="Y4" s="69">
        <f>IF(RES_hh_emih_in!Y4=0,0,RES_hh_emih_in!Y4/RES_summary!Y$21)</f>
        <v>0.12337627167426085</v>
      </c>
      <c r="DA4" s="88" t="s">
        <v>939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0</v>
      </c>
      <c r="D5" s="72">
        <f>IF(RES_hh_emih_in!D5=0,0,RES_hh_emih_in!D5/RES_summary!D$21)</f>
        <v>0</v>
      </c>
      <c r="E5" s="72">
        <f>IF(RES_hh_emih_in!E5=0,0,RES_hh_emih_in!E5/RES_summary!E$21)</f>
        <v>0</v>
      </c>
      <c r="F5" s="72">
        <f>IF(RES_hh_emih_in!F5=0,0,RES_hh_emih_in!F5/RES_summary!F$21)</f>
        <v>0</v>
      </c>
      <c r="G5" s="72">
        <f>IF(RES_hh_emih_in!G5=0,0,RES_hh_emih_in!G5/RES_summary!G$21)</f>
        <v>0</v>
      </c>
      <c r="H5" s="72">
        <f>IF(RES_hh_emih_in!H5=0,0,RES_hh_emih_in!H5/RES_summary!H$21)</f>
        <v>0</v>
      </c>
      <c r="I5" s="72">
        <f>IF(RES_hh_emih_in!I5=0,0,RES_hh_emih_in!I5/RES_summary!I$21)</f>
        <v>0</v>
      </c>
      <c r="J5" s="72">
        <f>IF(RES_hh_emih_in!J5=0,0,RES_hh_emih_in!J5/RES_summary!J$21)</f>
        <v>0</v>
      </c>
      <c r="K5" s="72">
        <f>IF(RES_hh_emih_in!K5=0,0,RES_hh_emih_in!K5/RES_summary!K$21)</f>
        <v>0</v>
      </c>
      <c r="L5" s="72">
        <f>IF(RES_hh_emih_in!L5=0,0,RES_hh_emih_in!L5/RES_summary!L$21)</f>
        <v>0</v>
      </c>
      <c r="M5" s="72">
        <f>IF(RES_hh_emih_in!M5=0,0,RES_hh_emih_in!M5/RES_summary!M$21)</f>
        <v>0</v>
      </c>
      <c r="N5" s="72">
        <f>IF(RES_hh_emih_in!N5=0,0,RES_hh_emih_in!N5/RES_summary!N$21)</f>
        <v>0</v>
      </c>
      <c r="O5" s="72">
        <f>IF(RES_hh_emih_in!O5=0,0,RES_hh_emih_in!O5/RES_summary!O$21)</f>
        <v>0</v>
      </c>
      <c r="P5" s="72">
        <f>IF(RES_hh_emih_in!P5=0,0,RES_hh_emih_in!P5/RES_summary!P$21)</f>
        <v>0</v>
      </c>
      <c r="Q5" s="72">
        <f>IF(RES_hh_emih_in!Q5=0,0,RES_hh_emih_in!Q5/RES_summary!Q$21)</f>
        <v>0</v>
      </c>
      <c r="R5" s="72">
        <f>IF(RES_hh_emih_in!R5=0,0,RES_hh_emih_in!R5/RES_summary!R$21)</f>
        <v>0</v>
      </c>
      <c r="S5" s="72">
        <f>IF(RES_hh_emih_in!S5=0,0,RES_hh_emih_in!S5/RES_summary!S$21)</f>
        <v>0</v>
      </c>
      <c r="T5" s="72">
        <f>IF(RES_hh_emih_in!T5=0,0,RES_hh_emih_in!T5/RES_summary!T$21)</f>
        <v>0</v>
      </c>
      <c r="U5" s="72">
        <f>IF(RES_hh_emih_in!U5=0,0,RES_hh_emih_in!U5/RES_summary!U$21)</f>
        <v>0</v>
      </c>
      <c r="V5" s="72">
        <f>IF(RES_hh_emih_in!V5=0,0,RES_hh_emih_in!V5/RES_summary!V$21)</f>
        <v>0</v>
      </c>
      <c r="W5" s="72">
        <f>IF(RES_hh_emih_in!W5=0,0,RES_hh_emih_in!W5/RES_summary!W$21)</f>
        <v>0</v>
      </c>
      <c r="X5" s="72">
        <f>IF(RES_hh_emih_in!X5=0,0,RES_hh_emih_in!X5/RES_summary!X$21)</f>
        <v>0</v>
      </c>
      <c r="Y5" s="72">
        <f>IF(RES_hh_emih_in!Y5=0,0,RES_hh_emih_in!Y5/RES_summary!Y$21)</f>
        <v>0</v>
      </c>
      <c r="DA5" s="89" t="s">
        <v>940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0</v>
      </c>
      <c r="D6" s="72">
        <f>IF(RES_hh_emih_in!D6=0,0,RES_hh_emih_in!D6/RES_summary!D$21)</f>
        <v>51.162790971968271</v>
      </c>
      <c r="E6" s="72">
        <f>IF(RES_hh_emih_in!E6=0,0,RES_hh_emih_in!E6/RES_summary!E$21)</f>
        <v>59.425357282497828</v>
      </c>
      <c r="F6" s="72">
        <f>IF(RES_hh_emih_in!F6=0,0,RES_hh_emih_in!F6/RES_summary!F$21)</f>
        <v>44.374239685503468</v>
      </c>
      <c r="G6" s="72">
        <f>IF(RES_hh_emih_in!G6=0,0,RES_hh_emih_in!G6/RES_summary!G$21)</f>
        <v>57.461737978843139</v>
      </c>
      <c r="H6" s="72">
        <f>IF(RES_hh_emih_in!H6=0,0,RES_hh_emih_in!H6/RES_summary!H$21)</f>
        <v>50.257626188904752</v>
      </c>
      <c r="I6" s="72">
        <f>IF(RES_hh_emih_in!I6=0,0,RES_hh_emih_in!I6/RES_summary!I$21)</f>
        <v>51.4291407163836</v>
      </c>
      <c r="J6" s="72">
        <f>IF(RES_hh_emih_in!J6=0,0,RES_hh_emih_in!J6/RES_summary!J$21)</f>
        <v>46.986909386998242</v>
      </c>
      <c r="K6" s="72">
        <f>IF(RES_hh_emih_in!K6=0,0,RES_hh_emih_in!K6/RES_summary!K$21)</f>
        <v>45.742231344311108</v>
      </c>
      <c r="L6" s="72">
        <f>IF(RES_hh_emih_in!L6=0,0,RES_hh_emih_in!L6/RES_summary!L$21)</f>
        <v>0</v>
      </c>
      <c r="M6" s="72">
        <f>IF(RES_hh_emih_in!M6=0,0,RES_hh_emih_in!M6/RES_summary!M$21)</f>
        <v>0</v>
      </c>
      <c r="N6" s="72">
        <f>IF(RES_hh_emih_in!N6=0,0,RES_hh_emih_in!N6/RES_summary!N$21)</f>
        <v>43.353968315888963</v>
      </c>
      <c r="O6" s="72">
        <f>IF(RES_hh_emih_in!O6=0,0,RES_hh_emih_in!O6/RES_summary!O$21)</f>
        <v>37.347050035403377</v>
      </c>
      <c r="P6" s="72">
        <f>IF(RES_hh_emih_in!P6=0,0,RES_hh_emih_in!P6/RES_summary!P$21)</f>
        <v>46.403995895888848</v>
      </c>
      <c r="Q6" s="72">
        <f>IF(RES_hh_emih_in!Q6=0,0,RES_hh_emih_in!Q6/RES_summary!Q$21)</f>
        <v>0</v>
      </c>
      <c r="R6" s="72">
        <f>IF(RES_hh_emih_in!R6=0,0,RES_hh_emih_in!R6/RES_summary!R$21)</f>
        <v>31.803845610228585</v>
      </c>
      <c r="S6" s="72">
        <f>IF(RES_hh_emih_in!S6=0,0,RES_hh_emih_in!S6/RES_summary!S$21)</f>
        <v>31.65960048214037</v>
      </c>
      <c r="T6" s="72">
        <f>IF(RES_hh_emih_in!T6=0,0,RES_hh_emih_in!T6/RES_summary!T$21)</f>
        <v>29.629205918644764</v>
      </c>
      <c r="U6" s="72">
        <f>IF(RES_hh_emih_in!U6=0,0,RES_hh_emih_in!U6/RES_summary!U$21)</f>
        <v>28.616181963549195</v>
      </c>
      <c r="V6" s="72">
        <f>IF(RES_hh_emih_in!V6=0,0,RES_hh_emih_in!V6/RES_summary!V$21)</f>
        <v>27.248611759280585</v>
      </c>
      <c r="W6" s="72">
        <f>IF(RES_hh_emih_in!W6=0,0,RES_hh_emih_in!W6/RES_summary!W$21)</f>
        <v>24.691630560725706</v>
      </c>
      <c r="X6" s="72">
        <f>IF(RES_hh_emih_in!X6=0,0,RES_hh_emih_in!X6/RES_summary!X$21)</f>
        <v>21.225609847976678</v>
      </c>
      <c r="Y6" s="72">
        <f>IF(RES_hh_emih_in!Y6=0,0,RES_hh_emih_in!Y6/RES_summary!Y$21)</f>
        <v>17.79437958730372</v>
      </c>
      <c r="DA6" s="89" t="s">
        <v>941</v>
      </c>
    </row>
    <row r="7" spans="1:105" ht="12" customHeight="1" x14ac:dyDescent="0.25">
      <c r="A7" s="28" t="s">
        <v>200</v>
      </c>
      <c r="B7" s="72"/>
      <c r="C7" s="72">
        <f>IF(RES_hh_emih_in!C7=0,0,RES_hh_emih_in!C7/RES_summary!C$21)</f>
        <v>66.648206620066148</v>
      </c>
      <c r="D7" s="72">
        <f>IF(RES_hh_emih_in!D7=0,0,RES_hh_emih_in!D7/RES_summary!D$21)</f>
        <v>0</v>
      </c>
      <c r="E7" s="72">
        <f>IF(RES_hh_emih_in!E7=0,0,RES_hh_emih_in!E7/RES_summary!E$21)</f>
        <v>0</v>
      </c>
      <c r="F7" s="72">
        <f>IF(RES_hh_emih_in!F7=0,0,RES_hh_emih_in!F7/RES_summary!F$21)</f>
        <v>0</v>
      </c>
      <c r="G7" s="72">
        <f>IF(RES_hh_emih_in!G7=0,0,RES_hh_emih_in!G7/RES_summary!G$21)</f>
        <v>77.918552279464919</v>
      </c>
      <c r="H7" s="72">
        <f>IF(RES_hh_emih_in!H7=0,0,RES_hh_emih_in!H7/RES_summary!H$21)</f>
        <v>63.691652434377524</v>
      </c>
      <c r="I7" s="72">
        <f>IF(RES_hh_emih_in!I7=0,0,RES_hh_emih_in!I7/RES_summary!I$21)</f>
        <v>57.849825946780534</v>
      </c>
      <c r="J7" s="72">
        <f>IF(RES_hh_emih_in!J7=0,0,RES_hh_emih_in!J7/RES_summary!J$21)</f>
        <v>56.591996845785566</v>
      </c>
      <c r="K7" s="72">
        <f>IF(RES_hh_emih_in!K7=0,0,RES_hh_emih_in!K7/RES_summary!K$21)</f>
        <v>56.984163172480017</v>
      </c>
      <c r="L7" s="72">
        <f>IF(RES_hh_emih_in!L7=0,0,RES_hh_emih_in!L7/RES_summary!L$21)</f>
        <v>59.73135851555579</v>
      </c>
      <c r="M7" s="72">
        <f>IF(RES_hh_emih_in!M7=0,0,RES_hh_emih_in!M7/RES_summary!M$21)</f>
        <v>55.049799889923484</v>
      </c>
      <c r="N7" s="72">
        <f>IF(RES_hh_emih_in!N7=0,0,RES_hh_emih_in!N7/RES_summary!N$21)</f>
        <v>56.5915518943672</v>
      </c>
      <c r="O7" s="72">
        <f>IF(RES_hh_emih_in!O7=0,0,RES_hh_emih_in!O7/RES_summary!O$21)</f>
        <v>53.41119372083584</v>
      </c>
      <c r="P7" s="72">
        <f>IF(RES_hh_emih_in!P7=0,0,RES_hh_emih_in!P7/RES_summary!P$21)</f>
        <v>44.60366338043012</v>
      </c>
      <c r="Q7" s="72">
        <f>IF(RES_hh_emih_in!Q7=0,0,RES_hh_emih_in!Q7/RES_summary!Q$21)</f>
        <v>42.495098153297562</v>
      </c>
      <c r="R7" s="72">
        <f>IF(RES_hh_emih_in!R7=0,0,RES_hh_emih_in!R7/RES_summary!R$21)</f>
        <v>0</v>
      </c>
      <c r="S7" s="72">
        <f>IF(RES_hh_emih_in!S7=0,0,RES_hh_emih_in!S7/RES_summary!S$21)</f>
        <v>0</v>
      </c>
      <c r="T7" s="72">
        <f>IF(RES_hh_emih_in!T7=0,0,RES_hh_emih_in!T7/RES_summary!T$21)</f>
        <v>31.907325468793061</v>
      </c>
      <c r="U7" s="72">
        <f>IF(RES_hh_emih_in!U7=0,0,RES_hh_emih_in!U7/RES_summary!U$21)</f>
        <v>29.814701966888492</v>
      </c>
      <c r="V7" s="72">
        <f>IF(RES_hh_emih_in!V7=0,0,RES_hh_emih_in!V7/RES_summary!V$21)</f>
        <v>29.21131970546752</v>
      </c>
      <c r="W7" s="72">
        <f>IF(RES_hh_emih_in!W7=0,0,RES_hh_emih_in!W7/RES_summary!W$21)</f>
        <v>28.718863569390333</v>
      </c>
      <c r="X7" s="72">
        <f>IF(RES_hh_emih_in!X7=0,0,RES_hh_emih_in!X7/RES_summary!X$21)</f>
        <v>0</v>
      </c>
      <c r="Y7" s="72">
        <f>IF(RES_hh_emih_in!Y7=0,0,RES_hh_emih_in!Y7/RES_summary!Y$21)</f>
        <v>0</v>
      </c>
      <c r="DA7" s="89" t="s">
        <v>942</v>
      </c>
    </row>
    <row r="8" spans="1:105" ht="12" customHeight="1" x14ac:dyDescent="0.25">
      <c r="A8" s="28" t="s">
        <v>189</v>
      </c>
      <c r="B8" s="72"/>
      <c r="C8" s="72">
        <f>IF(RES_hh_emih_in!C8=0,0,RES_hh_emih_in!C8/RES_summary!C$21)</f>
        <v>49.552459455380841</v>
      </c>
      <c r="D8" s="72">
        <f>IF(RES_hh_emih_in!D8=0,0,RES_hh_emih_in!D8/RES_summary!D$21)</f>
        <v>0</v>
      </c>
      <c r="E8" s="72">
        <f>IF(RES_hh_emih_in!E8=0,0,RES_hh_emih_in!E8/RES_summary!E$21)</f>
        <v>0</v>
      </c>
      <c r="F8" s="72">
        <f>IF(RES_hh_emih_in!F8=0,0,RES_hh_emih_in!F8/RES_summary!F$21)</f>
        <v>0</v>
      </c>
      <c r="G8" s="72">
        <f>IF(RES_hh_emih_in!G8=0,0,RES_hh_emih_in!G8/RES_summary!G$21)</f>
        <v>0</v>
      </c>
      <c r="H8" s="72">
        <f>IF(RES_hh_emih_in!H8=0,0,RES_hh_emih_in!H8/RES_summary!H$21)</f>
        <v>34.460273375427647</v>
      </c>
      <c r="I8" s="72">
        <f>IF(RES_hh_emih_in!I8=0,0,RES_hh_emih_in!I8/RES_summary!I$21)</f>
        <v>29.035522133758644</v>
      </c>
      <c r="J8" s="72">
        <f>IF(RES_hh_emih_in!J8=0,0,RES_hh_emih_in!J8/RES_summary!J$21)</f>
        <v>21.213260812016042</v>
      </c>
      <c r="K8" s="72">
        <f>IF(RES_hh_emih_in!K8=0,0,RES_hh_emih_in!K8/RES_summary!K$21)</f>
        <v>26.69682398837417</v>
      </c>
      <c r="L8" s="72">
        <f>IF(RES_hh_emih_in!L8=0,0,RES_hh_emih_in!L8/RES_summary!L$21)</f>
        <v>31.238402623025724</v>
      </c>
      <c r="M8" s="72">
        <f>IF(RES_hh_emih_in!M8=0,0,RES_hh_emih_in!M8/RES_summary!M$21)</f>
        <v>0</v>
      </c>
      <c r="N8" s="72">
        <f>IF(RES_hh_emih_in!N8=0,0,RES_hh_emih_in!N8/RES_summary!N$21)</f>
        <v>0</v>
      </c>
      <c r="O8" s="72">
        <f>IF(RES_hh_emih_in!O8=0,0,RES_hh_emih_in!O8/RES_summary!O$21)</f>
        <v>17.767555674866596</v>
      </c>
      <c r="P8" s="72">
        <f>IF(RES_hh_emih_in!P8=0,0,RES_hh_emih_in!P8/RES_summary!P$21)</f>
        <v>13.817183355183097</v>
      </c>
      <c r="Q8" s="72">
        <f>IF(RES_hh_emih_in!Q8=0,0,RES_hh_emih_in!Q8/RES_summary!Q$21)</f>
        <v>11.808259479155859</v>
      </c>
      <c r="R8" s="72">
        <f>IF(RES_hh_emih_in!R8=0,0,RES_hh_emih_in!R8/RES_summary!R$21)</f>
        <v>0</v>
      </c>
      <c r="S8" s="72">
        <f>IF(RES_hh_emih_in!S8=0,0,RES_hh_emih_in!S8/RES_summary!S$21)</f>
        <v>0</v>
      </c>
      <c r="T8" s="72">
        <f>IF(RES_hh_emih_in!T8=0,0,RES_hh_emih_in!T8/RES_summary!T$21)</f>
        <v>0</v>
      </c>
      <c r="U8" s="72">
        <f>IF(RES_hh_emih_in!U8=0,0,RES_hh_emih_in!U8/RES_summary!U$21)</f>
        <v>0</v>
      </c>
      <c r="V8" s="72">
        <f>IF(RES_hh_emih_in!V8=0,0,RES_hh_emih_in!V8/RES_summary!V$21)</f>
        <v>0</v>
      </c>
      <c r="W8" s="72">
        <f>IF(RES_hh_emih_in!W8=0,0,RES_hh_emih_in!W8/RES_summary!W$21)</f>
        <v>0</v>
      </c>
      <c r="X8" s="72">
        <f>IF(RES_hh_emih_in!X8=0,0,RES_hh_emih_in!X8/RES_summary!X$21)</f>
        <v>14.910206069422111</v>
      </c>
      <c r="Y8" s="72">
        <f>IF(RES_hh_emih_in!Y8=0,0,RES_hh_emih_in!Y8/RES_summary!Y$21)</f>
        <v>14.338205749667413</v>
      </c>
      <c r="DA8" s="89" t="s">
        <v>943</v>
      </c>
    </row>
    <row r="9" spans="1:105" ht="12" customHeight="1" x14ac:dyDescent="0.25">
      <c r="A9" s="28" t="s">
        <v>202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X9" s="72">
        <f>IF(RES_hh_emih_in!X9=0,0,RES_hh_emih_in!X9/RES_summary!X$21)</f>
        <v>0</v>
      </c>
      <c r="Y9" s="72">
        <f>IF(RES_hh_emih_in!Y9=0,0,RES_hh_emih_in!Y9/RES_summary!Y$21)</f>
        <v>0</v>
      </c>
      <c r="DA9" s="89" t="s">
        <v>944</v>
      </c>
    </row>
    <row r="10" spans="1:105" ht="12" customHeight="1" x14ac:dyDescent="0.25">
      <c r="A10" s="28" t="s">
        <v>197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X10" s="72">
        <f>IF(RES_hh_emih_in!X10=0,0,RES_hh_emih_in!X10/RES_summary!X$21)</f>
        <v>0</v>
      </c>
      <c r="Y10" s="72">
        <f>IF(RES_hh_emih_in!Y10=0,0,RES_hh_emih_in!Y10/RES_summary!Y$21)</f>
        <v>0</v>
      </c>
      <c r="DA10" s="89" t="s">
        <v>945</v>
      </c>
    </row>
    <row r="11" spans="1:105" ht="12" customHeight="1" x14ac:dyDescent="0.25">
      <c r="A11" s="28" t="s">
        <v>198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X11" s="72">
        <f>IF(RES_hh_emih_in!X11=0,0,RES_hh_emih_in!X11/RES_summary!X$21)</f>
        <v>0</v>
      </c>
      <c r="Y11" s="72">
        <f>IF(RES_hh_emih_in!Y11=0,0,RES_hh_emih_in!Y11/RES_summary!Y$21)</f>
        <v>0</v>
      </c>
      <c r="DA11" s="89" t="s">
        <v>946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X12" s="72">
        <f>IF(RES_hh_emih_in!X12=0,0,RES_hh_emih_in!X12/RES_summary!X$21)</f>
        <v>0</v>
      </c>
      <c r="Y12" s="72">
        <f>IF(RES_hh_emih_in!Y12=0,0,RES_hh_emih_in!Y12/RES_summary!Y$21)</f>
        <v>0</v>
      </c>
      <c r="DA12" s="89" t="s">
        <v>947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X13" s="74">
        <f>IF(RES_hh_emih_in!X13=0,0,RES_hh_emih_in!X13/RES_summary!X$21)</f>
        <v>0</v>
      </c>
      <c r="Y13" s="74">
        <f>IF(RES_hh_emih_in!Y13=0,0,RES_hh_emih_in!Y13/RES_summary!Y$21)</f>
        <v>0</v>
      </c>
      <c r="DA13" s="90" t="s">
        <v>948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X14" s="76">
        <f>IF(RES_hh_emih_in!X14=0,0,RES_hh_emih_in!X14/RES_summary!X$21)</f>
        <v>0</v>
      </c>
      <c r="Y14" s="76">
        <f>IF(RES_hh_emih_in!Y14=0,0,RES_hh_emih_in!Y14/RES_summary!Y$21)</f>
        <v>0</v>
      </c>
      <c r="DA14" s="91" t="s">
        <v>949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X15" s="69">
        <f>IF(RES_hh_emih_in!X15=0,0,RES_hh_emih_in!X15/RES_summary!X$21)</f>
        <v>0</v>
      </c>
      <c r="Y15" s="69">
        <f>IF(RES_hh_emih_in!Y15=0,0,RES_hh_emih_in!Y15/RES_summary!Y$21)</f>
        <v>0</v>
      </c>
      <c r="DA15" s="88" t="s">
        <v>950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X16" s="72">
        <f>IF(RES_hh_emih_in!X16=0,0,RES_hh_emih_in!X16/RES_summary!X$21)</f>
        <v>0</v>
      </c>
      <c r="Y16" s="72">
        <f>IF(RES_hh_emih_in!Y16=0,0,RES_hh_emih_in!Y16/RES_summary!Y$21)</f>
        <v>0</v>
      </c>
      <c r="DA16" s="89" t="s">
        <v>951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4.8272795173785223E-2</v>
      </c>
      <c r="D17" s="69">
        <f>IF(RES_hh_emih_in!D17=0,0,RES_hh_emih_in!D17/RES_summary!D$21)</f>
        <v>9.5940083920776874E-3</v>
      </c>
      <c r="E17" s="69">
        <f>IF(RES_hh_emih_in!E17=0,0,RES_hh_emih_in!E17/RES_summary!E$21)</f>
        <v>8.313858655069898E-3</v>
      </c>
      <c r="F17" s="69">
        <f>IF(RES_hh_emih_in!F17=0,0,RES_hh_emih_in!F17/RES_summary!F$21)</f>
        <v>5.0539016919694969E-3</v>
      </c>
      <c r="G17" s="69">
        <f>IF(RES_hh_emih_in!G17=0,0,RES_hh_emih_in!G17/RES_summary!G$21)</f>
        <v>0.16870810750392345</v>
      </c>
      <c r="H17" s="69">
        <f>IF(RES_hh_emih_in!H17=0,0,RES_hh_emih_in!H17/RES_summary!H$21)</f>
        <v>7.4532250607056349E-3</v>
      </c>
      <c r="I17" s="69">
        <f>IF(RES_hh_emih_in!I17=0,0,RES_hh_emih_in!I17/RES_summary!I$21)</f>
        <v>0.10806525483255509</v>
      </c>
      <c r="J17" s="69">
        <f>IF(RES_hh_emih_in!J17=0,0,RES_hh_emih_in!J17/RES_summary!J$21)</f>
        <v>5.0315677745470487E-2</v>
      </c>
      <c r="K17" s="69">
        <f>IF(RES_hh_emih_in!K17=0,0,RES_hh_emih_in!K17/RES_summary!K$21)</f>
        <v>8.7801893966213573E-2</v>
      </c>
      <c r="L17" s="69">
        <f>IF(RES_hh_emih_in!L17=0,0,RES_hh_emih_in!L17/RES_summary!L$21)</f>
        <v>8.8299171885102765E-2</v>
      </c>
      <c r="M17" s="69">
        <f>IF(RES_hh_emih_in!M17=0,0,RES_hh_emih_in!M17/RES_summary!M$21)</f>
        <v>0.1711690269216235</v>
      </c>
      <c r="N17" s="69">
        <f>IF(RES_hh_emih_in!N17=0,0,RES_hh_emih_in!N17/RES_summary!N$21)</f>
        <v>0.21590448217379454</v>
      </c>
      <c r="O17" s="69">
        <f>IF(RES_hh_emih_in!O17=0,0,RES_hh_emih_in!O17/RES_summary!O$21)</f>
        <v>0.22354905979616588</v>
      </c>
      <c r="P17" s="69">
        <f>IF(RES_hh_emih_in!P17=0,0,RES_hh_emih_in!P17/RES_summary!P$21)</f>
        <v>4.5883129800243339E-2</v>
      </c>
      <c r="Q17" s="69">
        <f>IF(RES_hh_emih_in!Q17=0,0,RES_hh_emih_in!Q17/RES_summary!Q$21)</f>
        <v>7.0856116835959397E-3</v>
      </c>
      <c r="R17" s="69">
        <f>IF(RES_hh_emih_in!R17=0,0,RES_hh_emih_in!R17/RES_summary!R$21)</f>
        <v>4.2326320169846724E-3</v>
      </c>
      <c r="S17" s="69">
        <f>IF(RES_hh_emih_in!S17=0,0,RES_hh_emih_in!S17/RES_summary!S$21)</f>
        <v>4.8621300056952144E-3</v>
      </c>
      <c r="T17" s="69">
        <f>IF(RES_hh_emih_in!T17=0,0,RES_hh_emih_in!T17/RES_summary!T$21)</f>
        <v>1.0060158964962755E-2</v>
      </c>
      <c r="U17" s="69">
        <f>IF(RES_hh_emih_in!U17=0,0,RES_hh_emih_in!U17/RES_summary!U$21)</f>
        <v>2.210592831474396E-2</v>
      </c>
      <c r="V17" s="69">
        <f>IF(RES_hh_emih_in!V17=0,0,RES_hh_emih_in!V17/RES_summary!V$21)</f>
        <v>2.1971591788808104E-2</v>
      </c>
      <c r="W17" s="69">
        <f>IF(RES_hh_emih_in!W17=0,0,RES_hh_emih_in!W17/RES_summary!W$21)</f>
        <v>1.8476946428966794E-2</v>
      </c>
      <c r="X17" s="69">
        <f>IF(RES_hh_emih_in!X17=0,0,RES_hh_emih_in!X17/RES_summary!X$21)</f>
        <v>1.6514251777680022E-2</v>
      </c>
      <c r="Y17" s="69">
        <f>IF(RES_hh_emih_in!Y17=0,0,RES_hh_emih_in!Y17/RES_summary!Y$21)</f>
        <v>2.9581144671688455E-2</v>
      </c>
      <c r="DA17" s="88" t="s">
        <v>952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0</v>
      </c>
      <c r="D18" s="72">
        <f>IF(RES_hh_emih_in!D18=0,0,RES_hh_emih_in!D18/RES_summary!D$21)</f>
        <v>0</v>
      </c>
      <c r="E18" s="72">
        <f>IF(RES_hh_emih_in!E18=0,0,RES_hh_emih_in!E18/RES_summary!E$21)</f>
        <v>0</v>
      </c>
      <c r="F18" s="72">
        <f>IF(RES_hh_emih_in!F18=0,0,RES_hh_emih_in!F18/RES_summary!F$21)</f>
        <v>0</v>
      </c>
      <c r="G18" s="72">
        <f>IF(RES_hh_emih_in!G18=0,0,RES_hh_emih_in!G18/RES_summary!G$21)</f>
        <v>0</v>
      </c>
      <c r="H18" s="72">
        <f>IF(RES_hh_emih_in!H18=0,0,RES_hh_emih_in!H18/RES_summary!H$21)</f>
        <v>0</v>
      </c>
      <c r="I18" s="72">
        <f>IF(RES_hh_emih_in!I18=0,0,RES_hh_emih_in!I18/RES_summary!I$21)</f>
        <v>0</v>
      </c>
      <c r="J18" s="72">
        <f>IF(RES_hh_emih_in!J18=0,0,RES_hh_emih_in!J18/RES_summary!J$21)</f>
        <v>0</v>
      </c>
      <c r="K18" s="72">
        <f>IF(RES_hh_emih_in!K18=0,0,RES_hh_emih_in!K18/RES_summary!K$21)</f>
        <v>0</v>
      </c>
      <c r="L18" s="72">
        <f>IF(RES_hh_emih_in!L18=0,0,RES_hh_emih_in!L18/RES_summary!L$21)</f>
        <v>0</v>
      </c>
      <c r="M18" s="72">
        <f>IF(RES_hh_emih_in!M18=0,0,RES_hh_emih_in!M18/RES_summary!M$21)</f>
        <v>0</v>
      </c>
      <c r="N18" s="72">
        <f>IF(RES_hh_emih_in!N18=0,0,RES_hh_emih_in!N18/RES_summary!N$21)</f>
        <v>0</v>
      </c>
      <c r="O18" s="72">
        <f>IF(RES_hh_emih_in!O18=0,0,RES_hh_emih_in!O18/RES_summary!O$21)</f>
        <v>0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0</v>
      </c>
      <c r="V18" s="72">
        <f>IF(RES_hh_emih_in!V18=0,0,RES_hh_emih_in!V18/RES_summary!V$21)</f>
        <v>0</v>
      </c>
      <c r="W18" s="72">
        <f>IF(RES_hh_emih_in!W18=0,0,RES_hh_emih_in!W18/RES_summary!W$21)</f>
        <v>0</v>
      </c>
      <c r="X18" s="72">
        <f>IF(RES_hh_emih_in!X18=0,0,RES_hh_emih_in!X18/RES_summary!X$21)</f>
        <v>0</v>
      </c>
      <c r="Y18" s="72">
        <f>IF(RES_hh_emih_in!Y18=0,0,RES_hh_emih_in!Y18/RES_summary!Y$21)</f>
        <v>0</v>
      </c>
      <c r="DA18" s="89" t="s">
        <v>953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0</v>
      </c>
      <c r="D19" s="72">
        <f>IF(RES_hh_emih_in!D19=0,0,RES_hh_emih_in!D19/RES_summary!D$21)</f>
        <v>2.5998855507694398</v>
      </c>
      <c r="E19" s="72">
        <f>IF(RES_hh_emih_in!E19=0,0,RES_hh_emih_in!E19/RES_summary!E$21)</f>
        <v>3.0189027737254266</v>
      </c>
      <c r="F19" s="72">
        <f>IF(RES_hh_emih_in!F19=0,0,RES_hh_emih_in!F19/RES_summary!F$21)</f>
        <v>2.3781173895169436</v>
      </c>
      <c r="G19" s="72">
        <f>IF(RES_hh_emih_in!G19=0,0,RES_hh_emih_in!G19/RES_summary!G$21)</f>
        <v>2.9992487315907082</v>
      </c>
      <c r="H19" s="72">
        <f>IF(RES_hh_emih_in!H19=0,0,RES_hh_emih_in!H19/RES_summary!H$21)</f>
        <v>2.738491581770035</v>
      </c>
      <c r="I19" s="72">
        <f>IF(RES_hh_emih_in!I19=0,0,RES_hh_emih_in!I19/RES_summary!I$21)</f>
        <v>2.8972356497987692</v>
      </c>
      <c r="J19" s="72">
        <f>IF(RES_hh_emih_in!J19=0,0,RES_hh_emih_in!J19/RES_summary!J$21)</f>
        <v>2.5942857762736624</v>
      </c>
      <c r="K19" s="72">
        <f>IF(RES_hh_emih_in!K19=0,0,RES_hh_emih_in!K19/RES_summary!K$21)</f>
        <v>2.6561058653506273</v>
      </c>
      <c r="L19" s="72">
        <f>IF(RES_hh_emih_in!L19=0,0,RES_hh_emih_in!L19/RES_summary!L$21)</f>
        <v>2.6139491875370622</v>
      </c>
      <c r="M19" s="72">
        <f>IF(RES_hh_emih_in!M19=0,0,RES_hh_emih_in!M19/RES_summary!M$21)</f>
        <v>2.7688208152749048</v>
      </c>
      <c r="N19" s="72">
        <f>IF(RES_hh_emih_in!N19=0,0,RES_hh_emih_in!N19/RES_summary!N$21)</f>
        <v>2.4322985679740392</v>
      </c>
      <c r="O19" s="72">
        <f>IF(RES_hh_emih_in!O19=0,0,RES_hh_emih_in!O19/RES_summary!O$21)</f>
        <v>2.4989620087240372</v>
      </c>
      <c r="P19" s="72">
        <f>IF(RES_hh_emih_in!P19=0,0,RES_hh_emih_in!P19/RES_summary!P$21)</f>
        <v>3.5487784279825036</v>
      </c>
      <c r="Q19" s="72">
        <f>IF(RES_hh_emih_in!Q19=0,0,RES_hh_emih_in!Q19/RES_summary!Q$21)</f>
        <v>2.4765816353144272</v>
      </c>
      <c r="R19" s="72">
        <f>IF(RES_hh_emih_in!R19=0,0,RES_hh_emih_in!R19/RES_summary!R$21)</f>
        <v>2.86855334234586</v>
      </c>
      <c r="S19" s="72">
        <f>IF(RES_hh_emih_in!S19=0,0,RES_hh_emih_in!S19/RES_summary!S$21)</f>
        <v>2.9629866123857638</v>
      </c>
      <c r="T19" s="72">
        <f>IF(RES_hh_emih_in!T19=0,0,RES_hh_emih_in!T19/RES_summary!T$21)</f>
        <v>2.8631659192273848</v>
      </c>
      <c r="U19" s="72">
        <f>IF(RES_hh_emih_in!U19=0,0,RES_hh_emih_in!U19/RES_summary!U$21)</f>
        <v>2.8386864887515135</v>
      </c>
      <c r="V19" s="72">
        <f>IF(RES_hh_emih_in!V19=0,0,RES_hh_emih_in!V19/RES_summary!V$21)</f>
        <v>2.6211798916107916</v>
      </c>
      <c r="W19" s="72">
        <f>IF(RES_hh_emih_in!W19=0,0,RES_hh_emih_in!W19/RES_summary!W$21)</f>
        <v>2.8242813290414421</v>
      </c>
      <c r="X19" s="72">
        <f>IF(RES_hh_emih_in!X19=0,0,RES_hh_emih_in!X19/RES_summary!X$21)</f>
        <v>2.9038670888949314</v>
      </c>
      <c r="Y19" s="72">
        <f>IF(RES_hh_emih_in!Y19=0,0,RES_hh_emih_in!Y19/RES_summary!Y$21)</f>
        <v>3.1182970547102791</v>
      </c>
      <c r="DA19" s="89" t="s">
        <v>954</v>
      </c>
    </row>
    <row r="20" spans="1:105" ht="12" customHeight="1" x14ac:dyDescent="0.25">
      <c r="A20" s="28" t="s">
        <v>200</v>
      </c>
      <c r="B20" s="72"/>
      <c r="C20" s="72">
        <f>IF(RES_hh_emih_in!C20=0,0,RES_hh_emih_in!C20/RES_summary!C$21)</f>
        <v>4.3544225243156713</v>
      </c>
      <c r="D20" s="72">
        <f>IF(RES_hh_emih_in!D20=0,0,RES_hh_emih_in!D20/RES_summary!D$21)</f>
        <v>0</v>
      </c>
      <c r="E20" s="72">
        <f>IF(RES_hh_emih_in!E20=0,0,RES_hh_emih_in!E20/RES_summary!E$21)</f>
        <v>0</v>
      </c>
      <c r="F20" s="72">
        <f>IF(RES_hh_emih_in!F20=0,0,RES_hh_emih_in!F20/RES_summary!F$21)</f>
        <v>0</v>
      </c>
      <c r="G20" s="72">
        <f>IF(RES_hh_emih_in!G20=0,0,RES_hh_emih_in!G20/RES_summary!G$21)</f>
        <v>5.1322020005240949</v>
      </c>
      <c r="H20" s="72">
        <f>IF(RES_hh_emih_in!H20=0,0,RES_hh_emih_in!H20/RES_summary!H$21)</f>
        <v>4.3503990872191931</v>
      </c>
      <c r="I20" s="72">
        <f>IF(RES_hh_emih_in!I20=0,0,RES_hh_emih_in!I20/RES_summary!I$21)</f>
        <v>4.1060723855669918</v>
      </c>
      <c r="J20" s="72">
        <f>IF(RES_hh_emih_in!J20=0,0,RES_hh_emih_in!J20/RES_summary!J$21)</f>
        <v>3.9058715281036043</v>
      </c>
      <c r="K20" s="72">
        <f>IF(RES_hh_emih_in!K20=0,0,RES_hh_emih_in!K20/RES_summary!K$21)</f>
        <v>4.105565293600983</v>
      </c>
      <c r="L20" s="72">
        <f>IF(RES_hh_emih_in!L20=0,0,RES_hh_emih_in!L20/RES_summary!L$21)</f>
        <v>3.5389177340245457</v>
      </c>
      <c r="M20" s="72">
        <f>IF(RES_hh_emih_in!M20=0,0,RES_hh_emih_in!M20/RES_summary!M$21)</f>
        <v>3.7872161456337032</v>
      </c>
      <c r="N20" s="72">
        <f>IF(RES_hh_emih_in!N20=0,0,RES_hh_emih_in!N20/RES_summary!N$21)</f>
        <v>3.7422770337942288</v>
      </c>
      <c r="O20" s="72">
        <f>IF(RES_hh_emih_in!O20=0,0,RES_hh_emih_in!O20/RES_summary!O$21)</f>
        <v>4.0123243112896656</v>
      </c>
      <c r="P20" s="72">
        <f>IF(RES_hh_emih_in!P20=0,0,RES_hh_emih_in!P20/RES_summary!P$21)</f>
        <v>3.8166849976124224</v>
      </c>
      <c r="Q20" s="72">
        <f>IF(RES_hh_emih_in!Q20=0,0,RES_hh_emih_in!Q20/RES_summary!Q$21)</f>
        <v>4.063363039798638</v>
      </c>
      <c r="R20" s="72">
        <f>IF(RES_hh_emih_in!R20=0,0,RES_hh_emih_in!R20/RES_summary!R$21)</f>
        <v>0</v>
      </c>
      <c r="S20" s="72">
        <f>IF(RES_hh_emih_in!S20=0,0,RES_hh_emih_in!S20/RES_summary!S$21)</f>
        <v>0</v>
      </c>
      <c r="T20" s="72">
        <f>IF(RES_hh_emih_in!T20=0,0,RES_hh_emih_in!T20/RES_summary!T$21)</f>
        <v>3.5463431076041836</v>
      </c>
      <c r="U20" s="72">
        <f>IF(RES_hh_emih_in!U20=0,0,RES_hh_emih_in!U20/RES_summary!U$21)</f>
        <v>3.7405846280702963</v>
      </c>
      <c r="V20" s="72">
        <f>IF(RES_hh_emih_in!V20=0,0,RES_hh_emih_in!V20/RES_summary!V$21)</f>
        <v>4.0681524883667324</v>
      </c>
      <c r="W20" s="72">
        <f>IF(RES_hh_emih_in!W20=0,0,RES_hh_emih_in!W20/RES_summary!W$21)</f>
        <v>2.8757424708679729</v>
      </c>
      <c r="X20" s="72">
        <f>IF(RES_hh_emih_in!X20=0,0,RES_hh_emih_in!X20/RES_summary!X$21)</f>
        <v>0</v>
      </c>
      <c r="Y20" s="72">
        <f>IF(RES_hh_emih_in!Y20=0,0,RES_hh_emih_in!Y20/RES_summary!Y$21)</f>
        <v>0</v>
      </c>
      <c r="DA20" s="89" t="s">
        <v>955</v>
      </c>
    </row>
    <row r="21" spans="1:105" ht="12" customHeight="1" x14ac:dyDescent="0.25">
      <c r="A21" s="28" t="s">
        <v>189</v>
      </c>
      <c r="B21" s="72"/>
      <c r="C21" s="72">
        <f>IF(RES_hh_emih_in!C21=0,0,RES_hh_emih_in!C21/RES_summary!C$21)</f>
        <v>3.2025279626807435</v>
      </c>
      <c r="D21" s="72">
        <f>IF(RES_hh_emih_in!D21=0,0,RES_hh_emih_in!D21/RES_summary!D$21)</f>
        <v>0</v>
      </c>
      <c r="E21" s="72">
        <f>IF(RES_hh_emih_in!E21=0,0,RES_hh_emih_in!E21/RES_summary!E$21)</f>
        <v>0</v>
      </c>
      <c r="F21" s="72">
        <f>IF(RES_hh_emih_in!F21=0,0,RES_hh_emih_in!F21/RES_summary!F$21)</f>
        <v>0</v>
      </c>
      <c r="G21" s="72">
        <f>IF(RES_hh_emih_in!G21=0,0,RES_hh_emih_in!G21/RES_summary!G$21)</f>
        <v>0</v>
      </c>
      <c r="H21" s="72">
        <f>IF(RES_hh_emih_in!H21=0,0,RES_hh_emih_in!H21/RES_summary!H$21)</f>
        <v>2.239861304387583</v>
      </c>
      <c r="I21" s="72">
        <f>IF(RES_hh_emih_in!I21=0,0,RES_hh_emih_in!I21/RES_summary!I$21)</f>
        <v>1.9300829490065536</v>
      </c>
      <c r="J21" s="72">
        <f>IF(RES_hh_emih_in!J21=0,0,RES_hh_emih_in!J21/RES_summary!J$21)</f>
        <v>1.3368190278507284</v>
      </c>
      <c r="K21" s="72">
        <f>IF(RES_hh_emih_in!K21=0,0,RES_hh_emih_in!K21/RES_summary!K$21)</f>
        <v>1.7355603009192089</v>
      </c>
      <c r="L21" s="72">
        <f>IF(RES_hh_emih_in!L21=0,0,RES_hh_emih_in!L21/RES_summary!L$21)</f>
        <v>1.6633643422632403</v>
      </c>
      <c r="M21" s="72">
        <f>IF(RES_hh_emih_in!M21=0,0,RES_hh_emih_in!M21/RES_summary!M$21)</f>
        <v>0</v>
      </c>
      <c r="N21" s="72">
        <f>IF(RES_hh_emih_in!N21=0,0,RES_hh_emih_in!N21/RES_summary!N$21)</f>
        <v>0</v>
      </c>
      <c r="O21" s="72">
        <f>IF(RES_hh_emih_in!O21=0,0,RES_hh_emih_in!O21/RES_summary!O$21)</f>
        <v>1.2462562531328003</v>
      </c>
      <c r="P21" s="72">
        <f>IF(RES_hh_emih_in!P21=0,0,RES_hh_emih_in!P21/RES_summary!P$21)</f>
        <v>1.1106106516261223</v>
      </c>
      <c r="Q21" s="72">
        <f>IF(RES_hh_emih_in!Q21=0,0,RES_hh_emih_in!Q21/RES_summary!Q$21)</f>
        <v>1.0698566678563899</v>
      </c>
      <c r="R21" s="72">
        <f>IF(RES_hh_emih_in!R21=0,0,RES_hh_emih_in!R21/RES_summary!R$21)</f>
        <v>0</v>
      </c>
      <c r="S21" s="72">
        <f>IF(RES_hh_emih_in!S21=0,0,RES_hh_emih_in!S21/RES_summary!S$21)</f>
        <v>0</v>
      </c>
      <c r="T21" s="72">
        <f>IF(RES_hh_emih_in!T21=0,0,RES_hh_emih_in!T21/RES_summary!T$21)</f>
        <v>0</v>
      </c>
      <c r="U21" s="72">
        <f>IF(RES_hh_emih_in!U21=0,0,RES_hh_emih_in!U21/RES_summary!U$21)</f>
        <v>0</v>
      </c>
      <c r="V21" s="72">
        <f>IF(RES_hh_emih_in!V21=0,0,RES_hh_emih_in!V21/RES_summary!V$21)</f>
        <v>0</v>
      </c>
      <c r="W21" s="72">
        <f>IF(RES_hh_emih_in!W21=0,0,RES_hh_emih_in!W21/RES_summary!W$21)</f>
        <v>0</v>
      </c>
      <c r="X21" s="72">
        <f>IF(RES_hh_emih_in!X21=0,0,RES_hh_emih_in!X21/RES_summary!X$21)</f>
        <v>2.4430856198656943</v>
      </c>
      <c r="Y21" s="72">
        <f>IF(RES_hh_emih_in!Y21=0,0,RES_hh_emih_in!Y21/RES_summary!Y$21)</f>
        <v>2.6673985797654041</v>
      </c>
      <c r="DA21" s="89" t="s">
        <v>956</v>
      </c>
    </row>
    <row r="22" spans="1:105" ht="12" customHeight="1" x14ac:dyDescent="0.25">
      <c r="A22" s="28" t="s">
        <v>202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X22" s="72">
        <f>IF(RES_hh_emih_in!X22=0,0,RES_hh_emih_in!X22/RES_summary!X$21)</f>
        <v>0</v>
      </c>
      <c r="Y22" s="72">
        <f>IF(RES_hh_emih_in!Y22=0,0,RES_hh_emih_in!Y22/RES_summary!Y$21)</f>
        <v>0</v>
      </c>
      <c r="DA22" s="89" t="s">
        <v>957</v>
      </c>
    </row>
    <row r="23" spans="1:105" ht="12" customHeight="1" x14ac:dyDescent="0.25">
      <c r="A23" s="28" t="s">
        <v>197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X23" s="72">
        <f>IF(RES_hh_emih_in!X23=0,0,RES_hh_emih_in!X23/RES_summary!X$21)</f>
        <v>0</v>
      </c>
      <c r="Y23" s="72">
        <f>IF(RES_hh_emih_in!Y23=0,0,RES_hh_emih_in!Y23/RES_summary!Y$21)</f>
        <v>0</v>
      </c>
      <c r="DA23" s="89" t="s">
        <v>958</v>
      </c>
    </row>
    <row r="24" spans="1:105" ht="12" customHeight="1" x14ac:dyDescent="0.25">
      <c r="A24" s="28" t="s">
        <v>198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X24" s="72">
        <f>IF(RES_hh_emih_in!X24=0,0,RES_hh_emih_in!X24/RES_summary!X$21)</f>
        <v>0</v>
      </c>
      <c r="Y24" s="72">
        <f>IF(RES_hh_emih_in!Y24=0,0,RES_hh_emih_in!Y24/RES_summary!Y$21)</f>
        <v>0</v>
      </c>
      <c r="DA24" s="89" t="s">
        <v>959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X25" s="74">
        <f>IF(RES_hh_emih_in!X25=0,0,RES_hh_emih_in!X25/RES_summary!X$21)</f>
        <v>0</v>
      </c>
      <c r="Y25" s="74">
        <f>IF(RES_hh_emih_in!Y25=0,0,RES_hh_emih_in!Y25/RES_summary!Y$21)</f>
        <v>0</v>
      </c>
      <c r="DA25" s="90" t="s">
        <v>960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X26" s="77">
        <f>IF(RES_hh_emih_in!X26=0,0,RES_hh_emih_in!X26/RES_summary!X$21)</f>
        <v>0</v>
      </c>
      <c r="Y26" s="77">
        <f>IF(RES_hh_emih_in!Y26=0,0,RES_hh_emih_in!Y26/RES_summary!Y$21)</f>
        <v>0</v>
      </c>
      <c r="DA26" s="92" t="s">
        <v>961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1.4256713316403574E-3</v>
      </c>
      <c r="D27" s="69">
        <f>IF(RES_hh_emih_in!D27=0,0,RES_hh_emih_in!D27/RES_summary!D$21)</f>
        <v>0</v>
      </c>
      <c r="E27" s="69">
        <f>IF(RES_hh_emih_in!E27=0,0,RES_hh_emih_in!E27/RES_summary!E$21)</f>
        <v>0</v>
      </c>
      <c r="F27" s="69">
        <f>IF(RES_hh_emih_in!F27=0,0,RES_hh_emih_in!F27/RES_summary!F$21)</f>
        <v>0</v>
      </c>
      <c r="G27" s="69">
        <f>IF(RES_hh_emih_in!G27=0,0,RES_hh_emih_in!G27/RES_summary!G$21)</f>
        <v>0</v>
      </c>
      <c r="H27" s="69">
        <f>IF(RES_hh_emih_in!H27=0,0,RES_hh_emih_in!H27/RES_summary!H$21)</f>
        <v>5.6856214439174855E-4</v>
      </c>
      <c r="I27" s="69">
        <f>IF(RES_hh_emih_in!I27=0,0,RES_hh_emih_in!I27/RES_summary!I$21)</f>
        <v>9.0195627980473869E-3</v>
      </c>
      <c r="J27" s="69">
        <f>IF(RES_hh_emih_in!J27=0,0,RES_hh_emih_in!J27/RES_summary!J$21)</f>
        <v>7.8008247748106441E-3</v>
      </c>
      <c r="K27" s="69">
        <f>IF(RES_hh_emih_in!K27=0,0,RES_hh_emih_in!K27/RES_summary!K$21)</f>
        <v>7.3273536108324974E-3</v>
      </c>
      <c r="L27" s="69">
        <f>IF(RES_hh_emih_in!L27=0,0,RES_hh_emih_in!L27/RES_summary!L$21)</f>
        <v>1.2003998220667435E-3</v>
      </c>
      <c r="M27" s="69">
        <f>IF(RES_hh_emih_in!M27=0,0,RES_hh_emih_in!M27/RES_summary!M$21)</f>
        <v>0</v>
      </c>
      <c r="N27" s="69">
        <f>IF(RES_hh_emih_in!N27=0,0,RES_hh_emih_in!N27/RES_summary!N$21)</f>
        <v>0</v>
      </c>
      <c r="O27" s="69">
        <f>IF(RES_hh_emih_in!O27=0,0,RES_hh_emih_in!O27/RES_summary!O$21)</f>
        <v>7.6159947383401357E-5</v>
      </c>
      <c r="P27" s="69">
        <f>IF(RES_hh_emih_in!P27=0,0,RES_hh_emih_in!P27/RES_summary!P$21)</f>
        <v>1.0901856412937289E-3</v>
      </c>
      <c r="Q27" s="69">
        <f>IF(RES_hh_emih_in!Q27=0,0,RES_hh_emih_in!Q27/RES_summary!Q$21)</f>
        <v>3.820425616469957E-4</v>
      </c>
      <c r="R27" s="69">
        <f>IF(RES_hh_emih_in!R27=0,0,RES_hh_emih_in!R27/RES_summary!R$21)</f>
        <v>0</v>
      </c>
      <c r="S27" s="69">
        <f>IF(RES_hh_emih_in!S27=0,0,RES_hh_emih_in!S27/RES_summary!S$21)</f>
        <v>0</v>
      </c>
      <c r="T27" s="69">
        <f>IF(RES_hh_emih_in!T27=0,0,RES_hh_emih_in!T27/RES_summary!T$21)</f>
        <v>0</v>
      </c>
      <c r="U27" s="69">
        <f>IF(RES_hh_emih_in!U27=0,0,RES_hh_emih_in!U27/RES_summary!U$21)</f>
        <v>0</v>
      </c>
      <c r="V27" s="69">
        <f>IF(RES_hh_emih_in!V27=0,0,RES_hh_emih_in!V27/RES_summary!V$21)</f>
        <v>0</v>
      </c>
      <c r="W27" s="69">
        <f>IF(RES_hh_emih_in!W27=0,0,RES_hh_emih_in!W27/RES_summary!W$21)</f>
        <v>0</v>
      </c>
      <c r="X27" s="69">
        <f>IF(RES_hh_emih_in!X27=0,0,RES_hh_emih_in!X27/RES_summary!X$21)</f>
        <v>1.7731641605005905E-3</v>
      </c>
      <c r="Y27" s="69">
        <f>IF(RES_hh_emih_in!Y27=0,0,RES_hh_emih_in!Y27/RES_summary!Y$21)</f>
        <v>6.6584963395396593E-3</v>
      </c>
      <c r="DA27" s="88" t="s">
        <v>962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X28" s="72">
        <f>IF(RES_hh_emih_in!X28=0,0,RES_hh_emih_in!X28/RES_summary!X$21)</f>
        <v>0</v>
      </c>
      <c r="Y28" s="72">
        <f>IF(RES_hh_emih_in!Y28=0,0,RES_hh_emih_in!Y28/RES_summary!Y$21)</f>
        <v>0</v>
      </c>
      <c r="DA28" s="89" t="s">
        <v>963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0</v>
      </c>
      <c r="D29" s="72">
        <f>IF(RES_hh_emih_in!D29=0,0,RES_hh_emih_in!D29/RES_summary!D$21)</f>
        <v>0</v>
      </c>
      <c r="E29" s="72">
        <f>IF(RES_hh_emih_in!E29=0,0,RES_hh_emih_in!E29/RES_summary!E$21)</f>
        <v>0</v>
      </c>
      <c r="F29" s="72">
        <f>IF(RES_hh_emih_in!F29=0,0,RES_hh_emih_in!F29/RES_summary!F$21)</f>
        <v>0</v>
      </c>
      <c r="G29" s="72">
        <f>IF(RES_hh_emih_in!G29=0,0,RES_hh_emih_in!G29/RES_summary!G$21)</f>
        <v>0</v>
      </c>
      <c r="H29" s="72">
        <f>IF(RES_hh_emih_in!H29=0,0,RES_hh_emih_in!H29/RES_summary!H$21)</f>
        <v>0</v>
      </c>
      <c r="I29" s="72">
        <f>IF(RES_hh_emih_in!I29=0,0,RES_hh_emih_in!I29/RES_summary!I$21)</f>
        <v>0</v>
      </c>
      <c r="J29" s="72">
        <f>IF(RES_hh_emih_in!J29=0,0,RES_hh_emih_in!J29/RES_summary!J$21)</f>
        <v>0</v>
      </c>
      <c r="K29" s="72">
        <f>IF(RES_hh_emih_in!K29=0,0,RES_hh_emih_in!K29/RES_summary!K$21)</f>
        <v>0</v>
      </c>
      <c r="L29" s="72">
        <f>IF(RES_hh_emih_in!L29=0,0,RES_hh_emih_in!L29/RES_summary!L$21)</f>
        <v>0</v>
      </c>
      <c r="M29" s="72">
        <f>IF(RES_hh_emih_in!M29=0,0,RES_hh_emih_in!M29/RES_summary!M$21)</f>
        <v>0</v>
      </c>
      <c r="N29" s="72">
        <f>IF(RES_hh_emih_in!N29=0,0,RES_hh_emih_in!N29/RES_summary!N$21)</f>
        <v>0</v>
      </c>
      <c r="O29" s="72">
        <f>IF(RES_hh_emih_in!O29=0,0,RES_hh_emih_in!O29/RES_summary!O$21)</f>
        <v>0</v>
      </c>
      <c r="P29" s="72">
        <f>IF(RES_hh_emih_in!P29=0,0,RES_hh_emih_in!P29/RES_summary!P$21)</f>
        <v>0</v>
      </c>
      <c r="Q29" s="72">
        <f>IF(RES_hh_emih_in!Q29=0,0,RES_hh_emih_in!Q29/RES_summary!Q$21)</f>
        <v>0</v>
      </c>
      <c r="R29" s="72">
        <f>IF(RES_hh_emih_in!R29=0,0,RES_hh_emih_in!R29/RES_summary!R$21)</f>
        <v>0</v>
      </c>
      <c r="S29" s="72">
        <f>IF(RES_hh_emih_in!S29=0,0,RES_hh_emih_in!S29/RES_summary!S$21)</f>
        <v>0</v>
      </c>
      <c r="T29" s="72">
        <f>IF(RES_hh_emih_in!T29=0,0,RES_hh_emih_in!T29/RES_summary!T$21)</f>
        <v>0</v>
      </c>
      <c r="U29" s="72">
        <f>IF(RES_hh_emih_in!U29=0,0,RES_hh_emih_in!U29/RES_summary!U$21)</f>
        <v>0</v>
      </c>
      <c r="V29" s="72">
        <f>IF(RES_hh_emih_in!V29=0,0,RES_hh_emih_in!V29/RES_summary!V$21)</f>
        <v>0</v>
      </c>
      <c r="W29" s="72">
        <f>IF(RES_hh_emih_in!W29=0,0,RES_hh_emih_in!W29/RES_summary!W$21)</f>
        <v>0</v>
      </c>
      <c r="X29" s="72">
        <f>IF(RES_hh_emih_in!X29=0,0,RES_hh_emih_in!X29/RES_summary!X$21)</f>
        <v>0</v>
      </c>
      <c r="Y29" s="72">
        <f>IF(RES_hh_emih_in!Y29=0,0,RES_hh_emih_in!Y29/RES_summary!Y$21)</f>
        <v>0</v>
      </c>
      <c r="DA29" s="89" t="s">
        <v>964</v>
      </c>
    </row>
    <row r="30" spans="1:105" ht="12" customHeight="1" x14ac:dyDescent="0.25">
      <c r="A30" s="28" t="s">
        <v>189</v>
      </c>
      <c r="B30" s="72"/>
      <c r="C30" s="72">
        <f>IF(RES_hh_emih_in!C30=0,0,RES_hh_emih_in!C30/RES_summary!C$21)</f>
        <v>0.47029438501549281</v>
      </c>
      <c r="D30" s="72">
        <f>IF(RES_hh_emih_in!D30=0,0,RES_hh_emih_in!D30/RES_summary!D$21)</f>
        <v>0</v>
      </c>
      <c r="E30" s="72">
        <f>IF(RES_hh_emih_in!E30=0,0,RES_hh_emih_in!E30/RES_summary!E$21)</f>
        <v>0</v>
      </c>
      <c r="F30" s="72">
        <f>IF(RES_hh_emih_in!F30=0,0,RES_hh_emih_in!F30/RES_summary!F$21)</f>
        <v>0</v>
      </c>
      <c r="G30" s="72">
        <f>IF(RES_hh_emih_in!G30=0,0,RES_hh_emih_in!G30/RES_summary!G$21)</f>
        <v>0</v>
      </c>
      <c r="H30" s="72">
        <f>IF(RES_hh_emih_in!H30=0,0,RES_hh_emih_in!H30/RES_summary!H$21)</f>
        <v>0.39767712375194142</v>
      </c>
      <c r="I30" s="72">
        <f>IF(RES_hh_emih_in!I30=0,0,RES_hh_emih_in!I30/RES_summary!I$21)</f>
        <v>0.34552180451121961</v>
      </c>
      <c r="J30" s="72">
        <f>IF(RES_hh_emih_in!J30=0,0,RES_hh_emih_in!J30/RES_summary!J$21)</f>
        <v>0.2464899680729481</v>
      </c>
      <c r="K30" s="72">
        <f>IF(RES_hh_emih_in!K30=0,0,RES_hh_emih_in!K30/RES_summary!K$21)</f>
        <v>0.33955010803074587</v>
      </c>
      <c r="L30" s="72">
        <f>IF(RES_hh_emih_in!L30=0,0,RES_hh_emih_in!L30/RES_summary!L$21)</f>
        <v>0.36368560793359628</v>
      </c>
      <c r="M30" s="72">
        <f>IF(RES_hh_emih_in!M30=0,0,RES_hh_emih_in!M30/RES_summary!M$21)</f>
        <v>0</v>
      </c>
      <c r="N30" s="72">
        <f>IF(RES_hh_emih_in!N30=0,0,RES_hh_emih_in!N30/RES_summary!N$21)</f>
        <v>0</v>
      </c>
      <c r="O30" s="72">
        <f>IF(RES_hh_emih_in!O30=0,0,RES_hh_emih_in!O30/RES_summary!O$21)</f>
        <v>0.3050934379158457</v>
      </c>
      <c r="P30" s="72">
        <f>IF(RES_hh_emih_in!P30=0,0,RES_hh_emih_in!P30/RES_summary!P$21)</f>
        <v>0.28444329385868883</v>
      </c>
      <c r="Q30" s="72">
        <f>IF(RES_hh_emih_in!Q30=0,0,RES_hh_emih_in!Q30/RES_summary!Q$21)</f>
        <v>0.28598560037209153</v>
      </c>
      <c r="R30" s="72">
        <f>IF(RES_hh_emih_in!R30=0,0,RES_hh_emih_in!R30/RES_summary!R$21)</f>
        <v>0</v>
      </c>
      <c r="S30" s="72">
        <f>IF(RES_hh_emih_in!S30=0,0,RES_hh_emih_in!S30/RES_summary!S$21)</f>
        <v>0</v>
      </c>
      <c r="T30" s="72">
        <f>IF(RES_hh_emih_in!T30=0,0,RES_hh_emih_in!T30/RES_summary!T$21)</f>
        <v>0</v>
      </c>
      <c r="U30" s="72">
        <f>IF(RES_hh_emih_in!U30=0,0,RES_hh_emih_in!U30/RES_summary!U$21)</f>
        <v>0</v>
      </c>
      <c r="V30" s="72">
        <f>IF(RES_hh_emih_in!V30=0,0,RES_hh_emih_in!V30/RES_summary!V$21)</f>
        <v>0</v>
      </c>
      <c r="W30" s="72">
        <f>IF(RES_hh_emih_in!W30=0,0,RES_hh_emih_in!W30/RES_summary!W$21)</f>
        <v>0</v>
      </c>
      <c r="X30" s="72">
        <f>IF(RES_hh_emih_in!X30=0,0,RES_hh_emih_in!X30/RES_summary!X$21)</f>
        <v>0.77964312171894345</v>
      </c>
      <c r="Y30" s="72">
        <f>IF(RES_hh_emih_in!Y30=0,0,RES_hh_emih_in!Y30/RES_summary!Y$21)</f>
        <v>0.82317302887779331</v>
      </c>
      <c r="DA30" s="89" t="s">
        <v>965</v>
      </c>
    </row>
    <row r="31" spans="1:105" ht="12" customHeight="1" x14ac:dyDescent="0.25">
      <c r="A31" s="28" t="s">
        <v>202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X31" s="72">
        <f>IF(RES_hh_emih_in!X31=0,0,RES_hh_emih_in!X31/RES_summary!X$21)</f>
        <v>0</v>
      </c>
      <c r="Y31" s="72">
        <f>IF(RES_hh_emih_in!Y31=0,0,RES_hh_emih_in!Y31/RES_summary!Y$21)</f>
        <v>0</v>
      </c>
      <c r="DA31" s="89" t="s">
        <v>966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X32" s="77">
        <f>IF(RES_hh_emih_in!X32=0,0,RES_hh_emih_in!X32/RES_summary!X$21)</f>
        <v>0</v>
      </c>
      <c r="Y32" s="77">
        <f>IF(RES_hh_emih_in!Y32=0,0,RES_hh_emih_in!Y32/RES_summary!Y$21)</f>
        <v>0</v>
      </c>
      <c r="DA32" s="92" t="s">
        <v>967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868.37716472320039</v>
      </c>
      <c r="C3" s="19">
        <f t="shared" ref="C3:V3" si="0">SUM(C4,C9,C12)</f>
        <v>888.12115899654691</v>
      </c>
      <c r="D3" s="19">
        <f t="shared" si="0"/>
        <v>902.5976894767756</v>
      </c>
      <c r="E3" s="19">
        <f t="shared" si="0"/>
        <v>914.51450808841003</v>
      </c>
      <c r="F3" s="19">
        <f t="shared" si="0"/>
        <v>930.55306386292523</v>
      </c>
      <c r="G3" s="19">
        <f t="shared" si="0"/>
        <v>928.17071346031798</v>
      </c>
      <c r="H3" s="19">
        <f t="shared" si="0"/>
        <v>932.37538108590115</v>
      </c>
      <c r="I3" s="19">
        <f t="shared" si="0"/>
        <v>942.70422310410686</v>
      </c>
      <c r="J3" s="19">
        <f t="shared" si="0"/>
        <v>957.27761774404416</v>
      </c>
      <c r="K3" s="19">
        <f t="shared" si="0"/>
        <v>982.02444609454528</v>
      </c>
      <c r="L3" s="19">
        <f t="shared" si="0"/>
        <v>982.59563866602184</v>
      </c>
      <c r="M3" s="19">
        <f t="shared" si="0"/>
        <v>978.9349195069143</v>
      </c>
      <c r="N3" s="19">
        <f t="shared" si="0"/>
        <v>967.22853447835314</v>
      </c>
      <c r="O3" s="19">
        <f t="shared" si="0"/>
        <v>980.44504364239879</v>
      </c>
      <c r="P3" s="19">
        <f t="shared" si="0"/>
        <v>983.00097554552349</v>
      </c>
      <c r="Q3" s="19">
        <f t="shared" si="0"/>
        <v>988.6252915032743</v>
      </c>
      <c r="R3" s="19">
        <f t="shared" si="0"/>
        <v>983.04250964915968</v>
      </c>
      <c r="S3" s="19">
        <f t="shared" si="0"/>
        <v>974.62974430145528</v>
      </c>
      <c r="T3" s="19">
        <f t="shared" si="0"/>
        <v>970.90251197946031</v>
      </c>
      <c r="U3" s="19">
        <f t="shared" si="0"/>
        <v>975.42468285861526</v>
      </c>
      <c r="V3" s="19">
        <f t="shared" si="0"/>
        <v>993.54752574253462</v>
      </c>
      <c r="W3" s="19">
        <f t="shared" ref="W3:Y3" si="1">SUM(W4,W9,W12)</f>
        <v>1018.2286278301601</v>
      </c>
      <c r="X3" s="19">
        <f t="shared" si="1"/>
        <v>982.44339453625628</v>
      </c>
      <c r="Y3" s="19">
        <f t="shared" si="1"/>
        <v>955.93657962876989</v>
      </c>
      <c r="DA3" s="56" t="s">
        <v>250</v>
      </c>
    </row>
    <row r="4" spans="1:105" ht="12.95" customHeight="1" x14ac:dyDescent="0.25">
      <c r="A4" s="23" t="s">
        <v>110</v>
      </c>
      <c r="B4" s="22">
        <f>SUM(B5:B8)</f>
        <v>390.61916337372128</v>
      </c>
      <c r="C4" s="22">
        <f t="shared" ref="C4:V4" si="2">SUM(C5:C8)</f>
        <v>391.2587819597187</v>
      </c>
      <c r="D4" s="22">
        <f t="shared" si="2"/>
        <v>392.66563949020667</v>
      </c>
      <c r="E4" s="22">
        <f t="shared" si="2"/>
        <v>395.67660635143949</v>
      </c>
      <c r="F4" s="22">
        <f t="shared" si="2"/>
        <v>398.53027521614553</v>
      </c>
      <c r="G4" s="22">
        <f t="shared" si="2"/>
        <v>393.85291327314673</v>
      </c>
      <c r="H4" s="22">
        <f t="shared" si="2"/>
        <v>390.44489669815454</v>
      </c>
      <c r="I4" s="22">
        <f t="shared" si="2"/>
        <v>390.25939188883564</v>
      </c>
      <c r="J4" s="22">
        <f t="shared" si="2"/>
        <v>397.21326596038699</v>
      </c>
      <c r="K4" s="22">
        <f t="shared" si="2"/>
        <v>403.08506186851099</v>
      </c>
      <c r="L4" s="22">
        <f t="shared" si="2"/>
        <v>394.55755550201303</v>
      </c>
      <c r="M4" s="22">
        <f t="shared" si="2"/>
        <v>390.30704531145847</v>
      </c>
      <c r="N4" s="22">
        <f t="shared" si="2"/>
        <v>386.49980092748751</v>
      </c>
      <c r="O4" s="22">
        <f t="shared" si="2"/>
        <v>386.17062913405084</v>
      </c>
      <c r="P4" s="22">
        <f t="shared" si="2"/>
        <v>381.0264553093582</v>
      </c>
      <c r="Q4" s="22">
        <f t="shared" si="2"/>
        <v>374.9288782430848</v>
      </c>
      <c r="R4" s="22">
        <f t="shared" si="2"/>
        <v>369.4244326048057</v>
      </c>
      <c r="S4" s="22">
        <f t="shared" si="2"/>
        <v>365.29292742076802</v>
      </c>
      <c r="T4" s="22">
        <f t="shared" si="2"/>
        <v>363.71508242103073</v>
      </c>
      <c r="U4" s="22">
        <f t="shared" si="2"/>
        <v>364.00743605529692</v>
      </c>
      <c r="V4" s="22">
        <f t="shared" si="2"/>
        <v>352.68979548146552</v>
      </c>
      <c r="W4" s="22">
        <f t="shared" ref="W4:Y4" si="3">SUM(W5:W8)</f>
        <v>349.55538210696966</v>
      </c>
      <c r="X4" s="22">
        <f t="shared" si="3"/>
        <v>343.60555011907553</v>
      </c>
      <c r="Y4" s="22">
        <f t="shared" si="3"/>
        <v>337.13212445711451</v>
      </c>
      <c r="DA4" s="57"/>
    </row>
    <row r="5" spans="1:105" ht="12" customHeight="1" x14ac:dyDescent="0.25">
      <c r="A5" s="28" t="s">
        <v>32</v>
      </c>
      <c r="B5" s="29">
        <f>B18*B70/11630</f>
        <v>184.83640902034313</v>
      </c>
      <c r="C5" s="29">
        <f t="shared" ref="C5:V5" si="4">C18*C70/11630</f>
        <v>185.12768004805196</v>
      </c>
      <c r="D5" s="29">
        <f t="shared" si="4"/>
        <v>185.49947164390005</v>
      </c>
      <c r="E5" s="29">
        <f t="shared" si="4"/>
        <v>186.09500879609632</v>
      </c>
      <c r="F5" s="29">
        <f t="shared" si="4"/>
        <v>186.46674488720922</v>
      </c>
      <c r="G5" s="29">
        <f t="shared" si="4"/>
        <v>183.57214926399223</v>
      </c>
      <c r="H5" s="29">
        <f t="shared" si="4"/>
        <v>181.05905438607462</v>
      </c>
      <c r="I5" s="29">
        <f t="shared" si="4"/>
        <v>180.1439626683013</v>
      </c>
      <c r="J5" s="29">
        <f t="shared" si="4"/>
        <v>182.66683821337293</v>
      </c>
      <c r="K5" s="29">
        <f t="shared" si="4"/>
        <v>184.43548388973528</v>
      </c>
      <c r="L5" s="29">
        <f t="shared" si="4"/>
        <v>180.34628005772333</v>
      </c>
      <c r="M5" s="29">
        <f t="shared" si="4"/>
        <v>178.53866298019662</v>
      </c>
      <c r="N5" s="29">
        <f t="shared" si="4"/>
        <v>177.07521670966003</v>
      </c>
      <c r="O5" s="29">
        <f t="shared" si="4"/>
        <v>176.51738808645763</v>
      </c>
      <c r="P5" s="29">
        <f t="shared" si="4"/>
        <v>174.42972628149423</v>
      </c>
      <c r="Q5" s="29">
        <f t="shared" si="4"/>
        <v>171.55810012739522</v>
      </c>
      <c r="R5" s="29">
        <f t="shared" si="4"/>
        <v>167.3504217414455</v>
      </c>
      <c r="S5" s="29">
        <f t="shared" si="4"/>
        <v>162.71138284934761</v>
      </c>
      <c r="T5" s="29">
        <f t="shared" si="4"/>
        <v>159.43713814711398</v>
      </c>
      <c r="U5" s="29">
        <f t="shared" si="4"/>
        <v>157.49447866336075</v>
      </c>
      <c r="V5" s="29">
        <f t="shared" si="4"/>
        <v>155.43036547879117</v>
      </c>
      <c r="W5" s="29">
        <f t="shared" ref="W5:Y5" si="5">W18*W70/11630</f>
        <v>152.62602856971375</v>
      </c>
      <c r="X5" s="29">
        <f t="shared" si="5"/>
        <v>150.61562623713678</v>
      </c>
      <c r="Y5" s="29">
        <f t="shared" si="5"/>
        <v>148.91130467643151</v>
      </c>
      <c r="DA5" s="58" t="s">
        <v>968</v>
      </c>
    </row>
    <row r="6" spans="1:105" ht="12" customHeight="1" x14ac:dyDescent="0.25">
      <c r="A6" s="28" t="s">
        <v>47</v>
      </c>
      <c r="B6" s="29">
        <f>B19*B71/11630</f>
        <v>87.438444839374824</v>
      </c>
      <c r="C6" s="29">
        <f t="shared" ref="C6:V6" si="6">C19*C71/11630</f>
        <v>85.945800552313258</v>
      </c>
      <c r="D6" s="29">
        <f t="shared" si="6"/>
        <v>85.585772603680269</v>
      </c>
      <c r="E6" s="29">
        <f t="shared" si="6"/>
        <v>84.954823965436972</v>
      </c>
      <c r="F6" s="29">
        <f t="shared" si="6"/>
        <v>84.732179660565293</v>
      </c>
      <c r="G6" s="29">
        <f t="shared" si="6"/>
        <v>82.858941297284986</v>
      </c>
      <c r="H6" s="29">
        <f t="shared" si="6"/>
        <v>81.073608887120585</v>
      </c>
      <c r="I6" s="29">
        <f t="shared" si="6"/>
        <v>79.74498898287321</v>
      </c>
      <c r="J6" s="29">
        <f t="shared" si="6"/>
        <v>79.192550123249603</v>
      </c>
      <c r="K6" s="29">
        <f t="shared" si="6"/>
        <v>79.284124204335257</v>
      </c>
      <c r="L6" s="29">
        <f t="shared" si="6"/>
        <v>75.781942745202628</v>
      </c>
      <c r="M6" s="29">
        <f t="shared" si="6"/>
        <v>73.417359135068111</v>
      </c>
      <c r="N6" s="29">
        <f t="shared" si="6"/>
        <v>71.335274685609349</v>
      </c>
      <c r="O6" s="29">
        <f t="shared" si="6"/>
        <v>69.74689752728942</v>
      </c>
      <c r="P6" s="29">
        <f t="shared" si="6"/>
        <v>66.813471583260636</v>
      </c>
      <c r="Q6" s="29">
        <f t="shared" si="6"/>
        <v>64.526353690979505</v>
      </c>
      <c r="R6" s="29">
        <f t="shared" si="6"/>
        <v>63.490592880992018</v>
      </c>
      <c r="S6" s="29">
        <f t="shared" si="6"/>
        <v>62.957310948657764</v>
      </c>
      <c r="T6" s="29">
        <f t="shared" si="6"/>
        <v>62.924399852868973</v>
      </c>
      <c r="U6" s="29">
        <f t="shared" si="6"/>
        <v>63.199751015329582</v>
      </c>
      <c r="V6" s="29">
        <f t="shared" si="6"/>
        <v>60.413497076006692</v>
      </c>
      <c r="W6" s="29">
        <f t="shared" ref="W6:Y6" si="7">W19*W71/11630</f>
        <v>59.788574639464983</v>
      </c>
      <c r="X6" s="29">
        <f t="shared" si="7"/>
        <v>59.566927393797478</v>
      </c>
      <c r="Y6" s="29">
        <f t="shared" si="7"/>
        <v>58.656860930026028</v>
      </c>
      <c r="DA6" s="58" t="s">
        <v>969</v>
      </c>
    </row>
    <row r="7" spans="1:105" ht="12" customHeight="1" x14ac:dyDescent="0.25">
      <c r="A7" s="28" t="s">
        <v>46</v>
      </c>
      <c r="B7" s="29">
        <f>B20*B72/11630</f>
        <v>76.854882676234098</v>
      </c>
      <c r="C7" s="29">
        <f t="shared" ref="C7:V7" si="8">C20*C72/11630</f>
        <v>77.349538935921245</v>
      </c>
      <c r="D7" s="29">
        <f t="shared" si="8"/>
        <v>77.823374184816601</v>
      </c>
      <c r="E7" s="29">
        <f t="shared" si="8"/>
        <v>80.109327651648229</v>
      </c>
      <c r="F7" s="29">
        <f t="shared" si="8"/>
        <v>81.626215890987979</v>
      </c>
      <c r="G7" s="29">
        <f t="shared" si="8"/>
        <v>81.642226519044911</v>
      </c>
      <c r="H7" s="29">
        <f t="shared" si="8"/>
        <v>82.238128879075163</v>
      </c>
      <c r="I7" s="29">
        <f t="shared" si="8"/>
        <v>83.47608905603299</v>
      </c>
      <c r="J7" s="29">
        <f t="shared" si="8"/>
        <v>86.745939422712823</v>
      </c>
      <c r="K7" s="29">
        <f t="shared" si="8"/>
        <v>89.079349181305474</v>
      </c>
      <c r="L7" s="29">
        <f t="shared" si="8"/>
        <v>87.865318425399082</v>
      </c>
      <c r="M7" s="29">
        <f t="shared" si="8"/>
        <v>87.130397197948497</v>
      </c>
      <c r="N7" s="29">
        <f t="shared" si="8"/>
        <v>85.909309215406793</v>
      </c>
      <c r="O7" s="29">
        <f t="shared" si="8"/>
        <v>86.454035516313681</v>
      </c>
      <c r="P7" s="29">
        <f t="shared" si="8"/>
        <v>85.456156788776042</v>
      </c>
      <c r="Q7" s="29">
        <f t="shared" si="8"/>
        <v>83.655581387365643</v>
      </c>
      <c r="R7" s="29">
        <f t="shared" si="8"/>
        <v>82.552242415567605</v>
      </c>
      <c r="S7" s="29">
        <f t="shared" si="8"/>
        <v>81.998841528659923</v>
      </c>
      <c r="T7" s="29">
        <f t="shared" si="8"/>
        <v>81.001790079759658</v>
      </c>
      <c r="U7" s="29">
        <f t="shared" si="8"/>
        <v>79.878529913051921</v>
      </c>
      <c r="V7" s="29">
        <f t="shared" si="8"/>
        <v>72.317237125009896</v>
      </c>
      <c r="W7" s="29">
        <f t="shared" ref="W7:Y7" si="9">W20*W72/11630</f>
        <v>68.385314661670108</v>
      </c>
      <c r="X7" s="29">
        <f t="shared" si="9"/>
        <v>64.900264134531625</v>
      </c>
      <c r="Y7" s="29">
        <f t="shared" si="9"/>
        <v>61.679790419385171</v>
      </c>
      <c r="DA7" s="58" t="s">
        <v>970</v>
      </c>
    </row>
    <row r="8" spans="1:105" ht="12" customHeight="1" x14ac:dyDescent="0.25">
      <c r="A8" s="28" t="s">
        <v>45</v>
      </c>
      <c r="B8" s="29">
        <f>B21*B73/11630</f>
        <v>41.489426837769258</v>
      </c>
      <c r="C8" s="29">
        <f t="shared" ref="C8:V8" si="10">C21*C73/11630</f>
        <v>42.835762423432271</v>
      </c>
      <c r="D8" s="29">
        <f t="shared" si="10"/>
        <v>43.757021057809794</v>
      </c>
      <c r="E8" s="29">
        <f t="shared" si="10"/>
        <v>44.517445938257936</v>
      </c>
      <c r="F8" s="29">
        <f t="shared" si="10"/>
        <v>45.705134777383094</v>
      </c>
      <c r="G8" s="29">
        <f t="shared" si="10"/>
        <v>45.779596192824634</v>
      </c>
      <c r="H8" s="29">
        <f t="shared" si="10"/>
        <v>46.074104545884147</v>
      </c>
      <c r="I8" s="29">
        <f t="shared" si="10"/>
        <v>46.894351181628132</v>
      </c>
      <c r="J8" s="29">
        <f t="shared" si="10"/>
        <v>48.607938201051638</v>
      </c>
      <c r="K8" s="29">
        <f t="shared" si="10"/>
        <v>50.286104593135029</v>
      </c>
      <c r="L8" s="29">
        <f t="shared" si="10"/>
        <v>50.564014273687981</v>
      </c>
      <c r="M8" s="29">
        <f t="shared" si="10"/>
        <v>51.220625998245239</v>
      </c>
      <c r="N8" s="29">
        <f t="shared" si="10"/>
        <v>52.180000316811316</v>
      </c>
      <c r="O8" s="29">
        <f t="shared" si="10"/>
        <v>53.452308003990076</v>
      </c>
      <c r="P8" s="29">
        <f t="shared" si="10"/>
        <v>54.327100655827302</v>
      </c>
      <c r="Q8" s="29">
        <f t="shared" si="10"/>
        <v>55.188843037344448</v>
      </c>
      <c r="R8" s="29">
        <f t="shared" si="10"/>
        <v>56.031175566800606</v>
      </c>
      <c r="S8" s="29">
        <f t="shared" si="10"/>
        <v>57.625392094102743</v>
      </c>
      <c r="T8" s="29">
        <f t="shared" si="10"/>
        <v>60.351754341288121</v>
      </c>
      <c r="U8" s="29">
        <f t="shared" si="10"/>
        <v>63.434676463554609</v>
      </c>
      <c r="V8" s="29">
        <f t="shared" si="10"/>
        <v>64.528695801657747</v>
      </c>
      <c r="W8" s="29">
        <f t="shared" ref="W8:Y8" si="11">W21*W73/11630</f>
        <v>68.755464236120787</v>
      </c>
      <c r="X8" s="29">
        <f t="shared" si="11"/>
        <v>68.522732353609683</v>
      </c>
      <c r="Y8" s="29">
        <f t="shared" si="11"/>
        <v>67.884168431271789</v>
      </c>
      <c r="DA8" s="58" t="s">
        <v>971</v>
      </c>
    </row>
    <row r="9" spans="1:105" ht="12.95" customHeight="1" x14ac:dyDescent="0.25">
      <c r="A9" s="23" t="s">
        <v>109</v>
      </c>
      <c r="B9" s="22">
        <f>SUM(B10:B11)</f>
        <v>188.7030680525481</v>
      </c>
      <c r="C9" s="22">
        <f t="shared" ref="C9:V9" si="12">SUM(C10:C11)</f>
        <v>202.92464761497661</v>
      </c>
      <c r="D9" s="22">
        <f t="shared" si="12"/>
        <v>212.80414078367119</v>
      </c>
      <c r="E9" s="22">
        <f t="shared" si="12"/>
        <v>218.87191146362517</v>
      </c>
      <c r="F9" s="22">
        <f t="shared" si="12"/>
        <v>229.0836186852838</v>
      </c>
      <c r="G9" s="22">
        <f t="shared" si="12"/>
        <v>233.40049396972432</v>
      </c>
      <c r="H9" s="22">
        <f t="shared" si="12"/>
        <v>242.47095056690935</v>
      </c>
      <c r="I9" s="22">
        <f t="shared" si="12"/>
        <v>251.60965254329511</v>
      </c>
      <c r="J9" s="22">
        <f t="shared" si="12"/>
        <v>261.89907734735687</v>
      </c>
      <c r="K9" s="22">
        <f t="shared" si="12"/>
        <v>276.01610035101896</v>
      </c>
      <c r="L9" s="22">
        <f t="shared" si="12"/>
        <v>286.14199597770096</v>
      </c>
      <c r="M9" s="22">
        <f t="shared" si="12"/>
        <v>293.07623740635665</v>
      </c>
      <c r="N9" s="22">
        <f t="shared" si="12"/>
        <v>296.33442650827629</v>
      </c>
      <c r="O9" s="22">
        <f t="shared" si="12"/>
        <v>312.33710017729101</v>
      </c>
      <c r="P9" s="22">
        <f t="shared" si="12"/>
        <v>327.14913872281102</v>
      </c>
      <c r="Q9" s="22">
        <f t="shared" si="12"/>
        <v>351.07382625998457</v>
      </c>
      <c r="R9" s="22">
        <f t="shared" si="12"/>
        <v>359.17253927576309</v>
      </c>
      <c r="S9" s="22">
        <f t="shared" si="12"/>
        <v>362.70052475564466</v>
      </c>
      <c r="T9" s="22">
        <f t="shared" si="12"/>
        <v>369.4963230768825</v>
      </c>
      <c r="U9" s="22">
        <f t="shared" si="12"/>
        <v>380.38826454189439</v>
      </c>
      <c r="V9" s="22">
        <f t="shared" si="12"/>
        <v>406.05045157677012</v>
      </c>
      <c r="W9" s="22">
        <f t="shared" ref="W9:Y9" si="13">SUM(W10:W11)</f>
        <v>427.23874268974896</v>
      </c>
      <c r="X9" s="22">
        <f t="shared" si="13"/>
        <v>411.74953406251723</v>
      </c>
      <c r="Y9" s="22">
        <f t="shared" si="13"/>
        <v>402.48035958015089</v>
      </c>
      <c r="DA9" s="57"/>
    </row>
    <row r="10" spans="1:105" ht="12" customHeight="1" x14ac:dyDescent="0.25">
      <c r="A10" s="28" t="s">
        <v>28</v>
      </c>
      <c r="B10" s="29">
        <f>B23*B75/11630</f>
        <v>136.68149696874863</v>
      </c>
      <c r="C10" s="29">
        <f t="shared" ref="C10:V10" si="14">C23*C75/11630</f>
        <v>148.96561818167393</v>
      </c>
      <c r="D10" s="29">
        <f t="shared" si="14"/>
        <v>158.14224327045631</v>
      </c>
      <c r="E10" s="29">
        <f t="shared" si="14"/>
        <v>163.56452516880771</v>
      </c>
      <c r="F10" s="29">
        <f t="shared" si="14"/>
        <v>171.78471477223323</v>
      </c>
      <c r="G10" s="29">
        <f t="shared" si="14"/>
        <v>176.20970935967981</v>
      </c>
      <c r="H10" s="29">
        <f t="shared" si="14"/>
        <v>184.15785431742731</v>
      </c>
      <c r="I10" s="29">
        <f t="shared" si="14"/>
        <v>192.58521968078901</v>
      </c>
      <c r="J10" s="29">
        <f t="shared" si="14"/>
        <v>202.67155659529641</v>
      </c>
      <c r="K10" s="29">
        <f t="shared" si="14"/>
        <v>215.31120092216366</v>
      </c>
      <c r="L10" s="29">
        <f t="shared" si="14"/>
        <v>225.1553417287767</v>
      </c>
      <c r="M10" s="29">
        <f t="shared" si="14"/>
        <v>230.88711224200529</v>
      </c>
      <c r="N10" s="29">
        <f t="shared" si="14"/>
        <v>232.43860087709302</v>
      </c>
      <c r="O10" s="29">
        <f t="shared" si="14"/>
        <v>245.80437155177594</v>
      </c>
      <c r="P10" s="29">
        <f t="shared" si="14"/>
        <v>257.76409149195638</v>
      </c>
      <c r="Q10" s="29">
        <f t="shared" si="14"/>
        <v>276.00734798817001</v>
      </c>
      <c r="R10" s="29">
        <f t="shared" si="14"/>
        <v>278.46098627391848</v>
      </c>
      <c r="S10" s="29">
        <f t="shared" si="14"/>
        <v>275.95439723204703</v>
      </c>
      <c r="T10" s="29">
        <f t="shared" si="14"/>
        <v>274.20714523554739</v>
      </c>
      <c r="U10" s="29">
        <f t="shared" si="14"/>
        <v>277.51409073475628</v>
      </c>
      <c r="V10" s="29">
        <f t="shared" si="14"/>
        <v>290.36812572239216</v>
      </c>
      <c r="W10" s="29">
        <f t="shared" ref="W10:Y10" si="15">W23*W75/11630</f>
        <v>300.06833705713439</v>
      </c>
      <c r="X10" s="29">
        <f t="shared" si="15"/>
        <v>283.72155170829791</v>
      </c>
      <c r="Y10" s="29">
        <f t="shared" si="15"/>
        <v>273.52865562697457</v>
      </c>
      <c r="DA10" s="58" t="s">
        <v>972</v>
      </c>
    </row>
    <row r="11" spans="1:105" ht="12" customHeight="1" x14ac:dyDescent="0.25">
      <c r="A11" s="28" t="s">
        <v>27</v>
      </c>
      <c r="B11" s="29">
        <f>B24*B76/11630</f>
        <v>52.021571083799472</v>
      </c>
      <c r="C11" s="29">
        <f t="shared" ref="C11:V11" si="16">C24*C76/11630</f>
        <v>53.959029433302668</v>
      </c>
      <c r="D11" s="29">
        <f t="shared" si="16"/>
        <v>54.661897513214882</v>
      </c>
      <c r="E11" s="29">
        <f t="shared" si="16"/>
        <v>55.307386294817462</v>
      </c>
      <c r="F11" s="29">
        <f t="shared" si="16"/>
        <v>57.298903913050552</v>
      </c>
      <c r="G11" s="29">
        <f t="shared" si="16"/>
        <v>57.19078461004451</v>
      </c>
      <c r="H11" s="29">
        <f t="shared" si="16"/>
        <v>58.313096249482044</v>
      </c>
      <c r="I11" s="29">
        <f t="shared" si="16"/>
        <v>59.024432862506089</v>
      </c>
      <c r="J11" s="29">
        <f t="shared" si="16"/>
        <v>59.227520752060478</v>
      </c>
      <c r="K11" s="29">
        <f t="shared" si="16"/>
        <v>60.704899428855306</v>
      </c>
      <c r="L11" s="29">
        <f t="shared" si="16"/>
        <v>60.986654248924246</v>
      </c>
      <c r="M11" s="29">
        <f t="shared" si="16"/>
        <v>62.189125164351381</v>
      </c>
      <c r="N11" s="29">
        <f t="shared" si="16"/>
        <v>63.895825631183257</v>
      </c>
      <c r="O11" s="29">
        <f t="shared" si="16"/>
        <v>66.532728625515063</v>
      </c>
      <c r="P11" s="29">
        <f t="shared" si="16"/>
        <v>69.38504723085461</v>
      </c>
      <c r="Q11" s="29">
        <f t="shared" si="16"/>
        <v>75.066478271814532</v>
      </c>
      <c r="R11" s="29">
        <f t="shared" si="16"/>
        <v>80.711553001844592</v>
      </c>
      <c r="S11" s="29">
        <f t="shared" si="16"/>
        <v>86.746127523597636</v>
      </c>
      <c r="T11" s="29">
        <f t="shared" si="16"/>
        <v>95.289177841335132</v>
      </c>
      <c r="U11" s="29">
        <f t="shared" si="16"/>
        <v>102.87417380713813</v>
      </c>
      <c r="V11" s="29">
        <f t="shared" si="16"/>
        <v>115.68232585437792</v>
      </c>
      <c r="W11" s="29">
        <f t="shared" ref="W11:Y11" si="17">W24*W76/11630</f>
        <v>127.17040563261456</v>
      </c>
      <c r="X11" s="29">
        <f t="shared" si="17"/>
        <v>128.02798235421935</v>
      </c>
      <c r="Y11" s="29">
        <f t="shared" si="17"/>
        <v>128.95170395317635</v>
      </c>
      <c r="DA11" s="58" t="s">
        <v>973</v>
      </c>
    </row>
    <row r="12" spans="1:105" ht="12.95" customHeight="1" x14ac:dyDescent="0.25">
      <c r="A12" s="23" t="s">
        <v>108</v>
      </c>
      <c r="B12" s="22">
        <f>SUM(B13:B14)</f>
        <v>289.05493329693104</v>
      </c>
      <c r="C12" s="22">
        <f t="shared" ref="C12:V12" si="18">SUM(C13:C14)</f>
        <v>293.93772942185154</v>
      </c>
      <c r="D12" s="22">
        <f t="shared" si="18"/>
        <v>297.12790920289774</v>
      </c>
      <c r="E12" s="22">
        <f t="shared" si="18"/>
        <v>299.96599027334537</v>
      </c>
      <c r="F12" s="22">
        <f t="shared" si="18"/>
        <v>302.93916996149591</v>
      </c>
      <c r="G12" s="22">
        <f t="shared" si="18"/>
        <v>300.91730621744688</v>
      </c>
      <c r="H12" s="22">
        <f t="shared" si="18"/>
        <v>299.45953382083724</v>
      </c>
      <c r="I12" s="22">
        <f t="shared" si="18"/>
        <v>300.83517867197611</v>
      </c>
      <c r="J12" s="22">
        <f t="shared" si="18"/>
        <v>298.16527443630019</v>
      </c>
      <c r="K12" s="22">
        <f t="shared" si="18"/>
        <v>302.92328387501533</v>
      </c>
      <c r="L12" s="22">
        <f t="shared" si="18"/>
        <v>301.89608718630785</v>
      </c>
      <c r="M12" s="22">
        <f t="shared" si="18"/>
        <v>295.55163678909923</v>
      </c>
      <c r="N12" s="22">
        <f t="shared" si="18"/>
        <v>284.39430704258933</v>
      </c>
      <c r="O12" s="22">
        <f t="shared" si="18"/>
        <v>281.937314331057</v>
      </c>
      <c r="P12" s="22">
        <f t="shared" si="18"/>
        <v>274.82538151335427</v>
      </c>
      <c r="Q12" s="22">
        <f t="shared" si="18"/>
        <v>262.62258700020493</v>
      </c>
      <c r="R12" s="22">
        <f t="shared" si="18"/>
        <v>254.44553776859078</v>
      </c>
      <c r="S12" s="22">
        <f t="shared" si="18"/>
        <v>246.63629212504264</v>
      </c>
      <c r="T12" s="22">
        <f t="shared" si="18"/>
        <v>237.69110648154714</v>
      </c>
      <c r="U12" s="22">
        <f t="shared" si="18"/>
        <v>231.02898226142398</v>
      </c>
      <c r="V12" s="22">
        <f t="shared" si="18"/>
        <v>234.80727868429909</v>
      </c>
      <c r="W12" s="22">
        <f t="shared" ref="W12:Y12" si="19">SUM(W13:W14)</f>
        <v>241.4345030334415</v>
      </c>
      <c r="X12" s="22">
        <f t="shared" si="19"/>
        <v>227.08831035466358</v>
      </c>
      <c r="Y12" s="22">
        <f t="shared" si="19"/>
        <v>216.32409559150446</v>
      </c>
      <c r="DA12" s="57"/>
    </row>
    <row r="13" spans="1:105" ht="12" customHeight="1" x14ac:dyDescent="0.25">
      <c r="A13" s="30" t="s">
        <v>44</v>
      </c>
      <c r="B13" s="31">
        <f>B26*B78/11630</f>
        <v>233.96789451732343</v>
      </c>
      <c r="C13" s="31">
        <f t="shared" ref="C13:V13" si="20">C26*C78/11630</f>
        <v>237.14358961365048</v>
      </c>
      <c r="D13" s="31">
        <f t="shared" si="20"/>
        <v>239.0587015213269</v>
      </c>
      <c r="E13" s="31">
        <f t="shared" si="20"/>
        <v>240.32760542603518</v>
      </c>
      <c r="F13" s="31">
        <f t="shared" si="20"/>
        <v>240.86024762400123</v>
      </c>
      <c r="G13" s="31">
        <f t="shared" si="20"/>
        <v>237.50839702570039</v>
      </c>
      <c r="H13" s="31">
        <f t="shared" si="20"/>
        <v>234.88448218248749</v>
      </c>
      <c r="I13" s="31">
        <f t="shared" si="20"/>
        <v>233.95081188019824</v>
      </c>
      <c r="J13" s="31">
        <f t="shared" si="20"/>
        <v>228.92546425494743</v>
      </c>
      <c r="K13" s="31">
        <f t="shared" si="20"/>
        <v>229.37280449804697</v>
      </c>
      <c r="L13" s="31">
        <f t="shared" si="20"/>
        <v>224.59590925813697</v>
      </c>
      <c r="M13" s="31">
        <f t="shared" si="20"/>
        <v>214.57742941178813</v>
      </c>
      <c r="N13" s="31">
        <f t="shared" si="20"/>
        <v>201.94597593129944</v>
      </c>
      <c r="O13" s="31">
        <f t="shared" si="20"/>
        <v>196.2515655100992</v>
      </c>
      <c r="P13" s="31">
        <f t="shared" si="20"/>
        <v>186.59027398290038</v>
      </c>
      <c r="Q13" s="31">
        <f t="shared" si="20"/>
        <v>172.42269668996499</v>
      </c>
      <c r="R13" s="31">
        <f t="shared" si="20"/>
        <v>160.57864017873536</v>
      </c>
      <c r="S13" s="31">
        <f t="shared" si="20"/>
        <v>149.96355925657249</v>
      </c>
      <c r="T13" s="31">
        <f t="shared" si="20"/>
        <v>139.06353537815258</v>
      </c>
      <c r="U13" s="31">
        <f t="shared" si="20"/>
        <v>129.85170256856429</v>
      </c>
      <c r="V13" s="31">
        <f t="shared" si="20"/>
        <v>127.24066893100091</v>
      </c>
      <c r="W13" s="31">
        <f t="shared" ref="W13:Y13" si="21">W26*W78/11630</f>
        <v>127.66217004825469</v>
      </c>
      <c r="X13" s="31">
        <f t="shared" si="21"/>
        <v>117.11237479088618</v>
      </c>
      <c r="Y13" s="31">
        <f t="shared" si="21"/>
        <v>108.73864942310982</v>
      </c>
      <c r="DA13" s="59" t="s">
        <v>974</v>
      </c>
    </row>
    <row r="14" spans="1:105" ht="12" customHeight="1" x14ac:dyDescent="0.25">
      <c r="A14" s="32" t="s">
        <v>25</v>
      </c>
      <c r="B14" s="33">
        <f>B27*B79/11630</f>
        <v>55.087038779607582</v>
      </c>
      <c r="C14" s="33">
        <f t="shared" ref="C14:V14" si="22">C27*C79/11630</f>
        <v>56.794139808201066</v>
      </c>
      <c r="D14" s="33">
        <f t="shared" si="22"/>
        <v>58.069207681570816</v>
      </c>
      <c r="E14" s="33">
        <f t="shared" si="22"/>
        <v>59.638384847310185</v>
      </c>
      <c r="F14" s="33">
        <f t="shared" si="22"/>
        <v>62.078922337494674</v>
      </c>
      <c r="G14" s="33">
        <f t="shared" si="22"/>
        <v>63.408909191746467</v>
      </c>
      <c r="H14" s="33">
        <f t="shared" si="22"/>
        <v>64.575051638349763</v>
      </c>
      <c r="I14" s="33">
        <f t="shared" si="22"/>
        <v>66.88436679177785</v>
      </c>
      <c r="J14" s="33">
        <f t="shared" si="22"/>
        <v>69.23981018135278</v>
      </c>
      <c r="K14" s="33">
        <f t="shared" si="22"/>
        <v>73.550479376968354</v>
      </c>
      <c r="L14" s="33">
        <f t="shared" si="22"/>
        <v>77.300177928170896</v>
      </c>
      <c r="M14" s="33">
        <f t="shared" si="22"/>
        <v>80.974207377311131</v>
      </c>
      <c r="N14" s="33">
        <f t="shared" si="22"/>
        <v>82.448331111289903</v>
      </c>
      <c r="O14" s="33">
        <f t="shared" si="22"/>
        <v>85.685748820957784</v>
      </c>
      <c r="P14" s="33">
        <f t="shared" si="22"/>
        <v>88.23510753045386</v>
      </c>
      <c r="Q14" s="33">
        <f t="shared" si="22"/>
        <v>90.199890310239908</v>
      </c>
      <c r="R14" s="33">
        <f t="shared" si="22"/>
        <v>93.866897589855441</v>
      </c>
      <c r="S14" s="33">
        <f t="shared" si="22"/>
        <v>96.672732868470135</v>
      </c>
      <c r="T14" s="33">
        <f t="shared" si="22"/>
        <v>98.627571103394558</v>
      </c>
      <c r="U14" s="33">
        <f t="shared" si="22"/>
        <v>101.17727969285968</v>
      </c>
      <c r="V14" s="33">
        <f t="shared" si="22"/>
        <v>107.56660975329817</v>
      </c>
      <c r="W14" s="33">
        <f t="shared" ref="W14:Y14" si="23">W27*W79/11630</f>
        <v>113.77233298518681</v>
      </c>
      <c r="X14" s="33">
        <f t="shared" si="23"/>
        <v>109.9759355637774</v>
      </c>
      <c r="Y14" s="33">
        <f t="shared" si="23"/>
        <v>107.58544616839464</v>
      </c>
      <c r="DA14" s="60" t="s">
        <v>975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30456.459080503515</v>
      </c>
      <c r="C16" s="19">
        <f t="shared" ref="C16:Q16" si="24">SUM(C17,C22,C25)</f>
        <v>31082.667455471565</v>
      </c>
      <c r="D16" s="19">
        <f t="shared" si="24"/>
        <v>31538.885389794363</v>
      </c>
      <c r="E16" s="19">
        <f t="shared" si="24"/>
        <v>32106.096619510921</v>
      </c>
      <c r="F16" s="19">
        <f t="shared" si="24"/>
        <v>32987.012580505085</v>
      </c>
      <c r="G16" s="19">
        <f t="shared" si="24"/>
        <v>33236.825150040495</v>
      </c>
      <c r="H16" s="19">
        <f t="shared" si="24"/>
        <v>33554.161314450335</v>
      </c>
      <c r="I16" s="19">
        <f t="shared" si="24"/>
        <v>34355.82482211593</v>
      </c>
      <c r="J16" s="19">
        <f t="shared" si="24"/>
        <v>35303.130975597742</v>
      </c>
      <c r="K16" s="19">
        <f t="shared" si="24"/>
        <v>37119.927617824047</v>
      </c>
      <c r="L16" s="19">
        <f t="shared" si="24"/>
        <v>38282.751984992967</v>
      </c>
      <c r="M16" s="19">
        <f t="shared" si="24"/>
        <v>39222.718544502844</v>
      </c>
      <c r="N16" s="19">
        <f t="shared" si="24"/>
        <v>39374.78242840906</v>
      </c>
      <c r="O16" s="19">
        <f t="shared" si="24"/>
        <v>40465.839198897433</v>
      </c>
      <c r="P16" s="19">
        <f t="shared" si="24"/>
        <v>41105.079700632094</v>
      </c>
      <c r="Q16" s="19">
        <f t="shared" si="24"/>
        <v>41480.216097875178</v>
      </c>
      <c r="R16" s="19">
        <f t="shared" ref="R16" si="25">SUM(R17,R22,R25)</f>
        <v>41828.30318035886</v>
      </c>
      <c r="S16" s="19">
        <f t="shared" ref="S16" si="26">SUM(S17,S22,S25)</f>
        <v>42276.021000407694</v>
      </c>
      <c r="T16" s="19">
        <f t="shared" ref="T16" si="27">SUM(T17,T22,T25)</f>
        <v>42793.968020576795</v>
      </c>
      <c r="U16" s="19">
        <f t="shared" ref="U16" si="28">SUM(U17,U22,U25)</f>
        <v>43254.881162863356</v>
      </c>
      <c r="V16" s="19">
        <f t="shared" ref="V16:W16" si="29">SUM(V17,V22,V25)</f>
        <v>43688.323511366514</v>
      </c>
      <c r="W16" s="19">
        <f t="shared" si="29"/>
        <v>43453.463524368584</v>
      </c>
      <c r="X16" s="19">
        <f t="shared" ref="X16:Y16" si="30">SUM(X17,X22,X25)</f>
        <v>43642.542160257573</v>
      </c>
      <c r="Y16" s="19">
        <f t="shared" si="30"/>
        <v>43427.9126518462</v>
      </c>
      <c r="DA16" s="56" t="s">
        <v>976</v>
      </c>
    </row>
    <row r="17" spans="1:105" ht="12.95" customHeight="1" x14ac:dyDescent="0.25">
      <c r="A17" s="23" t="s">
        <v>110</v>
      </c>
      <c r="B17" s="22">
        <f>SUM(B18:B21)</f>
        <v>6598.0959693729146</v>
      </c>
      <c r="C17" s="22">
        <f t="shared" ref="C17:Q17" si="31">SUM(C18:C21)</f>
        <v>6663.5411189889046</v>
      </c>
      <c r="D17" s="22">
        <f t="shared" si="31"/>
        <v>6721.2879960511782</v>
      </c>
      <c r="E17" s="22">
        <f t="shared" si="31"/>
        <v>6814.504368330433</v>
      </c>
      <c r="F17" s="22">
        <f t="shared" si="31"/>
        <v>6918.4102335117059</v>
      </c>
      <c r="G17" s="22">
        <f t="shared" si="31"/>
        <v>6897.6418766746283</v>
      </c>
      <c r="H17" s="22">
        <f t="shared" si="31"/>
        <v>6910.7959802089063</v>
      </c>
      <c r="I17" s="22">
        <f t="shared" si="31"/>
        <v>6985.2751436288017</v>
      </c>
      <c r="J17" s="22">
        <f t="shared" si="31"/>
        <v>7227.588454665175</v>
      </c>
      <c r="K17" s="22">
        <f t="shared" si="31"/>
        <v>7436.6612101061237</v>
      </c>
      <c r="L17" s="22">
        <f t="shared" si="31"/>
        <v>7387.7293053452868</v>
      </c>
      <c r="M17" s="22">
        <f t="shared" si="31"/>
        <v>7367.4090861200748</v>
      </c>
      <c r="N17" s="22">
        <f t="shared" si="31"/>
        <v>7304.1588851221704</v>
      </c>
      <c r="O17" s="22">
        <f t="shared" si="31"/>
        <v>7314.1892286894699</v>
      </c>
      <c r="P17" s="22">
        <f t="shared" si="31"/>
        <v>7238.3889311383509</v>
      </c>
      <c r="Q17" s="22">
        <f t="shared" si="31"/>
        <v>7116.9591285009319</v>
      </c>
      <c r="R17" s="22">
        <f t="shared" ref="R17" si="32">SUM(R18:R21)</f>
        <v>6983.4820225865269</v>
      </c>
      <c r="S17" s="22">
        <f t="shared" ref="S17" si="33">SUM(S18:S21)</f>
        <v>6865.2739203388328</v>
      </c>
      <c r="T17" s="22">
        <f t="shared" ref="T17" si="34">SUM(T18:T21)</f>
        <v>6798.9743964818472</v>
      </c>
      <c r="U17" s="22">
        <f t="shared" ref="U17" si="35">SUM(U18:U21)</f>
        <v>6705.1773244619026</v>
      </c>
      <c r="V17" s="22">
        <f t="shared" ref="V17:W17" si="36">SUM(V18:V21)</f>
        <v>6560.4514637276225</v>
      </c>
      <c r="W17" s="22">
        <f t="shared" si="36"/>
        <v>6391.8028657041668</v>
      </c>
      <c r="X17" s="22">
        <f t="shared" ref="X17:Y17" si="37">SUM(X18:X21)</f>
        <v>6313.9815064444902</v>
      </c>
      <c r="Y17" s="22">
        <f t="shared" si="37"/>
        <v>6170.8816914747322</v>
      </c>
      <c r="DA17" s="57"/>
    </row>
    <row r="18" spans="1:105" ht="12" customHeight="1" x14ac:dyDescent="0.25">
      <c r="A18" s="28" t="s">
        <v>32</v>
      </c>
      <c r="B18" s="29">
        <f>B31*B83/1000000</f>
        <v>245.39354302586659</v>
      </c>
      <c r="C18" s="29">
        <f t="shared" ref="C18:Q18" si="38">C31*C83/1000000</f>
        <v>245.7802418902792</v>
      </c>
      <c r="D18" s="29">
        <f t="shared" si="38"/>
        <v>246.27384191992684</v>
      </c>
      <c r="E18" s="29">
        <f t="shared" si="38"/>
        <v>247.06449227152993</v>
      </c>
      <c r="F18" s="29">
        <f t="shared" si="38"/>
        <v>247.55801861167163</v>
      </c>
      <c r="G18" s="29">
        <f t="shared" si="38"/>
        <v>243.71507944523177</v>
      </c>
      <c r="H18" s="29">
        <f t="shared" si="38"/>
        <v>240.37863042352154</v>
      </c>
      <c r="I18" s="29">
        <f t="shared" si="38"/>
        <v>239.16373125940007</v>
      </c>
      <c r="J18" s="29">
        <f t="shared" si="38"/>
        <v>242.51316534492327</v>
      </c>
      <c r="K18" s="29">
        <f t="shared" si="38"/>
        <v>244.86126457050486</v>
      </c>
      <c r="L18" s="29">
        <f t="shared" si="38"/>
        <v>239.4323329990095</v>
      </c>
      <c r="M18" s="29">
        <f t="shared" si="38"/>
        <v>237.03249434471323</v>
      </c>
      <c r="N18" s="29">
        <f t="shared" si="38"/>
        <v>235.08958565449171</v>
      </c>
      <c r="O18" s="29">
        <f t="shared" si="38"/>
        <v>234.34899811021737</v>
      </c>
      <c r="P18" s="29">
        <f t="shared" si="38"/>
        <v>231.57736491481486</v>
      </c>
      <c r="Q18" s="29">
        <f t="shared" si="38"/>
        <v>227.76492060292318</v>
      </c>
      <c r="R18" s="29">
        <f t="shared" ref="R18:V18" si="39">R31*R83/1000000</f>
        <v>222.17869918413373</v>
      </c>
      <c r="S18" s="29">
        <f t="shared" si="39"/>
        <v>216.01979252715904</v>
      </c>
      <c r="T18" s="29">
        <f t="shared" si="39"/>
        <v>211.67282153549499</v>
      </c>
      <c r="U18" s="29">
        <f t="shared" si="39"/>
        <v>209.09369712955319</v>
      </c>
      <c r="V18" s="29">
        <f t="shared" si="39"/>
        <v>206.35332768474225</v>
      </c>
      <c r="W18" s="29">
        <f t="shared" ref="W18:Y18" si="40">W31*W83/1000000</f>
        <v>202.63021829517945</v>
      </c>
      <c r="X18" s="29">
        <f t="shared" si="40"/>
        <v>199.96115675090198</v>
      </c>
      <c r="Y18" s="29">
        <f t="shared" si="40"/>
        <v>197.6984558660844</v>
      </c>
      <c r="DA18" s="58" t="s">
        <v>977</v>
      </c>
    </row>
    <row r="19" spans="1:105" ht="12" customHeight="1" x14ac:dyDescent="0.25">
      <c r="A19" s="28" t="s">
        <v>47</v>
      </c>
      <c r="B19" s="29">
        <f>B32*B84/1000000</f>
        <v>2373.0162818525864</v>
      </c>
      <c r="C19" s="29">
        <f t="shared" ref="C19:Q19" si="41">C32*C84/1000000</f>
        <v>2364.9205275985314</v>
      </c>
      <c r="D19" s="29">
        <f t="shared" si="41"/>
        <v>2347.4464172053681</v>
      </c>
      <c r="E19" s="29">
        <f t="shared" si="41"/>
        <v>2326.0028338373031</v>
      </c>
      <c r="F19" s="29">
        <f t="shared" si="41"/>
        <v>2300.8073090210773</v>
      </c>
      <c r="G19" s="29">
        <f t="shared" si="41"/>
        <v>2241.3906456013383</v>
      </c>
      <c r="H19" s="29">
        <f t="shared" si="41"/>
        <v>2183.7491112549551</v>
      </c>
      <c r="I19" s="29">
        <f t="shared" si="41"/>
        <v>2140.3983246500211</v>
      </c>
      <c r="J19" s="29">
        <f t="shared" si="41"/>
        <v>2138.6890761355885</v>
      </c>
      <c r="K19" s="29">
        <f t="shared" si="41"/>
        <v>2123.1508418360609</v>
      </c>
      <c r="L19" s="29">
        <f t="shared" si="41"/>
        <v>2044.9445257250654</v>
      </c>
      <c r="M19" s="29">
        <f t="shared" si="41"/>
        <v>1982.4941551849975</v>
      </c>
      <c r="N19" s="29">
        <f t="shared" si="41"/>
        <v>1923.4117413697882</v>
      </c>
      <c r="O19" s="29">
        <f t="shared" si="41"/>
        <v>1877.8913248518686</v>
      </c>
      <c r="P19" s="29">
        <f t="shared" si="41"/>
        <v>1815.7491096643594</v>
      </c>
      <c r="Q19" s="29">
        <f t="shared" si="41"/>
        <v>1756.435764431104</v>
      </c>
      <c r="R19" s="29">
        <f t="shared" ref="R19:V19" si="42">R32*R84/1000000</f>
        <v>1718.6863980169812</v>
      </c>
      <c r="S19" s="29">
        <f t="shared" si="42"/>
        <v>1684.3139661288653</v>
      </c>
      <c r="T19" s="29">
        <f t="shared" si="42"/>
        <v>1671.3963106901601</v>
      </c>
      <c r="U19" s="29">
        <f t="shared" si="42"/>
        <v>1658.580918028221</v>
      </c>
      <c r="V19" s="29">
        <f t="shared" si="42"/>
        <v>1654.3068630432442</v>
      </c>
      <c r="W19" s="29">
        <f t="shared" ref="W19:Y19" si="43">W32*W84/1000000</f>
        <v>1644.8799700318393</v>
      </c>
      <c r="X19" s="29">
        <f t="shared" si="43"/>
        <v>1643.3627084453092</v>
      </c>
      <c r="Y19" s="29">
        <f t="shared" si="43"/>
        <v>1620.5201148997985</v>
      </c>
      <c r="DA19" s="58" t="s">
        <v>978</v>
      </c>
    </row>
    <row r="20" spans="1:105" ht="12" customHeight="1" x14ac:dyDescent="0.25">
      <c r="A20" s="28" t="s">
        <v>46</v>
      </c>
      <c r="B20" s="29">
        <f t="shared" ref="B20" si="44">B33*B85/1000000</f>
        <v>2961.4624163291501</v>
      </c>
      <c r="C20" s="29">
        <f t="shared" ref="C20:Q20" si="45">C33*C85/1000000</f>
        <v>3002.586489655258</v>
      </c>
      <c r="D20" s="29">
        <f t="shared" si="45"/>
        <v>3054.3630104020772</v>
      </c>
      <c r="E20" s="29">
        <f t="shared" si="45"/>
        <v>3150.4717913413861</v>
      </c>
      <c r="F20" s="29">
        <f t="shared" si="45"/>
        <v>3250.9086386691356</v>
      </c>
      <c r="G20" s="29">
        <f t="shared" si="45"/>
        <v>3294.3371006316338</v>
      </c>
      <c r="H20" s="29">
        <f t="shared" si="45"/>
        <v>3363.3947005968898</v>
      </c>
      <c r="I20" s="29">
        <f t="shared" si="45"/>
        <v>3462.8007073260828</v>
      </c>
      <c r="J20" s="29">
        <f t="shared" si="45"/>
        <v>3659.2439231462058</v>
      </c>
      <c r="K20" s="29">
        <f t="shared" si="45"/>
        <v>3833.8680453532293</v>
      </c>
      <c r="L20" s="29">
        <f t="shared" si="45"/>
        <v>3859.8152150600772</v>
      </c>
      <c r="M20" s="29">
        <f t="shared" si="45"/>
        <v>3890.2529233583709</v>
      </c>
      <c r="N20" s="29">
        <f t="shared" si="45"/>
        <v>3868.2074005179729</v>
      </c>
      <c r="O20" s="29">
        <f t="shared" si="45"/>
        <v>3896.9759204168863</v>
      </c>
      <c r="P20" s="29">
        <f t="shared" si="45"/>
        <v>3867.9476408387172</v>
      </c>
      <c r="Q20" s="29">
        <f t="shared" si="45"/>
        <v>3793.7403975642478</v>
      </c>
      <c r="R20" s="29">
        <f t="shared" ref="R20:V20" si="46">R33*R85/1000000</f>
        <v>3683.5435225336037</v>
      </c>
      <c r="S20" s="29">
        <f t="shared" si="46"/>
        <v>3585.5574840967633</v>
      </c>
      <c r="T20" s="29">
        <f t="shared" si="46"/>
        <v>3501.3310719931314</v>
      </c>
      <c r="U20" s="29">
        <f t="shared" si="46"/>
        <v>3391.6459557041121</v>
      </c>
      <c r="V20" s="29">
        <f t="shared" si="46"/>
        <v>3224.599105197542</v>
      </c>
      <c r="W20" s="29">
        <f t="shared" ref="W20:Y20" si="47">W33*W85/1000000</f>
        <v>3053.5662524310233</v>
      </c>
      <c r="X20" s="29">
        <f t="shared" si="47"/>
        <v>2963.1587852392177</v>
      </c>
      <c r="Y20" s="29">
        <f t="shared" si="47"/>
        <v>2848.16527291783</v>
      </c>
      <c r="DA20" s="58" t="s">
        <v>979</v>
      </c>
    </row>
    <row r="21" spans="1:105" ht="12" customHeight="1" x14ac:dyDescent="0.25">
      <c r="A21" s="28" t="s">
        <v>45</v>
      </c>
      <c r="B21" s="29">
        <f t="shared" ref="B21" si="48">B34*B86/1000000</f>
        <v>1018.2237281653116</v>
      </c>
      <c r="C21" s="29">
        <f t="shared" ref="C21:Q21" si="49">C34*C86/1000000</f>
        <v>1050.2538598448364</v>
      </c>
      <c r="D21" s="29">
        <f t="shared" si="49"/>
        <v>1073.2047265238059</v>
      </c>
      <c r="E21" s="29">
        <f t="shared" si="49"/>
        <v>1090.9652508802135</v>
      </c>
      <c r="F21" s="29">
        <f t="shared" si="49"/>
        <v>1119.1362672098212</v>
      </c>
      <c r="G21" s="29">
        <f t="shared" si="49"/>
        <v>1118.1990509964239</v>
      </c>
      <c r="H21" s="29">
        <f t="shared" si="49"/>
        <v>1123.2735379335395</v>
      </c>
      <c r="I21" s="29">
        <f t="shared" si="49"/>
        <v>1142.9123803932982</v>
      </c>
      <c r="J21" s="29">
        <f t="shared" si="49"/>
        <v>1187.1422900384575</v>
      </c>
      <c r="K21" s="29">
        <f t="shared" si="49"/>
        <v>1234.781058346329</v>
      </c>
      <c r="L21" s="29">
        <f t="shared" si="49"/>
        <v>1243.5372315611353</v>
      </c>
      <c r="M21" s="29">
        <f t="shared" si="49"/>
        <v>1257.6295132319935</v>
      </c>
      <c r="N21" s="29">
        <f t="shared" si="49"/>
        <v>1277.4501575799179</v>
      </c>
      <c r="O21" s="29">
        <f t="shared" si="49"/>
        <v>1304.9729853104975</v>
      </c>
      <c r="P21" s="29">
        <f t="shared" si="49"/>
        <v>1323.1148157204595</v>
      </c>
      <c r="Q21" s="29">
        <f t="shared" si="49"/>
        <v>1339.0180459026569</v>
      </c>
      <c r="R21" s="29">
        <f t="shared" ref="R21:V21" si="50">R34*R86/1000000</f>
        <v>1359.0734028518084</v>
      </c>
      <c r="S21" s="29">
        <f t="shared" si="50"/>
        <v>1379.3826775860455</v>
      </c>
      <c r="T21" s="29">
        <f t="shared" si="50"/>
        <v>1414.5741922630605</v>
      </c>
      <c r="U21" s="29">
        <f t="shared" si="50"/>
        <v>1445.8567536000166</v>
      </c>
      <c r="V21" s="29">
        <f t="shared" si="50"/>
        <v>1475.192167802094</v>
      </c>
      <c r="W21" s="29">
        <f t="shared" ref="W21:Y21" si="51">W34*W86/1000000</f>
        <v>1490.7264249461246</v>
      </c>
      <c r="X21" s="29">
        <f t="shared" si="51"/>
        <v>1507.4988560090612</v>
      </c>
      <c r="Y21" s="29">
        <f t="shared" si="51"/>
        <v>1504.497847791019</v>
      </c>
      <c r="DA21" s="58" t="s">
        <v>980</v>
      </c>
    </row>
    <row r="22" spans="1:105" ht="12.95" customHeight="1" x14ac:dyDescent="0.25">
      <c r="A22" s="23" t="s">
        <v>109</v>
      </c>
      <c r="B22" s="22">
        <f>SUM(B23:B24)</f>
        <v>1927.4112573677139</v>
      </c>
      <c r="C22" s="22">
        <f t="shared" ref="C22:Q22" si="52">SUM(C23:C24)</f>
        <v>2026.8173897674671</v>
      </c>
      <c r="D22" s="22">
        <f t="shared" si="52"/>
        <v>2084.9833920255423</v>
      </c>
      <c r="E22" s="22">
        <f t="shared" si="52"/>
        <v>2116.8344795102362</v>
      </c>
      <c r="F22" s="22">
        <f t="shared" si="52"/>
        <v>2193.0867223089062</v>
      </c>
      <c r="G22" s="22">
        <f t="shared" si="52"/>
        <v>2206.826448589949</v>
      </c>
      <c r="H22" s="22">
        <f t="shared" si="52"/>
        <v>2268.2546256234664</v>
      </c>
      <c r="I22" s="22">
        <f t="shared" si="52"/>
        <v>2330.7554282836386</v>
      </c>
      <c r="J22" s="22">
        <f t="shared" si="52"/>
        <v>2402.5300043418247</v>
      </c>
      <c r="K22" s="22">
        <f t="shared" si="52"/>
        <v>2524.8402778372547</v>
      </c>
      <c r="L22" s="22">
        <f t="shared" si="52"/>
        <v>2602.369617352806</v>
      </c>
      <c r="M22" s="22">
        <f t="shared" si="52"/>
        <v>2654.8191349066678</v>
      </c>
      <c r="N22" s="22">
        <f t="shared" si="52"/>
        <v>2684.4192464372318</v>
      </c>
      <c r="O22" s="22">
        <f t="shared" si="52"/>
        <v>2820.445027482127</v>
      </c>
      <c r="P22" s="22">
        <f t="shared" si="52"/>
        <v>2944.1709562937749</v>
      </c>
      <c r="Q22" s="22">
        <f t="shared" si="52"/>
        <v>3152.4740468762402</v>
      </c>
      <c r="R22" s="22">
        <f t="shared" ref="R22" si="53">SUM(R23:R24)</f>
        <v>3204.5904686676522</v>
      </c>
      <c r="S22" s="22">
        <f t="shared" ref="S22" si="54">SUM(S23:S24)</f>
        <v>3270.4880253444912</v>
      </c>
      <c r="T22" s="22">
        <f t="shared" ref="T22" si="55">SUM(T23:T24)</f>
        <v>3387.3993784404261</v>
      </c>
      <c r="U22" s="22">
        <f t="shared" ref="U22" si="56">SUM(U23:U24)</f>
        <v>3512.8942546614944</v>
      </c>
      <c r="V22" s="22">
        <f t="shared" ref="V22:W22" si="57">SUM(V23:V24)</f>
        <v>3638.3687736389038</v>
      </c>
      <c r="W22" s="22">
        <f t="shared" si="57"/>
        <v>3671.7400933294693</v>
      </c>
      <c r="X22" s="22">
        <f t="shared" ref="X22:Y22" si="58">SUM(X23:X24)</f>
        <v>3725.3939081593198</v>
      </c>
      <c r="Y22" s="22">
        <f t="shared" si="58"/>
        <v>3746.0575994937162</v>
      </c>
      <c r="DA22" s="57"/>
    </row>
    <row r="23" spans="1:105" ht="12" customHeight="1" x14ac:dyDescent="0.25">
      <c r="A23" s="28" t="s">
        <v>28</v>
      </c>
      <c r="B23" s="29">
        <f t="shared" ref="B23" si="59">B36*B88/1000000</f>
        <v>1027.6026173211501</v>
      </c>
      <c r="C23" s="29">
        <f t="shared" ref="C23:Q23" si="60">C36*C88/1000000</f>
        <v>1112.0052820508427</v>
      </c>
      <c r="D23" s="29">
        <f t="shared" si="60"/>
        <v>1174.8299248212325</v>
      </c>
      <c r="E23" s="29">
        <f t="shared" si="60"/>
        <v>1211.2640024314976</v>
      </c>
      <c r="F23" s="29">
        <f t="shared" si="60"/>
        <v>1269.6080057169404</v>
      </c>
      <c r="G23" s="29">
        <f t="shared" si="60"/>
        <v>1299.832095650065</v>
      </c>
      <c r="H23" s="29">
        <f t="shared" si="60"/>
        <v>1357.3420643659008</v>
      </c>
      <c r="I23" s="29">
        <f t="shared" si="60"/>
        <v>1421.0879197295087</v>
      </c>
      <c r="J23" s="29">
        <f t="shared" si="60"/>
        <v>1500.3124089514201</v>
      </c>
      <c r="K23" s="29">
        <f t="shared" si="60"/>
        <v>1606.5321979021419</v>
      </c>
      <c r="L23" s="29">
        <f t="shared" si="60"/>
        <v>1688.8431605924206</v>
      </c>
      <c r="M23" s="29">
        <f t="shared" si="60"/>
        <v>1730.0405674093854</v>
      </c>
      <c r="N23" s="29">
        <f t="shared" si="60"/>
        <v>1740.8479426311937</v>
      </c>
      <c r="O23" s="29">
        <f t="shared" si="60"/>
        <v>1843.0706880912339</v>
      </c>
      <c r="P23" s="29">
        <f t="shared" si="60"/>
        <v>1932.0579857668581</v>
      </c>
      <c r="Q23" s="29">
        <f t="shared" si="60"/>
        <v>2066.365103704477</v>
      </c>
      <c r="R23" s="29">
        <f t="shared" ref="R23:V23" si="61">R36*R88/1000000</f>
        <v>2054.8564045752687</v>
      </c>
      <c r="S23" s="29">
        <f t="shared" si="61"/>
        <v>2031.6593728558857</v>
      </c>
      <c r="T23" s="29">
        <f t="shared" si="61"/>
        <v>2024.5032154321348</v>
      </c>
      <c r="U23" s="29">
        <f t="shared" si="61"/>
        <v>2045.4510497105518</v>
      </c>
      <c r="V23" s="29">
        <f t="shared" si="61"/>
        <v>2052.7596038058673</v>
      </c>
      <c r="W23" s="29">
        <f t="shared" ref="W23:Y23" si="62">W36*W88/1000000</f>
        <v>2006.101157582915</v>
      </c>
      <c r="X23" s="29">
        <f t="shared" si="62"/>
        <v>1984.403207480515</v>
      </c>
      <c r="Y23" s="29">
        <f t="shared" si="62"/>
        <v>1958.326402286857</v>
      </c>
      <c r="DA23" s="58" t="s">
        <v>981</v>
      </c>
    </row>
    <row r="24" spans="1:105" ht="12" customHeight="1" x14ac:dyDescent="0.25">
      <c r="A24" s="28" t="s">
        <v>27</v>
      </c>
      <c r="B24" s="29">
        <f t="shared" ref="B24" si="63">B37*B89/1000000</f>
        <v>899.80864004656394</v>
      </c>
      <c r="C24" s="29">
        <f t="shared" ref="C24:Q24" si="64">C37*C89/1000000</f>
        <v>914.8121077166245</v>
      </c>
      <c r="D24" s="29">
        <f t="shared" si="64"/>
        <v>910.15346720430966</v>
      </c>
      <c r="E24" s="29">
        <f t="shared" si="64"/>
        <v>905.57047707873869</v>
      </c>
      <c r="F24" s="29">
        <f t="shared" si="64"/>
        <v>923.47871659196585</v>
      </c>
      <c r="G24" s="29">
        <f t="shared" si="64"/>
        <v>906.99435293988392</v>
      </c>
      <c r="H24" s="29">
        <f t="shared" si="64"/>
        <v>910.91256125756547</v>
      </c>
      <c r="I24" s="29">
        <f t="shared" si="64"/>
        <v>909.66750855412988</v>
      </c>
      <c r="J24" s="29">
        <f t="shared" si="64"/>
        <v>902.21759539040477</v>
      </c>
      <c r="K24" s="29">
        <f t="shared" si="64"/>
        <v>918.30807993511291</v>
      </c>
      <c r="L24" s="29">
        <f t="shared" si="64"/>
        <v>913.52645676038526</v>
      </c>
      <c r="M24" s="29">
        <f t="shared" si="64"/>
        <v>924.77856749728255</v>
      </c>
      <c r="N24" s="29">
        <f t="shared" si="64"/>
        <v>943.57130380603792</v>
      </c>
      <c r="O24" s="29">
        <f t="shared" si="64"/>
        <v>977.37433939089317</v>
      </c>
      <c r="P24" s="29">
        <f t="shared" si="64"/>
        <v>1012.1129705269168</v>
      </c>
      <c r="Q24" s="29">
        <f t="shared" si="64"/>
        <v>1086.1089431717633</v>
      </c>
      <c r="R24" s="29">
        <f t="shared" ref="R24:V24" si="65">R37*R89/1000000</f>
        <v>1149.7340640923837</v>
      </c>
      <c r="S24" s="29">
        <f t="shared" si="65"/>
        <v>1238.8286524886055</v>
      </c>
      <c r="T24" s="29">
        <f t="shared" si="65"/>
        <v>1362.8961630082913</v>
      </c>
      <c r="U24" s="29">
        <f t="shared" si="65"/>
        <v>1467.4432049509428</v>
      </c>
      <c r="V24" s="29">
        <f t="shared" si="65"/>
        <v>1585.6091698330367</v>
      </c>
      <c r="W24" s="29">
        <f t="shared" ref="W24:Y24" si="66">W37*W89/1000000</f>
        <v>1665.6389357465544</v>
      </c>
      <c r="X24" s="29">
        <f t="shared" si="66"/>
        <v>1740.9907006788046</v>
      </c>
      <c r="Y24" s="29">
        <f t="shared" si="66"/>
        <v>1787.7311972068594</v>
      </c>
      <c r="DA24" s="58" t="s">
        <v>982</v>
      </c>
    </row>
    <row r="25" spans="1:105" ht="12.95" customHeight="1" x14ac:dyDescent="0.25">
      <c r="A25" s="23" t="s">
        <v>108</v>
      </c>
      <c r="B25" s="22">
        <f>SUM(B26:B27)</f>
        <v>21930.951853762886</v>
      </c>
      <c r="C25" s="22">
        <f t="shared" ref="C25:Q25" si="67">SUM(C26:C27)</f>
        <v>22392.308946715195</v>
      </c>
      <c r="D25" s="22">
        <f t="shared" si="67"/>
        <v>22732.614001717644</v>
      </c>
      <c r="E25" s="22">
        <f t="shared" si="67"/>
        <v>23174.757771670254</v>
      </c>
      <c r="F25" s="22">
        <f t="shared" si="67"/>
        <v>23875.515624684474</v>
      </c>
      <c r="G25" s="22">
        <f t="shared" si="67"/>
        <v>24132.356824775918</v>
      </c>
      <c r="H25" s="22">
        <f t="shared" si="67"/>
        <v>24375.110708617965</v>
      </c>
      <c r="I25" s="22">
        <f t="shared" si="67"/>
        <v>25039.794250203493</v>
      </c>
      <c r="J25" s="22">
        <f t="shared" si="67"/>
        <v>25673.012516590738</v>
      </c>
      <c r="K25" s="22">
        <f t="shared" si="67"/>
        <v>27158.426129880667</v>
      </c>
      <c r="L25" s="22">
        <f t="shared" si="67"/>
        <v>28292.653062294878</v>
      </c>
      <c r="M25" s="22">
        <f t="shared" si="67"/>
        <v>29200.4903234761</v>
      </c>
      <c r="N25" s="22">
        <f t="shared" si="67"/>
        <v>29386.204296849653</v>
      </c>
      <c r="O25" s="22">
        <f t="shared" si="67"/>
        <v>30331.204942725835</v>
      </c>
      <c r="P25" s="22">
        <f t="shared" si="67"/>
        <v>30922.519813199971</v>
      </c>
      <c r="Q25" s="22">
        <f t="shared" si="67"/>
        <v>31210.782922498009</v>
      </c>
      <c r="R25" s="22">
        <f t="shared" ref="R25" si="68">SUM(R26:R27)</f>
        <v>31640.230689104683</v>
      </c>
      <c r="S25" s="22">
        <f t="shared" ref="S25" si="69">SUM(S26:S27)</f>
        <v>32140.259054724371</v>
      </c>
      <c r="T25" s="22">
        <f t="shared" ref="T25" si="70">SUM(T26:T27)</f>
        <v>32607.594245654524</v>
      </c>
      <c r="U25" s="22">
        <f t="shared" ref="U25" si="71">SUM(U26:U27)</f>
        <v>33036.80958373996</v>
      </c>
      <c r="V25" s="22">
        <f t="shared" ref="V25:W25" si="72">SUM(V26:V27)</f>
        <v>33489.503273999988</v>
      </c>
      <c r="W25" s="22">
        <f t="shared" si="72"/>
        <v>33389.920565334949</v>
      </c>
      <c r="X25" s="22">
        <f t="shared" ref="X25:Y25" si="73">SUM(X26:X27)</f>
        <v>33603.166745653762</v>
      </c>
      <c r="Y25" s="22">
        <f t="shared" si="73"/>
        <v>33510.973360877753</v>
      </c>
      <c r="DA25" s="57"/>
    </row>
    <row r="26" spans="1:105" ht="12" customHeight="1" x14ac:dyDescent="0.25">
      <c r="A26" s="30" t="s">
        <v>44</v>
      </c>
      <c r="B26" s="31">
        <f t="shared" ref="B26" si="74">B39*B91/1000000</f>
        <v>4789.4788080297294</v>
      </c>
      <c r="C26" s="31">
        <f t="shared" ref="C26:Q26" si="75">C39*C91/1000000</f>
        <v>4863.0187291125503</v>
      </c>
      <c r="D26" s="31">
        <f t="shared" si="75"/>
        <v>4912.8923868267748</v>
      </c>
      <c r="E26" s="31">
        <f t="shared" si="75"/>
        <v>4949.327155436079</v>
      </c>
      <c r="F26" s="31">
        <f t="shared" si="75"/>
        <v>4967.4874859294359</v>
      </c>
      <c r="G26" s="31">
        <f t="shared" si="75"/>
        <v>4896.012593669031</v>
      </c>
      <c r="H26" s="31">
        <f t="shared" si="75"/>
        <v>4839.7960705248342</v>
      </c>
      <c r="I26" s="31">
        <f t="shared" si="75"/>
        <v>4822.9256747856725</v>
      </c>
      <c r="J26" s="31">
        <f t="shared" si="75"/>
        <v>4725.4472069324929</v>
      </c>
      <c r="K26" s="31">
        <f t="shared" si="75"/>
        <v>4763.0835903232528</v>
      </c>
      <c r="L26" s="31">
        <f t="shared" si="75"/>
        <v>4674.1940698910303</v>
      </c>
      <c r="M26" s="31">
        <f t="shared" si="75"/>
        <v>4470.4415655986677</v>
      </c>
      <c r="N26" s="31">
        <f t="shared" si="75"/>
        <v>4210.4008562353956</v>
      </c>
      <c r="O26" s="31">
        <f t="shared" si="75"/>
        <v>4103.1649203282241</v>
      </c>
      <c r="P26" s="31">
        <f t="shared" si="75"/>
        <v>3902.3448442083391</v>
      </c>
      <c r="Q26" s="31">
        <f t="shared" si="75"/>
        <v>3602.1236342660727</v>
      </c>
      <c r="R26" s="31">
        <f t="shared" ref="R26:V26" si="76">R39*R91/1000000</f>
        <v>3348.6546529009011</v>
      </c>
      <c r="S26" s="31">
        <f t="shared" si="76"/>
        <v>3143.2482747381978</v>
      </c>
      <c r="T26" s="31">
        <f t="shared" si="76"/>
        <v>2919.0138342118366</v>
      </c>
      <c r="U26" s="31">
        <f t="shared" si="76"/>
        <v>2715.0929595988296</v>
      </c>
      <c r="V26" s="31">
        <f t="shared" si="76"/>
        <v>2547.5074546788182</v>
      </c>
      <c r="W26" s="31">
        <f t="shared" ref="W26:Y26" si="77">W39*W91/1000000</f>
        <v>2429.7645549788849</v>
      </c>
      <c r="X26" s="31">
        <f t="shared" si="77"/>
        <v>2328.1636534758072</v>
      </c>
      <c r="Y26" s="31">
        <f t="shared" si="77"/>
        <v>2210.8892553598243</v>
      </c>
      <c r="DA26" s="59" t="s">
        <v>983</v>
      </c>
    </row>
    <row r="27" spans="1:105" ht="12" customHeight="1" x14ac:dyDescent="0.25">
      <c r="A27" s="32" t="s">
        <v>25</v>
      </c>
      <c r="B27" s="33">
        <f t="shared" ref="B27" si="78">B40*B92/1000000</f>
        <v>17141.473045733157</v>
      </c>
      <c r="C27" s="33">
        <f t="shared" ref="C27:Q27" si="79">C40*C92/1000000</f>
        <v>17529.290217602644</v>
      </c>
      <c r="D27" s="33">
        <f t="shared" si="79"/>
        <v>17819.72161489087</v>
      </c>
      <c r="E27" s="33">
        <f t="shared" si="79"/>
        <v>18225.430616234175</v>
      </c>
      <c r="F27" s="33">
        <f t="shared" si="79"/>
        <v>18908.028138755039</v>
      </c>
      <c r="G27" s="33">
        <f t="shared" si="79"/>
        <v>19236.344231106887</v>
      </c>
      <c r="H27" s="33">
        <f t="shared" si="79"/>
        <v>19535.314638093132</v>
      </c>
      <c r="I27" s="33">
        <f t="shared" si="79"/>
        <v>20216.868575417822</v>
      </c>
      <c r="J27" s="33">
        <f t="shared" si="79"/>
        <v>20947.565309658246</v>
      </c>
      <c r="K27" s="33">
        <f t="shared" si="79"/>
        <v>22395.342539557416</v>
      </c>
      <c r="L27" s="33">
        <f t="shared" si="79"/>
        <v>23618.458992403848</v>
      </c>
      <c r="M27" s="33">
        <f t="shared" si="79"/>
        <v>24730.048757877434</v>
      </c>
      <c r="N27" s="33">
        <f t="shared" si="79"/>
        <v>25175.803440614258</v>
      </c>
      <c r="O27" s="33">
        <f t="shared" si="79"/>
        <v>26228.04002239761</v>
      </c>
      <c r="P27" s="33">
        <f t="shared" si="79"/>
        <v>27020.174968991632</v>
      </c>
      <c r="Q27" s="33">
        <f t="shared" si="79"/>
        <v>27608.659288231935</v>
      </c>
      <c r="R27" s="33">
        <f t="shared" ref="R27:V27" si="80">R40*R92/1000000</f>
        <v>28291.57603620378</v>
      </c>
      <c r="S27" s="33">
        <f t="shared" si="80"/>
        <v>28997.010779986173</v>
      </c>
      <c r="T27" s="33">
        <f t="shared" si="80"/>
        <v>29688.580411442686</v>
      </c>
      <c r="U27" s="33">
        <f t="shared" si="80"/>
        <v>30321.716624141129</v>
      </c>
      <c r="V27" s="33">
        <f t="shared" si="80"/>
        <v>30941.995819321171</v>
      </c>
      <c r="W27" s="33">
        <f t="shared" ref="W27:Y27" si="81">W40*W92/1000000</f>
        <v>30960.156010356066</v>
      </c>
      <c r="X27" s="33">
        <f t="shared" si="81"/>
        <v>31275.003092177954</v>
      </c>
      <c r="Y27" s="33">
        <f t="shared" si="81"/>
        <v>31300.08410551793</v>
      </c>
      <c r="DA27" s="60" t="s">
        <v>984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DA30" s="57"/>
    </row>
    <row r="31" spans="1:105" ht="12" customHeight="1" x14ac:dyDescent="0.25">
      <c r="A31" s="28" t="s">
        <v>32</v>
      </c>
      <c r="B31" s="34">
        <v>5208460</v>
      </c>
      <c r="C31" s="34">
        <v>5287081</v>
      </c>
      <c r="D31" s="34">
        <v>5384932</v>
      </c>
      <c r="E31" s="34">
        <v>5505491</v>
      </c>
      <c r="F31" s="34">
        <v>5631344</v>
      </c>
      <c r="G31" s="34">
        <v>5637843</v>
      </c>
      <c r="H31" s="34">
        <v>5670532</v>
      </c>
      <c r="I31" s="34">
        <v>5782659</v>
      </c>
      <c r="J31" s="34">
        <v>6061840</v>
      </c>
      <c r="K31" s="34">
        <v>6325069</v>
      </c>
      <c r="L31" s="34">
        <v>6330500</v>
      </c>
      <c r="M31" s="34">
        <v>6455058</v>
      </c>
      <c r="N31" s="34">
        <v>6612651</v>
      </c>
      <c r="O31" s="34">
        <v>6840965</v>
      </c>
      <c r="P31" s="34">
        <v>7016423</v>
      </c>
      <c r="Q31" s="34">
        <v>7178502</v>
      </c>
      <c r="R31" s="34">
        <v>7274015</v>
      </c>
      <c r="S31" s="34">
        <v>7352843</v>
      </c>
      <c r="T31" s="34">
        <v>7528626</v>
      </c>
      <c r="U31" s="34">
        <v>7699787</v>
      </c>
      <c r="V31" s="34">
        <v>7851432</v>
      </c>
      <c r="W31" s="34">
        <v>7967662</v>
      </c>
      <c r="X31" s="34">
        <v>8141074</v>
      </c>
      <c r="Y31" s="34">
        <v>8244584</v>
      </c>
      <c r="DA31" s="58" t="s">
        <v>985</v>
      </c>
    </row>
    <row r="32" spans="1:105" ht="12" customHeight="1" x14ac:dyDescent="0.25">
      <c r="A32" s="28" t="s">
        <v>47</v>
      </c>
      <c r="B32" s="34">
        <v>3740738</v>
      </c>
      <c r="C32" s="34">
        <v>3763570</v>
      </c>
      <c r="D32" s="34">
        <v>3786039</v>
      </c>
      <c r="E32" s="34">
        <v>3810904</v>
      </c>
      <c r="F32" s="34">
        <v>3840298</v>
      </c>
      <c r="G32" s="34">
        <v>3805720</v>
      </c>
      <c r="H32" s="34">
        <v>3786087</v>
      </c>
      <c r="I32" s="34">
        <v>3812268</v>
      </c>
      <c r="J32" s="34">
        <v>3955178</v>
      </c>
      <c r="K32" s="34">
        <v>4079379</v>
      </c>
      <c r="L32" s="34">
        <v>4054077</v>
      </c>
      <c r="M32" s="34">
        <v>4082398</v>
      </c>
      <c r="N32" s="34">
        <v>4132384</v>
      </c>
      <c r="O32" s="34">
        <v>4233964</v>
      </c>
      <c r="P32" s="34">
        <v>4291803</v>
      </c>
      <c r="Q32" s="34">
        <v>4361960</v>
      </c>
      <c r="R32" s="34">
        <v>4412655</v>
      </c>
      <c r="S32" s="34">
        <v>4452804</v>
      </c>
      <c r="T32" s="34">
        <v>4553825</v>
      </c>
      <c r="U32" s="34">
        <v>4647998</v>
      </c>
      <c r="V32" s="34">
        <v>4731461</v>
      </c>
      <c r="W32" s="34">
        <v>4795129</v>
      </c>
      <c r="X32" s="34">
        <v>4893409</v>
      </c>
      <c r="Y32" s="34">
        <v>4950809</v>
      </c>
      <c r="DA32" s="58" t="s">
        <v>986</v>
      </c>
    </row>
    <row r="33" spans="1:105" ht="12" customHeight="1" x14ac:dyDescent="0.25">
      <c r="A33" s="28" t="s">
        <v>46</v>
      </c>
      <c r="B33" s="34">
        <v>1979616</v>
      </c>
      <c r="C33" s="34">
        <v>2016335</v>
      </c>
      <c r="D33" s="34">
        <v>2065177</v>
      </c>
      <c r="E33" s="34">
        <v>2148812</v>
      </c>
      <c r="F33" s="34">
        <v>2239108</v>
      </c>
      <c r="G33" s="34">
        <v>2288669</v>
      </c>
      <c r="H33" s="34">
        <v>2361606</v>
      </c>
      <c r="I33" s="34">
        <v>2463314</v>
      </c>
      <c r="J33" s="34">
        <v>2646854</v>
      </c>
      <c r="K33" s="34">
        <v>2823635</v>
      </c>
      <c r="L33" s="34">
        <v>2886873</v>
      </c>
      <c r="M33" s="34">
        <v>2966819</v>
      </c>
      <c r="N33" s="34">
        <v>3025206</v>
      </c>
      <c r="O33" s="34">
        <v>3124286</v>
      </c>
      <c r="P33" s="34">
        <v>3193869</v>
      </c>
      <c r="Q33" s="34">
        <v>3273015</v>
      </c>
      <c r="R33" s="34">
        <v>3326092</v>
      </c>
      <c r="S33" s="34">
        <v>3371582</v>
      </c>
      <c r="T33" s="34">
        <v>3462966</v>
      </c>
      <c r="U33" s="34">
        <v>3548650</v>
      </c>
      <c r="V33" s="34">
        <v>3624730</v>
      </c>
      <c r="W33" s="34">
        <v>3682994</v>
      </c>
      <c r="X33" s="34">
        <v>3765885</v>
      </c>
      <c r="Y33" s="34">
        <v>3815921</v>
      </c>
      <c r="DA33" s="58" t="s">
        <v>987</v>
      </c>
    </row>
    <row r="34" spans="1:105" ht="12" customHeight="1" x14ac:dyDescent="0.25">
      <c r="A34" s="28" t="s">
        <v>45</v>
      </c>
      <c r="B34" s="34">
        <v>1726613</v>
      </c>
      <c r="C34" s="34">
        <v>1791899</v>
      </c>
      <c r="D34" s="34">
        <v>1844931</v>
      </c>
      <c r="E34" s="34">
        <v>1892107</v>
      </c>
      <c r="F34" s="34">
        <v>1963818</v>
      </c>
      <c r="G34" s="34">
        <v>1980959</v>
      </c>
      <c r="H34" s="34">
        <v>2014505</v>
      </c>
      <c r="I34" s="34">
        <v>2083165</v>
      </c>
      <c r="J34" s="34">
        <v>2212004</v>
      </c>
      <c r="K34" s="34">
        <v>2355293</v>
      </c>
      <c r="L34" s="34">
        <v>2420919</v>
      </c>
      <c r="M34" s="34">
        <v>2510947</v>
      </c>
      <c r="N34" s="34">
        <v>2623633</v>
      </c>
      <c r="O34" s="34">
        <v>2760992</v>
      </c>
      <c r="P34" s="34">
        <v>2880699</v>
      </c>
      <c r="Q34" s="34">
        <v>3001710</v>
      </c>
      <c r="R34" s="34">
        <v>3111264</v>
      </c>
      <c r="S34" s="34">
        <v>3215695</v>
      </c>
      <c r="T34" s="34">
        <v>3357857</v>
      </c>
      <c r="U34" s="34">
        <v>3499871</v>
      </c>
      <c r="V34" s="34">
        <v>3619016</v>
      </c>
      <c r="W34" s="34">
        <v>3704880</v>
      </c>
      <c r="X34" s="34">
        <v>3803917</v>
      </c>
      <c r="Y34" s="34">
        <v>3861373</v>
      </c>
      <c r="DA34" s="58" t="s">
        <v>988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DA35" s="57"/>
    </row>
    <row r="36" spans="1:105" ht="12" customHeight="1" x14ac:dyDescent="0.25">
      <c r="A36" s="28" t="s">
        <v>28</v>
      </c>
      <c r="B36" s="34">
        <v>2765419.2594456188</v>
      </c>
      <c r="C36" s="34">
        <v>3038395.2448769403</v>
      </c>
      <c r="D36" s="34">
        <v>3270880.7642894378</v>
      </c>
      <c r="E36" s="34">
        <v>3442037.7810811927</v>
      </c>
      <c r="F36" s="34">
        <v>3704644.7392553659</v>
      </c>
      <c r="G36" s="34">
        <v>3905408.1315857475</v>
      </c>
      <c r="H36" s="34">
        <v>4233042.9855845422</v>
      </c>
      <c r="I36" s="34">
        <v>4623806.2812215229</v>
      </c>
      <c r="J36" s="34">
        <v>5124258.9558424307</v>
      </c>
      <c r="K36" s="34">
        <v>5766382.107766916</v>
      </c>
      <c r="L36" s="34">
        <v>6345104.3606172474</v>
      </c>
      <c r="M36" s="34">
        <v>6804588.2166835479</v>
      </c>
      <c r="N36" s="34">
        <v>7200791.0163562195</v>
      </c>
      <c r="O36" s="34">
        <v>8124135.7610490592</v>
      </c>
      <c r="P36" s="34">
        <v>9308204.9759654477</v>
      </c>
      <c r="Q36" s="34">
        <v>11195183.564532105</v>
      </c>
      <c r="R36" s="34">
        <v>12236645.832016049</v>
      </c>
      <c r="S36" s="34">
        <v>13379191.104561618</v>
      </c>
      <c r="T36" s="34">
        <v>14470642.274556894</v>
      </c>
      <c r="U36" s="34">
        <v>15489688.159223158</v>
      </c>
      <c r="V36" s="34">
        <v>16352443.111231286</v>
      </c>
      <c r="W36" s="34">
        <v>16940630.942842085</v>
      </c>
      <c r="X36" s="34">
        <v>17634285.512323909</v>
      </c>
      <c r="Y36" s="34">
        <v>18163749.352252278</v>
      </c>
      <c r="DA36" s="58" t="s">
        <v>989</v>
      </c>
    </row>
    <row r="37" spans="1:105" ht="12" customHeight="1" x14ac:dyDescent="0.25">
      <c r="A37" s="28" t="s">
        <v>27</v>
      </c>
      <c r="B37" s="34">
        <v>2687329.8558695437</v>
      </c>
      <c r="C37" s="34">
        <v>2772032.3599595441</v>
      </c>
      <c r="D37" s="34">
        <v>2814780.6873219418</v>
      </c>
      <c r="E37" s="34">
        <v>2875933.0288228556</v>
      </c>
      <c r="F37" s="34">
        <v>3042396.9389881981</v>
      </c>
      <c r="G37" s="34">
        <v>3116097.819030432</v>
      </c>
      <c r="H37" s="34">
        <v>3247738.6048494917</v>
      </c>
      <c r="I37" s="34">
        <v>3365371.6706920331</v>
      </c>
      <c r="J37" s="34">
        <v>3487807.8909135456</v>
      </c>
      <c r="K37" s="34">
        <v>3777251.1985083353</v>
      </c>
      <c r="L37" s="34">
        <v>3987940.3348837639</v>
      </c>
      <c r="M37" s="34">
        <v>4354985.6322952919</v>
      </c>
      <c r="N37" s="34">
        <v>4778812.0001694234</v>
      </c>
      <c r="O37" s="34">
        <v>5356326.228436782</v>
      </c>
      <c r="P37" s="34">
        <v>6062305.0862736618</v>
      </c>
      <c r="Q37" s="34">
        <v>6985529.2120316513</v>
      </c>
      <c r="R37" s="34">
        <v>7809983.0867710561</v>
      </c>
      <c r="S37" s="34">
        <v>8733343.408512082</v>
      </c>
      <c r="T37" s="34">
        <v>9857164.3725438863</v>
      </c>
      <c r="U37" s="34">
        <v>10843997.329982083</v>
      </c>
      <c r="V37" s="34">
        <v>11828329.369814834</v>
      </c>
      <c r="W37" s="34">
        <v>12547175.955198815</v>
      </c>
      <c r="X37" s="34">
        <v>13248290.809655545</v>
      </c>
      <c r="Y37" s="34">
        <v>13749206.27518153</v>
      </c>
      <c r="DA37" s="58" t="s">
        <v>990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DA38" s="57"/>
    </row>
    <row r="39" spans="1:105" ht="12" customHeight="1" x14ac:dyDescent="0.25">
      <c r="A39" s="30" t="s">
        <v>44</v>
      </c>
      <c r="B39" s="35">
        <v>76371686.332179487</v>
      </c>
      <c r="C39" s="35">
        <v>77862691.044048667</v>
      </c>
      <c r="D39" s="35">
        <v>79506138.833120018</v>
      </c>
      <c r="E39" s="35">
        <v>81260450.596857131</v>
      </c>
      <c r="F39" s="35">
        <v>83126164.629924998</v>
      </c>
      <c r="G39" s="35">
        <v>83535849.235196948</v>
      </c>
      <c r="H39" s="35">
        <v>84233450.111440957</v>
      </c>
      <c r="I39" s="35">
        <v>86074874.445290208</v>
      </c>
      <c r="J39" s="35">
        <v>86839046.454365745</v>
      </c>
      <c r="K39" s="35">
        <v>90712811.42563802</v>
      </c>
      <c r="L39" s="35">
        <v>93357191.853163153</v>
      </c>
      <c r="M39" s="35">
        <v>94712666.005789012</v>
      </c>
      <c r="N39" s="35">
        <v>94713185.664945602</v>
      </c>
      <c r="O39" s="35">
        <v>98028902.482872814</v>
      </c>
      <c r="P39" s="35">
        <v>99774649.537111521</v>
      </c>
      <c r="Q39" s="35">
        <v>101480401.98522371</v>
      </c>
      <c r="R39" s="35">
        <v>103263882.51676653</v>
      </c>
      <c r="S39" s="35">
        <v>105762686.33695649</v>
      </c>
      <c r="T39" s="35">
        <v>108060471.21820168</v>
      </c>
      <c r="U39" s="35">
        <v>110379224.8501115</v>
      </c>
      <c r="V39" s="35">
        <v>112689418.18923694</v>
      </c>
      <c r="W39" s="35">
        <v>117038144.36348119</v>
      </c>
      <c r="X39" s="35">
        <v>121884062.69345124</v>
      </c>
      <c r="Y39" s="35">
        <v>125354986.19509178</v>
      </c>
      <c r="DA39" s="59" t="s">
        <v>991</v>
      </c>
    </row>
    <row r="40" spans="1:105" ht="12" customHeight="1" x14ac:dyDescent="0.25">
      <c r="A40" s="32" t="s">
        <v>25</v>
      </c>
      <c r="B40" s="36">
        <v>2078242.0856092959</v>
      </c>
      <c r="C40" s="36">
        <v>2151758.7597809066</v>
      </c>
      <c r="D40" s="36">
        <v>2219205.5233769133</v>
      </c>
      <c r="E40" s="36">
        <v>2309223.6820306228</v>
      </c>
      <c r="F40" s="36">
        <v>2441077.3168143835</v>
      </c>
      <c r="G40" s="36">
        <v>2525529.80034487</v>
      </c>
      <c r="H40" s="36">
        <v>2608421.8805827149</v>
      </c>
      <c r="I40" s="36">
        <v>2749183.5150796212</v>
      </c>
      <c r="J40" s="36">
        <v>2900961.7780707092</v>
      </c>
      <c r="K40" s="36">
        <v>3138220.6855476331</v>
      </c>
      <c r="L40" s="36">
        <v>3343281.878396458</v>
      </c>
      <c r="M40" s="36">
        <v>3533022.8423883175</v>
      </c>
      <c r="N40" s="36">
        <v>3629348.6618378186</v>
      </c>
      <c r="O40" s="36">
        <v>3821549.6636688663</v>
      </c>
      <c r="P40" s="36">
        <v>3988919.5772431279</v>
      </c>
      <c r="Q40" s="36">
        <v>4132395.6496901177</v>
      </c>
      <c r="R40" s="36">
        <v>4298357.4374798313</v>
      </c>
      <c r="S40" s="36">
        <v>4491211.7034229273</v>
      </c>
      <c r="T40" s="36">
        <v>4683309.9032884073</v>
      </c>
      <c r="U40" s="36">
        <v>4875769.2027061461</v>
      </c>
      <c r="V40" s="36">
        <v>5066357.5367702637</v>
      </c>
      <c r="W40" s="36">
        <v>5155591.4516863041</v>
      </c>
      <c r="X40" s="36">
        <v>5281033.6486136857</v>
      </c>
      <c r="Y40" s="36">
        <v>5361391.2909593601</v>
      </c>
      <c r="DA40" s="60" t="s">
        <v>992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DA43" s="57"/>
    </row>
    <row r="44" spans="1:105" ht="12" customHeight="1" x14ac:dyDescent="0.25">
      <c r="A44" s="28" t="s">
        <v>32</v>
      </c>
      <c r="B44" s="37"/>
      <c r="C44" s="37">
        <v>352480.5599175347</v>
      </c>
      <c r="D44" s="37">
        <v>373472.09594799578</v>
      </c>
      <c r="E44" s="37">
        <v>397952.96263708826</v>
      </c>
      <c r="F44" s="37">
        <v>405031.23286656197</v>
      </c>
      <c r="G44" s="37">
        <v>287472.97998695727</v>
      </c>
      <c r="H44" s="37">
        <v>315470.27782062814</v>
      </c>
      <c r="I44" s="37">
        <v>396727.20066477079</v>
      </c>
      <c r="J44" s="37">
        <v>565611.82329448033</v>
      </c>
      <c r="K44" s="37">
        <v>551502.22096582595</v>
      </c>
      <c r="L44" s="37">
        <v>295558.469418942</v>
      </c>
      <c r="M44" s="37">
        <v>416551.6448811451</v>
      </c>
      <c r="N44" s="37">
        <v>451464.82407006528</v>
      </c>
      <c r="O44" s="37">
        <v>524076.08419679757</v>
      </c>
      <c r="P44" s="37">
        <v>473122.50296908244</v>
      </c>
      <c r="Q44" s="37">
        <v>461658.15859449562</v>
      </c>
      <c r="R44" s="37">
        <v>397019.1297836639</v>
      </c>
      <c r="S44" s="37">
        <v>382273.49575350061</v>
      </c>
      <c r="T44" s="37">
        <v>481180.33623046521</v>
      </c>
      <c r="U44" s="37">
        <v>523641.5599175347</v>
      </c>
      <c r="V44" s="37">
        <v>525117.09594799578</v>
      </c>
      <c r="W44" s="37">
        <v>514182.96263708826</v>
      </c>
      <c r="X44" s="37">
        <v>578443.23286656197</v>
      </c>
      <c r="Y44" s="37">
        <v>390982.97998695727</v>
      </c>
      <c r="DA44" s="58" t="s">
        <v>993</v>
      </c>
    </row>
    <row r="45" spans="1:105" ht="12" customHeight="1" x14ac:dyDescent="0.25">
      <c r="A45" s="28" t="s">
        <v>47</v>
      </c>
      <c r="B45" s="37"/>
      <c r="C45" s="37">
        <v>250447.325793494</v>
      </c>
      <c r="D45" s="37">
        <v>253022.96957398904</v>
      </c>
      <c r="E45" s="37">
        <v>258395.55292308936</v>
      </c>
      <c r="F45" s="37">
        <v>265939.56566228252</v>
      </c>
      <c r="G45" s="37">
        <v>205021.50393692963</v>
      </c>
      <c r="H45" s="37">
        <v>223059.87029791297</v>
      </c>
      <c r="I45" s="37">
        <v>272007.17378433328</v>
      </c>
      <c r="J45" s="37">
        <v>391909.93000727566</v>
      </c>
      <c r="K45" s="37">
        <v>376415.66123465961</v>
      </c>
      <c r="L45" s="37">
        <v>230168.896477181</v>
      </c>
      <c r="M45" s="37">
        <v>287090.17157536652</v>
      </c>
      <c r="N45" s="37">
        <v>312096.02928774944</v>
      </c>
      <c r="O45" s="37">
        <v>367074.01938018529</v>
      </c>
      <c r="P45" s="37">
        <v>326760.69871632103</v>
      </c>
      <c r="Q45" s="37">
        <v>342550.63134923065</v>
      </c>
      <c r="R45" s="37">
        <v>301142.325793494</v>
      </c>
      <c r="S45" s="37">
        <v>293171.96957398904</v>
      </c>
      <c r="T45" s="37">
        <v>359416.55292308889</v>
      </c>
      <c r="U45" s="37">
        <v>360112.56566228252</v>
      </c>
      <c r="V45" s="37">
        <v>288484.50393692963</v>
      </c>
      <c r="W45" s="37">
        <v>286727.87029791251</v>
      </c>
      <c r="X45" s="37">
        <v>370287.17378433328</v>
      </c>
      <c r="Y45" s="37">
        <v>449309.93000727519</v>
      </c>
      <c r="DA45" s="58" t="s">
        <v>994</v>
      </c>
    </row>
    <row r="46" spans="1:105" ht="12" customHeight="1" x14ac:dyDescent="0.25">
      <c r="A46" s="28" t="s">
        <v>46</v>
      </c>
      <c r="B46" s="37"/>
      <c r="C46" s="37">
        <v>164262.14485170436</v>
      </c>
      <c r="D46" s="37">
        <v>182206.15691881999</v>
      </c>
      <c r="E46" s="37">
        <v>223085.83737230743</v>
      </c>
      <c r="F46" s="37">
        <v>236111.31119845784</v>
      </c>
      <c r="G46" s="37">
        <v>202031.25676251273</v>
      </c>
      <c r="H46" s="37">
        <v>232365.93106463039</v>
      </c>
      <c r="I46" s="37">
        <v>268413.19614852499</v>
      </c>
      <c r="J46" s="37">
        <v>357853.54671538435</v>
      </c>
      <c r="K46" s="37">
        <v>359050.13899807213</v>
      </c>
      <c r="L46" s="37">
        <v>253825.82095314097</v>
      </c>
      <c r="M46" s="37">
        <v>279232.16383078787</v>
      </c>
      <c r="N46" s="37">
        <v>266768.49518565647</v>
      </c>
      <c r="O46" s="37">
        <v>263342.14485170413</v>
      </c>
      <c r="P46" s="37">
        <v>251789.15691881999</v>
      </c>
      <c r="Q46" s="37">
        <v>302231.83737230767</v>
      </c>
      <c r="R46" s="37">
        <v>289188.31119845808</v>
      </c>
      <c r="S46" s="37">
        <v>247521.25676251296</v>
      </c>
      <c r="T46" s="37">
        <v>323749.93106463039</v>
      </c>
      <c r="U46" s="37">
        <v>354097.19614852499</v>
      </c>
      <c r="V46" s="37">
        <v>433933.54671538435</v>
      </c>
      <c r="W46" s="37">
        <v>417314.13899807213</v>
      </c>
      <c r="X46" s="37">
        <v>336716.82095314097</v>
      </c>
      <c r="Y46" s="37">
        <v>329268.16383078787</v>
      </c>
      <c r="DA46" s="58" t="s">
        <v>995</v>
      </c>
    </row>
    <row r="47" spans="1:105" ht="12" customHeight="1" x14ac:dyDescent="0.25">
      <c r="A47" s="28" t="s">
        <v>45</v>
      </c>
      <c r="B47" s="37"/>
      <c r="C47" s="37">
        <v>144200.70619690046</v>
      </c>
      <c r="D47" s="37">
        <v>136037.48484125803</v>
      </c>
      <c r="E47" s="37">
        <v>134484.321170724</v>
      </c>
      <c r="F47" s="37">
        <v>163545.20782648562</v>
      </c>
      <c r="G47" s="37">
        <v>113735.70728600002</v>
      </c>
      <c r="H47" s="37">
        <v>135147.98140215292</v>
      </c>
      <c r="I47" s="37">
        <v>175528.82247366733</v>
      </c>
      <c r="J47" s="37">
        <v>241247.68592614122</v>
      </c>
      <c r="K47" s="37">
        <v>261524.72468720051</v>
      </c>
      <c r="L47" s="37">
        <v>189990.82534359442</v>
      </c>
      <c r="M47" s="37">
        <v>220839.64617259754</v>
      </c>
      <c r="N47" s="37">
        <v>250278.65714488598</v>
      </c>
      <c r="O47" s="37">
        <v>282084.18200108083</v>
      </c>
      <c r="P47" s="37">
        <v>271934.44250945281</v>
      </c>
      <c r="Q47" s="37">
        <v>281129.60501785856</v>
      </c>
      <c r="R47" s="37">
        <v>253754.70619690046</v>
      </c>
      <c r="S47" s="37">
        <v>240468.48484125827</v>
      </c>
      <c r="T47" s="37">
        <v>276646.321170724</v>
      </c>
      <c r="U47" s="37">
        <v>305559.20782648586</v>
      </c>
      <c r="V47" s="37">
        <v>232880.70728600025</v>
      </c>
      <c r="W47" s="37">
        <v>221011.98140215315</v>
      </c>
      <c r="X47" s="37">
        <v>274565.82247366756</v>
      </c>
      <c r="Y47" s="37">
        <v>298703.68592614122</v>
      </c>
      <c r="DA47" s="58" t="s">
        <v>996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DA48" s="57"/>
    </row>
    <row r="49" spans="1:105" ht="12" customHeight="1" x14ac:dyDescent="0.25">
      <c r="A49" s="28" t="s">
        <v>28</v>
      </c>
      <c r="B49" s="37"/>
      <c r="C49" s="37">
        <v>535591.79304559669</v>
      </c>
      <c r="D49" s="37">
        <v>515379.82244996447</v>
      </c>
      <c r="E49" s="37">
        <v>475895.66682991059</v>
      </c>
      <c r="F49" s="37">
        <v>590876.71769201756</v>
      </c>
      <c r="G49" s="37">
        <v>554381.27112721559</v>
      </c>
      <c r="H49" s="37">
        <v>708558.16654648911</v>
      </c>
      <c r="I49" s="37">
        <v>801100.49503428629</v>
      </c>
      <c r="J49" s="37">
        <v>942475.02311695041</v>
      </c>
      <c r="K49" s="37">
        <v>1177714.9449700816</v>
      </c>
      <c r="L49" s="37">
        <v>1094102.0753002958</v>
      </c>
      <c r="M49" s="37">
        <v>935379.52289621159</v>
      </c>
      <c r="N49" s="37">
        <v>987079.51736468915</v>
      </c>
      <c r="O49" s="37">
        <v>1477726.0158200553</v>
      </c>
      <c r="P49" s="37">
        <v>1892627.3814628776</v>
      </c>
      <c r="Q49" s="37">
        <v>2688079.0836009439</v>
      </c>
      <c r="R49" s="37">
        <v>1983937.290600894</v>
      </c>
      <c r="S49" s="37">
        <v>2320260.2175156493</v>
      </c>
      <c r="T49" s="37">
        <v>2185553.245295573</v>
      </c>
      <c r="U49" s="37">
        <v>1954425.4075624757</v>
      </c>
      <c r="V49" s="37">
        <v>1849834.4693728164</v>
      </c>
      <c r="W49" s="37">
        <v>2065913.847430855</v>
      </c>
      <c r="X49" s="37">
        <v>2586281.9509447012</v>
      </c>
      <c r="Y49" s="37">
        <v>3217542.9235293139</v>
      </c>
      <c r="DA49" s="58" t="s">
        <v>997</v>
      </c>
    </row>
    <row r="50" spans="1:105" ht="12" customHeight="1" x14ac:dyDescent="0.25">
      <c r="A50" s="28" t="s">
        <v>27</v>
      </c>
      <c r="B50" s="37"/>
      <c r="C50" s="37">
        <v>586052.95093160216</v>
      </c>
      <c r="D50" s="37">
        <v>561539.21129418211</v>
      </c>
      <c r="E50" s="37">
        <v>597990.36158500891</v>
      </c>
      <c r="F50" s="37">
        <v>721976.87065465236</v>
      </c>
      <c r="G50" s="37">
        <v>648538.42456498649</v>
      </c>
      <c r="H50" s="37">
        <v>717693.73675066186</v>
      </c>
      <c r="I50" s="37">
        <v>679172.27713672351</v>
      </c>
      <c r="J50" s="37">
        <v>720426.5818065214</v>
      </c>
      <c r="K50" s="37">
        <v>1011420.178249442</v>
      </c>
      <c r="L50" s="37">
        <v>859227.56094041513</v>
      </c>
      <c r="M50" s="37">
        <v>1084739.0341621898</v>
      </c>
      <c r="N50" s="37">
        <v>1102998.645010855</v>
      </c>
      <c r="O50" s="37">
        <v>1297940.81007388</v>
      </c>
      <c r="P50" s="37">
        <v>1717399.0360863218</v>
      </c>
      <c r="Q50" s="37">
        <v>1782451.6866984051</v>
      </c>
      <c r="R50" s="37">
        <v>1909192.9089015946</v>
      </c>
      <c r="S50" s="37">
        <v>2026358.9667518809</v>
      </c>
      <c r="T50" s="37">
        <v>2421761.7741056848</v>
      </c>
      <c r="U50" s="37">
        <v>2704231.9935245188</v>
      </c>
      <c r="V50" s="37">
        <v>2766783.7265311554</v>
      </c>
      <c r="W50" s="37">
        <v>2628039.494285576</v>
      </c>
      <c r="X50" s="37">
        <v>2727473.8212086111</v>
      </c>
      <c r="Y50" s="37">
        <v>2922677.2396316696</v>
      </c>
      <c r="DA50" s="58" t="s">
        <v>998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DA51" s="57"/>
    </row>
    <row r="52" spans="1:105" ht="12" customHeight="1" x14ac:dyDescent="0.25">
      <c r="A52" s="30" t="s">
        <v>44</v>
      </c>
      <c r="B52" s="38"/>
      <c r="C52" s="38">
        <v>19874705.204158515</v>
      </c>
      <c r="D52" s="38">
        <v>20201757.178075835</v>
      </c>
      <c r="E52" s="38">
        <v>20689452.63992165</v>
      </c>
      <c r="F52" s="38">
        <v>20733438.411192238</v>
      </c>
      <c r="G52" s="38">
        <v>19524093.154824808</v>
      </c>
      <c r="H52" s="38">
        <v>19942648.862639882</v>
      </c>
      <c r="I52" s="38">
        <v>22298486.386411123</v>
      </c>
      <c r="J52" s="38">
        <v>21217910.654145285</v>
      </c>
      <c r="K52" s="38">
        <v>24000272.571005188</v>
      </c>
      <c r="L52" s="38">
        <v>22941592.79184252</v>
      </c>
      <c r="M52" s="38">
        <v>22131210.766906291</v>
      </c>
      <c r="N52" s="38">
        <v>18802369.247618407</v>
      </c>
      <c r="O52" s="38">
        <v>17653312.744681388</v>
      </c>
      <c r="P52" s="38">
        <v>16533268.626283631</v>
      </c>
      <c r="Q52" s="38">
        <v>18937508.467598423</v>
      </c>
      <c r="R52" s="38">
        <v>15701393.837076545</v>
      </c>
      <c r="S52" s="38">
        <v>13406959.799847379</v>
      </c>
      <c r="T52" s="38">
        <v>12468426.129794255</v>
      </c>
      <c r="U52" s="38">
        <v>10987554.16096659</v>
      </c>
      <c r="V52" s="38">
        <v>9649199.5133078396</v>
      </c>
      <c r="W52" s="38">
        <v>10768737.461920753</v>
      </c>
      <c r="X52" s="38">
        <v>10977405.136358589</v>
      </c>
      <c r="Y52" s="38">
        <v>9820512.5874867588</v>
      </c>
      <c r="DA52" s="59" t="s">
        <v>999</v>
      </c>
    </row>
    <row r="53" spans="1:105" ht="12" customHeight="1" x14ac:dyDescent="0.25">
      <c r="A53" s="32" t="s">
        <v>25</v>
      </c>
      <c r="B53" s="39"/>
      <c r="C53" s="39">
        <v>318019.45725816465</v>
      </c>
      <c r="D53" s="39">
        <v>316165.94049896719</v>
      </c>
      <c r="E53" s="39">
        <v>343026.44010704313</v>
      </c>
      <c r="F53" s="39">
        <v>389224.9854011857</v>
      </c>
      <c r="G53" s="39">
        <v>346262.14342833962</v>
      </c>
      <c r="H53" s="39">
        <v>349216.58703082753</v>
      </c>
      <c r="I53" s="39">
        <v>411678.84567314293</v>
      </c>
      <c r="J53" s="39">
        <v>427367.37867303845</v>
      </c>
      <c r="K53" s="39">
        <v>555278.36473508831</v>
      </c>
      <c r="L53" s="39">
        <v>521227.13334779209</v>
      </c>
      <c r="M53" s="39">
        <v>532767.40409890236</v>
      </c>
      <c r="N53" s="39">
        <v>485550.80485068681</v>
      </c>
      <c r="O53" s="39">
        <v>538463.14525938733</v>
      </c>
      <c r="P53" s="39">
        <v>516586.50060508912</v>
      </c>
      <c r="Q53" s="39">
        <v>555154.91812013276</v>
      </c>
      <c r="R53" s="39">
        <v>593329.16646275204</v>
      </c>
      <c r="S53" s="39">
        <v>748132.63067818433</v>
      </c>
      <c r="T53" s="39">
        <v>713325.33321327204</v>
      </c>
      <c r="U53" s="39">
        <v>725226.70351664117</v>
      </c>
      <c r="V53" s="39">
        <v>676139.13891480491</v>
      </c>
      <c r="W53" s="39">
        <v>627697.06017542817</v>
      </c>
      <c r="X53" s="39">
        <v>642028.69753247127</v>
      </c>
      <c r="Y53" s="39">
        <v>635512.5604658071</v>
      </c>
      <c r="DA53" s="60" t="s">
        <v>1000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DA56" s="57"/>
    </row>
    <row r="57" spans="1:105" ht="12" customHeight="1" x14ac:dyDescent="0.25">
      <c r="A57" s="28" t="s">
        <v>32</v>
      </c>
      <c r="B57" s="37"/>
      <c r="C57" s="37">
        <v>273859.5599175347</v>
      </c>
      <c r="D57" s="37">
        <v>275621.09594799578</v>
      </c>
      <c r="E57" s="37">
        <v>277393.96263708826</v>
      </c>
      <c r="F57" s="37">
        <v>279178.23286656197</v>
      </c>
      <c r="G57" s="37">
        <v>280973.97998695727</v>
      </c>
      <c r="H57" s="37">
        <v>282781.27782062814</v>
      </c>
      <c r="I57" s="37">
        <v>284600.20066477079</v>
      </c>
      <c r="J57" s="37">
        <v>286430.82329448033</v>
      </c>
      <c r="K57" s="37">
        <v>288273.22096582595</v>
      </c>
      <c r="L57" s="37">
        <v>290127.469418942</v>
      </c>
      <c r="M57" s="37">
        <v>291993.6448811451</v>
      </c>
      <c r="N57" s="37">
        <v>293871.82407006528</v>
      </c>
      <c r="O57" s="37">
        <v>295762.08419679757</v>
      </c>
      <c r="P57" s="37">
        <v>297664.50296908244</v>
      </c>
      <c r="Q57" s="37">
        <v>299579.15859449562</v>
      </c>
      <c r="R57" s="37">
        <v>301506.1297836639</v>
      </c>
      <c r="S57" s="37">
        <v>303445.49575350061</v>
      </c>
      <c r="T57" s="37">
        <v>305397.33623046521</v>
      </c>
      <c r="U57" s="37">
        <v>352480.5599175347</v>
      </c>
      <c r="V57" s="37">
        <v>373472.09594799578</v>
      </c>
      <c r="W57" s="37">
        <v>397952.96263708826</v>
      </c>
      <c r="X57" s="37">
        <v>405031.2328665629</v>
      </c>
      <c r="Y57" s="37">
        <v>287472.97998695821</v>
      </c>
      <c r="DA57" s="58" t="s">
        <v>1001</v>
      </c>
    </row>
    <row r="58" spans="1:105" ht="12" customHeight="1" x14ac:dyDescent="0.25">
      <c r="A58" s="28" t="s">
        <v>47</v>
      </c>
      <c r="B58" s="37"/>
      <c r="C58" s="37">
        <v>227615.325793494</v>
      </c>
      <c r="D58" s="37">
        <v>230553.96957398904</v>
      </c>
      <c r="E58" s="37">
        <v>233530.55292308936</v>
      </c>
      <c r="F58" s="37">
        <v>236545.56566228252</v>
      </c>
      <c r="G58" s="37">
        <v>239599.50393692963</v>
      </c>
      <c r="H58" s="37">
        <v>242692.87029791297</v>
      </c>
      <c r="I58" s="37">
        <v>245826.17378433328</v>
      </c>
      <c r="J58" s="37">
        <v>248999.93000727519</v>
      </c>
      <c r="K58" s="37">
        <v>252214.66123466007</v>
      </c>
      <c r="L58" s="37">
        <v>255470.89647718146</v>
      </c>
      <c r="M58" s="37">
        <v>258769.17157536652</v>
      </c>
      <c r="N58" s="37">
        <v>262110.0292877499</v>
      </c>
      <c r="O58" s="37">
        <v>265494.01938018575</v>
      </c>
      <c r="P58" s="37">
        <v>268921.69871632103</v>
      </c>
      <c r="Q58" s="37">
        <v>272393.63134923019</v>
      </c>
      <c r="R58" s="37">
        <v>250447.32579349354</v>
      </c>
      <c r="S58" s="37">
        <v>253022.96957398951</v>
      </c>
      <c r="T58" s="37">
        <v>258395.55292308889</v>
      </c>
      <c r="U58" s="37">
        <v>265939.56566228252</v>
      </c>
      <c r="V58" s="37">
        <v>205021.50393692963</v>
      </c>
      <c r="W58" s="37">
        <v>223059.87029791251</v>
      </c>
      <c r="X58" s="37">
        <v>272007.17378433328</v>
      </c>
      <c r="Y58" s="37">
        <v>391909.93000727519</v>
      </c>
      <c r="DA58" s="58" t="s">
        <v>1002</v>
      </c>
    </row>
    <row r="59" spans="1:105" ht="12" customHeight="1" x14ac:dyDescent="0.25">
      <c r="A59" s="28" t="s">
        <v>46</v>
      </c>
      <c r="B59" s="37"/>
      <c r="C59" s="37">
        <v>127543.14485170413</v>
      </c>
      <c r="D59" s="37">
        <v>133364.15691881999</v>
      </c>
      <c r="E59" s="37">
        <v>139450.83737230767</v>
      </c>
      <c r="F59" s="37">
        <v>145815.31119845808</v>
      </c>
      <c r="G59" s="37">
        <v>152470.25676251296</v>
      </c>
      <c r="H59" s="37">
        <v>159428.93106463039</v>
      </c>
      <c r="I59" s="37">
        <v>166705.19614852499</v>
      </c>
      <c r="J59" s="37">
        <v>174313.54671538435</v>
      </c>
      <c r="K59" s="37">
        <v>182269.13899807213</v>
      </c>
      <c r="L59" s="37">
        <v>190587.82095314097</v>
      </c>
      <c r="M59" s="37">
        <v>199286.16383078787</v>
      </c>
      <c r="N59" s="37">
        <v>208381.49518565647</v>
      </c>
      <c r="O59" s="37">
        <v>164262.14485170413</v>
      </c>
      <c r="P59" s="37">
        <v>182206.15691881999</v>
      </c>
      <c r="Q59" s="37">
        <v>223085.83737230767</v>
      </c>
      <c r="R59" s="37">
        <v>236111.31119845808</v>
      </c>
      <c r="S59" s="37">
        <v>202031.25676251296</v>
      </c>
      <c r="T59" s="37">
        <v>232365.93106463039</v>
      </c>
      <c r="U59" s="37">
        <v>268413.19614852499</v>
      </c>
      <c r="V59" s="37">
        <v>357853.54671538435</v>
      </c>
      <c r="W59" s="37">
        <v>359050.13899807213</v>
      </c>
      <c r="X59" s="37">
        <v>253825.82095314097</v>
      </c>
      <c r="Y59" s="37">
        <v>279232.16383078787</v>
      </c>
      <c r="DA59" s="58" t="s">
        <v>1003</v>
      </c>
    </row>
    <row r="60" spans="1:105" ht="12" customHeight="1" x14ac:dyDescent="0.25">
      <c r="A60" s="28" t="s">
        <v>45</v>
      </c>
      <c r="B60" s="37"/>
      <c r="C60" s="37">
        <v>78914.706196900457</v>
      </c>
      <c r="D60" s="37">
        <v>83005.484841258032</v>
      </c>
      <c r="E60" s="37">
        <v>87308.321170723997</v>
      </c>
      <c r="F60" s="37">
        <v>91834.207826485625</v>
      </c>
      <c r="G60" s="37">
        <v>96594.707286000019</v>
      </c>
      <c r="H60" s="37">
        <v>101601.98140215315</v>
      </c>
      <c r="I60" s="37">
        <v>106868.82247366756</v>
      </c>
      <c r="J60" s="37">
        <v>112408.68592614122</v>
      </c>
      <c r="K60" s="37">
        <v>118235.72468720051</v>
      </c>
      <c r="L60" s="37">
        <v>124364.82534359442</v>
      </c>
      <c r="M60" s="37">
        <v>130811.64617259754</v>
      </c>
      <c r="N60" s="37">
        <v>137592.65714488598</v>
      </c>
      <c r="O60" s="37">
        <v>144725.18200108083</v>
      </c>
      <c r="P60" s="37">
        <v>152227.44250945281</v>
      </c>
      <c r="Q60" s="37">
        <v>160118.60501785856</v>
      </c>
      <c r="R60" s="37">
        <v>144200.70619690046</v>
      </c>
      <c r="S60" s="37">
        <v>136037.48484125827</v>
      </c>
      <c r="T60" s="37">
        <v>134484.321170724</v>
      </c>
      <c r="U60" s="37">
        <v>163545.20782648586</v>
      </c>
      <c r="V60" s="37">
        <v>113735.70728600025</v>
      </c>
      <c r="W60" s="37">
        <v>135147.98140215315</v>
      </c>
      <c r="X60" s="37">
        <v>175528.82247366756</v>
      </c>
      <c r="Y60" s="37">
        <v>241247.68592614122</v>
      </c>
      <c r="DA60" s="58" t="s">
        <v>1004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DA61" s="57"/>
    </row>
    <row r="62" spans="1:105" ht="12" customHeight="1" x14ac:dyDescent="0.25">
      <c r="A62" s="28" t="s">
        <v>28</v>
      </c>
      <c r="B62" s="37"/>
      <c r="C62" s="37">
        <v>262615.80761427525</v>
      </c>
      <c r="D62" s="37">
        <v>282894.30303746695</v>
      </c>
      <c r="E62" s="37">
        <v>304738.65003815573</v>
      </c>
      <c r="F62" s="37">
        <v>328269.7595178443</v>
      </c>
      <c r="G62" s="37">
        <v>353617.87879683403</v>
      </c>
      <c r="H62" s="37">
        <v>380923.31254769489</v>
      </c>
      <c r="I62" s="37">
        <v>410337.19939730596</v>
      </c>
      <c r="J62" s="37">
        <v>442022.34849604312</v>
      </c>
      <c r="K62" s="37">
        <v>535591.79304559622</v>
      </c>
      <c r="L62" s="37">
        <v>515379.82244996447</v>
      </c>
      <c r="M62" s="37">
        <v>475895.66682991106</v>
      </c>
      <c r="N62" s="37">
        <v>590876.71769201756</v>
      </c>
      <c r="O62" s="37">
        <v>554381.27112721559</v>
      </c>
      <c r="P62" s="37">
        <v>708558.16654649004</v>
      </c>
      <c r="Q62" s="37">
        <v>801100.49503428675</v>
      </c>
      <c r="R62" s="37">
        <v>942475.02311694995</v>
      </c>
      <c r="S62" s="37">
        <v>1177714.9449700806</v>
      </c>
      <c r="T62" s="37">
        <v>1094102.0753002968</v>
      </c>
      <c r="U62" s="37">
        <v>935379.52289621159</v>
      </c>
      <c r="V62" s="37">
        <v>987079.51736468822</v>
      </c>
      <c r="W62" s="37">
        <v>1477726.0158200562</v>
      </c>
      <c r="X62" s="37">
        <v>1892627.3814628795</v>
      </c>
      <c r="Y62" s="37">
        <v>2688079.083600942</v>
      </c>
      <c r="DA62" s="58" t="s">
        <v>1005</v>
      </c>
    </row>
    <row r="63" spans="1:105" ht="12" customHeight="1" x14ac:dyDescent="0.25">
      <c r="A63" s="28" t="s">
        <v>27</v>
      </c>
      <c r="B63" s="37"/>
      <c r="C63" s="37">
        <v>501350.44684160175</v>
      </c>
      <c r="D63" s="37">
        <v>518790.88393178442</v>
      </c>
      <c r="E63" s="37">
        <v>536838.02008409519</v>
      </c>
      <c r="F63" s="37">
        <v>555512.96048930986</v>
      </c>
      <c r="G63" s="37">
        <v>574837.54452275252</v>
      </c>
      <c r="H63" s="37">
        <v>586052.95093160216</v>
      </c>
      <c r="I63" s="37">
        <v>561539.21129418211</v>
      </c>
      <c r="J63" s="37">
        <v>597990.36158500891</v>
      </c>
      <c r="K63" s="37">
        <v>721976.8706546519</v>
      </c>
      <c r="L63" s="37">
        <v>648538.42456498602</v>
      </c>
      <c r="M63" s="37">
        <v>717693.73675066233</v>
      </c>
      <c r="N63" s="37">
        <v>679172.27713672351</v>
      </c>
      <c r="O63" s="37">
        <v>720426.58180652093</v>
      </c>
      <c r="P63" s="37">
        <v>1011420.178249442</v>
      </c>
      <c r="Q63" s="37">
        <v>859227.5609404156</v>
      </c>
      <c r="R63" s="37">
        <v>1084739.0341621898</v>
      </c>
      <c r="S63" s="37">
        <v>1102998.645010855</v>
      </c>
      <c r="T63" s="37">
        <v>1297940.8100738805</v>
      </c>
      <c r="U63" s="37">
        <v>1717399.0360863209</v>
      </c>
      <c r="V63" s="37">
        <v>1782451.6866984051</v>
      </c>
      <c r="W63" s="37">
        <v>1909192.9089015946</v>
      </c>
      <c r="X63" s="37">
        <v>2026358.9667518809</v>
      </c>
      <c r="Y63" s="37">
        <v>2421761.7741056848</v>
      </c>
      <c r="DA63" s="58" t="s">
        <v>1006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DA64" s="57"/>
    </row>
    <row r="65" spans="1:105" ht="12" customHeight="1" x14ac:dyDescent="0.25">
      <c r="A65" s="30" t="s">
        <v>44</v>
      </c>
      <c r="B65" s="38"/>
      <c r="C65" s="38">
        <v>18383700.492289335</v>
      </c>
      <c r="D65" s="38">
        <v>18558309.389004484</v>
      </c>
      <c r="E65" s="38">
        <v>18935140.876184538</v>
      </c>
      <c r="F65" s="38">
        <v>18867724.378124371</v>
      </c>
      <c r="G65" s="38">
        <v>19114408.549552858</v>
      </c>
      <c r="H65" s="38">
        <v>19245047.986395866</v>
      </c>
      <c r="I65" s="38">
        <v>20457062.052561879</v>
      </c>
      <c r="J65" s="38">
        <v>20453738.645069748</v>
      </c>
      <c r="K65" s="38">
        <v>20126507.599732906</v>
      </c>
      <c r="L65" s="38">
        <v>20297212.364317387</v>
      </c>
      <c r="M65" s="38">
        <v>20775736.614280432</v>
      </c>
      <c r="N65" s="38">
        <v>18801849.588461816</v>
      </c>
      <c r="O65" s="38">
        <v>14337595.926754177</v>
      </c>
      <c r="P65" s="38">
        <v>14787521.572044924</v>
      </c>
      <c r="Q65" s="38">
        <v>17231756.019486234</v>
      </c>
      <c r="R65" s="38">
        <v>13917913.305533722</v>
      </c>
      <c r="S65" s="38">
        <v>10908155.979657426</v>
      </c>
      <c r="T65" s="38">
        <v>10170641.248549059</v>
      </c>
      <c r="U65" s="38">
        <v>8668800.5290567726</v>
      </c>
      <c r="V65" s="38">
        <v>7339006.1741824001</v>
      </c>
      <c r="W65" s="38">
        <v>6420011.2876764983</v>
      </c>
      <c r="X65" s="38">
        <v>6131486.8063885421</v>
      </c>
      <c r="Y65" s="38">
        <v>6349589.0858462155</v>
      </c>
      <c r="DA65" s="59" t="s">
        <v>1007</v>
      </c>
    </row>
    <row r="66" spans="1:105" ht="12" customHeight="1" x14ac:dyDescent="0.25">
      <c r="A66" s="32" t="s">
        <v>25</v>
      </c>
      <c r="B66" s="39"/>
      <c r="C66" s="39">
        <v>244502.78308655368</v>
      </c>
      <c r="D66" s="39">
        <v>248719.17690296052</v>
      </c>
      <c r="E66" s="39">
        <v>253008.2814533338</v>
      </c>
      <c r="F66" s="39">
        <v>257371.35061742505</v>
      </c>
      <c r="G66" s="39">
        <v>261809.65989785315</v>
      </c>
      <c r="H66" s="39">
        <v>266324.50679298257</v>
      </c>
      <c r="I66" s="39">
        <v>270917.21117623663</v>
      </c>
      <c r="J66" s="39">
        <v>275589.11568195047</v>
      </c>
      <c r="K66" s="39">
        <v>318019.45725816442</v>
      </c>
      <c r="L66" s="39">
        <v>316165.94049896719</v>
      </c>
      <c r="M66" s="39">
        <v>343026.4401070429</v>
      </c>
      <c r="N66" s="39">
        <v>389224.9854011857</v>
      </c>
      <c r="O66" s="39">
        <v>346262.14342833962</v>
      </c>
      <c r="P66" s="39">
        <v>349216.58703082707</v>
      </c>
      <c r="Q66" s="39">
        <v>411678.84567314293</v>
      </c>
      <c r="R66" s="39">
        <v>427367.37867303845</v>
      </c>
      <c r="S66" s="39">
        <v>555278.36473508831</v>
      </c>
      <c r="T66" s="39">
        <v>521227.13334779255</v>
      </c>
      <c r="U66" s="39">
        <v>532767.40409890283</v>
      </c>
      <c r="V66" s="39">
        <v>485550.80485068727</v>
      </c>
      <c r="W66" s="39">
        <v>538463.14525938779</v>
      </c>
      <c r="X66" s="39">
        <v>516586.50060508959</v>
      </c>
      <c r="Y66" s="39">
        <v>555154.91812013276</v>
      </c>
      <c r="DA66" s="60" t="s">
        <v>1008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DA69" s="57"/>
    </row>
    <row r="70" spans="1:105" ht="12" customHeight="1" x14ac:dyDescent="0.25">
      <c r="A70" s="28" t="s">
        <v>32</v>
      </c>
      <c r="B70" s="40">
        <v>8759.9999999999964</v>
      </c>
      <c r="C70" s="40">
        <v>8759.9999999999927</v>
      </c>
      <c r="D70" s="40">
        <v>8759.9999999999945</v>
      </c>
      <c r="E70" s="40">
        <v>8759.9999999999927</v>
      </c>
      <c r="F70" s="40">
        <v>8759.9999999999982</v>
      </c>
      <c r="G70" s="40">
        <v>8759.9999999999964</v>
      </c>
      <c r="H70" s="40">
        <v>8759.9999999999964</v>
      </c>
      <c r="I70" s="40">
        <v>8759.9999999999982</v>
      </c>
      <c r="J70" s="40">
        <v>8759.9999999999964</v>
      </c>
      <c r="K70" s="40">
        <v>8759.9999999999945</v>
      </c>
      <c r="L70" s="40">
        <v>8759.9999999999964</v>
      </c>
      <c r="M70" s="40">
        <v>8759.9999999999945</v>
      </c>
      <c r="N70" s="40">
        <v>8759.9999999999945</v>
      </c>
      <c r="O70" s="40">
        <v>8759.9999999999927</v>
      </c>
      <c r="P70" s="40">
        <v>8759.9999999999982</v>
      </c>
      <c r="Q70" s="40">
        <v>8759.9999999999964</v>
      </c>
      <c r="R70" s="40">
        <v>8759.9999999999982</v>
      </c>
      <c r="S70" s="40">
        <v>8759.9999999999982</v>
      </c>
      <c r="T70" s="40">
        <v>8759.9999999999982</v>
      </c>
      <c r="U70" s="40">
        <v>8759.9999999999982</v>
      </c>
      <c r="V70" s="40">
        <v>8759.9999999999964</v>
      </c>
      <c r="W70" s="40">
        <v>8759.9999999999964</v>
      </c>
      <c r="X70" s="40">
        <v>8759.9999999999964</v>
      </c>
      <c r="Y70" s="40">
        <v>8759.9999999999964</v>
      </c>
      <c r="DA70" s="58" t="s">
        <v>1009</v>
      </c>
    </row>
    <row r="71" spans="1:105" ht="12" customHeight="1" x14ac:dyDescent="0.25">
      <c r="A71" s="28" t="s">
        <v>47</v>
      </c>
      <c r="B71" s="40">
        <v>428.53018803901335</v>
      </c>
      <c r="C71" s="40">
        <v>422.65676531566169</v>
      </c>
      <c r="D71" s="40">
        <v>424.01927817623175</v>
      </c>
      <c r="E71" s="40">
        <v>424.77360231244728</v>
      </c>
      <c r="F71" s="40">
        <v>428.29977355715494</v>
      </c>
      <c r="G71" s="40">
        <v>429.93375080714179</v>
      </c>
      <c r="H71" s="40">
        <v>431.77399202940279</v>
      </c>
      <c r="I71" s="40">
        <v>433.29982610711551</v>
      </c>
      <c r="J71" s="40">
        <v>430.64200785911845</v>
      </c>
      <c r="K71" s="40">
        <v>434.29526829993222</v>
      </c>
      <c r="L71" s="40">
        <v>430.98674953747854</v>
      </c>
      <c r="M71" s="40">
        <v>430.69175488245776</v>
      </c>
      <c r="N71" s="40">
        <v>431.33210989073149</v>
      </c>
      <c r="O71" s="40">
        <v>431.95067121701595</v>
      </c>
      <c r="P71" s="40">
        <v>427.94495692026362</v>
      </c>
      <c r="Q71" s="40">
        <v>427.2524555824869</v>
      </c>
      <c r="R71" s="40">
        <v>429.62788095483694</v>
      </c>
      <c r="S71" s="40">
        <v>434.71320730999054</v>
      </c>
      <c r="T71" s="40">
        <v>437.84395454761039</v>
      </c>
      <c r="U71" s="40">
        <v>443.15782022989407</v>
      </c>
      <c r="V71" s="40">
        <v>424.71501913583694</v>
      </c>
      <c r="W71" s="40">
        <v>422.73061604824471</v>
      </c>
      <c r="X71" s="40">
        <v>421.5523219735515</v>
      </c>
      <c r="Y71" s="40">
        <v>420.96317493620489</v>
      </c>
      <c r="DA71" s="58" t="s">
        <v>1010</v>
      </c>
    </row>
    <row r="72" spans="1:105" ht="12" customHeight="1" x14ac:dyDescent="0.25">
      <c r="A72" s="28" t="s">
        <v>46</v>
      </c>
      <c r="B72" s="40">
        <v>301.81787234447864</v>
      </c>
      <c r="C72" s="40">
        <v>299.60007510992591</v>
      </c>
      <c r="D72" s="40">
        <v>296.32556401679028</v>
      </c>
      <c r="E72" s="40">
        <v>295.72443186104141</v>
      </c>
      <c r="F72" s="40">
        <v>292.01463231548149</v>
      </c>
      <c r="G72" s="40">
        <v>288.2215952442881</v>
      </c>
      <c r="H72" s="40">
        <v>284.36431760266197</v>
      </c>
      <c r="I72" s="40">
        <v>280.35887646312744</v>
      </c>
      <c r="J72" s="40">
        <v>275.70047164790799</v>
      </c>
      <c r="K72" s="40">
        <v>270.22130619081662</v>
      </c>
      <c r="L72" s="40">
        <v>264.74678095994966</v>
      </c>
      <c r="M72" s="40">
        <v>260.47831320369738</v>
      </c>
      <c r="N72" s="40">
        <v>258.29154508142273</v>
      </c>
      <c r="O72" s="40">
        <v>258.01043003292847</v>
      </c>
      <c r="P72" s="40">
        <v>256.94636942860996</v>
      </c>
      <c r="Q72" s="40">
        <v>256.45255330589231</v>
      </c>
      <c r="R72" s="40">
        <v>260.64103041537845</v>
      </c>
      <c r="S72" s="40">
        <v>265.9688294520671</v>
      </c>
      <c r="T72" s="40">
        <v>269.05505342325216</v>
      </c>
      <c r="U72" s="40">
        <v>273.9045628646503</v>
      </c>
      <c r="V72" s="40">
        <v>260.82295514137769</v>
      </c>
      <c r="W72" s="40">
        <v>260.45651011568765</v>
      </c>
      <c r="X72" s="40">
        <v>254.72481449341842</v>
      </c>
      <c r="Y72" s="40">
        <v>251.85896668228381</v>
      </c>
      <c r="DA72" s="58" t="s">
        <v>1011</v>
      </c>
    </row>
    <row r="73" spans="1:105" ht="12" customHeight="1" x14ac:dyDescent="0.25">
      <c r="A73" s="28" t="s">
        <v>45</v>
      </c>
      <c r="B73" s="40">
        <v>473.88606332391191</v>
      </c>
      <c r="C73" s="40">
        <v>474.34238142968405</v>
      </c>
      <c r="D73" s="40">
        <v>474.18180550758092</v>
      </c>
      <c r="E73" s="40">
        <v>474.56864079237909</v>
      </c>
      <c r="F73" s="40">
        <v>474.96514324051265</v>
      </c>
      <c r="G73" s="40">
        <v>476.13768161233509</v>
      </c>
      <c r="H73" s="40">
        <v>477.03592915970279</v>
      </c>
      <c r="I73" s="40">
        <v>477.18557747590319</v>
      </c>
      <c r="J73" s="40">
        <v>476.19424059092125</v>
      </c>
      <c r="K73" s="40">
        <v>473.62841571394523</v>
      </c>
      <c r="L73" s="40">
        <v>472.89254481326782</v>
      </c>
      <c r="M73" s="40">
        <v>473.66563371171839</v>
      </c>
      <c r="N73" s="40">
        <v>475.05055291877449</v>
      </c>
      <c r="O73" s="40">
        <v>476.37027669081806</v>
      </c>
      <c r="P73" s="40">
        <v>477.52785557255817</v>
      </c>
      <c r="Q73" s="40">
        <v>479.34099655216784</v>
      </c>
      <c r="R73" s="40">
        <v>479.47562690471199</v>
      </c>
      <c r="S73" s="40">
        <v>485.85742081903817</v>
      </c>
      <c r="T73" s="40">
        <v>496.1852880026629</v>
      </c>
      <c r="U73" s="40">
        <v>510.24784124308263</v>
      </c>
      <c r="V73" s="40">
        <v>508.72608230520348</v>
      </c>
      <c r="W73" s="40">
        <v>536.40026478700383</v>
      </c>
      <c r="X73" s="40">
        <v>528.63680399880218</v>
      </c>
      <c r="Y73" s="40">
        <v>524.75507360470135</v>
      </c>
      <c r="DA73" s="58" t="s">
        <v>1012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DA74" s="57"/>
    </row>
    <row r="75" spans="1:105" ht="12" customHeight="1" x14ac:dyDescent="0.25">
      <c r="A75" s="28" t="s">
        <v>28</v>
      </c>
      <c r="B75" s="40">
        <v>1546.9071243614369</v>
      </c>
      <c r="C75" s="40">
        <v>1557.9693436866755</v>
      </c>
      <c r="D75" s="40">
        <v>1565.4983333143025</v>
      </c>
      <c r="E75" s="40">
        <v>1570.4713620603238</v>
      </c>
      <c r="F75" s="40">
        <v>1573.600846721894</v>
      </c>
      <c r="G75" s="40">
        <v>1576.6027987085376</v>
      </c>
      <c r="H75" s="40">
        <v>1577.9042747873784</v>
      </c>
      <c r="I75" s="40">
        <v>1576.0925652748465</v>
      </c>
      <c r="J75" s="40">
        <v>1571.0529281369281</v>
      </c>
      <c r="K75" s="40">
        <v>1558.6797886744209</v>
      </c>
      <c r="L75" s="40">
        <v>1550.5031404971453</v>
      </c>
      <c r="M75" s="40">
        <v>1552.1122255505522</v>
      </c>
      <c r="N75" s="40">
        <v>1552.8414986749303</v>
      </c>
      <c r="O75" s="40">
        <v>1551.0554530644488</v>
      </c>
      <c r="P75" s="40">
        <v>1551.6078741609765</v>
      </c>
      <c r="Q75" s="40">
        <v>1553.43576570653</v>
      </c>
      <c r="R75" s="40">
        <v>1576.0231533234842</v>
      </c>
      <c r="S75" s="40">
        <v>1579.6691525594433</v>
      </c>
      <c r="T75" s="40">
        <v>1575.2156256312544</v>
      </c>
      <c r="U75" s="40">
        <v>1577.8861467752706</v>
      </c>
      <c r="V75" s="40">
        <v>1645.093412735916</v>
      </c>
      <c r="W75" s="40">
        <v>1739.5906217307663</v>
      </c>
      <c r="X75" s="40">
        <v>1662.808059334335</v>
      </c>
      <c r="Y75" s="40">
        <v>1624.4167781361193</v>
      </c>
      <c r="DA75" s="58" t="s">
        <v>1013</v>
      </c>
    </row>
    <row r="76" spans="1:105" ht="12" customHeight="1" x14ac:dyDescent="0.25">
      <c r="A76" s="28" t="s">
        <v>27</v>
      </c>
      <c r="B76" s="40">
        <v>672.37726420728666</v>
      </c>
      <c r="C76" s="40">
        <v>685.98076808981216</v>
      </c>
      <c r="D76" s="40">
        <v>698.47326960298687</v>
      </c>
      <c r="E76" s="40">
        <v>710.29800428531325</v>
      </c>
      <c r="F76" s="40">
        <v>721.6043429436362</v>
      </c>
      <c r="G76" s="40">
        <v>733.33292854459785</v>
      </c>
      <c r="H76" s="40">
        <v>744.50758308262778</v>
      </c>
      <c r="I76" s="40">
        <v>754.62094417555886</v>
      </c>
      <c r="J76" s="40">
        <v>763.46999866301769</v>
      </c>
      <c r="K76" s="40">
        <v>768.80297122886316</v>
      </c>
      <c r="L76" s="40">
        <v>776.41406405488397</v>
      </c>
      <c r="M76" s="40">
        <v>782.08941154286845</v>
      </c>
      <c r="N76" s="40">
        <v>787.54880430680828</v>
      </c>
      <c r="O76" s="40">
        <v>791.6881001776278</v>
      </c>
      <c r="P76" s="40">
        <v>797.29054245271982</v>
      </c>
      <c r="Q76" s="40">
        <v>803.80807817649861</v>
      </c>
      <c r="R76" s="40">
        <v>816.42824260622058</v>
      </c>
      <c r="S76" s="40">
        <v>814.36400512113585</v>
      </c>
      <c r="T76" s="40">
        <v>813.13101347984764</v>
      </c>
      <c r="U76" s="40">
        <v>815.31376297252564</v>
      </c>
      <c r="V76" s="40">
        <v>848.49752087904687</v>
      </c>
      <c r="W76" s="40">
        <v>887.94263016216644</v>
      </c>
      <c r="X76" s="40">
        <v>855.24031472369722</v>
      </c>
      <c r="Y76" s="40">
        <v>838.88915700446262</v>
      </c>
      <c r="DA76" s="58" t="s">
        <v>1014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DA77" s="57"/>
    </row>
    <row r="78" spans="1:105" ht="12" customHeight="1" x14ac:dyDescent="0.25">
      <c r="A78" s="30" t="s">
        <v>44</v>
      </c>
      <c r="B78" s="41">
        <v>568.13000376461446</v>
      </c>
      <c r="C78" s="41">
        <v>567.13331797306432</v>
      </c>
      <c r="D78" s="41">
        <v>565.90954569814835</v>
      </c>
      <c r="E78" s="41">
        <v>564.72525725742298</v>
      </c>
      <c r="F78" s="41">
        <v>563.90774768967901</v>
      </c>
      <c r="G78" s="41">
        <v>564.1780131408749</v>
      </c>
      <c r="H78" s="41">
        <v>564.42595679162559</v>
      </c>
      <c r="I78" s="41">
        <v>564.14884359328596</v>
      </c>
      <c r="J78" s="41">
        <v>563.41824015706823</v>
      </c>
      <c r="K78" s="41">
        <v>560.05855570786775</v>
      </c>
      <c r="L78" s="41">
        <v>558.82370000375863</v>
      </c>
      <c r="M78" s="41">
        <v>558.2302033121199</v>
      </c>
      <c r="N78" s="41">
        <v>557.816649833425</v>
      </c>
      <c r="O78" s="41">
        <v>556.2549278910966</v>
      </c>
      <c r="P78" s="41">
        <v>556.08742257665961</v>
      </c>
      <c r="Q78" s="41">
        <v>556.69270855353773</v>
      </c>
      <c r="R78" s="41">
        <v>557.6954863532651</v>
      </c>
      <c r="S78" s="41">
        <v>554.86428105944094</v>
      </c>
      <c r="T78" s="41">
        <v>554.06003818567183</v>
      </c>
      <c r="U78" s="41">
        <v>556.2149522480953</v>
      </c>
      <c r="V78" s="41">
        <v>580.88504390818764</v>
      </c>
      <c r="W78" s="41">
        <v>611.05140192239924</v>
      </c>
      <c r="X78" s="41">
        <v>585.01768841919579</v>
      </c>
      <c r="Y78" s="41">
        <v>572.00083166759407</v>
      </c>
      <c r="DA78" s="59" t="s">
        <v>1015</v>
      </c>
    </row>
    <row r="79" spans="1:105" ht="12" customHeight="1" x14ac:dyDescent="0.25">
      <c r="A79" s="32" t="s">
        <v>25</v>
      </c>
      <c r="B79" s="42">
        <v>37.374982844097481</v>
      </c>
      <c r="C79" s="42">
        <v>37.680695440029766</v>
      </c>
      <c r="D79" s="42">
        <v>37.898733769910493</v>
      </c>
      <c r="E79" s="42">
        <v>38.056407575709244</v>
      </c>
      <c r="F79" s="42">
        <v>38.183667883656973</v>
      </c>
      <c r="G79" s="42">
        <v>38.336058298826657</v>
      </c>
      <c r="H79" s="42">
        <v>38.443601470824056</v>
      </c>
      <c r="I79" s="42">
        <v>38.47604701423451</v>
      </c>
      <c r="J79" s="42">
        <v>38.441650879486879</v>
      </c>
      <c r="K79" s="42">
        <v>38.195087824320751</v>
      </c>
      <c r="L79" s="42">
        <v>38.063493879671135</v>
      </c>
      <c r="M79" s="42">
        <v>38.080395272093938</v>
      </c>
      <c r="N79" s="42">
        <v>38.087129695230345</v>
      </c>
      <c r="O79" s="42">
        <v>37.994652209496003</v>
      </c>
      <c r="P79" s="42">
        <v>37.978077557114879</v>
      </c>
      <c r="Q79" s="42">
        <v>37.996221162221815</v>
      </c>
      <c r="R79" s="42">
        <v>38.586468904137497</v>
      </c>
      <c r="S79" s="42">
        <v>38.773096019825104</v>
      </c>
      <c r="T79" s="42">
        <v>38.635685372493683</v>
      </c>
      <c r="U79" s="42">
        <v>38.806897954158565</v>
      </c>
      <c r="V79" s="42">
        <v>40.430477682686956</v>
      </c>
      <c r="W79" s="42">
        <v>42.737905848249795</v>
      </c>
      <c r="X79" s="42">
        <v>40.895923394061022</v>
      </c>
      <c r="Y79" s="42">
        <v>39.974932166966632</v>
      </c>
      <c r="DA79" s="60" t="s">
        <v>1016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DA82" s="57"/>
    </row>
    <row r="83" spans="1:105" ht="12" customHeight="1" x14ac:dyDescent="0.25">
      <c r="A83" s="28" t="s">
        <v>32</v>
      </c>
      <c r="B83" s="29">
        <v>47.114414438407245</v>
      </c>
      <c r="C83" s="29">
        <v>46.486944665738847</v>
      </c>
      <c r="D83" s="29">
        <v>45.733881490040517</v>
      </c>
      <c r="E83" s="29">
        <v>44.876014195923659</v>
      </c>
      <c r="F83" s="29">
        <v>43.960734526548478</v>
      </c>
      <c r="G83" s="29">
        <v>43.228426092254033</v>
      </c>
      <c r="H83" s="29">
        <v>42.39084276810739</v>
      </c>
      <c r="I83" s="29">
        <v>41.358781705682468</v>
      </c>
      <c r="J83" s="29">
        <v>40.006526953024704</v>
      </c>
      <c r="K83" s="29">
        <v>38.712821088671895</v>
      </c>
      <c r="L83" s="29">
        <v>37.822025590239235</v>
      </c>
      <c r="M83" s="29">
        <v>36.720428281932286</v>
      </c>
      <c r="N83" s="29">
        <v>35.551488450621655</v>
      </c>
      <c r="O83" s="29">
        <v>34.256716429658297</v>
      </c>
      <c r="P83" s="29">
        <v>33.005046148844627</v>
      </c>
      <c r="Q83" s="29">
        <v>31.728753520292003</v>
      </c>
      <c r="R83" s="29">
        <v>30.544162911972787</v>
      </c>
      <c r="S83" s="29">
        <v>29.379084053223906</v>
      </c>
      <c r="T83" s="29">
        <v>28.115730750271695</v>
      </c>
      <c r="U83" s="29">
        <v>27.155776793507819</v>
      </c>
      <c r="V83" s="29">
        <v>26.282253693942994</v>
      </c>
      <c r="W83" s="29">
        <v>25.431578083405075</v>
      </c>
      <c r="X83" s="29">
        <v>24.56201193489974</v>
      </c>
      <c r="Y83" s="29">
        <v>23.979191171572076</v>
      </c>
      <c r="DA83" s="58" t="s">
        <v>1017</v>
      </c>
    </row>
    <row r="84" spans="1:105" ht="12" customHeight="1" x14ac:dyDescent="0.25">
      <c r="A84" s="28" t="s">
        <v>47</v>
      </c>
      <c r="B84" s="29">
        <v>634.37115399490324</v>
      </c>
      <c r="C84" s="29">
        <v>628.37160663905047</v>
      </c>
      <c r="D84" s="29">
        <v>620.02700373804078</v>
      </c>
      <c r="E84" s="29">
        <v>610.35461240621726</v>
      </c>
      <c r="F84" s="29">
        <v>599.12207568815677</v>
      </c>
      <c r="G84" s="29">
        <v>588.95311415483491</v>
      </c>
      <c r="H84" s="29">
        <v>576.78260199909698</v>
      </c>
      <c r="I84" s="29">
        <v>561.4501196269573</v>
      </c>
      <c r="J84" s="29">
        <v>540.73143513024911</v>
      </c>
      <c r="K84" s="29">
        <v>520.45932526398281</v>
      </c>
      <c r="L84" s="29">
        <v>504.41679467979162</v>
      </c>
      <c r="M84" s="29">
        <v>485.62000941235948</v>
      </c>
      <c r="N84" s="29">
        <v>465.44845333100415</v>
      </c>
      <c r="O84" s="29">
        <v>443.53030041159269</v>
      </c>
      <c r="P84" s="29">
        <v>423.07373140481036</v>
      </c>
      <c r="Q84" s="29">
        <v>402.67122220999369</v>
      </c>
      <c r="R84" s="29">
        <v>389.49031773772958</v>
      </c>
      <c r="S84" s="29">
        <v>378.25917469730649</v>
      </c>
      <c r="T84" s="29">
        <v>367.03130021249387</v>
      </c>
      <c r="U84" s="29">
        <v>356.83770045258649</v>
      </c>
      <c r="V84" s="29">
        <v>349.63975462193264</v>
      </c>
      <c r="W84" s="29">
        <v>343.03143252910178</v>
      </c>
      <c r="X84" s="29">
        <v>335.83187271803956</v>
      </c>
      <c r="Y84" s="29">
        <v>327.32430495698753</v>
      </c>
      <c r="DA84" s="58" t="s">
        <v>1018</v>
      </c>
    </row>
    <row r="85" spans="1:105" ht="12" customHeight="1" x14ac:dyDescent="0.25">
      <c r="A85" s="28" t="s">
        <v>46</v>
      </c>
      <c r="B85" s="29">
        <v>1495.9782181641037</v>
      </c>
      <c r="C85" s="29">
        <v>1489.1307692696196</v>
      </c>
      <c r="D85" s="29">
        <v>1478.9836466327474</v>
      </c>
      <c r="E85" s="29">
        <v>1466.1458477248759</v>
      </c>
      <c r="F85" s="29">
        <v>1451.8766574319486</v>
      </c>
      <c r="G85" s="29">
        <v>1439.4117719214241</v>
      </c>
      <c r="H85" s="29">
        <v>1424.1980671614529</v>
      </c>
      <c r="I85" s="29">
        <v>1405.7488031676362</v>
      </c>
      <c r="J85" s="29">
        <v>1382.4880114831442</v>
      </c>
      <c r="K85" s="29">
        <v>1357.7774908418507</v>
      </c>
      <c r="L85" s="29">
        <v>1337.0228669775488</v>
      </c>
      <c r="M85" s="29">
        <v>1311.2538794440682</v>
      </c>
      <c r="N85" s="29">
        <v>1278.6591724722127</v>
      </c>
      <c r="O85" s="29">
        <v>1247.3172815859004</v>
      </c>
      <c r="P85" s="29">
        <v>1211.0539414229943</v>
      </c>
      <c r="Q85" s="29">
        <v>1159.0965509061973</v>
      </c>
      <c r="R85" s="29">
        <v>1107.46892224677</v>
      </c>
      <c r="S85" s="29">
        <v>1063.4644164361903</v>
      </c>
      <c r="T85" s="29">
        <v>1011.0786741750082</v>
      </c>
      <c r="U85" s="29">
        <v>955.75668372595555</v>
      </c>
      <c r="V85" s="29">
        <v>889.61084141371691</v>
      </c>
      <c r="W85" s="29">
        <v>829.09889411468578</v>
      </c>
      <c r="X85" s="29">
        <v>786.84261076459256</v>
      </c>
      <c r="Y85" s="29">
        <v>746.38999940455528</v>
      </c>
      <c r="DA85" s="58" t="s">
        <v>1019</v>
      </c>
    </row>
    <row r="86" spans="1:105" ht="12" customHeight="1" x14ac:dyDescent="0.25">
      <c r="A86" s="28" t="s">
        <v>45</v>
      </c>
      <c r="B86" s="29">
        <v>589.72319110612023</v>
      </c>
      <c r="C86" s="29">
        <v>586.11219708523549</v>
      </c>
      <c r="D86" s="29">
        <v>581.70453340737731</v>
      </c>
      <c r="E86" s="29">
        <v>576.58750318042985</v>
      </c>
      <c r="F86" s="29">
        <v>569.87779275361629</v>
      </c>
      <c r="G86" s="29">
        <v>564.47359637247609</v>
      </c>
      <c r="H86" s="29">
        <v>557.59282698903178</v>
      </c>
      <c r="I86" s="29">
        <v>548.64227288443215</v>
      </c>
      <c r="J86" s="29">
        <v>536.68180077362319</v>
      </c>
      <c r="K86" s="29">
        <v>524.25794087883287</v>
      </c>
      <c r="L86" s="29">
        <v>513.66329545149392</v>
      </c>
      <c r="M86" s="29">
        <v>500.85864545607433</v>
      </c>
      <c r="N86" s="29">
        <v>486.90123869455749</v>
      </c>
      <c r="O86" s="29">
        <v>472.64642031215504</v>
      </c>
      <c r="P86" s="29">
        <v>459.30338980936898</v>
      </c>
      <c r="Q86" s="29">
        <v>446.08508013854004</v>
      </c>
      <c r="R86" s="29">
        <v>436.82355558763521</v>
      </c>
      <c r="S86" s="29">
        <v>428.95320532141437</v>
      </c>
      <c r="T86" s="29">
        <v>421.27291074725952</v>
      </c>
      <c r="U86" s="29">
        <v>413.11715591803716</v>
      </c>
      <c r="V86" s="29">
        <v>407.62244980461372</v>
      </c>
      <c r="W86" s="29">
        <v>402.36834254985979</v>
      </c>
      <c r="X86" s="29">
        <v>396.30172162249107</v>
      </c>
      <c r="Y86" s="29">
        <v>389.62769144317809</v>
      </c>
      <c r="DA86" s="58" t="s">
        <v>1020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DA87" s="57"/>
    </row>
    <row r="88" spans="1:105" ht="12" customHeight="1" x14ac:dyDescent="0.25">
      <c r="A88" s="28" t="s">
        <v>28</v>
      </c>
      <c r="B88" s="29">
        <v>371.59017165706462</v>
      </c>
      <c r="C88" s="29">
        <v>365.98440704046084</v>
      </c>
      <c r="D88" s="29">
        <v>359.17846276993566</v>
      </c>
      <c r="E88" s="29">
        <v>351.90316884058791</v>
      </c>
      <c r="F88" s="29">
        <v>342.70708666443727</v>
      </c>
      <c r="G88" s="29">
        <v>332.82874717687508</v>
      </c>
      <c r="H88" s="29">
        <v>320.65397610850505</v>
      </c>
      <c r="I88" s="29">
        <v>307.3415781930388</v>
      </c>
      <c r="J88" s="29">
        <v>292.78621979883292</v>
      </c>
      <c r="K88" s="29">
        <v>278.60314628443621</v>
      </c>
      <c r="L88" s="29">
        <v>266.16475704871323</v>
      </c>
      <c r="M88" s="29">
        <v>254.24618100587733</v>
      </c>
      <c r="N88" s="29">
        <v>241.75787613846157</v>
      </c>
      <c r="O88" s="29">
        <v>226.86360030168188</v>
      </c>
      <c r="P88" s="29">
        <v>207.56504511402477</v>
      </c>
      <c r="Q88" s="29">
        <v>184.57625922731702</v>
      </c>
      <c r="R88" s="29">
        <v>167.9264426530126</v>
      </c>
      <c r="S88" s="29">
        <v>151.85218276486043</v>
      </c>
      <c r="T88" s="29">
        <v>139.90417128835611</v>
      </c>
      <c r="U88" s="29">
        <v>132.0524357033367</v>
      </c>
      <c r="V88" s="29">
        <v>125.53228834631922</v>
      </c>
      <c r="W88" s="29">
        <v>118.41950659048811</v>
      </c>
      <c r="X88" s="29">
        <v>112.53096736432524</v>
      </c>
      <c r="Y88" s="29">
        <v>107.81509721967329</v>
      </c>
      <c r="DA88" s="58" t="s">
        <v>1021</v>
      </c>
    </row>
    <row r="89" spans="1:105" ht="12" customHeight="1" x14ac:dyDescent="0.25">
      <c r="A89" s="28" t="s">
        <v>27</v>
      </c>
      <c r="B89" s="29">
        <v>334.83371536294396</v>
      </c>
      <c r="C89" s="29">
        <v>330.01494532696421</v>
      </c>
      <c r="D89" s="29">
        <v>323.34791527586265</v>
      </c>
      <c r="E89" s="29">
        <v>314.87884731773346</v>
      </c>
      <c r="F89" s="29">
        <v>303.53656511996252</v>
      </c>
      <c r="G89" s="29">
        <v>291.06735590928707</v>
      </c>
      <c r="H89" s="29">
        <v>280.47594713977281</v>
      </c>
      <c r="I89" s="29">
        <v>270.3022422385435</v>
      </c>
      <c r="J89" s="29">
        <v>258.67754865193882</v>
      </c>
      <c r="K89" s="29">
        <v>243.1154380989434</v>
      </c>
      <c r="L89" s="29">
        <v>229.07224783918733</v>
      </c>
      <c r="M89" s="29">
        <v>212.34939574528025</v>
      </c>
      <c r="N89" s="29">
        <v>197.44892742643682</v>
      </c>
      <c r="O89" s="29">
        <v>182.47102542074538</v>
      </c>
      <c r="P89" s="29">
        <v>166.95183698665284</v>
      </c>
      <c r="Q89" s="29">
        <v>155.47983698945586</v>
      </c>
      <c r="R89" s="29">
        <v>147.21338718900188</v>
      </c>
      <c r="S89" s="29">
        <v>141.85044541832201</v>
      </c>
      <c r="T89" s="29">
        <v>138.26452633827409</v>
      </c>
      <c r="U89" s="29">
        <v>135.32308799944784</v>
      </c>
      <c r="V89" s="29">
        <v>134.05182762997904</v>
      </c>
      <c r="W89" s="29">
        <v>132.75010581615467</v>
      </c>
      <c r="X89" s="29">
        <v>131.41247619730279</v>
      </c>
      <c r="Y89" s="29">
        <v>130.0243200535775</v>
      </c>
      <c r="DA89" s="58" t="s">
        <v>1022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DA90" s="57"/>
    </row>
    <row r="91" spans="1:105" ht="12" customHeight="1" x14ac:dyDescent="0.25">
      <c r="A91" s="30" t="s">
        <v>44</v>
      </c>
      <c r="B91" s="31">
        <v>62.712754399553774</v>
      </c>
      <c r="C91" s="31">
        <v>62.456340307599078</v>
      </c>
      <c r="D91" s="31">
        <v>61.79261700959627</v>
      </c>
      <c r="E91" s="31">
        <v>60.906961739484885</v>
      </c>
      <c r="F91" s="31">
        <v>59.758410700704523</v>
      </c>
      <c r="G91" s="31">
        <v>58.609718324454981</v>
      </c>
      <c r="H91" s="31">
        <v>57.456937405766695</v>
      </c>
      <c r="I91" s="31">
        <v>56.03174800854525</v>
      </c>
      <c r="J91" s="31">
        <v>54.416157245758498</v>
      </c>
      <c r="K91" s="31">
        <v>52.507286627620381</v>
      </c>
      <c r="L91" s="31">
        <v>50.067852054106723</v>
      </c>
      <c r="M91" s="31">
        <v>47.200039383596554</v>
      </c>
      <c r="N91" s="31">
        <v>44.454220673454884</v>
      </c>
      <c r="O91" s="31">
        <v>41.856685287740639</v>
      </c>
      <c r="P91" s="31">
        <v>39.111586583492318</v>
      </c>
      <c r="Q91" s="31">
        <v>35.495756459366099</v>
      </c>
      <c r="R91" s="31">
        <v>32.428130448777125</v>
      </c>
      <c r="S91" s="31">
        <v>29.719822591532054</v>
      </c>
      <c r="T91" s="31">
        <v>27.012780911510209</v>
      </c>
      <c r="U91" s="31">
        <v>24.597862172757296</v>
      </c>
      <c r="V91" s="31">
        <v>22.606447842341712</v>
      </c>
      <c r="W91" s="31">
        <v>20.760450092517285</v>
      </c>
      <c r="X91" s="31">
        <v>19.101460863930473</v>
      </c>
      <c r="Y91" s="31">
        <v>17.637026834488939</v>
      </c>
      <c r="DA91" s="59" t="s">
        <v>1023</v>
      </c>
    </row>
    <row r="92" spans="1:105" ht="12" customHeight="1" x14ac:dyDescent="0.25">
      <c r="A92" s="32" t="s">
        <v>25</v>
      </c>
      <c r="B92" s="33">
        <v>8248.0636709402625</v>
      </c>
      <c r="C92" s="33">
        <v>8146.4941819906826</v>
      </c>
      <c r="D92" s="33">
        <v>8029.77526289454</v>
      </c>
      <c r="E92" s="33">
        <v>7892.4492062230993</v>
      </c>
      <c r="F92" s="33">
        <v>7745.7719214850995</v>
      </c>
      <c r="G92" s="33">
        <v>7616.755988577168</v>
      </c>
      <c r="H92" s="33">
        <v>7489.323250780657</v>
      </c>
      <c r="I92" s="33">
        <v>7353.7719342945747</v>
      </c>
      <c r="J92" s="33">
        <v>7220.9035872197765</v>
      </c>
      <c r="K92" s="33">
        <v>7136.3185650690884</v>
      </c>
      <c r="L92" s="33">
        <v>7064.453387858518</v>
      </c>
      <c r="M92" s="33">
        <v>6999.6854991064711</v>
      </c>
      <c r="N92" s="33">
        <v>6936.7277124225948</v>
      </c>
      <c r="O92" s="33">
        <v>6863.1948635249364</v>
      </c>
      <c r="P92" s="33">
        <v>6773.8079060661712</v>
      </c>
      <c r="Q92" s="33">
        <v>6681.0299953496142</v>
      </c>
      <c r="R92" s="33">
        <v>6581.9505352238475</v>
      </c>
      <c r="S92" s="33">
        <v>6456.3892095949122</v>
      </c>
      <c r="T92" s="33">
        <v>6339.2303786253215</v>
      </c>
      <c r="U92" s="33">
        <v>6218.8580639362481</v>
      </c>
      <c r="V92" s="33">
        <v>6107.3454833679752</v>
      </c>
      <c r="W92" s="33">
        <v>6005.1608628200247</v>
      </c>
      <c r="X92" s="33">
        <v>5922.1366825390132</v>
      </c>
      <c r="Y92" s="33">
        <v>5838.0525514520195</v>
      </c>
      <c r="DA92" s="60" t="s">
        <v>1024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DA95" s="57"/>
    </row>
    <row r="96" spans="1:105" ht="12" customHeight="1" x14ac:dyDescent="0.25">
      <c r="A96" s="28" t="s">
        <v>32</v>
      </c>
      <c r="B96" s="29"/>
      <c r="C96" s="29">
        <v>37.70259463783286</v>
      </c>
      <c r="D96" s="29">
        <v>36.091924184843094</v>
      </c>
      <c r="E96" s="29">
        <v>34.82799670130467</v>
      </c>
      <c r="F96" s="29">
        <v>33.693315967302233</v>
      </c>
      <c r="G96" s="29">
        <v>32.68128146687269</v>
      </c>
      <c r="H96" s="29">
        <v>31.656311225083108</v>
      </c>
      <c r="I96" s="29">
        <v>30.73616484783474</v>
      </c>
      <c r="J96" s="29">
        <v>29.780945002246934</v>
      </c>
      <c r="K96" s="29">
        <v>28.884603949123907</v>
      </c>
      <c r="L96" s="29">
        <v>27.880284665416838</v>
      </c>
      <c r="M96" s="29">
        <v>27.264976824796253</v>
      </c>
      <c r="N96" s="29">
        <v>26.364601595049081</v>
      </c>
      <c r="O96" s="29">
        <v>25.175867137616063</v>
      </c>
      <c r="P96" s="29">
        <v>23.783809669735128</v>
      </c>
      <c r="Q96" s="29">
        <v>22.315326029551819</v>
      </c>
      <c r="R96" s="29">
        <v>21.709440903401294</v>
      </c>
      <c r="S96" s="29">
        <v>21.287769829250994</v>
      </c>
      <c r="T96" s="29">
        <v>20.868778127030886</v>
      </c>
      <c r="U96" s="29">
        <v>20.453508816282778</v>
      </c>
      <c r="V96" s="29">
        <v>20.450595134236664</v>
      </c>
      <c r="W96" s="29">
        <v>19.714373709404143</v>
      </c>
      <c r="X96" s="29">
        <v>18.978152284571625</v>
      </c>
      <c r="Y96" s="29">
        <v>18.241930859739103</v>
      </c>
      <c r="DA96" s="58" t="s">
        <v>1025</v>
      </c>
    </row>
    <row r="97" spans="1:105" ht="12" customHeight="1" x14ac:dyDescent="0.25">
      <c r="A97" s="28" t="s">
        <v>47</v>
      </c>
      <c r="B97" s="29"/>
      <c r="C97" s="29">
        <v>544.21360741089825</v>
      </c>
      <c r="D97" s="29">
        <v>508.9762307367721</v>
      </c>
      <c r="E97" s="29">
        <v>490.33917785936467</v>
      </c>
      <c r="F97" s="29">
        <v>469.51328334459265</v>
      </c>
      <c r="G97" s="29">
        <v>451.55434240604086</v>
      </c>
      <c r="H97" s="29">
        <v>431.79358852043924</v>
      </c>
      <c r="I97" s="29">
        <v>413.93851998204036</v>
      </c>
      <c r="J97" s="29">
        <v>398.68631148496905</v>
      </c>
      <c r="K97" s="29">
        <v>383.77646383921308</v>
      </c>
      <c r="L97" s="29">
        <v>364.32833707251064</v>
      </c>
      <c r="M97" s="29">
        <v>354.26265863581887</v>
      </c>
      <c r="N97" s="29">
        <v>343.4604028200169</v>
      </c>
      <c r="O97" s="29">
        <v>334.81348296606791</v>
      </c>
      <c r="P97" s="29">
        <v>331.90635712157018</v>
      </c>
      <c r="Q97" s="29">
        <v>331.29501638816106</v>
      </c>
      <c r="R97" s="29">
        <v>327.24551742336365</v>
      </c>
      <c r="S97" s="29">
        <v>322.03025955266588</v>
      </c>
      <c r="T97" s="29">
        <v>316.57920765955049</v>
      </c>
      <c r="U97" s="29">
        <v>311.14372745457803</v>
      </c>
      <c r="V97" s="29">
        <v>306.09718788800637</v>
      </c>
      <c r="W97" s="29">
        <v>303.03621600912629</v>
      </c>
      <c r="X97" s="29">
        <v>299.97524413024627</v>
      </c>
      <c r="Y97" s="29">
        <v>296.91427225136619</v>
      </c>
      <c r="DA97" s="58" t="s">
        <v>1026</v>
      </c>
    </row>
    <row r="98" spans="1:105" ht="12" customHeight="1" x14ac:dyDescent="0.25">
      <c r="A98" s="28" t="s">
        <v>46</v>
      </c>
      <c r="B98" s="29"/>
      <c r="C98" s="29">
        <v>1411.9250671528087</v>
      </c>
      <c r="D98" s="29">
        <v>1379.132290755419</v>
      </c>
      <c r="E98" s="29">
        <v>1365.9504329917265</v>
      </c>
      <c r="F98" s="29">
        <v>1349.2508052174328</v>
      </c>
      <c r="G98" s="29">
        <v>1343.9536502823298</v>
      </c>
      <c r="H98" s="29">
        <v>1323.6011267830181</v>
      </c>
      <c r="I98" s="29">
        <v>1299.4642365837992</v>
      </c>
      <c r="J98" s="29">
        <v>1277.6525174442629</v>
      </c>
      <c r="K98" s="29">
        <v>1245.7724852574622</v>
      </c>
      <c r="L98" s="29">
        <v>1225.4954887254451</v>
      </c>
      <c r="M98" s="29">
        <v>1176.6748646110238</v>
      </c>
      <c r="N98" s="29">
        <v>1085.9177910952505</v>
      </c>
      <c r="O98" s="29">
        <v>989.94545649396457</v>
      </c>
      <c r="P98" s="29">
        <v>882.71519601093382</v>
      </c>
      <c r="Q98" s="29">
        <v>762.71565194036918</v>
      </c>
      <c r="R98" s="29">
        <v>720.55644594092757</v>
      </c>
      <c r="S98" s="29">
        <v>701.08971176873467</v>
      </c>
      <c r="T98" s="29">
        <v>689.83303052785516</v>
      </c>
      <c r="U98" s="29">
        <v>675.26158166145899</v>
      </c>
      <c r="V98" s="29">
        <v>668.68679899739959</v>
      </c>
      <c r="W98" s="29">
        <v>661.99993100742563</v>
      </c>
      <c r="X98" s="29">
        <v>655.31306301745155</v>
      </c>
      <c r="Y98" s="29">
        <v>648.62619502747759</v>
      </c>
      <c r="DA98" s="58" t="s">
        <v>1027</v>
      </c>
    </row>
    <row r="99" spans="1:105" ht="12" customHeight="1" x14ac:dyDescent="0.25">
      <c r="A99" s="28" t="s">
        <v>45</v>
      </c>
      <c r="B99" s="29"/>
      <c r="C99" s="29">
        <v>544.85145125351448</v>
      </c>
      <c r="D99" s="29">
        <v>528.53907261493669</v>
      </c>
      <c r="E99" s="29">
        <v>514.91702173531542</v>
      </c>
      <c r="F99" s="29">
        <v>503.39462412797656</v>
      </c>
      <c r="G99" s="29">
        <v>492.6062724556586</v>
      </c>
      <c r="H99" s="29">
        <v>480.89161937909876</v>
      </c>
      <c r="I99" s="29">
        <v>470.93043930767737</v>
      </c>
      <c r="J99" s="29">
        <v>458.11804657643393</v>
      </c>
      <c r="K99" s="29">
        <v>448.77254842167559</v>
      </c>
      <c r="L99" s="29">
        <v>432.11031232332147</v>
      </c>
      <c r="M99" s="29">
        <v>413.12755506908536</v>
      </c>
      <c r="N99" s="29">
        <v>403.39926042407291</v>
      </c>
      <c r="O99" s="29">
        <v>400.13099314175167</v>
      </c>
      <c r="P99" s="29">
        <v>396.83786498214101</v>
      </c>
      <c r="Q99" s="29">
        <v>392.4484754345994</v>
      </c>
      <c r="R99" s="29">
        <v>388.65612571452164</v>
      </c>
      <c r="S99" s="29">
        <v>383.46147884607655</v>
      </c>
      <c r="T99" s="29">
        <v>377.52094574172173</v>
      </c>
      <c r="U99" s="29">
        <v>371.81121317481632</v>
      </c>
      <c r="V99" s="29">
        <v>366.54962967159111</v>
      </c>
      <c r="W99" s="29">
        <v>364.35033189356153</v>
      </c>
      <c r="X99" s="29">
        <v>362.15103411553201</v>
      </c>
      <c r="Y99" s="29">
        <v>359.95173633750244</v>
      </c>
      <c r="DA99" s="58" t="s">
        <v>1028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DA100" s="57"/>
    </row>
    <row r="101" spans="1:105" ht="12" customHeight="1" x14ac:dyDescent="0.25">
      <c r="A101" s="28" t="s">
        <v>28</v>
      </c>
      <c r="B101" s="29"/>
      <c r="C101" s="29">
        <v>339.78884688669359</v>
      </c>
      <c r="D101" s="29">
        <v>325.86721109593481</v>
      </c>
      <c r="E101" s="29">
        <v>314.50583672151708</v>
      </c>
      <c r="F101" s="29">
        <v>305.1834912007705</v>
      </c>
      <c r="G101" s="29">
        <v>291.54126705546378</v>
      </c>
      <c r="H101" s="29">
        <v>280.93293848240614</v>
      </c>
      <c r="I101" s="29">
        <v>269.90761716565606</v>
      </c>
      <c r="J101" s="29">
        <v>258.3364477613344</v>
      </c>
      <c r="K101" s="29">
        <v>244.71788181220995</v>
      </c>
      <c r="L101" s="29">
        <v>228.73217566878242</v>
      </c>
      <c r="M101" s="29">
        <v>204.05553792161516</v>
      </c>
      <c r="N101" s="29">
        <v>193.63505313796679</v>
      </c>
      <c r="O101" s="29">
        <v>178.54985352603859</v>
      </c>
      <c r="P101" s="29">
        <v>152.19299282598118</v>
      </c>
      <c r="Q101" s="29">
        <v>130.40176005275154</v>
      </c>
      <c r="R101" s="29">
        <v>116.92252146555907</v>
      </c>
      <c r="S101" s="29">
        <v>114.21601464857756</v>
      </c>
      <c r="T101" s="29">
        <v>111.23050476427034</v>
      </c>
      <c r="U101" s="29">
        <v>108.37825028484546</v>
      </c>
      <c r="V101" s="29">
        <v>107.27540878774261</v>
      </c>
      <c r="W101" s="29">
        <v>105.12990061198775</v>
      </c>
      <c r="X101" s="29">
        <v>102.98439243623289</v>
      </c>
      <c r="Y101" s="29">
        <v>100.83888426047804</v>
      </c>
      <c r="DA101" s="58" t="s">
        <v>1029</v>
      </c>
    </row>
    <row r="102" spans="1:105" ht="12" customHeight="1" x14ac:dyDescent="0.25">
      <c r="A102" s="28" t="s">
        <v>27</v>
      </c>
      <c r="B102" s="29"/>
      <c r="C102" s="29">
        <v>312.04091745329197</v>
      </c>
      <c r="D102" s="29">
        <v>301.0476120828319</v>
      </c>
      <c r="E102" s="29">
        <v>292.92859875363024</v>
      </c>
      <c r="F102" s="29">
        <v>282.43662130233236</v>
      </c>
      <c r="G102" s="29">
        <v>271.364996189132</v>
      </c>
      <c r="H102" s="29">
        <v>260.26520678343593</v>
      </c>
      <c r="I102" s="29">
        <v>247.0727849125295</v>
      </c>
      <c r="J102" s="29">
        <v>232.8045213198296</v>
      </c>
      <c r="K102" s="29">
        <v>217.51908581814041</v>
      </c>
      <c r="L102" s="29">
        <v>199.25920875776978</v>
      </c>
      <c r="M102" s="29">
        <v>182.57185673459765</v>
      </c>
      <c r="N102" s="29">
        <v>169.17312011246727</v>
      </c>
      <c r="O102" s="29">
        <v>155.26255091473143</v>
      </c>
      <c r="P102" s="29">
        <v>148.33001436135578</v>
      </c>
      <c r="Q102" s="29">
        <v>137.56612782862553</v>
      </c>
      <c r="R102" s="29">
        <v>137.05683655123642</v>
      </c>
      <c r="S102" s="29">
        <v>136.05304646217175</v>
      </c>
      <c r="T102" s="29">
        <v>134.44307987243039</v>
      </c>
      <c r="U102" s="29">
        <v>132.86170213571086</v>
      </c>
      <c r="V102" s="29">
        <v>131.33333768677724</v>
      </c>
      <c r="W102" s="29">
        <v>130.02000430990947</v>
      </c>
      <c r="X102" s="29">
        <v>128.70667093304169</v>
      </c>
      <c r="Y102" s="29">
        <v>127.39333755617392</v>
      </c>
      <c r="DA102" s="58" t="s">
        <v>1030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DA103" s="57"/>
    </row>
    <row r="104" spans="1:105" ht="12" customHeight="1" x14ac:dyDescent="0.25">
      <c r="A104" s="30" t="s">
        <v>44</v>
      </c>
      <c r="B104" s="31"/>
      <c r="C104" s="31">
        <v>61.708206607970368</v>
      </c>
      <c r="D104" s="31">
        <v>60.078777215111565</v>
      </c>
      <c r="E104" s="31">
        <v>59.124952074829352</v>
      </c>
      <c r="F104" s="31">
        <v>57.69165155654742</v>
      </c>
      <c r="G104" s="31">
        <v>56.695231103497832</v>
      </c>
      <c r="H104" s="31">
        <v>55.423149767016113</v>
      </c>
      <c r="I104" s="31">
        <v>53.56340030634145</v>
      </c>
      <c r="J104" s="31">
        <v>51.342744370717135</v>
      </c>
      <c r="K104" s="31">
        <v>49.205798011251552</v>
      </c>
      <c r="L104" s="31">
        <v>45.164060063416002</v>
      </c>
      <c r="M104" s="31">
        <v>41.311012367627171</v>
      </c>
      <c r="N104" s="31">
        <v>38.308478325801183</v>
      </c>
      <c r="O104" s="31">
        <v>34.594138937307939</v>
      </c>
      <c r="P104" s="31">
        <v>30.54270481318936</v>
      </c>
      <c r="Q104" s="31">
        <v>26.198160460301079</v>
      </c>
      <c r="R104" s="31">
        <v>22.835469592405456</v>
      </c>
      <c r="S104" s="31">
        <v>18.272022088194447</v>
      </c>
      <c r="T104" s="31">
        <v>14.428110222695326</v>
      </c>
      <c r="U104" s="31">
        <v>11.642345737250345</v>
      </c>
      <c r="V104" s="31">
        <v>10.485240059942019</v>
      </c>
      <c r="W104" s="31">
        <v>9.8561256563454975</v>
      </c>
      <c r="X104" s="31">
        <v>9.2270112527489747</v>
      </c>
      <c r="Y104" s="31">
        <v>8.5978968491524537</v>
      </c>
      <c r="DA104" s="59" t="s">
        <v>1031</v>
      </c>
    </row>
    <row r="105" spans="1:105" ht="12" customHeight="1" x14ac:dyDescent="0.25">
      <c r="A105" s="32" t="s">
        <v>25</v>
      </c>
      <c r="B105" s="33"/>
      <c r="C105" s="33">
        <v>7560.8320170722718</v>
      </c>
      <c r="D105" s="33">
        <v>7407.132472497774</v>
      </c>
      <c r="E105" s="33">
        <v>7266.3128103704303</v>
      </c>
      <c r="F105" s="33">
        <v>7207.6894205485196</v>
      </c>
      <c r="G105" s="33">
        <v>7184.5533335682285</v>
      </c>
      <c r="H105" s="33">
        <v>7146.3727349417704</v>
      </c>
      <c r="I105" s="33">
        <v>7083.4252848035094</v>
      </c>
      <c r="J105" s="33">
        <v>7028.5507441627587</v>
      </c>
      <c r="K105" s="33">
        <v>6937.5455069755626</v>
      </c>
      <c r="L105" s="33">
        <v>6839.6275430184933</v>
      </c>
      <c r="M105" s="33">
        <v>6764.9168357343706</v>
      </c>
      <c r="N105" s="33">
        <v>6695.8338030679997</v>
      </c>
      <c r="O105" s="33">
        <v>6574.2204453651848</v>
      </c>
      <c r="P105" s="33">
        <v>6364.4071978062002</v>
      </c>
      <c r="Q105" s="33">
        <v>6312.7976525316362</v>
      </c>
      <c r="R105" s="33">
        <v>6213.566201968536</v>
      </c>
      <c r="S105" s="33">
        <v>6092.1065079589816</v>
      </c>
      <c r="T105" s="33">
        <v>5967.2198514194715</v>
      </c>
      <c r="U105" s="33">
        <v>5842.6742612634243</v>
      </c>
      <c r="V105" s="33">
        <v>5725.8136152564202</v>
      </c>
      <c r="W105" s="33">
        <v>5668.5554791038558</v>
      </c>
      <c r="X105" s="33">
        <v>5611.2973429512913</v>
      </c>
      <c r="Y105" s="33">
        <v>5554.0392067987277</v>
      </c>
      <c r="DA105" s="60" t="s">
        <v>1032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DA108" s="57"/>
    </row>
    <row r="109" spans="1:105" ht="12" customHeight="1" x14ac:dyDescent="0.25">
      <c r="A109" s="28" t="s">
        <v>32</v>
      </c>
      <c r="B109" s="43">
        <f>B31/RES_summary!B$6</f>
        <v>1.2226182235245431</v>
      </c>
      <c r="C109" s="43">
        <f>C31/RES_summary!C$6</f>
        <v>1.2334597724934986</v>
      </c>
      <c r="D109" s="43">
        <f>D31/RES_summary!D$6</f>
        <v>1.2478742998143344</v>
      </c>
      <c r="E109" s="43">
        <f>E31/RES_summary!E$6</f>
        <v>1.2665061878434991</v>
      </c>
      <c r="F109" s="43">
        <f>F31/RES_summary!F$6</f>
        <v>1.2855447034501903</v>
      </c>
      <c r="G109" s="43">
        <f>G31/RES_summary!G$6</f>
        <v>1.3000696402917513</v>
      </c>
      <c r="H109" s="43">
        <f>H31/RES_summary!H$6</f>
        <v>1.3167676132493871</v>
      </c>
      <c r="I109" s="43">
        <f>I31/RES_summary!I$6</f>
        <v>1.3356912765877831</v>
      </c>
      <c r="J109" s="43">
        <f>J31/RES_summary!J$6</f>
        <v>1.3525871981003481</v>
      </c>
      <c r="K109" s="43">
        <f>K31/RES_summary!K$6</f>
        <v>1.3734778990816365</v>
      </c>
      <c r="L109" s="43">
        <f>L31/RES_summary!L$6</f>
        <v>1.3893552627824854</v>
      </c>
      <c r="M109" s="43">
        <f>M31/RES_summary!M$6</f>
        <v>1.4129655000922634</v>
      </c>
      <c r="N109" s="43">
        <f>N31/RES_summary!N$6</f>
        <v>1.437888234548409</v>
      </c>
      <c r="O109" s="43">
        <f>O31/RES_summary!O$6</f>
        <v>1.45826725159662</v>
      </c>
      <c r="P109" s="43">
        <f>P31/RES_summary!P$6</f>
        <v>1.4818718190569562</v>
      </c>
      <c r="Q109" s="43">
        <f>Q31/RES_summary!Q$6</f>
        <v>1.4986887912055793</v>
      </c>
      <c r="R109" s="43">
        <f>R31/RES_summary!R$6</f>
        <v>1.5048641104717762</v>
      </c>
      <c r="S109" s="43">
        <f>S31/RES_summary!S$6</f>
        <v>1.5110064570036223</v>
      </c>
      <c r="T109" s="43">
        <f>T31/RES_summary!T$6</f>
        <v>1.5161041457610509</v>
      </c>
      <c r="U109" s="43">
        <f>U31/RES_summary!U$6</f>
        <v>1.5221467607524357</v>
      </c>
      <c r="V109" s="43">
        <f>V31/RES_summary!V$6</f>
        <v>1.5273192440973555</v>
      </c>
      <c r="W109" s="43">
        <f>W31/RES_summary!W$6</f>
        <v>1.5314610581445547</v>
      </c>
      <c r="X109" s="43">
        <f>X31/RES_summary!X$6</f>
        <v>1.5351662258203145</v>
      </c>
      <c r="Y109" s="43">
        <f>Y31/RES_summary!Y$6</f>
        <v>1.5381867361500705</v>
      </c>
      <c r="DA109" s="58" t="s">
        <v>1033</v>
      </c>
    </row>
    <row r="110" spans="1:105" ht="12" customHeight="1" x14ac:dyDescent="0.25">
      <c r="A110" s="28" t="s">
        <v>47</v>
      </c>
      <c r="B110" s="43">
        <f>B32/RES_summary!B$6</f>
        <v>0.878089578921745</v>
      </c>
      <c r="C110" s="43">
        <f>C32/RES_summary!C$6</f>
        <v>0.87802933148997653</v>
      </c>
      <c r="D110" s="43">
        <f>D32/RES_summary!D$6</f>
        <v>0.87735569663549373</v>
      </c>
      <c r="E110" s="43">
        <f>E32/RES_summary!E$6</f>
        <v>0.87667630321755896</v>
      </c>
      <c r="F110" s="43">
        <f>F32/RES_summary!F$6</f>
        <v>0.8766778860553287</v>
      </c>
      <c r="G110" s="43">
        <f>G32/RES_summary!G$6</f>
        <v>0.87758758650269686</v>
      </c>
      <c r="H110" s="43">
        <f>H32/RES_summary!H$6</f>
        <v>0.87917619414625148</v>
      </c>
      <c r="I110" s="43">
        <f>I32/RES_summary!I$6</f>
        <v>0.88056603573109793</v>
      </c>
      <c r="J110" s="43">
        <f>J32/RES_summary!J$6</f>
        <v>0.8825246342708053</v>
      </c>
      <c r="K110" s="43">
        <f>K32/RES_summary!K$6</f>
        <v>0.88583016224451416</v>
      </c>
      <c r="L110" s="43">
        <f>L32/RES_summary!L$6</f>
        <v>0.88974855314357948</v>
      </c>
      <c r="M110" s="43">
        <f>M32/RES_summary!M$6</f>
        <v>0.8936073899948932</v>
      </c>
      <c r="N110" s="43">
        <f>N32/RES_summary!N$6</f>
        <v>0.89856645001166591</v>
      </c>
      <c r="O110" s="43">
        <f>O32/RES_summary!O$6</f>
        <v>0.90254094936007301</v>
      </c>
      <c r="P110" s="43">
        <f>P32/RES_summary!P$6</f>
        <v>0.90643080080036531</v>
      </c>
      <c r="Q110" s="43">
        <f>Q32/RES_summary!Q$6</f>
        <v>0.91066639804336458</v>
      </c>
      <c r="R110" s="43">
        <f>R32/RES_summary!R$6</f>
        <v>0.91289970413778854</v>
      </c>
      <c r="S110" s="43">
        <f>S32/RES_summary!S$6</f>
        <v>0.9150495387663734</v>
      </c>
      <c r="T110" s="43">
        <f>T32/RES_summary!T$6</f>
        <v>0.91704289223163937</v>
      </c>
      <c r="U110" s="43">
        <f>U32/RES_summary!U$6</f>
        <v>0.91884815770667416</v>
      </c>
      <c r="V110" s="43">
        <f>V32/RES_summary!V$6</f>
        <v>0.92039916259812449</v>
      </c>
      <c r="W110" s="43">
        <f>W32/RES_summary!W$6</f>
        <v>0.92166978622833651</v>
      </c>
      <c r="X110" s="43">
        <f>X32/RES_summary!X$6</f>
        <v>0.92275248031465629</v>
      </c>
      <c r="Y110" s="43">
        <f>Y32/RES_summary!Y$6</f>
        <v>0.92366925208262707</v>
      </c>
      <c r="DA110" s="58" t="s">
        <v>1034</v>
      </c>
    </row>
    <row r="111" spans="1:105" ht="12" customHeight="1" x14ac:dyDescent="0.25">
      <c r="A111" s="28" t="s">
        <v>46</v>
      </c>
      <c r="B111" s="43">
        <f>B33/RES_summary!B$6</f>
        <v>0.46468910141975972</v>
      </c>
      <c r="C111" s="43">
        <f>C33/RES_summary!C$6</f>
        <v>0.47040476784272428</v>
      </c>
      <c r="D111" s="43">
        <f>D33/RES_summary!D$6</f>
        <v>0.4785726733165187</v>
      </c>
      <c r="E111" s="43">
        <f>E33/RES_summary!E$6</f>
        <v>0.49432170436975831</v>
      </c>
      <c r="F111" s="43">
        <f>F33/RES_summary!F$6</f>
        <v>0.51115212103060104</v>
      </c>
      <c r="G111" s="43">
        <f>G33/RES_summary!G$6</f>
        <v>0.52776018835162353</v>
      </c>
      <c r="H111" s="43">
        <f>H33/RES_summary!H$6</f>
        <v>0.54839410059857385</v>
      </c>
      <c r="I111" s="43">
        <f>I33/RES_summary!I$6</f>
        <v>0.56898167803022082</v>
      </c>
      <c r="J111" s="43">
        <f>J33/RES_summary!J$6</f>
        <v>0.59059639245521134</v>
      </c>
      <c r="K111" s="43">
        <f>K33/RES_summary!K$6</f>
        <v>0.61314750361986192</v>
      </c>
      <c r="L111" s="43">
        <f>L33/RES_summary!L$6</f>
        <v>0.63358221238996315</v>
      </c>
      <c r="M111" s="43">
        <f>M33/RES_summary!M$6</f>
        <v>0.64941521703108296</v>
      </c>
      <c r="N111" s="43">
        <f>N33/RES_summary!N$6</f>
        <v>0.65781607323375368</v>
      </c>
      <c r="O111" s="43">
        <f>O33/RES_summary!O$6</f>
        <v>0.6659943382873319</v>
      </c>
      <c r="P111" s="43">
        <f>P33/RES_summary!P$6</f>
        <v>0.6745466265160498</v>
      </c>
      <c r="Q111" s="43">
        <f>Q33/RES_summary!Q$6</f>
        <v>0.68332235526962715</v>
      </c>
      <c r="R111" s="43">
        <f>R33/RES_summary!R$6</f>
        <v>0.68810917752125766</v>
      </c>
      <c r="S111" s="43">
        <f>S33/RES_summary!S$6</f>
        <v>0.69285882648618868</v>
      </c>
      <c r="T111" s="43">
        <f>T33/RES_summary!T$6</f>
        <v>0.69736723662851141</v>
      </c>
      <c r="U111" s="43">
        <f>U33/RES_summary!U$6</f>
        <v>0.70152149696402399</v>
      </c>
      <c r="V111" s="43">
        <f>V33/RES_summary!V$6</f>
        <v>0.70510957538153651</v>
      </c>
      <c r="W111" s="43">
        <f>W33/RES_summary!W$6</f>
        <v>0.70790677219742082</v>
      </c>
      <c r="X111" s="43">
        <f>X33/RES_summary!X$6</f>
        <v>0.71013473926454118</v>
      </c>
      <c r="Y111" s="43">
        <f>Y33/RES_summary!Y$6</f>
        <v>0.71193392758161145</v>
      </c>
      <c r="DA111" s="58" t="s">
        <v>1035</v>
      </c>
    </row>
    <row r="112" spans="1:105" ht="12" customHeight="1" x14ac:dyDescent="0.25">
      <c r="A112" s="28" t="s">
        <v>45</v>
      </c>
      <c r="B112" s="43">
        <f>B34/RES_summary!B$6</f>
        <v>0.40529993871017189</v>
      </c>
      <c r="C112" s="43">
        <f>C34/RES_summary!C$6</f>
        <v>0.41804453778395445</v>
      </c>
      <c r="D112" s="43">
        <f>D34/RES_summary!D$6</f>
        <v>0.42753408582146624</v>
      </c>
      <c r="E112" s="43">
        <f>E34/RES_summary!E$6</f>
        <v>0.43526821196547222</v>
      </c>
      <c r="F112" s="43">
        <f>F34/RES_summary!F$6</f>
        <v>0.44830786903448727</v>
      </c>
      <c r="G112" s="43">
        <f>G34/RES_summary!G$6</f>
        <v>0.45680318777282508</v>
      </c>
      <c r="H112" s="43">
        <f>H34/RES_summary!H$6</f>
        <v>0.46779295853174913</v>
      </c>
      <c r="I112" s="43">
        <f>I34/RES_summary!I$6</f>
        <v>0.48117402706834161</v>
      </c>
      <c r="J112" s="43">
        <f>J34/RES_summary!J$6</f>
        <v>0.49356767789099715</v>
      </c>
      <c r="K112" s="43">
        <f>K34/RES_summary!K$6</f>
        <v>0.51144784054714421</v>
      </c>
      <c r="L112" s="43">
        <f>L34/RES_summary!L$6</f>
        <v>0.53131925652319911</v>
      </c>
      <c r="M112" s="43">
        <f>M34/RES_summary!M$6</f>
        <v>0.54962813402453836</v>
      </c>
      <c r="N112" s="43">
        <f>N34/RES_summary!N$6</f>
        <v>0.57049601173159536</v>
      </c>
      <c r="O112" s="43">
        <f>O34/RES_summary!O$6</f>
        <v>0.58855208519854363</v>
      </c>
      <c r="P112" s="43">
        <f>P34/RES_summary!P$6</f>
        <v>0.60840497605197896</v>
      </c>
      <c r="Q112" s="43">
        <f>Q34/RES_summary!Q$6</f>
        <v>0.6266807659104503</v>
      </c>
      <c r="R112" s="43">
        <f>R34/RES_summary!R$6</f>
        <v>0.643665091672599</v>
      </c>
      <c r="S112" s="43">
        <f>S34/RES_summary!S$6</f>
        <v>0.66082410691405535</v>
      </c>
      <c r="T112" s="43">
        <f>T34/RES_summary!T$6</f>
        <v>0.67620053361300791</v>
      </c>
      <c r="U112" s="43">
        <f>U34/RES_summary!U$6</f>
        <v>0.69187852932832927</v>
      </c>
      <c r="V112" s="43">
        <f>V34/RES_summary!V$6</f>
        <v>0.70399804538792865</v>
      </c>
      <c r="W112" s="43">
        <f>W34/RES_summary!W$6</f>
        <v>0.71211347131675484</v>
      </c>
      <c r="X112" s="43">
        <f>X34/RES_summary!X$6</f>
        <v>0.71730645173152019</v>
      </c>
      <c r="Y112" s="43">
        <f>Y34/RES_summary!Y$6</f>
        <v>0.72041387799893919</v>
      </c>
      <c r="DA112" s="58" t="s">
        <v>1036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DA113" s="57"/>
    </row>
    <row r="114" spans="1:105" ht="12" customHeight="1" x14ac:dyDescent="0.25">
      <c r="A114" s="28" t="s">
        <v>28</v>
      </c>
      <c r="B114" s="43">
        <f>B36/RES_summary!B$6</f>
        <v>0.64914619336309776</v>
      </c>
      <c r="C114" s="43">
        <f>C36/RES_summary!C$6</f>
        <v>0.70884828651031428</v>
      </c>
      <c r="D114" s="43">
        <f>D36/RES_summary!D$6</f>
        <v>0.7579757819623083</v>
      </c>
      <c r="E114" s="43">
        <f>E36/RES_summary!E$6</f>
        <v>0.79182077466486422</v>
      </c>
      <c r="F114" s="43">
        <f>F36/RES_summary!F$6</f>
        <v>0.84571044189705813</v>
      </c>
      <c r="G114" s="43">
        <f>G36/RES_summary!G$6</f>
        <v>0.90057536983969988</v>
      </c>
      <c r="H114" s="43">
        <f>H36/RES_summary!H$6</f>
        <v>0.98296489798668218</v>
      </c>
      <c r="I114" s="43">
        <f>I36/RES_summary!I$6</f>
        <v>1.0680169303532141</v>
      </c>
      <c r="J114" s="43">
        <f>J36/RES_summary!J$6</f>
        <v>1.1433833726102187</v>
      </c>
      <c r="K114" s="43">
        <f>K36/RES_summary!K$6</f>
        <v>1.2521599974130941</v>
      </c>
      <c r="L114" s="43">
        <f>L36/RES_summary!L$6</f>
        <v>1.3925604827940399</v>
      </c>
      <c r="M114" s="43">
        <f>M36/RES_summary!M$6</f>
        <v>1.4894751360108913</v>
      </c>
      <c r="N114" s="43">
        <f>N36/RES_summary!N$6</f>
        <v>1.5657763704542231</v>
      </c>
      <c r="O114" s="43">
        <f>O36/RES_summary!O$6</f>
        <v>1.7317967754348731</v>
      </c>
      <c r="P114" s="43">
        <f>P36/RES_summary!P$6</f>
        <v>1.9658972442067602</v>
      </c>
      <c r="Q114" s="43">
        <f>Q36/RES_summary!Q$6</f>
        <v>2.3372698264419496</v>
      </c>
      <c r="R114" s="43">
        <f>R36/RES_summary!R$6</f>
        <v>2.5315440159464888</v>
      </c>
      <c r="S114" s="43">
        <f>S36/RES_summary!S$6</f>
        <v>2.7494187144316871</v>
      </c>
      <c r="T114" s="43">
        <f>T36/RES_summary!T$6</f>
        <v>2.9140776476718107</v>
      </c>
      <c r="U114" s="43">
        <f>U36/RES_summary!U$6</f>
        <v>3.0621079072222241</v>
      </c>
      <c r="V114" s="43">
        <f>V36/RES_summary!V$6</f>
        <v>3.1809994726810062</v>
      </c>
      <c r="W114" s="43">
        <f>W36/RES_summary!W$6</f>
        <v>3.2561517530941102</v>
      </c>
      <c r="X114" s="43">
        <f>X36/RES_summary!X$6</f>
        <v>3.3253056703565336</v>
      </c>
      <c r="Y114" s="43">
        <f>Y36/RES_summary!Y$6</f>
        <v>3.3887990385432287</v>
      </c>
      <c r="DA114" s="58" t="s">
        <v>1037</v>
      </c>
    </row>
    <row r="115" spans="1:105" ht="12" customHeight="1" x14ac:dyDescent="0.25">
      <c r="A115" s="28" t="s">
        <v>27</v>
      </c>
      <c r="B115" s="43">
        <f>B37/RES_summary!B$6</f>
        <v>0.63081572180792167</v>
      </c>
      <c r="C115" s="43">
        <f>C37/RES_summary!C$6</f>
        <v>0.64670664286405211</v>
      </c>
      <c r="D115" s="43">
        <f>D37/RES_summary!D$6</f>
        <v>0.65228167771158096</v>
      </c>
      <c r="E115" s="43">
        <f>E37/RES_summary!E$6</f>
        <v>0.66159166854103346</v>
      </c>
      <c r="F115" s="43">
        <f>F37/RES_summary!F$6</f>
        <v>0.69452998621809459</v>
      </c>
      <c r="G115" s="43">
        <f>G37/RES_summary!G$6</f>
        <v>0.71856278557256814</v>
      </c>
      <c r="H115" s="43">
        <f>H37/RES_summary!H$6</f>
        <v>0.75416504327381617</v>
      </c>
      <c r="I115" s="43">
        <f>I37/RES_summary!I$6</f>
        <v>0.77734094004488286</v>
      </c>
      <c r="J115" s="43">
        <f>J37/RES_summary!J$6</f>
        <v>0.7782396603478543</v>
      </c>
      <c r="K115" s="43">
        <f>K37/RES_summary!K$6</f>
        <v>0.82022362766806522</v>
      </c>
      <c r="L115" s="43">
        <f>L37/RES_summary!L$6</f>
        <v>0.87523353478134502</v>
      </c>
      <c r="M115" s="43">
        <f>M37/RES_summary!M$6</f>
        <v>0.95327485079618779</v>
      </c>
      <c r="N115" s="43">
        <f>N37/RES_summary!N$6</f>
        <v>1.0391290195357903</v>
      </c>
      <c r="O115" s="43">
        <f>O37/RES_summary!O$6</f>
        <v>1.1417914179940105</v>
      </c>
      <c r="P115" s="43">
        <f>P37/RES_summary!P$6</f>
        <v>1.2803616694538782</v>
      </c>
      <c r="Q115" s="43">
        <f>Q37/RES_summary!Q$6</f>
        <v>1.4584009770716757</v>
      </c>
      <c r="R115" s="43">
        <f>R37/RES_summary!R$6</f>
        <v>1.6157463588779157</v>
      </c>
      <c r="S115" s="43">
        <f>S37/RES_summary!S$6</f>
        <v>1.7946987691008471</v>
      </c>
      <c r="T115" s="43">
        <f>T37/RES_summary!T$6</f>
        <v>1.9850219376898142</v>
      </c>
      <c r="U115" s="43">
        <f>U37/RES_summary!U$6</f>
        <v>2.1437158468721655</v>
      </c>
      <c r="V115" s="43">
        <f>V37/RES_summary!V$6</f>
        <v>2.3009350487962124</v>
      </c>
      <c r="W115" s="43">
        <f>W37/RES_summary!W$6</f>
        <v>2.4116875646927154</v>
      </c>
      <c r="X115" s="43">
        <f>X37/RES_summary!X$6</f>
        <v>2.4982365472699133</v>
      </c>
      <c r="Y115" s="43">
        <f>Y37/RES_summary!Y$6</f>
        <v>2.5651805749174907</v>
      </c>
      <c r="DA115" s="58" t="s">
        <v>1038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DA116" s="57"/>
    </row>
    <row r="117" spans="1:105" ht="12" customHeight="1" x14ac:dyDescent="0.25">
      <c r="A117" s="30" t="s">
        <v>44</v>
      </c>
      <c r="B117" s="44">
        <f>B39/RES_summary!B$6</f>
        <v>17.927259779478561</v>
      </c>
      <c r="C117" s="44">
        <f>C39/RES_summary!C$6</f>
        <v>18.165126878314108</v>
      </c>
      <c r="D117" s="44">
        <f>D39/RES_summary!D$6</f>
        <v>18.424312011241906</v>
      </c>
      <c r="E117" s="44">
        <f>E39/RES_summary!E$6</f>
        <v>18.693494096688291</v>
      </c>
      <c r="F117" s="44">
        <f>F39/RES_summary!F$6</f>
        <v>18.976358158572559</v>
      </c>
      <c r="G117" s="44">
        <f>G39/RES_summary!G$6</f>
        <v>19.263115604082707</v>
      </c>
      <c r="H117" s="44">
        <f>H39/RES_summary!H$6</f>
        <v>19.560048168144263</v>
      </c>
      <c r="I117" s="44">
        <f>I39/RES_summary!I$6</f>
        <v>19.881763550291108</v>
      </c>
      <c r="J117" s="44">
        <f>J39/RES_summary!J$6</f>
        <v>19.37652305725927</v>
      </c>
      <c r="K117" s="44">
        <f>K39/RES_summary!K$6</f>
        <v>19.698131618275465</v>
      </c>
      <c r="L117" s="44">
        <f>L39/RES_summary!L$6</f>
        <v>20.48910920461044</v>
      </c>
      <c r="M117" s="44">
        <f>M39/RES_summary!M$6</f>
        <v>20.73191743404028</v>
      </c>
      <c r="N117" s="44">
        <f>N39/RES_summary!N$6</f>
        <v>20.594913495997947</v>
      </c>
      <c r="O117" s="44">
        <f>O39/RES_summary!O$6</f>
        <v>20.896516529573244</v>
      </c>
      <c r="P117" s="44">
        <f>P39/RES_summary!P$6</f>
        <v>21.072452645077089</v>
      </c>
      <c r="Q117" s="44">
        <f>Q39/RES_summary!Q$6</f>
        <v>21.186529025455616</v>
      </c>
      <c r="R117" s="44">
        <f>R39/RES_summary!R$6</f>
        <v>21.363457555071836</v>
      </c>
      <c r="S117" s="44">
        <f>S39/RES_summary!S$6</f>
        <v>21.734192062198261</v>
      </c>
      <c r="T117" s="44">
        <f>T39/RES_summary!T$6</f>
        <v>21.761066150292006</v>
      </c>
      <c r="U117" s="44">
        <f>U39/RES_summary!U$6</f>
        <v>21.820523030047713</v>
      </c>
      <c r="V117" s="44">
        <f>V39/RES_summary!V$6</f>
        <v>21.921188008322069</v>
      </c>
      <c r="W117" s="44">
        <f>W39/RES_summary!W$6</f>
        <v>22.495853916766556</v>
      </c>
      <c r="X117" s="44">
        <f>X39/RES_summary!X$6</f>
        <v>22.983736115499276</v>
      </c>
      <c r="Y117" s="44">
        <f>Y39/RES_summary!Y$6</f>
        <v>23.387399179335837</v>
      </c>
      <c r="DA117" s="59" t="s">
        <v>1039</v>
      </c>
    </row>
    <row r="118" spans="1:105" ht="12" customHeight="1" x14ac:dyDescent="0.25">
      <c r="A118" s="32" t="s">
        <v>25</v>
      </c>
      <c r="B118" s="45">
        <f>B40/RES_summary!B$6</f>
        <v>0.48784029190232403</v>
      </c>
      <c r="C118" s="45">
        <f>C40/RES_summary!C$6</f>
        <v>0.50199871541598284</v>
      </c>
      <c r="D118" s="45">
        <f>D40/RES_summary!D$6</f>
        <v>0.51426638973863903</v>
      </c>
      <c r="E118" s="45">
        <f>E40/RES_summary!E$6</f>
        <v>0.53122347896064726</v>
      </c>
      <c r="F118" s="45">
        <f>F40/RES_summary!F$6</f>
        <v>0.55725844760027676</v>
      </c>
      <c r="G118" s="45">
        <f>G40/RES_summary!G$6</f>
        <v>0.58237957656508943</v>
      </c>
      <c r="H118" s="45">
        <f>H40/RES_summary!H$6</f>
        <v>0.60570779849974909</v>
      </c>
      <c r="I118" s="45">
        <f>I40/RES_summary!I$6</f>
        <v>0.63501244649404165</v>
      </c>
      <c r="J118" s="45">
        <f>J40/RES_summary!J$6</f>
        <v>0.64729583149618997</v>
      </c>
      <c r="K118" s="45">
        <f>K40/RES_summary!K$6</f>
        <v>0.68145924637984123</v>
      </c>
      <c r="L118" s="45">
        <f>L40/RES_summary!L$6</f>
        <v>0.7337502997733879</v>
      </c>
      <c r="M118" s="45">
        <f>M40/RES_summary!M$6</f>
        <v>0.77335314219215356</v>
      </c>
      <c r="N118" s="45">
        <f>N40/RES_summary!N$6</f>
        <v>0.78918390520392079</v>
      </c>
      <c r="O118" s="45">
        <f>O40/RES_summary!O$6</f>
        <v>0.81462786681095212</v>
      </c>
      <c r="P118" s="45">
        <f>P40/RES_summary!P$6</f>
        <v>0.84246168026089341</v>
      </c>
      <c r="Q118" s="45">
        <f>Q40/RES_summary!Q$6</f>
        <v>0.86273919558945267</v>
      </c>
      <c r="R118" s="45">
        <f>R40/RES_summary!R$6</f>
        <v>0.88925357476480726</v>
      </c>
      <c r="S118" s="45">
        <f>S40/RES_summary!S$6</f>
        <v>0.92294230730103732</v>
      </c>
      <c r="T118" s="45">
        <f>T40/RES_summary!T$6</f>
        <v>0.94311838046668028</v>
      </c>
      <c r="U118" s="45">
        <f>U40/RES_summary!U$6</f>
        <v>0.96387553293041051</v>
      </c>
      <c r="V118" s="45">
        <f>V40/RES_summary!V$6</f>
        <v>0.98554574036773157</v>
      </c>
      <c r="W118" s="45">
        <f>W40/RES_summary!W$6</f>
        <v>0.9909541268141806</v>
      </c>
      <c r="X118" s="45">
        <f>X40/RES_summary!X$6</f>
        <v>0.99584704607430874</v>
      </c>
      <c r="Y118" s="45">
        <f>Y40/RES_summary!Y$6</f>
        <v>1.0002713261292735</v>
      </c>
      <c r="DA118" s="60" t="s">
        <v>1040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DA121" s="57"/>
    </row>
    <row r="122" spans="1:105" ht="12" customHeight="1" x14ac:dyDescent="0.25">
      <c r="A122" s="28" t="s">
        <v>32</v>
      </c>
      <c r="B122" s="29">
        <f t="shared" ref="B122:Q122" si="82">B83*B109</f>
        <v>57.602941683084552</v>
      </c>
      <c r="C122" s="29">
        <f t="shared" si="82"/>
        <v>57.339776191320098</v>
      </c>
      <c r="D122" s="29">
        <f t="shared" si="82"/>
        <v>57.070135342176059</v>
      </c>
      <c r="E122" s="29">
        <f t="shared" si="82"/>
        <v>56.835749664890024</v>
      </c>
      <c r="F122" s="29">
        <f t="shared" si="82"/>
        <v>56.513489430384304</v>
      </c>
      <c r="G122" s="29">
        <f t="shared" si="82"/>
        <v>56.199964360135255</v>
      </c>
      <c r="H122" s="29">
        <f t="shared" si="82"/>
        <v>55.81888885539081</v>
      </c>
      <c r="I122" s="29">
        <f t="shared" si="82"/>
        <v>55.242563934578463</v>
      </c>
      <c r="J122" s="29">
        <f t="shared" si="82"/>
        <v>54.112316197117742</v>
      </c>
      <c r="K122" s="29">
        <f t="shared" si="82"/>
        <v>53.171204176392344</v>
      </c>
      <c r="L122" s="29">
        <f t="shared" si="82"/>
        <v>52.548230302892719</v>
      </c>
      <c r="M122" s="29">
        <f t="shared" si="82"/>
        <v>51.884698310982543</v>
      </c>
      <c r="N122" s="29">
        <f t="shared" si="82"/>
        <v>51.119066963832523</v>
      </c>
      <c r="O122" s="29">
        <f t="shared" si="82"/>
        <v>49.955447716602578</v>
      </c>
      <c r="P122" s="29">
        <f t="shared" si="82"/>
        <v>48.909247774647177</v>
      </c>
      <c r="Q122" s="29">
        <f t="shared" si="82"/>
        <v>47.551527259786191</v>
      </c>
      <c r="R122" s="29">
        <f t="shared" ref="R122:V122" si="83">R83*R109</f>
        <v>45.964814550630948</v>
      </c>
      <c r="S122" s="29">
        <f t="shared" si="83"/>
        <v>44.391985705273477</v>
      </c>
      <c r="T122" s="29">
        <f t="shared" si="83"/>
        <v>42.626375951588379</v>
      </c>
      <c r="U122" s="29">
        <f t="shared" si="83"/>
        <v>41.33507768195409</v>
      </c>
      <c r="V122" s="29">
        <f t="shared" si="83"/>
        <v>40.141391845007945</v>
      </c>
      <c r="W122" s="29">
        <f t="shared" ref="W122:Y122" si="84">W83*W109</f>
        <v>38.947471481897402</v>
      </c>
      <c r="X122" s="29">
        <f t="shared" si="84"/>
        <v>37.706771160653552</v>
      </c>
      <c r="Y122" s="29">
        <f t="shared" si="84"/>
        <v>36.88447380371904</v>
      </c>
      <c r="DA122" s="58" t="s">
        <v>1041</v>
      </c>
    </row>
    <row r="123" spans="1:105" ht="12" customHeight="1" x14ac:dyDescent="0.25">
      <c r="A123" s="28" t="s">
        <v>47</v>
      </c>
      <c r="B123" s="29">
        <f t="shared" ref="B123:Q123" si="85">B84*B110</f>
        <v>557.03469949148598</v>
      </c>
      <c r="C123" s="29">
        <f t="shared" si="85"/>
        <v>551.72870170456792</v>
      </c>
      <c r="D123" s="29">
        <f t="shared" si="85"/>
        <v>543.98422379740668</v>
      </c>
      <c r="E123" s="29">
        <f t="shared" si="85"/>
        <v>535.08342525606861</v>
      </c>
      <c r="F123" s="29">
        <f t="shared" si="85"/>
        <v>525.23707480337396</v>
      </c>
      <c r="G123" s="29">
        <f t="shared" si="85"/>
        <v>516.85794201438887</v>
      </c>
      <c r="H123" s="29">
        <f t="shared" si="85"/>
        <v>507.09353287533821</v>
      </c>
      <c r="I123" s="29">
        <f t="shared" si="85"/>
        <v>494.3939061006605</v>
      </c>
      <c r="J123" s="29">
        <f t="shared" si="85"/>
        <v>477.20881202705078</v>
      </c>
      <c r="K123" s="29">
        <f t="shared" si="85"/>
        <v>461.03856854026424</v>
      </c>
      <c r="L123" s="29">
        <f t="shared" si="85"/>
        <v>448.80411324766658</v>
      </c>
      <c r="M123" s="29">
        <f t="shared" si="85"/>
        <v>433.95362914027402</v>
      </c>
      <c r="N123" s="29">
        <f t="shared" si="85"/>
        <v>418.23636437306095</v>
      </c>
      <c r="O123" s="29">
        <f t="shared" si="85"/>
        <v>400.30425840343725</v>
      </c>
      <c r="P123" s="29">
        <f t="shared" si="85"/>
        <v>383.4870611548609</v>
      </c>
      <c r="Q123" s="29">
        <f t="shared" si="85"/>
        <v>366.69915152569422</v>
      </c>
      <c r="R123" s="29">
        <f t="shared" ref="R123:V123" si="86">R84*R110</f>
        <v>355.56559582730659</v>
      </c>
      <c r="S123" s="29">
        <f t="shared" si="86"/>
        <v>346.12588334091936</v>
      </c>
      <c r="T123" s="29">
        <f t="shared" si="86"/>
        <v>336.58344508640448</v>
      </c>
      <c r="U123" s="29">
        <f t="shared" si="86"/>
        <v>327.87966366114512</v>
      </c>
      <c r="V123" s="29">
        <f t="shared" si="86"/>
        <v>321.80813736504052</v>
      </c>
      <c r="W123" s="29">
        <f t="shared" ref="W123:Y123" si="87">W84*W110</f>
        <v>316.16170708869726</v>
      </c>
      <c r="X123" s="29">
        <f t="shared" si="87"/>
        <v>309.88969351928694</v>
      </c>
      <c r="Y123" s="29">
        <f t="shared" si="87"/>
        <v>302.33939594808641</v>
      </c>
      <c r="DA123" s="58" t="s">
        <v>1042</v>
      </c>
    </row>
    <row r="124" spans="1:105" ht="12" customHeight="1" x14ac:dyDescent="0.25">
      <c r="A124" s="28" t="s">
        <v>46</v>
      </c>
      <c r="B124" s="29">
        <f t="shared" ref="B124:Q124" si="88">B85*B111</f>
        <v>695.16477394221067</v>
      </c>
      <c r="C124" s="29">
        <f t="shared" si="88"/>
        <v>700.49421380573278</v>
      </c>
      <c r="D124" s="29">
        <f t="shared" si="88"/>
        <v>707.80115756044734</v>
      </c>
      <c r="E124" s="29">
        <f t="shared" si="88"/>
        <v>724.74771430200485</v>
      </c>
      <c r="F124" s="29">
        <f t="shared" si="88"/>
        <v>742.12983292115985</v>
      </c>
      <c r="G124" s="29">
        <f t="shared" si="88"/>
        <v>759.66422786479495</v>
      </c>
      <c r="H124" s="29">
        <f t="shared" si="88"/>
        <v>781.02181811523224</v>
      </c>
      <c r="I124" s="29">
        <f t="shared" si="88"/>
        <v>799.84531291529629</v>
      </c>
      <c r="J124" s="29">
        <f t="shared" si="88"/>
        <v>816.49243219452376</v>
      </c>
      <c r="K124" s="29">
        <f t="shared" si="88"/>
        <v>832.51787898092073</v>
      </c>
      <c r="L124" s="29">
        <f t="shared" si="88"/>
        <v>847.11390607560679</v>
      </c>
      <c r="M124" s="29">
        <f t="shared" si="88"/>
        <v>851.54822270201896</v>
      </c>
      <c r="N124" s="29">
        <f t="shared" si="88"/>
        <v>841.12255583999195</v>
      </c>
      <c r="O124" s="29">
        <f t="shared" si="88"/>
        <v>830.70624758415545</v>
      </c>
      <c r="P124" s="29">
        <f t="shared" si="88"/>
        <v>816.91235071584663</v>
      </c>
      <c r="Q124" s="29">
        <f t="shared" si="88"/>
        <v>792.03658515012398</v>
      </c>
      <c r="R124" s="29">
        <f t="shared" ref="R124:V124" si="89">R85*R111</f>
        <v>762.05952921757853</v>
      </c>
      <c r="S124" s="29">
        <f t="shared" si="89"/>
        <v>736.83070758179826</v>
      </c>
      <c r="T124" s="29">
        <f t="shared" si="89"/>
        <v>705.09314102344456</v>
      </c>
      <c r="U124" s="29">
        <f t="shared" si="89"/>
        <v>670.48385950080353</v>
      </c>
      <c r="V124" s="29">
        <f t="shared" si="89"/>
        <v>627.27312264403736</v>
      </c>
      <c r="W124" s="29">
        <f t="shared" ref="W124:Y124" si="90">W85*W111</f>
        <v>586.92472196517838</v>
      </c>
      <c r="X124" s="29">
        <f t="shared" si="90"/>
        <v>558.76427223754479</v>
      </c>
      <c r="Y124" s="29">
        <f t="shared" si="90"/>
        <v>531.38036378372169</v>
      </c>
      <c r="DA124" s="58" t="s">
        <v>1043</v>
      </c>
    </row>
    <row r="125" spans="1:105" ht="12" customHeight="1" x14ac:dyDescent="0.25">
      <c r="A125" s="28" t="s">
        <v>45</v>
      </c>
      <c r="B125" s="29">
        <f t="shared" ref="B125:Q125" si="91">B86*B112</f>
        <v>239.01477321127751</v>
      </c>
      <c r="C125" s="29">
        <f t="shared" si="91"/>
        <v>245.0210025200353</v>
      </c>
      <c r="D125" s="29">
        <f t="shared" si="91"/>
        <v>248.69851590852562</v>
      </c>
      <c r="E125" s="29">
        <f t="shared" si="91"/>
        <v>250.97021155098173</v>
      </c>
      <c r="F125" s="29">
        <f t="shared" si="91"/>
        <v>255.4806988794509</v>
      </c>
      <c r="G125" s="29">
        <f t="shared" si="91"/>
        <v>257.85333823653809</v>
      </c>
      <c r="H125" s="29">
        <f t="shared" si="91"/>
        <v>260.8379981932809</v>
      </c>
      <c r="I125" s="29">
        <f t="shared" si="91"/>
        <v>263.99241186373024</v>
      </c>
      <c r="J125" s="29">
        <f t="shared" si="91"/>
        <v>264.88879017419595</v>
      </c>
      <c r="K125" s="29">
        <f t="shared" si="91"/>
        <v>268.13059175217148</v>
      </c>
      <c r="L125" s="29">
        <f t="shared" si="91"/>
        <v>272.91920024254409</v>
      </c>
      <c r="M125" s="29">
        <f t="shared" si="91"/>
        <v>275.28600271207995</v>
      </c>
      <c r="N125" s="29">
        <f t="shared" si="91"/>
        <v>277.77521478241857</v>
      </c>
      <c r="O125" s="29">
        <f t="shared" si="91"/>
        <v>278.17703623634611</v>
      </c>
      <c r="P125" s="29">
        <f t="shared" si="91"/>
        <v>279.44246787756191</v>
      </c>
      <c r="Q125" s="29">
        <f t="shared" si="91"/>
        <v>279.55293968244484</v>
      </c>
      <c r="R125" s="29">
        <f t="shared" ref="R125:V125" si="92">R86*R112</f>
        <v>281.16807395206587</v>
      </c>
      <c r="S125" s="29">
        <f t="shared" si="92"/>
        <v>283.46261881444508</v>
      </c>
      <c r="T125" s="29">
        <f t="shared" si="92"/>
        <v>284.86496704400196</v>
      </c>
      <c r="U125" s="29">
        <f t="shared" si="92"/>
        <v>285.82689027687366</v>
      </c>
      <c r="V125" s="29">
        <f t="shared" si="92"/>
        <v>286.96540791868711</v>
      </c>
      <c r="W125" s="29">
        <f t="shared" ref="W125:Y125" si="93">W86*W112</f>
        <v>286.53191716114975</v>
      </c>
      <c r="X125" s="29">
        <f t="shared" si="93"/>
        <v>284.26978175212173</v>
      </c>
      <c r="Y125" s="29">
        <f t="shared" si="93"/>
        <v>280.69319616835401</v>
      </c>
      <c r="DA125" s="58" t="s">
        <v>1044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DA126" s="57"/>
    </row>
    <row r="127" spans="1:105" ht="12" customHeight="1" x14ac:dyDescent="0.25">
      <c r="A127" s="28" t="s">
        <v>28</v>
      </c>
      <c r="B127" s="29">
        <f t="shared" ref="B127:Q127" si="94">B88*B114</f>
        <v>241.21634542232354</v>
      </c>
      <c r="C127" s="29">
        <f t="shared" si="94"/>
        <v>259.42741982012404</v>
      </c>
      <c r="D127" s="29">
        <f t="shared" si="94"/>
        <v>272.24857618206181</v>
      </c>
      <c r="E127" s="29">
        <f t="shared" si="94"/>
        <v>278.64423975837485</v>
      </c>
      <c r="F127" s="29">
        <f t="shared" si="94"/>
        <v>289.83096170423465</v>
      </c>
      <c r="G127" s="29">
        <f t="shared" si="94"/>
        <v>299.73737208209826</v>
      </c>
      <c r="H127" s="29">
        <f t="shared" si="94"/>
        <v>315.19160291452067</v>
      </c>
      <c r="I127" s="29">
        <f t="shared" si="94"/>
        <v>328.24600891164164</v>
      </c>
      <c r="J127" s="29">
        <f t="shared" si="94"/>
        <v>334.76689544738639</v>
      </c>
      <c r="K127" s="29">
        <f t="shared" si="94"/>
        <v>348.85571493079954</v>
      </c>
      <c r="L127" s="29">
        <f t="shared" si="94"/>
        <v>370.65052257851443</v>
      </c>
      <c r="M127" s="29">
        <f t="shared" si="94"/>
        <v>378.69336503397881</v>
      </c>
      <c r="N127" s="29">
        <f t="shared" si="94"/>
        <v>378.538769828802</v>
      </c>
      <c r="O127" s="29">
        <f t="shared" si="94"/>
        <v>392.88165146599857</v>
      </c>
      <c r="P127" s="29">
        <f t="shared" si="94"/>
        <v>408.05155018331317</v>
      </c>
      <c r="Q127" s="29">
        <f t="shared" si="94"/>
        <v>431.40452136953553</v>
      </c>
      <c r="R127" s="29">
        <f t="shared" ref="R127:V127" si="95">R88*R114</f>
        <v>425.11318101741529</v>
      </c>
      <c r="S127" s="29">
        <f t="shared" si="95"/>
        <v>417.50523312100813</v>
      </c>
      <c r="T127" s="29">
        <f t="shared" si="95"/>
        <v>407.69161836744684</v>
      </c>
      <c r="U127" s="29">
        <f t="shared" si="95"/>
        <v>404.35880753514164</v>
      </c>
      <c r="V127" s="29">
        <f t="shared" si="95"/>
        <v>399.31814303408146</v>
      </c>
      <c r="W127" s="29">
        <f t="shared" ref="W127:Y127" si="96">W88*W114</f>
        <v>385.59188398515738</v>
      </c>
      <c r="X127" s="29">
        <f t="shared" si="96"/>
        <v>374.19986386729676</v>
      </c>
      <c r="Y127" s="29">
        <f t="shared" si="96"/>
        <v>365.36369779847359</v>
      </c>
      <c r="DA127" s="58" t="s">
        <v>1045</v>
      </c>
    </row>
    <row r="128" spans="1:105" ht="12" customHeight="1" x14ac:dyDescent="0.25">
      <c r="A128" s="28" t="s">
        <v>27</v>
      </c>
      <c r="B128" s="29">
        <f t="shared" ref="B128:Q128" si="97">B89*B115</f>
        <v>211.2183718423037</v>
      </c>
      <c r="C128" s="29">
        <f t="shared" si="97"/>
        <v>213.42285738736473</v>
      </c>
      <c r="D128" s="29">
        <f t="shared" si="97"/>
        <v>210.91392066068184</v>
      </c>
      <c r="E128" s="29">
        <f t="shared" si="97"/>
        <v>208.3212219852166</v>
      </c>
      <c r="F128" s="29">
        <f t="shared" si="97"/>
        <v>210.81524638945533</v>
      </c>
      <c r="G128" s="29">
        <f t="shared" si="97"/>
        <v>209.15017005141942</v>
      </c>
      <c r="H128" s="29">
        <f t="shared" si="97"/>
        <v>211.52515481193134</v>
      </c>
      <c r="I128" s="29">
        <f t="shared" si="97"/>
        <v>210.11699907794903</v>
      </c>
      <c r="J128" s="29">
        <f t="shared" si="97"/>
        <v>201.31312760250043</v>
      </c>
      <c r="K128" s="29">
        <f t="shared" si="97"/>
        <v>199.4090265796263</v>
      </c>
      <c r="L128" s="29">
        <f t="shared" si="97"/>
        <v>200.49171319660024</v>
      </c>
      <c r="M128" s="29">
        <f t="shared" si="97"/>
        <v>202.42733854574266</v>
      </c>
      <c r="N128" s="29">
        <f t="shared" si="97"/>
        <v>205.1749103650267</v>
      </c>
      <c r="O128" s="29">
        <f t="shared" si="97"/>
        <v>208.34385085797399</v>
      </c>
      <c r="P128" s="29">
        <f t="shared" si="97"/>
        <v>213.75873272262254</v>
      </c>
      <c r="Q128" s="29">
        <f t="shared" si="97"/>
        <v>226.7519461803673</v>
      </c>
      <c r="R128" s="29">
        <f t="shared" ref="R128:V128" si="98">R89*R115</f>
        <v>237.85949432871459</v>
      </c>
      <c r="S128" s="29">
        <f t="shared" si="98"/>
        <v>254.57881978866942</v>
      </c>
      <c r="T128" s="29">
        <f t="shared" si="98"/>
        <v>274.45811798576517</v>
      </c>
      <c r="U128" s="29">
        <f t="shared" si="98"/>
        <v>290.09424819209289</v>
      </c>
      <c r="V128" s="29">
        <f t="shared" si="98"/>
        <v>308.44454854900727</v>
      </c>
      <c r="W128" s="29">
        <f t="shared" ref="W128:Y128" si="99">W89*W115</f>
        <v>320.15177940846235</v>
      </c>
      <c r="X128" s="29">
        <f t="shared" si="99"/>
        <v>328.29945080333943</v>
      </c>
      <c r="Y128" s="29">
        <f t="shared" si="99"/>
        <v>333.53586006829175</v>
      </c>
      <c r="DA128" s="58" t="s">
        <v>1046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DA129" s="57"/>
    </row>
    <row r="130" spans="1:105" ht="12" customHeight="1" x14ac:dyDescent="0.25">
      <c r="A130" s="30" t="s">
        <v>44</v>
      </c>
      <c r="B130" s="31">
        <f t="shared" ref="B130:Q130" si="100">B91*B117</f>
        <v>1124.2678396074375</v>
      </c>
      <c r="C130" s="31">
        <f t="shared" si="100"/>
        <v>1134.5273460427009</v>
      </c>
      <c r="D130" s="31">
        <f t="shared" si="100"/>
        <v>1138.4864557759754</v>
      </c>
      <c r="E130" s="31">
        <f t="shared" si="100"/>
        <v>1138.5639297242803</v>
      </c>
      <c r="F130" s="31">
        <f t="shared" si="100"/>
        <v>1133.9970044436441</v>
      </c>
      <c r="G130" s="31">
        <f t="shared" si="100"/>
        <v>1129.0057796067008</v>
      </c>
      <c r="H130" s="31">
        <f t="shared" si="100"/>
        <v>1123.8604632508464</v>
      </c>
      <c r="I130" s="31">
        <f t="shared" si="100"/>
        <v>1114.0099652153913</v>
      </c>
      <c r="J130" s="31">
        <f t="shared" si="100"/>
        <v>1054.3959255598857</v>
      </c>
      <c r="K130" s="31">
        <f t="shared" si="100"/>
        <v>1034.2954429093816</v>
      </c>
      <c r="L130" s="31">
        <f t="shared" si="100"/>
        <v>1025.8456883768717</v>
      </c>
      <c r="M130" s="31">
        <f t="shared" si="100"/>
        <v>978.54731938417319</v>
      </c>
      <c r="N130" s="31">
        <f t="shared" si="100"/>
        <v>915.53082930180688</v>
      </c>
      <c r="O130" s="31">
        <f t="shared" si="100"/>
        <v>874.65891598841745</v>
      </c>
      <c r="P130" s="31">
        <f t="shared" si="100"/>
        <v>824.17705615447426</v>
      </c>
      <c r="Q130" s="31">
        <f t="shared" si="100"/>
        <v>752.03187450686357</v>
      </c>
      <c r="R130" s="31">
        <f t="shared" ref="R130:V130" si="101">R91*R117</f>
        <v>692.77698843278267</v>
      </c>
      <c r="S130" s="31">
        <f t="shared" si="101"/>
        <v>645.93633225881649</v>
      </c>
      <c r="T130" s="31">
        <f t="shared" si="101"/>
        <v>587.82691231871888</v>
      </c>
      <c r="U130" s="31">
        <f t="shared" si="101"/>
        <v>536.73821803059002</v>
      </c>
      <c r="V130" s="31">
        <f t="shared" si="101"/>
        <v>495.56019335229945</v>
      </c>
      <c r="W130" s="31">
        <f t="shared" ref="W130:Y130" si="102">W91*W117</f>
        <v>467.02405252759161</v>
      </c>
      <c r="X130" s="31">
        <f t="shared" si="102"/>
        <v>439.02293591711481</v>
      </c>
      <c r="Y130" s="31">
        <f t="shared" si="102"/>
        <v>412.48418691485074</v>
      </c>
      <c r="DA130" s="59" t="s">
        <v>1047</v>
      </c>
    </row>
    <row r="131" spans="1:105" ht="12" customHeight="1" x14ac:dyDescent="0.25">
      <c r="A131" s="32" t="s">
        <v>25</v>
      </c>
      <c r="B131" s="33">
        <f t="shared" ref="B131:Q131" si="103">B92*B118</f>
        <v>4023.7377888604519</v>
      </c>
      <c r="C131" s="33">
        <f t="shared" si="103"/>
        <v>4089.5296145031007</v>
      </c>
      <c r="D131" s="33">
        <f t="shared" si="103"/>
        <v>4129.4435348614061</v>
      </c>
      <c r="E131" s="33">
        <f t="shared" si="103"/>
        <v>4192.6543248500338</v>
      </c>
      <c r="F131" s="33">
        <f t="shared" si="103"/>
        <v>4316.3968364325992</v>
      </c>
      <c r="G131" s="33">
        <f t="shared" si="103"/>
        <v>4435.8431274271807</v>
      </c>
      <c r="H131" s="33">
        <f t="shared" si="103"/>
        <v>4536.3414984833362</v>
      </c>
      <c r="I131" s="33">
        <f t="shared" si="103"/>
        <v>4669.7367069556185</v>
      </c>
      <c r="J131" s="33">
        <f t="shared" si="103"/>
        <v>4674.0607916432464</v>
      </c>
      <c r="K131" s="33">
        <f t="shared" si="103"/>
        <v>4863.1102712784514</v>
      </c>
      <c r="L131" s="33">
        <f t="shared" si="103"/>
        <v>5183.5447910763132</v>
      </c>
      <c r="M131" s="33">
        <f t="shared" si="103"/>
        <v>5413.2287750908417</v>
      </c>
      <c r="N131" s="33">
        <f t="shared" si="103"/>
        <v>5474.3538654259237</v>
      </c>
      <c r="O131" s="33">
        <f t="shared" si="103"/>
        <v>5590.9497911812023</v>
      </c>
      <c r="P131" s="33">
        <f t="shared" si="103"/>
        <v>5706.6735903090303</v>
      </c>
      <c r="Q131" s="33">
        <f t="shared" si="103"/>
        <v>5763.9864438969307</v>
      </c>
      <c r="R131" s="33">
        <f t="shared" ref="R131:V131" si="104">R92*R118</f>
        <v>5853.0230423729427</v>
      </c>
      <c r="S131" s="33">
        <f t="shared" si="104"/>
        <v>5958.8747539370488</v>
      </c>
      <c r="T131" s="33">
        <f t="shared" si="104"/>
        <v>5978.644688094294</v>
      </c>
      <c r="U131" s="33">
        <f t="shared" si="104"/>
        <v>5994.2051305951318</v>
      </c>
      <c r="V131" s="33">
        <f t="shared" si="104"/>
        <v>6019.068326087413</v>
      </c>
      <c r="W131" s="33">
        <f t="shared" ref="W131:Y131" si="105">W92*W118</f>
        <v>5950.8389391945093</v>
      </c>
      <c r="X131" s="33">
        <f t="shared" si="105"/>
        <v>5897.5423217547823</v>
      </c>
      <c r="Y131" s="33">
        <f t="shared" si="105"/>
        <v>5839.6365676533005</v>
      </c>
      <c r="DA131" s="60" t="s">
        <v>1048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6">SUM(B134,B139,B142)</f>
        <v>2370.6620136468623</v>
      </c>
      <c r="C133" s="19">
        <f t="shared" ref="C133:Q133" si="107">SUM(C134,C139,C142)</f>
        <v>2409.6887933555727</v>
      </c>
      <c r="D133" s="19">
        <f t="shared" si="107"/>
        <v>2432.5655341838224</v>
      </c>
      <c r="E133" s="19">
        <f t="shared" si="107"/>
        <v>2446.7047962759088</v>
      </c>
      <c r="F133" s="19">
        <f t="shared" si="107"/>
        <v>2470.5632886579974</v>
      </c>
      <c r="G133" s="19">
        <f t="shared" si="107"/>
        <v>2489.2081524208065</v>
      </c>
      <c r="H133" s="19">
        <f t="shared" si="107"/>
        <v>2518.0006799245284</v>
      </c>
      <c r="I133" s="19">
        <f t="shared" si="107"/>
        <v>2532.4079835533198</v>
      </c>
      <c r="J133" s="19">
        <f t="shared" si="107"/>
        <v>2484.153470344208</v>
      </c>
      <c r="K133" s="19">
        <f t="shared" si="107"/>
        <v>2480.0384934598328</v>
      </c>
      <c r="L133" s="19">
        <f t="shared" si="107"/>
        <v>2508.0133520510212</v>
      </c>
      <c r="M133" s="19">
        <f t="shared" si="107"/>
        <v>2492.097011055489</v>
      </c>
      <c r="N133" s="19">
        <f t="shared" si="107"/>
        <v>2446.0106456711683</v>
      </c>
      <c r="O133" s="19">
        <f t="shared" si="107"/>
        <v>2430.6516634608706</v>
      </c>
      <c r="P133" s="19">
        <f t="shared" si="107"/>
        <v>2414.5073908747117</v>
      </c>
      <c r="Q133" s="19">
        <f t="shared" si="107"/>
        <v>2400.4301049161363</v>
      </c>
      <c r="R133" s="19">
        <f t="shared" ref="R133:V133" si="108">SUM(R134,R139,R142)</f>
        <v>2365.2394045226774</v>
      </c>
      <c r="S133" s="19">
        <f t="shared" si="108"/>
        <v>2329.3266920429778</v>
      </c>
      <c r="T133" s="19">
        <f t="shared" si="108"/>
        <v>2273.8858103446828</v>
      </c>
      <c r="U133" s="19">
        <f t="shared" si="108"/>
        <v>2242.5971826944315</v>
      </c>
      <c r="V133" s="19">
        <f t="shared" si="108"/>
        <v>2247.7567528045374</v>
      </c>
      <c r="W133" s="19">
        <f t="shared" ref="W133:Y133" si="109">SUM(W134,W139,W142)</f>
        <v>2276.145778993714</v>
      </c>
      <c r="X133" s="19">
        <f t="shared" si="109"/>
        <v>2154.5717269221623</v>
      </c>
      <c r="Y133" s="19">
        <f t="shared" si="109"/>
        <v>2074.1927416465146</v>
      </c>
      <c r="DA133" s="56" t="s">
        <v>277</v>
      </c>
    </row>
    <row r="134" spans="1:105" ht="12.95" customHeight="1" x14ac:dyDescent="0.25">
      <c r="A134" s="23" t="s">
        <v>110</v>
      </c>
      <c r="B134" s="22">
        <f t="shared" ref="B134" si="110">SUM(B135:B138)</f>
        <v>1066.3868766145806</v>
      </c>
      <c r="C134" s="22">
        <f t="shared" ref="C134:Q134" si="111">SUM(C135:C138)</f>
        <v>1061.580272736134</v>
      </c>
      <c r="D134" s="22">
        <f t="shared" si="111"/>
        <v>1058.2620720376931</v>
      </c>
      <c r="E134" s="22">
        <f t="shared" si="111"/>
        <v>1058.5986793778136</v>
      </c>
      <c r="F134" s="22">
        <f t="shared" si="111"/>
        <v>1058.074284641561</v>
      </c>
      <c r="G134" s="22">
        <f t="shared" si="111"/>
        <v>1056.2516877086491</v>
      </c>
      <c r="H134" s="22">
        <f t="shared" si="111"/>
        <v>1054.4470985645182</v>
      </c>
      <c r="I134" s="22">
        <f t="shared" si="111"/>
        <v>1048.3627583864227</v>
      </c>
      <c r="J134" s="22">
        <f t="shared" si="111"/>
        <v>1030.775915797172</v>
      </c>
      <c r="K134" s="22">
        <f t="shared" si="111"/>
        <v>1017.9649534674636</v>
      </c>
      <c r="L134" s="22">
        <f t="shared" si="111"/>
        <v>1007.083258272027</v>
      </c>
      <c r="M134" s="22">
        <f t="shared" si="111"/>
        <v>993.61357086385419</v>
      </c>
      <c r="N134" s="22">
        <f t="shared" si="111"/>
        <v>977.41391400149973</v>
      </c>
      <c r="O134" s="22">
        <f t="shared" si="111"/>
        <v>957.36756299700085</v>
      </c>
      <c r="P134" s="22">
        <f t="shared" si="111"/>
        <v>935.90058947060822</v>
      </c>
      <c r="Q134" s="22">
        <f t="shared" si="111"/>
        <v>910.34548101499445</v>
      </c>
      <c r="R134" s="22">
        <f t="shared" ref="R134:V134" si="112">SUM(R135:R138)</f>
        <v>888.84988839614186</v>
      </c>
      <c r="S134" s="22">
        <f t="shared" si="112"/>
        <v>873.03570533399591</v>
      </c>
      <c r="T134" s="22">
        <f t="shared" si="112"/>
        <v>851.83275840883266</v>
      </c>
      <c r="U134" s="22">
        <f t="shared" si="112"/>
        <v>836.888859717071</v>
      </c>
      <c r="V134" s="22">
        <f t="shared" si="112"/>
        <v>797.90935903769673</v>
      </c>
      <c r="W134" s="22">
        <f t="shared" ref="W134:Y134" si="113">SUM(W135:W138)</f>
        <v>781.39524440873004</v>
      </c>
      <c r="X134" s="22">
        <f t="shared" si="113"/>
        <v>753.55262971618993</v>
      </c>
      <c r="Y134" s="22">
        <f t="shared" si="113"/>
        <v>731.50983070066707</v>
      </c>
      <c r="DA134" s="57"/>
    </row>
    <row r="135" spans="1:105" ht="12" customHeight="1" x14ac:dyDescent="0.25">
      <c r="A135" s="28" t="s">
        <v>32</v>
      </c>
      <c r="B135" s="29">
        <f>B5*1000*11630/RES_summary!B$6</f>
        <v>504.60176914382043</v>
      </c>
      <c r="C135" s="29">
        <f>C5*1000*11630/RES_summary!C$6</f>
        <v>502.29643943596363</v>
      </c>
      <c r="D135" s="29">
        <f>D5*1000*11630/RES_summary!D$6</f>
        <v>499.93438559746193</v>
      </c>
      <c r="E135" s="29">
        <f>E5*1000*11630/RES_summary!E$6</f>
        <v>497.88116706443611</v>
      </c>
      <c r="F135" s="29">
        <f>F5*1000*11630/RES_summary!F$6</f>
        <v>495.0581674101665</v>
      </c>
      <c r="G135" s="29">
        <f>G5*1000*11630/RES_summary!G$6</f>
        <v>492.31168779478475</v>
      </c>
      <c r="H135" s="29">
        <f>H5*1000*11630/RES_summary!H$6</f>
        <v>488.97346637322329</v>
      </c>
      <c r="I135" s="29">
        <f>I5*1000*11630/RES_summary!I$6</f>
        <v>483.92486006690729</v>
      </c>
      <c r="J135" s="29">
        <f>J5*1000*11630/RES_summary!J$6</f>
        <v>474.02388988675125</v>
      </c>
      <c r="K135" s="29">
        <f>K5*1000*11630/RES_summary!K$6</f>
        <v>465.77974858519667</v>
      </c>
      <c r="L135" s="29">
        <f>L5*1000*11630/RES_summary!L$6</f>
        <v>460.32249745334008</v>
      </c>
      <c r="M135" s="29">
        <f>M5*1000*11630/RES_summary!M$6</f>
        <v>454.50995720420678</v>
      </c>
      <c r="N135" s="29">
        <f>N5*1000*11630/RES_summary!N$6</f>
        <v>447.80302660317255</v>
      </c>
      <c r="O135" s="29">
        <f>O5*1000*11630/RES_summary!O$6</f>
        <v>437.60972199743816</v>
      </c>
      <c r="P135" s="29">
        <f>P5*1000*11630/RES_summary!P$6</f>
        <v>428.44501050590912</v>
      </c>
      <c r="Q135" s="29">
        <f>Q5*1000*11630/RES_summary!Q$6</f>
        <v>416.55137879572686</v>
      </c>
      <c r="R135" s="29">
        <f>R5*1000*11630/RES_summary!R$6</f>
        <v>402.65177546352703</v>
      </c>
      <c r="S135" s="29">
        <f>S5*1000*11630/RES_summary!S$6</f>
        <v>388.87379477819553</v>
      </c>
      <c r="T135" s="29">
        <f>T5*1000*11630/RES_summary!T$6</f>
        <v>373.40705333591416</v>
      </c>
      <c r="U135" s="29">
        <f>U5*1000*11630/RES_summary!U$6</f>
        <v>362.09528049391776</v>
      </c>
      <c r="V135" s="29">
        <f>V5*1000*11630/RES_summary!V$6</f>
        <v>351.63859256226954</v>
      </c>
      <c r="W135" s="29">
        <f>W5*1000*11630/RES_summary!W$6</f>
        <v>341.17985018142105</v>
      </c>
      <c r="X135" s="29">
        <f>X5*1000*11630/RES_summary!X$6</f>
        <v>330.31131536732505</v>
      </c>
      <c r="Y135" s="29">
        <f>Y5*1000*11630/RES_summary!Y$6</f>
        <v>323.1079905205786</v>
      </c>
      <c r="DA135" s="58" t="s">
        <v>1049</v>
      </c>
    </row>
    <row r="136" spans="1:105" ht="12" customHeight="1" x14ac:dyDescent="0.25">
      <c r="A136" s="28" t="s">
        <v>47</v>
      </c>
      <c r="B136" s="29">
        <f>B6*1000*11630/RES_summary!B$6</f>
        <v>238.70618451734185</v>
      </c>
      <c r="C136" s="29">
        <f>C6*1000*11630/RES_summary!C$6</f>
        <v>233.19186839426231</v>
      </c>
      <c r="D136" s="29">
        <f>D6*1000*11630/RES_summary!D$6</f>
        <v>230.65979791383404</v>
      </c>
      <c r="E136" s="29">
        <f>E6*1000*11630/RES_summary!E$6</f>
        <v>227.2893140837034</v>
      </c>
      <c r="F136" s="29">
        <f>F6*1000*11630/RES_summary!F$6</f>
        <v>224.95892020210749</v>
      </c>
      <c r="G136" s="29">
        <f>G6*1000*11630/RES_summary!G$6</f>
        <v>222.21467364470638</v>
      </c>
      <c r="H136" s="29">
        <f>H6*1000*11630/RES_summary!H$6</f>
        <v>218.94979902187799</v>
      </c>
      <c r="I136" s="29">
        <f>I6*1000*11630/RES_summary!I$6</f>
        <v>214.22079354183376</v>
      </c>
      <c r="J136" s="29">
        <f>J6*1000*11630/RES_summary!J$6</f>
        <v>205.5061609793938</v>
      </c>
      <c r="K136" s="29">
        <f>K6*1000*11630/RES_summary!K$6</f>
        <v>200.22686882081075</v>
      </c>
      <c r="L136" s="29">
        <f>L6*1000*11630/RES_summary!L$6</f>
        <v>193.42862594766223</v>
      </c>
      <c r="M136" s="29">
        <f>M6*1000*11630/RES_summary!M$6</f>
        <v>186.90025007203587</v>
      </c>
      <c r="N136" s="29">
        <f>N6*1000*11630/RES_summary!N$6</f>
        <v>180.39877347806112</v>
      </c>
      <c r="O136" s="29">
        <f>O6*1000*11630/RES_summary!O$6</f>
        <v>172.9116931083945</v>
      </c>
      <c r="P136" s="29">
        <f>P6*1000*11630/RES_summary!P$6</f>
        <v>164.11135386539542</v>
      </c>
      <c r="Q136" s="29">
        <f>Q6*1000*11630/RES_summary!Q$6</f>
        <v>156.67311294936729</v>
      </c>
      <c r="R136" s="29">
        <f>R6*1000*11630/RES_summary!R$6</f>
        <v>152.76089347572974</v>
      </c>
      <c r="S136" s="29">
        <f>S6*1000*11630/RES_summary!S$6</f>
        <v>150.46549288013469</v>
      </c>
      <c r="T136" s="29">
        <f>T6*1000*11630/RES_summary!T$6</f>
        <v>147.37102663188983</v>
      </c>
      <c r="U136" s="29">
        <f>U6*1000*11630/RES_summary!U$6</f>
        <v>145.30243704578388</v>
      </c>
      <c r="V136" s="29">
        <f>V6*1000*11630/RES_summary!V$6</f>
        <v>136.67674921906126</v>
      </c>
      <c r="W136" s="29">
        <f>W6*1000*11630/RES_summary!W$6</f>
        <v>133.65123320846971</v>
      </c>
      <c r="X136" s="29">
        <f>X6*1000*11630/RES_summary!X$6</f>
        <v>130.63471985872766</v>
      </c>
      <c r="Y136" s="29">
        <f>Y6*1000*11630/RES_summary!Y$6</f>
        <v>127.27375202660082</v>
      </c>
      <c r="DA136" s="58" t="s">
        <v>1050</v>
      </c>
    </row>
    <row r="137" spans="1:105" ht="12" customHeight="1" x14ac:dyDescent="0.25">
      <c r="A137" s="28" t="s">
        <v>46</v>
      </c>
      <c r="B137" s="29">
        <f>B7*1000*11630/RES_summary!B$6</f>
        <v>209.81315300006847</v>
      </c>
      <c r="C137" s="29">
        <f>C7*1000*11630/RES_summary!C$6</f>
        <v>209.868119070266</v>
      </c>
      <c r="D137" s="29">
        <f>D7*1000*11630/RES_summary!D$6</f>
        <v>209.7395772258366</v>
      </c>
      <c r="E137" s="29">
        <f>E7*1000*11630/RES_summary!E$6</f>
        <v>214.32560605454876</v>
      </c>
      <c r="F137" s="29">
        <f>F7*1000*11630/RES_summary!F$6</f>
        <v>216.71277029082222</v>
      </c>
      <c r="G137" s="29">
        <f>G7*1000*11630/RES_summary!G$6</f>
        <v>218.95163560521158</v>
      </c>
      <c r="H137" s="29">
        <f>H7*1000*11630/RES_summary!H$6</f>
        <v>222.09473634112834</v>
      </c>
      <c r="I137" s="29">
        <f>I7*1000*11630/RES_summary!I$6</f>
        <v>224.24373327323104</v>
      </c>
      <c r="J137" s="29">
        <f>J7*1000*11630/RES_summary!J$6</f>
        <v>225.10734865297772</v>
      </c>
      <c r="K137" s="29">
        <f>K7*1000*11630/RES_summary!K$6</f>
        <v>224.96406868543261</v>
      </c>
      <c r="L137" s="29">
        <f>L7*1000*11630/RES_summary!L$6</f>
        <v>224.27067973992607</v>
      </c>
      <c r="M137" s="29">
        <f>M7*1000*11630/RES_summary!M$6</f>
        <v>221.80984466102834</v>
      </c>
      <c r="N137" s="29">
        <f>N7*1000*11630/RES_summary!N$6</f>
        <v>217.25484455074678</v>
      </c>
      <c r="O137" s="29">
        <f>O7*1000*11630/RES_summary!O$6</f>
        <v>214.33087617022829</v>
      </c>
      <c r="P137" s="29">
        <f>P7*1000*11630/RES_summary!P$6</f>
        <v>209.9026626578281</v>
      </c>
      <c r="Q137" s="29">
        <f>Q7*1000*11630/RES_summary!Q$6</f>
        <v>203.11980457342915</v>
      </c>
      <c r="R137" s="29">
        <f>R7*1000*11630/RES_summary!R$6</f>
        <v>198.62398093312785</v>
      </c>
      <c r="S137" s="29">
        <f>S7*1000*11630/RES_summary!S$6</f>
        <v>195.97400079986923</v>
      </c>
      <c r="T137" s="29">
        <f>T7*1000*11630/RES_summary!T$6</f>
        <v>189.70887272643154</v>
      </c>
      <c r="U137" s="29">
        <f>U7*1000*11630/RES_summary!U$6</f>
        <v>183.6485884443712</v>
      </c>
      <c r="V137" s="29">
        <f>V7*1000*11630/RES_summary!V$6</f>
        <v>163.60722952877765</v>
      </c>
      <c r="W137" s="29">
        <f>W7*1000*11630/RES_summary!W$6</f>
        <v>152.86836478367067</v>
      </c>
      <c r="X137" s="29">
        <f>X7*1000*11630/RES_summary!X$6</f>
        <v>142.33112559125854</v>
      </c>
      <c r="Y137" s="29">
        <f>Y7*1000*11630/RES_summary!Y$6</f>
        <v>133.83290933782422</v>
      </c>
      <c r="DA137" s="58" t="s">
        <v>1051</v>
      </c>
    </row>
    <row r="138" spans="1:105" ht="12" customHeight="1" x14ac:dyDescent="0.25">
      <c r="A138" s="28" t="s">
        <v>45</v>
      </c>
      <c r="B138" s="29">
        <f>B8*1000*11630/RES_summary!B$6</f>
        <v>113.26576995334989</v>
      </c>
      <c r="C138" s="29">
        <f>C8*1000*11630/RES_summary!C$6</f>
        <v>116.22384583564215</v>
      </c>
      <c r="D138" s="29">
        <f>D8*1000*11630/RES_summary!D$6</f>
        <v>117.92831130056051</v>
      </c>
      <c r="E138" s="29">
        <f>E8*1000*11630/RES_summary!E$6</f>
        <v>119.10259217512524</v>
      </c>
      <c r="F138" s="29">
        <f>F8*1000*11630/RES_summary!F$6</f>
        <v>121.34442673846468</v>
      </c>
      <c r="G138" s="29">
        <f>G8*1000*11630/RES_summary!G$6</f>
        <v>122.7736906639465</v>
      </c>
      <c r="H138" s="29">
        <f>H8*1000*11630/RES_summary!H$6</f>
        <v>124.42909682828862</v>
      </c>
      <c r="I138" s="29">
        <f>I8*1000*11630/RES_summary!I$6</f>
        <v>125.97337150445061</v>
      </c>
      <c r="J138" s="29">
        <f>J8*1000*11630/RES_summary!J$6</f>
        <v>126.13851627804914</v>
      </c>
      <c r="K138" s="29">
        <f>K8*1000*11630/RES_summary!K$6</f>
        <v>126.99426737602363</v>
      </c>
      <c r="L138" s="29">
        <f>L8*1000*11630/RES_summary!L$6</f>
        <v>129.06145513109851</v>
      </c>
      <c r="M138" s="29">
        <f>M8*1000*11630/RES_summary!M$6</f>
        <v>130.39351892658317</v>
      </c>
      <c r="N138" s="29">
        <f>N8*1000*11630/RES_summary!N$6</f>
        <v>131.95726936951928</v>
      </c>
      <c r="O138" s="29">
        <f>O8*1000*11630/RES_summary!O$6</f>
        <v>132.51527172093992</v>
      </c>
      <c r="P138" s="29">
        <f>P8*1000*11630/RES_summary!P$6</f>
        <v>133.44156244147561</v>
      </c>
      <c r="Q138" s="29">
        <f>Q8*1000*11630/RES_summary!Q$6</f>
        <v>134.00118469647117</v>
      </c>
      <c r="R138" s="29">
        <f>R8*1000*11630/RES_summary!R$6</f>
        <v>134.81323852375724</v>
      </c>
      <c r="S138" s="29">
        <f>S8*1000*11630/RES_summary!S$6</f>
        <v>137.72241687579643</v>
      </c>
      <c r="T138" s="29">
        <f>T8*1000*11630/RES_summary!T$6</f>
        <v>141.34580571459716</v>
      </c>
      <c r="U138" s="29">
        <f>U8*1000*11630/RES_summary!U$6</f>
        <v>145.8425537329982</v>
      </c>
      <c r="V138" s="29">
        <f>V8*1000*11630/RES_summary!V$6</f>
        <v>145.98678772758834</v>
      </c>
      <c r="W138" s="29">
        <f>W8*1000*11630/RES_summary!W$6</f>
        <v>153.69579623516856</v>
      </c>
      <c r="X138" s="29">
        <f>X8*1000*11630/RES_summary!X$6</f>
        <v>150.27546889887864</v>
      </c>
      <c r="Y138" s="29">
        <f>Y8*1000*11630/RES_summary!Y$6</f>
        <v>147.29517881566346</v>
      </c>
      <c r="DA138" s="58" t="s">
        <v>1052</v>
      </c>
    </row>
    <row r="139" spans="1:105" ht="12.95" customHeight="1" x14ac:dyDescent="0.25">
      <c r="A139" s="23" t="s">
        <v>109</v>
      </c>
      <c r="B139" s="22">
        <f t="shared" ref="B139" si="114">SUM(B140:B141)</f>
        <v>515.15771425586718</v>
      </c>
      <c r="C139" s="22">
        <f t="shared" ref="C139:Q139" si="115">SUM(C140:C141)</f>
        <v>550.58394262999309</v>
      </c>
      <c r="D139" s="22">
        <f t="shared" si="115"/>
        <v>573.5224280288611</v>
      </c>
      <c r="E139" s="22">
        <f t="shared" si="115"/>
        <v>585.57294696997553</v>
      </c>
      <c r="F139" s="22">
        <f t="shared" si="115"/>
        <v>608.20344409736822</v>
      </c>
      <c r="G139" s="22">
        <f t="shared" si="115"/>
        <v>625.94348641158649</v>
      </c>
      <c r="H139" s="22">
        <f t="shared" si="115"/>
        <v>654.82425938611777</v>
      </c>
      <c r="I139" s="22">
        <f t="shared" si="115"/>
        <v>675.90478245831628</v>
      </c>
      <c r="J139" s="22">
        <f t="shared" si="115"/>
        <v>679.63304459745427</v>
      </c>
      <c r="K139" s="22">
        <f t="shared" si="115"/>
        <v>697.06060415047477</v>
      </c>
      <c r="L139" s="22">
        <f t="shared" si="115"/>
        <v>730.35938513719339</v>
      </c>
      <c r="M139" s="22">
        <f t="shared" si="115"/>
        <v>746.09087968754557</v>
      </c>
      <c r="N139" s="22">
        <f t="shared" si="115"/>
        <v>749.3959659792547</v>
      </c>
      <c r="O139" s="22">
        <f t="shared" si="115"/>
        <v>774.32457538474364</v>
      </c>
      <c r="P139" s="22">
        <f t="shared" si="115"/>
        <v>803.56381429444718</v>
      </c>
      <c r="Q139" s="22">
        <f t="shared" si="115"/>
        <v>852.42425906496555</v>
      </c>
      <c r="R139" s="22">
        <f t="shared" ref="R139:V139" si="116">SUM(R140:R141)</f>
        <v>864.18342500844062</v>
      </c>
      <c r="S139" s="22">
        <f t="shared" si="116"/>
        <v>866.83996509550855</v>
      </c>
      <c r="T139" s="22">
        <f t="shared" si="116"/>
        <v>865.37261532683317</v>
      </c>
      <c r="U139" s="22">
        <f t="shared" si="116"/>
        <v>874.54999384644907</v>
      </c>
      <c r="V139" s="22">
        <f t="shared" si="116"/>
        <v>918.63008146379525</v>
      </c>
      <c r="W139" s="22">
        <f t="shared" ref="W139:Y139" si="117">SUM(W140:W141)</f>
        <v>955.04843825512512</v>
      </c>
      <c r="X139" s="22">
        <f t="shared" si="117"/>
        <v>902.9974750690169</v>
      </c>
      <c r="Y139" s="22">
        <f t="shared" si="117"/>
        <v>873.30253730914296</v>
      </c>
      <c r="DA139" s="57"/>
    </row>
    <row r="140" spans="1:105" ht="12" customHeight="1" x14ac:dyDescent="0.25">
      <c r="A140" s="28" t="s">
        <v>28</v>
      </c>
      <c r="B140" s="29">
        <f>B10*1000*11630/RES_summary!B$6</f>
        <v>373.13928324622162</v>
      </c>
      <c r="C140" s="29">
        <f>C10*1000*11630/RES_summary!C$6</f>
        <v>404.17996699148625</v>
      </c>
      <c r="D140" s="29">
        <f>D10*1000*11630/RES_summary!D$6</f>
        <v>426.2046922602097</v>
      </c>
      <c r="E140" s="29">
        <f>E10*1000*11630/RES_summary!E$6</f>
        <v>437.60279874359844</v>
      </c>
      <c r="F140" s="29">
        <f>F10*1000*11630/RES_summary!F$6</f>
        <v>456.07824674400445</v>
      </c>
      <c r="G140" s="29">
        <f>G10*1000*11630/RES_summary!G$6</f>
        <v>472.56677970217851</v>
      </c>
      <c r="H140" s="29">
        <f>H10*1000*11630/RES_summary!H$6</f>
        <v>497.34217761590816</v>
      </c>
      <c r="I140" s="29">
        <f>I10*1000*11630/RES_summary!I$6</f>
        <v>517.34609422677931</v>
      </c>
      <c r="J140" s="29">
        <f>J10*1000*11630/RES_summary!J$6</f>
        <v>525.93651133592539</v>
      </c>
      <c r="K140" s="29">
        <f>K10*1000*11630/RES_summary!K$6</f>
        <v>543.7543520262027</v>
      </c>
      <c r="L140" s="29">
        <f>L10*1000*11630/RES_summary!L$6</f>
        <v>574.69479928489477</v>
      </c>
      <c r="M140" s="29">
        <f>M10*1000*11630/RES_summary!M$6</f>
        <v>587.77460160411658</v>
      </c>
      <c r="N140" s="29">
        <f>N10*1000*11630/RES_summary!N$6</f>
        <v>587.81071064752132</v>
      </c>
      <c r="O140" s="29">
        <f>O10*1000*11630/RES_summary!O$6</f>
        <v>609.38122791530327</v>
      </c>
      <c r="P140" s="29">
        <f>P10*1000*11630/RES_summary!P$6</f>
        <v>633.13599832802151</v>
      </c>
      <c r="Q140" s="29">
        <f>Q10*1000*11630/RES_summary!Q$6</f>
        <v>670.15921298294359</v>
      </c>
      <c r="R140" s="29">
        <f>R10*1000*11630/RES_summary!R$6</f>
        <v>669.9882160664439</v>
      </c>
      <c r="S140" s="29">
        <f>S10*1000*11630/RES_summary!S$6</f>
        <v>659.52013779339586</v>
      </c>
      <c r="T140" s="29">
        <f>T10*1000*11630/RES_summary!T$6</f>
        <v>642.20220769129628</v>
      </c>
      <c r="U140" s="29">
        <f>U10*1000*11630/RES_summary!U$6</f>
        <v>638.032160736268</v>
      </c>
      <c r="V140" s="29">
        <f>V10*1000*11630/RES_summary!V$6</f>
        <v>656.91564669130571</v>
      </c>
      <c r="W140" s="29">
        <f>W10*1000*11630/RES_summary!W$6</f>
        <v>670.77202519607738</v>
      </c>
      <c r="X140" s="29">
        <f>X10*1000*11630/RES_summary!X$6</f>
        <v>622.22254944035194</v>
      </c>
      <c r="Y140" s="29">
        <f>Y10*1000*11630/RES_summary!Y$6</f>
        <v>593.50292082569524</v>
      </c>
      <c r="DA140" s="58" t="s">
        <v>1053</v>
      </c>
    </row>
    <row r="141" spans="1:105" ht="12" customHeight="1" x14ac:dyDescent="0.25">
      <c r="A141" s="28" t="s">
        <v>27</v>
      </c>
      <c r="B141" s="29">
        <f>B11*1000*11630/RES_summary!B$6</f>
        <v>142.01843100964552</v>
      </c>
      <c r="C141" s="29">
        <f>C11*1000*11630/RES_summary!C$6</f>
        <v>146.40397563850689</v>
      </c>
      <c r="D141" s="29">
        <f>D11*1000*11630/RES_summary!D$6</f>
        <v>147.3177357686514</v>
      </c>
      <c r="E141" s="29">
        <f>E11*1000*11630/RES_summary!E$6</f>
        <v>147.97014822637706</v>
      </c>
      <c r="F141" s="29">
        <f>F11*1000*11630/RES_summary!F$6</f>
        <v>152.12519735336372</v>
      </c>
      <c r="G141" s="29">
        <f>G11*1000*11630/RES_summary!G$6</f>
        <v>153.37670670940804</v>
      </c>
      <c r="H141" s="29">
        <f>H11*1000*11630/RES_summary!H$6</f>
        <v>157.48208177020965</v>
      </c>
      <c r="I141" s="29">
        <f>I11*1000*11630/RES_summary!I$6</f>
        <v>158.55868823153696</v>
      </c>
      <c r="J141" s="29">
        <f>J11*1000*11630/RES_summary!J$6</f>
        <v>153.69653326152888</v>
      </c>
      <c r="K141" s="29">
        <f>K11*1000*11630/RES_summary!K$6</f>
        <v>153.30625212427205</v>
      </c>
      <c r="L141" s="29">
        <f>L11*1000*11630/RES_summary!L$6</f>
        <v>155.66458585229861</v>
      </c>
      <c r="M141" s="29">
        <f>M11*1000*11630/RES_summary!M$6</f>
        <v>158.31627808342893</v>
      </c>
      <c r="N141" s="29">
        <f>N11*1000*11630/RES_summary!N$6</f>
        <v>161.58525533173335</v>
      </c>
      <c r="O141" s="29">
        <f>O11*1000*11630/RES_summary!O$6</f>
        <v>164.94334746944043</v>
      </c>
      <c r="P141" s="29">
        <f>P11*1000*11630/RES_summary!P$6</f>
        <v>170.4278159664257</v>
      </c>
      <c r="Q141" s="29">
        <f>Q11*1000*11630/RES_summary!Q$6</f>
        <v>182.26504608202191</v>
      </c>
      <c r="R141" s="29">
        <f>R11*1000*11630/RES_summary!R$6</f>
        <v>194.19520894199675</v>
      </c>
      <c r="S141" s="29">
        <f>S11*1000*11630/RES_summary!S$6</f>
        <v>207.31982730211269</v>
      </c>
      <c r="T141" s="29">
        <f>T11*1000*11630/RES_summary!T$6</f>
        <v>223.17040763553686</v>
      </c>
      <c r="U141" s="29">
        <f>U11*1000*11630/RES_summary!U$6</f>
        <v>236.51783311018107</v>
      </c>
      <c r="V141" s="29">
        <f>V11*1000*11630/RES_summary!V$6</f>
        <v>261.71443477248948</v>
      </c>
      <c r="W141" s="29">
        <f>W11*1000*11630/RES_summary!W$6</f>
        <v>284.2764130590478</v>
      </c>
      <c r="X141" s="29">
        <f>X11*1000*11630/RES_summary!X$6</f>
        <v>280.77492562866496</v>
      </c>
      <c r="Y141" s="29">
        <f>Y11*1000*11630/RES_summary!Y$6</f>
        <v>279.79961648344766</v>
      </c>
      <c r="DA141" s="58" t="s">
        <v>1054</v>
      </c>
    </row>
    <row r="142" spans="1:105" ht="12.95" customHeight="1" x14ac:dyDescent="0.25">
      <c r="A142" s="23" t="s">
        <v>108</v>
      </c>
      <c r="B142" s="22">
        <f t="shared" ref="B142" si="118">SUM(B143:B144)</f>
        <v>789.11742277641463</v>
      </c>
      <c r="C142" s="22">
        <f t="shared" ref="C142:Q142" si="119">SUM(C143:C144)</f>
        <v>797.52457798944556</v>
      </c>
      <c r="D142" s="22">
        <f t="shared" si="119"/>
        <v>800.78103411726795</v>
      </c>
      <c r="E142" s="22">
        <f t="shared" si="119"/>
        <v>802.53316992811961</v>
      </c>
      <c r="F142" s="22">
        <f t="shared" si="119"/>
        <v>804.28555991906831</v>
      </c>
      <c r="G142" s="22">
        <f t="shared" si="119"/>
        <v>807.01297830057092</v>
      </c>
      <c r="H142" s="22">
        <f t="shared" si="119"/>
        <v>808.72932197389264</v>
      </c>
      <c r="I142" s="22">
        <f t="shared" si="119"/>
        <v>808.14044270858085</v>
      </c>
      <c r="J142" s="22">
        <f t="shared" si="119"/>
        <v>773.74450994958158</v>
      </c>
      <c r="K142" s="22">
        <f t="shared" si="119"/>
        <v>765.01293584189443</v>
      </c>
      <c r="L142" s="22">
        <f t="shared" si="119"/>
        <v>770.57070864180082</v>
      </c>
      <c r="M142" s="22">
        <f t="shared" si="119"/>
        <v>752.39256050408915</v>
      </c>
      <c r="N142" s="22">
        <f t="shared" si="119"/>
        <v>719.20076569041396</v>
      </c>
      <c r="O142" s="22">
        <f t="shared" si="119"/>
        <v>698.95952507912602</v>
      </c>
      <c r="P142" s="22">
        <f t="shared" si="119"/>
        <v>675.04298710965611</v>
      </c>
      <c r="Q142" s="22">
        <f t="shared" si="119"/>
        <v>637.6603648361762</v>
      </c>
      <c r="R142" s="22">
        <f t="shared" ref="R142:V142" si="120">SUM(R143:R144)</f>
        <v>612.20609111809495</v>
      </c>
      <c r="S142" s="22">
        <f t="shared" si="120"/>
        <v>589.45102161347324</v>
      </c>
      <c r="T142" s="22">
        <f t="shared" si="120"/>
        <v>556.68043660901662</v>
      </c>
      <c r="U142" s="22">
        <f t="shared" si="120"/>
        <v>531.1583291309114</v>
      </c>
      <c r="V142" s="22">
        <f t="shared" si="120"/>
        <v>531.21731230304545</v>
      </c>
      <c r="W142" s="22">
        <f t="shared" ref="W142:Y142" si="121">SUM(W143:W144)</f>
        <v>539.7020963298587</v>
      </c>
      <c r="X142" s="22">
        <f t="shared" si="121"/>
        <v>498.02162213695556</v>
      </c>
      <c r="Y142" s="22">
        <f t="shared" si="121"/>
        <v>469.38037363670446</v>
      </c>
      <c r="DA142" s="57"/>
    </row>
    <row r="143" spans="1:105" ht="12" customHeight="1" x14ac:dyDescent="0.25">
      <c r="A143" s="30" t="s">
        <v>44</v>
      </c>
      <c r="B143" s="31">
        <f>B13*1000*11630/RES_summary!B$6</f>
        <v>638.73029194860851</v>
      </c>
      <c r="C143" s="31">
        <f>C13*1000*11630/RES_summary!C$6</f>
        <v>643.42825809237183</v>
      </c>
      <c r="D143" s="31">
        <f>D13*1000*11630/RES_summary!D$6</f>
        <v>644.28035297167742</v>
      </c>
      <c r="E143" s="31">
        <f>E13*1000*11630/RES_summary!E$6</f>
        <v>642.97580811756666</v>
      </c>
      <c r="F143" s="31">
        <f>F13*1000*11630/RES_summary!F$6</f>
        <v>639.46969666265829</v>
      </c>
      <c r="G143" s="31">
        <f>G13*1000*11630/RES_summary!G$6</f>
        <v>636.96023756307295</v>
      </c>
      <c r="H143" s="31">
        <f>H13*1000*11630/RES_summary!H$6</f>
        <v>634.33601727063854</v>
      </c>
      <c r="I143" s="31">
        <f>I13*1000*11630/RES_summary!I$6</f>
        <v>628.46743362765983</v>
      </c>
      <c r="J143" s="31">
        <f>J13*1000*11630/RES_summary!J$6</f>
        <v>594.06589680773379</v>
      </c>
      <c r="K143" s="31">
        <f>K13*1000*11630/RES_summary!K$6</f>
        <v>579.26601193105762</v>
      </c>
      <c r="L143" s="31">
        <f>L13*1000*11630/RES_summary!L$6</f>
        <v>573.26688321166637</v>
      </c>
      <c r="M143" s="31">
        <f>M13*1000*11630/RES_summary!M$6</f>
        <v>546.25466905035694</v>
      </c>
      <c r="N143" s="31">
        <f>N13*1000*11630/RES_summary!N$6</f>
        <v>510.69834002035128</v>
      </c>
      <c r="O143" s="31">
        <f>O13*1000*11630/RES_summary!O$6</f>
        <v>486.53333224244193</v>
      </c>
      <c r="P143" s="31">
        <f>P13*1000*11630/RES_summary!P$6</f>
        <v>458.31449490376053</v>
      </c>
      <c r="Q143" s="31">
        <f>Q13*1000*11630/RES_summary!Q$6</f>
        <v>418.65066113782001</v>
      </c>
      <c r="R143" s="31">
        <f>R13*1000*11630/RES_summary!R$6</f>
        <v>386.35859949837118</v>
      </c>
      <c r="S143" s="31">
        <f>S13*1000*11630/RES_summary!S$6</f>
        <v>358.40699860896035</v>
      </c>
      <c r="T143" s="31">
        <f>T13*1000*11630/RES_summary!T$6</f>
        <v>325.69140148587491</v>
      </c>
      <c r="U143" s="31">
        <f>U13*1000*11630/RES_summary!U$6</f>
        <v>298.54182231161235</v>
      </c>
      <c r="V143" s="31">
        <f>V13*1000*11630/RES_summary!V$6</f>
        <v>287.86350467460039</v>
      </c>
      <c r="W143" s="31">
        <f>W13*1000*11630/RES_summary!W$6</f>
        <v>285.37570202846507</v>
      </c>
      <c r="X143" s="31">
        <f>X13*1000*11630/RES_summary!X$6</f>
        <v>256.83618313323922</v>
      </c>
      <c r="Y143" s="31">
        <f>Y13*1000*11630/RES_summary!Y$6</f>
        <v>235.94129796502594</v>
      </c>
      <c r="DA143" s="59" t="s">
        <v>1055</v>
      </c>
    </row>
    <row r="144" spans="1:105" ht="12" customHeight="1" x14ac:dyDescent="0.25">
      <c r="A144" s="32" t="s">
        <v>25</v>
      </c>
      <c r="B144" s="33">
        <f>B14*1000*11630/RES_summary!B$6</f>
        <v>150.38713082780615</v>
      </c>
      <c r="C144" s="33">
        <f>C14*1000*11630/RES_summary!C$6</f>
        <v>154.09631989707367</v>
      </c>
      <c r="D144" s="33">
        <f>D14*1000*11630/RES_summary!D$6</f>
        <v>156.50068114559056</v>
      </c>
      <c r="E144" s="33">
        <f>E14*1000*11630/RES_summary!E$6</f>
        <v>159.55736181055295</v>
      </c>
      <c r="F144" s="33">
        <f>F14*1000*11630/RES_summary!F$6</f>
        <v>164.81586325640998</v>
      </c>
      <c r="G144" s="33">
        <f>G14*1000*11630/RES_summary!G$6</f>
        <v>170.05274073749794</v>
      </c>
      <c r="H144" s="33">
        <f>H14*1000*11630/RES_summary!H$6</f>
        <v>174.39330470325413</v>
      </c>
      <c r="I144" s="33">
        <f>I14*1000*11630/RES_summary!I$6</f>
        <v>179.67300908092102</v>
      </c>
      <c r="J144" s="33">
        <f>J14*1000*11630/RES_summary!J$6</f>
        <v>179.67861314184776</v>
      </c>
      <c r="K144" s="33">
        <f>K14*1000*11630/RES_summary!K$6</f>
        <v>185.74692391083676</v>
      </c>
      <c r="L144" s="33">
        <f>L14*1000*11630/RES_summary!L$6</f>
        <v>197.30382543013445</v>
      </c>
      <c r="M144" s="33">
        <f>M14*1000*11630/RES_summary!M$6</f>
        <v>206.13789145373221</v>
      </c>
      <c r="N144" s="33">
        <f>N14*1000*11630/RES_summary!N$6</f>
        <v>208.50242567006271</v>
      </c>
      <c r="O144" s="33">
        <f>O14*1000*11630/RES_summary!O$6</f>
        <v>212.42619283668412</v>
      </c>
      <c r="P144" s="33">
        <f>P14*1000*11630/RES_summary!P$6</f>
        <v>216.72849220589561</v>
      </c>
      <c r="Q144" s="33">
        <f>Q14*1000*11630/RES_summary!Q$6</f>
        <v>219.00970369835622</v>
      </c>
      <c r="R144" s="33">
        <f>R14*1000*11630/RES_summary!R$6</f>
        <v>225.84749161972377</v>
      </c>
      <c r="S144" s="33">
        <f>S14*1000*11630/RES_summary!S$6</f>
        <v>231.04402300451292</v>
      </c>
      <c r="T144" s="33">
        <f>T14*1000*11630/RES_summary!T$6</f>
        <v>230.98903512314175</v>
      </c>
      <c r="U144" s="33">
        <f>U14*1000*11630/RES_summary!U$6</f>
        <v>232.61650681929899</v>
      </c>
      <c r="V144" s="33">
        <f>V14*1000*11630/RES_summary!V$6</f>
        <v>243.35380762844505</v>
      </c>
      <c r="W144" s="33">
        <f>W14*1000*11630/RES_summary!W$6</f>
        <v>254.32639430139358</v>
      </c>
      <c r="X144" s="33">
        <f>X14*1000*11630/RES_summary!X$6</f>
        <v>241.18543900371637</v>
      </c>
      <c r="Y144" s="33">
        <f>Y14*1000*11630/RES_summary!Y$6</f>
        <v>233.43907567167852</v>
      </c>
      <c r="DA144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Y27 W139:Y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184.83640902034313</v>
      </c>
      <c r="C3" s="49">
        <f t="shared" ref="C3:W3" si="0">C5*C11/11630</f>
        <v>185.12768004805196</v>
      </c>
      <c r="D3" s="49">
        <f t="shared" si="0"/>
        <v>185.49947164390005</v>
      </c>
      <c r="E3" s="49">
        <f t="shared" si="0"/>
        <v>186.09500879609632</v>
      </c>
      <c r="F3" s="49">
        <f t="shared" si="0"/>
        <v>186.46674488720922</v>
      </c>
      <c r="G3" s="49">
        <f t="shared" si="0"/>
        <v>183.57214926399223</v>
      </c>
      <c r="H3" s="49">
        <f t="shared" si="0"/>
        <v>181.05905438607462</v>
      </c>
      <c r="I3" s="49">
        <f t="shared" si="0"/>
        <v>180.1439626683013</v>
      </c>
      <c r="J3" s="49">
        <f t="shared" si="0"/>
        <v>182.66683821337293</v>
      </c>
      <c r="K3" s="49">
        <f t="shared" si="0"/>
        <v>184.43548388973528</v>
      </c>
      <c r="L3" s="49">
        <f t="shared" si="0"/>
        <v>180.34628005772333</v>
      </c>
      <c r="M3" s="49">
        <f t="shared" si="0"/>
        <v>178.53866298019662</v>
      </c>
      <c r="N3" s="49">
        <f t="shared" si="0"/>
        <v>177.07521670966003</v>
      </c>
      <c r="O3" s="49">
        <f t="shared" si="0"/>
        <v>176.51738808645763</v>
      </c>
      <c r="P3" s="49">
        <f t="shared" si="0"/>
        <v>174.42972628149423</v>
      </c>
      <c r="Q3" s="49">
        <f t="shared" si="0"/>
        <v>171.55810012739522</v>
      </c>
      <c r="R3" s="49">
        <f t="shared" si="0"/>
        <v>167.3504217414455</v>
      </c>
      <c r="S3" s="49">
        <f t="shared" si="0"/>
        <v>162.71138284934761</v>
      </c>
      <c r="T3" s="49">
        <f t="shared" si="0"/>
        <v>159.43713814711398</v>
      </c>
      <c r="U3" s="49">
        <f t="shared" si="0"/>
        <v>157.49447866336075</v>
      </c>
      <c r="V3" s="49">
        <f t="shared" si="0"/>
        <v>155.43036547879117</v>
      </c>
      <c r="W3" s="49">
        <f t="shared" si="0"/>
        <v>152.62602856971375</v>
      </c>
      <c r="X3" s="49">
        <f t="shared" ref="X3:Y3" si="1">X5*X11/11630</f>
        <v>150.61562623713678</v>
      </c>
      <c r="Y3" s="49">
        <f t="shared" si="1"/>
        <v>148.91130467643151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245.39354302586659</v>
      </c>
      <c r="C5" s="49">
        <f t="shared" ref="C5:W5" si="2">C7*C13/1000000</f>
        <v>245.7802418902792</v>
      </c>
      <c r="D5" s="49">
        <f t="shared" si="2"/>
        <v>246.27384191992684</v>
      </c>
      <c r="E5" s="49">
        <f t="shared" si="2"/>
        <v>247.06449227152993</v>
      </c>
      <c r="F5" s="49">
        <f t="shared" si="2"/>
        <v>247.55801861167163</v>
      </c>
      <c r="G5" s="49">
        <f t="shared" si="2"/>
        <v>243.71507944523177</v>
      </c>
      <c r="H5" s="49">
        <f t="shared" si="2"/>
        <v>240.37863042352154</v>
      </c>
      <c r="I5" s="49">
        <f t="shared" si="2"/>
        <v>239.16373125940007</v>
      </c>
      <c r="J5" s="49">
        <f t="shared" si="2"/>
        <v>242.51316534492327</v>
      </c>
      <c r="K5" s="49">
        <f t="shared" si="2"/>
        <v>244.86126457050486</v>
      </c>
      <c r="L5" s="49">
        <f t="shared" si="2"/>
        <v>239.4323329990095</v>
      </c>
      <c r="M5" s="49">
        <f t="shared" si="2"/>
        <v>237.03249434471323</v>
      </c>
      <c r="N5" s="49">
        <f t="shared" si="2"/>
        <v>235.08958565449171</v>
      </c>
      <c r="O5" s="49">
        <f t="shared" si="2"/>
        <v>234.34899811021737</v>
      </c>
      <c r="P5" s="49">
        <f t="shared" si="2"/>
        <v>231.57736491481486</v>
      </c>
      <c r="Q5" s="49">
        <f t="shared" si="2"/>
        <v>227.76492060292318</v>
      </c>
      <c r="R5" s="49">
        <f t="shared" si="2"/>
        <v>222.17869918413373</v>
      </c>
      <c r="S5" s="49">
        <f t="shared" si="2"/>
        <v>216.01979252715904</v>
      </c>
      <c r="T5" s="49">
        <f t="shared" si="2"/>
        <v>211.67282153549499</v>
      </c>
      <c r="U5" s="49">
        <f t="shared" si="2"/>
        <v>209.09369712955319</v>
      </c>
      <c r="V5" s="49">
        <f t="shared" si="2"/>
        <v>206.35332768474225</v>
      </c>
      <c r="W5" s="49">
        <f t="shared" si="2"/>
        <v>202.63021829517945</v>
      </c>
      <c r="X5" s="49">
        <f t="shared" ref="X5:Y5" si="3">X7*X13/1000000</f>
        <v>199.96115675090198</v>
      </c>
      <c r="Y5" s="49">
        <f t="shared" si="3"/>
        <v>197.6984558660844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5208460</v>
      </c>
      <c r="C7" s="35">
        <v>5287081</v>
      </c>
      <c r="D7" s="35">
        <v>5384932</v>
      </c>
      <c r="E7" s="35">
        <v>5505491</v>
      </c>
      <c r="F7" s="35">
        <v>5631344</v>
      </c>
      <c r="G7" s="35">
        <v>5637843</v>
      </c>
      <c r="H7" s="35">
        <v>5670532</v>
      </c>
      <c r="I7" s="35">
        <v>5782659</v>
      </c>
      <c r="J7" s="35">
        <v>6061840</v>
      </c>
      <c r="K7" s="35">
        <v>6325069</v>
      </c>
      <c r="L7" s="35">
        <v>6330500</v>
      </c>
      <c r="M7" s="35">
        <v>6455058</v>
      </c>
      <c r="N7" s="35">
        <v>6612651</v>
      </c>
      <c r="O7" s="35">
        <v>6840965</v>
      </c>
      <c r="P7" s="35">
        <v>7016423</v>
      </c>
      <c r="Q7" s="35">
        <v>7178502</v>
      </c>
      <c r="R7" s="35">
        <v>7274015</v>
      </c>
      <c r="S7" s="35">
        <v>7352843</v>
      </c>
      <c r="T7" s="35">
        <v>7528626</v>
      </c>
      <c r="U7" s="35">
        <v>7699787</v>
      </c>
      <c r="V7" s="35">
        <v>7851432</v>
      </c>
      <c r="W7" s="35">
        <v>7967662</v>
      </c>
      <c r="X7" s="35">
        <v>8141074</v>
      </c>
      <c r="Y7" s="35">
        <v>8244584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352480.5599175347</v>
      </c>
      <c r="D8" s="52">
        <v>373472.09594799578</v>
      </c>
      <c r="E8" s="52">
        <v>397952.96263708826</v>
      </c>
      <c r="F8" s="52">
        <v>405031.23286656197</v>
      </c>
      <c r="G8" s="52">
        <v>287472.97998695727</v>
      </c>
      <c r="H8" s="52">
        <v>315470.27782062814</v>
      </c>
      <c r="I8" s="52">
        <v>396727.20066477079</v>
      </c>
      <c r="J8" s="52">
        <v>565611.82329448033</v>
      </c>
      <c r="K8" s="52">
        <v>551502.22096582595</v>
      </c>
      <c r="L8" s="52">
        <v>295558.469418942</v>
      </c>
      <c r="M8" s="52">
        <v>416551.6448811451</v>
      </c>
      <c r="N8" s="52">
        <v>451464.82407006528</v>
      </c>
      <c r="O8" s="52">
        <v>524076.08419679757</v>
      </c>
      <c r="P8" s="52">
        <v>473122.50296908244</v>
      </c>
      <c r="Q8" s="52">
        <v>461658.15859449562</v>
      </c>
      <c r="R8" s="52">
        <v>397019.1297836639</v>
      </c>
      <c r="S8" s="52">
        <v>382273.49575350061</v>
      </c>
      <c r="T8" s="52">
        <v>481180.33623046521</v>
      </c>
      <c r="U8" s="52">
        <v>523641.5599175347</v>
      </c>
      <c r="V8" s="52">
        <v>525117.09594799578</v>
      </c>
      <c r="W8" s="52">
        <v>514182.96263708826</v>
      </c>
      <c r="X8" s="52">
        <v>578443.23286656197</v>
      </c>
      <c r="Y8" s="52">
        <v>390982.97998695727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273859.5599175347</v>
      </c>
      <c r="D9" s="36">
        <v>275621.09594799578</v>
      </c>
      <c r="E9" s="36">
        <v>277393.96263708826</v>
      </c>
      <c r="F9" s="36">
        <v>279178.23286656197</v>
      </c>
      <c r="G9" s="36">
        <v>280973.97998695727</v>
      </c>
      <c r="H9" s="36">
        <v>282781.27782062814</v>
      </c>
      <c r="I9" s="36">
        <v>284600.20066477079</v>
      </c>
      <c r="J9" s="36">
        <v>286430.82329448033</v>
      </c>
      <c r="K9" s="36">
        <v>288273.22096582595</v>
      </c>
      <c r="L9" s="36">
        <v>290127.469418942</v>
      </c>
      <c r="M9" s="36">
        <v>291993.6448811451</v>
      </c>
      <c r="N9" s="36">
        <v>293871.82407006528</v>
      </c>
      <c r="O9" s="36">
        <v>295762.08419679757</v>
      </c>
      <c r="P9" s="36">
        <v>297664.50296908244</v>
      </c>
      <c r="Q9" s="36">
        <v>299579.15859449562</v>
      </c>
      <c r="R9" s="36">
        <v>301506.1297836639</v>
      </c>
      <c r="S9" s="36">
        <v>303445.49575350061</v>
      </c>
      <c r="T9" s="36">
        <v>305397.33623046521</v>
      </c>
      <c r="U9" s="36">
        <v>352480.5599175347</v>
      </c>
      <c r="V9" s="36">
        <v>373472.09594799578</v>
      </c>
      <c r="W9" s="36">
        <v>397952.96263708826</v>
      </c>
      <c r="X9" s="36">
        <v>405031.2328665629</v>
      </c>
      <c r="Y9" s="36">
        <v>287472.97998695821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8759.9999999999964</v>
      </c>
      <c r="C11" s="54">
        <v>8759.9999999999927</v>
      </c>
      <c r="D11" s="54">
        <v>8759.9999999999945</v>
      </c>
      <c r="E11" s="54">
        <v>8759.9999999999927</v>
      </c>
      <c r="F11" s="54">
        <v>8759.9999999999982</v>
      </c>
      <c r="G11" s="54">
        <v>8759.9999999999964</v>
      </c>
      <c r="H11" s="54">
        <v>8759.9999999999964</v>
      </c>
      <c r="I11" s="54">
        <v>8759.9999999999982</v>
      </c>
      <c r="J11" s="54">
        <v>8759.9999999999964</v>
      </c>
      <c r="K11" s="54">
        <v>8759.9999999999945</v>
      </c>
      <c r="L11" s="54">
        <v>8759.9999999999964</v>
      </c>
      <c r="M11" s="54">
        <v>8759.9999999999945</v>
      </c>
      <c r="N11" s="54">
        <v>8759.9999999999945</v>
      </c>
      <c r="O11" s="54">
        <v>8759.9999999999927</v>
      </c>
      <c r="P11" s="54">
        <v>8759.9999999999982</v>
      </c>
      <c r="Q11" s="54">
        <v>8759.9999999999964</v>
      </c>
      <c r="R11" s="54">
        <v>8759.9999999999982</v>
      </c>
      <c r="S11" s="54">
        <v>8759.9999999999982</v>
      </c>
      <c r="T11" s="54">
        <v>8759.9999999999982</v>
      </c>
      <c r="U11" s="54">
        <v>8759.9999999999982</v>
      </c>
      <c r="V11" s="54">
        <v>8759.9999999999964</v>
      </c>
      <c r="W11" s="54">
        <v>8759.9999999999964</v>
      </c>
      <c r="X11" s="54">
        <v>8759.9999999999964</v>
      </c>
      <c r="Y11" s="54">
        <v>8759.9999999999964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47.114414438407245</v>
      </c>
      <c r="C13" s="35">
        <v>46.486944665738847</v>
      </c>
      <c r="D13" s="35">
        <v>45.733881490040517</v>
      </c>
      <c r="E13" s="35">
        <v>44.876014195923659</v>
      </c>
      <c r="F13" s="35">
        <v>43.960734526548478</v>
      </c>
      <c r="G13" s="35">
        <v>43.228426092254033</v>
      </c>
      <c r="H13" s="35">
        <v>42.39084276810739</v>
      </c>
      <c r="I13" s="35">
        <v>41.358781705682468</v>
      </c>
      <c r="J13" s="35">
        <v>40.006526953024704</v>
      </c>
      <c r="K13" s="35">
        <v>38.712821088671895</v>
      </c>
      <c r="L13" s="35">
        <v>37.822025590239235</v>
      </c>
      <c r="M13" s="35">
        <v>36.720428281932286</v>
      </c>
      <c r="N13" s="35">
        <v>35.551488450621655</v>
      </c>
      <c r="O13" s="35">
        <v>34.256716429658297</v>
      </c>
      <c r="P13" s="35">
        <v>33.005046148844627</v>
      </c>
      <c r="Q13" s="35">
        <v>31.728753520292003</v>
      </c>
      <c r="R13" s="35">
        <v>30.544162911972787</v>
      </c>
      <c r="S13" s="35">
        <v>29.379084053223906</v>
      </c>
      <c r="T13" s="35">
        <v>28.115730750271695</v>
      </c>
      <c r="U13" s="35">
        <v>27.155776793507819</v>
      </c>
      <c r="V13" s="35">
        <v>26.282253693942994</v>
      </c>
      <c r="W13" s="35">
        <v>25.431578083405075</v>
      </c>
      <c r="X13" s="35">
        <v>24.56201193489974</v>
      </c>
      <c r="Y13" s="35">
        <v>23.979191171572076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37.70259463783286</v>
      </c>
      <c r="D14" s="36">
        <v>36.091924184843094</v>
      </c>
      <c r="E14" s="36">
        <v>34.82799670130467</v>
      </c>
      <c r="F14" s="36">
        <v>33.693315967302233</v>
      </c>
      <c r="G14" s="36">
        <v>32.68128146687269</v>
      </c>
      <c r="H14" s="36">
        <v>31.656311225083108</v>
      </c>
      <c r="I14" s="36">
        <v>30.73616484783474</v>
      </c>
      <c r="J14" s="36">
        <v>29.780945002246934</v>
      </c>
      <c r="K14" s="36">
        <v>28.884603949123907</v>
      </c>
      <c r="L14" s="36">
        <v>27.880284665416838</v>
      </c>
      <c r="M14" s="36">
        <v>27.264976824796253</v>
      </c>
      <c r="N14" s="36">
        <v>26.364601595049081</v>
      </c>
      <c r="O14" s="36">
        <v>25.175867137616063</v>
      </c>
      <c r="P14" s="36">
        <v>23.783809669735128</v>
      </c>
      <c r="Q14" s="36">
        <v>22.315326029551819</v>
      </c>
      <c r="R14" s="36">
        <v>21.709440903401294</v>
      </c>
      <c r="S14" s="36">
        <v>21.287769829250994</v>
      </c>
      <c r="T14" s="36">
        <v>20.868778127030886</v>
      </c>
      <c r="U14" s="36">
        <v>20.453508816282778</v>
      </c>
      <c r="V14" s="36">
        <v>20.450595134236664</v>
      </c>
      <c r="W14" s="36">
        <v>19.714373709404143</v>
      </c>
      <c r="X14" s="36">
        <v>18.978152284571625</v>
      </c>
      <c r="Y14" s="36">
        <v>18.241930859739103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1.2226182235245431</v>
      </c>
      <c r="C16" s="44">
        <f>C7/RES_summary!C$6</f>
        <v>1.2334597724934986</v>
      </c>
      <c r="D16" s="44">
        <f>D7/RES_summary!D$6</f>
        <v>1.2478742998143344</v>
      </c>
      <c r="E16" s="44">
        <f>E7/RES_summary!E$6</f>
        <v>1.2665061878434991</v>
      </c>
      <c r="F16" s="44">
        <f>F7/RES_summary!F$6</f>
        <v>1.2855447034501903</v>
      </c>
      <c r="G16" s="44">
        <f>G7/RES_summary!G$6</f>
        <v>1.3000696402917513</v>
      </c>
      <c r="H16" s="44">
        <f>H7/RES_summary!H$6</f>
        <v>1.3167676132493871</v>
      </c>
      <c r="I16" s="44">
        <f>I7/RES_summary!I$6</f>
        <v>1.3356912765877831</v>
      </c>
      <c r="J16" s="44">
        <f>J7/RES_summary!J$6</f>
        <v>1.3525871981003481</v>
      </c>
      <c r="K16" s="44">
        <f>K7/RES_summary!K$6</f>
        <v>1.3734778990816365</v>
      </c>
      <c r="L16" s="44">
        <f>L7/RES_summary!L$6</f>
        <v>1.3893552627824854</v>
      </c>
      <c r="M16" s="44">
        <f>M7/RES_summary!M$6</f>
        <v>1.4129655000922634</v>
      </c>
      <c r="N16" s="44">
        <f>N7/RES_summary!N$6</f>
        <v>1.437888234548409</v>
      </c>
      <c r="O16" s="44">
        <f>O7/RES_summary!O$6</f>
        <v>1.45826725159662</v>
      </c>
      <c r="P16" s="44">
        <f>P7/RES_summary!P$6</f>
        <v>1.4818718190569562</v>
      </c>
      <c r="Q16" s="44">
        <f>Q7/RES_summary!Q$6</f>
        <v>1.4986887912055793</v>
      </c>
      <c r="R16" s="44">
        <f>R7/RES_summary!R$6</f>
        <v>1.5048641104717762</v>
      </c>
      <c r="S16" s="44">
        <f>S7/RES_summary!S$6</f>
        <v>1.5110064570036223</v>
      </c>
      <c r="T16" s="44">
        <f>T7/RES_summary!T$6</f>
        <v>1.5161041457610509</v>
      </c>
      <c r="U16" s="44">
        <f>U7/RES_summary!U$6</f>
        <v>1.5221467607524357</v>
      </c>
      <c r="V16" s="44">
        <f>V7/RES_summary!V$6</f>
        <v>1.5273192440973555</v>
      </c>
      <c r="W16" s="44">
        <f>W7/RES_summary!W$6</f>
        <v>1.5314610581445547</v>
      </c>
      <c r="X16" s="44">
        <f>X7/RES_summary!X$6</f>
        <v>1.5351662258203145</v>
      </c>
      <c r="Y16" s="44">
        <f>Y7/RES_summary!Y$6</f>
        <v>1.5381867361500705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4">B13*B16</f>
        <v>57.602941683084552</v>
      </c>
      <c r="C17" s="52">
        <f t="shared" si="4"/>
        <v>57.339776191320098</v>
      </c>
      <c r="D17" s="52">
        <f t="shared" si="4"/>
        <v>57.070135342176059</v>
      </c>
      <c r="E17" s="52">
        <f t="shared" si="4"/>
        <v>56.835749664890024</v>
      </c>
      <c r="F17" s="52">
        <f t="shared" si="4"/>
        <v>56.513489430384304</v>
      </c>
      <c r="G17" s="52">
        <f t="shared" si="4"/>
        <v>56.199964360135255</v>
      </c>
      <c r="H17" s="52">
        <f t="shared" si="4"/>
        <v>55.81888885539081</v>
      </c>
      <c r="I17" s="52">
        <f t="shared" si="4"/>
        <v>55.242563934578463</v>
      </c>
      <c r="J17" s="52">
        <f t="shared" si="4"/>
        <v>54.112316197117742</v>
      </c>
      <c r="K17" s="52">
        <f t="shared" si="4"/>
        <v>53.171204176392344</v>
      </c>
      <c r="L17" s="52">
        <f t="shared" si="4"/>
        <v>52.548230302892719</v>
      </c>
      <c r="M17" s="52">
        <f t="shared" si="4"/>
        <v>51.884698310982543</v>
      </c>
      <c r="N17" s="52">
        <f t="shared" si="4"/>
        <v>51.119066963832523</v>
      </c>
      <c r="O17" s="52">
        <f t="shared" si="4"/>
        <v>49.955447716602578</v>
      </c>
      <c r="P17" s="52">
        <f t="shared" si="4"/>
        <v>48.909247774647177</v>
      </c>
      <c r="Q17" s="52">
        <f t="shared" si="4"/>
        <v>47.551527259786191</v>
      </c>
      <c r="R17" s="52">
        <f t="shared" ref="R17:V17" si="5">R13*R16</f>
        <v>45.964814550630948</v>
      </c>
      <c r="S17" s="52">
        <f t="shared" si="5"/>
        <v>44.391985705273477</v>
      </c>
      <c r="T17" s="52">
        <f t="shared" si="5"/>
        <v>42.626375951588379</v>
      </c>
      <c r="U17" s="52">
        <f t="shared" si="5"/>
        <v>41.33507768195409</v>
      </c>
      <c r="V17" s="52">
        <f t="shared" si="5"/>
        <v>40.141391845007945</v>
      </c>
      <c r="W17" s="52">
        <f t="shared" ref="W17:Y17" si="6">W13*W16</f>
        <v>38.947471481897402</v>
      </c>
      <c r="X17" s="52">
        <f t="shared" si="6"/>
        <v>37.706771160653552</v>
      </c>
      <c r="Y17" s="52">
        <f t="shared" si="6"/>
        <v>36.88447380371904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504.60176914382043</v>
      </c>
      <c r="C18" s="36">
        <f>C3*11630*1000/RES_summary!C$6</f>
        <v>502.29643943596363</v>
      </c>
      <c r="D18" s="36">
        <f>D3*11630*1000/RES_summary!D$6</f>
        <v>499.93438559746193</v>
      </c>
      <c r="E18" s="36">
        <f>E3*11630*1000/RES_summary!E$6</f>
        <v>497.88116706443611</v>
      </c>
      <c r="F18" s="36">
        <f>F3*11630*1000/RES_summary!F$6</f>
        <v>495.0581674101665</v>
      </c>
      <c r="G18" s="36">
        <f>G3*11630*1000/RES_summary!G$6</f>
        <v>492.31168779478469</v>
      </c>
      <c r="H18" s="36">
        <f>H3*11630*1000/RES_summary!H$6</f>
        <v>488.97346637322329</v>
      </c>
      <c r="I18" s="36">
        <f>I3*11630*1000/RES_summary!I$6</f>
        <v>483.92486006690723</v>
      </c>
      <c r="J18" s="36">
        <f>J3*11630*1000/RES_summary!J$6</f>
        <v>474.02388988675125</v>
      </c>
      <c r="K18" s="36">
        <f>K3*11630*1000/RES_summary!K$6</f>
        <v>465.77974858519667</v>
      </c>
      <c r="L18" s="36">
        <f>L3*11630*1000/RES_summary!L$6</f>
        <v>460.32249745334008</v>
      </c>
      <c r="M18" s="36">
        <f>M3*11630*1000/RES_summary!M$6</f>
        <v>454.50995720420678</v>
      </c>
      <c r="N18" s="36">
        <f>N3*11630*1000/RES_summary!N$6</f>
        <v>447.80302660317261</v>
      </c>
      <c r="O18" s="36">
        <f>O3*11630*1000/RES_summary!O$6</f>
        <v>437.60972199743816</v>
      </c>
      <c r="P18" s="36">
        <f>P3*11630*1000/RES_summary!P$6</f>
        <v>428.44501050590912</v>
      </c>
      <c r="Q18" s="36">
        <f>Q3*11630*1000/RES_summary!Q$6</f>
        <v>416.55137879572692</v>
      </c>
      <c r="R18" s="36">
        <f>R3*11630*1000/RES_summary!R$6</f>
        <v>402.65177546352703</v>
      </c>
      <c r="S18" s="36">
        <f>S3*11630*1000/RES_summary!S$6</f>
        <v>388.87379477819559</v>
      </c>
      <c r="T18" s="36">
        <f>T3*11630*1000/RES_summary!T$6</f>
        <v>373.40705333591416</v>
      </c>
      <c r="U18" s="36">
        <f>U3*11630*1000/RES_summary!U$6</f>
        <v>362.09528049391776</v>
      </c>
      <c r="V18" s="36">
        <f>V3*11630*1000/RES_summary!V$6</f>
        <v>351.63859256226954</v>
      </c>
      <c r="W18" s="36">
        <f>W3*11630*1000/RES_summary!W$6</f>
        <v>341.17985018142105</v>
      </c>
      <c r="X18" s="36">
        <f>X3*11630*1000/RES_summary!X$6</f>
        <v>330.31131536732505</v>
      </c>
      <c r="Y18" s="36">
        <f>Y3*11630*1000/RES_summary!Y$6</f>
        <v>323.1079905205786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87.438444839374824</v>
      </c>
      <c r="C3" s="49">
        <f t="shared" ref="C3:W3" si="0">C5*C11/11630</f>
        <v>85.945800552313258</v>
      </c>
      <c r="D3" s="49">
        <f t="shared" si="0"/>
        <v>85.585772603680269</v>
      </c>
      <c r="E3" s="49">
        <f t="shared" si="0"/>
        <v>84.954823965436972</v>
      </c>
      <c r="F3" s="49">
        <f t="shared" si="0"/>
        <v>84.732179660565293</v>
      </c>
      <c r="G3" s="49">
        <f t="shared" si="0"/>
        <v>82.858941297284986</v>
      </c>
      <c r="H3" s="49">
        <f t="shared" si="0"/>
        <v>81.073608887120585</v>
      </c>
      <c r="I3" s="49">
        <f t="shared" si="0"/>
        <v>79.74498898287321</v>
      </c>
      <c r="J3" s="49">
        <f t="shared" si="0"/>
        <v>79.192550123249603</v>
      </c>
      <c r="K3" s="49">
        <f t="shared" si="0"/>
        <v>79.284124204335257</v>
      </c>
      <c r="L3" s="49">
        <f t="shared" si="0"/>
        <v>75.781942745202628</v>
      </c>
      <c r="M3" s="49">
        <f t="shared" si="0"/>
        <v>73.417359135068111</v>
      </c>
      <c r="N3" s="49">
        <f t="shared" si="0"/>
        <v>71.335274685609349</v>
      </c>
      <c r="O3" s="49">
        <f t="shared" si="0"/>
        <v>69.74689752728942</v>
      </c>
      <c r="P3" s="49">
        <f t="shared" si="0"/>
        <v>66.813471583260636</v>
      </c>
      <c r="Q3" s="49">
        <f t="shared" si="0"/>
        <v>64.526353690979505</v>
      </c>
      <c r="R3" s="49">
        <f t="shared" si="0"/>
        <v>63.490592880992018</v>
      </c>
      <c r="S3" s="49">
        <f t="shared" si="0"/>
        <v>62.957310948657764</v>
      </c>
      <c r="T3" s="49">
        <f t="shared" si="0"/>
        <v>62.924399852868973</v>
      </c>
      <c r="U3" s="49">
        <f t="shared" si="0"/>
        <v>63.199751015329582</v>
      </c>
      <c r="V3" s="49">
        <f t="shared" si="0"/>
        <v>60.413497076006692</v>
      </c>
      <c r="W3" s="49">
        <f t="shared" si="0"/>
        <v>59.788574639464983</v>
      </c>
      <c r="X3" s="49">
        <f t="shared" ref="X3:Y3" si="1">X5*X11/11630</f>
        <v>59.566927393797478</v>
      </c>
      <c r="Y3" s="49">
        <f t="shared" si="1"/>
        <v>58.656860930026028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2373.0162818525864</v>
      </c>
      <c r="C5" s="49">
        <f t="shared" ref="C5:W5" si="2">C7*C13/1000000</f>
        <v>2364.9205275985314</v>
      </c>
      <c r="D5" s="49">
        <f t="shared" si="2"/>
        <v>2347.4464172053681</v>
      </c>
      <c r="E5" s="49">
        <f t="shared" si="2"/>
        <v>2326.0028338373031</v>
      </c>
      <c r="F5" s="49">
        <f t="shared" si="2"/>
        <v>2300.8073090210773</v>
      </c>
      <c r="G5" s="49">
        <f t="shared" si="2"/>
        <v>2241.3906456013383</v>
      </c>
      <c r="H5" s="49">
        <f t="shared" si="2"/>
        <v>2183.7491112549551</v>
      </c>
      <c r="I5" s="49">
        <f t="shared" si="2"/>
        <v>2140.3983246500211</v>
      </c>
      <c r="J5" s="49">
        <f t="shared" si="2"/>
        <v>2138.6890761355885</v>
      </c>
      <c r="K5" s="49">
        <f t="shared" si="2"/>
        <v>2123.1508418360609</v>
      </c>
      <c r="L5" s="49">
        <f t="shared" si="2"/>
        <v>2044.9445257250654</v>
      </c>
      <c r="M5" s="49">
        <f t="shared" si="2"/>
        <v>1982.4941551849975</v>
      </c>
      <c r="N5" s="49">
        <f t="shared" si="2"/>
        <v>1923.4117413697882</v>
      </c>
      <c r="O5" s="49">
        <f t="shared" si="2"/>
        <v>1877.8913248518686</v>
      </c>
      <c r="P5" s="49">
        <f t="shared" si="2"/>
        <v>1815.7491096643594</v>
      </c>
      <c r="Q5" s="49">
        <f t="shared" si="2"/>
        <v>1756.435764431104</v>
      </c>
      <c r="R5" s="49">
        <f t="shared" si="2"/>
        <v>1718.6863980169812</v>
      </c>
      <c r="S5" s="49">
        <f t="shared" si="2"/>
        <v>1684.3139661288653</v>
      </c>
      <c r="T5" s="49">
        <f t="shared" si="2"/>
        <v>1671.3963106901601</v>
      </c>
      <c r="U5" s="49">
        <f t="shared" si="2"/>
        <v>1658.580918028221</v>
      </c>
      <c r="V5" s="49">
        <f t="shared" si="2"/>
        <v>1654.3068630432442</v>
      </c>
      <c r="W5" s="49">
        <f t="shared" si="2"/>
        <v>1644.8799700318393</v>
      </c>
      <c r="X5" s="49">
        <f t="shared" ref="X5:Y5" si="3">X7*X13/1000000</f>
        <v>1643.3627084453092</v>
      </c>
      <c r="Y5" s="49">
        <f t="shared" si="3"/>
        <v>1620.5201148997985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3740738</v>
      </c>
      <c r="C7" s="35">
        <v>3763570</v>
      </c>
      <c r="D7" s="35">
        <v>3786039</v>
      </c>
      <c r="E7" s="35">
        <v>3810904</v>
      </c>
      <c r="F7" s="35">
        <v>3840298</v>
      </c>
      <c r="G7" s="35">
        <v>3805720</v>
      </c>
      <c r="H7" s="35">
        <v>3786087</v>
      </c>
      <c r="I7" s="35">
        <v>3812268</v>
      </c>
      <c r="J7" s="35">
        <v>3955178</v>
      </c>
      <c r="K7" s="35">
        <v>4079379</v>
      </c>
      <c r="L7" s="35">
        <v>4054077</v>
      </c>
      <c r="M7" s="35">
        <v>4082398</v>
      </c>
      <c r="N7" s="35">
        <v>4132384</v>
      </c>
      <c r="O7" s="35">
        <v>4233964</v>
      </c>
      <c r="P7" s="35">
        <v>4291803</v>
      </c>
      <c r="Q7" s="35">
        <v>4361960</v>
      </c>
      <c r="R7" s="35">
        <v>4412655</v>
      </c>
      <c r="S7" s="35">
        <v>4452804</v>
      </c>
      <c r="T7" s="35">
        <v>4553825</v>
      </c>
      <c r="U7" s="35">
        <v>4647998</v>
      </c>
      <c r="V7" s="35">
        <v>4731461</v>
      </c>
      <c r="W7" s="35">
        <v>4795129</v>
      </c>
      <c r="X7" s="35">
        <v>4893409</v>
      </c>
      <c r="Y7" s="35">
        <v>4950809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250447.325793494</v>
      </c>
      <c r="D8" s="52">
        <v>253022.96957398904</v>
      </c>
      <c r="E8" s="52">
        <v>258395.55292308936</v>
      </c>
      <c r="F8" s="52">
        <v>265939.56566228252</v>
      </c>
      <c r="G8" s="52">
        <v>205021.50393692963</v>
      </c>
      <c r="H8" s="52">
        <v>223059.87029791297</v>
      </c>
      <c r="I8" s="52">
        <v>272007.17378433328</v>
      </c>
      <c r="J8" s="52">
        <v>391909.93000727566</v>
      </c>
      <c r="K8" s="52">
        <v>376415.66123465961</v>
      </c>
      <c r="L8" s="52">
        <v>230168.896477181</v>
      </c>
      <c r="M8" s="52">
        <v>287090.17157536652</v>
      </c>
      <c r="N8" s="52">
        <v>312096.02928774944</v>
      </c>
      <c r="O8" s="52">
        <v>367074.01938018529</v>
      </c>
      <c r="P8" s="52">
        <v>326760.69871632103</v>
      </c>
      <c r="Q8" s="52">
        <v>342550.63134923065</v>
      </c>
      <c r="R8" s="52">
        <v>301142.325793494</v>
      </c>
      <c r="S8" s="52">
        <v>293171.96957398904</v>
      </c>
      <c r="T8" s="52">
        <v>359416.55292308889</v>
      </c>
      <c r="U8" s="52">
        <v>360112.56566228252</v>
      </c>
      <c r="V8" s="52">
        <v>288484.50393692963</v>
      </c>
      <c r="W8" s="52">
        <v>286727.87029791251</v>
      </c>
      <c r="X8" s="52">
        <v>370287.17378433328</v>
      </c>
      <c r="Y8" s="52">
        <v>449309.93000727519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227615.325793494</v>
      </c>
      <c r="D9" s="36">
        <v>230553.96957398904</v>
      </c>
      <c r="E9" s="36">
        <v>233530.55292308936</v>
      </c>
      <c r="F9" s="36">
        <v>236545.56566228252</v>
      </c>
      <c r="G9" s="36">
        <v>239599.50393692963</v>
      </c>
      <c r="H9" s="36">
        <v>242692.87029791297</v>
      </c>
      <c r="I9" s="36">
        <v>245826.17378433328</v>
      </c>
      <c r="J9" s="36">
        <v>248999.93000727519</v>
      </c>
      <c r="K9" s="36">
        <v>252214.66123466007</v>
      </c>
      <c r="L9" s="36">
        <v>255470.89647718146</v>
      </c>
      <c r="M9" s="36">
        <v>258769.17157536652</v>
      </c>
      <c r="N9" s="36">
        <v>262110.0292877499</v>
      </c>
      <c r="O9" s="36">
        <v>265494.01938018575</v>
      </c>
      <c r="P9" s="36">
        <v>268921.69871632103</v>
      </c>
      <c r="Q9" s="36">
        <v>272393.63134923019</v>
      </c>
      <c r="R9" s="36">
        <v>250447.32579349354</v>
      </c>
      <c r="S9" s="36">
        <v>253022.96957398951</v>
      </c>
      <c r="T9" s="36">
        <v>258395.55292308889</v>
      </c>
      <c r="U9" s="36">
        <v>265939.56566228252</v>
      </c>
      <c r="V9" s="36">
        <v>205021.50393692963</v>
      </c>
      <c r="W9" s="36">
        <v>223059.87029791251</v>
      </c>
      <c r="X9" s="36">
        <v>272007.17378433328</v>
      </c>
      <c r="Y9" s="36">
        <v>391909.93000727519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428.53018803901335</v>
      </c>
      <c r="C11" s="54">
        <v>422.65676531566169</v>
      </c>
      <c r="D11" s="54">
        <v>424.01927817623175</v>
      </c>
      <c r="E11" s="54">
        <v>424.77360231244728</v>
      </c>
      <c r="F11" s="54">
        <v>428.29977355715494</v>
      </c>
      <c r="G11" s="54">
        <v>429.93375080714179</v>
      </c>
      <c r="H11" s="54">
        <v>431.77399202940279</v>
      </c>
      <c r="I11" s="54">
        <v>433.29982610711551</v>
      </c>
      <c r="J11" s="54">
        <v>430.64200785911845</v>
      </c>
      <c r="K11" s="54">
        <v>434.29526829993222</v>
      </c>
      <c r="L11" s="54">
        <v>430.98674953747854</v>
      </c>
      <c r="M11" s="54">
        <v>430.69175488245776</v>
      </c>
      <c r="N11" s="54">
        <v>431.33210989073149</v>
      </c>
      <c r="O11" s="54">
        <v>431.95067121701595</v>
      </c>
      <c r="P11" s="54">
        <v>427.94495692026362</v>
      </c>
      <c r="Q11" s="54">
        <v>427.2524555824869</v>
      </c>
      <c r="R11" s="54">
        <v>429.62788095483694</v>
      </c>
      <c r="S11" s="54">
        <v>434.71320730999054</v>
      </c>
      <c r="T11" s="54">
        <v>437.84395454761039</v>
      </c>
      <c r="U11" s="54">
        <v>443.15782022989407</v>
      </c>
      <c r="V11" s="54">
        <v>424.71501913583694</v>
      </c>
      <c r="W11" s="54">
        <v>422.73061604824471</v>
      </c>
      <c r="X11" s="54">
        <v>421.5523219735515</v>
      </c>
      <c r="Y11" s="54">
        <v>420.96317493620489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634.37115399490324</v>
      </c>
      <c r="C13" s="35">
        <v>628.37160663905047</v>
      </c>
      <c r="D13" s="35">
        <v>620.02700373804078</v>
      </c>
      <c r="E13" s="35">
        <v>610.35461240621726</v>
      </c>
      <c r="F13" s="35">
        <v>599.12207568815677</v>
      </c>
      <c r="G13" s="35">
        <v>588.95311415483491</v>
      </c>
      <c r="H13" s="35">
        <v>576.78260199909698</v>
      </c>
      <c r="I13" s="35">
        <v>561.4501196269573</v>
      </c>
      <c r="J13" s="35">
        <v>540.73143513024911</v>
      </c>
      <c r="K13" s="35">
        <v>520.45932526398281</v>
      </c>
      <c r="L13" s="35">
        <v>504.41679467979162</v>
      </c>
      <c r="M13" s="35">
        <v>485.62000941235948</v>
      </c>
      <c r="N13" s="35">
        <v>465.44845333100415</v>
      </c>
      <c r="O13" s="35">
        <v>443.53030041159269</v>
      </c>
      <c r="P13" s="35">
        <v>423.07373140481036</v>
      </c>
      <c r="Q13" s="35">
        <v>402.67122220999369</v>
      </c>
      <c r="R13" s="35">
        <v>389.49031773772958</v>
      </c>
      <c r="S13" s="35">
        <v>378.25917469730649</v>
      </c>
      <c r="T13" s="35">
        <v>367.03130021249387</v>
      </c>
      <c r="U13" s="35">
        <v>356.83770045258649</v>
      </c>
      <c r="V13" s="35">
        <v>349.63975462193264</v>
      </c>
      <c r="W13" s="35">
        <v>343.03143252910178</v>
      </c>
      <c r="X13" s="35">
        <v>335.83187271803956</v>
      </c>
      <c r="Y13" s="35">
        <v>327.32430495698753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544.21360741089825</v>
      </c>
      <c r="D14" s="36">
        <v>508.9762307367721</v>
      </c>
      <c r="E14" s="36">
        <v>490.33917785936467</v>
      </c>
      <c r="F14" s="36">
        <v>469.51328334459265</v>
      </c>
      <c r="G14" s="36">
        <v>451.55434240604086</v>
      </c>
      <c r="H14" s="36">
        <v>431.79358852043924</v>
      </c>
      <c r="I14" s="36">
        <v>413.93851998204036</v>
      </c>
      <c r="J14" s="36">
        <v>398.68631148496905</v>
      </c>
      <c r="K14" s="36">
        <v>383.77646383921308</v>
      </c>
      <c r="L14" s="36">
        <v>364.32833707251064</v>
      </c>
      <c r="M14" s="36">
        <v>354.26265863581887</v>
      </c>
      <c r="N14" s="36">
        <v>343.4604028200169</v>
      </c>
      <c r="O14" s="36">
        <v>334.81348296606791</v>
      </c>
      <c r="P14" s="36">
        <v>331.90635712157018</v>
      </c>
      <c r="Q14" s="36">
        <v>331.29501638816106</v>
      </c>
      <c r="R14" s="36">
        <v>327.24551742336365</v>
      </c>
      <c r="S14" s="36">
        <v>322.03025955266588</v>
      </c>
      <c r="T14" s="36">
        <v>316.57920765955049</v>
      </c>
      <c r="U14" s="36">
        <v>311.14372745457803</v>
      </c>
      <c r="V14" s="36">
        <v>306.09718788800637</v>
      </c>
      <c r="W14" s="36">
        <v>303.03621600912629</v>
      </c>
      <c r="X14" s="36">
        <v>299.97524413024627</v>
      </c>
      <c r="Y14" s="36">
        <v>296.91427225136619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0.878089578921745</v>
      </c>
      <c r="C16" s="44">
        <f>C7/RES_summary!C$6</f>
        <v>0.87802933148997653</v>
      </c>
      <c r="D16" s="44">
        <f>D7/RES_summary!D$6</f>
        <v>0.87735569663549373</v>
      </c>
      <c r="E16" s="44">
        <f>E7/RES_summary!E$6</f>
        <v>0.87667630321755896</v>
      </c>
      <c r="F16" s="44">
        <f>F7/RES_summary!F$6</f>
        <v>0.8766778860553287</v>
      </c>
      <c r="G16" s="44">
        <f>G7/RES_summary!G$6</f>
        <v>0.87758758650269686</v>
      </c>
      <c r="H16" s="44">
        <f>H7/RES_summary!H$6</f>
        <v>0.87917619414625148</v>
      </c>
      <c r="I16" s="44">
        <f>I7/RES_summary!I$6</f>
        <v>0.88056603573109793</v>
      </c>
      <c r="J16" s="44">
        <f>J7/RES_summary!J$6</f>
        <v>0.8825246342708053</v>
      </c>
      <c r="K16" s="44">
        <f>K7/RES_summary!K$6</f>
        <v>0.88583016224451416</v>
      </c>
      <c r="L16" s="44">
        <f>L7/RES_summary!L$6</f>
        <v>0.88974855314357948</v>
      </c>
      <c r="M16" s="44">
        <f>M7/RES_summary!M$6</f>
        <v>0.8936073899948932</v>
      </c>
      <c r="N16" s="44">
        <f>N7/RES_summary!N$6</f>
        <v>0.89856645001166591</v>
      </c>
      <c r="O16" s="44">
        <f>O7/RES_summary!O$6</f>
        <v>0.90254094936007301</v>
      </c>
      <c r="P16" s="44">
        <f>P7/RES_summary!P$6</f>
        <v>0.90643080080036531</v>
      </c>
      <c r="Q16" s="44">
        <f>Q7/RES_summary!Q$6</f>
        <v>0.91066639804336458</v>
      </c>
      <c r="R16" s="44">
        <f>R7/RES_summary!R$6</f>
        <v>0.91289970413778854</v>
      </c>
      <c r="S16" s="44">
        <f>S7/RES_summary!S$6</f>
        <v>0.9150495387663734</v>
      </c>
      <c r="T16" s="44">
        <f>T7/RES_summary!T$6</f>
        <v>0.91704289223163937</v>
      </c>
      <c r="U16" s="44">
        <f>U7/RES_summary!U$6</f>
        <v>0.91884815770667416</v>
      </c>
      <c r="V16" s="44">
        <f>V7/RES_summary!V$6</f>
        <v>0.92039916259812449</v>
      </c>
      <c r="W16" s="44">
        <f>W7/RES_summary!W$6</f>
        <v>0.92166978622833651</v>
      </c>
      <c r="X16" s="44">
        <f>X7/RES_summary!X$6</f>
        <v>0.92275248031465629</v>
      </c>
      <c r="Y16" s="44">
        <f>Y7/RES_summary!Y$6</f>
        <v>0.92366925208262707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4">B13*B16</f>
        <v>557.03469949148598</v>
      </c>
      <c r="C17" s="52">
        <f t="shared" si="4"/>
        <v>551.72870170456792</v>
      </c>
      <c r="D17" s="52">
        <f t="shared" si="4"/>
        <v>543.98422379740668</v>
      </c>
      <c r="E17" s="52">
        <f t="shared" si="4"/>
        <v>535.08342525606861</v>
      </c>
      <c r="F17" s="52">
        <f t="shared" si="4"/>
        <v>525.23707480337396</v>
      </c>
      <c r="G17" s="52">
        <f t="shared" si="4"/>
        <v>516.85794201438887</v>
      </c>
      <c r="H17" s="52">
        <f t="shared" si="4"/>
        <v>507.09353287533821</v>
      </c>
      <c r="I17" s="52">
        <f t="shared" si="4"/>
        <v>494.3939061006605</v>
      </c>
      <c r="J17" s="52">
        <f t="shared" si="4"/>
        <v>477.20881202705078</v>
      </c>
      <c r="K17" s="52">
        <f t="shared" si="4"/>
        <v>461.03856854026424</v>
      </c>
      <c r="L17" s="52">
        <f t="shared" si="4"/>
        <v>448.80411324766658</v>
      </c>
      <c r="M17" s="52">
        <f t="shared" si="4"/>
        <v>433.95362914027402</v>
      </c>
      <c r="N17" s="52">
        <f t="shared" si="4"/>
        <v>418.23636437306095</v>
      </c>
      <c r="O17" s="52">
        <f t="shared" si="4"/>
        <v>400.30425840343725</v>
      </c>
      <c r="P17" s="52">
        <f t="shared" si="4"/>
        <v>383.4870611548609</v>
      </c>
      <c r="Q17" s="52">
        <f t="shared" si="4"/>
        <v>366.69915152569422</v>
      </c>
      <c r="R17" s="52">
        <f t="shared" ref="R17:V17" si="5">R13*R16</f>
        <v>355.56559582730659</v>
      </c>
      <c r="S17" s="52">
        <f t="shared" si="5"/>
        <v>346.12588334091936</v>
      </c>
      <c r="T17" s="52">
        <f t="shared" si="5"/>
        <v>336.58344508640448</v>
      </c>
      <c r="U17" s="52">
        <f t="shared" si="5"/>
        <v>327.87966366114512</v>
      </c>
      <c r="V17" s="52">
        <f t="shared" si="5"/>
        <v>321.80813736504052</v>
      </c>
      <c r="W17" s="52">
        <f t="shared" ref="W17:Y17" si="6">W13*W16</f>
        <v>316.16170708869726</v>
      </c>
      <c r="X17" s="52">
        <f t="shared" si="6"/>
        <v>309.88969351928694</v>
      </c>
      <c r="Y17" s="52">
        <f t="shared" si="6"/>
        <v>302.33939594808641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238.70618451734182</v>
      </c>
      <c r="C18" s="36">
        <f>C3*11630*1000/RES_summary!C$6</f>
        <v>233.19186839426229</v>
      </c>
      <c r="D18" s="36">
        <f>D3*11630*1000/RES_summary!D$6</f>
        <v>230.65979791383407</v>
      </c>
      <c r="E18" s="36">
        <f>E3*11630*1000/RES_summary!E$6</f>
        <v>227.28931408370343</v>
      </c>
      <c r="F18" s="36">
        <f>F3*11630*1000/RES_summary!F$6</f>
        <v>224.95892020210752</v>
      </c>
      <c r="G18" s="36">
        <f>G3*11630*1000/RES_summary!G$6</f>
        <v>222.21467364470641</v>
      </c>
      <c r="H18" s="36">
        <f>H3*11630*1000/RES_summary!H$6</f>
        <v>218.94979902187799</v>
      </c>
      <c r="I18" s="36">
        <f>I3*11630*1000/RES_summary!I$6</f>
        <v>214.22079354183373</v>
      </c>
      <c r="J18" s="36">
        <f>J3*11630*1000/RES_summary!J$6</f>
        <v>205.5061609793938</v>
      </c>
      <c r="K18" s="36">
        <f>K3*11630*1000/RES_summary!K$6</f>
        <v>200.22686882081078</v>
      </c>
      <c r="L18" s="36">
        <f>L3*11630*1000/RES_summary!L$6</f>
        <v>193.4286259476622</v>
      </c>
      <c r="M18" s="36">
        <f>M3*11630*1000/RES_summary!M$6</f>
        <v>186.90025007203587</v>
      </c>
      <c r="N18" s="36">
        <f>N3*11630*1000/RES_summary!N$6</f>
        <v>180.39877347806114</v>
      </c>
      <c r="O18" s="36">
        <f>O3*11630*1000/RES_summary!O$6</f>
        <v>172.9116931083945</v>
      </c>
      <c r="P18" s="36">
        <f>P3*11630*1000/RES_summary!P$6</f>
        <v>164.11135386539544</v>
      </c>
      <c r="Q18" s="36">
        <f>Q3*11630*1000/RES_summary!Q$6</f>
        <v>156.67311294936729</v>
      </c>
      <c r="R18" s="36">
        <f>R3*11630*1000/RES_summary!R$6</f>
        <v>152.76089347572974</v>
      </c>
      <c r="S18" s="36">
        <f>S3*11630*1000/RES_summary!S$6</f>
        <v>150.46549288013469</v>
      </c>
      <c r="T18" s="36">
        <f>T3*11630*1000/RES_summary!T$6</f>
        <v>147.37102663188983</v>
      </c>
      <c r="U18" s="36">
        <f>U3*11630*1000/RES_summary!U$6</f>
        <v>145.3024370457839</v>
      </c>
      <c r="V18" s="36">
        <f>V3*11630*1000/RES_summary!V$6</f>
        <v>136.67674921906126</v>
      </c>
      <c r="W18" s="36">
        <f>W3*11630*1000/RES_summary!W$6</f>
        <v>133.65123320846971</v>
      </c>
      <c r="X18" s="36">
        <f>X3*11630*1000/RES_summary!X$6</f>
        <v>130.63471985872764</v>
      </c>
      <c r="Y18" s="36">
        <f>Y3*11630*1000/RES_summary!Y$6</f>
        <v>127.27375202660082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76.854882676234098</v>
      </c>
      <c r="C3" s="49">
        <f t="shared" ref="C3:W3" si="0">C5*C11/11630</f>
        <v>77.349538935921245</v>
      </c>
      <c r="D3" s="49">
        <f t="shared" si="0"/>
        <v>77.823374184816601</v>
      </c>
      <c r="E3" s="49">
        <f t="shared" si="0"/>
        <v>80.109327651648229</v>
      </c>
      <c r="F3" s="49">
        <f t="shared" si="0"/>
        <v>81.626215890987979</v>
      </c>
      <c r="G3" s="49">
        <f t="shared" si="0"/>
        <v>81.642226519044911</v>
      </c>
      <c r="H3" s="49">
        <f t="shared" si="0"/>
        <v>82.238128879075163</v>
      </c>
      <c r="I3" s="49">
        <f t="shared" si="0"/>
        <v>83.47608905603299</v>
      </c>
      <c r="J3" s="49">
        <f t="shared" si="0"/>
        <v>86.745939422712823</v>
      </c>
      <c r="K3" s="49">
        <f t="shared" si="0"/>
        <v>89.079349181305474</v>
      </c>
      <c r="L3" s="49">
        <f t="shared" si="0"/>
        <v>87.865318425399082</v>
      </c>
      <c r="M3" s="49">
        <f t="shared" si="0"/>
        <v>87.130397197948497</v>
      </c>
      <c r="N3" s="49">
        <f t="shared" si="0"/>
        <v>85.909309215406793</v>
      </c>
      <c r="O3" s="49">
        <f t="shared" si="0"/>
        <v>86.454035516313681</v>
      </c>
      <c r="P3" s="49">
        <f t="shared" si="0"/>
        <v>85.456156788776042</v>
      </c>
      <c r="Q3" s="49">
        <f t="shared" si="0"/>
        <v>83.655581387365643</v>
      </c>
      <c r="R3" s="49">
        <f t="shared" si="0"/>
        <v>82.552242415567605</v>
      </c>
      <c r="S3" s="49">
        <f t="shared" si="0"/>
        <v>81.998841528659923</v>
      </c>
      <c r="T3" s="49">
        <f t="shared" si="0"/>
        <v>81.001790079759658</v>
      </c>
      <c r="U3" s="49">
        <f t="shared" si="0"/>
        <v>79.878529913051921</v>
      </c>
      <c r="V3" s="49">
        <f t="shared" si="0"/>
        <v>72.317237125009896</v>
      </c>
      <c r="W3" s="49">
        <f t="shared" si="0"/>
        <v>68.385314661670108</v>
      </c>
      <c r="X3" s="49">
        <f t="shared" ref="X3:Y3" si="1">X5*X11/11630</f>
        <v>64.900264134531625</v>
      </c>
      <c r="Y3" s="49">
        <f t="shared" si="1"/>
        <v>61.679790419385171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2961.4624163291501</v>
      </c>
      <c r="C5" s="49">
        <f t="shared" ref="C5:W5" si="2">C7*C13/1000000</f>
        <v>3002.586489655258</v>
      </c>
      <c r="D5" s="49">
        <f t="shared" si="2"/>
        <v>3054.3630104020772</v>
      </c>
      <c r="E5" s="49">
        <f t="shared" si="2"/>
        <v>3150.4717913413861</v>
      </c>
      <c r="F5" s="49">
        <f t="shared" si="2"/>
        <v>3250.9086386691356</v>
      </c>
      <c r="G5" s="49">
        <f t="shared" si="2"/>
        <v>3294.3371006316338</v>
      </c>
      <c r="H5" s="49">
        <f t="shared" si="2"/>
        <v>3363.3947005968898</v>
      </c>
      <c r="I5" s="49">
        <f t="shared" si="2"/>
        <v>3462.8007073260828</v>
      </c>
      <c r="J5" s="49">
        <f t="shared" si="2"/>
        <v>3659.2439231462058</v>
      </c>
      <c r="K5" s="49">
        <f t="shared" si="2"/>
        <v>3833.8680453532293</v>
      </c>
      <c r="L5" s="49">
        <f t="shared" si="2"/>
        <v>3859.8152150600772</v>
      </c>
      <c r="M5" s="49">
        <f t="shared" si="2"/>
        <v>3890.2529233583709</v>
      </c>
      <c r="N5" s="49">
        <f t="shared" si="2"/>
        <v>3868.2074005179729</v>
      </c>
      <c r="O5" s="49">
        <f t="shared" si="2"/>
        <v>3896.9759204168863</v>
      </c>
      <c r="P5" s="49">
        <f t="shared" si="2"/>
        <v>3867.9476408387172</v>
      </c>
      <c r="Q5" s="49">
        <f t="shared" si="2"/>
        <v>3793.7403975642478</v>
      </c>
      <c r="R5" s="49">
        <f t="shared" si="2"/>
        <v>3683.5435225336037</v>
      </c>
      <c r="S5" s="49">
        <f t="shared" si="2"/>
        <v>3585.5574840967633</v>
      </c>
      <c r="T5" s="49">
        <f t="shared" si="2"/>
        <v>3501.3310719931314</v>
      </c>
      <c r="U5" s="49">
        <f t="shared" si="2"/>
        <v>3391.6459557041121</v>
      </c>
      <c r="V5" s="49">
        <f t="shared" si="2"/>
        <v>3224.599105197542</v>
      </c>
      <c r="W5" s="49">
        <f t="shared" si="2"/>
        <v>3053.5662524310233</v>
      </c>
      <c r="X5" s="49">
        <f t="shared" ref="X5:Y5" si="3">X7*X13/1000000</f>
        <v>2963.1587852392177</v>
      </c>
      <c r="Y5" s="49">
        <f t="shared" si="3"/>
        <v>2848.16527291783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1979616</v>
      </c>
      <c r="C7" s="35">
        <v>2016335</v>
      </c>
      <c r="D7" s="35">
        <v>2065177</v>
      </c>
      <c r="E7" s="35">
        <v>2148812</v>
      </c>
      <c r="F7" s="35">
        <v>2239108</v>
      </c>
      <c r="G7" s="35">
        <v>2288669</v>
      </c>
      <c r="H7" s="35">
        <v>2361606</v>
      </c>
      <c r="I7" s="35">
        <v>2463314</v>
      </c>
      <c r="J7" s="35">
        <v>2646854</v>
      </c>
      <c r="K7" s="35">
        <v>2823635</v>
      </c>
      <c r="L7" s="35">
        <v>2886873</v>
      </c>
      <c r="M7" s="35">
        <v>2966819</v>
      </c>
      <c r="N7" s="35">
        <v>3025206</v>
      </c>
      <c r="O7" s="35">
        <v>3124286</v>
      </c>
      <c r="P7" s="35">
        <v>3193869</v>
      </c>
      <c r="Q7" s="35">
        <v>3273015</v>
      </c>
      <c r="R7" s="35">
        <v>3326092</v>
      </c>
      <c r="S7" s="35">
        <v>3371582</v>
      </c>
      <c r="T7" s="35">
        <v>3462966</v>
      </c>
      <c r="U7" s="35">
        <v>3548650</v>
      </c>
      <c r="V7" s="35">
        <v>3624730</v>
      </c>
      <c r="W7" s="35">
        <v>3682994</v>
      </c>
      <c r="X7" s="35">
        <v>3765885</v>
      </c>
      <c r="Y7" s="35">
        <v>3815921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164262.14485170436</v>
      </c>
      <c r="D8" s="52">
        <v>182206.15691881999</v>
      </c>
      <c r="E8" s="52">
        <v>223085.83737230743</v>
      </c>
      <c r="F8" s="52">
        <v>236111.31119845784</v>
      </c>
      <c r="G8" s="52">
        <v>202031.25676251273</v>
      </c>
      <c r="H8" s="52">
        <v>232365.93106463039</v>
      </c>
      <c r="I8" s="52">
        <v>268413.19614852499</v>
      </c>
      <c r="J8" s="52">
        <v>357853.54671538435</v>
      </c>
      <c r="K8" s="52">
        <v>359050.13899807213</v>
      </c>
      <c r="L8" s="52">
        <v>253825.82095314097</v>
      </c>
      <c r="M8" s="52">
        <v>279232.16383078787</v>
      </c>
      <c r="N8" s="52">
        <v>266768.49518565647</v>
      </c>
      <c r="O8" s="52">
        <v>263342.14485170413</v>
      </c>
      <c r="P8" s="52">
        <v>251789.15691881999</v>
      </c>
      <c r="Q8" s="52">
        <v>302231.83737230767</v>
      </c>
      <c r="R8" s="52">
        <v>289188.31119845808</v>
      </c>
      <c r="S8" s="52">
        <v>247521.25676251296</v>
      </c>
      <c r="T8" s="52">
        <v>323749.93106463039</v>
      </c>
      <c r="U8" s="52">
        <v>354097.19614852499</v>
      </c>
      <c r="V8" s="52">
        <v>433933.54671538435</v>
      </c>
      <c r="W8" s="52">
        <v>417314.13899807213</v>
      </c>
      <c r="X8" s="52">
        <v>336716.82095314097</v>
      </c>
      <c r="Y8" s="52">
        <v>329268.16383078787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127543.14485170413</v>
      </c>
      <c r="D9" s="36">
        <v>133364.15691881999</v>
      </c>
      <c r="E9" s="36">
        <v>139450.83737230767</v>
      </c>
      <c r="F9" s="36">
        <v>145815.31119845808</v>
      </c>
      <c r="G9" s="36">
        <v>152470.25676251296</v>
      </c>
      <c r="H9" s="36">
        <v>159428.93106463039</v>
      </c>
      <c r="I9" s="36">
        <v>166705.19614852499</v>
      </c>
      <c r="J9" s="36">
        <v>174313.54671538435</v>
      </c>
      <c r="K9" s="36">
        <v>182269.13899807213</v>
      </c>
      <c r="L9" s="36">
        <v>190587.82095314097</v>
      </c>
      <c r="M9" s="36">
        <v>199286.16383078787</v>
      </c>
      <c r="N9" s="36">
        <v>208381.49518565647</v>
      </c>
      <c r="O9" s="36">
        <v>164262.14485170413</v>
      </c>
      <c r="P9" s="36">
        <v>182206.15691881999</v>
      </c>
      <c r="Q9" s="36">
        <v>223085.83737230767</v>
      </c>
      <c r="R9" s="36">
        <v>236111.31119845808</v>
      </c>
      <c r="S9" s="36">
        <v>202031.25676251296</v>
      </c>
      <c r="T9" s="36">
        <v>232365.93106463039</v>
      </c>
      <c r="U9" s="36">
        <v>268413.19614852499</v>
      </c>
      <c r="V9" s="36">
        <v>357853.54671538435</v>
      </c>
      <c r="W9" s="36">
        <v>359050.13899807213</v>
      </c>
      <c r="X9" s="36">
        <v>253825.82095314097</v>
      </c>
      <c r="Y9" s="36">
        <v>279232.16383078787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301.81787234447864</v>
      </c>
      <c r="C11" s="54">
        <v>299.60007510992591</v>
      </c>
      <c r="D11" s="54">
        <v>296.32556401679028</v>
      </c>
      <c r="E11" s="54">
        <v>295.72443186104141</v>
      </c>
      <c r="F11" s="54">
        <v>292.01463231548149</v>
      </c>
      <c r="G11" s="54">
        <v>288.2215952442881</v>
      </c>
      <c r="H11" s="54">
        <v>284.36431760266197</v>
      </c>
      <c r="I11" s="54">
        <v>280.35887646312744</v>
      </c>
      <c r="J11" s="54">
        <v>275.70047164790799</v>
      </c>
      <c r="K11" s="54">
        <v>270.22130619081662</v>
      </c>
      <c r="L11" s="54">
        <v>264.74678095994966</v>
      </c>
      <c r="M11" s="54">
        <v>260.47831320369738</v>
      </c>
      <c r="N11" s="54">
        <v>258.29154508142273</v>
      </c>
      <c r="O11" s="54">
        <v>258.01043003292847</v>
      </c>
      <c r="P11" s="54">
        <v>256.94636942860996</v>
      </c>
      <c r="Q11" s="54">
        <v>256.45255330589231</v>
      </c>
      <c r="R11" s="54">
        <v>260.64103041537845</v>
      </c>
      <c r="S11" s="54">
        <v>265.9688294520671</v>
      </c>
      <c r="T11" s="54">
        <v>269.05505342325216</v>
      </c>
      <c r="U11" s="54">
        <v>273.9045628646503</v>
      </c>
      <c r="V11" s="54">
        <v>260.82295514137769</v>
      </c>
      <c r="W11" s="54">
        <v>260.45651011568765</v>
      </c>
      <c r="X11" s="54">
        <v>254.72481449341842</v>
      </c>
      <c r="Y11" s="54">
        <v>251.85896668228381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1495.9782181641037</v>
      </c>
      <c r="C13" s="35">
        <v>1489.1307692696196</v>
      </c>
      <c r="D13" s="35">
        <v>1478.9836466327474</v>
      </c>
      <c r="E13" s="35">
        <v>1466.1458477248759</v>
      </c>
      <c r="F13" s="35">
        <v>1451.8766574319486</v>
      </c>
      <c r="G13" s="35">
        <v>1439.4117719214241</v>
      </c>
      <c r="H13" s="35">
        <v>1424.1980671614529</v>
      </c>
      <c r="I13" s="35">
        <v>1405.7488031676362</v>
      </c>
      <c r="J13" s="35">
        <v>1382.4880114831442</v>
      </c>
      <c r="K13" s="35">
        <v>1357.7774908418507</v>
      </c>
      <c r="L13" s="35">
        <v>1337.0228669775488</v>
      </c>
      <c r="M13" s="35">
        <v>1311.2538794440682</v>
      </c>
      <c r="N13" s="35">
        <v>1278.6591724722127</v>
      </c>
      <c r="O13" s="35">
        <v>1247.3172815859004</v>
      </c>
      <c r="P13" s="35">
        <v>1211.0539414229943</v>
      </c>
      <c r="Q13" s="35">
        <v>1159.0965509061973</v>
      </c>
      <c r="R13" s="35">
        <v>1107.46892224677</v>
      </c>
      <c r="S13" s="35">
        <v>1063.4644164361903</v>
      </c>
      <c r="T13" s="35">
        <v>1011.0786741750082</v>
      </c>
      <c r="U13" s="35">
        <v>955.75668372595555</v>
      </c>
      <c r="V13" s="35">
        <v>889.61084141371691</v>
      </c>
      <c r="W13" s="35">
        <v>829.09889411468578</v>
      </c>
      <c r="X13" s="35">
        <v>786.84261076459256</v>
      </c>
      <c r="Y13" s="35">
        <v>746.38999940455528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1411.9250671528087</v>
      </c>
      <c r="D14" s="36">
        <v>1379.132290755419</v>
      </c>
      <c r="E14" s="36">
        <v>1365.9504329917265</v>
      </c>
      <c r="F14" s="36">
        <v>1349.2508052174328</v>
      </c>
      <c r="G14" s="36">
        <v>1343.9536502823298</v>
      </c>
      <c r="H14" s="36">
        <v>1323.6011267830181</v>
      </c>
      <c r="I14" s="36">
        <v>1299.4642365837992</v>
      </c>
      <c r="J14" s="36">
        <v>1277.6525174442629</v>
      </c>
      <c r="K14" s="36">
        <v>1245.7724852574622</v>
      </c>
      <c r="L14" s="36">
        <v>1225.4954887254451</v>
      </c>
      <c r="M14" s="36">
        <v>1176.6748646110238</v>
      </c>
      <c r="N14" s="36">
        <v>1085.9177910952505</v>
      </c>
      <c r="O14" s="36">
        <v>989.94545649396457</v>
      </c>
      <c r="P14" s="36">
        <v>882.71519601093382</v>
      </c>
      <c r="Q14" s="36">
        <v>762.71565194036918</v>
      </c>
      <c r="R14" s="36">
        <v>720.55644594092757</v>
      </c>
      <c r="S14" s="36">
        <v>701.08971176873467</v>
      </c>
      <c r="T14" s="36">
        <v>689.83303052785516</v>
      </c>
      <c r="U14" s="36">
        <v>675.26158166145899</v>
      </c>
      <c r="V14" s="36">
        <v>668.68679899739959</v>
      </c>
      <c r="W14" s="36">
        <v>661.99993100742563</v>
      </c>
      <c r="X14" s="36">
        <v>655.31306301745155</v>
      </c>
      <c r="Y14" s="36">
        <v>648.62619502747759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0.46468910141975972</v>
      </c>
      <c r="C16" s="44">
        <f>C7/RES_summary!C$6</f>
        <v>0.47040476784272428</v>
      </c>
      <c r="D16" s="44">
        <f>D7/RES_summary!D$6</f>
        <v>0.4785726733165187</v>
      </c>
      <c r="E16" s="44">
        <f>E7/RES_summary!E$6</f>
        <v>0.49432170436975831</v>
      </c>
      <c r="F16" s="44">
        <f>F7/RES_summary!F$6</f>
        <v>0.51115212103060104</v>
      </c>
      <c r="G16" s="44">
        <f>G7/RES_summary!G$6</f>
        <v>0.52776018835162353</v>
      </c>
      <c r="H16" s="44">
        <f>H7/RES_summary!H$6</f>
        <v>0.54839410059857385</v>
      </c>
      <c r="I16" s="44">
        <f>I7/RES_summary!I$6</f>
        <v>0.56898167803022082</v>
      </c>
      <c r="J16" s="44">
        <f>J7/RES_summary!J$6</f>
        <v>0.59059639245521134</v>
      </c>
      <c r="K16" s="44">
        <f>K7/RES_summary!K$6</f>
        <v>0.61314750361986192</v>
      </c>
      <c r="L16" s="44">
        <f>L7/RES_summary!L$6</f>
        <v>0.63358221238996315</v>
      </c>
      <c r="M16" s="44">
        <f>M7/RES_summary!M$6</f>
        <v>0.64941521703108296</v>
      </c>
      <c r="N16" s="44">
        <f>N7/RES_summary!N$6</f>
        <v>0.65781607323375368</v>
      </c>
      <c r="O16" s="44">
        <f>O7/RES_summary!O$6</f>
        <v>0.6659943382873319</v>
      </c>
      <c r="P16" s="44">
        <f>P7/RES_summary!P$6</f>
        <v>0.6745466265160498</v>
      </c>
      <c r="Q16" s="44">
        <f>Q7/RES_summary!Q$6</f>
        <v>0.68332235526962715</v>
      </c>
      <c r="R16" s="44">
        <f>R7/RES_summary!R$6</f>
        <v>0.68810917752125766</v>
      </c>
      <c r="S16" s="44">
        <f>S7/RES_summary!S$6</f>
        <v>0.69285882648618868</v>
      </c>
      <c r="T16" s="44">
        <f>T7/RES_summary!T$6</f>
        <v>0.69736723662851141</v>
      </c>
      <c r="U16" s="44">
        <f>U7/RES_summary!U$6</f>
        <v>0.70152149696402399</v>
      </c>
      <c r="V16" s="44">
        <f>V7/RES_summary!V$6</f>
        <v>0.70510957538153651</v>
      </c>
      <c r="W16" s="44">
        <f>W7/RES_summary!W$6</f>
        <v>0.70790677219742082</v>
      </c>
      <c r="X16" s="44">
        <f>X7/RES_summary!X$6</f>
        <v>0.71013473926454118</v>
      </c>
      <c r="Y16" s="44">
        <f>Y7/RES_summary!Y$6</f>
        <v>0.71193392758161145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4">B13*B16</f>
        <v>695.16477394221067</v>
      </c>
      <c r="C17" s="52">
        <f t="shared" si="4"/>
        <v>700.49421380573278</v>
      </c>
      <c r="D17" s="52">
        <f t="shared" si="4"/>
        <v>707.80115756044734</v>
      </c>
      <c r="E17" s="52">
        <f t="shared" si="4"/>
        <v>724.74771430200485</v>
      </c>
      <c r="F17" s="52">
        <f t="shared" si="4"/>
        <v>742.12983292115985</v>
      </c>
      <c r="G17" s="52">
        <f t="shared" si="4"/>
        <v>759.66422786479495</v>
      </c>
      <c r="H17" s="52">
        <f t="shared" si="4"/>
        <v>781.02181811523224</v>
      </c>
      <c r="I17" s="52">
        <f t="shared" si="4"/>
        <v>799.84531291529629</v>
      </c>
      <c r="J17" s="52">
        <f t="shared" si="4"/>
        <v>816.49243219452376</v>
      </c>
      <c r="K17" s="52">
        <f t="shared" si="4"/>
        <v>832.51787898092073</v>
      </c>
      <c r="L17" s="52">
        <f t="shared" si="4"/>
        <v>847.11390607560679</v>
      </c>
      <c r="M17" s="52">
        <f t="shared" si="4"/>
        <v>851.54822270201896</v>
      </c>
      <c r="N17" s="52">
        <f t="shared" si="4"/>
        <v>841.12255583999195</v>
      </c>
      <c r="O17" s="52">
        <f t="shared" si="4"/>
        <v>830.70624758415545</v>
      </c>
      <c r="P17" s="52">
        <f t="shared" si="4"/>
        <v>816.91235071584663</v>
      </c>
      <c r="Q17" s="52">
        <f t="shared" si="4"/>
        <v>792.03658515012398</v>
      </c>
      <c r="R17" s="52">
        <f t="shared" ref="R17:V17" si="5">R13*R16</f>
        <v>762.05952921757853</v>
      </c>
      <c r="S17" s="52">
        <f t="shared" si="5"/>
        <v>736.83070758179826</v>
      </c>
      <c r="T17" s="52">
        <f t="shared" si="5"/>
        <v>705.09314102344456</v>
      </c>
      <c r="U17" s="52">
        <f t="shared" si="5"/>
        <v>670.48385950080353</v>
      </c>
      <c r="V17" s="52">
        <f t="shared" si="5"/>
        <v>627.27312264403736</v>
      </c>
      <c r="W17" s="52">
        <f t="shared" ref="W17:Y17" si="6">W13*W16</f>
        <v>586.92472196517838</v>
      </c>
      <c r="X17" s="52">
        <f t="shared" si="6"/>
        <v>558.76427223754479</v>
      </c>
      <c r="Y17" s="52">
        <f t="shared" si="6"/>
        <v>531.38036378372169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209.81315300006844</v>
      </c>
      <c r="C18" s="36">
        <f>C3*11630*1000/RES_summary!C$6</f>
        <v>209.86811907026603</v>
      </c>
      <c r="D18" s="36">
        <f>D3*11630*1000/RES_summary!D$6</f>
        <v>209.7395772258366</v>
      </c>
      <c r="E18" s="36">
        <f>E3*11630*1000/RES_summary!E$6</f>
        <v>214.32560605454876</v>
      </c>
      <c r="F18" s="36">
        <f>F3*11630*1000/RES_summary!F$6</f>
        <v>216.71277029082225</v>
      </c>
      <c r="G18" s="36">
        <f>G3*11630*1000/RES_summary!G$6</f>
        <v>218.95163560521155</v>
      </c>
      <c r="H18" s="36">
        <f>H3*11630*1000/RES_summary!H$6</f>
        <v>222.09473634112834</v>
      </c>
      <c r="I18" s="36">
        <f>I3*11630*1000/RES_summary!I$6</f>
        <v>224.24373327323104</v>
      </c>
      <c r="J18" s="36">
        <f>J3*11630*1000/RES_summary!J$6</f>
        <v>225.10734865297772</v>
      </c>
      <c r="K18" s="36">
        <f>K3*11630*1000/RES_summary!K$6</f>
        <v>224.96406868543261</v>
      </c>
      <c r="L18" s="36">
        <f>L3*11630*1000/RES_summary!L$6</f>
        <v>224.27067973992607</v>
      </c>
      <c r="M18" s="36">
        <f>M3*11630*1000/RES_summary!M$6</f>
        <v>221.80984466102836</v>
      </c>
      <c r="N18" s="36">
        <f>N3*11630*1000/RES_summary!N$6</f>
        <v>217.25484455074678</v>
      </c>
      <c r="O18" s="36">
        <f>O3*11630*1000/RES_summary!O$6</f>
        <v>214.33087617022827</v>
      </c>
      <c r="P18" s="36">
        <f>P3*11630*1000/RES_summary!P$6</f>
        <v>209.90266265782807</v>
      </c>
      <c r="Q18" s="36">
        <f>Q3*11630*1000/RES_summary!Q$6</f>
        <v>203.11980457342915</v>
      </c>
      <c r="R18" s="36">
        <f>R3*11630*1000/RES_summary!R$6</f>
        <v>198.62398093312785</v>
      </c>
      <c r="S18" s="36">
        <f>S3*11630*1000/RES_summary!S$6</f>
        <v>195.97400079986923</v>
      </c>
      <c r="T18" s="36">
        <f>T3*11630*1000/RES_summary!T$6</f>
        <v>189.70887272643157</v>
      </c>
      <c r="U18" s="36">
        <f>U3*11630*1000/RES_summary!U$6</f>
        <v>183.64858844437117</v>
      </c>
      <c r="V18" s="36">
        <f>V3*11630*1000/RES_summary!V$6</f>
        <v>163.60722952877765</v>
      </c>
      <c r="W18" s="36">
        <f>W3*11630*1000/RES_summary!W$6</f>
        <v>152.86836478367067</v>
      </c>
      <c r="X18" s="36">
        <f>X3*11630*1000/RES_summary!X$6</f>
        <v>142.33112559125854</v>
      </c>
      <c r="Y18" s="36">
        <f>Y3*11630*1000/RES_summary!Y$6</f>
        <v>133.83290933782422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41.489426837769258</v>
      </c>
      <c r="C3" s="49">
        <f t="shared" ref="C3:W3" si="0">C5*C11/11630</f>
        <v>42.835762423432271</v>
      </c>
      <c r="D3" s="49">
        <f t="shared" si="0"/>
        <v>43.757021057809794</v>
      </c>
      <c r="E3" s="49">
        <f t="shared" si="0"/>
        <v>44.517445938257936</v>
      </c>
      <c r="F3" s="49">
        <f t="shared" si="0"/>
        <v>45.705134777383094</v>
      </c>
      <c r="G3" s="49">
        <f t="shared" si="0"/>
        <v>45.779596192824634</v>
      </c>
      <c r="H3" s="49">
        <f t="shared" si="0"/>
        <v>46.074104545884147</v>
      </c>
      <c r="I3" s="49">
        <f t="shared" si="0"/>
        <v>46.894351181628132</v>
      </c>
      <c r="J3" s="49">
        <f t="shared" si="0"/>
        <v>48.607938201051638</v>
      </c>
      <c r="K3" s="49">
        <f t="shared" si="0"/>
        <v>50.286104593135029</v>
      </c>
      <c r="L3" s="49">
        <f t="shared" si="0"/>
        <v>50.564014273687981</v>
      </c>
      <c r="M3" s="49">
        <f t="shared" si="0"/>
        <v>51.220625998245239</v>
      </c>
      <c r="N3" s="49">
        <f t="shared" si="0"/>
        <v>52.180000316811316</v>
      </c>
      <c r="O3" s="49">
        <f t="shared" si="0"/>
        <v>53.452308003990076</v>
      </c>
      <c r="P3" s="49">
        <f t="shared" si="0"/>
        <v>54.327100655827302</v>
      </c>
      <c r="Q3" s="49">
        <f t="shared" si="0"/>
        <v>55.188843037344448</v>
      </c>
      <c r="R3" s="49">
        <f t="shared" si="0"/>
        <v>56.031175566800606</v>
      </c>
      <c r="S3" s="49">
        <f t="shared" si="0"/>
        <v>57.625392094102743</v>
      </c>
      <c r="T3" s="49">
        <f t="shared" si="0"/>
        <v>60.351754341288121</v>
      </c>
      <c r="U3" s="49">
        <f t="shared" si="0"/>
        <v>63.434676463554609</v>
      </c>
      <c r="V3" s="49">
        <f t="shared" si="0"/>
        <v>64.528695801657747</v>
      </c>
      <c r="W3" s="49">
        <f t="shared" si="0"/>
        <v>68.755464236120787</v>
      </c>
      <c r="X3" s="49">
        <f t="shared" ref="X3:Y3" si="1">X5*X11/11630</f>
        <v>68.522732353609683</v>
      </c>
      <c r="Y3" s="49">
        <f t="shared" si="1"/>
        <v>67.884168431271789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1018.2237281653116</v>
      </c>
      <c r="C5" s="49">
        <f t="shared" ref="C5:W5" si="2">C7*C13/1000000</f>
        <v>1050.2538598448364</v>
      </c>
      <c r="D5" s="49">
        <f t="shared" si="2"/>
        <v>1073.2047265238059</v>
      </c>
      <c r="E5" s="49">
        <f t="shared" si="2"/>
        <v>1090.9652508802135</v>
      </c>
      <c r="F5" s="49">
        <f t="shared" si="2"/>
        <v>1119.1362672098212</v>
      </c>
      <c r="G5" s="49">
        <f t="shared" si="2"/>
        <v>1118.1990509964239</v>
      </c>
      <c r="H5" s="49">
        <f t="shared" si="2"/>
        <v>1123.2735379335395</v>
      </c>
      <c r="I5" s="49">
        <f t="shared" si="2"/>
        <v>1142.9123803932982</v>
      </c>
      <c r="J5" s="49">
        <f t="shared" si="2"/>
        <v>1187.1422900384575</v>
      </c>
      <c r="K5" s="49">
        <f t="shared" si="2"/>
        <v>1234.781058346329</v>
      </c>
      <c r="L5" s="49">
        <f t="shared" si="2"/>
        <v>1243.5372315611353</v>
      </c>
      <c r="M5" s="49">
        <f t="shared" si="2"/>
        <v>1257.6295132319935</v>
      </c>
      <c r="N5" s="49">
        <f t="shared" si="2"/>
        <v>1277.4501575799179</v>
      </c>
      <c r="O5" s="49">
        <f t="shared" si="2"/>
        <v>1304.9729853104975</v>
      </c>
      <c r="P5" s="49">
        <f t="shared" si="2"/>
        <v>1323.1148157204595</v>
      </c>
      <c r="Q5" s="49">
        <f t="shared" si="2"/>
        <v>1339.0180459026569</v>
      </c>
      <c r="R5" s="49">
        <f t="shared" si="2"/>
        <v>1359.0734028518084</v>
      </c>
      <c r="S5" s="49">
        <f t="shared" si="2"/>
        <v>1379.3826775860455</v>
      </c>
      <c r="T5" s="49">
        <f t="shared" si="2"/>
        <v>1414.5741922630605</v>
      </c>
      <c r="U5" s="49">
        <f t="shared" si="2"/>
        <v>1445.8567536000166</v>
      </c>
      <c r="V5" s="49">
        <f t="shared" si="2"/>
        <v>1475.192167802094</v>
      </c>
      <c r="W5" s="49">
        <f t="shared" si="2"/>
        <v>1490.7264249461246</v>
      </c>
      <c r="X5" s="49">
        <f t="shared" ref="X5:Y5" si="3">X7*X13/1000000</f>
        <v>1507.4988560090612</v>
      </c>
      <c r="Y5" s="49">
        <f t="shared" si="3"/>
        <v>1504.497847791019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1726613</v>
      </c>
      <c r="C7" s="35">
        <v>1791899</v>
      </c>
      <c r="D7" s="35">
        <v>1844931</v>
      </c>
      <c r="E7" s="35">
        <v>1892107</v>
      </c>
      <c r="F7" s="35">
        <v>1963818</v>
      </c>
      <c r="G7" s="35">
        <v>1980959</v>
      </c>
      <c r="H7" s="35">
        <v>2014505</v>
      </c>
      <c r="I7" s="35">
        <v>2083165</v>
      </c>
      <c r="J7" s="35">
        <v>2212004</v>
      </c>
      <c r="K7" s="35">
        <v>2355293</v>
      </c>
      <c r="L7" s="35">
        <v>2420919</v>
      </c>
      <c r="M7" s="35">
        <v>2510947</v>
      </c>
      <c r="N7" s="35">
        <v>2623633</v>
      </c>
      <c r="O7" s="35">
        <v>2760992</v>
      </c>
      <c r="P7" s="35">
        <v>2880699</v>
      </c>
      <c r="Q7" s="35">
        <v>3001710</v>
      </c>
      <c r="R7" s="35">
        <v>3111264</v>
      </c>
      <c r="S7" s="35">
        <v>3215695</v>
      </c>
      <c r="T7" s="35">
        <v>3357857</v>
      </c>
      <c r="U7" s="35">
        <v>3499871</v>
      </c>
      <c r="V7" s="35">
        <v>3619016</v>
      </c>
      <c r="W7" s="35">
        <v>3704880</v>
      </c>
      <c r="X7" s="35">
        <v>3803917</v>
      </c>
      <c r="Y7" s="35">
        <v>3861373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144200.70619690046</v>
      </c>
      <c r="D8" s="52">
        <v>136037.48484125803</v>
      </c>
      <c r="E8" s="52">
        <v>134484.321170724</v>
      </c>
      <c r="F8" s="52">
        <v>163545.20782648562</v>
      </c>
      <c r="G8" s="52">
        <v>113735.70728600002</v>
      </c>
      <c r="H8" s="52">
        <v>135147.98140215292</v>
      </c>
      <c r="I8" s="52">
        <v>175528.82247366733</v>
      </c>
      <c r="J8" s="52">
        <v>241247.68592614122</v>
      </c>
      <c r="K8" s="52">
        <v>261524.72468720051</v>
      </c>
      <c r="L8" s="52">
        <v>189990.82534359442</v>
      </c>
      <c r="M8" s="52">
        <v>220839.64617259754</v>
      </c>
      <c r="N8" s="52">
        <v>250278.65714488598</v>
      </c>
      <c r="O8" s="52">
        <v>282084.18200108083</v>
      </c>
      <c r="P8" s="52">
        <v>271934.44250945281</v>
      </c>
      <c r="Q8" s="52">
        <v>281129.60501785856</v>
      </c>
      <c r="R8" s="52">
        <v>253754.70619690046</v>
      </c>
      <c r="S8" s="52">
        <v>240468.48484125827</v>
      </c>
      <c r="T8" s="52">
        <v>276646.321170724</v>
      </c>
      <c r="U8" s="52">
        <v>305559.20782648586</v>
      </c>
      <c r="V8" s="52">
        <v>232880.70728600025</v>
      </c>
      <c r="W8" s="52">
        <v>221011.98140215315</v>
      </c>
      <c r="X8" s="52">
        <v>274565.82247366756</v>
      </c>
      <c r="Y8" s="52">
        <v>298703.68592614122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78914.706196900457</v>
      </c>
      <c r="D9" s="36">
        <v>83005.484841258032</v>
      </c>
      <c r="E9" s="36">
        <v>87308.321170723997</v>
      </c>
      <c r="F9" s="36">
        <v>91834.207826485625</v>
      </c>
      <c r="G9" s="36">
        <v>96594.707286000019</v>
      </c>
      <c r="H9" s="36">
        <v>101601.98140215315</v>
      </c>
      <c r="I9" s="36">
        <v>106868.82247366756</v>
      </c>
      <c r="J9" s="36">
        <v>112408.68592614122</v>
      </c>
      <c r="K9" s="36">
        <v>118235.72468720051</v>
      </c>
      <c r="L9" s="36">
        <v>124364.82534359442</v>
      </c>
      <c r="M9" s="36">
        <v>130811.64617259754</v>
      </c>
      <c r="N9" s="36">
        <v>137592.65714488598</v>
      </c>
      <c r="O9" s="36">
        <v>144725.18200108083</v>
      </c>
      <c r="P9" s="36">
        <v>152227.44250945281</v>
      </c>
      <c r="Q9" s="36">
        <v>160118.60501785856</v>
      </c>
      <c r="R9" s="36">
        <v>144200.70619690046</v>
      </c>
      <c r="S9" s="36">
        <v>136037.48484125827</v>
      </c>
      <c r="T9" s="36">
        <v>134484.321170724</v>
      </c>
      <c r="U9" s="36">
        <v>163545.20782648586</v>
      </c>
      <c r="V9" s="36">
        <v>113735.70728600025</v>
      </c>
      <c r="W9" s="36">
        <v>135147.98140215315</v>
      </c>
      <c r="X9" s="36">
        <v>175528.82247366756</v>
      </c>
      <c r="Y9" s="36">
        <v>241247.68592614122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473.88606332391191</v>
      </c>
      <c r="C11" s="54">
        <v>474.34238142968405</v>
      </c>
      <c r="D11" s="54">
        <v>474.18180550758092</v>
      </c>
      <c r="E11" s="54">
        <v>474.56864079237909</v>
      </c>
      <c r="F11" s="54">
        <v>474.96514324051265</v>
      </c>
      <c r="G11" s="54">
        <v>476.13768161233509</v>
      </c>
      <c r="H11" s="54">
        <v>477.03592915970279</v>
      </c>
      <c r="I11" s="54">
        <v>477.18557747590319</v>
      </c>
      <c r="J11" s="54">
        <v>476.19424059092125</v>
      </c>
      <c r="K11" s="54">
        <v>473.62841571394523</v>
      </c>
      <c r="L11" s="54">
        <v>472.89254481326782</v>
      </c>
      <c r="M11" s="54">
        <v>473.66563371171839</v>
      </c>
      <c r="N11" s="54">
        <v>475.05055291877449</v>
      </c>
      <c r="O11" s="54">
        <v>476.37027669081806</v>
      </c>
      <c r="P11" s="54">
        <v>477.52785557255817</v>
      </c>
      <c r="Q11" s="54">
        <v>479.34099655216784</v>
      </c>
      <c r="R11" s="54">
        <v>479.47562690471199</v>
      </c>
      <c r="S11" s="54">
        <v>485.85742081903817</v>
      </c>
      <c r="T11" s="54">
        <v>496.1852880026629</v>
      </c>
      <c r="U11" s="54">
        <v>510.24784124308263</v>
      </c>
      <c r="V11" s="54">
        <v>508.72608230520348</v>
      </c>
      <c r="W11" s="54">
        <v>536.40026478700383</v>
      </c>
      <c r="X11" s="54">
        <v>528.63680399880218</v>
      </c>
      <c r="Y11" s="54">
        <v>524.75507360470135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589.72319110612023</v>
      </c>
      <c r="C13" s="35">
        <v>586.11219708523549</v>
      </c>
      <c r="D13" s="35">
        <v>581.70453340737731</v>
      </c>
      <c r="E13" s="35">
        <v>576.58750318042985</v>
      </c>
      <c r="F13" s="35">
        <v>569.87779275361629</v>
      </c>
      <c r="G13" s="35">
        <v>564.47359637247609</v>
      </c>
      <c r="H13" s="35">
        <v>557.59282698903178</v>
      </c>
      <c r="I13" s="35">
        <v>548.64227288443215</v>
      </c>
      <c r="J13" s="35">
        <v>536.68180077362319</v>
      </c>
      <c r="K13" s="35">
        <v>524.25794087883287</v>
      </c>
      <c r="L13" s="35">
        <v>513.66329545149392</v>
      </c>
      <c r="M13" s="35">
        <v>500.85864545607433</v>
      </c>
      <c r="N13" s="35">
        <v>486.90123869455749</v>
      </c>
      <c r="O13" s="35">
        <v>472.64642031215504</v>
      </c>
      <c r="P13" s="35">
        <v>459.30338980936898</v>
      </c>
      <c r="Q13" s="35">
        <v>446.08508013854004</v>
      </c>
      <c r="R13" s="35">
        <v>436.82355558763521</v>
      </c>
      <c r="S13" s="35">
        <v>428.95320532141437</v>
      </c>
      <c r="T13" s="35">
        <v>421.27291074725952</v>
      </c>
      <c r="U13" s="35">
        <v>413.11715591803716</v>
      </c>
      <c r="V13" s="35">
        <v>407.62244980461372</v>
      </c>
      <c r="W13" s="35">
        <v>402.36834254985979</v>
      </c>
      <c r="X13" s="35">
        <v>396.30172162249107</v>
      </c>
      <c r="Y13" s="35">
        <v>389.62769144317809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544.85145125351448</v>
      </c>
      <c r="D14" s="36">
        <v>528.53907261493669</v>
      </c>
      <c r="E14" s="36">
        <v>514.91702173531542</v>
      </c>
      <c r="F14" s="36">
        <v>503.39462412797656</v>
      </c>
      <c r="G14" s="36">
        <v>492.6062724556586</v>
      </c>
      <c r="H14" s="36">
        <v>480.89161937909876</v>
      </c>
      <c r="I14" s="36">
        <v>470.93043930767737</v>
      </c>
      <c r="J14" s="36">
        <v>458.11804657643393</v>
      </c>
      <c r="K14" s="36">
        <v>448.77254842167559</v>
      </c>
      <c r="L14" s="36">
        <v>432.11031232332147</v>
      </c>
      <c r="M14" s="36">
        <v>413.12755506908536</v>
      </c>
      <c r="N14" s="36">
        <v>403.39926042407291</v>
      </c>
      <c r="O14" s="36">
        <v>400.13099314175167</v>
      </c>
      <c r="P14" s="36">
        <v>396.83786498214101</v>
      </c>
      <c r="Q14" s="36">
        <v>392.4484754345994</v>
      </c>
      <c r="R14" s="36">
        <v>388.65612571452164</v>
      </c>
      <c r="S14" s="36">
        <v>383.46147884607655</v>
      </c>
      <c r="T14" s="36">
        <v>377.52094574172173</v>
      </c>
      <c r="U14" s="36">
        <v>371.81121317481632</v>
      </c>
      <c r="V14" s="36">
        <v>366.54962967159111</v>
      </c>
      <c r="W14" s="36">
        <v>364.35033189356153</v>
      </c>
      <c r="X14" s="36">
        <v>362.15103411553201</v>
      </c>
      <c r="Y14" s="36">
        <v>359.95173633750244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0.40529993871017189</v>
      </c>
      <c r="C16" s="44">
        <f>C7/RES_summary!C$6</f>
        <v>0.41804453778395445</v>
      </c>
      <c r="D16" s="44">
        <f>D7/RES_summary!D$6</f>
        <v>0.42753408582146624</v>
      </c>
      <c r="E16" s="44">
        <f>E7/RES_summary!E$6</f>
        <v>0.43526821196547222</v>
      </c>
      <c r="F16" s="44">
        <f>F7/RES_summary!F$6</f>
        <v>0.44830786903448727</v>
      </c>
      <c r="G16" s="44">
        <f>G7/RES_summary!G$6</f>
        <v>0.45680318777282508</v>
      </c>
      <c r="H16" s="44">
        <f>H7/RES_summary!H$6</f>
        <v>0.46779295853174913</v>
      </c>
      <c r="I16" s="44">
        <f>I7/RES_summary!I$6</f>
        <v>0.48117402706834161</v>
      </c>
      <c r="J16" s="44">
        <f>J7/RES_summary!J$6</f>
        <v>0.49356767789099715</v>
      </c>
      <c r="K16" s="44">
        <f>K7/RES_summary!K$6</f>
        <v>0.51144784054714421</v>
      </c>
      <c r="L16" s="44">
        <f>L7/RES_summary!L$6</f>
        <v>0.53131925652319911</v>
      </c>
      <c r="M16" s="44">
        <f>M7/RES_summary!M$6</f>
        <v>0.54962813402453836</v>
      </c>
      <c r="N16" s="44">
        <f>N7/RES_summary!N$6</f>
        <v>0.57049601173159536</v>
      </c>
      <c r="O16" s="44">
        <f>O7/RES_summary!O$6</f>
        <v>0.58855208519854363</v>
      </c>
      <c r="P16" s="44">
        <f>P7/RES_summary!P$6</f>
        <v>0.60840497605197896</v>
      </c>
      <c r="Q16" s="44">
        <f>Q7/RES_summary!Q$6</f>
        <v>0.6266807659104503</v>
      </c>
      <c r="R16" s="44">
        <f>R7/RES_summary!R$6</f>
        <v>0.643665091672599</v>
      </c>
      <c r="S16" s="44">
        <f>S7/RES_summary!S$6</f>
        <v>0.66082410691405535</v>
      </c>
      <c r="T16" s="44">
        <f>T7/RES_summary!T$6</f>
        <v>0.67620053361300791</v>
      </c>
      <c r="U16" s="44">
        <f>U7/RES_summary!U$6</f>
        <v>0.69187852932832927</v>
      </c>
      <c r="V16" s="44">
        <f>V7/RES_summary!V$6</f>
        <v>0.70399804538792865</v>
      </c>
      <c r="W16" s="44">
        <f>W7/RES_summary!W$6</f>
        <v>0.71211347131675484</v>
      </c>
      <c r="X16" s="44">
        <f>X7/RES_summary!X$6</f>
        <v>0.71730645173152019</v>
      </c>
      <c r="Y16" s="44">
        <f>Y7/RES_summary!Y$6</f>
        <v>0.72041387799893919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4">B13*B16</f>
        <v>239.01477321127751</v>
      </c>
      <c r="C17" s="52">
        <f t="shared" si="4"/>
        <v>245.0210025200353</v>
      </c>
      <c r="D17" s="52">
        <f t="shared" si="4"/>
        <v>248.69851590852562</v>
      </c>
      <c r="E17" s="52">
        <f t="shared" si="4"/>
        <v>250.97021155098173</v>
      </c>
      <c r="F17" s="52">
        <f t="shared" si="4"/>
        <v>255.4806988794509</v>
      </c>
      <c r="G17" s="52">
        <f t="shared" si="4"/>
        <v>257.85333823653809</v>
      </c>
      <c r="H17" s="52">
        <f t="shared" si="4"/>
        <v>260.8379981932809</v>
      </c>
      <c r="I17" s="52">
        <f t="shared" si="4"/>
        <v>263.99241186373024</v>
      </c>
      <c r="J17" s="52">
        <f t="shared" si="4"/>
        <v>264.88879017419595</v>
      </c>
      <c r="K17" s="52">
        <f t="shared" si="4"/>
        <v>268.13059175217148</v>
      </c>
      <c r="L17" s="52">
        <f t="shared" si="4"/>
        <v>272.91920024254409</v>
      </c>
      <c r="M17" s="52">
        <f t="shared" si="4"/>
        <v>275.28600271207995</v>
      </c>
      <c r="N17" s="52">
        <f t="shared" si="4"/>
        <v>277.77521478241857</v>
      </c>
      <c r="O17" s="52">
        <f t="shared" si="4"/>
        <v>278.17703623634611</v>
      </c>
      <c r="P17" s="52">
        <f t="shared" si="4"/>
        <v>279.44246787756191</v>
      </c>
      <c r="Q17" s="52">
        <f t="shared" si="4"/>
        <v>279.55293968244484</v>
      </c>
      <c r="R17" s="52">
        <f t="shared" ref="R17:V17" si="5">R13*R16</f>
        <v>281.16807395206587</v>
      </c>
      <c r="S17" s="52">
        <f t="shared" si="5"/>
        <v>283.46261881444508</v>
      </c>
      <c r="T17" s="52">
        <f t="shared" si="5"/>
        <v>284.86496704400196</v>
      </c>
      <c r="U17" s="52">
        <f t="shared" si="5"/>
        <v>285.82689027687366</v>
      </c>
      <c r="V17" s="52">
        <f t="shared" si="5"/>
        <v>286.96540791868711</v>
      </c>
      <c r="W17" s="52">
        <f t="shared" ref="W17:Y17" si="6">W13*W16</f>
        <v>286.53191716114975</v>
      </c>
      <c r="X17" s="52">
        <f t="shared" si="6"/>
        <v>284.26978175212173</v>
      </c>
      <c r="Y17" s="52">
        <f t="shared" si="6"/>
        <v>280.69319616835401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113.26576995334989</v>
      </c>
      <c r="C18" s="36">
        <f>C3*11630*1000/RES_summary!C$6</f>
        <v>116.22384583564214</v>
      </c>
      <c r="D18" s="36">
        <f>D3*11630*1000/RES_summary!D$6</f>
        <v>117.92831130056049</v>
      </c>
      <c r="E18" s="36">
        <f>E3*11630*1000/RES_summary!E$6</f>
        <v>119.10259217512522</v>
      </c>
      <c r="F18" s="36">
        <f>F3*11630*1000/RES_summary!F$6</f>
        <v>121.34442673846468</v>
      </c>
      <c r="G18" s="36">
        <f>G3*11630*1000/RES_summary!G$6</f>
        <v>122.77369066394651</v>
      </c>
      <c r="H18" s="36">
        <f>H3*11630*1000/RES_summary!H$6</f>
        <v>124.42909682828864</v>
      </c>
      <c r="I18" s="36">
        <f>I3*11630*1000/RES_summary!I$6</f>
        <v>125.97337150445061</v>
      </c>
      <c r="J18" s="36">
        <f>J3*11630*1000/RES_summary!J$6</f>
        <v>126.13851627804914</v>
      </c>
      <c r="K18" s="36">
        <f>K3*11630*1000/RES_summary!K$6</f>
        <v>126.99426737602363</v>
      </c>
      <c r="L18" s="36">
        <f>L3*11630*1000/RES_summary!L$6</f>
        <v>129.06145513109851</v>
      </c>
      <c r="M18" s="36">
        <f>M3*11630*1000/RES_summary!M$6</f>
        <v>130.3935189265832</v>
      </c>
      <c r="N18" s="36">
        <f>N3*11630*1000/RES_summary!N$6</f>
        <v>131.95726936951928</v>
      </c>
      <c r="O18" s="36">
        <f>O3*11630*1000/RES_summary!O$6</f>
        <v>132.51527172093992</v>
      </c>
      <c r="P18" s="36">
        <f>P3*11630*1000/RES_summary!P$6</f>
        <v>133.44156244147561</v>
      </c>
      <c r="Q18" s="36">
        <f>Q3*11630*1000/RES_summary!Q$6</f>
        <v>134.00118469647117</v>
      </c>
      <c r="R18" s="36">
        <f>R3*11630*1000/RES_summary!R$6</f>
        <v>134.81323852375724</v>
      </c>
      <c r="S18" s="36">
        <f>S3*11630*1000/RES_summary!S$6</f>
        <v>137.72241687579643</v>
      </c>
      <c r="T18" s="36">
        <f>T3*11630*1000/RES_summary!T$6</f>
        <v>141.34580571459716</v>
      </c>
      <c r="U18" s="36">
        <f>U3*11630*1000/RES_summary!U$6</f>
        <v>145.8425537329982</v>
      </c>
      <c r="V18" s="36">
        <f>V3*11630*1000/RES_summary!V$6</f>
        <v>145.98678772758834</v>
      </c>
      <c r="W18" s="36">
        <f>W3*11630*1000/RES_summary!W$6</f>
        <v>153.69579623516859</v>
      </c>
      <c r="X18" s="36">
        <f>X3*11630*1000/RES_summary!X$6</f>
        <v>150.27546889887864</v>
      </c>
      <c r="Y18" s="36">
        <f>Y3*11630*1000/RES_summary!Y$6</f>
        <v>147.29517881566349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136.68149696874863</v>
      </c>
      <c r="C3" s="49">
        <f t="shared" ref="C3:W3" si="0">C5*C11/11630</f>
        <v>148.96561818167393</v>
      </c>
      <c r="D3" s="49">
        <f t="shared" si="0"/>
        <v>158.14224327045631</v>
      </c>
      <c r="E3" s="49">
        <f t="shared" si="0"/>
        <v>163.56452516880771</v>
      </c>
      <c r="F3" s="49">
        <f t="shared" si="0"/>
        <v>171.78471477223323</v>
      </c>
      <c r="G3" s="49">
        <f t="shared" si="0"/>
        <v>176.20970935967981</v>
      </c>
      <c r="H3" s="49">
        <f t="shared" si="0"/>
        <v>184.15785431742731</v>
      </c>
      <c r="I3" s="49">
        <f t="shared" si="0"/>
        <v>192.58521968078901</v>
      </c>
      <c r="J3" s="49">
        <f t="shared" si="0"/>
        <v>202.67155659529641</v>
      </c>
      <c r="K3" s="49">
        <f t="shared" si="0"/>
        <v>215.31120092216366</v>
      </c>
      <c r="L3" s="49">
        <f t="shared" si="0"/>
        <v>225.1553417287767</v>
      </c>
      <c r="M3" s="49">
        <f t="shared" si="0"/>
        <v>230.88711224200529</v>
      </c>
      <c r="N3" s="49">
        <f t="shared" si="0"/>
        <v>232.43860087709302</v>
      </c>
      <c r="O3" s="49">
        <f t="shared" si="0"/>
        <v>245.80437155177594</v>
      </c>
      <c r="P3" s="49">
        <f t="shared" si="0"/>
        <v>257.76409149195638</v>
      </c>
      <c r="Q3" s="49">
        <f t="shared" si="0"/>
        <v>276.00734798817001</v>
      </c>
      <c r="R3" s="49">
        <f t="shared" si="0"/>
        <v>278.46098627391848</v>
      </c>
      <c r="S3" s="49">
        <f t="shared" si="0"/>
        <v>275.95439723204703</v>
      </c>
      <c r="T3" s="49">
        <f t="shared" si="0"/>
        <v>274.20714523554739</v>
      </c>
      <c r="U3" s="49">
        <f t="shared" si="0"/>
        <v>277.51409073475628</v>
      </c>
      <c r="V3" s="49">
        <f t="shared" si="0"/>
        <v>290.36812572239216</v>
      </c>
      <c r="W3" s="49">
        <f t="shared" si="0"/>
        <v>300.06833705713439</v>
      </c>
      <c r="X3" s="49">
        <f t="shared" ref="X3:Y3" si="1">X5*X11/11630</f>
        <v>283.72155170829791</v>
      </c>
      <c r="Y3" s="49">
        <f t="shared" si="1"/>
        <v>273.52865562697457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1027.6026173211501</v>
      </c>
      <c r="C5" s="49">
        <f t="shared" ref="C5:W5" si="2">C7*C13/1000000</f>
        <v>1112.0052820508427</v>
      </c>
      <c r="D5" s="49">
        <f t="shared" si="2"/>
        <v>1174.8299248212325</v>
      </c>
      <c r="E5" s="49">
        <f t="shared" si="2"/>
        <v>1211.2640024314976</v>
      </c>
      <c r="F5" s="49">
        <f t="shared" si="2"/>
        <v>1269.6080057169404</v>
      </c>
      <c r="G5" s="49">
        <f t="shared" si="2"/>
        <v>1299.832095650065</v>
      </c>
      <c r="H5" s="49">
        <f t="shared" si="2"/>
        <v>1357.3420643659008</v>
      </c>
      <c r="I5" s="49">
        <f t="shared" si="2"/>
        <v>1421.0879197295087</v>
      </c>
      <c r="J5" s="49">
        <f t="shared" si="2"/>
        <v>1500.3124089514201</v>
      </c>
      <c r="K5" s="49">
        <f t="shared" si="2"/>
        <v>1606.5321979021419</v>
      </c>
      <c r="L5" s="49">
        <f t="shared" si="2"/>
        <v>1688.8431605924206</v>
      </c>
      <c r="M5" s="49">
        <f t="shared" si="2"/>
        <v>1730.0405674093854</v>
      </c>
      <c r="N5" s="49">
        <f t="shared" si="2"/>
        <v>1740.8479426311937</v>
      </c>
      <c r="O5" s="49">
        <f t="shared" si="2"/>
        <v>1843.0706880912339</v>
      </c>
      <c r="P5" s="49">
        <f t="shared" si="2"/>
        <v>1932.0579857668581</v>
      </c>
      <c r="Q5" s="49">
        <f t="shared" si="2"/>
        <v>2066.365103704477</v>
      </c>
      <c r="R5" s="49">
        <f t="shared" si="2"/>
        <v>2054.8564045752687</v>
      </c>
      <c r="S5" s="49">
        <f t="shared" si="2"/>
        <v>2031.6593728558857</v>
      </c>
      <c r="T5" s="49">
        <f t="shared" si="2"/>
        <v>2024.5032154321348</v>
      </c>
      <c r="U5" s="49">
        <f t="shared" si="2"/>
        <v>2045.4510497105518</v>
      </c>
      <c r="V5" s="49">
        <f t="shared" si="2"/>
        <v>2052.7596038058673</v>
      </c>
      <c r="W5" s="49">
        <f t="shared" si="2"/>
        <v>2006.101157582915</v>
      </c>
      <c r="X5" s="49">
        <f t="shared" ref="X5:Y5" si="3">X7*X13/1000000</f>
        <v>1984.403207480515</v>
      </c>
      <c r="Y5" s="49">
        <f t="shared" si="3"/>
        <v>1958.326402286857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2765419.2594456188</v>
      </c>
      <c r="C7" s="35">
        <v>3038395.2448769403</v>
      </c>
      <c r="D7" s="35">
        <v>3270880.7642894378</v>
      </c>
      <c r="E7" s="35">
        <v>3442037.7810811927</v>
      </c>
      <c r="F7" s="35">
        <v>3704644.7392553659</v>
      </c>
      <c r="G7" s="35">
        <v>3905408.1315857475</v>
      </c>
      <c r="H7" s="35">
        <v>4233042.9855845422</v>
      </c>
      <c r="I7" s="35">
        <v>4623806.2812215229</v>
      </c>
      <c r="J7" s="35">
        <v>5124258.9558424307</v>
      </c>
      <c r="K7" s="35">
        <v>5766382.107766916</v>
      </c>
      <c r="L7" s="35">
        <v>6345104.3606172474</v>
      </c>
      <c r="M7" s="35">
        <v>6804588.2166835479</v>
      </c>
      <c r="N7" s="35">
        <v>7200791.0163562195</v>
      </c>
      <c r="O7" s="35">
        <v>8124135.7610490592</v>
      </c>
      <c r="P7" s="35">
        <v>9308204.9759654477</v>
      </c>
      <c r="Q7" s="35">
        <v>11195183.564532105</v>
      </c>
      <c r="R7" s="35">
        <v>12236645.832016049</v>
      </c>
      <c r="S7" s="35">
        <v>13379191.104561618</v>
      </c>
      <c r="T7" s="35">
        <v>14470642.274556894</v>
      </c>
      <c r="U7" s="35">
        <v>15489688.159223158</v>
      </c>
      <c r="V7" s="35">
        <v>16352443.111231286</v>
      </c>
      <c r="W7" s="35">
        <v>16940630.942842085</v>
      </c>
      <c r="X7" s="35">
        <v>17634285.512323909</v>
      </c>
      <c r="Y7" s="35">
        <v>18163749.352252278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535591.79304559669</v>
      </c>
      <c r="D8" s="52">
        <v>515379.82244996447</v>
      </c>
      <c r="E8" s="52">
        <v>475895.66682991059</v>
      </c>
      <c r="F8" s="52">
        <v>590876.71769201756</v>
      </c>
      <c r="G8" s="52">
        <v>554381.27112721559</v>
      </c>
      <c r="H8" s="52">
        <v>708558.16654648911</v>
      </c>
      <c r="I8" s="52">
        <v>801100.49503428629</v>
      </c>
      <c r="J8" s="52">
        <v>942475.02311695041</v>
      </c>
      <c r="K8" s="52">
        <v>1177714.9449700816</v>
      </c>
      <c r="L8" s="52">
        <v>1094102.0753002958</v>
      </c>
      <c r="M8" s="52">
        <v>935379.52289621159</v>
      </c>
      <c r="N8" s="52">
        <v>987079.51736468915</v>
      </c>
      <c r="O8" s="52">
        <v>1477726.0158200553</v>
      </c>
      <c r="P8" s="52">
        <v>1892627.3814628776</v>
      </c>
      <c r="Q8" s="52">
        <v>2688079.0836009439</v>
      </c>
      <c r="R8" s="52">
        <v>1983937.290600894</v>
      </c>
      <c r="S8" s="52">
        <v>2320260.2175156493</v>
      </c>
      <c r="T8" s="52">
        <v>2185553.245295573</v>
      </c>
      <c r="U8" s="52">
        <v>1954425.4075624757</v>
      </c>
      <c r="V8" s="52">
        <v>1849834.4693728164</v>
      </c>
      <c r="W8" s="52">
        <v>2065913.847430855</v>
      </c>
      <c r="X8" s="52">
        <v>2586281.9509447012</v>
      </c>
      <c r="Y8" s="52">
        <v>3217542.9235293139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262615.80761427525</v>
      </c>
      <c r="D9" s="36">
        <v>282894.30303746695</v>
      </c>
      <c r="E9" s="36">
        <v>304738.65003815573</v>
      </c>
      <c r="F9" s="36">
        <v>328269.7595178443</v>
      </c>
      <c r="G9" s="36">
        <v>353617.87879683403</v>
      </c>
      <c r="H9" s="36">
        <v>380923.31254769489</v>
      </c>
      <c r="I9" s="36">
        <v>410337.19939730596</v>
      </c>
      <c r="J9" s="36">
        <v>442022.34849604312</v>
      </c>
      <c r="K9" s="36">
        <v>535591.79304559622</v>
      </c>
      <c r="L9" s="36">
        <v>515379.82244996447</v>
      </c>
      <c r="M9" s="36">
        <v>475895.66682991106</v>
      </c>
      <c r="N9" s="36">
        <v>590876.71769201756</v>
      </c>
      <c r="O9" s="36">
        <v>554381.27112721559</v>
      </c>
      <c r="P9" s="36">
        <v>708558.16654649004</v>
      </c>
      <c r="Q9" s="36">
        <v>801100.49503428675</v>
      </c>
      <c r="R9" s="36">
        <v>942475.02311694995</v>
      </c>
      <c r="S9" s="36">
        <v>1177714.9449700806</v>
      </c>
      <c r="T9" s="36">
        <v>1094102.0753002968</v>
      </c>
      <c r="U9" s="36">
        <v>935379.52289621159</v>
      </c>
      <c r="V9" s="36">
        <v>987079.51736468822</v>
      </c>
      <c r="W9" s="36">
        <v>1477726.0158200562</v>
      </c>
      <c r="X9" s="36">
        <v>1892627.3814628795</v>
      </c>
      <c r="Y9" s="36">
        <v>2688079.083600942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1546.9071243614369</v>
      </c>
      <c r="C11" s="54">
        <v>1557.9693436866755</v>
      </c>
      <c r="D11" s="54">
        <v>1565.4983333143025</v>
      </c>
      <c r="E11" s="54">
        <v>1570.4713620603238</v>
      </c>
      <c r="F11" s="54">
        <v>1573.600846721894</v>
      </c>
      <c r="G11" s="54">
        <v>1576.6027987085376</v>
      </c>
      <c r="H11" s="54">
        <v>1577.9042747873784</v>
      </c>
      <c r="I11" s="54">
        <v>1576.0925652748465</v>
      </c>
      <c r="J11" s="54">
        <v>1571.0529281369281</v>
      </c>
      <c r="K11" s="54">
        <v>1558.6797886744209</v>
      </c>
      <c r="L11" s="54">
        <v>1550.5031404971453</v>
      </c>
      <c r="M11" s="54">
        <v>1552.1122255505522</v>
      </c>
      <c r="N11" s="54">
        <v>1552.8414986749303</v>
      </c>
      <c r="O11" s="54">
        <v>1551.0554530644488</v>
      </c>
      <c r="P11" s="54">
        <v>1551.6078741609765</v>
      </c>
      <c r="Q11" s="54">
        <v>1553.43576570653</v>
      </c>
      <c r="R11" s="54">
        <v>1576.0231533234842</v>
      </c>
      <c r="S11" s="54">
        <v>1579.6691525594433</v>
      </c>
      <c r="T11" s="54">
        <v>1575.2156256312544</v>
      </c>
      <c r="U11" s="54">
        <v>1577.8861467752706</v>
      </c>
      <c r="V11" s="54">
        <v>1645.093412735916</v>
      </c>
      <c r="W11" s="54">
        <v>1739.5906217307663</v>
      </c>
      <c r="X11" s="54">
        <v>1662.808059334335</v>
      </c>
      <c r="Y11" s="54">
        <v>1624.4167781361193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371.59017165706462</v>
      </c>
      <c r="C13" s="35">
        <v>365.98440704046084</v>
      </c>
      <c r="D13" s="35">
        <v>359.17846276993566</v>
      </c>
      <c r="E13" s="35">
        <v>351.90316884058791</v>
      </c>
      <c r="F13" s="35">
        <v>342.70708666443727</v>
      </c>
      <c r="G13" s="35">
        <v>332.82874717687508</v>
      </c>
      <c r="H13" s="35">
        <v>320.65397610850505</v>
      </c>
      <c r="I13" s="35">
        <v>307.3415781930388</v>
      </c>
      <c r="J13" s="35">
        <v>292.78621979883292</v>
      </c>
      <c r="K13" s="35">
        <v>278.60314628443621</v>
      </c>
      <c r="L13" s="35">
        <v>266.16475704871323</v>
      </c>
      <c r="M13" s="35">
        <v>254.24618100587733</v>
      </c>
      <c r="N13" s="35">
        <v>241.75787613846157</v>
      </c>
      <c r="O13" s="35">
        <v>226.86360030168188</v>
      </c>
      <c r="P13" s="35">
        <v>207.56504511402477</v>
      </c>
      <c r="Q13" s="35">
        <v>184.57625922731702</v>
      </c>
      <c r="R13" s="35">
        <v>167.9264426530126</v>
      </c>
      <c r="S13" s="35">
        <v>151.85218276486043</v>
      </c>
      <c r="T13" s="35">
        <v>139.90417128835611</v>
      </c>
      <c r="U13" s="35">
        <v>132.0524357033367</v>
      </c>
      <c r="V13" s="35">
        <v>125.53228834631922</v>
      </c>
      <c r="W13" s="35">
        <v>118.41950659048811</v>
      </c>
      <c r="X13" s="35">
        <v>112.53096736432524</v>
      </c>
      <c r="Y13" s="35">
        <v>107.81509721967329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339.78884688669359</v>
      </c>
      <c r="D14" s="36">
        <v>325.86721109593481</v>
      </c>
      <c r="E14" s="36">
        <v>314.50583672151708</v>
      </c>
      <c r="F14" s="36">
        <v>305.1834912007705</v>
      </c>
      <c r="G14" s="36">
        <v>291.54126705546378</v>
      </c>
      <c r="H14" s="36">
        <v>280.93293848240614</v>
      </c>
      <c r="I14" s="36">
        <v>269.90761716565606</v>
      </c>
      <c r="J14" s="36">
        <v>258.3364477613344</v>
      </c>
      <c r="K14" s="36">
        <v>244.71788181220995</v>
      </c>
      <c r="L14" s="36">
        <v>228.73217566878242</v>
      </c>
      <c r="M14" s="36">
        <v>204.05553792161516</v>
      </c>
      <c r="N14" s="36">
        <v>193.63505313796679</v>
      </c>
      <c r="O14" s="36">
        <v>178.54985352603859</v>
      </c>
      <c r="P14" s="36">
        <v>152.19299282598118</v>
      </c>
      <c r="Q14" s="36">
        <v>130.40176005275154</v>
      </c>
      <c r="R14" s="36">
        <v>116.92252146555907</v>
      </c>
      <c r="S14" s="36">
        <v>114.21601464857756</v>
      </c>
      <c r="T14" s="36">
        <v>111.23050476427034</v>
      </c>
      <c r="U14" s="36">
        <v>108.37825028484546</v>
      </c>
      <c r="V14" s="36">
        <v>107.27540878774261</v>
      </c>
      <c r="W14" s="36">
        <v>105.12990061198775</v>
      </c>
      <c r="X14" s="36">
        <v>102.98439243623289</v>
      </c>
      <c r="Y14" s="36">
        <v>100.83888426047804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0.64914619336309776</v>
      </c>
      <c r="C16" s="44">
        <f>C7/RES_summary!C$6</f>
        <v>0.70884828651031428</v>
      </c>
      <c r="D16" s="44">
        <f>D7/RES_summary!D$6</f>
        <v>0.7579757819623083</v>
      </c>
      <c r="E16" s="44">
        <f>E7/RES_summary!E$6</f>
        <v>0.79182077466486422</v>
      </c>
      <c r="F16" s="44">
        <f>F7/RES_summary!F$6</f>
        <v>0.84571044189705813</v>
      </c>
      <c r="G16" s="44">
        <f>G7/RES_summary!G$6</f>
        <v>0.90057536983969988</v>
      </c>
      <c r="H16" s="44">
        <f>H7/RES_summary!H$6</f>
        <v>0.98296489798668218</v>
      </c>
      <c r="I16" s="44">
        <f>I7/RES_summary!I$6</f>
        <v>1.0680169303532141</v>
      </c>
      <c r="J16" s="44">
        <f>J7/RES_summary!J$6</f>
        <v>1.1433833726102187</v>
      </c>
      <c r="K16" s="44">
        <f>K7/RES_summary!K$6</f>
        <v>1.2521599974130941</v>
      </c>
      <c r="L16" s="44">
        <f>L7/RES_summary!L$6</f>
        <v>1.3925604827940399</v>
      </c>
      <c r="M16" s="44">
        <f>M7/RES_summary!M$6</f>
        <v>1.4894751360108913</v>
      </c>
      <c r="N16" s="44">
        <f>N7/RES_summary!N$6</f>
        <v>1.5657763704542231</v>
      </c>
      <c r="O16" s="44">
        <f>O7/RES_summary!O$6</f>
        <v>1.7317967754348731</v>
      </c>
      <c r="P16" s="44">
        <f>P7/RES_summary!P$6</f>
        <v>1.9658972442067602</v>
      </c>
      <c r="Q16" s="44">
        <f>Q7/RES_summary!Q$6</f>
        <v>2.3372698264419496</v>
      </c>
      <c r="R16" s="44">
        <f>R7/RES_summary!R$6</f>
        <v>2.5315440159464888</v>
      </c>
      <c r="S16" s="44">
        <f>S7/RES_summary!S$6</f>
        <v>2.7494187144316871</v>
      </c>
      <c r="T16" s="44">
        <f>T7/RES_summary!T$6</f>
        <v>2.9140776476718107</v>
      </c>
      <c r="U16" s="44">
        <f>U7/RES_summary!U$6</f>
        <v>3.0621079072222241</v>
      </c>
      <c r="V16" s="44">
        <f>V7/RES_summary!V$6</f>
        <v>3.1809994726810062</v>
      </c>
      <c r="W16" s="44">
        <f>W7/RES_summary!W$6</f>
        <v>3.2561517530941102</v>
      </c>
      <c r="X16" s="44">
        <f>X7/RES_summary!X$6</f>
        <v>3.3253056703565336</v>
      </c>
      <c r="Y16" s="44">
        <f>Y7/RES_summary!Y$6</f>
        <v>3.3887990385432287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4">B13*B16</f>
        <v>241.21634542232354</v>
      </c>
      <c r="C17" s="52">
        <f t="shared" si="4"/>
        <v>259.42741982012404</v>
      </c>
      <c r="D17" s="52">
        <f t="shared" si="4"/>
        <v>272.24857618206181</v>
      </c>
      <c r="E17" s="52">
        <f t="shared" si="4"/>
        <v>278.64423975837485</v>
      </c>
      <c r="F17" s="52">
        <f t="shared" si="4"/>
        <v>289.83096170423465</v>
      </c>
      <c r="G17" s="52">
        <f t="shared" si="4"/>
        <v>299.73737208209826</v>
      </c>
      <c r="H17" s="52">
        <f t="shared" si="4"/>
        <v>315.19160291452067</v>
      </c>
      <c r="I17" s="52">
        <f t="shared" si="4"/>
        <v>328.24600891164164</v>
      </c>
      <c r="J17" s="52">
        <f t="shared" si="4"/>
        <v>334.76689544738639</v>
      </c>
      <c r="K17" s="52">
        <f t="shared" si="4"/>
        <v>348.85571493079954</v>
      </c>
      <c r="L17" s="52">
        <f t="shared" si="4"/>
        <v>370.65052257851443</v>
      </c>
      <c r="M17" s="52">
        <f t="shared" si="4"/>
        <v>378.69336503397881</v>
      </c>
      <c r="N17" s="52">
        <f t="shared" si="4"/>
        <v>378.538769828802</v>
      </c>
      <c r="O17" s="52">
        <f t="shared" si="4"/>
        <v>392.88165146599857</v>
      </c>
      <c r="P17" s="52">
        <f t="shared" si="4"/>
        <v>408.05155018331317</v>
      </c>
      <c r="Q17" s="52">
        <f t="shared" si="4"/>
        <v>431.40452136953553</v>
      </c>
      <c r="R17" s="52">
        <f t="shared" ref="R17:V17" si="5">R13*R16</f>
        <v>425.11318101741529</v>
      </c>
      <c r="S17" s="52">
        <f t="shared" si="5"/>
        <v>417.50523312100813</v>
      </c>
      <c r="T17" s="52">
        <f t="shared" si="5"/>
        <v>407.69161836744684</v>
      </c>
      <c r="U17" s="52">
        <f t="shared" si="5"/>
        <v>404.35880753514164</v>
      </c>
      <c r="V17" s="52">
        <f t="shared" si="5"/>
        <v>399.31814303408146</v>
      </c>
      <c r="W17" s="52">
        <f t="shared" ref="W17:Y17" si="6">W13*W16</f>
        <v>385.59188398515738</v>
      </c>
      <c r="X17" s="52">
        <f t="shared" si="6"/>
        <v>374.19986386729676</v>
      </c>
      <c r="Y17" s="52">
        <f t="shared" si="6"/>
        <v>365.36369779847359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373.13928324622168</v>
      </c>
      <c r="C18" s="36">
        <f>C3*11630*1000/RES_summary!C$6</f>
        <v>404.17996699148631</v>
      </c>
      <c r="D18" s="36">
        <f>D3*11630*1000/RES_summary!D$6</f>
        <v>426.20469226020975</v>
      </c>
      <c r="E18" s="36">
        <f>E3*11630*1000/RES_summary!E$6</f>
        <v>437.60279874359838</v>
      </c>
      <c r="F18" s="36">
        <f>F3*11630*1000/RES_summary!F$6</f>
        <v>456.0782467440045</v>
      </c>
      <c r="G18" s="36">
        <f>G3*11630*1000/RES_summary!G$6</f>
        <v>472.56677970217851</v>
      </c>
      <c r="H18" s="36">
        <f>H3*11630*1000/RES_summary!H$6</f>
        <v>497.34217761590816</v>
      </c>
      <c r="I18" s="36">
        <f>I3*11630*1000/RES_summary!I$6</f>
        <v>517.34609422677931</v>
      </c>
      <c r="J18" s="36">
        <f>J3*11630*1000/RES_summary!J$6</f>
        <v>525.93651133592539</v>
      </c>
      <c r="K18" s="36">
        <f>K3*11630*1000/RES_summary!K$6</f>
        <v>543.7543520262027</v>
      </c>
      <c r="L18" s="36">
        <f>L3*11630*1000/RES_summary!L$6</f>
        <v>574.69479928489477</v>
      </c>
      <c r="M18" s="36">
        <f>M3*11630*1000/RES_summary!M$6</f>
        <v>587.77460160411647</v>
      </c>
      <c r="N18" s="36">
        <f>N3*11630*1000/RES_summary!N$6</f>
        <v>587.81071064752132</v>
      </c>
      <c r="O18" s="36">
        <f>O3*11630*1000/RES_summary!O$6</f>
        <v>609.38122791530327</v>
      </c>
      <c r="P18" s="36">
        <f>P3*11630*1000/RES_summary!P$6</f>
        <v>633.13599832802151</v>
      </c>
      <c r="Q18" s="36">
        <f>Q3*11630*1000/RES_summary!Q$6</f>
        <v>670.15921298294359</v>
      </c>
      <c r="R18" s="36">
        <f>R3*11630*1000/RES_summary!R$6</f>
        <v>669.9882160664439</v>
      </c>
      <c r="S18" s="36">
        <f>S3*11630*1000/RES_summary!S$6</f>
        <v>659.52013779339575</v>
      </c>
      <c r="T18" s="36">
        <f>T3*11630*1000/RES_summary!T$6</f>
        <v>642.20220769129628</v>
      </c>
      <c r="U18" s="36">
        <f>U3*11630*1000/RES_summary!U$6</f>
        <v>638.032160736268</v>
      </c>
      <c r="V18" s="36">
        <f>V3*11630*1000/RES_summary!V$6</f>
        <v>656.91564669130571</v>
      </c>
      <c r="W18" s="36">
        <f>W3*11630*1000/RES_summary!W$6</f>
        <v>670.77202519607738</v>
      </c>
      <c r="X18" s="36">
        <f>X3*11630*1000/RES_summary!X$6</f>
        <v>622.22254944035194</v>
      </c>
      <c r="Y18" s="36">
        <f>Y3*11630*1000/RES_summary!Y$6</f>
        <v>593.50292082569524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52.021571083799472</v>
      </c>
      <c r="C3" s="49">
        <f t="shared" ref="C3:W3" si="0">C5*C11/11630</f>
        <v>53.959029433302668</v>
      </c>
      <c r="D3" s="49">
        <f t="shared" si="0"/>
        <v>54.661897513214882</v>
      </c>
      <c r="E3" s="49">
        <f t="shared" si="0"/>
        <v>55.307386294817462</v>
      </c>
      <c r="F3" s="49">
        <f t="shared" si="0"/>
        <v>57.298903913050552</v>
      </c>
      <c r="G3" s="49">
        <f t="shared" si="0"/>
        <v>57.19078461004451</v>
      </c>
      <c r="H3" s="49">
        <f t="shared" si="0"/>
        <v>58.313096249482044</v>
      </c>
      <c r="I3" s="49">
        <f t="shared" si="0"/>
        <v>59.024432862506089</v>
      </c>
      <c r="J3" s="49">
        <f t="shared" si="0"/>
        <v>59.227520752060478</v>
      </c>
      <c r="K3" s="49">
        <f t="shared" si="0"/>
        <v>60.704899428855306</v>
      </c>
      <c r="L3" s="49">
        <f t="shared" si="0"/>
        <v>60.986654248924246</v>
      </c>
      <c r="M3" s="49">
        <f t="shared" si="0"/>
        <v>62.189125164351381</v>
      </c>
      <c r="N3" s="49">
        <f t="shared" si="0"/>
        <v>63.895825631183257</v>
      </c>
      <c r="O3" s="49">
        <f t="shared" si="0"/>
        <v>66.532728625515063</v>
      </c>
      <c r="P3" s="49">
        <f t="shared" si="0"/>
        <v>69.38504723085461</v>
      </c>
      <c r="Q3" s="49">
        <f t="shared" si="0"/>
        <v>75.066478271814532</v>
      </c>
      <c r="R3" s="49">
        <f t="shared" si="0"/>
        <v>80.711553001844592</v>
      </c>
      <c r="S3" s="49">
        <f t="shared" si="0"/>
        <v>86.746127523597636</v>
      </c>
      <c r="T3" s="49">
        <f t="shared" si="0"/>
        <v>95.289177841335132</v>
      </c>
      <c r="U3" s="49">
        <f t="shared" si="0"/>
        <v>102.87417380713813</v>
      </c>
      <c r="V3" s="49">
        <f t="shared" si="0"/>
        <v>115.68232585437792</v>
      </c>
      <c r="W3" s="49">
        <f t="shared" si="0"/>
        <v>127.17040563261456</v>
      </c>
      <c r="X3" s="49">
        <f t="shared" ref="X3:Y3" si="1">X5*X11/11630</f>
        <v>128.02798235421935</v>
      </c>
      <c r="Y3" s="49">
        <f t="shared" si="1"/>
        <v>128.95170395317635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899.80864004656394</v>
      </c>
      <c r="C5" s="49">
        <f t="shared" ref="C5:W5" si="2">C7*C13/1000000</f>
        <v>914.8121077166245</v>
      </c>
      <c r="D5" s="49">
        <f t="shared" si="2"/>
        <v>910.15346720430966</v>
      </c>
      <c r="E5" s="49">
        <f t="shared" si="2"/>
        <v>905.57047707873869</v>
      </c>
      <c r="F5" s="49">
        <f t="shared" si="2"/>
        <v>923.47871659196585</v>
      </c>
      <c r="G5" s="49">
        <f t="shared" si="2"/>
        <v>906.99435293988392</v>
      </c>
      <c r="H5" s="49">
        <f t="shared" si="2"/>
        <v>910.91256125756547</v>
      </c>
      <c r="I5" s="49">
        <f t="shared" si="2"/>
        <v>909.66750855412988</v>
      </c>
      <c r="J5" s="49">
        <f t="shared" si="2"/>
        <v>902.21759539040477</v>
      </c>
      <c r="K5" s="49">
        <f t="shared" si="2"/>
        <v>918.30807993511291</v>
      </c>
      <c r="L5" s="49">
        <f t="shared" si="2"/>
        <v>913.52645676038526</v>
      </c>
      <c r="M5" s="49">
        <f t="shared" si="2"/>
        <v>924.77856749728255</v>
      </c>
      <c r="N5" s="49">
        <f t="shared" si="2"/>
        <v>943.57130380603792</v>
      </c>
      <c r="O5" s="49">
        <f t="shared" si="2"/>
        <v>977.37433939089317</v>
      </c>
      <c r="P5" s="49">
        <f t="shared" si="2"/>
        <v>1012.1129705269168</v>
      </c>
      <c r="Q5" s="49">
        <f t="shared" si="2"/>
        <v>1086.1089431717633</v>
      </c>
      <c r="R5" s="49">
        <f t="shared" si="2"/>
        <v>1149.7340640923837</v>
      </c>
      <c r="S5" s="49">
        <f t="shared" si="2"/>
        <v>1238.8286524886055</v>
      </c>
      <c r="T5" s="49">
        <f t="shared" si="2"/>
        <v>1362.8961630082913</v>
      </c>
      <c r="U5" s="49">
        <f t="shared" si="2"/>
        <v>1467.4432049509428</v>
      </c>
      <c r="V5" s="49">
        <f t="shared" si="2"/>
        <v>1585.6091698330367</v>
      </c>
      <c r="W5" s="49">
        <f t="shared" si="2"/>
        <v>1665.6389357465544</v>
      </c>
      <c r="X5" s="49">
        <f t="shared" ref="X5:Y5" si="3">X7*X13/1000000</f>
        <v>1740.9907006788046</v>
      </c>
      <c r="Y5" s="49">
        <f t="shared" si="3"/>
        <v>1787.7311972068594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2687329.8558695437</v>
      </c>
      <c r="C7" s="35">
        <v>2772032.3599595441</v>
      </c>
      <c r="D7" s="35">
        <v>2814780.6873219418</v>
      </c>
      <c r="E7" s="35">
        <v>2875933.0288228556</v>
      </c>
      <c r="F7" s="35">
        <v>3042396.9389881981</v>
      </c>
      <c r="G7" s="35">
        <v>3116097.819030432</v>
      </c>
      <c r="H7" s="35">
        <v>3247738.6048494917</v>
      </c>
      <c r="I7" s="35">
        <v>3365371.6706920331</v>
      </c>
      <c r="J7" s="35">
        <v>3487807.8909135456</v>
      </c>
      <c r="K7" s="35">
        <v>3777251.1985083353</v>
      </c>
      <c r="L7" s="35">
        <v>3987940.3348837639</v>
      </c>
      <c r="M7" s="35">
        <v>4354985.6322952919</v>
      </c>
      <c r="N7" s="35">
        <v>4778812.0001694234</v>
      </c>
      <c r="O7" s="35">
        <v>5356326.228436782</v>
      </c>
      <c r="P7" s="35">
        <v>6062305.0862736618</v>
      </c>
      <c r="Q7" s="35">
        <v>6985529.2120316513</v>
      </c>
      <c r="R7" s="35">
        <v>7809983.0867710561</v>
      </c>
      <c r="S7" s="35">
        <v>8733343.408512082</v>
      </c>
      <c r="T7" s="35">
        <v>9857164.3725438863</v>
      </c>
      <c r="U7" s="35">
        <v>10843997.329982083</v>
      </c>
      <c r="V7" s="35">
        <v>11828329.369814834</v>
      </c>
      <c r="W7" s="35">
        <v>12547175.955198815</v>
      </c>
      <c r="X7" s="35">
        <v>13248290.809655545</v>
      </c>
      <c r="Y7" s="35">
        <v>13749206.27518153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586052.95093160216</v>
      </c>
      <c r="D8" s="52">
        <v>561539.21129418211</v>
      </c>
      <c r="E8" s="52">
        <v>597990.36158500891</v>
      </c>
      <c r="F8" s="52">
        <v>721976.87065465236</v>
      </c>
      <c r="G8" s="52">
        <v>648538.42456498649</v>
      </c>
      <c r="H8" s="52">
        <v>717693.73675066186</v>
      </c>
      <c r="I8" s="52">
        <v>679172.27713672351</v>
      </c>
      <c r="J8" s="52">
        <v>720426.5818065214</v>
      </c>
      <c r="K8" s="52">
        <v>1011420.178249442</v>
      </c>
      <c r="L8" s="52">
        <v>859227.56094041513</v>
      </c>
      <c r="M8" s="52">
        <v>1084739.0341621898</v>
      </c>
      <c r="N8" s="52">
        <v>1102998.645010855</v>
      </c>
      <c r="O8" s="52">
        <v>1297940.81007388</v>
      </c>
      <c r="P8" s="52">
        <v>1717399.0360863218</v>
      </c>
      <c r="Q8" s="52">
        <v>1782451.6866984051</v>
      </c>
      <c r="R8" s="52">
        <v>1909192.9089015946</v>
      </c>
      <c r="S8" s="52">
        <v>2026358.9667518809</v>
      </c>
      <c r="T8" s="52">
        <v>2421761.7741056848</v>
      </c>
      <c r="U8" s="52">
        <v>2704231.9935245188</v>
      </c>
      <c r="V8" s="52">
        <v>2766783.7265311554</v>
      </c>
      <c r="W8" s="52">
        <v>2628039.494285576</v>
      </c>
      <c r="X8" s="52">
        <v>2727473.8212086111</v>
      </c>
      <c r="Y8" s="52">
        <v>2922677.2396316696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501350.44684160175</v>
      </c>
      <c r="D9" s="36">
        <v>518790.88393178442</v>
      </c>
      <c r="E9" s="36">
        <v>536838.02008409519</v>
      </c>
      <c r="F9" s="36">
        <v>555512.96048930986</v>
      </c>
      <c r="G9" s="36">
        <v>574837.54452275252</v>
      </c>
      <c r="H9" s="36">
        <v>586052.95093160216</v>
      </c>
      <c r="I9" s="36">
        <v>561539.21129418211</v>
      </c>
      <c r="J9" s="36">
        <v>597990.36158500891</v>
      </c>
      <c r="K9" s="36">
        <v>721976.8706546519</v>
      </c>
      <c r="L9" s="36">
        <v>648538.42456498602</v>
      </c>
      <c r="M9" s="36">
        <v>717693.73675066233</v>
      </c>
      <c r="N9" s="36">
        <v>679172.27713672351</v>
      </c>
      <c r="O9" s="36">
        <v>720426.58180652093</v>
      </c>
      <c r="P9" s="36">
        <v>1011420.178249442</v>
      </c>
      <c r="Q9" s="36">
        <v>859227.5609404156</v>
      </c>
      <c r="R9" s="36">
        <v>1084739.0341621898</v>
      </c>
      <c r="S9" s="36">
        <v>1102998.645010855</v>
      </c>
      <c r="T9" s="36">
        <v>1297940.8100738805</v>
      </c>
      <c r="U9" s="36">
        <v>1717399.0360863209</v>
      </c>
      <c r="V9" s="36">
        <v>1782451.6866984051</v>
      </c>
      <c r="W9" s="36">
        <v>1909192.9089015946</v>
      </c>
      <c r="X9" s="36">
        <v>2026358.9667518809</v>
      </c>
      <c r="Y9" s="36">
        <v>2421761.7741056848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672.37726420728666</v>
      </c>
      <c r="C11" s="54">
        <v>685.98076808981216</v>
      </c>
      <c r="D11" s="54">
        <v>698.47326960298687</v>
      </c>
      <c r="E11" s="54">
        <v>710.29800428531325</v>
      </c>
      <c r="F11" s="54">
        <v>721.6043429436362</v>
      </c>
      <c r="G11" s="54">
        <v>733.33292854459785</v>
      </c>
      <c r="H11" s="54">
        <v>744.50758308262778</v>
      </c>
      <c r="I11" s="54">
        <v>754.62094417555886</v>
      </c>
      <c r="J11" s="54">
        <v>763.46999866301769</v>
      </c>
      <c r="K11" s="54">
        <v>768.80297122886316</v>
      </c>
      <c r="L11" s="54">
        <v>776.41406405488397</v>
      </c>
      <c r="M11" s="54">
        <v>782.08941154286845</v>
      </c>
      <c r="N11" s="54">
        <v>787.54880430680828</v>
      </c>
      <c r="O11" s="54">
        <v>791.6881001776278</v>
      </c>
      <c r="P11" s="54">
        <v>797.29054245271982</v>
      </c>
      <c r="Q11" s="54">
        <v>803.80807817649861</v>
      </c>
      <c r="R11" s="54">
        <v>816.42824260622058</v>
      </c>
      <c r="S11" s="54">
        <v>814.36400512113585</v>
      </c>
      <c r="T11" s="54">
        <v>813.13101347984764</v>
      </c>
      <c r="U11" s="54">
        <v>815.31376297252564</v>
      </c>
      <c r="V11" s="54">
        <v>848.49752087904687</v>
      </c>
      <c r="W11" s="54">
        <v>887.94263016216644</v>
      </c>
      <c r="X11" s="54">
        <v>855.24031472369722</v>
      </c>
      <c r="Y11" s="54">
        <v>838.88915700446262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334.83371536294396</v>
      </c>
      <c r="C13" s="35">
        <v>330.01494532696421</v>
      </c>
      <c r="D13" s="35">
        <v>323.34791527586265</v>
      </c>
      <c r="E13" s="35">
        <v>314.87884731773346</v>
      </c>
      <c r="F13" s="35">
        <v>303.53656511996252</v>
      </c>
      <c r="G13" s="35">
        <v>291.06735590928707</v>
      </c>
      <c r="H13" s="35">
        <v>280.47594713977281</v>
      </c>
      <c r="I13" s="35">
        <v>270.3022422385435</v>
      </c>
      <c r="J13" s="35">
        <v>258.67754865193882</v>
      </c>
      <c r="K13" s="35">
        <v>243.1154380989434</v>
      </c>
      <c r="L13" s="35">
        <v>229.07224783918733</v>
      </c>
      <c r="M13" s="35">
        <v>212.34939574528025</v>
      </c>
      <c r="N13" s="35">
        <v>197.44892742643682</v>
      </c>
      <c r="O13" s="35">
        <v>182.47102542074538</v>
      </c>
      <c r="P13" s="35">
        <v>166.95183698665284</v>
      </c>
      <c r="Q13" s="35">
        <v>155.47983698945586</v>
      </c>
      <c r="R13" s="35">
        <v>147.21338718900188</v>
      </c>
      <c r="S13" s="35">
        <v>141.85044541832201</v>
      </c>
      <c r="T13" s="35">
        <v>138.26452633827409</v>
      </c>
      <c r="U13" s="35">
        <v>135.32308799944784</v>
      </c>
      <c r="V13" s="35">
        <v>134.05182762997904</v>
      </c>
      <c r="W13" s="35">
        <v>132.75010581615467</v>
      </c>
      <c r="X13" s="35">
        <v>131.41247619730279</v>
      </c>
      <c r="Y13" s="35">
        <v>130.0243200535775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312.04091745329197</v>
      </c>
      <c r="D14" s="36">
        <v>301.0476120828319</v>
      </c>
      <c r="E14" s="36">
        <v>292.92859875363024</v>
      </c>
      <c r="F14" s="36">
        <v>282.43662130233236</v>
      </c>
      <c r="G14" s="36">
        <v>271.364996189132</v>
      </c>
      <c r="H14" s="36">
        <v>260.26520678343593</v>
      </c>
      <c r="I14" s="36">
        <v>247.0727849125295</v>
      </c>
      <c r="J14" s="36">
        <v>232.8045213198296</v>
      </c>
      <c r="K14" s="36">
        <v>217.51908581814041</v>
      </c>
      <c r="L14" s="36">
        <v>199.25920875776978</v>
      </c>
      <c r="M14" s="36">
        <v>182.57185673459765</v>
      </c>
      <c r="N14" s="36">
        <v>169.17312011246727</v>
      </c>
      <c r="O14" s="36">
        <v>155.26255091473143</v>
      </c>
      <c r="P14" s="36">
        <v>148.33001436135578</v>
      </c>
      <c r="Q14" s="36">
        <v>137.56612782862553</v>
      </c>
      <c r="R14" s="36">
        <v>137.05683655123642</v>
      </c>
      <c r="S14" s="36">
        <v>136.05304646217175</v>
      </c>
      <c r="T14" s="36">
        <v>134.44307987243039</v>
      </c>
      <c r="U14" s="36">
        <v>132.86170213571086</v>
      </c>
      <c r="V14" s="36">
        <v>131.33333768677724</v>
      </c>
      <c r="W14" s="36">
        <v>130.02000430990947</v>
      </c>
      <c r="X14" s="36">
        <v>128.70667093304169</v>
      </c>
      <c r="Y14" s="36">
        <v>127.39333755617392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0.63081572180792167</v>
      </c>
      <c r="C16" s="44">
        <f>C7/RES_summary!C$6</f>
        <v>0.64670664286405211</v>
      </c>
      <c r="D16" s="44">
        <f>D7/RES_summary!D$6</f>
        <v>0.65228167771158096</v>
      </c>
      <c r="E16" s="44">
        <f>E7/RES_summary!E$6</f>
        <v>0.66159166854103346</v>
      </c>
      <c r="F16" s="44">
        <f>F7/RES_summary!F$6</f>
        <v>0.69452998621809459</v>
      </c>
      <c r="G16" s="44">
        <f>G7/RES_summary!G$6</f>
        <v>0.71856278557256814</v>
      </c>
      <c r="H16" s="44">
        <f>H7/RES_summary!H$6</f>
        <v>0.75416504327381617</v>
      </c>
      <c r="I16" s="44">
        <f>I7/RES_summary!I$6</f>
        <v>0.77734094004488286</v>
      </c>
      <c r="J16" s="44">
        <f>J7/RES_summary!J$6</f>
        <v>0.7782396603478543</v>
      </c>
      <c r="K16" s="44">
        <f>K7/RES_summary!K$6</f>
        <v>0.82022362766806522</v>
      </c>
      <c r="L16" s="44">
        <f>L7/RES_summary!L$6</f>
        <v>0.87523353478134502</v>
      </c>
      <c r="M16" s="44">
        <f>M7/RES_summary!M$6</f>
        <v>0.95327485079618779</v>
      </c>
      <c r="N16" s="44">
        <f>N7/RES_summary!N$6</f>
        <v>1.0391290195357903</v>
      </c>
      <c r="O16" s="44">
        <f>O7/RES_summary!O$6</f>
        <v>1.1417914179940105</v>
      </c>
      <c r="P16" s="44">
        <f>P7/RES_summary!P$6</f>
        <v>1.2803616694538782</v>
      </c>
      <c r="Q16" s="44">
        <f>Q7/RES_summary!Q$6</f>
        <v>1.4584009770716757</v>
      </c>
      <c r="R16" s="44">
        <f>R7/RES_summary!R$6</f>
        <v>1.6157463588779157</v>
      </c>
      <c r="S16" s="44">
        <f>S7/RES_summary!S$6</f>
        <v>1.7946987691008471</v>
      </c>
      <c r="T16" s="44">
        <f>T7/RES_summary!T$6</f>
        <v>1.9850219376898142</v>
      </c>
      <c r="U16" s="44">
        <f>U7/RES_summary!U$6</f>
        <v>2.1437158468721655</v>
      </c>
      <c r="V16" s="44">
        <f>V7/RES_summary!V$6</f>
        <v>2.3009350487962124</v>
      </c>
      <c r="W16" s="44">
        <f>W7/RES_summary!W$6</f>
        <v>2.4116875646927154</v>
      </c>
      <c r="X16" s="44">
        <f>X7/RES_summary!X$6</f>
        <v>2.4982365472699133</v>
      </c>
      <c r="Y16" s="44">
        <f>Y7/RES_summary!Y$6</f>
        <v>2.5651805749174907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4">B13*B16</f>
        <v>211.2183718423037</v>
      </c>
      <c r="C17" s="52">
        <f t="shared" si="4"/>
        <v>213.42285738736473</v>
      </c>
      <c r="D17" s="52">
        <f t="shared" si="4"/>
        <v>210.91392066068184</v>
      </c>
      <c r="E17" s="52">
        <f t="shared" si="4"/>
        <v>208.3212219852166</v>
      </c>
      <c r="F17" s="52">
        <f t="shared" si="4"/>
        <v>210.81524638945533</v>
      </c>
      <c r="G17" s="52">
        <f t="shared" si="4"/>
        <v>209.15017005141942</v>
      </c>
      <c r="H17" s="52">
        <f t="shared" si="4"/>
        <v>211.52515481193134</v>
      </c>
      <c r="I17" s="52">
        <f t="shared" si="4"/>
        <v>210.11699907794903</v>
      </c>
      <c r="J17" s="52">
        <f t="shared" si="4"/>
        <v>201.31312760250043</v>
      </c>
      <c r="K17" s="52">
        <f t="shared" si="4"/>
        <v>199.4090265796263</v>
      </c>
      <c r="L17" s="52">
        <f t="shared" si="4"/>
        <v>200.49171319660024</v>
      </c>
      <c r="M17" s="52">
        <f t="shared" si="4"/>
        <v>202.42733854574266</v>
      </c>
      <c r="N17" s="52">
        <f t="shared" si="4"/>
        <v>205.1749103650267</v>
      </c>
      <c r="O17" s="52">
        <f t="shared" si="4"/>
        <v>208.34385085797399</v>
      </c>
      <c r="P17" s="52">
        <f t="shared" si="4"/>
        <v>213.75873272262254</v>
      </c>
      <c r="Q17" s="52">
        <f t="shared" si="4"/>
        <v>226.7519461803673</v>
      </c>
      <c r="R17" s="52">
        <f t="shared" ref="R17:V17" si="5">R13*R16</f>
        <v>237.85949432871459</v>
      </c>
      <c r="S17" s="52">
        <f t="shared" si="5"/>
        <v>254.57881978866942</v>
      </c>
      <c r="T17" s="52">
        <f t="shared" si="5"/>
        <v>274.45811798576517</v>
      </c>
      <c r="U17" s="52">
        <f t="shared" si="5"/>
        <v>290.09424819209289</v>
      </c>
      <c r="V17" s="52">
        <f t="shared" si="5"/>
        <v>308.44454854900727</v>
      </c>
      <c r="W17" s="52">
        <f t="shared" ref="W17:Y17" si="6">W13*W16</f>
        <v>320.15177940846235</v>
      </c>
      <c r="X17" s="52">
        <f t="shared" si="6"/>
        <v>328.29945080333943</v>
      </c>
      <c r="Y17" s="52">
        <f t="shared" si="6"/>
        <v>333.53586006829175</v>
      </c>
      <c r="DA17" s="63" t="s">
        <v>1046</v>
      </c>
    </row>
    <row r="18" spans="1:105" ht="12.95" customHeight="1" x14ac:dyDescent="0.25">
      <c r="A18" s="53" t="s">
        <v>42</v>
      </c>
      <c r="B18" s="36">
        <f>B3*11630*1000/RES_summary!B$6</f>
        <v>142.01843100964552</v>
      </c>
      <c r="C18" s="36">
        <f>C3*11630*1000/RES_summary!C$6</f>
        <v>146.40397563850689</v>
      </c>
      <c r="D18" s="36">
        <f>D3*11630*1000/RES_summary!D$6</f>
        <v>147.3177357686514</v>
      </c>
      <c r="E18" s="36">
        <f>E3*11630*1000/RES_summary!E$6</f>
        <v>147.97014822637706</v>
      </c>
      <c r="F18" s="36">
        <f>F3*11630*1000/RES_summary!F$6</f>
        <v>152.12519735336369</v>
      </c>
      <c r="G18" s="36">
        <f>G3*11630*1000/RES_summary!G$6</f>
        <v>153.37670670940804</v>
      </c>
      <c r="H18" s="36">
        <f>H3*11630*1000/RES_summary!H$6</f>
        <v>157.48208177020965</v>
      </c>
      <c r="I18" s="36">
        <f>I3*11630*1000/RES_summary!I$6</f>
        <v>158.55868823153696</v>
      </c>
      <c r="J18" s="36">
        <f>J3*11630*1000/RES_summary!J$6</f>
        <v>153.69653326152891</v>
      </c>
      <c r="K18" s="36">
        <f>K3*11630*1000/RES_summary!K$6</f>
        <v>153.30625212427205</v>
      </c>
      <c r="L18" s="36">
        <f>L3*11630*1000/RES_summary!L$6</f>
        <v>155.66458585229861</v>
      </c>
      <c r="M18" s="36">
        <f>M3*11630*1000/RES_summary!M$6</f>
        <v>158.3162780834289</v>
      </c>
      <c r="N18" s="36">
        <f>N3*11630*1000/RES_summary!N$6</f>
        <v>161.58525533173335</v>
      </c>
      <c r="O18" s="36">
        <f>O3*11630*1000/RES_summary!O$6</f>
        <v>164.94334746944043</v>
      </c>
      <c r="P18" s="36">
        <f>P3*11630*1000/RES_summary!P$6</f>
        <v>170.42781596642567</v>
      </c>
      <c r="Q18" s="36">
        <f>Q3*11630*1000/RES_summary!Q$6</f>
        <v>182.26504608202191</v>
      </c>
      <c r="R18" s="36">
        <f>R3*11630*1000/RES_summary!R$6</f>
        <v>194.19520894199678</v>
      </c>
      <c r="S18" s="36">
        <f>S3*11630*1000/RES_summary!S$6</f>
        <v>207.31982730211271</v>
      </c>
      <c r="T18" s="36">
        <f>T3*11630*1000/RES_summary!T$6</f>
        <v>223.17040763553686</v>
      </c>
      <c r="U18" s="36">
        <f>U3*11630*1000/RES_summary!U$6</f>
        <v>236.51783311018107</v>
      </c>
      <c r="V18" s="36">
        <f>V3*11630*1000/RES_summary!V$6</f>
        <v>261.71443477248948</v>
      </c>
      <c r="W18" s="36">
        <f>W3*11630*1000/RES_summary!W$6</f>
        <v>284.2764130590478</v>
      </c>
      <c r="X18" s="36">
        <f>X3*11630*1000/RES_summary!X$6</f>
        <v>280.7749256286649</v>
      </c>
      <c r="Y18" s="36">
        <f>Y3*11630*1000/RES_summary!Y$6</f>
        <v>279.79961648344761</v>
      </c>
      <c r="DA18" s="60" t="s">
        <v>1054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233.96789451732343</v>
      </c>
      <c r="C3" s="49">
        <f t="shared" ref="C3:W3" si="0">C5*C11/11630</f>
        <v>237.14358961365048</v>
      </c>
      <c r="D3" s="49">
        <f t="shared" si="0"/>
        <v>239.0587015213269</v>
      </c>
      <c r="E3" s="49">
        <f t="shared" si="0"/>
        <v>240.32760542603518</v>
      </c>
      <c r="F3" s="49">
        <f t="shared" si="0"/>
        <v>240.86024762400123</v>
      </c>
      <c r="G3" s="49">
        <f t="shared" si="0"/>
        <v>237.50839702570039</v>
      </c>
      <c r="H3" s="49">
        <f t="shared" si="0"/>
        <v>234.88448218248749</v>
      </c>
      <c r="I3" s="49">
        <f t="shared" si="0"/>
        <v>233.95081188019824</v>
      </c>
      <c r="J3" s="49">
        <f t="shared" si="0"/>
        <v>228.92546425494743</v>
      </c>
      <c r="K3" s="49">
        <f t="shared" si="0"/>
        <v>229.37280449804697</v>
      </c>
      <c r="L3" s="49">
        <f t="shared" si="0"/>
        <v>224.59590925813697</v>
      </c>
      <c r="M3" s="49">
        <f t="shared" si="0"/>
        <v>214.57742941178813</v>
      </c>
      <c r="N3" s="49">
        <f t="shared" si="0"/>
        <v>201.94597593129944</v>
      </c>
      <c r="O3" s="49">
        <f t="shared" si="0"/>
        <v>196.2515655100992</v>
      </c>
      <c r="P3" s="49">
        <f t="shared" si="0"/>
        <v>186.59027398290038</v>
      </c>
      <c r="Q3" s="49">
        <f t="shared" si="0"/>
        <v>172.42269668996499</v>
      </c>
      <c r="R3" s="49">
        <f t="shared" si="0"/>
        <v>160.57864017873536</v>
      </c>
      <c r="S3" s="49">
        <f t="shared" si="0"/>
        <v>149.96355925657249</v>
      </c>
      <c r="T3" s="49">
        <f t="shared" si="0"/>
        <v>139.06353537815258</v>
      </c>
      <c r="U3" s="49">
        <f t="shared" si="0"/>
        <v>129.85170256856429</v>
      </c>
      <c r="V3" s="49">
        <f t="shared" si="0"/>
        <v>127.24066893100091</v>
      </c>
      <c r="W3" s="49">
        <f t="shared" si="0"/>
        <v>127.66217004825469</v>
      </c>
      <c r="X3" s="49">
        <f t="shared" ref="X3:Y3" si="1">X5*X11/11630</f>
        <v>117.11237479088618</v>
      </c>
      <c r="Y3" s="49">
        <f t="shared" si="1"/>
        <v>108.73864942310982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4789.4788080297294</v>
      </c>
      <c r="C5" s="49">
        <f t="shared" ref="C5:W5" si="2">C7*C13/1000000</f>
        <v>4863.0187291125503</v>
      </c>
      <c r="D5" s="49">
        <f t="shared" si="2"/>
        <v>4912.8923868267748</v>
      </c>
      <c r="E5" s="49">
        <f t="shared" si="2"/>
        <v>4949.327155436079</v>
      </c>
      <c r="F5" s="49">
        <f t="shared" si="2"/>
        <v>4967.4874859294359</v>
      </c>
      <c r="G5" s="49">
        <f t="shared" si="2"/>
        <v>4896.012593669031</v>
      </c>
      <c r="H5" s="49">
        <f t="shared" si="2"/>
        <v>4839.7960705248342</v>
      </c>
      <c r="I5" s="49">
        <f t="shared" si="2"/>
        <v>4822.9256747856725</v>
      </c>
      <c r="J5" s="49">
        <f t="shared" si="2"/>
        <v>4725.4472069324929</v>
      </c>
      <c r="K5" s="49">
        <f t="shared" si="2"/>
        <v>4763.0835903232528</v>
      </c>
      <c r="L5" s="49">
        <f t="shared" si="2"/>
        <v>4674.1940698910303</v>
      </c>
      <c r="M5" s="49">
        <f t="shared" si="2"/>
        <v>4470.4415655986677</v>
      </c>
      <c r="N5" s="49">
        <f t="shared" si="2"/>
        <v>4210.4008562353956</v>
      </c>
      <c r="O5" s="49">
        <f t="shared" si="2"/>
        <v>4103.1649203282241</v>
      </c>
      <c r="P5" s="49">
        <f t="shared" si="2"/>
        <v>3902.3448442083391</v>
      </c>
      <c r="Q5" s="49">
        <f t="shared" si="2"/>
        <v>3602.1236342660727</v>
      </c>
      <c r="R5" s="49">
        <f t="shared" si="2"/>
        <v>3348.6546529009011</v>
      </c>
      <c r="S5" s="49">
        <f t="shared" si="2"/>
        <v>3143.2482747381978</v>
      </c>
      <c r="T5" s="49">
        <f t="shared" si="2"/>
        <v>2919.0138342118366</v>
      </c>
      <c r="U5" s="49">
        <f t="shared" si="2"/>
        <v>2715.0929595988296</v>
      </c>
      <c r="V5" s="49">
        <f t="shared" si="2"/>
        <v>2547.5074546788182</v>
      </c>
      <c r="W5" s="49">
        <f t="shared" si="2"/>
        <v>2429.7645549788849</v>
      </c>
      <c r="X5" s="49">
        <f t="shared" ref="X5:Y5" si="3">X7*X13/1000000</f>
        <v>2328.1636534758072</v>
      </c>
      <c r="Y5" s="49">
        <f t="shared" si="3"/>
        <v>2210.8892553598243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76371686.332179487</v>
      </c>
      <c r="C7" s="35">
        <v>77862691.044048667</v>
      </c>
      <c r="D7" s="35">
        <v>79506138.833120018</v>
      </c>
      <c r="E7" s="35">
        <v>81260450.596857131</v>
      </c>
      <c r="F7" s="35">
        <v>83126164.629924998</v>
      </c>
      <c r="G7" s="35">
        <v>83535849.235196948</v>
      </c>
      <c r="H7" s="35">
        <v>84233450.111440957</v>
      </c>
      <c r="I7" s="35">
        <v>86074874.445290208</v>
      </c>
      <c r="J7" s="35">
        <v>86839046.454365745</v>
      </c>
      <c r="K7" s="35">
        <v>90712811.42563802</v>
      </c>
      <c r="L7" s="35">
        <v>93357191.853163153</v>
      </c>
      <c r="M7" s="35">
        <v>94712666.005789012</v>
      </c>
      <c r="N7" s="35">
        <v>94713185.664945602</v>
      </c>
      <c r="O7" s="35">
        <v>98028902.482872814</v>
      </c>
      <c r="P7" s="35">
        <v>99774649.537111521</v>
      </c>
      <c r="Q7" s="35">
        <v>101480401.98522371</v>
      </c>
      <c r="R7" s="35">
        <v>103263882.51676653</v>
      </c>
      <c r="S7" s="35">
        <v>105762686.33695649</v>
      </c>
      <c r="T7" s="35">
        <v>108060471.21820168</v>
      </c>
      <c r="U7" s="35">
        <v>110379224.8501115</v>
      </c>
      <c r="V7" s="35">
        <v>112689418.18923694</v>
      </c>
      <c r="W7" s="35">
        <v>117038144.36348119</v>
      </c>
      <c r="X7" s="35">
        <v>121884062.69345124</v>
      </c>
      <c r="Y7" s="35">
        <v>125354986.19509178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19874705.204158515</v>
      </c>
      <c r="D8" s="52">
        <v>20201757.178075835</v>
      </c>
      <c r="E8" s="52">
        <v>20689452.63992165</v>
      </c>
      <c r="F8" s="52">
        <v>20733438.411192238</v>
      </c>
      <c r="G8" s="52">
        <v>19524093.154824808</v>
      </c>
      <c r="H8" s="52">
        <v>19942648.862639882</v>
      </c>
      <c r="I8" s="52">
        <v>22298486.386411123</v>
      </c>
      <c r="J8" s="52">
        <v>21217910.654145285</v>
      </c>
      <c r="K8" s="52">
        <v>24000272.571005188</v>
      </c>
      <c r="L8" s="52">
        <v>22941592.79184252</v>
      </c>
      <c r="M8" s="52">
        <v>22131210.766906291</v>
      </c>
      <c r="N8" s="52">
        <v>18802369.247618407</v>
      </c>
      <c r="O8" s="52">
        <v>17653312.744681388</v>
      </c>
      <c r="P8" s="52">
        <v>16533268.626283631</v>
      </c>
      <c r="Q8" s="52">
        <v>18937508.467598423</v>
      </c>
      <c r="R8" s="52">
        <v>15701393.837076545</v>
      </c>
      <c r="S8" s="52">
        <v>13406959.799847379</v>
      </c>
      <c r="T8" s="52">
        <v>12468426.129794255</v>
      </c>
      <c r="U8" s="52">
        <v>10987554.16096659</v>
      </c>
      <c r="V8" s="52">
        <v>9649199.5133078396</v>
      </c>
      <c r="W8" s="52">
        <v>10768737.461920753</v>
      </c>
      <c r="X8" s="52">
        <v>10977405.136358589</v>
      </c>
      <c r="Y8" s="52">
        <v>9820512.5874867588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18383700.492289335</v>
      </c>
      <c r="D9" s="36">
        <v>18558309.389004484</v>
      </c>
      <c r="E9" s="36">
        <v>18935140.876184538</v>
      </c>
      <c r="F9" s="36">
        <v>18867724.378124371</v>
      </c>
      <c r="G9" s="36">
        <v>19114408.549552858</v>
      </c>
      <c r="H9" s="36">
        <v>19245047.986395866</v>
      </c>
      <c r="I9" s="36">
        <v>20457062.052561879</v>
      </c>
      <c r="J9" s="36">
        <v>20453738.645069748</v>
      </c>
      <c r="K9" s="36">
        <v>20126507.599732906</v>
      </c>
      <c r="L9" s="36">
        <v>20297212.364317387</v>
      </c>
      <c r="M9" s="36">
        <v>20775736.614280432</v>
      </c>
      <c r="N9" s="36">
        <v>18801849.588461816</v>
      </c>
      <c r="O9" s="36">
        <v>14337595.926754177</v>
      </c>
      <c r="P9" s="36">
        <v>14787521.572044924</v>
      </c>
      <c r="Q9" s="36">
        <v>17231756.019486234</v>
      </c>
      <c r="R9" s="36">
        <v>13917913.305533722</v>
      </c>
      <c r="S9" s="36">
        <v>10908155.979657426</v>
      </c>
      <c r="T9" s="36">
        <v>10170641.248549059</v>
      </c>
      <c r="U9" s="36">
        <v>8668800.5290567726</v>
      </c>
      <c r="V9" s="36">
        <v>7339006.1741824001</v>
      </c>
      <c r="W9" s="36">
        <v>6420011.2876764983</v>
      </c>
      <c r="X9" s="36">
        <v>6131486.8063885421</v>
      </c>
      <c r="Y9" s="36">
        <v>6349589.0858462155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568.13000376461446</v>
      </c>
      <c r="C11" s="54">
        <v>567.13331797306432</v>
      </c>
      <c r="D11" s="54">
        <v>565.90954569814835</v>
      </c>
      <c r="E11" s="54">
        <v>564.72525725742298</v>
      </c>
      <c r="F11" s="54">
        <v>563.90774768967901</v>
      </c>
      <c r="G11" s="54">
        <v>564.1780131408749</v>
      </c>
      <c r="H11" s="54">
        <v>564.42595679162559</v>
      </c>
      <c r="I11" s="54">
        <v>564.14884359328596</v>
      </c>
      <c r="J11" s="54">
        <v>563.41824015706823</v>
      </c>
      <c r="K11" s="54">
        <v>560.05855570786775</v>
      </c>
      <c r="L11" s="54">
        <v>558.82370000375863</v>
      </c>
      <c r="M11" s="54">
        <v>558.2302033121199</v>
      </c>
      <c r="N11" s="54">
        <v>557.816649833425</v>
      </c>
      <c r="O11" s="54">
        <v>556.2549278910966</v>
      </c>
      <c r="P11" s="54">
        <v>556.08742257665961</v>
      </c>
      <c r="Q11" s="54">
        <v>556.69270855353773</v>
      </c>
      <c r="R11" s="54">
        <v>557.6954863532651</v>
      </c>
      <c r="S11" s="54">
        <v>554.86428105944094</v>
      </c>
      <c r="T11" s="54">
        <v>554.06003818567183</v>
      </c>
      <c r="U11" s="54">
        <v>556.2149522480953</v>
      </c>
      <c r="V11" s="54">
        <v>580.88504390818764</v>
      </c>
      <c r="W11" s="54">
        <v>611.05140192239924</v>
      </c>
      <c r="X11" s="54">
        <v>585.01768841919579</v>
      </c>
      <c r="Y11" s="54">
        <v>572.00083166759407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62.712754399553774</v>
      </c>
      <c r="C13" s="35">
        <v>62.456340307599078</v>
      </c>
      <c r="D13" s="35">
        <v>61.79261700959627</v>
      </c>
      <c r="E13" s="35">
        <v>60.906961739484885</v>
      </c>
      <c r="F13" s="35">
        <v>59.758410700704523</v>
      </c>
      <c r="G13" s="35">
        <v>58.609718324454981</v>
      </c>
      <c r="H13" s="35">
        <v>57.456937405766695</v>
      </c>
      <c r="I13" s="35">
        <v>56.03174800854525</v>
      </c>
      <c r="J13" s="35">
        <v>54.416157245758498</v>
      </c>
      <c r="K13" s="35">
        <v>52.507286627620381</v>
      </c>
      <c r="L13" s="35">
        <v>50.067852054106723</v>
      </c>
      <c r="M13" s="35">
        <v>47.200039383596554</v>
      </c>
      <c r="N13" s="35">
        <v>44.454220673454884</v>
      </c>
      <c r="O13" s="35">
        <v>41.856685287740639</v>
      </c>
      <c r="P13" s="35">
        <v>39.111586583492318</v>
      </c>
      <c r="Q13" s="35">
        <v>35.495756459366099</v>
      </c>
      <c r="R13" s="35">
        <v>32.428130448777125</v>
      </c>
      <c r="S13" s="35">
        <v>29.719822591532054</v>
      </c>
      <c r="T13" s="35">
        <v>27.012780911510209</v>
      </c>
      <c r="U13" s="35">
        <v>24.597862172757296</v>
      </c>
      <c r="V13" s="35">
        <v>22.606447842341712</v>
      </c>
      <c r="W13" s="35">
        <v>20.760450092517285</v>
      </c>
      <c r="X13" s="35">
        <v>19.101460863930473</v>
      </c>
      <c r="Y13" s="35">
        <v>17.637026834488939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61.708206607970368</v>
      </c>
      <c r="D14" s="36">
        <v>60.078777215111565</v>
      </c>
      <c r="E14" s="36">
        <v>59.124952074829352</v>
      </c>
      <c r="F14" s="36">
        <v>57.69165155654742</v>
      </c>
      <c r="G14" s="36">
        <v>56.695231103497832</v>
      </c>
      <c r="H14" s="36">
        <v>55.423149767016113</v>
      </c>
      <c r="I14" s="36">
        <v>53.56340030634145</v>
      </c>
      <c r="J14" s="36">
        <v>51.342744370717135</v>
      </c>
      <c r="K14" s="36">
        <v>49.205798011251552</v>
      </c>
      <c r="L14" s="36">
        <v>45.164060063416002</v>
      </c>
      <c r="M14" s="36">
        <v>41.311012367627171</v>
      </c>
      <c r="N14" s="36">
        <v>38.308478325801183</v>
      </c>
      <c r="O14" s="36">
        <v>34.594138937307939</v>
      </c>
      <c r="P14" s="36">
        <v>30.54270481318936</v>
      </c>
      <c r="Q14" s="36">
        <v>26.198160460301079</v>
      </c>
      <c r="R14" s="36">
        <v>22.835469592405456</v>
      </c>
      <c r="S14" s="36">
        <v>18.272022088194447</v>
      </c>
      <c r="T14" s="36">
        <v>14.428110222695326</v>
      </c>
      <c r="U14" s="36">
        <v>11.642345737250345</v>
      </c>
      <c r="V14" s="36">
        <v>10.485240059942019</v>
      </c>
      <c r="W14" s="36">
        <v>9.8561256563454975</v>
      </c>
      <c r="X14" s="36">
        <v>9.2270112527489747</v>
      </c>
      <c r="Y14" s="36">
        <v>8.5978968491524537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17.927259779478561</v>
      </c>
      <c r="C16" s="44">
        <f>C7/RES_summary!C$6</f>
        <v>18.165126878314108</v>
      </c>
      <c r="D16" s="44">
        <f>D7/RES_summary!D$6</f>
        <v>18.424312011241906</v>
      </c>
      <c r="E16" s="44">
        <f>E7/RES_summary!E$6</f>
        <v>18.693494096688291</v>
      </c>
      <c r="F16" s="44">
        <f>F7/RES_summary!F$6</f>
        <v>18.976358158572559</v>
      </c>
      <c r="G16" s="44">
        <f>G7/RES_summary!G$6</f>
        <v>19.263115604082707</v>
      </c>
      <c r="H16" s="44">
        <f>H7/RES_summary!H$6</f>
        <v>19.560048168144263</v>
      </c>
      <c r="I16" s="44">
        <f>I7/RES_summary!I$6</f>
        <v>19.881763550291108</v>
      </c>
      <c r="J16" s="44">
        <f>J7/RES_summary!J$6</f>
        <v>19.37652305725927</v>
      </c>
      <c r="K16" s="44">
        <f>K7/RES_summary!K$6</f>
        <v>19.698131618275465</v>
      </c>
      <c r="L16" s="44">
        <f>L7/RES_summary!L$6</f>
        <v>20.48910920461044</v>
      </c>
      <c r="M16" s="44">
        <f>M7/RES_summary!M$6</f>
        <v>20.73191743404028</v>
      </c>
      <c r="N16" s="44">
        <f>N7/RES_summary!N$6</f>
        <v>20.594913495997947</v>
      </c>
      <c r="O16" s="44">
        <f>O7/RES_summary!O$6</f>
        <v>20.896516529573244</v>
      </c>
      <c r="P16" s="44">
        <f>P7/RES_summary!P$6</f>
        <v>21.072452645077089</v>
      </c>
      <c r="Q16" s="44">
        <f>Q7/RES_summary!Q$6</f>
        <v>21.186529025455616</v>
      </c>
      <c r="R16" s="44">
        <f>R7/RES_summary!R$6</f>
        <v>21.363457555071836</v>
      </c>
      <c r="S16" s="44">
        <f>S7/RES_summary!S$6</f>
        <v>21.734192062198261</v>
      </c>
      <c r="T16" s="44">
        <f>T7/RES_summary!T$6</f>
        <v>21.761066150292006</v>
      </c>
      <c r="U16" s="44">
        <f>U7/RES_summary!U$6</f>
        <v>21.820523030047713</v>
      </c>
      <c r="V16" s="44">
        <f>V7/RES_summary!V$6</f>
        <v>21.921188008322069</v>
      </c>
      <c r="W16" s="44">
        <f>W7/RES_summary!W$6</f>
        <v>22.495853916766556</v>
      </c>
      <c r="X16" s="44">
        <f>X7/RES_summary!X$6</f>
        <v>22.983736115499276</v>
      </c>
      <c r="Y16" s="44">
        <f>Y7/RES_summary!Y$6</f>
        <v>23.387399179335837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4">B13*B16</f>
        <v>1124.2678396074375</v>
      </c>
      <c r="C17" s="52">
        <f t="shared" si="4"/>
        <v>1134.5273460427009</v>
      </c>
      <c r="D17" s="52">
        <f t="shared" si="4"/>
        <v>1138.4864557759754</v>
      </c>
      <c r="E17" s="52">
        <f t="shared" si="4"/>
        <v>1138.5639297242803</v>
      </c>
      <c r="F17" s="52">
        <f t="shared" si="4"/>
        <v>1133.9970044436441</v>
      </c>
      <c r="G17" s="52">
        <f t="shared" si="4"/>
        <v>1129.0057796067008</v>
      </c>
      <c r="H17" s="52">
        <f t="shared" si="4"/>
        <v>1123.8604632508464</v>
      </c>
      <c r="I17" s="52">
        <f t="shared" si="4"/>
        <v>1114.0099652153913</v>
      </c>
      <c r="J17" s="52">
        <f t="shared" si="4"/>
        <v>1054.3959255598857</v>
      </c>
      <c r="K17" s="52">
        <f t="shared" si="4"/>
        <v>1034.2954429093816</v>
      </c>
      <c r="L17" s="52">
        <f t="shared" si="4"/>
        <v>1025.8456883768717</v>
      </c>
      <c r="M17" s="52">
        <f t="shared" si="4"/>
        <v>978.54731938417319</v>
      </c>
      <c r="N17" s="52">
        <f t="shared" si="4"/>
        <v>915.53082930180688</v>
      </c>
      <c r="O17" s="52">
        <f t="shared" si="4"/>
        <v>874.65891598841745</v>
      </c>
      <c r="P17" s="52">
        <f t="shared" si="4"/>
        <v>824.17705615447426</v>
      </c>
      <c r="Q17" s="52">
        <f t="shared" si="4"/>
        <v>752.03187450686357</v>
      </c>
      <c r="R17" s="52">
        <f t="shared" ref="R17:V17" si="5">R13*R16</f>
        <v>692.77698843278267</v>
      </c>
      <c r="S17" s="52">
        <f t="shared" si="5"/>
        <v>645.93633225881649</v>
      </c>
      <c r="T17" s="52">
        <f t="shared" si="5"/>
        <v>587.82691231871888</v>
      </c>
      <c r="U17" s="52">
        <f t="shared" si="5"/>
        <v>536.73821803059002</v>
      </c>
      <c r="V17" s="52">
        <f t="shared" si="5"/>
        <v>495.56019335229945</v>
      </c>
      <c r="W17" s="52">
        <f t="shared" ref="W17:Y17" si="6">W13*W16</f>
        <v>467.02405252759161</v>
      </c>
      <c r="X17" s="52">
        <f t="shared" si="6"/>
        <v>439.02293591711481</v>
      </c>
      <c r="Y17" s="52">
        <f t="shared" si="6"/>
        <v>412.48418691485074</v>
      </c>
      <c r="DA17" s="63" t="s">
        <v>1047</v>
      </c>
    </row>
    <row r="18" spans="1:105" ht="12.95" customHeight="1" x14ac:dyDescent="0.25">
      <c r="A18" s="51" t="s">
        <v>42</v>
      </c>
      <c r="B18" s="52">
        <f>B3*11630*1000/RES_summary!B$6</f>
        <v>638.73029194860851</v>
      </c>
      <c r="C18" s="52">
        <f>C3*11630*1000/RES_summary!C$6</f>
        <v>643.42825809237183</v>
      </c>
      <c r="D18" s="52">
        <f>D3*11630*1000/RES_summary!D$6</f>
        <v>644.28035297167742</v>
      </c>
      <c r="E18" s="52">
        <f>E3*11630*1000/RES_summary!E$6</f>
        <v>642.97580811756666</v>
      </c>
      <c r="F18" s="52">
        <f>F3*11630*1000/RES_summary!F$6</f>
        <v>639.46969666265829</v>
      </c>
      <c r="G18" s="52">
        <f>G3*11630*1000/RES_summary!G$6</f>
        <v>636.96023756307295</v>
      </c>
      <c r="H18" s="52">
        <f>H3*11630*1000/RES_summary!H$6</f>
        <v>634.33601727063854</v>
      </c>
      <c r="I18" s="52">
        <f>I3*11630*1000/RES_summary!I$6</f>
        <v>628.46743362765983</v>
      </c>
      <c r="J18" s="52">
        <f>J3*11630*1000/RES_summary!J$6</f>
        <v>594.06589680773379</v>
      </c>
      <c r="K18" s="52">
        <f>K3*11630*1000/RES_summary!K$6</f>
        <v>579.26601193105762</v>
      </c>
      <c r="L18" s="52">
        <f>L3*11630*1000/RES_summary!L$6</f>
        <v>573.26688321166637</v>
      </c>
      <c r="M18" s="52">
        <f>M3*11630*1000/RES_summary!M$6</f>
        <v>546.25466905035694</v>
      </c>
      <c r="N18" s="52">
        <f>N3*11630*1000/RES_summary!N$6</f>
        <v>510.69834002035128</v>
      </c>
      <c r="O18" s="52">
        <f>O3*11630*1000/RES_summary!O$6</f>
        <v>486.53333224244182</v>
      </c>
      <c r="P18" s="52">
        <f>P3*11630*1000/RES_summary!P$6</f>
        <v>458.31449490376053</v>
      </c>
      <c r="Q18" s="52">
        <f>Q3*11630*1000/RES_summary!Q$6</f>
        <v>418.65066113782001</v>
      </c>
      <c r="R18" s="52">
        <f>R3*11630*1000/RES_summary!R$6</f>
        <v>386.35859949837118</v>
      </c>
      <c r="S18" s="52">
        <f>S3*11630*1000/RES_summary!S$6</f>
        <v>358.40699860896035</v>
      </c>
      <c r="T18" s="52">
        <f>T3*11630*1000/RES_summary!T$6</f>
        <v>325.69140148587485</v>
      </c>
      <c r="U18" s="52">
        <f>U3*11630*1000/RES_summary!U$6</f>
        <v>298.54182231161235</v>
      </c>
      <c r="V18" s="52">
        <f>V3*11630*1000/RES_summary!V$6</f>
        <v>287.86350467460039</v>
      </c>
      <c r="W18" s="52">
        <f>W3*11630*1000/RES_summary!W$6</f>
        <v>285.37570202846507</v>
      </c>
      <c r="X18" s="52">
        <f>X3*11630*1000/RES_summary!X$6</f>
        <v>256.83618313323922</v>
      </c>
      <c r="Y18" s="52">
        <f>Y3*11630*1000/RES_summary!Y$6</f>
        <v>235.94129796502594</v>
      </c>
      <c r="DA18" s="63" t="s">
        <v>1055</v>
      </c>
    </row>
    <row r="19" spans="1:105" ht="12.95" customHeight="1" x14ac:dyDescent="0.25">
      <c r="A19" s="53" t="s">
        <v>119</v>
      </c>
      <c r="B19" s="36"/>
      <c r="C19" s="36">
        <v>192.09742726433774</v>
      </c>
      <c r="D19" s="36">
        <v>195.24158551770321</v>
      </c>
      <c r="E19" s="36">
        <v>198.5114584137234</v>
      </c>
      <c r="F19" s="36">
        <v>201.89187693902568</v>
      </c>
      <c r="G19" s="36">
        <v>201.63826117181276</v>
      </c>
      <c r="H19" s="36">
        <v>205.69285333034935</v>
      </c>
      <c r="I19" s="36">
        <v>211.98235844789687</v>
      </c>
      <c r="J19" s="36">
        <v>213.05389885369178</v>
      </c>
      <c r="K19" s="36">
        <v>215.31993315242821</v>
      </c>
      <c r="L19" s="36">
        <v>215.9826108303856</v>
      </c>
      <c r="M19" s="36">
        <v>221.79849797775162</v>
      </c>
      <c r="N19" s="36">
        <v>221.55342353869378</v>
      </c>
      <c r="O19" s="36">
        <v>228.14035900948522</v>
      </c>
      <c r="P19" s="36">
        <v>227.97134292305273</v>
      </c>
      <c r="Q19" s="36">
        <v>230.13712739613229</v>
      </c>
      <c r="R19" s="36">
        <v>231.92428204950281</v>
      </c>
      <c r="S19" s="36">
        <v>235.94037615908834</v>
      </c>
      <c r="T19" s="36">
        <v>240.01560221116483</v>
      </c>
      <c r="U19" s="36">
        <v>240.98783409462152</v>
      </c>
      <c r="V19" s="36">
        <v>242.28942864610624</v>
      </c>
      <c r="W19" s="36">
        <v>248.15794624534021</v>
      </c>
      <c r="X19" s="36">
        <v>255.98154801824151</v>
      </c>
      <c r="Y19" s="36">
        <v>258.96635177274641</v>
      </c>
      <c r="DA19" s="60" t="s">
        <v>1057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55.087038779607582</v>
      </c>
      <c r="C3" s="49">
        <f t="shared" ref="C3:W3" si="0">C5*C11/11630</f>
        <v>56.794139808201066</v>
      </c>
      <c r="D3" s="49">
        <f t="shared" si="0"/>
        <v>58.069207681570816</v>
      </c>
      <c r="E3" s="49">
        <f t="shared" si="0"/>
        <v>59.638384847310185</v>
      </c>
      <c r="F3" s="49">
        <f t="shared" si="0"/>
        <v>62.078922337494674</v>
      </c>
      <c r="G3" s="49">
        <f t="shared" si="0"/>
        <v>63.408909191746467</v>
      </c>
      <c r="H3" s="49">
        <f t="shared" si="0"/>
        <v>64.575051638349763</v>
      </c>
      <c r="I3" s="49">
        <f t="shared" si="0"/>
        <v>66.88436679177785</v>
      </c>
      <c r="J3" s="49">
        <f t="shared" si="0"/>
        <v>69.23981018135278</v>
      </c>
      <c r="K3" s="49">
        <f t="shared" si="0"/>
        <v>73.550479376968354</v>
      </c>
      <c r="L3" s="49">
        <f t="shared" si="0"/>
        <v>77.300177928170896</v>
      </c>
      <c r="M3" s="49">
        <f t="shared" si="0"/>
        <v>80.974207377311131</v>
      </c>
      <c r="N3" s="49">
        <f t="shared" si="0"/>
        <v>82.448331111289903</v>
      </c>
      <c r="O3" s="49">
        <f t="shared" si="0"/>
        <v>85.685748820957784</v>
      </c>
      <c r="P3" s="49">
        <f t="shared" si="0"/>
        <v>88.23510753045386</v>
      </c>
      <c r="Q3" s="49">
        <f t="shared" si="0"/>
        <v>90.199890310239908</v>
      </c>
      <c r="R3" s="49">
        <f t="shared" si="0"/>
        <v>93.866897589855441</v>
      </c>
      <c r="S3" s="49">
        <f t="shared" si="0"/>
        <v>96.672732868470135</v>
      </c>
      <c r="T3" s="49">
        <f t="shared" si="0"/>
        <v>98.627571103394558</v>
      </c>
      <c r="U3" s="49">
        <f t="shared" si="0"/>
        <v>101.17727969285968</v>
      </c>
      <c r="V3" s="49">
        <f t="shared" si="0"/>
        <v>107.56660975329817</v>
      </c>
      <c r="W3" s="49">
        <f t="shared" si="0"/>
        <v>113.77233298518681</v>
      </c>
      <c r="X3" s="49">
        <f t="shared" ref="X3:Y3" si="1">X5*X11/11630</f>
        <v>109.9759355637774</v>
      </c>
      <c r="Y3" s="49">
        <f t="shared" si="1"/>
        <v>107.58544616839464</v>
      </c>
      <c r="DA3" s="62" t="s">
        <v>975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17141.473045733157</v>
      </c>
      <c r="C5" s="49">
        <f t="shared" ref="C5:W5" si="2">C7*C13/1000000</f>
        <v>17529.290217602644</v>
      </c>
      <c r="D5" s="49">
        <f t="shared" si="2"/>
        <v>17819.72161489087</v>
      </c>
      <c r="E5" s="49">
        <f t="shared" si="2"/>
        <v>18225.430616234175</v>
      </c>
      <c r="F5" s="49">
        <f t="shared" si="2"/>
        <v>18908.028138755039</v>
      </c>
      <c r="G5" s="49">
        <f t="shared" si="2"/>
        <v>19236.344231106887</v>
      </c>
      <c r="H5" s="49">
        <f t="shared" si="2"/>
        <v>19535.314638093132</v>
      </c>
      <c r="I5" s="49">
        <f t="shared" si="2"/>
        <v>20216.868575417822</v>
      </c>
      <c r="J5" s="49">
        <f t="shared" si="2"/>
        <v>20947.565309658246</v>
      </c>
      <c r="K5" s="49">
        <f t="shared" si="2"/>
        <v>22395.342539557416</v>
      </c>
      <c r="L5" s="49">
        <f t="shared" si="2"/>
        <v>23618.458992403848</v>
      </c>
      <c r="M5" s="49">
        <f t="shared" si="2"/>
        <v>24730.048757877434</v>
      </c>
      <c r="N5" s="49">
        <f t="shared" si="2"/>
        <v>25175.803440614258</v>
      </c>
      <c r="O5" s="49">
        <f t="shared" si="2"/>
        <v>26228.04002239761</v>
      </c>
      <c r="P5" s="49">
        <f t="shared" si="2"/>
        <v>27020.174968991632</v>
      </c>
      <c r="Q5" s="49">
        <f t="shared" si="2"/>
        <v>27608.659288231935</v>
      </c>
      <c r="R5" s="49">
        <f t="shared" si="2"/>
        <v>28291.57603620378</v>
      </c>
      <c r="S5" s="49">
        <f t="shared" si="2"/>
        <v>28997.010779986173</v>
      </c>
      <c r="T5" s="49">
        <f t="shared" si="2"/>
        <v>29688.580411442686</v>
      </c>
      <c r="U5" s="49">
        <f t="shared" si="2"/>
        <v>30321.716624141129</v>
      </c>
      <c r="V5" s="49">
        <f t="shared" si="2"/>
        <v>30941.995819321171</v>
      </c>
      <c r="W5" s="49">
        <f t="shared" si="2"/>
        <v>30960.156010356066</v>
      </c>
      <c r="X5" s="49">
        <f t="shared" ref="X5:Y5" si="3">X7*X13/1000000</f>
        <v>31275.003092177954</v>
      </c>
      <c r="Y5" s="49">
        <f t="shared" si="3"/>
        <v>31300.08410551793</v>
      </c>
      <c r="DA5" s="62" t="s">
        <v>984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2078242.0856092959</v>
      </c>
      <c r="C7" s="35">
        <v>2151758.7597809066</v>
      </c>
      <c r="D7" s="35">
        <v>2219205.5233769133</v>
      </c>
      <c r="E7" s="35">
        <v>2309223.6820306228</v>
      </c>
      <c r="F7" s="35">
        <v>2441077.3168143835</v>
      </c>
      <c r="G7" s="35">
        <v>2525529.80034487</v>
      </c>
      <c r="H7" s="35">
        <v>2608421.8805827149</v>
      </c>
      <c r="I7" s="35">
        <v>2749183.5150796212</v>
      </c>
      <c r="J7" s="35">
        <v>2900961.7780707092</v>
      </c>
      <c r="K7" s="35">
        <v>3138220.6855476331</v>
      </c>
      <c r="L7" s="35">
        <v>3343281.878396458</v>
      </c>
      <c r="M7" s="35">
        <v>3533022.8423883175</v>
      </c>
      <c r="N7" s="35">
        <v>3629348.6618378186</v>
      </c>
      <c r="O7" s="35">
        <v>3821549.6636688663</v>
      </c>
      <c r="P7" s="35">
        <v>3988919.5772431279</v>
      </c>
      <c r="Q7" s="35">
        <v>4132395.6496901177</v>
      </c>
      <c r="R7" s="35">
        <v>4298357.4374798313</v>
      </c>
      <c r="S7" s="35">
        <v>4491211.7034229273</v>
      </c>
      <c r="T7" s="35">
        <v>4683309.9032884073</v>
      </c>
      <c r="U7" s="35">
        <v>4875769.2027061461</v>
      </c>
      <c r="V7" s="35">
        <v>5066357.5367702637</v>
      </c>
      <c r="W7" s="35">
        <v>5155591.4516863041</v>
      </c>
      <c r="X7" s="35">
        <v>5281033.6486136857</v>
      </c>
      <c r="Y7" s="35">
        <v>5361391.2909593601</v>
      </c>
      <c r="DA7" s="59" t="s">
        <v>992</v>
      </c>
    </row>
    <row r="8" spans="1:105" ht="12.95" customHeight="1" x14ac:dyDescent="0.25">
      <c r="A8" s="51" t="s">
        <v>116</v>
      </c>
      <c r="B8" s="52"/>
      <c r="C8" s="52">
        <v>318019.45725816465</v>
      </c>
      <c r="D8" s="52">
        <v>316165.94049896719</v>
      </c>
      <c r="E8" s="52">
        <v>343026.44010704313</v>
      </c>
      <c r="F8" s="52">
        <v>389224.9854011857</v>
      </c>
      <c r="G8" s="52">
        <v>346262.14342833962</v>
      </c>
      <c r="H8" s="52">
        <v>349216.58703082753</v>
      </c>
      <c r="I8" s="52">
        <v>411678.84567314293</v>
      </c>
      <c r="J8" s="52">
        <v>427367.37867303845</v>
      </c>
      <c r="K8" s="52">
        <v>555278.36473508831</v>
      </c>
      <c r="L8" s="52">
        <v>521227.13334779209</v>
      </c>
      <c r="M8" s="52">
        <v>532767.40409890236</v>
      </c>
      <c r="N8" s="52">
        <v>485550.80485068681</v>
      </c>
      <c r="O8" s="52">
        <v>538463.14525938733</v>
      </c>
      <c r="P8" s="52">
        <v>516586.50060508912</v>
      </c>
      <c r="Q8" s="52">
        <v>555154.91812013276</v>
      </c>
      <c r="R8" s="52">
        <v>593329.16646275204</v>
      </c>
      <c r="S8" s="52">
        <v>748132.63067818433</v>
      </c>
      <c r="T8" s="52">
        <v>713325.33321327204</v>
      </c>
      <c r="U8" s="52">
        <v>725226.70351664117</v>
      </c>
      <c r="V8" s="52">
        <v>676139.13891480491</v>
      </c>
      <c r="W8" s="52">
        <v>627697.06017542817</v>
      </c>
      <c r="X8" s="52">
        <v>642028.69753247127</v>
      </c>
      <c r="Y8" s="52">
        <v>635512.5604658071</v>
      </c>
      <c r="DA8" s="63" t="s">
        <v>1000</v>
      </c>
    </row>
    <row r="9" spans="1:105" ht="12.95" customHeight="1" x14ac:dyDescent="0.25">
      <c r="A9" s="53" t="s">
        <v>115</v>
      </c>
      <c r="B9" s="36"/>
      <c r="C9" s="36">
        <v>244502.78308655368</v>
      </c>
      <c r="D9" s="36">
        <v>248719.17690296052</v>
      </c>
      <c r="E9" s="36">
        <v>253008.2814533338</v>
      </c>
      <c r="F9" s="36">
        <v>257371.35061742505</v>
      </c>
      <c r="G9" s="36">
        <v>261809.65989785315</v>
      </c>
      <c r="H9" s="36">
        <v>266324.50679298257</v>
      </c>
      <c r="I9" s="36">
        <v>270917.21117623663</v>
      </c>
      <c r="J9" s="36">
        <v>275589.11568195047</v>
      </c>
      <c r="K9" s="36">
        <v>318019.45725816442</v>
      </c>
      <c r="L9" s="36">
        <v>316165.94049896719</v>
      </c>
      <c r="M9" s="36">
        <v>343026.4401070429</v>
      </c>
      <c r="N9" s="36">
        <v>389224.9854011857</v>
      </c>
      <c r="O9" s="36">
        <v>346262.14342833962</v>
      </c>
      <c r="P9" s="36">
        <v>349216.58703082707</v>
      </c>
      <c r="Q9" s="36">
        <v>411678.84567314293</v>
      </c>
      <c r="R9" s="36">
        <v>427367.37867303845</v>
      </c>
      <c r="S9" s="36">
        <v>555278.36473508831</v>
      </c>
      <c r="T9" s="36">
        <v>521227.13334779255</v>
      </c>
      <c r="U9" s="36">
        <v>532767.40409890283</v>
      </c>
      <c r="V9" s="36">
        <v>485550.80485068727</v>
      </c>
      <c r="W9" s="36">
        <v>538463.14525938779</v>
      </c>
      <c r="X9" s="36">
        <v>516586.50060508959</v>
      </c>
      <c r="Y9" s="36">
        <v>555154.91812013276</v>
      </c>
      <c r="DA9" s="60" t="s">
        <v>1008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37.374982844097481</v>
      </c>
      <c r="C11" s="54">
        <v>37.680695440029766</v>
      </c>
      <c r="D11" s="54">
        <v>37.898733769910493</v>
      </c>
      <c r="E11" s="54">
        <v>38.056407575709244</v>
      </c>
      <c r="F11" s="54">
        <v>38.183667883656973</v>
      </c>
      <c r="G11" s="54">
        <v>38.336058298826657</v>
      </c>
      <c r="H11" s="54">
        <v>38.443601470824056</v>
      </c>
      <c r="I11" s="54">
        <v>38.47604701423451</v>
      </c>
      <c r="J11" s="54">
        <v>38.441650879486879</v>
      </c>
      <c r="K11" s="54">
        <v>38.195087824320751</v>
      </c>
      <c r="L11" s="54">
        <v>38.063493879671135</v>
      </c>
      <c r="M11" s="54">
        <v>38.080395272093938</v>
      </c>
      <c r="N11" s="54">
        <v>38.087129695230345</v>
      </c>
      <c r="O11" s="54">
        <v>37.994652209496003</v>
      </c>
      <c r="P11" s="54">
        <v>37.978077557114879</v>
      </c>
      <c r="Q11" s="54">
        <v>37.996221162221815</v>
      </c>
      <c r="R11" s="54">
        <v>38.586468904137497</v>
      </c>
      <c r="S11" s="54">
        <v>38.773096019825104</v>
      </c>
      <c r="T11" s="54">
        <v>38.635685372493683</v>
      </c>
      <c r="U11" s="54">
        <v>38.806897954158565</v>
      </c>
      <c r="V11" s="54">
        <v>40.430477682686956</v>
      </c>
      <c r="W11" s="54">
        <v>42.737905848249795</v>
      </c>
      <c r="X11" s="54">
        <v>40.895923394061022</v>
      </c>
      <c r="Y11" s="54">
        <v>39.974932166966632</v>
      </c>
      <c r="DA11" s="62" t="s">
        <v>1016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8248.0636709402625</v>
      </c>
      <c r="C13" s="35">
        <v>8146.4941819906826</v>
      </c>
      <c r="D13" s="35">
        <v>8029.77526289454</v>
      </c>
      <c r="E13" s="35">
        <v>7892.4492062230993</v>
      </c>
      <c r="F13" s="35">
        <v>7745.7719214850995</v>
      </c>
      <c r="G13" s="35">
        <v>7616.755988577168</v>
      </c>
      <c r="H13" s="35">
        <v>7489.323250780657</v>
      </c>
      <c r="I13" s="35">
        <v>7353.7719342945747</v>
      </c>
      <c r="J13" s="35">
        <v>7220.9035872197765</v>
      </c>
      <c r="K13" s="35">
        <v>7136.3185650690884</v>
      </c>
      <c r="L13" s="35">
        <v>7064.453387858518</v>
      </c>
      <c r="M13" s="35">
        <v>6999.6854991064711</v>
      </c>
      <c r="N13" s="35">
        <v>6936.7277124225948</v>
      </c>
      <c r="O13" s="35">
        <v>6863.1948635249364</v>
      </c>
      <c r="P13" s="35">
        <v>6773.8079060661712</v>
      </c>
      <c r="Q13" s="35">
        <v>6681.0299953496142</v>
      </c>
      <c r="R13" s="35">
        <v>6581.9505352238475</v>
      </c>
      <c r="S13" s="35">
        <v>6456.3892095949122</v>
      </c>
      <c r="T13" s="35">
        <v>6339.2303786253215</v>
      </c>
      <c r="U13" s="35">
        <v>6218.8580639362481</v>
      </c>
      <c r="V13" s="35">
        <v>6107.3454833679752</v>
      </c>
      <c r="W13" s="35">
        <v>6005.1608628200247</v>
      </c>
      <c r="X13" s="35">
        <v>5922.1366825390132</v>
      </c>
      <c r="Y13" s="35">
        <v>5838.0525514520195</v>
      </c>
      <c r="DA13" s="59" t="s">
        <v>1024</v>
      </c>
    </row>
    <row r="14" spans="1:105" ht="12.95" customHeight="1" x14ac:dyDescent="0.25">
      <c r="A14" s="53" t="s">
        <v>112</v>
      </c>
      <c r="B14" s="36"/>
      <c r="C14" s="36">
        <v>7560.8320170722718</v>
      </c>
      <c r="D14" s="36">
        <v>7407.132472497774</v>
      </c>
      <c r="E14" s="36">
        <v>7266.3128103704303</v>
      </c>
      <c r="F14" s="36">
        <v>7207.6894205485196</v>
      </c>
      <c r="G14" s="36">
        <v>7184.5533335682285</v>
      </c>
      <c r="H14" s="36">
        <v>7146.3727349417704</v>
      </c>
      <c r="I14" s="36">
        <v>7083.4252848035094</v>
      </c>
      <c r="J14" s="36">
        <v>7028.5507441627587</v>
      </c>
      <c r="K14" s="36">
        <v>6937.5455069755626</v>
      </c>
      <c r="L14" s="36">
        <v>6839.6275430184933</v>
      </c>
      <c r="M14" s="36">
        <v>6764.9168357343706</v>
      </c>
      <c r="N14" s="36">
        <v>6695.8338030679997</v>
      </c>
      <c r="O14" s="36">
        <v>6574.2204453651848</v>
      </c>
      <c r="P14" s="36">
        <v>6364.4071978062002</v>
      </c>
      <c r="Q14" s="36">
        <v>6312.7976525316362</v>
      </c>
      <c r="R14" s="36">
        <v>6213.566201968536</v>
      </c>
      <c r="S14" s="36">
        <v>6092.1065079589816</v>
      </c>
      <c r="T14" s="36">
        <v>5967.2198514194715</v>
      </c>
      <c r="U14" s="36">
        <v>5842.6742612634243</v>
      </c>
      <c r="V14" s="36">
        <v>5725.8136152564202</v>
      </c>
      <c r="W14" s="36">
        <v>5668.5554791038558</v>
      </c>
      <c r="X14" s="36">
        <v>5611.2973429512913</v>
      </c>
      <c r="Y14" s="36">
        <v>5554.0392067987277</v>
      </c>
      <c r="DA14" s="60" t="s">
        <v>1032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0.48784029190232403</v>
      </c>
      <c r="C16" s="44">
        <f>C7/RES_summary!C$6</f>
        <v>0.50199871541598284</v>
      </c>
      <c r="D16" s="44">
        <f>D7/RES_summary!D$6</f>
        <v>0.51426638973863903</v>
      </c>
      <c r="E16" s="44">
        <f>E7/RES_summary!E$6</f>
        <v>0.53122347896064726</v>
      </c>
      <c r="F16" s="44">
        <f>F7/RES_summary!F$6</f>
        <v>0.55725844760027676</v>
      </c>
      <c r="G16" s="44">
        <f>G7/RES_summary!G$6</f>
        <v>0.58237957656508943</v>
      </c>
      <c r="H16" s="44">
        <f>H7/RES_summary!H$6</f>
        <v>0.60570779849974909</v>
      </c>
      <c r="I16" s="44">
        <f>I7/RES_summary!I$6</f>
        <v>0.63501244649404165</v>
      </c>
      <c r="J16" s="44">
        <f>J7/RES_summary!J$6</f>
        <v>0.64729583149618997</v>
      </c>
      <c r="K16" s="44">
        <f>K7/RES_summary!K$6</f>
        <v>0.68145924637984123</v>
      </c>
      <c r="L16" s="44">
        <f>L7/RES_summary!L$6</f>
        <v>0.7337502997733879</v>
      </c>
      <c r="M16" s="44">
        <f>M7/RES_summary!M$6</f>
        <v>0.77335314219215356</v>
      </c>
      <c r="N16" s="44">
        <f>N7/RES_summary!N$6</f>
        <v>0.78918390520392079</v>
      </c>
      <c r="O16" s="44">
        <f>O7/RES_summary!O$6</f>
        <v>0.81462786681095212</v>
      </c>
      <c r="P16" s="44">
        <f>P7/RES_summary!P$6</f>
        <v>0.84246168026089341</v>
      </c>
      <c r="Q16" s="44">
        <f>Q7/RES_summary!Q$6</f>
        <v>0.86273919558945267</v>
      </c>
      <c r="R16" s="44">
        <f>R7/RES_summary!R$6</f>
        <v>0.88925357476480726</v>
      </c>
      <c r="S16" s="44">
        <f>S7/RES_summary!S$6</f>
        <v>0.92294230730103732</v>
      </c>
      <c r="T16" s="44">
        <f>T7/RES_summary!T$6</f>
        <v>0.94311838046668028</v>
      </c>
      <c r="U16" s="44">
        <f>U7/RES_summary!U$6</f>
        <v>0.96387553293041051</v>
      </c>
      <c r="V16" s="44">
        <f>V7/RES_summary!V$6</f>
        <v>0.98554574036773157</v>
      </c>
      <c r="W16" s="44">
        <f>W7/RES_summary!W$6</f>
        <v>0.9909541268141806</v>
      </c>
      <c r="X16" s="44">
        <f>X7/RES_summary!X$6</f>
        <v>0.99584704607430874</v>
      </c>
      <c r="Y16" s="44">
        <f>Y7/RES_summary!Y$6</f>
        <v>1.0002713261292735</v>
      </c>
      <c r="DA16" s="59" t="s">
        <v>1040</v>
      </c>
    </row>
    <row r="17" spans="1:105" ht="12.95" customHeight="1" x14ac:dyDescent="0.25">
      <c r="A17" s="51" t="s">
        <v>43</v>
      </c>
      <c r="B17" s="52">
        <f t="shared" ref="B17:Q17" si="4">B13*B16</f>
        <v>4023.7377888604519</v>
      </c>
      <c r="C17" s="52">
        <f t="shared" si="4"/>
        <v>4089.5296145031007</v>
      </c>
      <c r="D17" s="52">
        <f t="shared" si="4"/>
        <v>4129.4435348614061</v>
      </c>
      <c r="E17" s="52">
        <f t="shared" si="4"/>
        <v>4192.6543248500338</v>
      </c>
      <c r="F17" s="52">
        <f t="shared" si="4"/>
        <v>4316.3968364325992</v>
      </c>
      <c r="G17" s="52">
        <f t="shared" si="4"/>
        <v>4435.8431274271807</v>
      </c>
      <c r="H17" s="52">
        <f t="shared" si="4"/>
        <v>4536.3414984833362</v>
      </c>
      <c r="I17" s="52">
        <f t="shared" si="4"/>
        <v>4669.7367069556185</v>
      </c>
      <c r="J17" s="52">
        <f t="shared" si="4"/>
        <v>4674.0607916432464</v>
      </c>
      <c r="K17" s="52">
        <f t="shared" si="4"/>
        <v>4863.1102712784514</v>
      </c>
      <c r="L17" s="52">
        <f t="shared" si="4"/>
        <v>5183.5447910763132</v>
      </c>
      <c r="M17" s="52">
        <f t="shared" si="4"/>
        <v>5413.2287750908417</v>
      </c>
      <c r="N17" s="52">
        <f t="shared" si="4"/>
        <v>5474.3538654259237</v>
      </c>
      <c r="O17" s="52">
        <f t="shared" si="4"/>
        <v>5590.9497911812023</v>
      </c>
      <c r="P17" s="52">
        <f t="shared" si="4"/>
        <v>5706.6735903090303</v>
      </c>
      <c r="Q17" s="52">
        <f t="shared" si="4"/>
        <v>5763.9864438969307</v>
      </c>
      <c r="R17" s="52">
        <f t="shared" ref="R17:V17" si="5">R13*R16</f>
        <v>5853.0230423729427</v>
      </c>
      <c r="S17" s="52">
        <f t="shared" si="5"/>
        <v>5958.8747539370488</v>
      </c>
      <c r="T17" s="52">
        <f t="shared" si="5"/>
        <v>5978.644688094294</v>
      </c>
      <c r="U17" s="52">
        <f t="shared" si="5"/>
        <v>5994.2051305951318</v>
      </c>
      <c r="V17" s="52">
        <f t="shared" si="5"/>
        <v>6019.068326087413</v>
      </c>
      <c r="W17" s="52">
        <f t="shared" ref="W17:Y17" si="6">W13*W16</f>
        <v>5950.8389391945093</v>
      </c>
      <c r="X17" s="52">
        <f t="shared" si="6"/>
        <v>5897.5423217547823</v>
      </c>
      <c r="Y17" s="52">
        <f t="shared" si="6"/>
        <v>5839.6365676533005</v>
      </c>
      <c r="DA17" s="63" t="s">
        <v>1048</v>
      </c>
    </row>
    <row r="18" spans="1:105" ht="12.95" customHeight="1" x14ac:dyDescent="0.25">
      <c r="A18" s="53" t="s">
        <v>42</v>
      </c>
      <c r="B18" s="36">
        <f>B3*11630*1000/RES_summary!B$6</f>
        <v>150.38713082780615</v>
      </c>
      <c r="C18" s="36">
        <f>C3*11630*1000/RES_summary!C$6</f>
        <v>154.09631989707367</v>
      </c>
      <c r="D18" s="36">
        <f>D3*11630*1000/RES_summary!D$6</f>
        <v>156.50068114559056</v>
      </c>
      <c r="E18" s="36">
        <f>E3*11630*1000/RES_summary!E$6</f>
        <v>159.55736181055298</v>
      </c>
      <c r="F18" s="36">
        <f>F3*11630*1000/RES_summary!F$6</f>
        <v>164.81586325640998</v>
      </c>
      <c r="G18" s="36">
        <f>G3*11630*1000/RES_summary!G$6</f>
        <v>170.05274073749794</v>
      </c>
      <c r="H18" s="36">
        <f>H3*11630*1000/RES_summary!H$6</f>
        <v>174.39330470325413</v>
      </c>
      <c r="I18" s="36">
        <f>I3*11630*1000/RES_summary!I$6</f>
        <v>179.67300908092099</v>
      </c>
      <c r="J18" s="36">
        <f>J3*11630*1000/RES_summary!J$6</f>
        <v>179.67861314184776</v>
      </c>
      <c r="K18" s="36">
        <f>K3*11630*1000/RES_summary!K$6</f>
        <v>185.74692391083676</v>
      </c>
      <c r="L18" s="36">
        <f>L3*11630*1000/RES_summary!L$6</f>
        <v>197.30382543013445</v>
      </c>
      <c r="M18" s="36">
        <f>M3*11630*1000/RES_summary!M$6</f>
        <v>206.13789145373221</v>
      </c>
      <c r="N18" s="36">
        <f>N3*11630*1000/RES_summary!N$6</f>
        <v>208.50242567006271</v>
      </c>
      <c r="O18" s="36">
        <f>O3*11630*1000/RES_summary!O$6</f>
        <v>212.42619283668409</v>
      </c>
      <c r="P18" s="36">
        <f>P3*11630*1000/RES_summary!P$6</f>
        <v>216.72849220589561</v>
      </c>
      <c r="Q18" s="36">
        <f>Q3*11630*1000/RES_summary!Q$6</f>
        <v>219.00970369835622</v>
      </c>
      <c r="R18" s="36">
        <f>R3*11630*1000/RES_summary!R$6</f>
        <v>225.84749161972377</v>
      </c>
      <c r="S18" s="36">
        <f>S3*11630*1000/RES_summary!S$6</f>
        <v>231.04402300451289</v>
      </c>
      <c r="T18" s="36">
        <f>T3*11630*1000/RES_summary!T$6</f>
        <v>230.98903512314175</v>
      </c>
      <c r="U18" s="36">
        <f>U3*11630*1000/RES_summary!U$6</f>
        <v>232.61650681929899</v>
      </c>
      <c r="V18" s="36">
        <f>V3*11630*1000/RES_summary!V$6</f>
        <v>243.35380762844505</v>
      </c>
      <c r="W18" s="36">
        <f>W3*11630*1000/RES_summary!W$6</f>
        <v>254.32639430139358</v>
      </c>
      <c r="X18" s="36">
        <f>X3*11630*1000/RES_summary!X$6</f>
        <v>241.18543900371637</v>
      </c>
      <c r="Y18" s="36">
        <f>Y3*11630*1000/RES_summary!Y$6</f>
        <v>233.43907567167852</v>
      </c>
      <c r="DA18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0</v>
      </c>
      <c r="C3" s="120">
        <v>0</v>
      </c>
      <c r="D3" s="120">
        <v>0</v>
      </c>
      <c r="E3" s="120">
        <v>0</v>
      </c>
      <c r="F3" s="120">
        <v>0</v>
      </c>
      <c r="G3" s="120">
        <v>0</v>
      </c>
      <c r="H3" s="120">
        <v>0</v>
      </c>
      <c r="I3" s="120">
        <v>0</v>
      </c>
      <c r="J3" s="120">
        <v>0</v>
      </c>
      <c r="K3" s="120">
        <v>0</v>
      </c>
      <c r="L3" s="120">
        <v>0</v>
      </c>
      <c r="M3" s="120">
        <v>0</v>
      </c>
      <c r="N3" s="120">
        <v>0</v>
      </c>
      <c r="O3" s="120">
        <v>0</v>
      </c>
      <c r="P3" s="120">
        <v>0</v>
      </c>
      <c r="Q3" s="120">
        <v>0</v>
      </c>
      <c r="R3" s="120">
        <v>0</v>
      </c>
      <c r="S3" s="120">
        <v>0</v>
      </c>
      <c r="T3" s="120">
        <v>0</v>
      </c>
      <c r="U3" s="120">
        <v>0</v>
      </c>
      <c r="V3" s="120">
        <v>0</v>
      </c>
      <c r="W3" s="120">
        <v>0</v>
      </c>
      <c r="X3" s="120">
        <v>0</v>
      </c>
      <c r="Y3" s="120">
        <v>0</v>
      </c>
      <c r="DA3" s="129" t="s">
        <v>336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DA5" s="63" t="s">
        <v>1059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1060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1061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1062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1063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DA15" s="63" t="s">
        <v>1064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1065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1066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1067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DA22" s="60" t="s">
        <v>1068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0</v>
      </c>
      <c r="C24" s="120">
        <v>0</v>
      </c>
      <c r="D24" s="120">
        <v>501</v>
      </c>
      <c r="E24" s="120">
        <v>846</v>
      </c>
      <c r="F24" s="120">
        <v>1097</v>
      </c>
      <c r="G24" s="120">
        <v>1385</v>
      </c>
      <c r="H24" s="120">
        <v>1562</v>
      </c>
      <c r="I24" s="120">
        <v>1737</v>
      </c>
      <c r="J24" s="120">
        <v>1776</v>
      </c>
      <c r="K24" s="120">
        <v>1754</v>
      </c>
      <c r="L24" s="120">
        <v>1687</v>
      </c>
      <c r="M24" s="120">
        <v>1650</v>
      </c>
      <c r="N24" s="120">
        <v>1720</v>
      </c>
      <c r="O24" s="120">
        <v>1822</v>
      </c>
      <c r="P24" s="120">
        <v>2011</v>
      </c>
      <c r="Q24" s="120">
        <v>1813</v>
      </c>
      <c r="R24" s="120">
        <v>1734</v>
      </c>
      <c r="S24" s="120">
        <v>1665</v>
      </c>
      <c r="T24" s="120">
        <v>1727</v>
      </c>
      <c r="U24" s="120">
        <v>1782</v>
      </c>
      <c r="V24" s="120">
        <v>1809</v>
      </c>
      <c r="W24" s="120">
        <v>1751</v>
      </c>
      <c r="X24" s="120">
        <v>1703</v>
      </c>
      <c r="Y24" s="120">
        <v>1668</v>
      </c>
      <c r="DA24" s="129" t="s">
        <v>337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501</v>
      </c>
      <c r="E26" s="52">
        <v>846</v>
      </c>
      <c r="F26" s="52">
        <v>1097</v>
      </c>
      <c r="G26" s="52">
        <v>1385</v>
      </c>
      <c r="H26" s="52">
        <v>1562</v>
      </c>
      <c r="I26" s="52">
        <v>1737</v>
      </c>
      <c r="J26" s="52">
        <v>1776</v>
      </c>
      <c r="K26" s="52">
        <v>1754</v>
      </c>
      <c r="L26" s="52">
        <v>1687</v>
      </c>
      <c r="M26" s="52">
        <v>1650</v>
      </c>
      <c r="N26" s="52">
        <v>1720</v>
      </c>
      <c r="O26" s="52">
        <v>1822</v>
      </c>
      <c r="P26" s="52">
        <v>2011</v>
      </c>
      <c r="Q26" s="52">
        <v>1813</v>
      </c>
      <c r="R26" s="52">
        <v>1734</v>
      </c>
      <c r="S26" s="52">
        <v>1665</v>
      </c>
      <c r="T26" s="52">
        <v>1727</v>
      </c>
      <c r="U26" s="52">
        <v>1782</v>
      </c>
      <c r="V26" s="52">
        <v>1809</v>
      </c>
      <c r="W26" s="52">
        <v>1751</v>
      </c>
      <c r="X26" s="52">
        <v>1703</v>
      </c>
      <c r="Y26" s="52">
        <v>1668</v>
      </c>
      <c r="DA26" s="63" t="s">
        <v>1069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1</v>
      </c>
      <c r="F29" s="52">
        <v>3</v>
      </c>
      <c r="G29" s="52">
        <v>6</v>
      </c>
      <c r="H29" s="52">
        <v>9</v>
      </c>
      <c r="I29" s="52">
        <v>10</v>
      </c>
      <c r="J29" s="52">
        <v>10</v>
      </c>
      <c r="K29" s="52">
        <v>10</v>
      </c>
      <c r="L29" s="52">
        <v>9</v>
      </c>
      <c r="M29" s="52">
        <v>7</v>
      </c>
      <c r="N29" s="52">
        <v>5</v>
      </c>
      <c r="O29" s="52">
        <v>4</v>
      </c>
      <c r="P29" s="52">
        <v>8</v>
      </c>
      <c r="Q29" s="52">
        <v>11</v>
      </c>
      <c r="R29" s="52">
        <v>13</v>
      </c>
      <c r="S29" s="52">
        <v>14</v>
      </c>
      <c r="T29" s="52">
        <v>16</v>
      </c>
      <c r="U29" s="52">
        <v>18</v>
      </c>
      <c r="V29" s="52">
        <v>22</v>
      </c>
      <c r="W29" s="52">
        <v>21</v>
      </c>
      <c r="X29" s="52">
        <v>21</v>
      </c>
      <c r="Y29" s="52">
        <v>21</v>
      </c>
      <c r="DA29" s="63" t="s">
        <v>1070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3</v>
      </c>
      <c r="E31" s="52">
        <v>5</v>
      </c>
      <c r="F31" s="52">
        <v>6</v>
      </c>
      <c r="G31" s="52">
        <v>7</v>
      </c>
      <c r="H31" s="52">
        <v>7</v>
      </c>
      <c r="I31" s="52">
        <v>8</v>
      </c>
      <c r="J31" s="52">
        <v>7</v>
      </c>
      <c r="K31" s="52">
        <v>6</v>
      </c>
      <c r="L31" s="52">
        <v>3</v>
      </c>
      <c r="M31" s="52">
        <v>2</v>
      </c>
      <c r="N31" s="52">
        <v>2</v>
      </c>
      <c r="O31" s="52">
        <v>3</v>
      </c>
      <c r="P31" s="52">
        <v>3</v>
      </c>
      <c r="Q31" s="52">
        <v>3</v>
      </c>
      <c r="R31" s="52">
        <v>3</v>
      </c>
      <c r="S31" s="52">
        <v>3</v>
      </c>
      <c r="T31" s="52">
        <v>3</v>
      </c>
      <c r="U31" s="52">
        <v>2</v>
      </c>
      <c r="V31" s="52">
        <v>1</v>
      </c>
      <c r="W31" s="52">
        <v>0</v>
      </c>
      <c r="X31" s="52">
        <v>0</v>
      </c>
      <c r="Y31" s="52">
        <v>0</v>
      </c>
      <c r="DA31" s="63" t="s">
        <v>1071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1072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438</v>
      </c>
      <c r="E35" s="52">
        <v>752</v>
      </c>
      <c r="F35" s="52">
        <v>982</v>
      </c>
      <c r="G35" s="52">
        <v>1239</v>
      </c>
      <c r="H35" s="52">
        <v>1398</v>
      </c>
      <c r="I35" s="52">
        <v>1467</v>
      </c>
      <c r="J35" s="52">
        <v>1488</v>
      </c>
      <c r="K35" s="52">
        <v>1476</v>
      </c>
      <c r="L35" s="52">
        <v>1411</v>
      </c>
      <c r="M35" s="52">
        <v>1377</v>
      </c>
      <c r="N35" s="52">
        <v>1443</v>
      </c>
      <c r="O35" s="52">
        <v>1536</v>
      </c>
      <c r="P35" s="52">
        <v>1701</v>
      </c>
      <c r="Q35" s="52">
        <v>1547</v>
      </c>
      <c r="R35" s="52">
        <v>1491</v>
      </c>
      <c r="S35" s="52">
        <v>1432</v>
      </c>
      <c r="T35" s="52">
        <v>1498</v>
      </c>
      <c r="U35" s="52">
        <v>1557</v>
      </c>
      <c r="V35" s="52">
        <v>1590</v>
      </c>
      <c r="W35" s="52">
        <v>1549</v>
      </c>
      <c r="X35" s="52">
        <v>1504</v>
      </c>
      <c r="Y35" s="52">
        <v>1477</v>
      </c>
      <c r="DA35" s="63" t="s">
        <v>1073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60</v>
      </c>
      <c r="E36" s="52">
        <v>89</v>
      </c>
      <c r="F36" s="52">
        <v>109</v>
      </c>
      <c r="G36" s="52">
        <v>139</v>
      </c>
      <c r="H36" s="52">
        <v>157</v>
      </c>
      <c r="I36" s="52">
        <v>262</v>
      </c>
      <c r="J36" s="52">
        <v>281</v>
      </c>
      <c r="K36" s="52">
        <v>272</v>
      </c>
      <c r="L36" s="52">
        <v>273</v>
      </c>
      <c r="M36" s="52">
        <v>271</v>
      </c>
      <c r="N36" s="52">
        <v>275</v>
      </c>
      <c r="O36" s="52">
        <v>283</v>
      </c>
      <c r="P36" s="52">
        <v>307</v>
      </c>
      <c r="Q36" s="52">
        <v>263</v>
      </c>
      <c r="R36" s="52">
        <v>240</v>
      </c>
      <c r="S36" s="52">
        <v>230</v>
      </c>
      <c r="T36" s="52">
        <v>226</v>
      </c>
      <c r="U36" s="52">
        <v>223</v>
      </c>
      <c r="V36" s="52">
        <v>218</v>
      </c>
      <c r="W36" s="52">
        <v>202</v>
      </c>
      <c r="X36" s="52">
        <v>199</v>
      </c>
      <c r="Y36" s="52">
        <v>191</v>
      </c>
      <c r="DA36" s="63" t="s">
        <v>1074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1075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501</v>
      </c>
      <c r="E41" s="36">
        <v>846</v>
      </c>
      <c r="F41" s="36">
        <v>1097</v>
      </c>
      <c r="G41" s="36">
        <v>1385</v>
      </c>
      <c r="H41" s="36">
        <v>1562</v>
      </c>
      <c r="I41" s="36">
        <v>1737</v>
      </c>
      <c r="J41" s="36">
        <v>1776</v>
      </c>
      <c r="K41" s="36">
        <v>1754</v>
      </c>
      <c r="L41" s="36">
        <v>1687</v>
      </c>
      <c r="M41" s="36">
        <v>1650</v>
      </c>
      <c r="N41" s="36">
        <v>1720</v>
      </c>
      <c r="O41" s="36">
        <v>1822</v>
      </c>
      <c r="P41" s="36">
        <v>2011</v>
      </c>
      <c r="Q41" s="36">
        <v>1813</v>
      </c>
      <c r="R41" s="36">
        <v>1734</v>
      </c>
      <c r="S41" s="36">
        <v>1665</v>
      </c>
      <c r="T41" s="36">
        <v>1727</v>
      </c>
      <c r="U41" s="36">
        <v>1782</v>
      </c>
      <c r="V41" s="36">
        <v>1809</v>
      </c>
      <c r="W41" s="36">
        <v>1751</v>
      </c>
      <c r="X41" s="36">
        <v>1703</v>
      </c>
      <c r="Y41" s="36">
        <v>1668</v>
      </c>
      <c r="DA41" s="60" t="s">
        <v>1076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376945</v>
      </c>
      <c r="C43" s="120">
        <v>351987</v>
      </c>
      <c r="D43" s="120">
        <v>314087</v>
      </c>
      <c r="E43" s="120">
        <v>284110</v>
      </c>
      <c r="F43" s="120">
        <v>250585</v>
      </c>
      <c r="G43" s="120">
        <v>244675</v>
      </c>
      <c r="H43" s="120">
        <v>215604</v>
      </c>
      <c r="I43" s="120">
        <v>191079</v>
      </c>
      <c r="J43" s="120">
        <v>161920</v>
      </c>
      <c r="K43" s="120">
        <v>137844</v>
      </c>
      <c r="L43" s="120">
        <v>115424</v>
      </c>
      <c r="M43" s="120">
        <v>105419</v>
      </c>
      <c r="N43" s="120">
        <v>103222</v>
      </c>
      <c r="O43" s="120">
        <v>107323</v>
      </c>
      <c r="P43" s="120">
        <v>108046</v>
      </c>
      <c r="Q43" s="120">
        <v>106467</v>
      </c>
      <c r="R43" s="120">
        <v>99804</v>
      </c>
      <c r="S43" s="120">
        <v>96390</v>
      </c>
      <c r="T43" s="120">
        <v>95434</v>
      </c>
      <c r="U43" s="120">
        <v>99525</v>
      </c>
      <c r="V43" s="120">
        <v>103662</v>
      </c>
      <c r="W43" s="120">
        <v>102024</v>
      </c>
      <c r="X43" s="120">
        <v>92517</v>
      </c>
      <c r="Y43" s="120">
        <v>83827</v>
      </c>
      <c r="DA43" s="129" t="s">
        <v>338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376945</v>
      </c>
      <c r="C45" s="52">
        <v>351987</v>
      </c>
      <c r="D45" s="52">
        <v>314087</v>
      </c>
      <c r="E45" s="52">
        <v>284110</v>
      </c>
      <c r="F45" s="52">
        <v>250585</v>
      </c>
      <c r="G45" s="52">
        <v>244675</v>
      </c>
      <c r="H45" s="52">
        <v>215604</v>
      </c>
      <c r="I45" s="52">
        <v>191079</v>
      </c>
      <c r="J45" s="52">
        <v>161920</v>
      </c>
      <c r="K45" s="52">
        <v>137844</v>
      </c>
      <c r="L45" s="52">
        <v>115424</v>
      </c>
      <c r="M45" s="52">
        <v>105419</v>
      </c>
      <c r="N45" s="52">
        <v>103222</v>
      </c>
      <c r="O45" s="52">
        <v>107323</v>
      </c>
      <c r="P45" s="52">
        <v>108046</v>
      </c>
      <c r="Q45" s="52">
        <v>106467</v>
      </c>
      <c r="R45" s="52">
        <v>99804</v>
      </c>
      <c r="S45" s="52">
        <v>96390</v>
      </c>
      <c r="T45" s="52">
        <v>95434</v>
      </c>
      <c r="U45" s="52">
        <v>99525</v>
      </c>
      <c r="V45" s="52">
        <v>103662</v>
      </c>
      <c r="W45" s="52">
        <v>102024</v>
      </c>
      <c r="X45" s="52">
        <v>92517</v>
      </c>
      <c r="Y45" s="52">
        <v>83827</v>
      </c>
      <c r="DA45" s="63" t="s">
        <v>1077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763</v>
      </c>
      <c r="C48" s="52">
        <v>772</v>
      </c>
      <c r="D48" s="52">
        <v>761</v>
      </c>
      <c r="E48" s="52">
        <v>646</v>
      </c>
      <c r="F48" s="52">
        <v>521</v>
      </c>
      <c r="G48" s="52">
        <v>419</v>
      </c>
      <c r="H48" s="52">
        <v>320</v>
      </c>
      <c r="I48" s="52">
        <v>275</v>
      </c>
      <c r="J48" s="52">
        <v>233</v>
      </c>
      <c r="K48" s="52">
        <v>181</v>
      </c>
      <c r="L48" s="52">
        <v>180</v>
      </c>
      <c r="M48" s="52">
        <v>260</v>
      </c>
      <c r="N48" s="52">
        <v>495</v>
      </c>
      <c r="O48" s="52">
        <v>786</v>
      </c>
      <c r="P48" s="52">
        <v>1035</v>
      </c>
      <c r="Q48" s="52">
        <v>1117</v>
      </c>
      <c r="R48" s="52">
        <v>1073</v>
      </c>
      <c r="S48" s="52">
        <v>974</v>
      </c>
      <c r="T48" s="52">
        <v>827</v>
      </c>
      <c r="U48" s="52">
        <v>675</v>
      </c>
      <c r="V48" s="52">
        <v>600</v>
      </c>
      <c r="W48" s="52">
        <v>534</v>
      </c>
      <c r="X48" s="52">
        <v>539</v>
      </c>
      <c r="Y48" s="52">
        <v>517</v>
      </c>
      <c r="DA48" s="63" t="s">
        <v>1078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361832</v>
      </c>
      <c r="C50" s="52">
        <v>337895</v>
      </c>
      <c r="D50" s="52">
        <v>301517</v>
      </c>
      <c r="E50" s="52">
        <v>272772</v>
      </c>
      <c r="F50" s="52">
        <v>240618</v>
      </c>
      <c r="G50" s="52">
        <v>234958</v>
      </c>
      <c r="H50" s="52">
        <v>207066</v>
      </c>
      <c r="I50" s="52">
        <v>183457</v>
      </c>
      <c r="J50" s="52">
        <v>155427</v>
      </c>
      <c r="K50" s="52">
        <v>132326</v>
      </c>
      <c r="L50" s="52">
        <v>110810</v>
      </c>
      <c r="M50" s="52">
        <v>101234</v>
      </c>
      <c r="N50" s="52">
        <v>99129</v>
      </c>
      <c r="O50" s="52">
        <v>103086</v>
      </c>
      <c r="P50" s="52">
        <v>103795</v>
      </c>
      <c r="Q50" s="52">
        <v>102293</v>
      </c>
      <c r="R50" s="52">
        <v>95892</v>
      </c>
      <c r="S50" s="52">
        <v>92567</v>
      </c>
      <c r="T50" s="52">
        <v>91592</v>
      </c>
      <c r="U50" s="52">
        <v>90181</v>
      </c>
      <c r="V50" s="52">
        <v>84866</v>
      </c>
      <c r="W50" s="52">
        <v>64353</v>
      </c>
      <c r="X50" s="52">
        <v>44160</v>
      </c>
      <c r="Y50" s="52">
        <v>37871</v>
      </c>
      <c r="DA50" s="63" t="s">
        <v>1079</v>
      </c>
    </row>
    <row r="51" spans="1:105" ht="12" customHeight="1" x14ac:dyDescent="0.25">
      <c r="A51" s="97" t="s">
        <v>137</v>
      </c>
      <c r="B51" s="52">
        <v>359</v>
      </c>
      <c r="C51" s="52">
        <v>331</v>
      </c>
      <c r="D51" s="52">
        <v>306</v>
      </c>
      <c r="E51" s="52">
        <v>276</v>
      </c>
      <c r="F51" s="52">
        <v>232</v>
      </c>
      <c r="G51" s="52">
        <v>270</v>
      </c>
      <c r="H51" s="52">
        <v>220</v>
      </c>
      <c r="I51" s="52">
        <v>264</v>
      </c>
      <c r="J51" s="52">
        <v>265</v>
      </c>
      <c r="K51" s="52">
        <v>223</v>
      </c>
      <c r="L51" s="52">
        <v>181</v>
      </c>
      <c r="M51" s="52">
        <v>153</v>
      </c>
      <c r="N51" s="52">
        <v>156</v>
      </c>
      <c r="O51" s="52">
        <v>163</v>
      </c>
      <c r="P51" s="52">
        <v>163</v>
      </c>
      <c r="Q51" s="52">
        <v>160</v>
      </c>
      <c r="R51" s="52">
        <v>152</v>
      </c>
      <c r="S51" s="52">
        <v>143</v>
      </c>
      <c r="T51" s="52">
        <v>138</v>
      </c>
      <c r="U51" s="52">
        <v>128</v>
      </c>
      <c r="V51" s="52">
        <v>136</v>
      </c>
      <c r="W51" s="52">
        <v>98</v>
      </c>
      <c r="X51" s="52">
        <v>67</v>
      </c>
      <c r="Y51" s="52">
        <v>57</v>
      </c>
      <c r="DA51" s="63" t="s">
        <v>1080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13380</v>
      </c>
      <c r="C54" s="52">
        <v>12482</v>
      </c>
      <c r="D54" s="52">
        <v>11102</v>
      </c>
      <c r="E54" s="52">
        <v>10021</v>
      </c>
      <c r="F54" s="52">
        <v>8831</v>
      </c>
      <c r="G54" s="52">
        <v>8542</v>
      </c>
      <c r="H54" s="52">
        <v>7507</v>
      </c>
      <c r="I54" s="52">
        <v>6490</v>
      </c>
      <c r="J54" s="52">
        <v>5466</v>
      </c>
      <c r="K54" s="52">
        <v>4631</v>
      </c>
      <c r="L54" s="52">
        <v>3851</v>
      </c>
      <c r="M54" s="52">
        <v>3481</v>
      </c>
      <c r="N54" s="52">
        <v>3384</v>
      </c>
      <c r="O54" s="52">
        <v>3491</v>
      </c>
      <c r="P54" s="52">
        <v>3499</v>
      </c>
      <c r="Q54" s="52">
        <v>3464</v>
      </c>
      <c r="R54" s="52">
        <v>3239</v>
      </c>
      <c r="S54" s="52">
        <v>3180</v>
      </c>
      <c r="T54" s="52">
        <v>3215</v>
      </c>
      <c r="U54" s="52">
        <v>8112</v>
      </c>
      <c r="V54" s="52">
        <v>16393</v>
      </c>
      <c r="W54" s="52">
        <v>32671</v>
      </c>
      <c r="X54" s="52">
        <v>41881</v>
      </c>
      <c r="Y54" s="52">
        <v>39768</v>
      </c>
      <c r="DA54" s="63" t="s">
        <v>1081</v>
      </c>
    </row>
    <row r="55" spans="1:105" ht="12" customHeight="1" x14ac:dyDescent="0.25">
      <c r="A55" s="97" t="s">
        <v>121</v>
      </c>
      <c r="B55" s="52">
        <v>1374</v>
      </c>
      <c r="C55" s="52">
        <v>1279</v>
      </c>
      <c r="D55" s="52">
        <v>1162</v>
      </c>
      <c r="E55" s="52">
        <v>1041</v>
      </c>
      <c r="F55" s="52">
        <v>904</v>
      </c>
      <c r="G55" s="52">
        <v>905</v>
      </c>
      <c r="H55" s="52">
        <v>811</v>
      </c>
      <c r="I55" s="52">
        <v>868</v>
      </c>
      <c r="J55" s="52">
        <v>762</v>
      </c>
      <c r="K55" s="52">
        <v>664</v>
      </c>
      <c r="L55" s="52">
        <v>582</v>
      </c>
      <c r="M55" s="52">
        <v>551</v>
      </c>
      <c r="N55" s="52">
        <v>553</v>
      </c>
      <c r="O55" s="52">
        <v>583</v>
      </c>
      <c r="P55" s="52">
        <v>589</v>
      </c>
      <c r="Q55" s="52">
        <v>550</v>
      </c>
      <c r="R55" s="52">
        <v>521</v>
      </c>
      <c r="S55" s="52">
        <v>500</v>
      </c>
      <c r="T55" s="52">
        <v>489</v>
      </c>
      <c r="U55" s="52">
        <v>1104</v>
      </c>
      <c r="V55" s="52">
        <v>2267</v>
      </c>
      <c r="W55" s="52">
        <v>4902</v>
      </c>
      <c r="X55" s="52">
        <v>6409</v>
      </c>
      <c r="Y55" s="52">
        <v>6131</v>
      </c>
      <c r="DA55" s="63" t="s">
        <v>1082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1083</v>
      </c>
    </row>
    <row r="60" spans="1:105" ht="12" customHeight="1" x14ac:dyDescent="0.25">
      <c r="A60" s="109" t="s">
        <v>120</v>
      </c>
      <c r="B60" s="36">
        <v>376945</v>
      </c>
      <c r="C60" s="36">
        <v>351987</v>
      </c>
      <c r="D60" s="36">
        <v>314087</v>
      </c>
      <c r="E60" s="36">
        <v>284110</v>
      </c>
      <c r="F60" s="36">
        <v>250585</v>
      </c>
      <c r="G60" s="36">
        <v>244675</v>
      </c>
      <c r="H60" s="36">
        <v>215604</v>
      </c>
      <c r="I60" s="36">
        <v>191079</v>
      </c>
      <c r="J60" s="36">
        <v>161920</v>
      </c>
      <c r="K60" s="36">
        <v>137844</v>
      </c>
      <c r="L60" s="36">
        <v>115424</v>
      </c>
      <c r="M60" s="36">
        <v>105419</v>
      </c>
      <c r="N60" s="36">
        <v>103222</v>
      </c>
      <c r="O60" s="36">
        <v>107323</v>
      </c>
      <c r="P60" s="36">
        <v>108046</v>
      </c>
      <c r="Q60" s="36">
        <v>106467</v>
      </c>
      <c r="R60" s="36">
        <v>99804</v>
      </c>
      <c r="S60" s="36">
        <v>96390</v>
      </c>
      <c r="T60" s="36">
        <v>95434</v>
      </c>
      <c r="U60" s="36">
        <v>99525</v>
      </c>
      <c r="V60" s="36">
        <v>103662</v>
      </c>
      <c r="W60" s="36">
        <v>102024</v>
      </c>
      <c r="X60" s="36">
        <v>92517</v>
      </c>
      <c r="Y60" s="36">
        <v>83827</v>
      </c>
      <c r="DA60" s="60" t="s">
        <v>1084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51125</v>
      </c>
      <c r="C62" s="120">
        <v>48404</v>
      </c>
      <c r="D62" s="120">
        <v>39172</v>
      </c>
      <c r="E62" s="120">
        <v>33990</v>
      </c>
      <c r="F62" s="120">
        <v>30385</v>
      </c>
      <c r="G62" s="120">
        <v>28084</v>
      </c>
      <c r="H62" s="120">
        <v>28419</v>
      </c>
      <c r="I62" s="120">
        <v>34419</v>
      </c>
      <c r="J62" s="120">
        <v>47277</v>
      </c>
      <c r="K62" s="120">
        <v>54417</v>
      </c>
      <c r="L62" s="120">
        <v>51553</v>
      </c>
      <c r="M62" s="120">
        <v>41218</v>
      </c>
      <c r="N62" s="120">
        <v>34289</v>
      </c>
      <c r="O62" s="120">
        <v>31556</v>
      </c>
      <c r="P62" s="120">
        <v>32513</v>
      </c>
      <c r="Q62" s="120">
        <v>32774</v>
      </c>
      <c r="R62" s="120">
        <v>31638</v>
      </c>
      <c r="S62" s="120">
        <v>27544</v>
      </c>
      <c r="T62" s="120">
        <v>22992</v>
      </c>
      <c r="U62" s="120">
        <v>18980</v>
      </c>
      <c r="V62" s="120">
        <v>14282</v>
      </c>
      <c r="W62" s="120">
        <v>13300</v>
      </c>
      <c r="X62" s="120">
        <v>13073</v>
      </c>
      <c r="Y62" s="120">
        <v>12915</v>
      </c>
      <c r="DA62" s="129" t="s">
        <v>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51125</v>
      </c>
      <c r="C64" s="52">
        <v>48404</v>
      </c>
      <c r="D64" s="52">
        <v>39172</v>
      </c>
      <c r="E64" s="52">
        <v>33990</v>
      </c>
      <c r="F64" s="52">
        <v>30385</v>
      </c>
      <c r="G64" s="52">
        <v>28084</v>
      </c>
      <c r="H64" s="52">
        <v>28419</v>
      </c>
      <c r="I64" s="52">
        <v>34419</v>
      </c>
      <c r="J64" s="52">
        <v>47277</v>
      </c>
      <c r="K64" s="52">
        <v>54417</v>
      </c>
      <c r="L64" s="52">
        <v>51553</v>
      </c>
      <c r="M64" s="52">
        <v>41218</v>
      </c>
      <c r="N64" s="52">
        <v>34289</v>
      </c>
      <c r="O64" s="52">
        <v>31556</v>
      </c>
      <c r="P64" s="52">
        <v>32513</v>
      </c>
      <c r="Q64" s="52">
        <v>32774</v>
      </c>
      <c r="R64" s="52">
        <v>31638</v>
      </c>
      <c r="S64" s="52">
        <v>27544</v>
      </c>
      <c r="T64" s="52">
        <v>22992</v>
      </c>
      <c r="U64" s="52">
        <v>18980</v>
      </c>
      <c r="V64" s="52">
        <v>14282</v>
      </c>
      <c r="W64" s="52">
        <v>13300</v>
      </c>
      <c r="X64" s="52">
        <v>13073</v>
      </c>
      <c r="Y64" s="52">
        <v>12915</v>
      </c>
      <c r="DA64" s="63" t="s">
        <v>1085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104</v>
      </c>
      <c r="C67" s="52">
        <v>106</v>
      </c>
      <c r="D67" s="52">
        <v>103</v>
      </c>
      <c r="E67" s="52">
        <v>87</v>
      </c>
      <c r="F67" s="52">
        <v>70</v>
      </c>
      <c r="G67" s="52">
        <v>52</v>
      </c>
      <c r="H67" s="52">
        <v>36</v>
      </c>
      <c r="I67" s="52">
        <v>51</v>
      </c>
      <c r="J67" s="52">
        <v>81</v>
      </c>
      <c r="K67" s="52">
        <v>172</v>
      </c>
      <c r="L67" s="52">
        <v>259</v>
      </c>
      <c r="M67" s="52">
        <v>293</v>
      </c>
      <c r="N67" s="52">
        <v>289</v>
      </c>
      <c r="O67" s="52">
        <v>268</v>
      </c>
      <c r="P67" s="52">
        <v>246</v>
      </c>
      <c r="Q67" s="52">
        <v>207</v>
      </c>
      <c r="R67" s="52">
        <v>155</v>
      </c>
      <c r="S67" s="52">
        <v>93</v>
      </c>
      <c r="T67" s="52">
        <v>52</v>
      </c>
      <c r="U67" s="52">
        <v>32</v>
      </c>
      <c r="V67" s="52">
        <v>25</v>
      </c>
      <c r="W67" s="52">
        <v>18</v>
      </c>
      <c r="X67" s="52">
        <v>12</v>
      </c>
      <c r="Y67" s="52">
        <v>21</v>
      </c>
      <c r="DA67" s="63" t="s">
        <v>1086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49348</v>
      </c>
      <c r="C69" s="52">
        <v>46716</v>
      </c>
      <c r="D69" s="52">
        <v>37807</v>
      </c>
      <c r="E69" s="52">
        <v>32807</v>
      </c>
      <c r="F69" s="52">
        <v>29330</v>
      </c>
      <c r="G69" s="52">
        <v>27113</v>
      </c>
      <c r="H69" s="52">
        <v>27441</v>
      </c>
      <c r="I69" s="52">
        <v>33240</v>
      </c>
      <c r="J69" s="52">
        <v>45623</v>
      </c>
      <c r="K69" s="52">
        <v>52510</v>
      </c>
      <c r="L69" s="52">
        <v>49745</v>
      </c>
      <c r="M69" s="52">
        <v>39781</v>
      </c>
      <c r="N69" s="52">
        <v>33099</v>
      </c>
      <c r="O69" s="52">
        <v>30467</v>
      </c>
      <c r="P69" s="52">
        <v>31396</v>
      </c>
      <c r="Q69" s="52">
        <v>31653</v>
      </c>
      <c r="R69" s="52">
        <v>30558</v>
      </c>
      <c r="S69" s="52">
        <v>26605</v>
      </c>
      <c r="T69" s="52">
        <v>22205</v>
      </c>
      <c r="U69" s="52">
        <v>18330</v>
      </c>
      <c r="V69" s="52">
        <v>13427</v>
      </c>
      <c r="W69" s="52">
        <v>12845</v>
      </c>
      <c r="X69" s="52">
        <v>12626</v>
      </c>
      <c r="Y69" s="52">
        <v>12480</v>
      </c>
      <c r="DA69" s="63" t="s">
        <v>1087</v>
      </c>
    </row>
    <row r="70" spans="1:105" ht="12" customHeight="1" x14ac:dyDescent="0.25">
      <c r="A70" s="97" t="s">
        <v>133</v>
      </c>
      <c r="B70" s="52">
        <v>46</v>
      </c>
      <c r="C70" s="52">
        <v>51</v>
      </c>
      <c r="D70" s="52">
        <v>42</v>
      </c>
      <c r="E70" s="52">
        <v>37</v>
      </c>
      <c r="F70" s="52">
        <v>34</v>
      </c>
      <c r="G70" s="52">
        <v>32</v>
      </c>
      <c r="H70" s="52">
        <v>31</v>
      </c>
      <c r="I70" s="52">
        <v>35</v>
      </c>
      <c r="J70" s="52">
        <v>84</v>
      </c>
      <c r="K70" s="52">
        <v>102</v>
      </c>
      <c r="L70" s="52">
        <v>95</v>
      </c>
      <c r="M70" s="52">
        <v>75</v>
      </c>
      <c r="N70" s="52">
        <v>63</v>
      </c>
      <c r="O70" s="52">
        <v>58</v>
      </c>
      <c r="P70" s="52">
        <v>58</v>
      </c>
      <c r="Q70" s="52">
        <v>56</v>
      </c>
      <c r="R70" s="52">
        <v>53</v>
      </c>
      <c r="S70" s="52">
        <v>45</v>
      </c>
      <c r="T70" s="52">
        <v>38</v>
      </c>
      <c r="U70" s="52">
        <v>31</v>
      </c>
      <c r="V70" s="52">
        <v>22</v>
      </c>
      <c r="W70" s="52">
        <v>22</v>
      </c>
      <c r="X70" s="52">
        <v>22</v>
      </c>
      <c r="Y70" s="52">
        <v>14</v>
      </c>
      <c r="DA70" s="63" t="s">
        <v>1088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1570</v>
      </c>
      <c r="C73" s="52">
        <v>1485</v>
      </c>
      <c r="D73" s="52">
        <v>1200</v>
      </c>
      <c r="E73" s="52">
        <v>1039</v>
      </c>
      <c r="F73" s="52">
        <v>929</v>
      </c>
      <c r="G73" s="52">
        <v>852</v>
      </c>
      <c r="H73" s="52">
        <v>856</v>
      </c>
      <c r="I73" s="52">
        <v>901</v>
      </c>
      <c r="J73" s="52">
        <v>1232</v>
      </c>
      <c r="K73" s="52">
        <v>1452</v>
      </c>
      <c r="L73" s="52">
        <v>1374</v>
      </c>
      <c r="M73" s="52">
        <v>1068</v>
      </c>
      <c r="N73" s="52">
        <v>877</v>
      </c>
      <c r="O73" s="52">
        <v>819</v>
      </c>
      <c r="P73" s="52">
        <v>863</v>
      </c>
      <c r="Q73" s="52">
        <v>898</v>
      </c>
      <c r="R73" s="52">
        <v>874</v>
      </c>
      <c r="S73" s="52">
        <v>752</v>
      </c>
      <c r="T73" s="52">
        <v>627</v>
      </c>
      <c r="U73" s="52">
        <v>516</v>
      </c>
      <c r="V73" s="52">
        <v>708</v>
      </c>
      <c r="W73" s="52">
        <v>382</v>
      </c>
      <c r="X73" s="52">
        <v>375</v>
      </c>
      <c r="Y73" s="52">
        <v>378</v>
      </c>
      <c r="DA73" s="63" t="s">
        <v>1089</v>
      </c>
    </row>
    <row r="74" spans="1:105" ht="12" customHeight="1" x14ac:dyDescent="0.25">
      <c r="A74" s="97" t="s">
        <v>121</v>
      </c>
      <c r="B74" s="52">
        <v>161</v>
      </c>
      <c r="C74" s="52">
        <v>152</v>
      </c>
      <c r="D74" s="52">
        <v>123</v>
      </c>
      <c r="E74" s="52">
        <v>107</v>
      </c>
      <c r="F74" s="52">
        <v>92</v>
      </c>
      <c r="G74" s="52">
        <v>87</v>
      </c>
      <c r="H74" s="52">
        <v>91</v>
      </c>
      <c r="I74" s="52">
        <v>243</v>
      </c>
      <c r="J74" s="52">
        <v>338</v>
      </c>
      <c r="K74" s="52">
        <v>353</v>
      </c>
      <c r="L74" s="52">
        <v>339</v>
      </c>
      <c r="M74" s="52">
        <v>294</v>
      </c>
      <c r="N74" s="52">
        <v>250</v>
      </c>
      <c r="O74" s="52">
        <v>212</v>
      </c>
      <c r="P74" s="52">
        <v>196</v>
      </c>
      <c r="Q74" s="52">
        <v>167</v>
      </c>
      <c r="R74" s="52">
        <v>153</v>
      </c>
      <c r="S74" s="52">
        <v>142</v>
      </c>
      <c r="T74" s="52">
        <v>122</v>
      </c>
      <c r="U74" s="52">
        <v>103</v>
      </c>
      <c r="V74" s="52">
        <v>125</v>
      </c>
      <c r="W74" s="52">
        <v>51</v>
      </c>
      <c r="X74" s="52">
        <v>50</v>
      </c>
      <c r="Y74" s="52">
        <v>43</v>
      </c>
      <c r="DA74" s="63" t="s">
        <v>1090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49365</v>
      </c>
      <c r="C78" s="52">
        <v>46737</v>
      </c>
      <c r="D78" s="52">
        <v>37824</v>
      </c>
      <c r="E78" s="52">
        <v>32823</v>
      </c>
      <c r="F78" s="52">
        <v>29346</v>
      </c>
      <c r="G78" s="52">
        <v>27131</v>
      </c>
      <c r="H78" s="52">
        <v>27460</v>
      </c>
      <c r="I78" s="52">
        <v>33264</v>
      </c>
      <c r="J78" s="52">
        <v>45695</v>
      </c>
      <c r="K78" s="52">
        <v>52601</v>
      </c>
      <c r="L78" s="52">
        <v>49835</v>
      </c>
      <c r="M78" s="52">
        <v>39850</v>
      </c>
      <c r="N78" s="52">
        <v>33158</v>
      </c>
      <c r="O78" s="52">
        <v>30523</v>
      </c>
      <c r="P78" s="52">
        <v>31455</v>
      </c>
      <c r="Q78" s="52">
        <v>31710</v>
      </c>
      <c r="R78" s="52">
        <v>30614</v>
      </c>
      <c r="S78" s="52">
        <v>26651</v>
      </c>
      <c r="T78" s="52">
        <v>22249</v>
      </c>
      <c r="U78" s="52">
        <v>18365</v>
      </c>
      <c r="V78" s="52">
        <v>13820</v>
      </c>
      <c r="W78" s="52">
        <v>12872</v>
      </c>
      <c r="X78" s="52">
        <v>12655</v>
      </c>
      <c r="Y78" s="52">
        <v>12500</v>
      </c>
      <c r="DA78" s="63" t="s">
        <v>1091</v>
      </c>
    </row>
    <row r="79" spans="1:105" ht="12" customHeight="1" x14ac:dyDescent="0.25">
      <c r="A79" s="109" t="s">
        <v>120</v>
      </c>
      <c r="B79" s="36">
        <v>1760</v>
      </c>
      <c r="C79" s="36">
        <v>1667</v>
      </c>
      <c r="D79" s="36">
        <v>1348</v>
      </c>
      <c r="E79" s="36">
        <v>1167</v>
      </c>
      <c r="F79" s="36">
        <v>1039</v>
      </c>
      <c r="G79" s="36">
        <v>953</v>
      </c>
      <c r="H79" s="36">
        <v>959</v>
      </c>
      <c r="I79" s="36">
        <v>1155</v>
      </c>
      <c r="J79" s="36">
        <v>1582</v>
      </c>
      <c r="K79" s="36">
        <v>1816</v>
      </c>
      <c r="L79" s="36">
        <v>1718</v>
      </c>
      <c r="M79" s="36">
        <v>1368</v>
      </c>
      <c r="N79" s="36">
        <v>1131</v>
      </c>
      <c r="O79" s="36">
        <v>1033</v>
      </c>
      <c r="P79" s="36">
        <v>1058</v>
      </c>
      <c r="Q79" s="36">
        <v>1064</v>
      </c>
      <c r="R79" s="36">
        <v>1024</v>
      </c>
      <c r="S79" s="36">
        <v>893</v>
      </c>
      <c r="T79" s="36">
        <v>743</v>
      </c>
      <c r="U79" s="36">
        <v>615</v>
      </c>
      <c r="V79" s="36">
        <v>462</v>
      </c>
      <c r="W79" s="36">
        <v>428</v>
      </c>
      <c r="X79" s="36">
        <v>418</v>
      </c>
      <c r="Y79" s="36">
        <v>415</v>
      </c>
      <c r="DA79" s="60" t="s">
        <v>1092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>
        <v>254037</v>
      </c>
      <c r="C81" s="120">
        <v>241731</v>
      </c>
      <c r="D81" s="120">
        <v>242264</v>
      </c>
      <c r="E81" s="120">
        <v>243598</v>
      </c>
      <c r="F81" s="120">
        <v>248429</v>
      </c>
      <c r="G81" s="120">
        <v>253612</v>
      </c>
      <c r="H81" s="120">
        <v>260476</v>
      </c>
      <c r="I81" s="120">
        <v>273426</v>
      </c>
      <c r="J81" s="120">
        <v>282927</v>
      </c>
      <c r="K81" s="120">
        <v>311564</v>
      </c>
      <c r="L81" s="120">
        <v>356024</v>
      </c>
      <c r="M81" s="120">
        <v>459174</v>
      </c>
      <c r="N81" s="120">
        <v>499525</v>
      </c>
      <c r="O81" s="120">
        <v>502103</v>
      </c>
      <c r="P81" s="120">
        <v>487440</v>
      </c>
      <c r="Q81" s="120">
        <v>477485</v>
      </c>
      <c r="R81" s="120">
        <v>463816</v>
      </c>
      <c r="S81" s="120">
        <v>451113</v>
      </c>
      <c r="T81" s="120">
        <v>438349</v>
      </c>
      <c r="U81" s="120">
        <v>446565</v>
      </c>
      <c r="V81" s="120">
        <v>472015</v>
      </c>
      <c r="W81" s="120">
        <v>484622</v>
      </c>
      <c r="X81" s="120">
        <v>493529</v>
      </c>
      <c r="Y81" s="120">
        <v>494279</v>
      </c>
      <c r="DA81" s="129" t="s">
        <v>340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254037</v>
      </c>
      <c r="C83" s="52">
        <v>241731</v>
      </c>
      <c r="D83" s="52">
        <v>242264</v>
      </c>
      <c r="E83" s="52">
        <v>243598</v>
      </c>
      <c r="F83" s="52">
        <v>248429</v>
      </c>
      <c r="G83" s="52">
        <v>253612</v>
      </c>
      <c r="H83" s="52">
        <v>260476</v>
      </c>
      <c r="I83" s="52">
        <v>273426</v>
      </c>
      <c r="J83" s="52">
        <v>282927</v>
      </c>
      <c r="K83" s="52">
        <v>311564</v>
      </c>
      <c r="L83" s="52">
        <v>356024</v>
      </c>
      <c r="M83" s="52">
        <v>459174</v>
      </c>
      <c r="N83" s="52">
        <v>499525</v>
      </c>
      <c r="O83" s="52">
        <v>502103</v>
      </c>
      <c r="P83" s="52">
        <v>487440</v>
      </c>
      <c r="Q83" s="52">
        <v>477485</v>
      </c>
      <c r="R83" s="52">
        <v>463816</v>
      </c>
      <c r="S83" s="52">
        <v>451113</v>
      </c>
      <c r="T83" s="52">
        <v>438349</v>
      </c>
      <c r="U83" s="52">
        <v>446565</v>
      </c>
      <c r="V83" s="52">
        <v>472015</v>
      </c>
      <c r="W83" s="52">
        <v>484622</v>
      </c>
      <c r="X83" s="52">
        <v>493529</v>
      </c>
      <c r="Y83" s="52">
        <v>494279</v>
      </c>
      <c r="DA83" s="63" t="s">
        <v>1093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515</v>
      </c>
      <c r="C86" s="52">
        <v>527</v>
      </c>
      <c r="D86" s="52">
        <v>546</v>
      </c>
      <c r="E86" s="52">
        <v>530</v>
      </c>
      <c r="F86" s="52">
        <v>541</v>
      </c>
      <c r="G86" s="52">
        <v>611</v>
      </c>
      <c r="H86" s="52">
        <v>734</v>
      </c>
      <c r="I86" s="52">
        <v>866</v>
      </c>
      <c r="J86" s="52">
        <v>944</v>
      </c>
      <c r="K86" s="52">
        <v>1135</v>
      </c>
      <c r="L86" s="52">
        <v>1532</v>
      </c>
      <c r="M86" s="52">
        <v>2108</v>
      </c>
      <c r="N86" s="52">
        <v>3200</v>
      </c>
      <c r="O86" s="52">
        <v>4017</v>
      </c>
      <c r="P86" s="52">
        <v>4154</v>
      </c>
      <c r="Q86" s="52">
        <v>3959</v>
      </c>
      <c r="R86" s="52">
        <v>3575</v>
      </c>
      <c r="S86" s="52">
        <v>3130</v>
      </c>
      <c r="T86" s="52">
        <v>2597</v>
      </c>
      <c r="U86" s="52">
        <v>2206</v>
      </c>
      <c r="V86" s="52">
        <v>2471</v>
      </c>
      <c r="W86" s="52">
        <v>2813</v>
      </c>
      <c r="X86" s="52">
        <v>3704</v>
      </c>
      <c r="Y86" s="52">
        <v>4301</v>
      </c>
      <c r="DA86" s="63" t="s">
        <v>1094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244285</v>
      </c>
      <c r="C88" s="52">
        <v>232933</v>
      </c>
      <c r="D88" s="52">
        <v>233866</v>
      </c>
      <c r="E88" s="52">
        <v>235365</v>
      </c>
      <c r="F88" s="52">
        <v>239886</v>
      </c>
      <c r="G88" s="52">
        <v>244488</v>
      </c>
      <c r="H88" s="52">
        <v>250351</v>
      </c>
      <c r="I88" s="52">
        <v>261655</v>
      </c>
      <c r="J88" s="52">
        <v>269546</v>
      </c>
      <c r="K88" s="52">
        <v>295521</v>
      </c>
      <c r="L88" s="52">
        <v>336680</v>
      </c>
      <c r="M88" s="52">
        <v>433278</v>
      </c>
      <c r="N88" s="52">
        <v>471366</v>
      </c>
      <c r="O88" s="52">
        <v>473571</v>
      </c>
      <c r="P88" s="52">
        <v>459501</v>
      </c>
      <c r="Q88" s="52">
        <v>449755</v>
      </c>
      <c r="R88" s="52">
        <v>436566</v>
      </c>
      <c r="S88" s="52">
        <v>424238</v>
      </c>
      <c r="T88" s="52">
        <v>412212</v>
      </c>
      <c r="U88" s="52">
        <v>420213</v>
      </c>
      <c r="V88" s="52">
        <v>446994</v>
      </c>
      <c r="W88" s="52">
        <v>461697</v>
      </c>
      <c r="X88" s="52">
        <v>477039</v>
      </c>
      <c r="Y88" s="52">
        <v>477506</v>
      </c>
      <c r="DA88" s="63" t="s">
        <v>1095</v>
      </c>
    </row>
    <row r="89" spans="1:105" ht="12" customHeight="1" x14ac:dyDescent="0.25">
      <c r="A89" s="97" t="s">
        <v>131</v>
      </c>
      <c r="B89" s="52">
        <v>245</v>
      </c>
      <c r="C89" s="52">
        <v>226</v>
      </c>
      <c r="D89" s="52">
        <v>235</v>
      </c>
      <c r="E89" s="52">
        <v>233</v>
      </c>
      <c r="F89" s="52">
        <v>233</v>
      </c>
      <c r="G89" s="52">
        <v>244</v>
      </c>
      <c r="H89" s="52">
        <v>240</v>
      </c>
      <c r="I89" s="52">
        <v>387</v>
      </c>
      <c r="J89" s="52">
        <v>473</v>
      </c>
      <c r="K89" s="52">
        <v>456</v>
      </c>
      <c r="L89" s="52">
        <v>433</v>
      </c>
      <c r="M89" s="52">
        <v>840</v>
      </c>
      <c r="N89" s="52">
        <v>841</v>
      </c>
      <c r="O89" s="52">
        <v>815</v>
      </c>
      <c r="P89" s="52">
        <v>793</v>
      </c>
      <c r="Q89" s="52">
        <v>775</v>
      </c>
      <c r="R89" s="52">
        <v>745</v>
      </c>
      <c r="S89" s="52">
        <v>706</v>
      </c>
      <c r="T89" s="52">
        <v>653</v>
      </c>
      <c r="U89" s="52">
        <v>595</v>
      </c>
      <c r="V89" s="52">
        <v>615</v>
      </c>
      <c r="W89" s="52">
        <v>589</v>
      </c>
      <c r="X89" s="52">
        <v>631</v>
      </c>
      <c r="Y89" s="52">
        <v>588</v>
      </c>
      <c r="DA89" s="63" t="s">
        <v>1096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7</v>
      </c>
      <c r="E92" s="52">
        <v>13</v>
      </c>
      <c r="F92" s="52">
        <v>20</v>
      </c>
      <c r="G92" s="52">
        <v>30</v>
      </c>
      <c r="H92" s="52">
        <v>39</v>
      </c>
      <c r="I92" s="52">
        <v>53</v>
      </c>
      <c r="J92" s="52">
        <v>59</v>
      </c>
      <c r="K92" s="52">
        <v>69</v>
      </c>
      <c r="L92" s="52">
        <v>80</v>
      </c>
      <c r="M92" s="52">
        <v>108</v>
      </c>
      <c r="N92" s="52">
        <v>119</v>
      </c>
      <c r="O92" s="52">
        <v>121</v>
      </c>
      <c r="P92" s="52">
        <v>123</v>
      </c>
      <c r="Q92" s="52">
        <v>109</v>
      </c>
      <c r="R92" s="52">
        <v>97</v>
      </c>
      <c r="S92" s="52">
        <v>89</v>
      </c>
      <c r="T92" s="52">
        <v>83</v>
      </c>
      <c r="U92" s="52">
        <v>87</v>
      </c>
      <c r="V92" s="52">
        <v>87</v>
      </c>
      <c r="W92" s="52">
        <v>77</v>
      </c>
      <c r="X92" s="52">
        <v>66</v>
      </c>
      <c r="Y92" s="52">
        <v>71</v>
      </c>
      <c r="DA92" s="63" t="s">
        <v>1097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1098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8622</v>
      </c>
      <c r="C96" s="52">
        <v>7774</v>
      </c>
      <c r="D96" s="52">
        <v>7369</v>
      </c>
      <c r="E96" s="52">
        <v>7226</v>
      </c>
      <c r="F96" s="52">
        <v>7524</v>
      </c>
      <c r="G96" s="52">
        <v>8006</v>
      </c>
      <c r="H96" s="52">
        <v>8886</v>
      </c>
      <c r="I96" s="52">
        <v>9392</v>
      </c>
      <c r="J96" s="52">
        <v>10540</v>
      </c>
      <c r="K96" s="52">
        <v>13024</v>
      </c>
      <c r="L96" s="52">
        <v>15842</v>
      </c>
      <c r="M96" s="52">
        <v>21294</v>
      </c>
      <c r="N96" s="52">
        <v>23296</v>
      </c>
      <c r="O96" s="52">
        <v>23728</v>
      </c>
      <c r="P96" s="52">
        <v>23290</v>
      </c>
      <c r="Q96" s="52">
        <v>23221</v>
      </c>
      <c r="R96" s="52">
        <v>22872</v>
      </c>
      <c r="S96" s="52">
        <v>22619</v>
      </c>
      <c r="T96" s="52">
        <v>22114</v>
      </c>
      <c r="U96" s="52">
        <v>22407</v>
      </c>
      <c r="V96" s="52">
        <v>21272</v>
      </c>
      <c r="W96" s="52">
        <v>19520</v>
      </c>
      <c r="X96" s="52">
        <v>13970</v>
      </c>
      <c r="Y96" s="52">
        <v>14289</v>
      </c>
      <c r="DA96" s="63" t="s">
        <v>1099</v>
      </c>
    </row>
    <row r="97" spans="1:105" ht="12" customHeight="1" x14ac:dyDescent="0.25">
      <c r="A97" s="97" t="s">
        <v>121</v>
      </c>
      <c r="B97" s="52">
        <v>885</v>
      </c>
      <c r="C97" s="52">
        <v>798</v>
      </c>
      <c r="D97" s="52">
        <v>787</v>
      </c>
      <c r="E97" s="52">
        <v>761</v>
      </c>
      <c r="F97" s="52">
        <v>766</v>
      </c>
      <c r="G97" s="52">
        <v>844</v>
      </c>
      <c r="H97" s="52">
        <v>960</v>
      </c>
      <c r="I97" s="52">
        <v>1939</v>
      </c>
      <c r="J97" s="52">
        <v>2309</v>
      </c>
      <c r="K97" s="52">
        <v>2494</v>
      </c>
      <c r="L97" s="52">
        <v>2989</v>
      </c>
      <c r="M97" s="52">
        <v>3654</v>
      </c>
      <c r="N97" s="52">
        <v>3903</v>
      </c>
      <c r="O97" s="52">
        <v>3868</v>
      </c>
      <c r="P97" s="52">
        <v>3733</v>
      </c>
      <c r="Q97" s="52">
        <v>3625</v>
      </c>
      <c r="R97" s="52">
        <v>3536</v>
      </c>
      <c r="S97" s="52">
        <v>3461</v>
      </c>
      <c r="T97" s="52">
        <v>3287</v>
      </c>
      <c r="U97" s="52">
        <v>3263</v>
      </c>
      <c r="V97" s="52">
        <v>3047</v>
      </c>
      <c r="W97" s="52">
        <v>2739</v>
      </c>
      <c r="X97" s="52">
        <v>1823</v>
      </c>
      <c r="Y97" s="52">
        <v>1825</v>
      </c>
      <c r="DA97" s="63" t="s">
        <v>1100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1101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X102" s="52">
        <v>0</v>
      </c>
      <c r="Y102" s="52">
        <v>0</v>
      </c>
      <c r="DA102" s="63" t="s">
        <v>1102</v>
      </c>
    </row>
    <row r="103" spans="1:105" ht="12" customHeight="1" x14ac:dyDescent="0.25">
      <c r="A103" s="109" t="s">
        <v>120</v>
      </c>
      <c r="B103" s="36">
        <v>254037</v>
      </c>
      <c r="C103" s="36">
        <v>241731</v>
      </c>
      <c r="D103" s="36">
        <v>242264</v>
      </c>
      <c r="E103" s="36">
        <v>243598</v>
      </c>
      <c r="F103" s="36">
        <v>248429</v>
      </c>
      <c r="G103" s="36">
        <v>253612</v>
      </c>
      <c r="H103" s="36">
        <v>260476</v>
      </c>
      <c r="I103" s="36">
        <v>273426</v>
      </c>
      <c r="J103" s="36">
        <v>282927</v>
      </c>
      <c r="K103" s="36">
        <v>311564</v>
      </c>
      <c r="L103" s="36">
        <v>356024</v>
      </c>
      <c r="M103" s="36">
        <v>459174</v>
      </c>
      <c r="N103" s="36">
        <v>499525</v>
      </c>
      <c r="O103" s="36">
        <v>502103</v>
      </c>
      <c r="P103" s="36">
        <v>487440</v>
      </c>
      <c r="Q103" s="36">
        <v>477485</v>
      </c>
      <c r="R103" s="36">
        <v>463816</v>
      </c>
      <c r="S103" s="36">
        <v>451113</v>
      </c>
      <c r="T103" s="36">
        <v>438349</v>
      </c>
      <c r="U103" s="36">
        <v>446565</v>
      </c>
      <c r="V103" s="36">
        <v>472015</v>
      </c>
      <c r="W103" s="36">
        <v>484622</v>
      </c>
      <c r="X103" s="36">
        <v>493529</v>
      </c>
      <c r="Y103" s="36">
        <v>494279</v>
      </c>
      <c r="DA103" s="60" t="s">
        <v>1103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X105" s="120">
        <v>0</v>
      </c>
      <c r="Y105" s="120">
        <v>0</v>
      </c>
      <c r="DA105" s="129" t="s">
        <v>341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1104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1105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1106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1107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1108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1109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1110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1111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>
        <v>1555955</v>
      </c>
      <c r="C124" s="120">
        <v>1620260</v>
      </c>
      <c r="D124" s="120">
        <v>1647062</v>
      </c>
      <c r="E124" s="120">
        <v>1664493</v>
      </c>
      <c r="F124" s="120">
        <v>1686382</v>
      </c>
      <c r="G124" s="120">
        <v>1628037</v>
      </c>
      <c r="H124" s="120">
        <v>1600412</v>
      </c>
      <c r="I124" s="120">
        <v>1600127</v>
      </c>
      <c r="J124" s="120">
        <v>1700281</v>
      </c>
      <c r="K124" s="120">
        <v>1751472</v>
      </c>
      <c r="L124" s="120">
        <v>1652253</v>
      </c>
      <c r="M124" s="120">
        <v>1580165</v>
      </c>
      <c r="N124" s="120">
        <v>1560580</v>
      </c>
      <c r="O124" s="120">
        <v>1559772</v>
      </c>
      <c r="P124" s="120">
        <v>1572932</v>
      </c>
      <c r="Q124" s="120">
        <v>1580363</v>
      </c>
      <c r="R124" s="120">
        <v>1588018</v>
      </c>
      <c r="S124" s="120">
        <v>1606624</v>
      </c>
      <c r="T124" s="120">
        <v>1627670</v>
      </c>
      <c r="U124" s="120">
        <v>1655359</v>
      </c>
      <c r="V124" s="120">
        <v>1669846</v>
      </c>
      <c r="W124" s="120">
        <v>1724938</v>
      </c>
      <c r="X124" s="120">
        <v>1789881</v>
      </c>
      <c r="Y124" s="120">
        <v>1848634</v>
      </c>
      <c r="DA124" s="129" t="s">
        <v>342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1555955</v>
      </c>
      <c r="C126" s="52">
        <v>1620260</v>
      </c>
      <c r="D126" s="52">
        <v>1647062</v>
      </c>
      <c r="E126" s="52">
        <v>1664493</v>
      </c>
      <c r="F126" s="52">
        <v>1686382</v>
      </c>
      <c r="G126" s="52">
        <v>1628037</v>
      </c>
      <c r="H126" s="52">
        <v>1600412</v>
      </c>
      <c r="I126" s="52">
        <v>1600127</v>
      </c>
      <c r="J126" s="52">
        <v>1700281</v>
      </c>
      <c r="K126" s="52">
        <v>1751472</v>
      </c>
      <c r="L126" s="52">
        <v>1652253</v>
      </c>
      <c r="M126" s="52">
        <v>1580165</v>
      </c>
      <c r="N126" s="52">
        <v>1560580</v>
      </c>
      <c r="O126" s="52">
        <v>1559772</v>
      </c>
      <c r="P126" s="52">
        <v>1572932</v>
      </c>
      <c r="Q126" s="52">
        <v>1580363</v>
      </c>
      <c r="R126" s="52">
        <v>1588018</v>
      </c>
      <c r="S126" s="52">
        <v>1606624</v>
      </c>
      <c r="T126" s="52">
        <v>1627670</v>
      </c>
      <c r="U126" s="52">
        <v>1655359</v>
      </c>
      <c r="V126" s="52">
        <v>1669846</v>
      </c>
      <c r="W126" s="52">
        <v>1724938</v>
      </c>
      <c r="X126" s="52">
        <v>1789881</v>
      </c>
      <c r="Y126" s="52">
        <v>1848634</v>
      </c>
      <c r="DA126" s="63" t="s">
        <v>1112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3151</v>
      </c>
      <c r="C129" s="52">
        <v>3375</v>
      </c>
      <c r="D129" s="52">
        <v>3561</v>
      </c>
      <c r="E129" s="52">
        <v>3708</v>
      </c>
      <c r="F129" s="52">
        <v>3807</v>
      </c>
      <c r="G129" s="52">
        <v>4006</v>
      </c>
      <c r="H129" s="52">
        <v>4303</v>
      </c>
      <c r="I129" s="52">
        <v>4508</v>
      </c>
      <c r="J129" s="52">
        <v>4703</v>
      </c>
      <c r="K129" s="52">
        <v>5486</v>
      </c>
      <c r="L129" s="52">
        <v>6309</v>
      </c>
      <c r="M129" s="52">
        <v>6665</v>
      </c>
      <c r="N129" s="52">
        <v>7344</v>
      </c>
      <c r="O129" s="52">
        <v>8225</v>
      </c>
      <c r="P129" s="52">
        <v>9602</v>
      </c>
      <c r="Q129" s="52">
        <v>10261</v>
      </c>
      <c r="R129" s="52">
        <v>10596</v>
      </c>
      <c r="S129" s="52">
        <v>11324</v>
      </c>
      <c r="T129" s="52">
        <v>12148</v>
      </c>
      <c r="U129" s="52">
        <v>13190</v>
      </c>
      <c r="V129" s="52">
        <v>15002</v>
      </c>
      <c r="W129" s="52">
        <v>15485</v>
      </c>
      <c r="X129" s="52">
        <v>16695</v>
      </c>
      <c r="Y129" s="52">
        <v>17569</v>
      </c>
      <c r="DA129" s="63" t="s">
        <v>1113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1507702</v>
      </c>
      <c r="C131" s="52">
        <v>1561210</v>
      </c>
      <c r="D131" s="52">
        <v>1587280</v>
      </c>
      <c r="E131" s="52">
        <v>1595600</v>
      </c>
      <c r="F131" s="52">
        <v>1594245</v>
      </c>
      <c r="G131" s="52">
        <v>1569235</v>
      </c>
      <c r="H131" s="52">
        <v>1573390</v>
      </c>
      <c r="I131" s="52">
        <v>1589820</v>
      </c>
      <c r="J131" s="52">
        <v>1618103</v>
      </c>
      <c r="K131" s="52">
        <v>1619139</v>
      </c>
      <c r="L131" s="52">
        <v>1595096</v>
      </c>
      <c r="M131" s="52">
        <v>1517363</v>
      </c>
      <c r="N131" s="52">
        <v>1498602</v>
      </c>
      <c r="O131" s="52">
        <v>1497817</v>
      </c>
      <c r="P131" s="52">
        <v>1510405</v>
      </c>
      <c r="Q131" s="52">
        <v>1517490</v>
      </c>
      <c r="R131" s="52">
        <v>1524759</v>
      </c>
      <c r="S131" s="52">
        <v>1542460</v>
      </c>
      <c r="T131" s="52">
        <v>1562611</v>
      </c>
      <c r="U131" s="52">
        <v>1589108</v>
      </c>
      <c r="V131" s="52">
        <v>1603232</v>
      </c>
      <c r="W131" s="52">
        <v>1655827</v>
      </c>
      <c r="X131" s="52">
        <v>1717927</v>
      </c>
      <c r="Y131" s="52">
        <v>1774198</v>
      </c>
      <c r="DA131" s="63" t="s">
        <v>1114</v>
      </c>
    </row>
    <row r="132" spans="1:105" ht="12" customHeight="1" x14ac:dyDescent="0.25">
      <c r="A132" s="97" t="s">
        <v>127</v>
      </c>
      <c r="B132" s="52">
        <v>1409</v>
      </c>
      <c r="C132" s="52">
        <v>1530</v>
      </c>
      <c r="D132" s="52">
        <v>1624</v>
      </c>
      <c r="E132" s="52">
        <v>1578</v>
      </c>
      <c r="F132" s="52">
        <v>1582</v>
      </c>
      <c r="G132" s="52">
        <v>1522</v>
      </c>
      <c r="H132" s="52">
        <v>1551</v>
      </c>
      <c r="I132" s="52">
        <v>2386</v>
      </c>
      <c r="J132" s="52">
        <v>2726</v>
      </c>
      <c r="K132" s="52">
        <v>2653</v>
      </c>
      <c r="L132" s="52">
        <v>2715</v>
      </c>
      <c r="M132" s="52">
        <v>2556</v>
      </c>
      <c r="N132" s="52">
        <v>2409</v>
      </c>
      <c r="O132" s="52">
        <v>2338</v>
      </c>
      <c r="P132" s="52">
        <v>2301</v>
      </c>
      <c r="Q132" s="52">
        <v>2253</v>
      </c>
      <c r="R132" s="52">
        <v>2180</v>
      </c>
      <c r="S132" s="52">
        <v>2181</v>
      </c>
      <c r="T132" s="52">
        <v>2123</v>
      </c>
      <c r="U132" s="52">
        <v>2169</v>
      </c>
      <c r="V132" s="52">
        <v>2042</v>
      </c>
      <c r="W132" s="52">
        <v>2142</v>
      </c>
      <c r="X132" s="52">
        <v>2217</v>
      </c>
      <c r="Y132" s="52">
        <v>2257</v>
      </c>
      <c r="DA132" s="63" t="s">
        <v>1115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42483</v>
      </c>
      <c r="C135" s="52">
        <v>52196</v>
      </c>
      <c r="D135" s="52">
        <v>52560</v>
      </c>
      <c r="E135" s="52">
        <v>60998</v>
      </c>
      <c r="F135" s="52">
        <v>82465</v>
      </c>
      <c r="G135" s="52">
        <v>52266</v>
      </c>
      <c r="H135" s="52">
        <v>23415</v>
      </c>
      <c r="I135" s="52">
        <v>7282</v>
      </c>
      <c r="J135" s="52">
        <v>64751</v>
      </c>
      <c r="K135" s="52">
        <v>110937</v>
      </c>
      <c r="L135" s="52">
        <v>49566</v>
      </c>
      <c r="M135" s="52">
        <v>54692</v>
      </c>
      <c r="N135" s="52">
        <v>54011</v>
      </c>
      <c r="O135" s="52">
        <v>53855</v>
      </c>
      <c r="P135" s="52">
        <v>53813</v>
      </c>
      <c r="Q135" s="52">
        <v>53219</v>
      </c>
      <c r="R135" s="52">
        <v>53431</v>
      </c>
      <c r="S135" s="52">
        <v>53837</v>
      </c>
      <c r="T135" s="52">
        <v>54765</v>
      </c>
      <c r="U135" s="52">
        <v>55898</v>
      </c>
      <c r="V135" s="52">
        <v>56436</v>
      </c>
      <c r="W135" s="52">
        <v>58530</v>
      </c>
      <c r="X135" s="52">
        <v>60906</v>
      </c>
      <c r="Y135" s="52">
        <v>63553</v>
      </c>
      <c r="DA135" s="63" t="s">
        <v>1116</v>
      </c>
    </row>
    <row r="136" spans="1:105" ht="12" customHeight="1" x14ac:dyDescent="0.25">
      <c r="A136" s="97" t="s">
        <v>121</v>
      </c>
      <c r="B136" s="52">
        <v>4361</v>
      </c>
      <c r="C136" s="52">
        <v>5324</v>
      </c>
      <c r="D136" s="52">
        <v>5598</v>
      </c>
      <c r="E136" s="52">
        <v>6317</v>
      </c>
      <c r="F136" s="52">
        <v>8090</v>
      </c>
      <c r="G136" s="52">
        <v>5014</v>
      </c>
      <c r="H136" s="52">
        <v>2056</v>
      </c>
      <c r="I136" s="52">
        <v>639</v>
      </c>
      <c r="J136" s="52">
        <v>14701</v>
      </c>
      <c r="K136" s="52">
        <v>18743</v>
      </c>
      <c r="L136" s="52">
        <v>4876</v>
      </c>
      <c r="M136" s="52">
        <v>5554</v>
      </c>
      <c r="N136" s="52">
        <v>5558</v>
      </c>
      <c r="O136" s="52">
        <v>5762</v>
      </c>
      <c r="P136" s="52">
        <v>6413</v>
      </c>
      <c r="Q136" s="52">
        <v>7401</v>
      </c>
      <c r="R136" s="52">
        <v>7648</v>
      </c>
      <c r="S136" s="52">
        <v>8146</v>
      </c>
      <c r="T136" s="52">
        <v>8171</v>
      </c>
      <c r="U136" s="52">
        <v>8184</v>
      </c>
      <c r="V136" s="52">
        <v>8136</v>
      </c>
      <c r="W136" s="52">
        <v>8439</v>
      </c>
      <c r="X136" s="52">
        <v>8831</v>
      </c>
      <c r="Y136" s="52">
        <v>8626</v>
      </c>
      <c r="DA136" s="63" t="s">
        <v>1117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1118</v>
      </c>
    </row>
    <row r="141" spans="1:105" ht="12" customHeight="1" x14ac:dyDescent="0.25">
      <c r="A141" s="109" t="s">
        <v>120</v>
      </c>
      <c r="B141" s="36">
        <v>1555955</v>
      </c>
      <c r="C141" s="36">
        <v>1620260</v>
      </c>
      <c r="D141" s="36">
        <v>1647062</v>
      </c>
      <c r="E141" s="36">
        <v>1664493</v>
      </c>
      <c r="F141" s="36">
        <v>1686382</v>
      </c>
      <c r="G141" s="36">
        <v>1628037</v>
      </c>
      <c r="H141" s="36">
        <v>1600412</v>
      </c>
      <c r="I141" s="36">
        <v>1600127</v>
      </c>
      <c r="J141" s="36">
        <v>1700281</v>
      </c>
      <c r="K141" s="36">
        <v>1751472</v>
      </c>
      <c r="L141" s="36">
        <v>1652253</v>
      </c>
      <c r="M141" s="36">
        <v>1580165</v>
      </c>
      <c r="N141" s="36">
        <v>1560580</v>
      </c>
      <c r="O141" s="36">
        <v>1559772</v>
      </c>
      <c r="P141" s="36">
        <v>1572932</v>
      </c>
      <c r="Q141" s="36">
        <v>1580363</v>
      </c>
      <c r="R141" s="36">
        <v>1588018</v>
      </c>
      <c r="S141" s="36">
        <v>1606624</v>
      </c>
      <c r="T141" s="36">
        <v>1627670</v>
      </c>
      <c r="U141" s="36">
        <v>1655359</v>
      </c>
      <c r="V141" s="36">
        <v>1669846</v>
      </c>
      <c r="W141" s="36">
        <v>1724938</v>
      </c>
      <c r="X141" s="36">
        <v>1789881</v>
      </c>
      <c r="Y141" s="36">
        <v>1848634</v>
      </c>
      <c r="DA141" s="60" t="s">
        <v>1119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660360</v>
      </c>
      <c r="C143" s="120">
        <v>746939</v>
      </c>
      <c r="D143" s="120">
        <v>894522</v>
      </c>
      <c r="E143" s="120">
        <v>1034605</v>
      </c>
      <c r="F143" s="120">
        <v>1161343</v>
      </c>
      <c r="G143" s="120">
        <v>1262540</v>
      </c>
      <c r="H143" s="120">
        <v>1349923</v>
      </c>
      <c r="I143" s="120">
        <v>1427285</v>
      </c>
      <c r="J143" s="120">
        <v>1512478</v>
      </c>
      <c r="K143" s="120">
        <v>1584920</v>
      </c>
      <c r="L143" s="120">
        <v>1628549</v>
      </c>
      <c r="M143" s="120">
        <v>1627301</v>
      </c>
      <c r="N143" s="120">
        <v>1617157</v>
      </c>
      <c r="O143" s="120">
        <v>1666553</v>
      </c>
      <c r="P143" s="120">
        <v>1676861</v>
      </c>
      <c r="Q143" s="120">
        <v>1681982</v>
      </c>
      <c r="R143" s="120">
        <v>1697399</v>
      </c>
      <c r="S143" s="120">
        <v>1667526</v>
      </c>
      <c r="T143" s="120">
        <v>1722484</v>
      </c>
      <c r="U143" s="120">
        <v>1745396</v>
      </c>
      <c r="V143" s="120">
        <v>1787816</v>
      </c>
      <c r="W143" s="120">
        <v>1772993</v>
      </c>
      <c r="X143" s="120">
        <v>1848537</v>
      </c>
      <c r="Y143" s="120">
        <v>1900292</v>
      </c>
      <c r="DA143" s="129" t="s">
        <v>343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660360</v>
      </c>
      <c r="C145" s="52">
        <v>746939</v>
      </c>
      <c r="D145" s="52">
        <v>894522</v>
      </c>
      <c r="E145" s="52">
        <v>1034605</v>
      </c>
      <c r="F145" s="52">
        <v>1161343</v>
      </c>
      <c r="G145" s="52">
        <v>1262540</v>
      </c>
      <c r="H145" s="52">
        <v>1349923</v>
      </c>
      <c r="I145" s="52">
        <v>1427285</v>
      </c>
      <c r="J145" s="52">
        <v>1512478</v>
      </c>
      <c r="K145" s="52">
        <v>1584920</v>
      </c>
      <c r="L145" s="52">
        <v>1628549</v>
      </c>
      <c r="M145" s="52">
        <v>1627301</v>
      </c>
      <c r="N145" s="52">
        <v>1617157</v>
      </c>
      <c r="O145" s="52">
        <v>1666553</v>
      </c>
      <c r="P145" s="52">
        <v>1676861</v>
      </c>
      <c r="Q145" s="52">
        <v>1681982</v>
      </c>
      <c r="R145" s="52">
        <v>1697399</v>
      </c>
      <c r="S145" s="52">
        <v>1667526</v>
      </c>
      <c r="T145" s="52">
        <v>1722484</v>
      </c>
      <c r="U145" s="52">
        <v>1745396</v>
      </c>
      <c r="V145" s="52">
        <v>1787816</v>
      </c>
      <c r="W145" s="52">
        <v>1772993</v>
      </c>
      <c r="X145" s="52">
        <v>1848537</v>
      </c>
      <c r="Y145" s="52">
        <v>1900292</v>
      </c>
      <c r="DA145" s="63" t="s">
        <v>1120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13375</v>
      </c>
      <c r="C147" s="52">
        <v>14963</v>
      </c>
      <c r="D147" s="52">
        <v>17425</v>
      </c>
      <c r="E147" s="52">
        <v>22082</v>
      </c>
      <c r="F147" s="52">
        <v>27816</v>
      </c>
      <c r="G147" s="52">
        <v>35258</v>
      </c>
      <c r="H147" s="52">
        <v>42768</v>
      </c>
      <c r="I147" s="52">
        <v>48915</v>
      </c>
      <c r="J147" s="52">
        <v>51441</v>
      </c>
      <c r="K147" s="52">
        <v>56386</v>
      </c>
      <c r="L147" s="52">
        <v>61100</v>
      </c>
      <c r="M147" s="52">
        <v>62536</v>
      </c>
      <c r="N147" s="52">
        <v>64260</v>
      </c>
      <c r="O147" s="52">
        <v>66842</v>
      </c>
      <c r="P147" s="52">
        <v>76159</v>
      </c>
      <c r="Q147" s="52">
        <v>82614</v>
      </c>
      <c r="R147" s="52">
        <v>88080</v>
      </c>
      <c r="S147" s="52">
        <v>97741</v>
      </c>
      <c r="T147" s="52">
        <v>107817</v>
      </c>
      <c r="U147" s="52">
        <v>122129</v>
      </c>
      <c r="V147" s="52">
        <v>148448</v>
      </c>
      <c r="W147" s="52">
        <v>154425</v>
      </c>
      <c r="X147" s="52">
        <v>162337</v>
      </c>
      <c r="Y147" s="52">
        <v>165493</v>
      </c>
      <c r="DA147" s="63" t="s">
        <v>1121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1674</v>
      </c>
      <c r="E149" s="52">
        <v>2866</v>
      </c>
      <c r="F149" s="52">
        <v>3774</v>
      </c>
      <c r="G149" s="52">
        <v>4814</v>
      </c>
      <c r="H149" s="52">
        <v>5482</v>
      </c>
      <c r="I149" s="52">
        <v>6330</v>
      </c>
      <c r="J149" s="52">
        <v>6846</v>
      </c>
      <c r="K149" s="52">
        <v>7048</v>
      </c>
      <c r="L149" s="52">
        <v>7076</v>
      </c>
      <c r="M149" s="52">
        <v>7055</v>
      </c>
      <c r="N149" s="52">
        <v>7269</v>
      </c>
      <c r="O149" s="52">
        <v>7676</v>
      </c>
      <c r="P149" s="52">
        <v>8394</v>
      </c>
      <c r="Q149" s="52">
        <v>7412</v>
      </c>
      <c r="R149" s="52">
        <v>6902</v>
      </c>
      <c r="S149" s="52">
        <v>6394</v>
      </c>
      <c r="T149" s="52">
        <v>6328</v>
      </c>
      <c r="U149" s="52">
        <v>6451</v>
      </c>
      <c r="V149" s="52">
        <v>7000</v>
      </c>
      <c r="W149" s="52">
        <v>7725</v>
      </c>
      <c r="X149" s="52">
        <v>9272</v>
      </c>
      <c r="Y149" s="52">
        <v>10298</v>
      </c>
      <c r="DA149" s="63" t="s">
        <v>1122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1</v>
      </c>
      <c r="E150" s="52">
        <v>3</v>
      </c>
      <c r="F150" s="52">
        <v>3</v>
      </c>
      <c r="G150" s="52">
        <v>4</v>
      </c>
      <c r="H150" s="52">
        <v>4</v>
      </c>
      <c r="I150" s="52">
        <v>8</v>
      </c>
      <c r="J150" s="52">
        <v>10</v>
      </c>
      <c r="K150" s="52">
        <v>9</v>
      </c>
      <c r="L150" s="52">
        <v>9</v>
      </c>
      <c r="M150" s="52">
        <v>9</v>
      </c>
      <c r="N150" s="52">
        <v>8</v>
      </c>
      <c r="O150" s="52">
        <v>9</v>
      </c>
      <c r="P150" s="52">
        <v>14</v>
      </c>
      <c r="Q150" s="52">
        <v>11</v>
      </c>
      <c r="R150" s="52">
        <v>11</v>
      </c>
      <c r="S150" s="52">
        <v>9</v>
      </c>
      <c r="T150" s="52">
        <v>9</v>
      </c>
      <c r="U150" s="52">
        <v>10</v>
      </c>
      <c r="V150" s="52">
        <v>10</v>
      </c>
      <c r="W150" s="52">
        <v>8</v>
      </c>
      <c r="X150" s="52">
        <v>10</v>
      </c>
      <c r="Y150" s="52">
        <v>12</v>
      </c>
      <c r="DA150" s="63" t="s">
        <v>1123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598876</v>
      </c>
      <c r="C153" s="52">
        <v>677723</v>
      </c>
      <c r="D153" s="52">
        <v>803337</v>
      </c>
      <c r="E153" s="52">
        <v>931257</v>
      </c>
      <c r="F153" s="52">
        <v>1048417</v>
      </c>
      <c r="G153" s="52">
        <v>1136659</v>
      </c>
      <c r="H153" s="52">
        <v>1213252</v>
      </c>
      <c r="I153" s="52">
        <v>1211991</v>
      </c>
      <c r="J153" s="52">
        <v>1264056</v>
      </c>
      <c r="K153" s="52">
        <v>1335578</v>
      </c>
      <c r="L153" s="52">
        <v>1366660</v>
      </c>
      <c r="M153" s="52">
        <v>1366639</v>
      </c>
      <c r="N153" s="52">
        <v>1360078</v>
      </c>
      <c r="O153" s="52">
        <v>1410608</v>
      </c>
      <c r="P153" s="52">
        <v>1424184</v>
      </c>
      <c r="Q153" s="52">
        <v>1438552</v>
      </c>
      <c r="R153" s="52">
        <v>1457372</v>
      </c>
      <c r="S153" s="52">
        <v>1433794</v>
      </c>
      <c r="T153" s="52">
        <v>1489729</v>
      </c>
      <c r="U153" s="52">
        <v>1514461</v>
      </c>
      <c r="V153" s="52">
        <v>1554857</v>
      </c>
      <c r="W153" s="52">
        <v>1542468</v>
      </c>
      <c r="X153" s="52">
        <v>1607335</v>
      </c>
      <c r="Y153" s="52">
        <v>1663227</v>
      </c>
      <c r="DA153" s="63" t="s">
        <v>1124</v>
      </c>
    </row>
    <row r="154" spans="1:105" ht="12" customHeight="1" x14ac:dyDescent="0.25">
      <c r="A154" s="97" t="s">
        <v>121</v>
      </c>
      <c r="B154" s="52">
        <v>61484</v>
      </c>
      <c r="C154" s="52">
        <v>69216</v>
      </c>
      <c r="D154" s="52">
        <v>89510</v>
      </c>
      <c r="E154" s="52">
        <v>100479</v>
      </c>
      <c r="F154" s="52">
        <v>109149</v>
      </c>
      <c r="G154" s="52">
        <v>121063</v>
      </c>
      <c r="H154" s="52">
        <v>131185</v>
      </c>
      <c r="I154" s="52">
        <v>208956</v>
      </c>
      <c r="J154" s="52">
        <v>241566</v>
      </c>
      <c r="K154" s="52">
        <v>242285</v>
      </c>
      <c r="L154" s="52">
        <v>254804</v>
      </c>
      <c r="M154" s="52">
        <v>253598</v>
      </c>
      <c r="N154" s="52">
        <v>249802</v>
      </c>
      <c r="O154" s="52">
        <v>248260</v>
      </c>
      <c r="P154" s="52">
        <v>244269</v>
      </c>
      <c r="Q154" s="52">
        <v>236007</v>
      </c>
      <c r="R154" s="52">
        <v>233114</v>
      </c>
      <c r="S154" s="52">
        <v>227329</v>
      </c>
      <c r="T154" s="52">
        <v>226418</v>
      </c>
      <c r="U154" s="52">
        <v>224474</v>
      </c>
      <c r="V154" s="52">
        <v>225949</v>
      </c>
      <c r="W154" s="52">
        <v>222792</v>
      </c>
      <c r="X154" s="52">
        <v>231920</v>
      </c>
      <c r="Y154" s="52">
        <v>226755</v>
      </c>
      <c r="DA154" s="63" t="s">
        <v>1125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X158" s="52">
        <v>0</v>
      </c>
      <c r="Y158" s="52">
        <v>0</v>
      </c>
      <c r="DA158" s="63" t="s">
        <v>1126</v>
      </c>
    </row>
    <row r="159" spans="1:105" ht="12" customHeight="1" x14ac:dyDescent="0.25">
      <c r="A159" s="109" t="s">
        <v>120</v>
      </c>
      <c r="B159" s="36">
        <v>660360</v>
      </c>
      <c r="C159" s="36">
        <v>746939</v>
      </c>
      <c r="D159" s="36">
        <v>894522</v>
      </c>
      <c r="E159" s="36">
        <v>1034605</v>
      </c>
      <c r="F159" s="36">
        <v>1161343</v>
      </c>
      <c r="G159" s="36">
        <v>1262540</v>
      </c>
      <c r="H159" s="36">
        <v>1349923</v>
      </c>
      <c r="I159" s="36">
        <v>1427285</v>
      </c>
      <c r="J159" s="36">
        <v>1512478</v>
      </c>
      <c r="K159" s="36">
        <v>1584920</v>
      </c>
      <c r="L159" s="36">
        <v>1628549</v>
      </c>
      <c r="M159" s="36">
        <v>1627301</v>
      </c>
      <c r="N159" s="36">
        <v>1617157</v>
      </c>
      <c r="O159" s="36">
        <v>1666553</v>
      </c>
      <c r="P159" s="36">
        <v>1676861</v>
      </c>
      <c r="Q159" s="36">
        <v>1681982</v>
      </c>
      <c r="R159" s="36">
        <v>1697399</v>
      </c>
      <c r="S159" s="36">
        <v>1667526</v>
      </c>
      <c r="T159" s="36">
        <v>1722484</v>
      </c>
      <c r="U159" s="36">
        <v>1745396</v>
      </c>
      <c r="V159" s="36">
        <v>1787816</v>
      </c>
      <c r="W159" s="36">
        <v>1772993</v>
      </c>
      <c r="X159" s="36">
        <v>1848537</v>
      </c>
      <c r="Y159" s="36">
        <v>1900292</v>
      </c>
      <c r="DA159" s="60" t="s">
        <v>1127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1361665</v>
      </c>
      <c r="C161" s="120">
        <v>1277062</v>
      </c>
      <c r="D161" s="120">
        <v>1177676</v>
      </c>
      <c r="E161" s="120">
        <v>1085349</v>
      </c>
      <c r="F161" s="120">
        <v>1002291</v>
      </c>
      <c r="G161" s="120">
        <v>918237</v>
      </c>
      <c r="H161" s="120">
        <v>850007</v>
      </c>
      <c r="I161" s="120">
        <v>801265</v>
      </c>
      <c r="J161" s="120">
        <v>775004</v>
      </c>
      <c r="K161" s="120">
        <v>763177</v>
      </c>
      <c r="L161" s="120">
        <v>750940</v>
      </c>
      <c r="M161" s="120">
        <v>753520</v>
      </c>
      <c r="N161" s="120">
        <v>782370</v>
      </c>
      <c r="O161" s="120">
        <v>822031</v>
      </c>
      <c r="P161" s="120">
        <v>855035</v>
      </c>
      <c r="Q161" s="120">
        <v>908971</v>
      </c>
      <c r="R161" s="120">
        <v>951260</v>
      </c>
      <c r="S161" s="120">
        <v>1015327</v>
      </c>
      <c r="T161" s="120">
        <v>1057115</v>
      </c>
      <c r="U161" s="120">
        <v>1090898</v>
      </c>
      <c r="V161" s="120">
        <v>1091232</v>
      </c>
      <c r="W161" s="120">
        <v>1103026</v>
      </c>
      <c r="X161" s="120">
        <v>1063817</v>
      </c>
      <c r="Y161" s="120">
        <v>1018322</v>
      </c>
      <c r="DA161" s="129" t="s">
        <v>344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1361665</v>
      </c>
      <c r="C163" s="52">
        <v>1277062</v>
      </c>
      <c r="D163" s="52">
        <v>1177676</v>
      </c>
      <c r="E163" s="52">
        <v>1085349</v>
      </c>
      <c r="F163" s="52">
        <v>1002291</v>
      </c>
      <c r="G163" s="52">
        <v>918237</v>
      </c>
      <c r="H163" s="52">
        <v>850007</v>
      </c>
      <c r="I163" s="52">
        <v>801265</v>
      </c>
      <c r="J163" s="52">
        <v>775004</v>
      </c>
      <c r="K163" s="52">
        <v>763177</v>
      </c>
      <c r="L163" s="52">
        <v>750940</v>
      </c>
      <c r="M163" s="52">
        <v>753520</v>
      </c>
      <c r="N163" s="52">
        <v>782370</v>
      </c>
      <c r="O163" s="52">
        <v>822031</v>
      </c>
      <c r="P163" s="52">
        <v>855035</v>
      </c>
      <c r="Q163" s="52">
        <v>908971</v>
      </c>
      <c r="R163" s="52">
        <v>951260</v>
      </c>
      <c r="S163" s="52">
        <v>1015327</v>
      </c>
      <c r="T163" s="52">
        <v>1057115</v>
      </c>
      <c r="U163" s="52">
        <v>1090898</v>
      </c>
      <c r="V163" s="52">
        <v>1091232</v>
      </c>
      <c r="W163" s="52">
        <v>1103026</v>
      </c>
      <c r="X163" s="52">
        <v>1063817</v>
      </c>
      <c r="Y163" s="52">
        <v>1018322</v>
      </c>
      <c r="DA163" s="63" t="s">
        <v>1128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13789</v>
      </c>
      <c r="C165" s="52">
        <v>13957</v>
      </c>
      <c r="D165" s="52">
        <v>13838</v>
      </c>
      <c r="E165" s="52">
        <v>11957</v>
      </c>
      <c r="F165" s="52">
        <v>10006</v>
      </c>
      <c r="G165" s="52">
        <v>8323</v>
      </c>
      <c r="H165" s="52">
        <v>7145</v>
      </c>
      <c r="I165" s="52">
        <v>6969</v>
      </c>
      <c r="J165" s="52">
        <v>7183</v>
      </c>
      <c r="K165" s="52">
        <v>8737</v>
      </c>
      <c r="L165" s="52">
        <v>12227</v>
      </c>
      <c r="M165" s="52">
        <v>15953</v>
      </c>
      <c r="N165" s="52">
        <v>23162</v>
      </c>
      <c r="O165" s="52">
        <v>29761</v>
      </c>
      <c r="P165" s="52">
        <v>36050</v>
      </c>
      <c r="Q165" s="52">
        <v>38988</v>
      </c>
      <c r="R165" s="52">
        <v>39884</v>
      </c>
      <c r="S165" s="52">
        <v>41827</v>
      </c>
      <c r="T165" s="52">
        <v>42367</v>
      </c>
      <c r="U165" s="52">
        <v>42691</v>
      </c>
      <c r="V165" s="52">
        <v>43749</v>
      </c>
      <c r="W165" s="52">
        <v>42007</v>
      </c>
      <c r="X165" s="52">
        <v>41614</v>
      </c>
      <c r="Y165" s="52">
        <v>39951</v>
      </c>
      <c r="DA165" s="63" t="s">
        <v>1129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756</v>
      </c>
      <c r="E167" s="52">
        <v>1348</v>
      </c>
      <c r="F167" s="52">
        <v>1864</v>
      </c>
      <c r="G167" s="52">
        <v>2523</v>
      </c>
      <c r="H167" s="52">
        <v>3043</v>
      </c>
      <c r="I167" s="52">
        <v>3372</v>
      </c>
      <c r="J167" s="52">
        <v>3366</v>
      </c>
      <c r="K167" s="52">
        <v>3345</v>
      </c>
      <c r="L167" s="52">
        <v>3224</v>
      </c>
      <c r="M167" s="52">
        <v>3240</v>
      </c>
      <c r="N167" s="52">
        <v>3566</v>
      </c>
      <c r="O167" s="52">
        <v>3885</v>
      </c>
      <c r="P167" s="52">
        <v>4334</v>
      </c>
      <c r="Q167" s="52">
        <v>3978</v>
      </c>
      <c r="R167" s="52">
        <v>3830</v>
      </c>
      <c r="S167" s="52">
        <v>3792</v>
      </c>
      <c r="T167" s="52">
        <v>3789</v>
      </c>
      <c r="U167" s="52">
        <v>3933</v>
      </c>
      <c r="V167" s="52">
        <v>4139</v>
      </c>
      <c r="W167" s="52">
        <v>4726</v>
      </c>
      <c r="X167" s="52">
        <v>5039</v>
      </c>
      <c r="Y167" s="52">
        <v>5279</v>
      </c>
      <c r="DA167" s="63" t="s">
        <v>1130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1</v>
      </c>
      <c r="E168" s="52">
        <v>2</v>
      </c>
      <c r="F168" s="52">
        <v>2</v>
      </c>
      <c r="G168" s="52">
        <v>3</v>
      </c>
      <c r="H168" s="52">
        <v>3</v>
      </c>
      <c r="I168" s="52">
        <v>5</v>
      </c>
      <c r="J168" s="52">
        <v>7</v>
      </c>
      <c r="K168" s="52">
        <v>6</v>
      </c>
      <c r="L168" s="52">
        <v>6</v>
      </c>
      <c r="M168" s="52">
        <v>6</v>
      </c>
      <c r="N168" s="52">
        <v>6</v>
      </c>
      <c r="O168" s="52">
        <v>5</v>
      </c>
      <c r="P168" s="52">
        <v>5</v>
      </c>
      <c r="Q168" s="52">
        <v>3</v>
      </c>
      <c r="R168" s="52">
        <v>3</v>
      </c>
      <c r="S168" s="52">
        <v>2</v>
      </c>
      <c r="T168" s="52">
        <v>2</v>
      </c>
      <c r="U168" s="52">
        <v>1</v>
      </c>
      <c r="V168" s="52">
        <v>1</v>
      </c>
      <c r="W168" s="52">
        <v>3</v>
      </c>
      <c r="X168" s="52">
        <v>3</v>
      </c>
      <c r="Y168" s="52">
        <v>3</v>
      </c>
      <c r="DA168" s="63" t="s">
        <v>1131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1234885</v>
      </c>
      <c r="C171" s="52">
        <v>1158381</v>
      </c>
      <c r="D171" s="52">
        <v>1064526</v>
      </c>
      <c r="E171" s="52">
        <v>981231</v>
      </c>
      <c r="F171" s="52">
        <v>907150</v>
      </c>
      <c r="G171" s="52">
        <v>828668</v>
      </c>
      <c r="H171" s="52">
        <v>764749</v>
      </c>
      <c r="I171" s="52">
        <v>690711</v>
      </c>
      <c r="J171" s="52">
        <v>658477</v>
      </c>
      <c r="K171" s="52">
        <v>650463</v>
      </c>
      <c r="L171" s="52">
        <v>636484</v>
      </c>
      <c r="M171" s="52">
        <v>638790</v>
      </c>
      <c r="N171" s="52">
        <v>664045</v>
      </c>
      <c r="O171" s="52">
        <v>701799</v>
      </c>
      <c r="P171" s="52">
        <v>730636</v>
      </c>
      <c r="Q171" s="52">
        <v>777292</v>
      </c>
      <c r="R171" s="52">
        <v>816437</v>
      </c>
      <c r="S171" s="52">
        <v>875086</v>
      </c>
      <c r="T171" s="52">
        <v>915553</v>
      </c>
      <c r="U171" s="52">
        <v>948013</v>
      </c>
      <c r="V171" s="52">
        <v>950346</v>
      </c>
      <c r="W171" s="52">
        <v>960433</v>
      </c>
      <c r="X171" s="52">
        <v>926931</v>
      </c>
      <c r="Y171" s="52">
        <v>891899</v>
      </c>
      <c r="DA171" s="63" t="s">
        <v>1132</v>
      </c>
    </row>
    <row r="172" spans="1:105" ht="12" customHeight="1" x14ac:dyDescent="0.25">
      <c r="A172" s="97" t="s">
        <v>121</v>
      </c>
      <c r="B172" s="52">
        <v>126780</v>
      </c>
      <c r="C172" s="52">
        <v>118681</v>
      </c>
      <c r="D172" s="52">
        <v>112393</v>
      </c>
      <c r="E172" s="52">
        <v>102768</v>
      </c>
      <c r="F172" s="52">
        <v>93275</v>
      </c>
      <c r="G172" s="52">
        <v>87043</v>
      </c>
      <c r="H172" s="52">
        <v>82212</v>
      </c>
      <c r="I172" s="52">
        <v>107177</v>
      </c>
      <c r="J172" s="52">
        <v>113154</v>
      </c>
      <c r="K172" s="52">
        <v>109363</v>
      </c>
      <c r="L172" s="52">
        <v>111226</v>
      </c>
      <c r="M172" s="52">
        <v>111484</v>
      </c>
      <c r="N172" s="52">
        <v>114753</v>
      </c>
      <c r="O172" s="52">
        <v>116342</v>
      </c>
      <c r="P172" s="52">
        <v>120060</v>
      </c>
      <c r="Q172" s="52">
        <v>127698</v>
      </c>
      <c r="R172" s="52">
        <v>130990</v>
      </c>
      <c r="S172" s="52">
        <v>136447</v>
      </c>
      <c r="T172" s="52">
        <v>137771</v>
      </c>
      <c r="U172" s="52">
        <v>138951</v>
      </c>
      <c r="V172" s="52">
        <v>136746</v>
      </c>
      <c r="W172" s="52">
        <v>137864</v>
      </c>
      <c r="X172" s="52">
        <v>131844</v>
      </c>
      <c r="Y172" s="52">
        <v>121141</v>
      </c>
      <c r="DA172" s="63" t="s">
        <v>1133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X176" s="52">
        <v>0</v>
      </c>
      <c r="Y176" s="52">
        <v>0</v>
      </c>
      <c r="DA176" s="63" t="s">
        <v>1134</v>
      </c>
    </row>
    <row r="177" spans="1:105" ht="12" customHeight="1" x14ac:dyDescent="0.25">
      <c r="A177" s="109" t="s">
        <v>120</v>
      </c>
      <c r="B177" s="36">
        <v>1361665</v>
      </c>
      <c r="C177" s="36">
        <v>1277062</v>
      </c>
      <c r="D177" s="36">
        <v>1177676</v>
      </c>
      <c r="E177" s="36">
        <v>1085349</v>
      </c>
      <c r="F177" s="36">
        <v>1002291</v>
      </c>
      <c r="G177" s="36">
        <v>918237</v>
      </c>
      <c r="H177" s="36">
        <v>850007</v>
      </c>
      <c r="I177" s="36">
        <v>801265</v>
      </c>
      <c r="J177" s="36">
        <v>775004</v>
      </c>
      <c r="K177" s="36">
        <v>763177</v>
      </c>
      <c r="L177" s="36">
        <v>750940</v>
      </c>
      <c r="M177" s="36">
        <v>753520</v>
      </c>
      <c r="N177" s="36">
        <v>782370</v>
      </c>
      <c r="O177" s="36">
        <v>822031</v>
      </c>
      <c r="P177" s="36">
        <v>855035</v>
      </c>
      <c r="Q177" s="36">
        <v>908971</v>
      </c>
      <c r="R177" s="36">
        <v>951260</v>
      </c>
      <c r="S177" s="36">
        <v>1015327</v>
      </c>
      <c r="T177" s="36">
        <v>1057115</v>
      </c>
      <c r="U177" s="36">
        <v>1090898</v>
      </c>
      <c r="V177" s="36">
        <v>1091232</v>
      </c>
      <c r="W177" s="36">
        <v>1103026</v>
      </c>
      <c r="X177" s="36">
        <v>1063817</v>
      </c>
      <c r="Y177" s="36">
        <v>1018322</v>
      </c>
      <c r="DA177" s="60" t="s">
        <v>1135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1137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DA5" s="63" t="s">
        <v>1138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1139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1140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1141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1142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DA15" s="63" t="s">
        <v>1143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1144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1145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1146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DA22" s="60" t="s">
        <v>1147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1148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1</v>
      </c>
      <c r="G26" s="52">
        <v>2</v>
      </c>
      <c r="H26" s="52">
        <v>7</v>
      </c>
      <c r="I26" s="52">
        <v>14</v>
      </c>
      <c r="J26" s="52">
        <v>18</v>
      </c>
      <c r="K26" s="52">
        <v>30</v>
      </c>
      <c r="L26" s="52">
        <v>68</v>
      </c>
      <c r="M26" s="52">
        <v>38</v>
      </c>
      <c r="N26" s="52">
        <v>78</v>
      </c>
      <c r="O26" s="52">
        <v>97</v>
      </c>
      <c r="P26" s="52">
        <v>125</v>
      </c>
      <c r="Q26" s="52">
        <v>198</v>
      </c>
      <c r="R26" s="52">
        <v>146</v>
      </c>
      <c r="S26" s="52">
        <v>213</v>
      </c>
      <c r="T26" s="52">
        <v>250</v>
      </c>
      <c r="U26" s="52">
        <v>191</v>
      </c>
      <c r="V26" s="52">
        <v>162</v>
      </c>
      <c r="W26" s="52">
        <v>145</v>
      </c>
      <c r="X26" s="52">
        <v>106</v>
      </c>
      <c r="Y26" s="52">
        <v>98</v>
      </c>
      <c r="DA26" s="63" t="s">
        <v>1149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1</v>
      </c>
      <c r="M29" s="52">
        <v>2</v>
      </c>
      <c r="N29" s="52">
        <v>3</v>
      </c>
      <c r="O29" s="52">
        <v>3</v>
      </c>
      <c r="P29" s="52">
        <v>1</v>
      </c>
      <c r="Q29" s="52">
        <v>0</v>
      </c>
      <c r="R29" s="52">
        <v>0</v>
      </c>
      <c r="S29" s="52">
        <v>0</v>
      </c>
      <c r="T29" s="52">
        <v>0</v>
      </c>
      <c r="U29" s="52">
        <v>2</v>
      </c>
      <c r="V29" s="52">
        <v>2</v>
      </c>
      <c r="W29" s="52">
        <v>4</v>
      </c>
      <c r="X29" s="52">
        <v>3</v>
      </c>
      <c r="Y29" s="52">
        <v>1</v>
      </c>
      <c r="DA29" s="63" t="s">
        <v>1150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1</v>
      </c>
      <c r="K31" s="52">
        <v>1</v>
      </c>
      <c r="L31" s="52">
        <v>3</v>
      </c>
      <c r="M31" s="52">
        <v>1</v>
      </c>
      <c r="N31" s="52">
        <v>1</v>
      </c>
      <c r="O31" s="52">
        <v>0</v>
      </c>
      <c r="P31" s="52">
        <v>1</v>
      </c>
      <c r="Q31" s="52">
        <v>0</v>
      </c>
      <c r="R31" s="52">
        <v>0</v>
      </c>
      <c r="S31" s="52">
        <v>0</v>
      </c>
      <c r="T31" s="52">
        <v>0</v>
      </c>
      <c r="U31" s="52">
        <v>1</v>
      </c>
      <c r="V31" s="52">
        <v>1</v>
      </c>
      <c r="W31" s="52">
        <v>1</v>
      </c>
      <c r="X31" s="52">
        <v>0</v>
      </c>
      <c r="Y31" s="52">
        <v>0</v>
      </c>
      <c r="DA31" s="63" t="s">
        <v>1151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1152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0</v>
      </c>
      <c r="E35" s="52">
        <v>1</v>
      </c>
      <c r="F35" s="52">
        <v>6</v>
      </c>
      <c r="G35" s="52">
        <v>21</v>
      </c>
      <c r="H35" s="52">
        <v>46</v>
      </c>
      <c r="I35" s="52">
        <v>87</v>
      </c>
      <c r="J35" s="52">
        <v>145</v>
      </c>
      <c r="K35" s="52">
        <v>219</v>
      </c>
      <c r="L35" s="52">
        <v>324</v>
      </c>
      <c r="M35" s="52">
        <v>258</v>
      </c>
      <c r="N35" s="52">
        <v>238</v>
      </c>
      <c r="O35" s="52">
        <v>218</v>
      </c>
      <c r="P35" s="52">
        <v>197</v>
      </c>
      <c r="Q35" s="52">
        <v>216</v>
      </c>
      <c r="R35" s="52">
        <v>187</v>
      </c>
      <c r="S35" s="52">
        <v>247</v>
      </c>
      <c r="T35" s="52">
        <v>293</v>
      </c>
      <c r="U35" s="52">
        <v>270</v>
      </c>
      <c r="V35" s="52">
        <v>283</v>
      </c>
      <c r="W35" s="52">
        <v>263</v>
      </c>
      <c r="X35" s="52">
        <v>224</v>
      </c>
      <c r="Y35" s="52">
        <v>177</v>
      </c>
      <c r="DA35" s="63" t="s">
        <v>1153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1</v>
      </c>
      <c r="G36" s="52">
        <v>2</v>
      </c>
      <c r="H36" s="52">
        <v>5</v>
      </c>
      <c r="I36" s="52">
        <v>10</v>
      </c>
      <c r="J36" s="52">
        <v>19</v>
      </c>
      <c r="K36" s="52">
        <v>26</v>
      </c>
      <c r="L36" s="52">
        <v>40</v>
      </c>
      <c r="M36" s="52">
        <v>32</v>
      </c>
      <c r="N36" s="52">
        <v>39</v>
      </c>
      <c r="O36" s="52">
        <v>40</v>
      </c>
      <c r="P36" s="52">
        <v>51</v>
      </c>
      <c r="Q36" s="52">
        <v>58</v>
      </c>
      <c r="R36" s="52">
        <v>37</v>
      </c>
      <c r="S36" s="52">
        <v>31</v>
      </c>
      <c r="T36" s="52">
        <v>47</v>
      </c>
      <c r="U36" s="52">
        <v>42</v>
      </c>
      <c r="V36" s="52">
        <v>44</v>
      </c>
      <c r="W36" s="52">
        <v>46</v>
      </c>
      <c r="X36" s="52">
        <v>31</v>
      </c>
      <c r="Y36" s="52">
        <v>17</v>
      </c>
      <c r="DA36" s="63" t="s">
        <v>1154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1155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1</v>
      </c>
      <c r="F41" s="36">
        <v>6</v>
      </c>
      <c r="G41" s="36">
        <v>25</v>
      </c>
      <c r="H41" s="36">
        <v>53</v>
      </c>
      <c r="I41" s="36">
        <v>97</v>
      </c>
      <c r="J41" s="36">
        <v>163</v>
      </c>
      <c r="K41" s="36">
        <v>253</v>
      </c>
      <c r="L41" s="36">
        <v>362</v>
      </c>
      <c r="M41" s="36">
        <v>297</v>
      </c>
      <c r="N41" s="36">
        <v>272</v>
      </c>
      <c r="O41" s="36">
        <v>263</v>
      </c>
      <c r="P41" s="36">
        <v>249</v>
      </c>
      <c r="Q41" s="36">
        <v>273</v>
      </c>
      <c r="R41" s="36">
        <v>222</v>
      </c>
      <c r="S41" s="36">
        <v>277</v>
      </c>
      <c r="T41" s="36">
        <v>345</v>
      </c>
      <c r="U41" s="36">
        <v>315</v>
      </c>
      <c r="V41" s="36">
        <v>328</v>
      </c>
      <c r="W41" s="36">
        <v>307</v>
      </c>
      <c r="X41" s="36">
        <v>258</v>
      </c>
      <c r="Y41" s="36">
        <v>196</v>
      </c>
      <c r="DA41" s="60" t="s">
        <v>1156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1157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29449</v>
      </c>
      <c r="D45" s="52">
        <v>37900</v>
      </c>
      <c r="E45" s="52">
        <v>29977</v>
      </c>
      <c r="F45" s="52">
        <v>33525</v>
      </c>
      <c r="G45" s="52">
        <v>16850</v>
      </c>
      <c r="H45" s="52">
        <v>29452</v>
      </c>
      <c r="I45" s="52">
        <v>29468</v>
      </c>
      <c r="J45" s="52">
        <v>29501</v>
      </c>
      <c r="K45" s="52">
        <v>29661</v>
      </c>
      <c r="L45" s="52">
        <v>29877</v>
      </c>
      <c r="M45" s="52">
        <v>30050</v>
      </c>
      <c r="N45" s="52">
        <v>30281</v>
      </c>
      <c r="O45" s="52">
        <v>24700</v>
      </c>
      <c r="P45" s="52">
        <v>1567</v>
      </c>
      <c r="Q45" s="52">
        <v>2155</v>
      </c>
      <c r="R45" s="52">
        <v>6663</v>
      </c>
      <c r="S45" s="52">
        <v>3414</v>
      </c>
      <c r="T45" s="52">
        <v>1984</v>
      </c>
      <c r="U45" s="52">
        <v>4063</v>
      </c>
      <c r="V45" s="52">
        <v>6244</v>
      </c>
      <c r="W45" s="52">
        <v>7918</v>
      </c>
      <c r="X45" s="52">
        <v>9507</v>
      </c>
      <c r="Y45" s="52">
        <v>8690</v>
      </c>
      <c r="DA45" s="63" t="s">
        <v>1158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119</v>
      </c>
      <c r="D48" s="52">
        <v>119</v>
      </c>
      <c r="E48" s="52">
        <v>122</v>
      </c>
      <c r="F48" s="52">
        <v>125</v>
      </c>
      <c r="G48" s="52">
        <v>132</v>
      </c>
      <c r="H48" s="52">
        <v>142</v>
      </c>
      <c r="I48" s="52">
        <v>85</v>
      </c>
      <c r="J48" s="52">
        <v>52</v>
      </c>
      <c r="K48" s="52">
        <v>77</v>
      </c>
      <c r="L48" s="52">
        <v>47</v>
      </c>
      <c r="M48" s="52">
        <v>13</v>
      </c>
      <c r="N48" s="52">
        <v>22</v>
      </c>
      <c r="O48" s="52">
        <v>41</v>
      </c>
      <c r="P48" s="52">
        <v>36</v>
      </c>
      <c r="Q48" s="52">
        <v>48</v>
      </c>
      <c r="R48" s="52">
        <v>62</v>
      </c>
      <c r="S48" s="52">
        <v>103</v>
      </c>
      <c r="T48" s="52">
        <v>150</v>
      </c>
      <c r="U48" s="52">
        <v>197</v>
      </c>
      <c r="V48" s="52">
        <v>236</v>
      </c>
      <c r="W48" s="52">
        <v>206</v>
      </c>
      <c r="X48" s="52">
        <v>132</v>
      </c>
      <c r="Y48" s="52">
        <v>62</v>
      </c>
      <c r="DA48" s="63" t="s">
        <v>1159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28268</v>
      </c>
      <c r="D50" s="52">
        <v>44253</v>
      </c>
      <c r="E50" s="52">
        <v>44059</v>
      </c>
      <c r="F50" s="52">
        <v>60515</v>
      </c>
      <c r="G50" s="52">
        <v>14526</v>
      </c>
      <c r="H50" s="52">
        <v>52472</v>
      </c>
      <c r="I50" s="52">
        <v>44390</v>
      </c>
      <c r="J50" s="52">
        <v>51695</v>
      </c>
      <c r="K50" s="52">
        <v>42750</v>
      </c>
      <c r="L50" s="52">
        <v>39514</v>
      </c>
      <c r="M50" s="52">
        <v>33566</v>
      </c>
      <c r="N50" s="52">
        <v>29482</v>
      </c>
      <c r="O50" s="52">
        <v>24050</v>
      </c>
      <c r="P50" s="52">
        <v>1102</v>
      </c>
      <c r="Q50" s="52">
        <v>3724</v>
      </c>
      <c r="R50" s="52">
        <v>13073</v>
      </c>
      <c r="S50" s="52">
        <v>7481</v>
      </c>
      <c r="T50" s="52">
        <v>3320</v>
      </c>
      <c r="U50" s="52">
        <v>4931</v>
      </c>
      <c r="V50" s="52">
        <v>11755</v>
      </c>
      <c r="W50" s="52">
        <v>36676</v>
      </c>
      <c r="X50" s="52">
        <v>34066</v>
      </c>
      <c r="Y50" s="52">
        <v>12102</v>
      </c>
      <c r="DA50" s="63" t="s">
        <v>1160</v>
      </c>
    </row>
    <row r="51" spans="1:105" ht="12" customHeight="1" x14ac:dyDescent="0.25">
      <c r="A51" s="97" t="s">
        <v>137</v>
      </c>
      <c r="B51" s="52"/>
      <c r="C51" s="52">
        <v>28</v>
      </c>
      <c r="D51" s="52">
        <v>36</v>
      </c>
      <c r="E51" s="52">
        <v>36</v>
      </c>
      <c r="F51" s="52">
        <v>44</v>
      </c>
      <c r="G51" s="52">
        <v>8</v>
      </c>
      <c r="H51" s="52">
        <v>50</v>
      </c>
      <c r="I51" s="52">
        <v>29</v>
      </c>
      <c r="J51" s="52">
        <v>49</v>
      </c>
      <c r="K51" s="52">
        <v>42</v>
      </c>
      <c r="L51" s="52">
        <v>42</v>
      </c>
      <c r="M51" s="52">
        <v>52</v>
      </c>
      <c r="N51" s="52">
        <v>48</v>
      </c>
      <c r="O51" s="52">
        <v>33</v>
      </c>
      <c r="P51" s="52">
        <v>0</v>
      </c>
      <c r="Q51" s="52">
        <v>3</v>
      </c>
      <c r="R51" s="52">
        <v>8</v>
      </c>
      <c r="S51" s="52">
        <v>9</v>
      </c>
      <c r="T51" s="52">
        <v>5</v>
      </c>
      <c r="U51" s="52">
        <v>10</v>
      </c>
      <c r="V51" s="52">
        <v>14</v>
      </c>
      <c r="W51" s="52">
        <v>38</v>
      </c>
      <c r="X51" s="52">
        <v>31</v>
      </c>
      <c r="Y51" s="52">
        <v>10</v>
      </c>
      <c r="DA51" s="63" t="s">
        <v>1161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2091</v>
      </c>
      <c r="D54" s="52">
        <v>2093</v>
      </c>
      <c r="E54" s="52">
        <v>2108</v>
      </c>
      <c r="F54" s="52">
        <v>2146</v>
      </c>
      <c r="G54" s="52">
        <v>2303</v>
      </c>
      <c r="H54" s="52">
        <v>2258</v>
      </c>
      <c r="I54" s="52">
        <v>1270</v>
      </c>
      <c r="J54" s="52">
        <v>1024</v>
      </c>
      <c r="K54" s="52">
        <v>835</v>
      </c>
      <c r="L54" s="52">
        <v>905</v>
      </c>
      <c r="M54" s="52">
        <v>1168</v>
      </c>
      <c r="N54" s="52">
        <v>1013</v>
      </c>
      <c r="O54" s="52">
        <v>1025</v>
      </c>
      <c r="P54" s="52">
        <v>510</v>
      </c>
      <c r="Q54" s="52">
        <v>203</v>
      </c>
      <c r="R54" s="52">
        <v>232</v>
      </c>
      <c r="S54" s="52">
        <v>390</v>
      </c>
      <c r="T54" s="52">
        <v>578</v>
      </c>
      <c r="U54" s="52">
        <v>774</v>
      </c>
      <c r="V54" s="52">
        <v>719</v>
      </c>
      <c r="W54" s="52">
        <v>678</v>
      </c>
      <c r="X54" s="52">
        <v>645</v>
      </c>
      <c r="Y54" s="52">
        <v>2113</v>
      </c>
      <c r="DA54" s="63" t="s">
        <v>1162</v>
      </c>
    </row>
    <row r="55" spans="1:105" ht="12" customHeight="1" x14ac:dyDescent="0.25">
      <c r="A55" s="97" t="s">
        <v>121</v>
      </c>
      <c r="B55" s="52"/>
      <c r="C55" s="52">
        <v>215</v>
      </c>
      <c r="D55" s="52">
        <v>214</v>
      </c>
      <c r="E55" s="52">
        <v>217</v>
      </c>
      <c r="F55" s="52">
        <v>221</v>
      </c>
      <c r="G55" s="52">
        <v>235</v>
      </c>
      <c r="H55" s="52">
        <v>233</v>
      </c>
      <c r="I55" s="52">
        <v>133</v>
      </c>
      <c r="J55" s="52">
        <v>106</v>
      </c>
      <c r="K55" s="52">
        <v>98</v>
      </c>
      <c r="L55" s="52">
        <v>101</v>
      </c>
      <c r="M55" s="52">
        <v>131</v>
      </c>
      <c r="N55" s="52">
        <v>134</v>
      </c>
      <c r="O55" s="52">
        <v>147</v>
      </c>
      <c r="P55" s="52">
        <v>98</v>
      </c>
      <c r="Q55" s="52">
        <v>77</v>
      </c>
      <c r="R55" s="52">
        <v>29</v>
      </c>
      <c r="S55" s="52">
        <v>58</v>
      </c>
      <c r="T55" s="52">
        <v>85</v>
      </c>
      <c r="U55" s="52">
        <v>113</v>
      </c>
      <c r="V55" s="52">
        <v>116</v>
      </c>
      <c r="W55" s="52">
        <v>105</v>
      </c>
      <c r="X55" s="52">
        <v>107</v>
      </c>
      <c r="Y55" s="52">
        <v>278</v>
      </c>
      <c r="DA55" s="63" t="s">
        <v>1163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1164</v>
      </c>
    </row>
    <row r="60" spans="1:105" ht="12" customHeight="1" x14ac:dyDescent="0.25">
      <c r="A60" s="109" t="s">
        <v>120</v>
      </c>
      <c r="B60" s="36"/>
      <c r="C60" s="36">
        <v>58898</v>
      </c>
      <c r="D60" s="36">
        <v>59074</v>
      </c>
      <c r="E60" s="36">
        <v>59473</v>
      </c>
      <c r="F60" s="36">
        <v>60545</v>
      </c>
      <c r="G60" s="36">
        <v>62371</v>
      </c>
      <c r="H60" s="36">
        <v>66046</v>
      </c>
      <c r="I60" s="36">
        <v>36091</v>
      </c>
      <c r="J60" s="36">
        <v>30998</v>
      </c>
      <c r="K60" s="36">
        <v>31845</v>
      </c>
      <c r="L60" s="36">
        <v>31234</v>
      </c>
      <c r="M60" s="36">
        <v>32230</v>
      </c>
      <c r="N60" s="36">
        <v>33649</v>
      </c>
      <c r="O60" s="36">
        <v>29839</v>
      </c>
      <c r="P60" s="36">
        <v>5046</v>
      </c>
      <c r="Q60" s="36">
        <v>8154</v>
      </c>
      <c r="R60" s="36">
        <v>10938</v>
      </c>
      <c r="S60" s="36">
        <v>14864</v>
      </c>
      <c r="T60" s="36">
        <v>18662</v>
      </c>
      <c r="U60" s="36">
        <v>22770</v>
      </c>
      <c r="V60" s="36">
        <v>22061</v>
      </c>
      <c r="W60" s="36">
        <v>17666</v>
      </c>
      <c r="X60" s="36">
        <v>10543</v>
      </c>
      <c r="Y60" s="36">
        <v>9931</v>
      </c>
      <c r="DA60" s="60" t="s">
        <v>1165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1166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3994</v>
      </c>
      <c r="D64" s="52">
        <v>9233</v>
      </c>
      <c r="E64" s="52">
        <v>5182</v>
      </c>
      <c r="F64" s="52">
        <v>3605</v>
      </c>
      <c r="G64" s="52">
        <v>2301</v>
      </c>
      <c r="H64" s="52">
        <v>118</v>
      </c>
      <c r="I64" s="52">
        <v>3994</v>
      </c>
      <c r="J64" s="52">
        <v>3998</v>
      </c>
      <c r="K64" s="52">
        <v>4017</v>
      </c>
      <c r="L64" s="52">
        <v>4073</v>
      </c>
      <c r="M64" s="52">
        <v>10336</v>
      </c>
      <c r="N64" s="52">
        <v>6929</v>
      </c>
      <c r="O64" s="52">
        <v>2871</v>
      </c>
      <c r="P64" s="52">
        <v>40</v>
      </c>
      <c r="Q64" s="52">
        <v>171</v>
      </c>
      <c r="R64" s="52">
        <v>1136</v>
      </c>
      <c r="S64" s="52">
        <v>4094</v>
      </c>
      <c r="T64" s="52">
        <v>4552</v>
      </c>
      <c r="U64" s="52">
        <v>4012</v>
      </c>
      <c r="V64" s="52">
        <v>4698</v>
      </c>
      <c r="W64" s="52">
        <v>982</v>
      </c>
      <c r="X64" s="52">
        <v>1423</v>
      </c>
      <c r="Y64" s="52">
        <v>4227</v>
      </c>
      <c r="DA64" s="63" t="s">
        <v>1167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16</v>
      </c>
      <c r="D67" s="52">
        <v>16</v>
      </c>
      <c r="E67" s="52">
        <v>17</v>
      </c>
      <c r="F67" s="52">
        <v>17</v>
      </c>
      <c r="G67" s="52">
        <v>18</v>
      </c>
      <c r="H67" s="52">
        <v>19</v>
      </c>
      <c r="I67" s="52">
        <v>11</v>
      </c>
      <c r="J67" s="52">
        <v>7</v>
      </c>
      <c r="K67" s="52">
        <v>10</v>
      </c>
      <c r="L67" s="52">
        <v>6</v>
      </c>
      <c r="M67" s="52">
        <v>5</v>
      </c>
      <c r="N67" s="52">
        <v>13</v>
      </c>
      <c r="O67" s="52">
        <v>23</v>
      </c>
      <c r="P67" s="52">
        <v>33</v>
      </c>
      <c r="Q67" s="52">
        <v>48</v>
      </c>
      <c r="R67" s="52">
        <v>60</v>
      </c>
      <c r="S67" s="52">
        <v>65</v>
      </c>
      <c r="T67" s="52">
        <v>41</v>
      </c>
      <c r="U67" s="52">
        <v>20</v>
      </c>
      <c r="V67" s="52">
        <v>7</v>
      </c>
      <c r="W67" s="52">
        <v>7</v>
      </c>
      <c r="X67" s="52">
        <v>9</v>
      </c>
      <c r="Y67" s="52">
        <v>4</v>
      </c>
      <c r="DA67" s="63" t="s">
        <v>1168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3855</v>
      </c>
      <c r="D69" s="52">
        <v>13367</v>
      </c>
      <c r="E69" s="52">
        <v>9336</v>
      </c>
      <c r="F69" s="52">
        <v>6583</v>
      </c>
      <c r="G69" s="52">
        <v>4263</v>
      </c>
      <c r="H69" s="52">
        <v>0</v>
      </c>
      <c r="I69" s="52">
        <v>3811</v>
      </c>
      <c r="J69" s="52">
        <v>3936</v>
      </c>
      <c r="K69" s="52">
        <v>3953</v>
      </c>
      <c r="L69" s="52">
        <v>7771</v>
      </c>
      <c r="M69" s="52">
        <v>18837</v>
      </c>
      <c r="N69" s="52">
        <v>12785</v>
      </c>
      <c r="O69" s="52">
        <v>4782</v>
      </c>
      <c r="P69" s="52">
        <v>40</v>
      </c>
      <c r="Q69" s="52">
        <v>173</v>
      </c>
      <c r="R69" s="52">
        <v>2296</v>
      </c>
      <c r="S69" s="52">
        <v>7456</v>
      </c>
      <c r="T69" s="52">
        <v>8004</v>
      </c>
      <c r="U69" s="52">
        <v>7034</v>
      </c>
      <c r="V69" s="52">
        <v>8470</v>
      </c>
      <c r="W69" s="52">
        <v>1163</v>
      </c>
      <c r="X69" s="52">
        <v>1683</v>
      </c>
      <c r="Y69" s="52">
        <v>4059</v>
      </c>
      <c r="DA69" s="63" t="s">
        <v>1169</v>
      </c>
    </row>
    <row r="70" spans="1:105" ht="12" customHeight="1" x14ac:dyDescent="0.25">
      <c r="A70" s="97" t="s">
        <v>133</v>
      </c>
      <c r="B70" s="52"/>
      <c r="C70" s="52">
        <v>4</v>
      </c>
      <c r="D70" s="52">
        <v>9</v>
      </c>
      <c r="E70" s="52">
        <v>5</v>
      </c>
      <c r="F70" s="52">
        <v>3</v>
      </c>
      <c r="G70" s="52">
        <v>2</v>
      </c>
      <c r="H70" s="52">
        <v>1</v>
      </c>
      <c r="I70" s="52">
        <v>6</v>
      </c>
      <c r="J70" s="52">
        <v>4</v>
      </c>
      <c r="K70" s="52">
        <v>3</v>
      </c>
      <c r="L70" s="52">
        <v>7</v>
      </c>
      <c r="M70" s="52">
        <v>20</v>
      </c>
      <c r="N70" s="52">
        <v>12</v>
      </c>
      <c r="O70" s="52">
        <v>5</v>
      </c>
      <c r="P70" s="52">
        <v>0</v>
      </c>
      <c r="Q70" s="52">
        <v>2</v>
      </c>
      <c r="R70" s="52">
        <v>3</v>
      </c>
      <c r="S70" s="52">
        <v>8</v>
      </c>
      <c r="T70" s="52">
        <v>7</v>
      </c>
      <c r="U70" s="52">
        <v>7</v>
      </c>
      <c r="V70" s="52">
        <v>9</v>
      </c>
      <c r="W70" s="52">
        <v>0</v>
      </c>
      <c r="X70" s="52">
        <v>0</v>
      </c>
      <c r="Y70" s="52">
        <v>11</v>
      </c>
      <c r="DA70" s="63" t="s">
        <v>1170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245</v>
      </c>
      <c r="D73" s="52">
        <v>285</v>
      </c>
      <c r="E73" s="52">
        <v>209</v>
      </c>
      <c r="F73" s="52">
        <v>251</v>
      </c>
      <c r="G73" s="52">
        <v>258</v>
      </c>
      <c r="H73" s="52">
        <v>268</v>
      </c>
      <c r="I73" s="52">
        <v>187</v>
      </c>
      <c r="J73" s="52">
        <v>96</v>
      </c>
      <c r="K73" s="52">
        <v>120</v>
      </c>
      <c r="L73" s="52">
        <v>78</v>
      </c>
      <c r="M73" s="52">
        <v>306</v>
      </c>
      <c r="N73" s="52">
        <v>191</v>
      </c>
      <c r="O73" s="52">
        <v>114</v>
      </c>
      <c r="P73" s="52">
        <v>182</v>
      </c>
      <c r="Q73" s="52">
        <v>242</v>
      </c>
      <c r="R73" s="52">
        <v>236</v>
      </c>
      <c r="S73" s="52">
        <v>144</v>
      </c>
      <c r="T73" s="52">
        <v>125</v>
      </c>
      <c r="U73" s="52">
        <v>111</v>
      </c>
      <c r="V73" s="52">
        <v>49</v>
      </c>
      <c r="W73" s="52">
        <v>326</v>
      </c>
      <c r="X73" s="52">
        <v>39</v>
      </c>
      <c r="Y73" s="52">
        <v>160</v>
      </c>
      <c r="DA73" s="63" t="s">
        <v>1171</v>
      </c>
    </row>
    <row r="74" spans="1:105" ht="12" customHeight="1" x14ac:dyDescent="0.25">
      <c r="A74" s="97" t="s">
        <v>121</v>
      </c>
      <c r="B74" s="52"/>
      <c r="C74" s="52">
        <v>25</v>
      </c>
      <c r="D74" s="52">
        <v>29</v>
      </c>
      <c r="E74" s="52">
        <v>21</v>
      </c>
      <c r="F74" s="52">
        <v>27</v>
      </c>
      <c r="G74" s="52">
        <v>26</v>
      </c>
      <c r="H74" s="52">
        <v>27</v>
      </c>
      <c r="I74" s="52">
        <v>21</v>
      </c>
      <c r="J74" s="52">
        <v>9</v>
      </c>
      <c r="K74" s="52">
        <v>14</v>
      </c>
      <c r="L74" s="52">
        <v>14</v>
      </c>
      <c r="M74" s="52">
        <v>45</v>
      </c>
      <c r="N74" s="52">
        <v>44</v>
      </c>
      <c r="O74" s="52">
        <v>46</v>
      </c>
      <c r="P74" s="52">
        <v>64</v>
      </c>
      <c r="Q74" s="52">
        <v>89</v>
      </c>
      <c r="R74" s="52">
        <v>42</v>
      </c>
      <c r="S74" s="52">
        <v>13</v>
      </c>
      <c r="T74" s="52">
        <v>20</v>
      </c>
      <c r="U74" s="52">
        <v>19</v>
      </c>
      <c r="V74" s="52">
        <v>11</v>
      </c>
      <c r="W74" s="52">
        <v>74</v>
      </c>
      <c r="X74" s="52">
        <v>4</v>
      </c>
      <c r="Y74" s="52">
        <v>21</v>
      </c>
      <c r="DA74" s="63" t="s">
        <v>1172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7713</v>
      </c>
      <c r="D78" s="52">
        <v>9011</v>
      </c>
      <c r="E78" s="52">
        <v>6805</v>
      </c>
      <c r="F78" s="52">
        <v>7894</v>
      </c>
      <c r="G78" s="52">
        <v>8102</v>
      </c>
      <c r="H78" s="52">
        <v>8333</v>
      </c>
      <c r="I78" s="52">
        <v>4249</v>
      </c>
      <c r="J78" s="52">
        <v>4172</v>
      </c>
      <c r="K78" s="52">
        <v>4444</v>
      </c>
      <c r="L78" s="52">
        <v>5581</v>
      </c>
      <c r="M78" s="52">
        <v>12146</v>
      </c>
      <c r="N78" s="52">
        <v>8349</v>
      </c>
      <c r="O78" s="52">
        <v>4363</v>
      </c>
      <c r="P78" s="52">
        <v>3481</v>
      </c>
      <c r="Q78" s="52">
        <v>8393</v>
      </c>
      <c r="R78" s="52">
        <v>8981</v>
      </c>
      <c r="S78" s="52">
        <v>6947</v>
      </c>
      <c r="T78" s="52">
        <v>4848</v>
      </c>
      <c r="U78" s="52">
        <v>4093</v>
      </c>
      <c r="V78" s="52">
        <v>4800</v>
      </c>
      <c r="W78" s="52">
        <v>1177</v>
      </c>
      <c r="X78" s="52">
        <v>3233</v>
      </c>
      <c r="Y78" s="52">
        <v>5128</v>
      </c>
      <c r="DA78" s="63" t="s">
        <v>1173</v>
      </c>
    </row>
    <row r="79" spans="1:105" ht="12" customHeight="1" x14ac:dyDescent="0.25">
      <c r="A79" s="109" t="s">
        <v>120</v>
      </c>
      <c r="B79" s="36"/>
      <c r="C79" s="36">
        <v>275</v>
      </c>
      <c r="D79" s="36">
        <v>1502</v>
      </c>
      <c r="E79" s="36">
        <v>1348</v>
      </c>
      <c r="F79" s="36">
        <v>1167</v>
      </c>
      <c r="G79" s="36">
        <v>1039</v>
      </c>
      <c r="H79" s="36">
        <v>2</v>
      </c>
      <c r="I79" s="36">
        <v>13</v>
      </c>
      <c r="J79" s="36">
        <v>124</v>
      </c>
      <c r="K79" s="36">
        <v>118</v>
      </c>
      <c r="L79" s="36">
        <v>163</v>
      </c>
      <c r="M79" s="36">
        <v>593</v>
      </c>
      <c r="N79" s="36">
        <v>261</v>
      </c>
      <c r="O79" s="36">
        <v>124</v>
      </c>
      <c r="P79" s="36">
        <v>153</v>
      </c>
      <c r="Q79" s="36">
        <v>225</v>
      </c>
      <c r="R79" s="36">
        <v>311</v>
      </c>
      <c r="S79" s="36">
        <v>243</v>
      </c>
      <c r="T79" s="36">
        <v>158</v>
      </c>
      <c r="U79" s="36">
        <v>185</v>
      </c>
      <c r="V79" s="36">
        <v>213</v>
      </c>
      <c r="W79" s="36">
        <v>39</v>
      </c>
      <c r="X79" s="36">
        <v>62</v>
      </c>
      <c r="Y79" s="36">
        <v>178</v>
      </c>
      <c r="DA79" s="60" t="s">
        <v>1174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1175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19847</v>
      </c>
      <c r="D83" s="52">
        <v>19848</v>
      </c>
      <c r="E83" s="52">
        <v>19865</v>
      </c>
      <c r="F83" s="52">
        <v>19922</v>
      </c>
      <c r="G83" s="52">
        <v>20050</v>
      </c>
      <c r="H83" s="52">
        <v>20291</v>
      </c>
      <c r="I83" s="52">
        <v>20672</v>
      </c>
      <c r="J83" s="52">
        <v>21243</v>
      </c>
      <c r="K83" s="52">
        <v>22049</v>
      </c>
      <c r="L83" s="52">
        <v>23136</v>
      </c>
      <c r="M83" s="52">
        <v>24580</v>
      </c>
      <c r="N83" s="52">
        <v>26498</v>
      </c>
      <c r="O83" s="52">
        <v>25066</v>
      </c>
      <c r="P83" s="52">
        <v>14663</v>
      </c>
      <c r="Q83" s="52">
        <v>14349</v>
      </c>
      <c r="R83" s="52">
        <v>21231</v>
      </c>
      <c r="S83" s="52">
        <v>26900</v>
      </c>
      <c r="T83" s="52">
        <v>31801</v>
      </c>
      <c r="U83" s="52">
        <v>34758</v>
      </c>
      <c r="V83" s="52">
        <v>37892</v>
      </c>
      <c r="W83" s="52">
        <v>40669</v>
      </c>
      <c r="X83" s="52">
        <v>43632</v>
      </c>
      <c r="Y83" s="52">
        <v>46578</v>
      </c>
      <c r="DA83" s="63" t="s">
        <v>1176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80</v>
      </c>
      <c r="D86" s="52">
        <v>81</v>
      </c>
      <c r="E86" s="52">
        <v>81</v>
      </c>
      <c r="F86" s="52">
        <v>85</v>
      </c>
      <c r="G86" s="52">
        <v>91</v>
      </c>
      <c r="H86" s="52">
        <v>105</v>
      </c>
      <c r="I86" s="52">
        <v>71</v>
      </c>
      <c r="J86" s="52">
        <v>64</v>
      </c>
      <c r="K86" s="52">
        <v>100</v>
      </c>
      <c r="L86" s="52">
        <v>114</v>
      </c>
      <c r="M86" s="52">
        <v>126</v>
      </c>
      <c r="N86" s="52">
        <v>162</v>
      </c>
      <c r="O86" s="52">
        <v>225</v>
      </c>
      <c r="P86" s="52">
        <v>261</v>
      </c>
      <c r="Q86" s="52">
        <v>323</v>
      </c>
      <c r="R86" s="52">
        <v>428</v>
      </c>
      <c r="S86" s="52">
        <v>586</v>
      </c>
      <c r="T86" s="52">
        <v>729</v>
      </c>
      <c r="U86" s="52">
        <v>792</v>
      </c>
      <c r="V86" s="52">
        <v>770</v>
      </c>
      <c r="W86" s="52">
        <v>494</v>
      </c>
      <c r="X86" s="52">
        <v>235</v>
      </c>
      <c r="Y86" s="52">
        <v>183</v>
      </c>
      <c r="DA86" s="63" t="s">
        <v>1177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19085</v>
      </c>
      <c r="D88" s="52">
        <v>19087</v>
      </c>
      <c r="E88" s="52">
        <v>19100</v>
      </c>
      <c r="F88" s="52">
        <v>19161</v>
      </c>
      <c r="G88" s="52">
        <v>19289</v>
      </c>
      <c r="H88" s="52">
        <v>19523</v>
      </c>
      <c r="I88" s="52">
        <v>20009</v>
      </c>
      <c r="J88" s="52">
        <v>21129</v>
      </c>
      <c r="K88" s="52">
        <v>21879</v>
      </c>
      <c r="L88" s="52">
        <v>22914</v>
      </c>
      <c r="M88" s="52">
        <v>24321</v>
      </c>
      <c r="N88" s="52">
        <v>26186</v>
      </c>
      <c r="O88" s="52">
        <v>24709</v>
      </c>
      <c r="P88" s="52">
        <v>17486</v>
      </c>
      <c r="Q88" s="52">
        <v>12121</v>
      </c>
      <c r="R88" s="52">
        <v>19885</v>
      </c>
      <c r="S88" s="52">
        <v>25850</v>
      </c>
      <c r="T88" s="52">
        <v>30990</v>
      </c>
      <c r="U88" s="52">
        <v>33842</v>
      </c>
      <c r="V88" s="52">
        <v>36957</v>
      </c>
      <c r="W88" s="52">
        <v>39549</v>
      </c>
      <c r="X88" s="52">
        <v>42364</v>
      </c>
      <c r="Y88" s="52">
        <v>46261</v>
      </c>
      <c r="DA88" s="63" t="s">
        <v>1178</v>
      </c>
    </row>
    <row r="89" spans="1:105" ht="12" customHeight="1" x14ac:dyDescent="0.25">
      <c r="A89" s="97" t="s">
        <v>131</v>
      </c>
      <c r="B89" s="52"/>
      <c r="C89" s="52">
        <v>19</v>
      </c>
      <c r="D89" s="52">
        <v>19</v>
      </c>
      <c r="E89" s="52">
        <v>19</v>
      </c>
      <c r="F89" s="52">
        <v>20</v>
      </c>
      <c r="G89" s="52">
        <v>19</v>
      </c>
      <c r="H89" s="52">
        <v>19</v>
      </c>
      <c r="I89" s="52">
        <v>20</v>
      </c>
      <c r="J89" s="52">
        <v>20</v>
      </c>
      <c r="K89" s="52">
        <v>22</v>
      </c>
      <c r="L89" s="52">
        <v>23</v>
      </c>
      <c r="M89" s="52">
        <v>25</v>
      </c>
      <c r="N89" s="52">
        <v>31</v>
      </c>
      <c r="O89" s="52">
        <v>26</v>
      </c>
      <c r="P89" s="52">
        <v>22</v>
      </c>
      <c r="Q89" s="52">
        <v>18</v>
      </c>
      <c r="R89" s="52">
        <v>30</v>
      </c>
      <c r="S89" s="52">
        <v>39</v>
      </c>
      <c r="T89" s="52">
        <v>53</v>
      </c>
      <c r="U89" s="52">
        <v>58</v>
      </c>
      <c r="V89" s="52">
        <v>66</v>
      </c>
      <c r="W89" s="52">
        <v>76</v>
      </c>
      <c r="X89" s="52">
        <v>83</v>
      </c>
      <c r="Y89" s="52">
        <v>87</v>
      </c>
      <c r="DA89" s="63" t="s">
        <v>1179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1</v>
      </c>
      <c r="I92" s="52">
        <v>0</v>
      </c>
      <c r="J92" s="52">
        <v>4</v>
      </c>
      <c r="K92" s="52">
        <v>4</v>
      </c>
      <c r="L92" s="52">
        <v>10</v>
      </c>
      <c r="M92" s="52">
        <v>6</v>
      </c>
      <c r="N92" s="52">
        <v>11</v>
      </c>
      <c r="O92" s="52">
        <v>12</v>
      </c>
      <c r="P92" s="52">
        <v>13</v>
      </c>
      <c r="Q92" s="52">
        <v>15</v>
      </c>
      <c r="R92" s="52">
        <v>17</v>
      </c>
      <c r="S92" s="52">
        <v>20</v>
      </c>
      <c r="T92" s="52">
        <v>22</v>
      </c>
      <c r="U92" s="52">
        <v>20</v>
      </c>
      <c r="V92" s="52">
        <v>12</v>
      </c>
      <c r="W92" s="52">
        <v>17</v>
      </c>
      <c r="X92" s="52">
        <v>11</v>
      </c>
      <c r="Y92" s="52">
        <v>4</v>
      </c>
      <c r="DA92" s="63" t="s">
        <v>1180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1181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1347</v>
      </c>
      <c r="D96" s="52">
        <v>1348</v>
      </c>
      <c r="E96" s="52">
        <v>1356</v>
      </c>
      <c r="F96" s="52">
        <v>1381</v>
      </c>
      <c r="G96" s="52">
        <v>1438</v>
      </c>
      <c r="H96" s="52">
        <v>1547</v>
      </c>
      <c r="I96" s="52">
        <v>919</v>
      </c>
      <c r="J96" s="52">
        <v>664</v>
      </c>
      <c r="K96" s="52">
        <v>1067</v>
      </c>
      <c r="L96" s="52">
        <v>1398</v>
      </c>
      <c r="M96" s="52">
        <v>1673</v>
      </c>
      <c r="N96" s="52">
        <v>1965</v>
      </c>
      <c r="O96" s="52">
        <v>2225</v>
      </c>
      <c r="P96" s="52">
        <v>2528</v>
      </c>
      <c r="Q96" s="52">
        <v>2763</v>
      </c>
      <c r="R96" s="52">
        <v>3516</v>
      </c>
      <c r="S96" s="52">
        <v>4266</v>
      </c>
      <c r="T96" s="52">
        <v>4482</v>
      </c>
      <c r="U96" s="52">
        <v>4439</v>
      </c>
      <c r="V96" s="52">
        <v>3125</v>
      </c>
      <c r="W96" s="52">
        <v>2766</v>
      </c>
      <c r="X96" s="52">
        <v>5550</v>
      </c>
      <c r="Y96" s="52">
        <v>1619</v>
      </c>
      <c r="DA96" s="63" t="s">
        <v>1182</v>
      </c>
    </row>
    <row r="97" spans="1:105" ht="12" customHeight="1" x14ac:dyDescent="0.25">
      <c r="A97" s="97" t="s">
        <v>121</v>
      </c>
      <c r="B97" s="52"/>
      <c r="C97" s="52">
        <v>138</v>
      </c>
      <c r="D97" s="52">
        <v>139</v>
      </c>
      <c r="E97" s="52">
        <v>139</v>
      </c>
      <c r="F97" s="52">
        <v>142</v>
      </c>
      <c r="G97" s="52">
        <v>148</v>
      </c>
      <c r="H97" s="52">
        <v>162</v>
      </c>
      <c r="I97" s="52">
        <v>96</v>
      </c>
      <c r="J97" s="52">
        <v>73</v>
      </c>
      <c r="K97" s="52">
        <v>127</v>
      </c>
      <c r="L97" s="52">
        <v>191</v>
      </c>
      <c r="M97" s="52">
        <v>245</v>
      </c>
      <c r="N97" s="52">
        <v>336</v>
      </c>
      <c r="O97" s="52">
        <v>449</v>
      </c>
      <c r="P97" s="52">
        <v>564</v>
      </c>
      <c r="Q97" s="52">
        <v>697</v>
      </c>
      <c r="R97" s="52">
        <v>521</v>
      </c>
      <c r="S97" s="52">
        <v>558</v>
      </c>
      <c r="T97" s="52">
        <v>664</v>
      </c>
      <c r="U97" s="52">
        <v>636</v>
      </c>
      <c r="V97" s="52">
        <v>498</v>
      </c>
      <c r="W97" s="52">
        <v>472</v>
      </c>
      <c r="X97" s="52">
        <v>916</v>
      </c>
      <c r="Y97" s="52">
        <v>206</v>
      </c>
      <c r="DA97" s="63" t="s">
        <v>1183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1184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X102" s="52">
        <v>0</v>
      </c>
      <c r="Y102" s="52">
        <v>0</v>
      </c>
      <c r="DA102" s="63" t="s">
        <v>1185</v>
      </c>
    </row>
    <row r="103" spans="1:105" ht="12" customHeight="1" x14ac:dyDescent="0.25">
      <c r="A103" s="109" t="s">
        <v>120</v>
      </c>
      <c r="B103" s="36"/>
      <c r="C103" s="36">
        <v>39693</v>
      </c>
      <c r="D103" s="36">
        <v>39748</v>
      </c>
      <c r="E103" s="36">
        <v>40146</v>
      </c>
      <c r="F103" s="36">
        <v>41339</v>
      </c>
      <c r="G103" s="36">
        <v>43824</v>
      </c>
      <c r="H103" s="36">
        <v>48135</v>
      </c>
      <c r="I103" s="36">
        <v>31030</v>
      </c>
      <c r="J103" s="36">
        <v>31188</v>
      </c>
      <c r="K103" s="36">
        <v>37864</v>
      </c>
      <c r="L103" s="36">
        <v>44023</v>
      </c>
      <c r="M103" s="36">
        <v>47376</v>
      </c>
      <c r="N103" s="36">
        <v>52248</v>
      </c>
      <c r="O103" s="36">
        <v>54641</v>
      </c>
      <c r="P103" s="36">
        <v>48729</v>
      </c>
      <c r="Q103" s="36">
        <v>60297</v>
      </c>
      <c r="R103" s="36">
        <v>73166</v>
      </c>
      <c r="S103" s="36">
        <v>88635</v>
      </c>
      <c r="T103" s="36">
        <v>97119</v>
      </c>
      <c r="U103" s="36">
        <v>96161</v>
      </c>
      <c r="V103" s="36">
        <v>68672</v>
      </c>
      <c r="W103" s="36">
        <v>55450</v>
      </c>
      <c r="X103" s="36">
        <v>54305</v>
      </c>
      <c r="Y103" s="36">
        <v>65216</v>
      </c>
      <c r="DA103" s="60" t="s">
        <v>1186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1187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1188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1189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1190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1191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1192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1193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1194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1195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1196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121559</v>
      </c>
      <c r="D126" s="52">
        <v>121604</v>
      </c>
      <c r="E126" s="52">
        <v>121913</v>
      </c>
      <c r="F126" s="52">
        <v>122708</v>
      </c>
      <c r="G126" s="52">
        <v>124200</v>
      </c>
      <c r="H126" s="52">
        <v>126576</v>
      </c>
      <c r="I126" s="52">
        <v>129965</v>
      </c>
      <c r="J126" s="52">
        <v>134508</v>
      </c>
      <c r="K126" s="52">
        <v>140411</v>
      </c>
      <c r="L126" s="52">
        <v>147985</v>
      </c>
      <c r="M126" s="52">
        <v>157484</v>
      </c>
      <c r="N126" s="52">
        <v>169034</v>
      </c>
      <c r="O126" s="52">
        <v>158430</v>
      </c>
      <c r="P126" s="52">
        <v>77291</v>
      </c>
      <c r="Q126" s="52">
        <v>95966</v>
      </c>
      <c r="R126" s="52">
        <v>117396</v>
      </c>
      <c r="S126" s="52">
        <v>141732</v>
      </c>
      <c r="T126" s="52">
        <v>132058</v>
      </c>
      <c r="U126" s="52">
        <v>128559</v>
      </c>
      <c r="V126" s="52">
        <v>126418</v>
      </c>
      <c r="W126" s="52">
        <v>123028</v>
      </c>
      <c r="X126" s="52">
        <v>135033</v>
      </c>
      <c r="Y126" s="52">
        <v>142128</v>
      </c>
      <c r="DA126" s="63" t="s">
        <v>1197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492</v>
      </c>
      <c r="D129" s="52">
        <v>494</v>
      </c>
      <c r="E129" s="52">
        <v>504</v>
      </c>
      <c r="F129" s="52">
        <v>529</v>
      </c>
      <c r="G129" s="52">
        <v>578</v>
      </c>
      <c r="H129" s="52">
        <v>660</v>
      </c>
      <c r="I129" s="52">
        <v>490</v>
      </c>
      <c r="J129" s="52">
        <v>462</v>
      </c>
      <c r="K129" s="52">
        <v>695</v>
      </c>
      <c r="L129" s="52">
        <v>699</v>
      </c>
      <c r="M129" s="52">
        <v>721</v>
      </c>
      <c r="N129" s="52">
        <v>784</v>
      </c>
      <c r="O129" s="52">
        <v>905</v>
      </c>
      <c r="P129" s="52">
        <v>932</v>
      </c>
      <c r="Q129" s="52">
        <v>1000</v>
      </c>
      <c r="R129" s="52">
        <v>1180</v>
      </c>
      <c r="S129" s="52">
        <v>1496</v>
      </c>
      <c r="T129" s="52">
        <v>1506</v>
      </c>
      <c r="U129" s="52">
        <v>1519</v>
      </c>
      <c r="V129" s="52">
        <v>1738</v>
      </c>
      <c r="W129" s="52">
        <v>1918</v>
      </c>
      <c r="X129" s="52">
        <v>2025</v>
      </c>
      <c r="Y129" s="52">
        <v>1951</v>
      </c>
      <c r="DA129" s="63" t="s">
        <v>1198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117789</v>
      </c>
      <c r="D131" s="52">
        <v>117831</v>
      </c>
      <c r="E131" s="52">
        <v>118118</v>
      </c>
      <c r="F131" s="52">
        <v>118860</v>
      </c>
      <c r="G131" s="52">
        <v>120247</v>
      </c>
      <c r="H131" s="52">
        <v>126251</v>
      </c>
      <c r="I131" s="52">
        <v>129816</v>
      </c>
      <c r="J131" s="52">
        <v>134360</v>
      </c>
      <c r="K131" s="52">
        <v>140218</v>
      </c>
      <c r="L131" s="52">
        <v>147631</v>
      </c>
      <c r="M131" s="52">
        <v>157232</v>
      </c>
      <c r="N131" s="52">
        <v>168598</v>
      </c>
      <c r="O131" s="52">
        <v>157765</v>
      </c>
      <c r="P131" s="52">
        <v>76354</v>
      </c>
      <c r="Q131" s="52">
        <v>94591</v>
      </c>
      <c r="R131" s="52">
        <v>111608</v>
      </c>
      <c r="S131" s="52">
        <v>139292</v>
      </c>
      <c r="T131" s="52">
        <v>131434</v>
      </c>
      <c r="U131" s="52">
        <v>127634</v>
      </c>
      <c r="V131" s="52">
        <v>125442</v>
      </c>
      <c r="W131" s="52">
        <v>121735</v>
      </c>
      <c r="X131" s="52">
        <v>133422</v>
      </c>
      <c r="Y131" s="52">
        <v>140280</v>
      </c>
      <c r="DA131" s="63" t="s">
        <v>1199</v>
      </c>
    </row>
    <row r="132" spans="1:105" ht="12" customHeight="1" x14ac:dyDescent="0.25">
      <c r="A132" s="97" t="s">
        <v>127</v>
      </c>
      <c r="B132" s="52"/>
      <c r="C132" s="52">
        <v>110</v>
      </c>
      <c r="D132" s="52">
        <v>110</v>
      </c>
      <c r="E132" s="52">
        <v>110</v>
      </c>
      <c r="F132" s="52">
        <v>111</v>
      </c>
      <c r="G132" s="52">
        <v>113</v>
      </c>
      <c r="H132" s="52">
        <v>119</v>
      </c>
      <c r="I132" s="52">
        <v>124</v>
      </c>
      <c r="J132" s="52">
        <v>127</v>
      </c>
      <c r="K132" s="52">
        <v>135</v>
      </c>
      <c r="L132" s="52">
        <v>150</v>
      </c>
      <c r="M132" s="52">
        <v>159</v>
      </c>
      <c r="N132" s="52">
        <v>186</v>
      </c>
      <c r="O132" s="52">
        <v>178</v>
      </c>
      <c r="P132" s="52">
        <v>116</v>
      </c>
      <c r="Q132" s="52">
        <v>146</v>
      </c>
      <c r="R132" s="52">
        <v>166</v>
      </c>
      <c r="S132" s="52">
        <v>216</v>
      </c>
      <c r="T132" s="52">
        <v>210</v>
      </c>
      <c r="U132" s="52">
        <v>227</v>
      </c>
      <c r="V132" s="52">
        <v>258</v>
      </c>
      <c r="W132" s="52">
        <v>234</v>
      </c>
      <c r="X132" s="52">
        <v>264</v>
      </c>
      <c r="Y132" s="52">
        <v>301</v>
      </c>
      <c r="DA132" s="63" t="s">
        <v>1200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6638</v>
      </c>
      <c r="D135" s="52">
        <v>6670</v>
      </c>
      <c r="E135" s="52">
        <v>6875</v>
      </c>
      <c r="F135" s="52">
        <v>7372</v>
      </c>
      <c r="G135" s="52">
        <v>30199</v>
      </c>
      <c r="H135" s="52">
        <v>28851</v>
      </c>
      <c r="I135" s="52">
        <v>16133</v>
      </c>
      <c r="J135" s="52">
        <v>19</v>
      </c>
      <c r="K135" s="52">
        <v>151</v>
      </c>
      <c r="L135" s="52">
        <v>61371</v>
      </c>
      <c r="M135" s="52">
        <v>640</v>
      </c>
      <c r="N135" s="52">
        <v>1740</v>
      </c>
      <c r="O135" s="52">
        <v>3453</v>
      </c>
      <c r="P135" s="52">
        <v>5790</v>
      </c>
      <c r="Q135" s="52">
        <v>8799</v>
      </c>
      <c r="R135" s="52">
        <v>15663</v>
      </c>
      <c r="S135" s="52">
        <v>17044</v>
      </c>
      <c r="T135" s="52">
        <v>2984</v>
      </c>
      <c r="U135" s="52">
        <v>4866</v>
      </c>
      <c r="V135" s="52">
        <v>5024</v>
      </c>
      <c r="W135" s="52">
        <v>7359</v>
      </c>
      <c r="X135" s="52">
        <v>9430</v>
      </c>
      <c r="Y135" s="52">
        <v>11008</v>
      </c>
      <c r="DA135" s="63" t="s">
        <v>1201</v>
      </c>
    </row>
    <row r="136" spans="1:105" ht="12" customHeight="1" x14ac:dyDescent="0.25">
      <c r="A136" s="97" t="s">
        <v>121</v>
      </c>
      <c r="B136" s="52"/>
      <c r="C136" s="52">
        <v>681</v>
      </c>
      <c r="D136" s="52">
        <v>685</v>
      </c>
      <c r="E136" s="52">
        <v>706</v>
      </c>
      <c r="F136" s="52">
        <v>759</v>
      </c>
      <c r="G136" s="52">
        <v>3076</v>
      </c>
      <c r="H136" s="52">
        <v>2958</v>
      </c>
      <c r="I136" s="52">
        <v>1417</v>
      </c>
      <c r="J136" s="52">
        <v>2</v>
      </c>
      <c r="K136" s="52">
        <v>30</v>
      </c>
      <c r="L136" s="52">
        <v>13867</v>
      </c>
      <c r="M136" s="52">
        <v>58</v>
      </c>
      <c r="N136" s="52">
        <v>155</v>
      </c>
      <c r="O136" s="52">
        <v>311</v>
      </c>
      <c r="P136" s="52">
        <v>524</v>
      </c>
      <c r="Q136" s="52">
        <v>803</v>
      </c>
      <c r="R136" s="52">
        <v>1922</v>
      </c>
      <c r="S136" s="52">
        <v>1602</v>
      </c>
      <c r="T136" s="52">
        <v>459</v>
      </c>
      <c r="U136" s="52">
        <v>759</v>
      </c>
      <c r="V136" s="52">
        <v>842</v>
      </c>
      <c r="W136" s="52">
        <v>1225</v>
      </c>
      <c r="X136" s="52">
        <v>1535</v>
      </c>
      <c r="Y136" s="52">
        <v>1673</v>
      </c>
      <c r="DA136" s="63" t="s">
        <v>1202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1203</v>
      </c>
    </row>
    <row r="141" spans="1:105" ht="12" customHeight="1" x14ac:dyDescent="0.25">
      <c r="A141" s="109" t="s">
        <v>120</v>
      </c>
      <c r="B141" s="36"/>
      <c r="C141" s="36">
        <v>243118</v>
      </c>
      <c r="D141" s="36">
        <v>243718</v>
      </c>
      <c r="E141" s="36">
        <v>247848</v>
      </c>
      <c r="F141" s="36">
        <v>258743</v>
      </c>
      <c r="G141" s="36">
        <v>279548</v>
      </c>
      <c r="H141" s="36">
        <v>313404</v>
      </c>
      <c r="I141" s="36">
        <v>217289</v>
      </c>
      <c r="J141" s="36">
        <v>227361</v>
      </c>
      <c r="K141" s="36">
        <v>277505</v>
      </c>
      <c r="L141" s="36">
        <v>268375</v>
      </c>
      <c r="M141" s="36">
        <v>271886</v>
      </c>
      <c r="N141" s="36">
        <v>279404</v>
      </c>
      <c r="O141" s="36">
        <v>263719</v>
      </c>
      <c r="P141" s="36">
        <v>210896</v>
      </c>
      <c r="Q141" s="36">
        <v>249143</v>
      </c>
      <c r="R141" s="36">
        <v>276390</v>
      </c>
      <c r="S141" s="36">
        <v>265341</v>
      </c>
      <c r="T141" s="36">
        <v>225431</v>
      </c>
      <c r="U141" s="36">
        <v>243005</v>
      </c>
      <c r="V141" s="36">
        <v>258919</v>
      </c>
      <c r="W141" s="36">
        <v>253425</v>
      </c>
      <c r="X141" s="36">
        <v>254106</v>
      </c>
      <c r="Y141" s="36">
        <v>269074</v>
      </c>
      <c r="DA141" s="60" t="s">
        <v>1204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1205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51591</v>
      </c>
      <c r="D145" s="52">
        <v>51623</v>
      </c>
      <c r="E145" s="52">
        <v>51877</v>
      </c>
      <c r="F145" s="52">
        <v>52618</v>
      </c>
      <c r="G145" s="52">
        <v>54135</v>
      </c>
      <c r="H145" s="52">
        <v>56681</v>
      </c>
      <c r="I145" s="52">
        <v>60494</v>
      </c>
      <c r="J145" s="52">
        <v>65779</v>
      </c>
      <c r="K145" s="52">
        <v>72752</v>
      </c>
      <c r="L145" s="52">
        <v>81608</v>
      </c>
      <c r="M145" s="52">
        <v>92590</v>
      </c>
      <c r="N145" s="52">
        <v>105853</v>
      </c>
      <c r="O145" s="52">
        <v>111222</v>
      </c>
      <c r="P145" s="52">
        <v>88223</v>
      </c>
      <c r="Q145" s="52">
        <v>109303</v>
      </c>
      <c r="R145" s="52">
        <v>133319</v>
      </c>
      <c r="S145" s="52">
        <v>160467</v>
      </c>
      <c r="T145" s="52">
        <v>163383</v>
      </c>
      <c r="U145" s="52">
        <v>154229</v>
      </c>
      <c r="V145" s="52">
        <v>145204</v>
      </c>
      <c r="W145" s="52">
        <v>137526</v>
      </c>
      <c r="X145" s="52">
        <v>133741</v>
      </c>
      <c r="Y145" s="52">
        <v>131911</v>
      </c>
      <c r="DA145" s="63" t="s">
        <v>1206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2090</v>
      </c>
      <c r="D147" s="52">
        <v>2097</v>
      </c>
      <c r="E147" s="52">
        <v>2149</v>
      </c>
      <c r="F147" s="52">
        <v>2301</v>
      </c>
      <c r="G147" s="52">
        <v>2633</v>
      </c>
      <c r="H147" s="52">
        <v>3238</v>
      </c>
      <c r="I147" s="52">
        <v>2981</v>
      </c>
      <c r="J147" s="52">
        <v>3658</v>
      </c>
      <c r="K147" s="52">
        <v>5773</v>
      </c>
      <c r="L147" s="52">
        <v>7041</v>
      </c>
      <c r="M147" s="52">
        <v>8367</v>
      </c>
      <c r="N147" s="52">
        <v>9176</v>
      </c>
      <c r="O147" s="52">
        <v>9843</v>
      </c>
      <c r="P147" s="52">
        <v>9500</v>
      </c>
      <c r="Q147" s="52">
        <v>9164</v>
      </c>
      <c r="R147" s="52">
        <v>9488</v>
      </c>
      <c r="S147" s="52">
        <v>11471</v>
      </c>
      <c r="T147" s="52">
        <v>12085</v>
      </c>
      <c r="U147" s="52">
        <v>12430</v>
      </c>
      <c r="V147" s="52">
        <v>13889</v>
      </c>
      <c r="W147" s="52">
        <v>15965</v>
      </c>
      <c r="X147" s="52">
        <v>18447</v>
      </c>
      <c r="Y147" s="52">
        <v>19041</v>
      </c>
      <c r="DA147" s="63" t="s">
        <v>1207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4</v>
      </c>
      <c r="F149" s="52">
        <v>23</v>
      </c>
      <c r="G149" s="52">
        <v>81</v>
      </c>
      <c r="H149" s="52">
        <v>179</v>
      </c>
      <c r="I149" s="52">
        <v>336</v>
      </c>
      <c r="J149" s="52">
        <v>630</v>
      </c>
      <c r="K149" s="52">
        <v>869</v>
      </c>
      <c r="L149" s="52">
        <v>1279</v>
      </c>
      <c r="M149" s="52">
        <v>1094</v>
      </c>
      <c r="N149" s="52">
        <v>1062</v>
      </c>
      <c r="O149" s="52">
        <v>1085</v>
      </c>
      <c r="P149" s="52">
        <v>967</v>
      </c>
      <c r="Q149" s="52">
        <v>1143</v>
      </c>
      <c r="R149" s="52">
        <v>1172</v>
      </c>
      <c r="S149" s="52">
        <v>1229</v>
      </c>
      <c r="T149" s="52">
        <v>1262</v>
      </c>
      <c r="U149" s="52">
        <v>1195</v>
      </c>
      <c r="V149" s="52">
        <v>1235</v>
      </c>
      <c r="W149" s="52">
        <v>1156</v>
      </c>
      <c r="X149" s="52">
        <v>980</v>
      </c>
      <c r="Y149" s="52">
        <v>705</v>
      </c>
      <c r="DA149" s="63" t="s">
        <v>1208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1</v>
      </c>
      <c r="L150" s="52">
        <v>2</v>
      </c>
      <c r="M150" s="52">
        <v>0</v>
      </c>
      <c r="N150" s="52">
        <v>2</v>
      </c>
      <c r="O150" s="52">
        <v>0</v>
      </c>
      <c r="P150" s="52">
        <v>2</v>
      </c>
      <c r="Q150" s="52">
        <v>3</v>
      </c>
      <c r="R150" s="52">
        <v>0</v>
      </c>
      <c r="S150" s="52">
        <v>2</v>
      </c>
      <c r="T150" s="52">
        <v>0</v>
      </c>
      <c r="U150" s="52">
        <v>1</v>
      </c>
      <c r="V150" s="52">
        <v>2</v>
      </c>
      <c r="W150" s="52">
        <v>5</v>
      </c>
      <c r="X150" s="52">
        <v>1</v>
      </c>
      <c r="Y150" s="52">
        <v>0</v>
      </c>
      <c r="DA150" s="63" t="s">
        <v>1209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93574</v>
      </c>
      <c r="D153" s="52">
        <v>93912</v>
      </c>
      <c r="E153" s="52">
        <v>96359</v>
      </c>
      <c r="F153" s="52">
        <v>103411</v>
      </c>
      <c r="G153" s="52">
        <v>117677</v>
      </c>
      <c r="H153" s="52">
        <v>141724</v>
      </c>
      <c r="I153" s="52">
        <v>121867</v>
      </c>
      <c r="J153" s="52">
        <v>149778</v>
      </c>
      <c r="K153" s="52">
        <v>201643</v>
      </c>
      <c r="L153" s="52">
        <v>217262</v>
      </c>
      <c r="M153" s="52">
        <v>217241</v>
      </c>
      <c r="N153" s="52">
        <v>213700</v>
      </c>
      <c r="O153" s="52">
        <v>203171</v>
      </c>
      <c r="P153" s="52">
        <v>178458</v>
      </c>
      <c r="Q153" s="52">
        <v>192163</v>
      </c>
      <c r="R153" s="52">
        <v>231390</v>
      </c>
      <c r="S153" s="52">
        <v>252394</v>
      </c>
      <c r="T153" s="52">
        <v>240467</v>
      </c>
      <c r="U153" s="52">
        <v>229426</v>
      </c>
      <c r="V153" s="52">
        <v>228149</v>
      </c>
      <c r="W153" s="52">
        <v>232159</v>
      </c>
      <c r="X153" s="52">
        <v>221872</v>
      </c>
      <c r="Y153" s="52">
        <v>236117</v>
      </c>
      <c r="DA153" s="63" t="s">
        <v>1210</v>
      </c>
    </row>
    <row r="154" spans="1:105" ht="12" customHeight="1" x14ac:dyDescent="0.25">
      <c r="A154" s="97" t="s">
        <v>121</v>
      </c>
      <c r="B154" s="52"/>
      <c r="C154" s="52">
        <v>9607</v>
      </c>
      <c r="D154" s="52">
        <v>9641</v>
      </c>
      <c r="E154" s="52">
        <v>9902</v>
      </c>
      <c r="F154" s="52">
        <v>10700</v>
      </c>
      <c r="G154" s="52">
        <v>12292</v>
      </c>
      <c r="H154" s="52">
        <v>14922</v>
      </c>
      <c r="I154" s="52">
        <v>13095</v>
      </c>
      <c r="J154" s="52">
        <v>16763</v>
      </c>
      <c r="K154" s="52">
        <v>23289</v>
      </c>
      <c r="L154" s="52">
        <v>27882</v>
      </c>
      <c r="M154" s="52">
        <v>28934</v>
      </c>
      <c r="N154" s="52">
        <v>34401</v>
      </c>
      <c r="O154" s="52">
        <v>41169</v>
      </c>
      <c r="P154" s="52">
        <v>43238</v>
      </c>
      <c r="Q154" s="52">
        <v>53304</v>
      </c>
      <c r="R154" s="52">
        <v>37104</v>
      </c>
      <c r="S154" s="52">
        <v>33335</v>
      </c>
      <c r="T154" s="52">
        <v>37519</v>
      </c>
      <c r="U154" s="52">
        <v>34689</v>
      </c>
      <c r="V154" s="52">
        <v>36835</v>
      </c>
      <c r="W154" s="52">
        <v>38741</v>
      </c>
      <c r="X154" s="52">
        <v>37674</v>
      </c>
      <c r="Y154" s="52">
        <v>36598</v>
      </c>
      <c r="DA154" s="63" t="s">
        <v>1211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X158" s="52">
        <v>0</v>
      </c>
      <c r="Y158" s="52">
        <v>0</v>
      </c>
      <c r="DA158" s="63" t="s">
        <v>1212</v>
      </c>
    </row>
    <row r="159" spans="1:105" ht="12" customHeight="1" x14ac:dyDescent="0.25">
      <c r="A159" s="109" t="s">
        <v>120</v>
      </c>
      <c r="B159" s="36"/>
      <c r="C159" s="36">
        <v>103181</v>
      </c>
      <c r="D159" s="36">
        <v>103552</v>
      </c>
      <c r="E159" s="36">
        <v>106266</v>
      </c>
      <c r="F159" s="36">
        <v>114137</v>
      </c>
      <c r="G159" s="36">
        <v>130053</v>
      </c>
      <c r="H159" s="36">
        <v>156822</v>
      </c>
      <c r="I159" s="36">
        <v>135304</v>
      </c>
      <c r="J159" s="36">
        <v>167178</v>
      </c>
      <c r="K159" s="36">
        <v>225797</v>
      </c>
      <c r="L159" s="36">
        <v>246429</v>
      </c>
      <c r="M159" s="36">
        <v>247270</v>
      </c>
      <c r="N159" s="36">
        <v>249149</v>
      </c>
      <c r="O159" s="36">
        <v>245450</v>
      </c>
      <c r="P159" s="36">
        <v>222673</v>
      </c>
      <c r="Q159" s="36">
        <v>246634</v>
      </c>
      <c r="R159" s="36">
        <v>269657</v>
      </c>
      <c r="S159" s="36">
        <v>286984</v>
      </c>
      <c r="T159" s="36">
        <v>279240</v>
      </c>
      <c r="U159" s="36">
        <v>265326</v>
      </c>
      <c r="V159" s="36">
        <v>266253</v>
      </c>
      <c r="W159" s="36">
        <v>272068</v>
      </c>
      <c r="X159" s="36">
        <v>260542</v>
      </c>
      <c r="Y159" s="36">
        <v>273414</v>
      </c>
      <c r="DA159" s="60" t="s">
        <v>1213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1214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106380</v>
      </c>
      <c r="D163" s="52">
        <v>106386</v>
      </c>
      <c r="E163" s="52">
        <v>106418</v>
      </c>
      <c r="F163" s="52">
        <v>106496</v>
      </c>
      <c r="G163" s="52">
        <v>106641</v>
      </c>
      <c r="H163" s="52">
        <v>106877</v>
      </c>
      <c r="I163" s="52">
        <v>107253</v>
      </c>
      <c r="J163" s="52">
        <v>107815</v>
      </c>
      <c r="K163" s="52">
        <v>108660</v>
      </c>
      <c r="L163" s="52">
        <v>109903</v>
      </c>
      <c r="M163" s="52">
        <v>111669</v>
      </c>
      <c r="N163" s="52">
        <v>114127</v>
      </c>
      <c r="O163" s="52">
        <v>96159</v>
      </c>
      <c r="P163" s="52">
        <v>15406</v>
      </c>
      <c r="Q163" s="52">
        <v>21002</v>
      </c>
      <c r="R163" s="52">
        <v>27915</v>
      </c>
      <c r="S163" s="52">
        <v>36277</v>
      </c>
      <c r="T163" s="52">
        <v>41817</v>
      </c>
      <c r="U163" s="52">
        <v>51454</v>
      </c>
      <c r="V163" s="52">
        <v>61281</v>
      </c>
      <c r="W163" s="52">
        <v>70759</v>
      </c>
      <c r="X163" s="52">
        <v>81797</v>
      </c>
      <c r="Y163" s="52">
        <v>91111</v>
      </c>
      <c r="DA163" s="63" t="s">
        <v>1215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2155</v>
      </c>
      <c r="D165" s="52">
        <v>2158</v>
      </c>
      <c r="E165" s="52">
        <v>2191</v>
      </c>
      <c r="F165" s="52">
        <v>2267</v>
      </c>
      <c r="G165" s="52">
        <v>2405</v>
      </c>
      <c r="H165" s="52">
        <v>2596</v>
      </c>
      <c r="I165" s="52">
        <v>1562</v>
      </c>
      <c r="J165" s="52">
        <v>1049</v>
      </c>
      <c r="K165" s="52">
        <v>1489</v>
      </c>
      <c r="L165" s="52">
        <v>1072</v>
      </c>
      <c r="M165" s="52">
        <v>670</v>
      </c>
      <c r="N165" s="52">
        <v>982</v>
      </c>
      <c r="O165" s="52">
        <v>1579</v>
      </c>
      <c r="P165" s="52">
        <v>1941</v>
      </c>
      <c r="Q165" s="52">
        <v>2600</v>
      </c>
      <c r="R165" s="52">
        <v>3522</v>
      </c>
      <c r="S165" s="52">
        <v>4875</v>
      </c>
      <c r="T165" s="52">
        <v>5891</v>
      </c>
      <c r="U165" s="52">
        <v>6587</v>
      </c>
      <c r="V165" s="52">
        <v>7503</v>
      </c>
      <c r="W165" s="52">
        <v>7086</v>
      </c>
      <c r="X165" s="52">
        <v>6535</v>
      </c>
      <c r="Y165" s="52">
        <v>5806</v>
      </c>
      <c r="DA165" s="63" t="s">
        <v>1216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1</v>
      </c>
      <c r="F167" s="52">
        <v>11</v>
      </c>
      <c r="G167" s="52">
        <v>38</v>
      </c>
      <c r="H167" s="52">
        <v>85</v>
      </c>
      <c r="I167" s="52">
        <v>163</v>
      </c>
      <c r="J167" s="52">
        <v>421</v>
      </c>
      <c r="K167" s="52">
        <v>429</v>
      </c>
      <c r="L167" s="52">
        <v>637</v>
      </c>
      <c r="M167" s="52">
        <v>592</v>
      </c>
      <c r="N167" s="52">
        <v>619</v>
      </c>
      <c r="O167" s="52">
        <v>595</v>
      </c>
      <c r="P167" s="52">
        <v>340</v>
      </c>
      <c r="Q167" s="52">
        <v>454</v>
      </c>
      <c r="R167" s="52">
        <v>516</v>
      </c>
      <c r="S167" s="52">
        <v>593</v>
      </c>
      <c r="T167" s="52">
        <v>662</v>
      </c>
      <c r="U167" s="52">
        <v>725</v>
      </c>
      <c r="V167" s="52">
        <v>744</v>
      </c>
      <c r="W167" s="52">
        <v>654</v>
      </c>
      <c r="X167" s="52">
        <v>523</v>
      </c>
      <c r="Y167" s="52">
        <v>423</v>
      </c>
      <c r="DA167" s="63" t="s">
        <v>1217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1</v>
      </c>
      <c r="L168" s="52">
        <v>1</v>
      </c>
      <c r="M168" s="52">
        <v>0</v>
      </c>
      <c r="N168" s="52">
        <v>1</v>
      </c>
      <c r="O168" s="52">
        <v>1</v>
      </c>
      <c r="P168" s="52">
        <v>1</v>
      </c>
      <c r="Q168" s="52">
        <v>2</v>
      </c>
      <c r="R168" s="52">
        <v>0</v>
      </c>
      <c r="S168" s="52">
        <v>1</v>
      </c>
      <c r="T168" s="52">
        <v>0</v>
      </c>
      <c r="U168" s="52">
        <v>1</v>
      </c>
      <c r="V168" s="52">
        <v>0</v>
      </c>
      <c r="W168" s="52">
        <v>1</v>
      </c>
      <c r="X168" s="52">
        <v>0</v>
      </c>
      <c r="Y168" s="52">
        <v>0</v>
      </c>
      <c r="DA168" s="63" t="s">
        <v>1218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192951</v>
      </c>
      <c r="D171" s="52">
        <v>193179</v>
      </c>
      <c r="E171" s="52">
        <v>194735</v>
      </c>
      <c r="F171" s="52">
        <v>198847</v>
      </c>
      <c r="G171" s="52">
        <v>206818</v>
      </c>
      <c r="H171" s="52">
        <v>220093</v>
      </c>
      <c r="I171" s="52">
        <v>124455</v>
      </c>
      <c r="J171" s="52">
        <v>105682</v>
      </c>
      <c r="K171" s="52">
        <v>111809</v>
      </c>
      <c r="L171" s="52">
        <v>112086</v>
      </c>
      <c r="M171" s="52">
        <v>120592</v>
      </c>
      <c r="N171" s="52">
        <v>128340</v>
      </c>
      <c r="O171" s="52">
        <v>117611</v>
      </c>
      <c r="P171" s="52">
        <v>61287</v>
      </c>
      <c r="Q171" s="52">
        <v>77711</v>
      </c>
      <c r="R171" s="52">
        <v>101087</v>
      </c>
      <c r="S171" s="52">
        <v>117584</v>
      </c>
      <c r="T171" s="52">
        <v>123454</v>
      </c>
      <c r="U171" s="52">
        <v>135369</v>
      </c>
      <c r="V171" s="52">
        <v>141052</v>
      </c>
      <c r="W171" s="52">
        <v>135629</v>
      </c>
      <c r="X171" s="52">
        <v>129204</v>
      </c>
      <c r="Y171" s="52">
        <v>147748</v>
      </c>
      <c r="DA171" s="63" t="s">
        <v>1219</v>
      </c>
    </row>
    <row r="172" spans="1:105" ht="12" customHeight="1" x14ac:dyDescent="0.25">
      <c r="A172" s="97" t="s">
        <v>121</v>
      </c>
      <c r="B172" s="52"/>
      <c r="C172" s="52">
        <v>19809</v>
      </c>
      <c r="D172" s="52">
        <v>19833</v>
      </c>
      <c r="E172" s="52">
        <v>19995</v>
      </c>
      <c r="F172" s="52">
        <v>20451</v>
      </c>
      <c r="G172" s="52">
        <v>21319</v>
      </c>
      <c r="H172" s="52">
        <v>22747</v>
      </c>
      <c r="I172" s="52">
        <v>13017</v>
      </c>
      <c r="J172" s="52">
        <v>11993</v>
      </c>
      <c r="K172" s="52">
        <v>12911</v>
      </c>
      <c r="L172" s="52">
        <v>14098</v>
      </c>
      <c r="M172" s="52">
        <v>15430</v>
      </c>
      <c r="N172" s="52">
        <v>19426</v>
      </c>
      <c r="O172" s="52">
        <v>22680</v>
      </c>
      <c r="P172" s="52">
        <v>14700</v>
      </c>
      <c r="Q172" s="52">
        <v>19489</v>
      </c>
      <c r="R172" s="52">
        <v>15878</v>
      </c>
      <c r="S172" s="52">
        <v>15760</v>
      </c>
      <c r="T172" s="52">
        <v>18918</v>
      </c>
      <c r="U172" s="52">
        <v>20443</v>
      </c>
      <c r="V172" s="52">
        <v>22647</v>
      </c>
      <c r="W172" s="52">
        <v>22472</v>
      </c>
      <c r="X172" s="52">
        <v>21639</v>
      </c>
      <c r="Y172" s="52">
        <v>22829</v>
      </c>
      <c r="DA172" s="63" t="s">
        <v>1220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X176" s="52">
        <v>0</v>
      </c>
      <c r="Y176" s="52">
        <v>0</v>
      </c>
      <c r="DA176" s="63" t="s">
        <v>1221</v>
      </c>
    </row>
    <row r="177" spans="1:105" ht="12" customHeight="1" x14ac:dyDescent="0.25">
      <c r="A177" s="109" t="s">
        <v>120</v>
      </c>
      <c r="B177" s="36"/>
      <c r="C177" s="36">
        <v>212760</v>
      </c>
      <c r="D177" s="36">
        <v>213010</v>
      </c>
      <c r="E177" s="36">
        <v>214734</v>
      </c>
      <c r="F177" s="36">
        <v>219309</v>
      </c>
      <c r="G177" s="36">
        <v>228177</v>
      </c>
      <c r="H177" s="36">
        <v>242927</v>
      </c>
      <c r="I177" s="36">
        <v>137630</v>
      </c>
      <c r="J177" s="36">
        <v>118103</v>
      </c>
      <c r="K177" s="36">
        <v>125151</v>
      </c>
      <c r="L177" s="36">
        <v>126818</v>
      </c>
      <c r="M177" s="36">
        <v>136622</v>
      </c>
      <c r="N177" s="36">
        <v>148396</v>
      </c>
      <c r="O177" s="36">
        <v>140887</v>
      </c>
      <c r="P177" s="36">
        <v>76331</v>
      </c>
      <c r="Q177" s="36">
        <v>97659</v>
      </c>
      <c r="R177" s="36">
        <v>117494</v>
      </c>
      <c r="S177" s="36">
        <v>133929</v>
      </c>
      <c r="T177" s="36">
        <v>143040</v>
      </c>
      <c r="U177" s="36">
        <v>156569</v>
      </c>
      <c r="V177" s="36">
        <v>164450</v>
      </c>
      <c r="W177" s="36">
        <v>158756</v>
      </c>
      <c r="X177" s="36">
        <v>151392</v>
      </c>
      <c r="Y177" s="36">
        <v>171028</v>
      </c>
      <c r="DA177" s="60" t="s">
        <v>1222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1224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DA5" s="63" t="s">
        <v>1225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1226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1227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1228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1229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DA15" s="63" t="s">
        <v>1230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1231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1232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1233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DA22" s="60" t="s">
        <v>1234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1235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501</v>
      </c>
      <c r="E26" s="52">
        <v>345</v>
      </c>
      <c r="F26" s="52">
        <v>252</v>
      </c>
      <c r="G26" s="52">
        <v>290</v>
      </c>
      <c r="H26" s="52">
        <v>184</v>
      </c>
      <c r="I26" s="52">
        <v>189</v>
      </c>
      <c r="J26" s="52">
        <v>57</v>
      </c>
      <c r="K26" s="52">
        <v>8</v>
      </c>
      <c r="L26" s="52">
        <v>1</v>
      </c>
      <c r="M26" s="52">
        <v>1</v>
      </c>
      <c r="N26" s="52">
        <v>148</v>
      </c>
      <c r="O26" s="52">
        <v>199</v>
      </c>
      <c r="P26" s="52">
        <v>314</v>
      </c>
      <c r="Q26" s="52">
        <v>0</v>
      </c>
      <c r="R26" s="52">
        <v>67</v>
      </c>
      <c r="S26" s="52">
        <v>144</v>
      </c>
      <c r="T26" s="52">
        <v>312</v>
      </c>
      <c r="U26" s="52">
        <v>246</v>
      </c>
      <c r="V26" s="52">
        <v>189</v>
      </c>
      <c r="W26" s="52">
        <v>87</v>
      </c>
      <c r="X26" s="52">
        <v>58</v>
      </c>
      <c r="Y26" s="52">
        <v>63</v>
      </c>
      <c r="DA26" s="63" t="s">
        <v>1236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1</v>
      </c>
      <c r="F29" s="52">
        <v>2</v>
      </c>
      <c r="G29" s="52">
        <v>3</v>
      </c>
      <c r="H29" s="52">
        <v>3</v>
      </c>
      <c r="I29" s="52">
        <v>1</v>
      </c>
      <c r="J29" s="52">
        <v>0</v>
      </c>
      <c r="K29" s="52">
        <v>0</v>
      </c>
      <c r="L29" s="52">
        <v>0</v>
      </c>
      <c r="M29" s="52">
        <v>0</v>
      </c>
      <c r="N29" s="52">
        <v>1</v>
      </c>
      <c r="O29" s="52">
        <v>2</v>
      </c>
      <c r="P29" s="52">
        <v>5</v>
      </c>
      <c r="Q29" s="52">
        <v>3</v>
      </c>
      <c r="R29" s="52">
        <v>2</v>
      </c>
      <c r="S29" s="52">
        <v>1</v>
      </c>
      <c r="T29" s="52">
        <v>2</v>
      </c>
      <c r="U29" s="52">
        <v>4</v>
      </c>
      <c r="V29" s="52">
        <v>6</v>
      </c>
      <c r="W29" s="52">
        <v>3</v>
      </c>
      <c r="X29" s="52">
        <v>3</v>
      </c>
      <c r="Y29" s="52">
        <v>1</v>
      </c>
      <c r="DA29" s="63" t="s">
        <v>1237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3</v>
      </c>
      <c r="E31" s="52">
        <v>2</v>
      </c>
      <c r="F31" s="52">
        <v>1</v>
      </c>
      <c r="G31" s="52">
        <v>1</v>
      </c>
      <c r="H31" s="52">
        <v>0</v>
      </c>
      <c r="I31" s="52">
        <v>1</v>
      </c>
      <c r="J31" s="52">
        <v>0</v>
      </c>
      <c r="K31" s="52">
        <v>0</v>
      </c>
      <c r="L31" s="52">
        <v>0</v>
      </c>
      <c r="M31" s="52">
        <v>0</v>
      </c>
      <c r="N31" s="52">
        <v>1</v>
      </c>
      <c r="O31" s="52">
        <v>1</v>
      </c>
      <c r="P31" s="52">
        <v>1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1238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1239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438</v>
      </c>
      <c r="E35" s="52">
        <v>315</v>
      </c>
      <c r="F35" s="52">
        <v>236</v>
      </c>
      <c r="G35" s="52">
        <v>278</v>
      </c>
      <c r="H35" s="52">
        <v>205</v>
      </c>
      <c r="I35" s="52">
        <v>156</v>
      </c>
      <c r="J35" s="52">
        <v>166</v>
      </c>
      <c r="K35" s="52">
        <v>207</v>
      </c>
      <c r="L35" s="52">
        <v>259</v>
      </c>
      <c r="M35" s="52">
        <v>224</v>
      </c>
      <c r="N35" s="52">
        <v>304</v>
      </c>
      <c r="O35" s="52">
        <v>311</v>
      </c>
      <c r="P35" s="52">
        <v>362</v>
      </c>
      <c r="Q35" s="52">
        <v>62</v>
      </c>
      <c r="R35" s="52">
        <v>131</v>
      </c>
      <c r="S35" s="52">
        <v>188</v>
      </c>
      <c r="T35" s="52">
        <v>359</v>
      </c>
      <c r="U35" s="52">
        <v>329</v>
      </c>
      <c r="V35" s="52">
        <v>316</v>
      </c>
      <c r="W35" s="52">
        <v>222</v>
      </c>
      <c r="X35" s="52">
        <v>179</v>
      </c>
      <c r="Y35" s="52">
        <v>150</v>
      </c>
      <c r="DA35" s="63" t="s">
        <v>1240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60</v>
      </c>
      <c r="E36" s="52">
        <v>29</v>
      </c>
      <c r="F36" s="52">
        <v>21</v>
      </c>
      <c r="G36" s="52">
        <v>32</v>
      </c>
      <c r="H36" s="52">
        <v>23</v>
      </c>
      <c r="I36" s="52">
        <v>115</v>
      </c>
      <c r="J36" s="52">
        <v>38</v>
      </c>
      <c r="K36" s="52">
        <v>17</v>
      </c>
      <c r="L36" s="52">
        <v>41</v>
      </c>
      <c r="M36" s="52">
        <v>30</v>
      </c>
      <c r="N36" s="52">
        <v>43</v>
      </c>
      <c r="O36" s="52">
        <v>48</v>
      </c>
      <c r="P36" s="52">
        <v>75</v>
      </c>
      <c r="Q36" s="52">
        <v>14</v>
      </c>
      <c r="R36" s="52">
        <v>14</v>
      </c>
      <c r="S36" s="52">
        <v>21</v>
      </c>
      <c r="T36" s="52">
        <v>43</v>
      </c>
      <c r="U36" s="52">
        <v>39</v>
      </c>
      <c r="V36" s="52">
        <v>39</v>
      </c>
      <c r="W36" s="52">
        <v>30</v>
      </c>
      <c r="X36" s="52">
        <v>28</v>
      </c>
      <c r="Y36" s="52">
        <v>9</v>
      </c>
      <c r="DA36" s="63" t="s">
        <v>1241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1242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501</v>
      </c>
      <c r="E41" s="36">
        <v>346</v>
      </c>
      <c r="F41" s="36">
        <v>257</v>
      </c>
      <c r="G41" s="36">
        <v>313</v>
      </c>
      <c r="H41" s="36">
        <v>230</v>
      </c>
      <c r="I41" s="36">
        <v>272</v>
      </c>
      <c r="J41" s="36">
        <v>202</v>
      </c>
      <c r="K41" s="36">
        <v>231</v>
      </c>
      <c r="L41" s="36">
        <v>295</v>
      </c>
      <c r="M41" s="36">
        <v>260</v>
      </c>
      <c r="N41" s="36">
        <v>342</v>
      </c>
      <c r="O41" s="36">
        <v>365</v>
      </c>
      <c r="P41" s="36">
        <v>438</v>
      </c>
      <c r="Q41" s="36">
        <v>75</v>
      </c>
      <c r="R41" s="36">
        <v>143</v>
      </c>
      <c r="S41" s="36">
        <v>208</v>
      </c>
      <c r="T41" s="36">
        <v>407</v>
      </c>
      <c r="U41" s="36">
        <v>370</v>
      </c>
      <c r="V41" s="36">
        <v>355</v>
      </c>
      <c r="W41" s="36">
        <v>249</v>
      </c>
      <c r="X41" s="36">
        <v>210</v>
      </c>
      <c r="Y41" s="36">
        <v>161</v>
      </c>
      <c r="DA41" s="60" t="s">
        <v>1243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1244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4491</v>
      </c>
      <c r="D45" s="52">
        <v>0</v>
      </c>
      <c r="E45" s="52">
        <v>0</v>
      </c>
      <c r="F45" s="52">
        <v>0</v>
      </c>
      <c r="G45" s="52">
        <v>10940</v>
      </c>
      <c r="H45" s="52">
        <v>381</v>
      </c>
      <c r="I45" s="52">
        <v>4943</v>
      </c>
      <c r="J45" s="52">
        <v>342</v>
      </c>
      <c r="K45" s="52">
        <v>5585</v>
      </c>
      <c r="L45" s="52">
        <v>7457</v>
      </c>
      <c r="M45" s="52">
        <v>20045</v>
      </c>
      <c r="N45" s="52">
        <v>28084</v>
      </c>
      <c r="O45" s="52">
        <v>28801</v>
      </c>
      <c r="P45" s="52">
        <v>2290</v>
      </c>
      <c r="Q45" s="52">
        <v>576</v>
      </c>
      <c r="R45" s="52">
        <v>0</v>
      </c>
      <c r="S45" s="52">
        <v>0</v>
      </c>
      <c r="T45" s="52">
        <v>1028</v>
      </c>
      <c r="U45" s="52">
        <v>8154</v>
      </c>
      <c r="V45" s="52">
        <v>10381</v>
      </c>
      <c r="W45" s="52">
        <v>6280</v>
      </c>
      <c r="X45" s="52">
        <v>0</v>
      </c>
      <c r="Y45" s="52">
        <v>0</v>
      </c>
      <c r="DA45" s="63" t="s">
        <v>1245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128</v>
      </c>
      <c r="D48" s="52">
        <v>108</v>
      </c>
      <c r="E48" s="52">
        <v>7</v>
      </c>
      <c r="F48" s="52">
        <v>0</v>
      </c>
      <c r="G48" s="52">
        <v>30</v>
      </c>
      <c r="H48" s="52">
        <v>43</v>
      </c>
      <c r="I48" s="52">
        <v>40</v>
      </c>
      <c r="J48" s="52">
        <v>10</v>
      </c>
      <c r="K48" s="52">
        <v>25</v>
      </c>
      <c r="L48" s="52">
        <v>46</v>
      </c>
      <c r="M48" s="52">
        <v>93</v>
      </c>
      <c r="N48" s="52">
        <v>257</v>
      </c>
      <c r="O48" s="52">
        <v>332</v>
      </c>
      <c r="P48" s="52">
        <v>285</v>
      </c>
      <c r="Q48" s="52">
        <v>130</v>
      </c>
      <c r="R48" s="52">
        <v>18</v>
      </c>
      <c r="S48" s="52">
        <v>4</v>
      </c>
      <c r="T48" s="52">
        <v>3</v>
      </c>
      <c r="U48" s="52">
        <v>45</v>
      </c>
      <c r="V48" s="52">
        <v>161</v>
      </c>
      <c r="W48" s="52">
        <v>140</v>
      </c>
      <c r="X48" s="52">
        <v>137</v>
      </c>
      <c r="Y48" s="52">
        <v>40</v>
      </c>
      <c r="DA48" s="63" t="s">
        <v>1246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4331</v>
      </c>
      <c r="D50" s="52">
        <v>7875</v>
      </c>
      <c r="E50" s="52">
        <v>15314</v>
      </c>
      <c r="F50" s="52">
        <v>28361</v>
      </c>
      <c r="G50" s="52">
        <v>8866</v>
      </c>
      <c r="H50" s="52">
        <v>24580</v>
      </c>
      <c r="I50" s="52">
        <v>20781</v>
      </c>
      <c r="J50" s="52">
        <v>23665</v>
      </c>
      <c r="K50" s="52">
        <v>19649</v>
      </c>
      <c r="L50" s="52">
        <v>17998</v>
      </c>
      <c r="M50" s="52">
        <v>23990</v>
      </c>
      <c r="N50" s="52">
        <v>27377</v>
      </c>
      <c r="O50" s="52">
        <v>28007</v>
      </c>
      <c r="P50" s="52">
        <v>1811</v>
      </c>
      <c r="Q50" s="52">
        <v>2222</v>
      </c>
      <c r="R50" s="52">
        <v>6672</v>
      </c>
      <c r="S50" s="52">
        <v>4156</v>
      </c>
      <c r="T50" s="52">
        <v>2345</v>
      </c>
      <c r="U50" s="52">
        <v>3520</v>
      </c>
      <c r="V50" s="52">
        <v>6440</v>
      </c>
      <c r="W50" s="52">
        <v>16163</v>
      </c>
      <c r="X50" s="52">
        <v>13873</v>
      </c>
      <c r="Y50" s="52">
        <v>5813</v>
      </c>
      <c r="DA50" s="63" t="s">
        <v>1247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11</v>
      </c>
      <c r="E51" s="52">
        <v>6</v>
      </c>
      <c r="F51" s="52">
        <v>0</v>
      </c>
      <c r="G51" s="52">
        <v>46</v>
      </c>
      <c r="H51" s="52">
        <v>0</v>
      </c>
      <c r="I51" s="52">
        <v>73</v>
      </c>
      <c r="J51" s="52">
        <v>50</v>
      </c>
      <c r="K51" s="52">
        <v>0</v>
      </c>
      <c r="L51" s="52">
        <v>0</v>
      </c>
      <c r="M51" s="52">
        <v>24</v>
      </c>
      <c r="N51" s="52">
        <v>51</v>
      </c>
      <c r="O51" s="52">
        <v>40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22</v>
      </c>
      <c r="W51" s="52">
        <v>0</v>
      </c>
      <c r="X51" s="52">
        <v>0</v>
      </c>
      <c r="Y51" s="52">
        <v>0</v>
      </c>
      <c r="DA51" s="63" t="s">
        <v>1248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1193</v>
      </c>
      <c r="D54" s="52">
        <v>713</v>
      </c>
      <c r="E54" s="52">
        <v>1027</v>
      </c>
      <c r="F54" s="52">
        <v>956</v>
      </c>
      <c r="G54" s="52">
        <v>2014</v>
      </c>
      <c r="H54" s="52">
        <v>1223</v>
      </c>
      <c r="I54" s="52">
        <v>253</v>
      </c>
      <c r="J54" s="52">
        <v>0</v>
      </c>
      <c r="K54" s="52">
        <v>0</v>
      </c>
      <c r="L54" s="52">
        <v>125</v>
      </c>
      <c r="M54" s="52">
        <v>798</v>
      </c>
      <c r="N54" s="52">
        <v>916</v>
      </c>
      <c r="O54" s="52">
        <v>1132</v>
      </c>
      <c r="P54" s="52">
        <v>518</v>
      </c>
      <c r="Q54" s="52">
        <v>168</v>
      </c>
      <c r="R54" s="52">
        <v>7</v>
      </c>
      <c r="S54" s="52">
        <v>331</v>
      </c>
      <c r="T54" s="52">
        <v>613</v>
      </c>
      <c r="U54" s="52">
        <v>5671</v>
      </c>
      <c r="V54" s="52">
        <v>9000</v>
      </c>
      <c r="W54" s="52">
        <v>16956</v>
      </c>
      <c r="X54" s="52">
        <v>9855</v>
      </c>
      <c r="Y54" s="52">
        <v>0</v>
      </c>
      <c r="DA54" s="63" t="s">
        <v>1249</v>
      </c>
    </row>
    <row r="55" spans="1:105" ht="12" customHeight="1" x14ac:dyDescent="0.25">
      <c r="A55" s="97" t="s">
        <v>121</v>
      </c>
      <c r="B55" s="52"/>
      <c r="C55" s="52">
        <v>120</v>
      </c>
      <c r="D55" s="52">
        <v>97</v>
      </c>
      <c r="E55" s="52">
        <v>96</v>
      </c>
      <c r="F55" s="52">
        <v>84</v>
      </c>
      <c r="G55" s="52">
        <v>236</v>
      </c>
      <c r="H55" s="52">
        <v>139</v>
      </c>
      <c r="I55" s="52">
        <v>190</v>
      </c>
      <c r="J55" s="52">
        <v>0</v>
      </c>
      <c r="K55" s="52">
        <v>0</v>
      </c>
      <c r="L55" s="52">
        <v>19</v>
      </c>
      <c r="M55" s="52">
        <v>100</v>
      </c>
      <c r="N55" s="52">
        <v>136</v>
      </c>
      <c r="O55" s="52">
        <v>177</v>
      </c>
      <c r="P55" s="52">
        <v>104</v>
      </c>
      <c r="Q55" s="52">
        <v>38</v>
      </c>
      <c r="R55" s="52">
        <v>0</v>
      </c>
      <c r="S55" s="52">
        <v>37</v>
      </c>
      <c r="T55" s="52">
        <v>74</v>
      </c>
      <c r="U55" s="52">
        <v>728</v>
      </c>
      <c r="V55" s="52">
        <v>1279</v>
      </c>
      <c r="W55" s="52">
        <v>2740</v>
      </c>
      <c r="X55" s="52">
        <v>1614</v>
      </c>
      <c r="Y55" s="52">
        <v>0</v>
      </c>
      <c r="DA55" s="63" t="s">
        <v>1250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1251</v>
      </c>
    </row>
    <row r="60" spans="1:105" ht="12" customHeight="1" x14ac:dyDescent="0.25">
      <c r="A60" s="109" t="s">
        <v>120</v>
      </c>
      <c r="B60" s="36"/>
      <c r="C60" s="36">
        <v>33940</v>
      </c>
      <c r="D60" s="36">
        <v>21174</v>
      </c>
      <c r="E60" s="36">
        <v>29496</v>
      </c>
      <c r="F60" s="36">
        <v>27020</v>
      </c>
      <c r="G60" s="36">
        <v>56461</v>
      </c>
      <c r="H60" s="36">
        <v>36975</v>
      </c>
      <c r="I60" s="36">
        <v>11566</v>
      </c>
      <c r="J60" s="36">
        <v>1839</v>
      </c>
      <c r="K60" s="36">
        <v>7769</v>
      </c>
      <c r="L60" s="36">
        <v>8814</v>
      </c>
      <c r="M60" s="36">
        <v>22225</v>
      </c>
      <c r="N60" s="36">
        <v>31452</v>
      </c>
      <c r="O60" s="36">
        <v>33940</v>
      </c>
      <c r="P60" s="36">
        <v>5769</v>
      </c>
      <c r="Q60" s="36">
        <v>6575</v>
      </c>
      <c r="R60" s="36">
        <v>4275</v>
      </c>
      <c r="S60" s="36">
        <v>11450</v>
      </c>
      <c r="T60" s="36">
        <v>17706</v>
      </c>
      <c r="U60" s="36">
        <v>26861</v>
      </c>
      <c r="V60" s="36">
        <v>26198</v>
      </c>
      <c r="W60" s="36">
        <v>16028</v>
      </c>
      <c r="X60" s="36">
        <v>1036</v>
      </c>
      <c r="Y60" s="36">
        <v>1241</v>
      </c>
      <c r="DA60" s="60" t="s">
        <v>1252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1253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1273</v>
      </c>
      <c r="D64" s="52">
        <v>1</v>
      </c>
      <c r="E64" s="52">
        <v>0</v>
      </c>
      <c r="F64" s="52">
        <v>0</v>
      </c>
      <c r="G64" s="52">
        <v>0</v>
      </c>
      <c r="H64" s="52">
        <v>453</v>
      </c>
      <c r="I64" s="52">
        <v>9994</v>
      </c>
      <c r="J64" s="52">
        <v>16856</v>
      </c>
      <c r="K64" s="52">
        <v>11157</v>
      </c>
      <c r="L64" s="52">
        <v>1209</v>
      </c>
      <c r="M64" s="52">
        <v>1</v>
      </c>
      <c r="N64" s="52">
        <v>0</v>
      </c>
      <c r="O64" s="52">
        <v>138</v>
      </c>
      <c r="P64" s="52">
        <v>997</v>
      </c>
      <c r="Q64" s="52">
        <v>432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1196</v>
      </c>
      <c r="Y64" s="52">
        <v>4069</v>
      </c>
      <c r="DA64" s="63" t="s">
        <v>1254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18</v>
      </c>
      <c r="D67" s="52">
        <v>13</v>
      </c>
      <c r="E67" s="52">
        <v>1</v>
      </c>
      <c r="F67" s="52">
        <v>0</v>
      </c>
      <c r="G67" s="52">
        <v>0</v>
      </c>
      <c r="H67" s="52">
        <v>3</v>
      </c>
      <c r="I67" s="52">
        <v>26</v>
      </c>
      <c r="J67" s="52">
        <v>37</v>
      </c>
      <c r="K67" s="52">
        <v>101</v>
      </c>
      <c r="L67" s="52">
        <v>93</v>
      </c>
      <c r="M67" s="52">
        <v>39</v>
      </c>
      <c r="N67" s="52">
        <v>9</v>
      </c>
      <c r="O67" s="52">
        <v>2</v>
      </c>
      <c r="P67" s="52">
        <v>11</v>
      </c>
      <c r="Q67" s="52">
        <v>9</v>
      </c>
      <c r="R67" s="52">
        <v>8</v>
      </c>
      <c r="S67" s="52">
        <v>3</v>
      </c>
      <c r="T67" s="52">
        <v>0</v>
      </c>
      <c r="U67" s="52">
        <v>0</v>
      </c>
      <c r="V67" s="52">
        <v>0</v>
      </c>
      <c r="W67" s="52">
        <v>0</v>
      </c>
      <c r="X67" s="52">
        <v>3</v>
      </c>
      <c r="Y67" s="52">
        <v>13</v>
      </c>
      <c r="DA67" s="63" t="s">
        <v>1255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1223</v>
      </c>
      <c r="D69" s="52">
        <v>4458</v>
      </c>
      <c r="E69" s="52">
        <v>4336</v>
      </c>
      <c r="F69" s="52">
        <v>3106</v>
      </c>
      <c r="G69" s="52">
        <v>2046</v>
      </c>
      <c r="H69" s="52">
        <v>328</v>
      </c>
      <c r="I69" s="52">
        <v>9610</v>
      </c>
      <c r="J69" s="52">
        <v>16319</v>
      </c>
      <c r="K69" s="52">
        <v>10840</v>
      </c>
      <c r="L69" s="52">
        <v>5006</v>
      </c>
      <c r="M69" s="52">
        <v>8873</v>
      </c>
      <c r="N69" s="52">
        <v>6103</v>
      </c>
      <c r="O69" s="52">
        <v>2150</v>
      </c>
      <c r="P69" s="52">
        <v>969</v>
      </c>
      <c r="Q69" s="52">
        <v>430</v>
      </c>
      <c r="R69" s="52">
        <v>1201</v>
      </c>
      <c r="S69" s="52">
        <v>3503</v>
      </c>
      <c r="T69" s="52">
        <v>3604</v>
      </c>
      <c r="U69" s="52">
        <v>3159</v>
      </c>
      <c r="V69" s="52">
        <v>3567</v>
      </c>
      <c r="W69" s="52">
        <v>581</v>
      </c>
      <c r="X69" s="52">
        <v>1464</v>
      </c>
      <c r="Y69" s="52">
        <v>3913</v>
      </c>
      <c r="DA69" s="63" t="s">
        <v>1256</v>
      </c>
    </row>
    <row r="70" spans="1:105" ht="12" customHeight="1" x14ac:dyDescent="0.25">
      <c r="A70" s="97" t="s">
        <v>133</v>
      </c>
      <c r="B70" s="52"/>
      <c r="C70" s="52">
        <v>9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10</v>
      </c>
      <c r="J70" s="52">
        <v>53</v>
      </c>
      <c r="K70" s="52">
        <v>21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3</v>
      </c>
      <c r="DA70" s="63" t="s">
        <v>1257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160</v>
      </c>
      <c r="D73" s="52">
        <v>0</v>
      </c>
      <c r="E73" s="52">
        <v>48</v>
      </c>
      <c r="F73" s="52">
        <v>141</v>
      </c>
      <c r="G73" s="52">
        <v>181</v>
      </c>
      <c r="H73" s="52">
        <v>272</v>
      </c>
      <c r="I73" s="52">
        <v>232</v>
      </c>
      <c r="J73" s="52">
        <v>427</v>
      </c>
      <c r="K73" s="52">
        <v>340</v>
      </c>
      <c r="L73" s="52">
        <v>0</v>
      </c>
      <c r="M73" s="52">
        <v>0</v>
      </c>
      <c r="N73" s="52">
        <v>0</v>
      </c>
      <c r="O73" s="52">
        <v>56</v>
      </c>
      <c r="P73" s="52">
        <v>226</v>
      </c>
      <c r="Q73" s="52">
        <v>277</v>
      </c>
      <c r="R73" s="52">
        <v>212</v>
      </c>
      <c r="S73" s="52">
        <v>22</v>
      </c>
      <c r="T73" s="52">
        <v>0</v>
      </c>
      <c r="U73" s="52">
        <v>0</v>
      </c>
      <c r="V73" s="52">
        <v>241</v>
      </c>
      <c r="W73" s="52">
        <v>0</v>
      </c>
      <c r="X73" s="52">
        <v>32</v>
      </c>
      <c r="Y73" s="52">
        <v>163</v>
      </c>
      <c r="DA73" s="63" t="s">
        <v>1258</v>
      </c>
    </row>
    <row r="74" spans="1:105" ht="12" customHeight="1" x14ac:dyDescent="0.25">
      <c r="A74" s="97" t="s">
        <v>121</v>
      </c>
      <c r="B74" s="52"/>
      <c r="C74" s="52">
        <v>16</v>
      </c>
      <c r="D74" s="52">
        <v>0</v>
      </c>
      <c r="E74" s="52">
        <v>5</v>
      </c>
      <c r="F74" s="52">
        <v>12</v>
      </c>
      <c r="G74" s="52">
        <v>21</v>
      </c>
      <c r="H74" s="52">
        <v>31</v>
      </c>
      <c r="I74" s="52">
        <v>173</v>
      </c>
      <c r="J74" s="52">
        <v>104</v>
      </c>
      <c r="K74" s="52">
        <v>29</v>
      </c>
      <c r="L74" s="52">
        <v>0</v>
      </c>
      <c r="M74" s="52">
        <v>0</v>
      </c>
      <c r="N74" s="52">
        <v>0</v>
      </c>
      <c r="O74" s="52">
        <v>8</v>
      </c>
      <c r="P74" s="52">
        <v>48</v>
      </c>
      <c r="Q74" s="52">
        <v>60</v>
      </c>
      <c r="R74" s="52">
        <v>28</v>
      </c>
      <c r="S74" s="52">
        <v>2</v>
      </c>
      <c r="T74" s="52">
        <v>0</v>
      </c>
      <c r="U74" s="52">
        <v>0</v>
      </c>
      <c r="V74" s="52">
        <v>33</v>
      </c>
      <c r="W74" s="52">
        <v>0</v>
      </c>
      <c r="X74" s="52">
        <v>3</v>
      </c>
      <c r="Y74" s="52">
        <v>14</v>
      </c>
      <c r="DA74" s="63" t="s">
        <v>1259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5085</v>
      </c>
      <c r="D78" s="52">
        <v>98</v>
      </c>
      <c r="E78" s="52">
        <v>1804</v>
      </c>
      <c r="F78" s="52">
        <v>4417</v>
      </c>
      <c r="G78" s="52">
        <v>5887</v>
      </c>
      <c r="H78" s="52">
        <v>8662</v>
      </c>
      <c r="I78" s="52">
        <v>10053</v>
      </c>
      <c r="J78" s="52">
        <v>16603</v>
      </c>
      <c r="K78" s="52">
        <v>11350</v>
      </c>
      <c r="L78" s="52">
        <v>2815</v>
      </c>
      <c r="M78" s="52">
        <v>2161</v>
      </c>
      <c r="N78" s="52">
        <v>1657</v>
      </c>
      <c r="O78" s="52">
        <v>1728</v>
      </c>
      <c r="P78" s="52">
        <v>4413</v>
      </c>
      <c r="Q78" s="52">
        <v>8648</v>
      </c>
      <c r="R78" s="52">
        <v>7885</v>
      </c>
      <c r="S78" s="52">
        <v>2984</v>
      </c>
      <c r="T78" s="52">
        <v>446</v>
      </c>
      <c r="U78" s="52">
        <v>209</v>
      </c>
      <c r="V78" s="52">
        <v>255</v>
      </c>
      <c r="W78" s="52">
        <v>229</v>
      </c>
      <c r="X78" s="52">
        <v>3016</v>
      </c>
      <c r="Y78" s="52">
        <v>4973</v>
      </c>
      <c r="DA78" s="63" t="s">
        <v>1260</v>
      </c>
    </row>
    <row r="79" spans="1:105" ht="12" customHeight="1" x14ac:dyDescent="0.25">
      <c r="A79" s="109" t="s">
        <v>120</v>
      </c>
      <c r="B79" s="36"/>
      <c r="C79" s="36">
        <v>182</v>
      </c>
      <c r="D79" s="36">
        <v>1183</v>
      </c>
      <c r="E79" s="36">
        <v>1167</v>
      </c>
      <c r="F79" s="36">
        <v>1039</v>
      </c>
      <c r="G79" s="36">
        <v>953</v>
      </c>
      <c r="H79" s="36">
        <v>8</v>
      </c>
      <c r="I79" s="36">
        <v>209</v>
      </c>
      <c r="J79" s="36">
        <v>551</v>
      </c>
      <c r="K79" s="36">
        <v>352</v>
      </c>
      <c r="L79" s="36">
        <v>65</v>
      </c>
      <c r="M79" s="36">
        <v>243</v>
      </c>
      <c r="N79" s="36">
        <v>24</v>
      </c>
      <c r="O79" s="36">
        <v>26</v>
      </c>
      <c r="P79" s="36">
        <v>178</v>
      </c>
      <c r="Q79" s="36">
        <v>231</v>
      </c>
      <c r="R79" s="36">
        <v>271</v>
      </c>
      <c r="S79" s="36">
        <v>112</v>
      </c>
      <c r="T79" s="36">
        <v>8</v>
      </c>
      <c r="U79" s="36">
        <v>57</v>
      </c>
      <c r="V79" s="36">
        <v>60</v>
      </c>
      <c r="W79" s="36">
        <v>5</v>
      </c>
      <c r="X79" s="36">
        <v>52</v>
      </c>
      <c r="Y79" s="36">
        <v>175</v>
      </c>
      <c r="DA79" s="60" t="s">
        <v>1261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1262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7541</v>
      </c>
      <c r="D83" s="52">
        <v>20381</v>
      </c>
      <c r="E83" s="52">
        <v>21199</v>
      </c>
      <c r="F83" s="52">
        <v>24753</v>
      </c>
      <c r="G83" s="52">
        <v>25233</v>
      </c>
      <c r="H83" s="52">
        <v>27155</v>
      </c>
      <c r="I83" s="52">
        <v>33622</v>
      </c>
      <c r="J83" s="52">
        <v>30744</v>
      </c>
      <c r="K83" s="52">
        <v>50686</v>
      </c>
      <c r="L83" s="52">
        <v>67596</v>
      </c>
      <c r="M83" s="52">
        <v>127730</v>
      </c>
      <c r="N83" s="52">
        <v>66849</v>
      </c>
      <c r="O83" s="52">
        <v>27644</v>
      </c>
      <c r="P83" s="52">
        <v>0</v>
      </c>
      <c r="Q83" s="52">
        <v>4394</v>
      </c>
      <c r="R83" s="52">
        <v>7562</v>
      </c>
      <c r="S83" s="52">
        <v>14197</v>
      </c>
      <c r="T83" s="52">
        <v>19037</v>
      </c>
      <c r="U83" s="52">
        <v>42974</v>
      </c>
      <c r="V83" s="52">
        <v>63342</v>
      </c>
      <c r="W83" s="52">
        <v>53276</v>
      </c>
      <c r="X83" s="52">
        <v>52539</v>
      </c>
      <c r="Y83" s="52">
        <v>47328</v>
      </c>
      <c r="DA83" s="63" t="s">
        <v>1263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92</v>
      </c>
      <c r="D86" s="52">
        <v>100</v>
      </c>
      <c r="E86" s="52">
        <v>65</v>
      </c>
      <c r="F86" s="52">
        <v>96</v>
      </c>
      <c r="G86" s="52">
        <v>161</v>
      </c>
      <c r="H86" s="52">
        <v>228</v>
      </c>
      <c r="I86" s="52">
        <v>203</v>
      </c>
      <c r="J86" s="52">
        <v>142</v>
      </c>
      <c r="K86" s="52">
        <v>291</v>
      </c>
      <c r="L86" s="52">
        <v>511</v>
      </c>
      <c r="M86" s="52">
        <v>702</v>
      </c>
      <c r="N86" s="52">
        <v>1254</v>
      </c>
      <c r="O86" s="52">
        <v>1042</v>
      </c>
      <c r="P86" s="52">
        <v>398</v>
      </c>
      <c r="Q86" s="52">
        <v>128</v>
      </c>
      <c r="R86" s="52">
        <v>44</v>
      </c>
      <c r="S86" s="52">
        <v>141</v>
      </c>
      <c r="T86" s="52">
        <v>196</v>
      </c>
      <c r="U86" s="52">
        <v>401</v>
      </c>
      <c r="V86" s="52">
        <v>1035</v>
      </c>
      <c r="W86" s="52">
        <v>836</v>
      </c>
      <c r="X86" s="52">
        <v>1126</v>
      </c>
      <c r="Y86" s="52">
        <v>780</v>
      </c>
      <c r="DA86" s="63" t="s">
        <v>1264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7733</v>
      </c>
      <c r="D88" s="52">
        <v>20020</v>
      </c>
      <c r="E88" s="52">
        <v>20599</v>
      </c>
      <c r="F88" s="52">
        <v>23682</v>
      </c>
      <c r="G88" s="52">
        <v>23891</v>
      </c>
      <c r="H88" s="52">
        <v>25386</v>
      </c>
      <c r="I88" s="52">
        <v>31313</v>
      </c>
      <c r="J88" s="52">
        <v>29020</v>
      </c>
      <c r="K88" s="52">
        <v>47854</v>
      </c>
      <c r="L88" s="52">
        <v>64073</v>
      </c>
      <c r="M88" s="52">
        <v>120919</v>
      </c>
      <c r="N88" s="52">
        <v>64274</v>
      </c>
      <c r="O88" s="52">
        <v>26914</v>
      </c>
      <c r="P88" s="52">
        <v>3416</v>
      </c>
      <c r="Q88" s="52">
        <v>2375</v>
      </c>
      <c r="R88" s="52">
        <v>6696</v>
      </c>
      <c r="S88" s="52">
        <v>13522</v>
      </c>
      <c r="T88" s="52">
        <v>18964</v>
      </c>
      <c r="U88" s="52">
        <v>41843</v>
      </c>
      <c r="V88" s="52">
        <v>63738</v>
      </c>
      <c r="W88" s="52">
        <v>54252</v>
      </c>
      <c r="X88" s="52">
        <v>57706</v>
      </c>
      <c r="Y88" s="52">
        <v>46728</v>
      </c>
      <c r="DA88" s="63" t="s">
        <v>1265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28</v>
      </c>
      <c r="E89" s="52">
        <v>17</v>
      </c>
      <c r="F89" s="52">
        <v>20</v>
      </c>
      <c r="G89" s="52">
        <v>30</v>
      </c>
      <c r="H89" s="52">
        <v>15</v>
      </c>
      <c r="I89" s="52">
        <v>167</v>
      </c>
      <c r="J89" s="52">
        <v>106</v>
      </c>
      <c r="K89" s="52">
        <v>5</v>
      </c>
      <c r="L89" s="52">
        <v>0</v>
      </c>
      <c r="M89" s="52">
        <v>432</v>
      </c>
      <c r="N89" s="52">
        <v>32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86</v>
      </c>
      <c r="W89" s="52">
        <v>50</v>
      </c>
      <c r="X89" s="52">
        <v>125</v>
      </c>
      <c r="Y89" s="52">
        <v>44</v>
      </c>
      <c r="DA89" s="63" t="s">
        <v>1266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7</v>
      </c>
      <c r="E92" s="52">
        <v>6</v>
      </c>
      <c r="F92" s="52">
        <v>7</v>
      </c>
      <c r="G92" s="52">
        <v>10</v>
      </c>
      <c r="H92" s="52">
        <v>10</v>
      </c>
      <c r="I92" s="52">
        <v>14</v>
      </c>
      <c r="J92" s="52">
        <v>10</v>
      </c>
      <c r="K92" s="52">
        <v>14</v>
      </c>
      <c r="L92" s="52">
        <v>21</v>
      </c>
      <c r="M92" s="52">
        <v>34</v>
      </c>
      <c r="N92" s="52">
        <v>22</v>
      </c>
      <c r="O92" s="52">
        <v>14</v>
      </c>
      <c r="P92" s="52">
        <v>15</v>
      </c>
      <c r="Q92" s="52">
        <v>1</v>
      </c>
      <c r="R92" s="52">
        <v>5</v>
      </c>
      <c r="S92" s="52">
        <v>12</v>
      </c>
      <c r="T92" s="52">
        <v>16</v>
      </c>
      <c r="U92" s="52">
        <v>24</v>
      </c>
      <c r="V92" s="52">
        <v>12</v>
      </c>
      <c r="W92" s="52">
        <v>7</v>
      </c>
      <c r="X92" s="52">
        <v>0</v>
      </c>
      <c r="Y92" s="52">
        <v>9</v>
      </c>
      <c r="DA92" s="63" t="s">
        <v>1267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1268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499</v>
      </c>
      <c r="D96" s="52">
        <v>943</v>
      </c>
      <c r="E96" s="52">
        <v>1213</v>
      </c>
      <c r="F96" s="52">
        <v>1679</v>
      </c>
      <c r="G96" s="52">
        <v>1920</v>
      </c>
      <c r="H96" s="52">
        <v>2427</v>
      </c>
      <c r="I96" s="52">
        <v>1425</v>
      </c>
      <c r="J96" s="52">
        <v>1812</v>
      </c>
      <c r="K96" s="52">
        <v>3551</v>
      </c>
      <c r="L96" s="52">
        <v>4216</v>
      </c>
      <c r="M96" s="52">
        <v>7125</v>
      </c>
      <c r="N96" s="52">
        <v>3967</v>
      </c>
      <c r="O96" s="52">
        <v>2657</v>
      </c>
      <c r="P96" s="52">
        <v>2090</v>
      </c>
      <c r="Q96" s="52">
        <v>2694</v>
      </c>
      <c r="R96" s="52">
        <v>3167</v>
      </c>
      <c r="S96" s="52">
        <v>4013</v>
      </c>
      <c r="T96" s="52">
        <v>3977</v>
      </c>
      <c r="U96" s="52">
        <v>4732</v>
      </c>
      <c r="V96" s="52">
        <v>1990</v>
      </c>
      <c r="W96" s="52">
        <v>1014</v>
      </c>
      <c r="X96" s="52">
        <v>0</v>
      </c>
      <c r="Y96" s="52">
        <v>1938</v>
      </c>
      <c r="DA96" s="63" t="s">
        <v>1269</v>
      </c>
    </row>
    <row r="97" spans="1:105" ht="12" customHeight="1" x14ac:dyDescent="0.25">
      <c r="A97" s="97" t="s">
        <v>121</v>
      </c>
      <c r="B97" s="52"/>
      <c r="C97" s="52">
        <v>51</v>
      </c>
      <c r="D97" s="52">
        <v>128</v>
      </c>
      <c r="E97" s="52">
        <v>113</v>
      </c>
      <c r="F97" s="52">
        <v>147</v>
      </c>
      <c r="G97" s="52">
        <v>226</v>
      </c>
      <c r="H97" s="52">
        <v>278</v>
      </c>
      <c r="I97" s="52">
        <v>1075</v>
      </c>
      <c r="J97" s="52">
        <v>443</v>
      </c>
      <c r="K97" s="52">
        <v>312</v>
      </c>
      <c r="L97" s="52">
        <v>686</v>
      </c>
      <c r="M97" s="52">
        <v>910</v>
      </c>
      <c r="N97" s="52">
        <v>585</v>
      </c>
      <c r="O97" s="52">
        <v>414</v>
      </c>
      <c r="P97" s="52">
        <v>429</v>
      </c>
      <c r="Q97" s="52">
        <v>589</v>
      </c>
      <c r="R97" s="52">
        <v>432</v>
      </c>
      <c r="S97" s="52">
        <v>483</v>
      </c>
      <c r="T97" s="52">
        <v>490</v>
      </c>
      <c r="U97" s="52">
        <v>612</v>
      </c>
      <c r="V97" s="52">
        <v>282</v>
      </c>
      <c r="W97" s="52">
        <v>164</v>
      </c>
      <c r="X97" s="52">
        <v>0</v>
      </c>
      <c r="Y97" s="52">
        <v>208</v>
      </c>
      <c r="DA97" s="63" t="s">
        <v>1270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1271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X102" s="52">
        <v>0</v>
      </c>
      <c r="Y102" s="52">
        <v>0</v>
      </c>
      <c r="DA102" s="63" t="s">
        <v>1272</v>
      </c>
    </row>
    <row r="103" spans="1:105" ht="12" customHeight="1" x14ac:dyDescent="0.25">
      <c r="A103" s="109" t="s">
        <v>120</v>
      </c>
      <c r="B103" s="36"/>
      <c r="C103" s="36">
        <v>27387</v>
      </c>
      <c r="D103" s="36">
        <v>40281</v>
      </c>
      <c r="E103" s="36">
        <v>41480</v>
      </c>
      <c r="F103" s="36">
        <v>46170</v>
      </c>
      <c r="G103" s="36">
        <v>49007</v>
      </c>
      <c r="H103" s="36">
        <v>54999</v>
      </c>
      <c r="I103" s="36">
        <v>43980</v>
      </c>
      <c r="J103" s="36">
        <v>40689</v>
      </c>
      <c r="K103" s="36">
        <v>66501</v>
      </c>
      <c r="L103" s="36">
        <v>88483</v>
      </c>
      <c r="M103" s="36">
        <v>150526</v>
      </c>
      <c r="N103" s="36">
        <v>92599</v>
      </c>
      <c r="O103" s="36">
        <v>57219</v>
      </c>
      <c r="P103" s="36">
        <v>34066</v>
      </c>
      <c r="Q103" s="36">
        <v>50342</v>
      </c>
      <c r="R103" s="36">
        <v>59497</v>
      </c>
      <c r="S103" s="36">
        <v>75932</v>
      </c>
      <c r="T103" s="36">
        <v>84355</v>
      </c>
      <c r="U103" s="36">
        <v>104377</v>
      </c>
      <c r="V103" s="36">
        <v>94122</v>
      </c>
      <c r="W103" s="36">
        <v>68057</v>
      </c>
      <c r="X103" s="36">
        <v>63212</v>
      </c>
      <c r="Y103" s="36">
        <v>65966</v>
      </c>
      <c r="DA103" s="60" t="s">
        <v>1273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1274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1275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1276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1277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1278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1279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1280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1281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1282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1283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185864</v>
      </c>
      <c r="D126" s="52">
        <v>148406</v>
      </c>
      <c r="E126" s="52">
        <v>139344</v>
      </c>
      <c r="F126" s="52">
        <v>144597</v>
      </c>
      <c r="G126" s="52">
        <v>65855</v>
      </c>
      <c r="H126" s="52">
        <v>98951</v>
      </c>
      <c r="I126" s="52">
        <v>129680</v>
      </c>
      <c r="J126" s="52">
        <v>234662</v>
      </c>
      <c r="K126" s="52">
        <v>191602</v>
      </c>
      <c r="L126" s="52">
        <v>48766</v>
      </c>
      <c r="M126" s="52">
        <v>85396</v>
      </c>
      <c r="N126" s="52">
        <v>149449</v>
      </c>
      <c r="O126" s="52">
        <v>157622</v>
      </c>
      <c r="P126" s="52">
        <v>90451</v>
      </c>
      <c r="Q126" s="52">
        <v>103397</v>
      </c>
      <c r="R126" s="52">
        <v>125051</v>
      </c>
      <c r="S126" s="52">
        <v>160338</v>
      </c>
      <c r="T126" s="52">
        <v>153104</v>
      </c>
      <c r="U126" s="52">
        <v>156248</v>
      </c>
      <c r="V126" s="52">
        <v>140905</v>
      </c>
      <c r="W126" s="52">
        <v>178120</v>
      </c>
      <c r="X126" s="52">
        <v>199976</v>
      </c>
      <c r="Y126" s="52">
        <v>200881</v>
      </c>
      <c r="DA126" s="63" t="s">
        <v>1284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716</v>
      </c>
      <c r="D129" s="52">
        <v>680</v>
      </c>
      <c r="E129" s="52">
        <v>651</v>
      </c>
      <c r="F129" s="52">
        <v>628</v>
      </c>
      <c r="G129" s="52">
        <v>777</v>
      </c>
      <c r="H129" s="52">
        <v>957</v>
      </c>
      <c r="I129" s="52">
        <v>695</v>
      </c>
      <c r="J129" s="52">
        <v>657</v>
      </c>
      <c r="K129" s="52">
        <v>1478</v>
      </c>
      <c r="L129" s="52">
        <v>1522</v>
      </c>
      <c r="M129" s="52">
        <v>1077</v>
      </c>
      <c r="N129" s="52">
        <v>1463</v>
      </c>
      <c r="O129" s="52">
        <v>1786</v>
      </c>
      <c r="P129" s="52">
        <v>2309</v>
      </c>
      <c r="Q129" s="52">
        <v>1659</v>
      </c>
      <c r="R129" s="52">
        <v>1515</v>
      </c>
      <c r="S129" s="52">
        <v>2224</v>
      </c>
      <c r="T129" s="52">
        <v>2330</v>
      </c>
      <c r="U129" s="52">
        <v>2561</v>
      </c>
      <c r="V129" s="52">
        <v>3550</v>
      </c>
      <c r="W129" s="52">
        <v>2401</v>
      </c>
      <c r="X129" s="52">
        <v>3235</v>
      </c>
      <c r="Y129" s="52">
        <v>2825</v>
      </c>
      <c r="DA129" s="63" t="s">
        <v>1285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171297</v>
      </c>
      <c r="D131" s="52">
        <v>143901</v>
      </c>
      <c r="E131" s="52">
        <v>126438</v>
      </c>
      <c r="F131" s="52">
        <v>117505</v>
      </c>
      <c r="G131" s="52">
        <v>95237</v>
      </c>
      <c r="H131" s="52">
        <v>130406</v>
      </c>
      <c r="I131" s="52">
        <v>146246</v>
      </c>
      <c r="J131" s="52">
        <v>162643</v>
      </c>
      <c r="K131" s="52">
        <v>141254</v>
      </c>
      <c r="L131" s="52">
        <v>123588</v>
      </c>
      <c r="M131" s="52">
        <v>79499</v>
      </c>
      <c r="N131" s="52">
        <v>149837</v>
      </c>
      <c r="O131" s="52">
        <v>156980</v>
      </c>
      <c r="P131" s="52">
        <v>88942</v>
      </c>
      <c r="Q131" s="52">
        <v>101676</v>
      </c>
      <c r="R131" s="52">
        <v>118877</v>
      </c>
      <c r="S131" s="52">
        <v>156993</v>
      </c>
      <c r="T131" s="52">
        <v>151585</v>
      </c>
      <c r="U131" s="52">
        <v>154131</v>
      </c>
      <c r="V131" s="52">
        <v>139566</v>
      </c>
      <c r="W131" s="52">
        <v>174330</v>
      </c>
      <c r="X131" s="52">
        <v>195522</v>
      </c>
      <c r="Y131" s="52">
        <v>196551</v>
      </c>
      <c r="DA131" s="63" t="s">
        <v>1286</v>
      </c>
    </row>
    <row r="132" spans="1:105" ht="12" customHeight="1" x14ac:dyDescent="0.25">
      <c r="A132" s="97" t="s">
        <v>127</v>
      </c>
      <c r="B132" s="52"/>
      <c r="C132" s="52">
        <v>231</v>
      </c>
      <c r="D132" s="52">
        <v>204</v>
      </c>
      <c r="E132" s="52">
        <v>64</v>
      </c>
      <c r="F132" s="52">
        <v>115</v>
      </c>
      <c r="G132" s="52">
        <v>53</v>
      </c>
      <c r="H132" s="52">
        <v>148</v>
      </c>
      <c r="I132" s="52">
        <v>959</v>
      </c>
      <c r="J132" s="52">
        <v>467</v>
      </c>
      <c r="K132" s="52">
        <v>62</v>
      </c>
      <c r="L132" s="52">
        <v>212</v>
      </c>
      <c r="M132" s="52">
        <v>0</v>
      </c>
      <c r="N132" s="52">
        <v>39</v>
      </c>
      <c r="O132" s="52">
        <v>107</v>
      </c>
      <c r="P132" s="52">
        <v>79</v>
      </c>
      <c r="Q132" s="52">
        <v>98</v>
      </c>
      <c r="R132" s="52">
        <v>93</v>
      </c>
      <c r="S132" s="52">
        <v>217</v>
      </c>
      <c r="T132" s="52">
        <v>152</v>
      </c>
      <c r="U132" s="52">
        <v>273</v>
      </c>
      <c r="V132" s="52">
        <v>131</v>
      </c>
      <c r="W132" s="52">
        <v>334</v>
      </c>
      <c r="X132" s="52">
        <v>339</v>
      </c>
      <c r="Y132" s="52">
        <v>341</v>
      </c>
      <c r="DA132" s="63" t="s">
        <v>1287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16351</v>
      </c>
      <c r="D135" s="52">
        <v>7034</v>
      </c>
      <c r="E135" s="52">
        <v>15313</v>
      </c>
      <c r="F135" s="52">
        <v>28839</v>
      </c>
      <c r="G135" s="52">
        <v>0</v>
      </c>
      <c r="H135" s="52">
        <v>0</v>
      </c>
      <c r="I135" s="52">
        <v>0</v>
      </c>
      <c r="J135" s="52">
        <v>57488</v>
      </c>
      <c r="K135" s="52">
        <v>46337</v>
      </c>
      <c r="L135" s="52">
        <v>0</v>
      </c>
      <c r="M135" s="52">
        <v>5766</v>
      </c>
      <c r="N135" s="52">
        <v>1059</v>
      </c>
      <c r="O135" s="52">
        <v>3297</v>
      </c>
      <c r="P135" s="52">
        <v>5748</v>
      </c>
      <c r="Q135" s="52">
        <v>8205</v>
      </c>
      <c r="R135" s="52">
        <v>15875</v>
      </c>
      <c r="S135" s="52">
        <v>17450</v>
      </c>
      <c r="T135" s="52">
        <v>3912</v>
      </c>
      <c r="U135" s="52">
        <v>5999</v>
      </c>
      <c r="V135" s="52">
        <v>5562</v>
      </c>
      <c r="W135" s="52">
        <v>9453</v>
      </c>
      <c r="X135" s="52">
        <v>11806</v>
      </c>
      <c r="Y135" s="52">
        <v>13655</v>
      </c>
      <c r="DA135" s="63" t="s">
        <v>1288</v>
      </c>
    </row>
    <row r="136" spans="1:105" ht="12" customHeight="1" x14ac:dyDescent="0.25">
      <c r="A136" s="97" t="s">
        <v>121</v>
      </c>
      <c r="B136" s="52"/>
      <c r="C136" s="52">
        <v>1644</v>
      </c>
      <c r="D136" s="52">
        <v>959</v>
      </c>
      <c r="E136" s="52">
        <v>1425</v>
      </c>
      <c r="F136" s="52">
        <v>2532</v>
      </c>
      <c r="G136" s="52">
        <v>0</v>
      </c>
      <c r="H136" s="52">
        <v>0</v>
      </c>
      <c r="I136" s="52">
        <v>0</v>
      </c>
      <c r="J136" s="52">
        <v>14064</v>
      </c>
      <c r="K136" s="52">
        <v>4072</v>
      </c>
      <c r="L136" s="52">
        <v>0</v>
      </c>
      <c r="M136" s="52">
        <v>736</v>
      </c>
      <c r="N136" s="52">
        <v>159</v>
      </c>
      <c r="O136" s="52">
        <v>515</v>
      </c>
      <c r="P136" s="52">
        <v>1175</v>
      </c>
      <c r="Q136" s="52">
        <v>1791</v>
      </c>
      <c r="R136" s="52">
        <v>2169</v>
      </c>
      <c r="S136" s="52">
        <v>2100</v>
      </c>
      <c r="T136" s="52">
        <v>484</v>
      </c>
      <c r="U136" s="52">
        <v>772</v>
      </c>
      <c r="V136" s="52">
        <v>794</v>
      </c>
      <c r="W136" s="52">
        <v>1528</v>
      </c>
      <c r="X136" s="52">
        <v>1927</v>
      </c>
      <c r="Y136" s="52">
        <v>1468</v>
      </c>
      <c r="DA136" s="63" t="s">
        <v>1289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1290</v>
      </c>
    </row>
    <row r="141" spans="1:105" ht="12" customHeight="1" x14ac:dyDescent="0.25">
      <c r="A141" s="109" t="s">
        <v>120</v>
      </c>
      <c r="B141" s="36"/>
      <c r="C141" s="36">
        <v>307423</v>
      </c>
      <c r="D141" s="36">
        <v>270520</v>
      </c>
      <c r="E141" s="36">
        <v>265279</v>
      </c>
      <c r="F141" s="36">
        <v>280632</v>
      </c>
      <c r="G141" s="36">
        <v>221203</v>
      </c>
      <c r="H141" s="36">
        <v>285779</v>
      </c>
      <c r="I141" s="36">
        <v>217004</v>
      </c>
      <c r="J141" s="36">
        <v>327515</v>
      </c>
      <c r="K141" s="36">
        <v>328696</v>
      </c>
      <c r="L141" s="36">
        <v>169156</v>
      </c>
      <c r="M141" s="36">
        <v>199798</v>
      </c>
      <c r="N141" s="36">
        <v>259819</v>
      </c>
      <c r="O141" s="36">
        <v>262911</v>
      </c>
      <c r="P141" s="36">
        <v>224056</v>
      </c>
      <c r="Q141" s="36">
        <v>256574</v>
      </c>
      <c r="R141" s="36">
        <v>284045</v>
      </c>
      <c r="S141" s="36">
        <v>283947</v>
      </c>
      <c r="T141" s="36">
        <v>246477</v>
      </c>
      <c r="U141" s="36">
        <v>270694</v>
      </c>
      <c r="V141" s="36">
        <v>273406</v>
      </c>
      <c r="W141" s="36">
        <v>308517</v>
      </c>
      <c r="X141" s="36">
        <v>319049</v>
      </c>
      <c r="Y141" s="36">
        <v>327827</v>
      </c>
      <c r="DA141" s="60" t="s">
        <v>1291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1292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138170</v>
      </c>
      <c r="D145" s="52">
        <v>199206</v>
      </c>
      <c r="E145" s="52">
        <v>191960</v>
      </c>
      <c r="F145" s="52">
        <v>179356</v>
      </c>
      <c r="G145" s="52">
        <v>155332</v>
      </c>
      <c r="H145" s="52">
        <v>144064</v>
      </c>
      <c r="I145" s="52">
        <v>137856</v>
      </c>
      <c r="J145" s="52">
        <v>150972</v>
      </c>
      <c r="K145" s="52">
        <v>145194</v>
      </c>
      <c r="L145" s="52">
        <v>125237</v>
      </c>
      <c r="M145" s="52">
        <v>91342</v>
      </c>
      <c r="N145" s="52">
        <v>95709</v>
      </c>
      <c r="O145" s="52">
        <v>160618</v>
      </c>
      <c r="P145" s="52">
        <v>98531</v>
      </c>
      <c r="Q145" s="52">
        <v>114424</v>
      </c>
      <c r="R145" s="52">
        <v>148736</v>
      </c>
      <c r="S145" s="52">
        <v>130594</v>
      </c>
      <c r="T145" s="52">
        <v>218341</v>
      </c>
      <c r="U145" s="52">
        <v>177141</v>
      </c>
      <c r="V145" s="52">
        <v>187624</v>
      </c>
      <c r="W145" s="52">
        <v>122703</v>
      </c>
      <c r="X145" s="52">
        <v>209285</v>
      </c>
      <c r="Y145" s="52">
        <v>183666</v>
      </c>
      <c r="DA145" s="63" t="s">
        <v>1293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3678</v>
      </c>
      <c r="D147" s="52">
        <v>4559</v>
      </c>
      <c r="E147" s="52">
        <v>6806</v>
      </c>
      <c r="F147" s="52">
        <v>8035</v>
      </c>
      <c r="G147" s="52">
        <v>10075</v>
      </c>
      <c r="H147" s="52">
        <v>10748</v>
      </c>
      <c r="I147" s="52">
        <v>9128</v>
      </c>
      <c r="J147" s="52">
        <v>6184</v>
      </c>
      <c r="K147" s="52">
        <v>10718</v>
      </c>
      <c r="L147" s="52">
        <v>11755</v>
      </c>
      <c r="M147" s="52">
        <v>9803</v>
      </c>
      <c r="N147" s="52">
        <v>10900</v>
      </c>
      <c r="O147" s="52">
        <v>12425</v>
      </c>
      <c r="P147" s="52">
        <v>18817</v>
      </c>
      <c r="Q147" s="52">
        <v>15619</v>
      </c>
      <c r="R147" s="52">
        <v>14954</v>
      </c>
      <c r="S147" s="52">
        <v>21132</v>
      </c>
      <c r="T147" s="52">
        <v>22161</v>
      </c>
      <c r="U147" s="52">
        <v>26742</v>
      </c>
      <c r="V147" s="52">
        <v>40208</v>
      </c>
      <c r="W147" s="52">
        <v>21942</v>
      </c>
      <c r="X147" s="52">
        <v>26359</v>
      </c>
      <c r="Y147" s="52">
        <v>22197</v>
      </c>
      <c r="DA147" s="63" t="s">
        <v>1294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1674</v>
      </c>
      <c r="E149" s="52">
        <v>1196</v>
      </c>
      <c r="F149" s="52">
        <v>931</v>
      </c>
      <c r="G149" s="52">
        <v>1121</v>
      </c>
      <c r="H149" s="52">
        <v>847</v>
      </c>
      <c r="I149" s="52">
        <v>1184</v>
      </c>
      <c r="J149" s="52">
        <v>1146</v>
      </c>
      <c r="K149" s="52">
        <v>1071</v>
      </c>
      <c r="L149" s="52">
        <v>1307</v>
      </c>
      <c r="M149" s="52">
        <v>1073</v>
      </c>
      <c r="N149" s="52">
        <v>1276</v>
      </c>
      <c r="O149" s="52">
        <v>1492</v>
      </c>
      <c r="P149" s="52">
        <v>1685</v>
      </c>
      <c r="Q149" s="52">
        <v>161</v>
      </c>
      <c r="R149" s="52">
        <v>662</v>
      </c>
      <c r="S149" s="52">
        <v>721</v>
      </c>
      <c r="T149" s="52">
        <v>1196</v>
      </c>
      <c r="U149" s="52">
        <v>1318</v>
      </c>
      <c r="V149" s="52">
        <v>1784</v>
      </c>
      <c r="W149" s="52">
        <v>1881</v>
      </c>
      <c r="X149" s="52">
        <v>2527</v>
      </c>
      <c r="Y149" s="52">
        <v>1731</v>
      </c>
      <c r="DA149" s="63" t="s">
        <v>1295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1</v>
      </c>
      <c r="E150" s="52">
        <v>2</v>
      </c>
      <c r="F150" s="52">
        <v>0</v>
      </c>
      <c r="G150" s="52">
        <v>1</v>
      </c>
      <c r="H150" s="52">
        <v>0</v>
      </c>
      <c r="I150" s="52">
        <v>4</v>
      </c>
      <c r="J150" s="52">
        <v>2</v>
      </c>
      <c r="K150" s="52">
        <v>0</v>
      </c>
      <c r="L150" s="52">
        <v>2</v>
      </c>
      <c r="M150" s="52">
        <v>0</v>
      </c>
      <c r="N150" s="52">
        <v>1</v>
      </c>
      <c r="O150" s="52">
        <v>1</v>
      </c>
      <c r="P150" s="52">
        <v>7</v>
      </c>
      <c r="Q150" s="52">
        <v>0</v>
      </c>
      <c r="R150" s="52">
        <v>0</v>
      </c>
      <c r="S150" s="52">
        <v>0</v>
      </c>
      <c r="T150" s="52">
        <v>0</v>
      </c>
      <c r="U150" s="52">
        <v>2</v>
      </c>
      <c r="V150" s="52">
        <v>2</v>
      </c>
      <c r="W150" s="52">
        <v>3</v>
      </c>
      <c r="X150" s="52">
        <v>3</v>
      </c>
      <c r="Y150" s="52">
        <v>2</v>
      </c>
      <c r="DA150" s="63" t="s">
        <v>1296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172421</v>
      </c>
      <c r="D153" s="52">
        <v>219526</v>
      </c>
      <c r="E153" s="52">
        <v>224279</v>
      </c>
      <c r="F153" s="52">
        <v>220571</v>
      </c>
      <c r="G153" s="52">
        <v>205919</v>
      </c>
      <c r="H153" s="52">
        <v>218317</v>
      </c>
      <c r="I153" s="52">
        <v>120606</v>
      </c>
      <c r="J153" s="52">
        <v>201843</v>
      </c>
      <c r="K153" s="52">
        <v>273165</v>
      </c>
      <c r="L153" s="52">
        <v>248344</v>
      </c>
      <c r="M153" s="52">
        <v>217220</v>
      </c>
      <c r="N153" s="52">
        <v>207139</v>
      </c>
      <c r="O153" s="52">
        <v>253701</v>
      </c>
      <c r="P153" s="52">
        <v>192034</v>
      </c>
      <c r="Q153" s="52">
        <v>206531</v>
      </c>
      <c r="R153" s="52">
        <v>250210</v>
      </c>
      <c r="S153" s="52">
        <v>228816</v>
      </c>
      <c r="T153" s="52">
        <v>296402</v>
      </c>
      <c r="U153" s="52">
        <v>254158</v>
      </c>
      <c r="V153" s="52">
        <v>268545</v>
      </c>
      <c r="W153" s="52">
        <v>219770</v>
      </c>
      <c r="X153" s="52">
        <v>286739</v>
      </c>
      <c r="Y153" s="52">
        <v>292009</v>
      </c>
      <c r="DA153" s="63" t="s">
        <v>1297</v>
      </c>
    </row>
    <row r="154" spans="1:105" ht="12" customHeight="1" x14ac:dyDescent="0.25">
      <c r="A154" s="97" t="s">
        <v>121</v>
      </c>
      <c r="B154" s="52"/>
      <c r="C154" s="52">
        <v>17339</v>
      </c>
      <c r="D154" s="52">
        <v>29935</v>
      </c>
      <c r="E154" s="52">
        <v>20871</v>
      </c>
      <c r="F154" s="52">
        <v>19370</v>
      </c>
      <c r="G154" s="52">
        <v>24206</v>
      </c>
      <c r="H154" s="52">
        <v>25044</v>
      </c>
      <c r="I154" s="52">
        <v>90866</v>
      </c>
      <c r="J154" s="52">
        <v>49373</v>
      </c>
      <c r="K154" s="52">
        <v>24008</v>
      </c>
      <c r="L154" s="52">
        <v>40401</v>
      </c>
      <c r="M154" s="52">
        <v>27728</v>
      </c>
      <c r="N154" s="52">
        <v>30605</v>
      </c>
      <c r="O154" s="52">
        <v>39627</v>
      </c>
      <c r="P154" s="52">
        <v>39247</v>
      </c>
      <c r="Q154" s="52">
        <v>45042</v>
      </c>
      <c r="R154" s="52">
        <v>34211</v>
      </c>
      <c r="S154" s="52">
        <v>27550</v>
      </c>
      <c r="T154" s="52">
        <v>36608</v>
      </c>
      <c r="U154" s="52">
        <v>32745</v>
      </c>
      <c r="V154" s="52">
        <v>38310</v>
      </c>
      <c r="W154" s="52">
        <v>35584</v>
      </c>
      <c r="X154" s="52">
        <v>46802</v>
      </c>
      <c r="Y154" s="52">
        <v>31433</v>
      </c>
      <c r="DA154" s="63" t="s">
        <v>1298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X158" s="52">
        <v>0</v>
      </c>
      <c r="Y158" s="52">
        <v>0</v>
      </c>
      <c r="DA158" s="63" t="s">
        <v>1299</v>
      </c>
    </row>
    <row r="159" spans="1:105" ht="12" customHeight="1" x14ac:dyDescent="0.25">
      <c r="A159" s="109" t="s">
        <v>120</v>
      </c>
      <c r="B159" s="36"/>
      <c r="C159" s="36">
        <v>189760</v>
      </c>
      <c r="D159" s="36">
        <v>251135</v>
      </c>
      <c r="E159" s="36">
        <v>246349</v>
      </c>
      <c r="F159" s="36">
        <v>240875</v>
      </c>
      <c r="G159" s="36">
        <v>231250</v>
      </c>
      <c r="H159" s="36">
        <v>244205</v>
      </c>
      <c r="I159" s="36">
        <v>212666</v>
      </c>
      <c r="J159" s="36">
        <v>252371</v>
      </c>
      <c r="K159" s="36">
        <v>298239</v>
      </c>
      <c r="L159" s="36">
        <v>290058</v>
      </c>
      <c r="M159" s="36">
        <v>246022</v>
      </c>
      <c r="N159" s="36">
        <v>239005</v>
      </c>
      <c r="O159" s="36">
        <v>294846</v>
      </c>
      <c r="P159" s="36">
        <v>232981</v>
      </c>
      <c r="Q159" s="36">
        <v>251755</v>
      </c>
      <c r="R159" s="36">
        <v>285074</v>
      </c>
      <c r="S159" s="36">
        <v>257111</v>
      </c>
      <c r="T159" s="36">
        <v>334198</v>
      </c>
      <c r="U159" s="36">
        <v>288238</v>
      </c>
      <c r="V159" s="36">
        <v>308673</v>
      </c>
      <c r="W159" s="36">
        <v>257245</v>
      </c>
      <c r="X159" s="36">
        <v>336086</v>
      </c>
      <c r="Y159" s="36">
        <v>325169</v>
      </c>
      <c r="DA159" s="60" t="s">
        <v>1300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1301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21777</v>
      </c>
      <c r="D163" s="52">
        <v>7000</v>
      </c>
      <c r="E163" s="52">
        <v>14091</v>
      </c>
      <c r="F163" s="52">
        <v>23438</v>
      </c>
      <c r="G163" s="52">
        <v>22587</v>
      </c>
      <c r="H163" s="52">
        <v>38647</v>
      </c>
      <c r="I163" s="52">
        <v>58511</v>
      </c>
      <c r="J163" s="52">
        <v>81554</v>
      </c>
      <c r="K163" s="52">
        <v>96833</v>
      </c>
      <c r="L163" s="52">
        <v>97666</v>
      </c>
      <c r="M163" s="52">
        <v>114249</v>
      </c>
      <c r="N163" s="52">
        <v>142977</v>
      </c>
      <c r="O163" s="52">
        <v>135820</v>
      </c>
      <c r="P163" s="52">
        <v>48410</v>
      </c>
      <c r="Q163" s="52">
        <v>74938</v>
      </c>
      <c r="R163" s="52">
        <v>70204</v>
      </c>
      <c r="S163" s="52">
        <v>100344</v>
      </c>
      <c r="T163" s="52">
        <v>83605</v>
      </c>
      <c r="U163" s="52">
        <v>85237</v>
      </c>
      <c r="V163" s="52">
        <v>61615</v>
      </c>
      <c r="W163" s="52">
        <v>82553</v>
      </c>
      <c r="X163" s="52">
        <v>42588</v>
      </c>
      <c r="Y163" s="52">
        <v>45616</v>
      </c>
      <c r="DA163" s="63" t="s">
        <v>1302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2323</v>
      </c>
      <c r="D165" s="52">
        <v>2039</v>
      </c>
      <c r="E165" s="52">
        <v>310</v>
      </c>
      <c r="F165" s="52">
        <v>316</v>
      </c>
      <c r="G165" s="52">
        <v>722</v>
      </c>
      <c r="H165" s="52">
        <v>1418</v>
      </c>
      <c r="I165" s="52">
        <v>1386</v>
      </c>
      <c r="J165" s="52">
        <v>1263</v>
      </c>
      <c r="K165" s="52">
        <v>3043</v>
      </c>
      <c r="L165" s="52">
        <v>4562</v>
      </c>
      <c r="M165" s="52">
        <v>4396</v>
      </c>
      <c r="N165" s="52">
        <v>8191</v>
      </c>
      <c r="O165" s="52">
        <v>8178</v>
      </c>
      <c r="P165" s="52">
        <v>8230</v>
      </c>
      <c r="Q165" s="52">
        <v>5538</v>
      </c>
      <c r="R165" s="52">
        <v>4418</v>
      </c>
      <c r="S165" s="52">
        <v>6818</v>
      </c>
      <c r="T165" s="52">
        <v>6431</v>
      </c>
      <c r="U165" s="52">
        <v>6911</v>
      </c>
      <c r="V165" s="52">
        <v>8561</v>
      </c>
      <c r="W165" s="52">
        <v>5344</v>
      </c>
      <c r="X165" s="52">
        <v>6142</v>
      </c>
      <c r="Y165" s="52">
        <v>4143</v>
      </c>
      <c r="DA165" s="63" t="s">
        <v>1303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756</v>
      </c>
      <c r="E167" s="52">
        <v>593</v>
      </c>
      <c r="F167" s="52">
        <v>527</v>
      </c>
      <c r="G167" s="52">
        <v>697</v>
      </c>
      <c r="H167" s="52">
        <v>605</v>
      </c>
      <c r="I167" s="52">
        <v>492</v>
      </c>
      <c r="J167" s="52">
        <v>415</v>
      </c>
      <c r="K167" s="52">
        <v>408</v>
      </c>
      <c r="L167" s="52">
        <v>516</v>
      </c>
      <c r="M167" s="52">
        <v>608</v>
      </c>
      <c r="N167" s="52">
        <v>945</v>
      </c>
      <c r="O167" s="52">
        <v>914</v>
      </c>
      <c r="P167" s="52">
        <v>789</v>
      </c>
      <c r="Q167" s="52">
        <v>98</v>
      </c>
      <c r="R167" s="52">
        <v>368</v>
      </c>
      <c r="S167" s="52">
        <v>555</v>
      </c>
      <c r="T167" s="52">
        <v>659</v>
      </c>
      <c r="U167" s="52">
        <v>869</v>
      </c>
      <c r="V167" s="52">
        <v>950</v>
      </c>
      <c r="W167" s="52">
        <v>1241</v>
      </c>
      <c r="X167" s="52">
        <v>836</v>
      </c>
      <c r="Y167" s="52">
        <v>663</v>
      </c>
      <c r="DA167" s="63" t="s">
        <v>1304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1</v>
      </c>
      <c r="E168" s="52">
        <v>1</v>
      </c>
      <c r="F168" s="52">
        <v>0</v>
      </c>
      <c r="G168" s="52">
        <v>1</v>
      </c>
      <c r="H168" s="52">
        <v>0</v>
      </c>
      <c r="I168" s="52">
        <v>2</v>
      </c>
      <c r="J168" s="52">
        <v>2</v>
      </c>
      <c r="K168" s="52">
        <v>0</v>
      </c>
      <c r="L168" s="52">
        <v>1</v>
      </c>
      <c r="M168" s="52">
        <v>0</v>
      </c>
      <c r="N168" s="52">
        <v>1</v>
      </c>
      <c r="O168" s="52">
        <v>0</v>
      </c>
      <c r="P168" s="52">
        <v>1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3</v>
      </c>
      <c r="X168" s="52">
        <v>0</v>
      </c>
      <c r="Y168" s="52">
        <v>0</v>
      </c>
      <c r="DA168" s="63" t="s">
        <v>1305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116447</v>
      </c>
      <c r="D171" s="52">
        <v>99324</v>
      </c>
      <c r="E171" s="52">
        <v>111440</v>
      </c>
      <c r="F171" s="52">
        <v>124766</v>
      </c>
      <c r="G171" s="52">
        <v>128336</v>
      </c>
      <c r="H171" s="52">
        <v>156174</v>
      </c>
      <c r="I171" s="52">
        <v>50417</v>
      </c>
      <c r="J171" s="52">
        <v>73448</v>
      </c>
      <c r="K171" s="52">
        <v>103795</v>
      </c>
      <c r="L171" s="52">
        <v>98107</v>
      </c>
      <c r="M171" s="52">
        <v>122898</v>
      </c>
      <c r="N171" s="52">
        <v>153595</v>
      </c>
      <c r="O171" s="52">
        <v>155365</v>
      </c>
      <c r="P171" s="52">
        <v>90124</v>
      </c>
      <c r="Q171" s="52">
        <v>124367</v>
      </c>
      <c r="R171" s="52">
        <v>140232</v>
      </c>
      <c r="S171" s="52">
        <v>176233</v>
      </c>
      <c r="T171" s="52">
        <v>163921</v>
      </c>
      <c r="U171" s="52">
        <v>167829</v>
      </c>
      <c r="V171" s="52">
        <v>143385</v>
      </c>
      <c r="W171" s="52">
        <v>145716</v>
      </c>
      <c r="X171" s="52">
        <v>95702</v>
      </c>
      <c r="Y171" s="52">
        <v>112716</v>
      </c>
      <c r="DA171" s="63" t="s">
        <v>1306</v>
      </c>
    </row>
    <row r="172" spans="1:105" ht="12" customHeight="1" x14ac:dyDescent="0.25">
      <c r="A172" s="97" t="s">
        <v>121</v>
      </c>
      <c r="B172" s="52"/>
      <c r="C172" s="52">
        <v>11710</v>
      </c>
      <c r="D172" s="52">
        <v>13545</v>
      </c>
      <c r="E172" s="52">
        <v>10370</v>
      </c>
      <c r="F172" s="52">
        <v>10958</v>
      </c>
      <c r="G172" s="52">
        <v>15087</v>
      </c>
      <c r="H172" s="52">
        <v>17916</v>
      </c>
      <c r="I172" s="52">
        <v>37982</v>
      </c>
      <c r="J172" s="52">
        <v>17970</v>
      </c>
      <c r="K172" s="52">
        <v>9120</v>
      </c>
      <c r="L172" s="52">
        <v>15961</v>
      </c>
      <c r="M172" s="52">
        <v>15688</v>
      </c>
      <c r="N172" s="52">
        <v>22695</v>
      </c>
      <c r="O172" s="52">
        <v>24269</v>
      </c>
      <c r="P172" s="52">
        <v>18418</v>
      </c>
      <c r="Q172" s="52">
        <v>27127</v>
      </c>
      <c r="R172" s="52">
        <v>19170</v>
      </c>
      <c r="S172" s="52">
        <v>21217</v>
      </c>
      <c r="T172" s="52">
        <v>20242</v>
      </c>
      <c r="U172" s="52">
        <v>21623</v>
      </c>
      <c r="V172" s="52">
        <v>20442</v>
      </c>
      <c r="W172" s="52">
        <v>23590</v>
      </c>
      <c r="X172" s="52">
        <v>15619</v>
      </c>
      <c r="Y172" s="52">
        <v>12126</v>
      </c>
      <c r="DA172" s="63" t="s">
        <v>1307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X176" s="52">
        <v>0</v>
      </c>
      <c r="Y176" s="52">
        <v>0</v>
      </c>
      <c r="DA176" s="63" t="s">
        <v>1308</v>
      </c>
    </row>
    <row r="177" spans="1:105" ht="12" customHeight="1" x14ac:dyDescent="0.25">
      <c r="A177" s="109" t="s">
        <v>120</v>
      </c>
      <c r="B177" s="36"/>
      <c r="C177" s="36">
        <v>128157</v>
      </c>
      <c r="D177" s="36">
        <v>113624</v>
      </c>
      <c r="E177" s="36">
        <v>122407</v>
      </c>
      <c r="F177" s="36">
        <v>136251</v>
      </c>
      <c r="G177" s="36">
        <v>144123</v>
      </c>
      <c r="H177" s="36">
        <v>174697</v>
      </c>
      <c r="I177" s="36">
        <v>88888</v>
      </c>
      <c r="J177" s="36">
        <v>91842</v>
      </c>
      <c r="K177" s="36">
        <v>113324</v>
      </c>
      <c r="L177" s="36">
        <v>114581</v>
      </c>
      <c r="M177" s="36">
        <v>139202</v>
      </c>
      <c r="N177" s="36">
        <v>177246</v>
      </c>
      <c r="O177" s="36">
        <v>180548</v>
      </c>
      <c r="P177" s="36">
        <v>109335</v>
      </c>
      <c r="Q177" s="36">
        <v>151595</v>
      </c>
      <c r="R177" s="36">
        <v>159783</v>
      </c>
      <c r="S177" s="36">
        <v>197996</v>
      </c>
      <c r="T177" s="36">
        <v>184828</v>
      </c>
      <c r="U177" s="36">
        <v>190352</v>
      </c>
      <c r="V177" s="36">
        <v>164784</v>
      </c>
      <c r="W177" s="36">
        <v>170550</v>
      </c>
      <c r="X177" s="36">
        <v>112183</v>
      </c>
      <c r="Y177" s="36">
        <v>125533</v>
      </c>
      <c r="DA177" s="60" t="s">
        <v>1309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1311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DA5" s="63" t="s">
        <v>1312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1313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1314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1315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1316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DA15" s="63" t="s">
        <v>1317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1318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1319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1320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DA22" s="60" t="s">
        <v>1321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1322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152</v>
      </c>
      <c r="E26" s="52">
        <v>110</v>
      </c>
      <c r="F26" s="52">
        <v>81</v>
      </c>
      <c r="G26" s="52">
        <v>90</v>
      </c>
      <c r="H26" s="52">
        <v>51</v>
      </c>
      <c r="I26" s="52">
        <v>54</v>
      </c>
      <c r="J26" s="52">
        <v>26</v>
      </c>
      <c r="K26" s="52">
        <v>3</v>
      </c>
      <c r="L26" s="52">
        <v>0</v>
      </c>
      <c r="M26" s="52">
        <v>0</v>
      </c>
      <c r="N26" s="52">
        <v>37</v>
      </c>
      <c r="O26" s="52">
        <v>71</v>
      </c>
      <c r="P26" s="52">
        <v>179</v>
      </c>
      <c r="Q26" s="52">
        <v>0</v>
      </c>
      <c r="R26" s="52">
        <v>26</v>
      </c>
      <c r="S26" s="52">
        <v>45</v>
      </c>
      <c r="T26" s="52">
        <v>129</v>
      </c>
      <c r="U26" s="52">
        <v>100</v>
      </c>
      <c r="V26" s="52">
        <v>74</v>
      </c>
      <c r="W26" s="52">
        <v>32</v>
      </c>
      <c r="X26" s="52">
        <v>23</v>
      </c>
      <c r="Y26" s="52">
        <v>21</v>
      </c>
      <c r="DA26" s="63" t="s">
        <v>1323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1</v>
      </c>
      <c r="H29" s="52">
        <v>1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1</v>
      </c>
      <c r="O29" s="52">
        <v>1</v>
      </c>
      <c r="P29" s="52">
        <v>3</v>
      </c>
      <c r="Q29" s="52">
        <v>0</v>
      </c>
      <c r="R29" s="52">
        <v>0</v>
      </c>
      <c r="S29" s="52">
        <v>1</v>
      </c>
      <c r="T29" s="52">
        <v>1</v>
      </c>
      <c r="U29" s="52">
        <v>1</v>
      </c>
      <c r="V29" s="52">
        <v>2</v>
      </c>
      <c r="W29" s="52">
        <v>0</v>
      </c>
      <c r="X29" s="52">
        <v>0</v>
      </c>
      <c r="Y29" s="52">
        <v>0</v>
      </c>
      <c r="DA29" s="63" t="s">
        <v>1324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1</v>
      </c>
      <c r="E31" s="52">
        <v>1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1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1325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1326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133</v>
      </c>
      <c r="E35" s="52">
        <v>100</v>
      </c>
      <c r="F35" s="52">
        <v>74</v>
      </c>
      <c r="G35" s="52">
        <v>81</v>
      </c>
      <c r="H35" s="52">
        <v>46</v>
      </c>
      <c r="I35" s="52">
        <v>31</v>
      </c>
      <c r="J35" s="52">
        <v>21</v>
      </c>
      <c r="K35" s="52">
        <v>3</v>
      </c>
      <c r="L35" s="52">
        <v>0</v>
      </c>
      <c r="M35" s="52">
        <v>0</v>
      </c>
      <c r="N35" s="52">
        <v>32</v>
      </c>
      <c r="O35" s="52">
        <v>61</v>
      </c>
      <c r="P35" s="52">
        <v>148</v>
      </c>
      <c r="Q35" s="52">
        <v>0</v>
      </c>
      <c r="R35" s="52">
        <v>23</v>
      </c>
      <c r="S35" s="52">
        <v>40</v>
      </c>
      <c r="T35" s="52">
        <v>115</v>
      </c>
      <c r="U35" s="52">
        <v>89</v>
      </c>
      <c r="V35" s="52">
        <v>65</v>
      </c>
      <c r="W35" s="52">
        <v>28</v>
      </c>
      <c r="X35" s="52">
        <v>20</v>
      </c>
      <c r="Y35" s="52">
        <v>19</v>
      </c>
      <c r="DA35" s="63" t="s">
        <v>1327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18</v>
      </c>
      <c r="E36" s="52">
        <v>9</v>
      </c>
      <c r="F36" s="52">
        <v>7</v>
      </c>
      <c r="G36" s="52">
        <v>9</v>
      </c>
      <c r="H36" s="52">
        <v>5</v>
      </c>
      <c r="I36" s="52">
        <v>23</v>
      </c>
      <c r="J36" s="52">
        <v>5</v>
      </c>
      <c r="K36" s="52">
        <v>0</v>
      </c>
      <c r="L36" s="52">
        <v>0</v>
      </c>
      <c r="M36" s="52">
        <v>0</v>
      </c>
      <c r="N36" s="52">
        <v>5</v>
      </c>
      <c r="O36" s="52">
        <v>10</v>
      </c>
      <c r="P36" s="52">
        <v>30</v>
      </c>
      <c r="Q36" s="52">
        <v>0</v>
      </c>
      <c r="R36" s="52">
        <v>3</v>
      </c>
      <c r="S36" s="52">
        <v>5</v>
      </c>
      <c r="T36" s="52">
        <v>14</v>
      </c>
      <c r="U36" s="52">
        <v>11</v>
      </c>
      <c r="V36" s="52">
        <v>9</v>
      </c>
      <c r="W36" s="52">
        <v>4</v>
      </c>
      <c r="X36" s="52">
        <v>3</v>
      </c>
      <c r="Y36" s="52">
        <v>2</v>
      </c>
      <c r="DA36" s="63" t="s">
        <v>1328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1329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152</v>
      </c>
      <c r="E41" s="36">
        <v>110</v>
      </c>
      <c r="F41" s="36">
        <v>81</v>
      </c>
      <c r="G41" s="36">
        <v>90</v>
      </c>
      <c r="H41" s="36">
        <v>51</v>
      </c>
      <c r="I41" s="36">
        <v>54</v>
      </c>
      <c r="J41" s="36">
        <v>26</v>
      </c>
      <c r="K41" s="36">
        <v>3</v>
      </c>
      <c r="L41" s="36">
        <v>0</v>
      </c>
      <c r="M41" s="36">
        <v>0</v>
      </c>
      <c r="N41" s="36">
        <v>37</v>
      </c>
      <c r="O41" s="36">
        <v>71</v>
      </c>
      <c r="P41" s="36">
        <v>179</v>
      </c>
      <c r="Q41" s="36">
        <v>0</v>
      </c>
      <c r="R41" s="36">
        <v>26</v>
      </c>
      <c r="S41" s="36">
        <v>45</v>
      </c>
      <c r="T41" s="36">
        <v>129</v>
      </c>
      <c r="U41" s="36">
        <v>100</v>
      </c>
      <c r="V41" s="36">
        <v>74</v>
      </c>
      <c r="W41" s="36">
        <v>32</v>
      </c>
      <c r="X41" s="36">
        <v>23</v>
      </c>
      <c r="Y41" s="36">
        <v>21</v>
      </c>
      <c r="DA41" s="60" t="s">
        <v>1330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1331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1394</v>
      </c>
      <c r="D45" s="52">
        <v>0</v>
      </c>
      <c r="E45" s="52">
        <v>0</v>
      </c>
      <c r="F45" s="52">
        <v>0</v>
      </c>
      <c r="G45" s="52">
        <v>3420</v>
      </c>
      <c r="H45" s="52">
        <v>106</v>
      </c>
      <c r="I45" s="52">
        <v>1438</v>
      </c>
      <c r="J45" s="52">
        <v>158</v>
      </c>
      <c r="K45" s="52">
        <v>2375</v>
      </c>
      <c r="L45" s="52">
        <v>1973</v>
      </c>
      <c r="M45" s="52">
        <v>4712</v>
      </c>
      <c r="N45" s="52">
        <v>7078</v>
      </c>
      <c r="O45" s="52">
        <v>10389</v>
      </c>
      <c r="P45" s="52">
        <v>1306</v>
      </c>
      <c r="Q45" s="52">
        <v>289</v>
      </c>
      <c r="R45" s="52">
        <v>0</v>
      </c>
      <c r="S45" s="52">
        <v>0</v>
      </c>
      <c r="T45" s="52">
        <v>425</v>
      </c>
      <c r="U45" s="52">
        <v>3331</v>
      </c>
      <c r="V45" s="52">
        <v>4101</v>
      </c>
      <c r="W45" s="52">
        <v>2336</v>
      </c>
      <c r="X45" s="52">
        <v>0</v>
      </c>
      <c r="Y45" s="52">
        <v>0</v>
      </c>
      <c r="DA45" s="63" t="s">
        <v>1332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4</v>
      </c>
      <c r="D48" s="52">
        <v>0</v>
      </c>
      <c r="E48" s="52">
        <v>0</v>
      </c>
      <c r="F48" s="52">
        <v>0</v>
      </c>
      <c r="G48" s="52">
        <v>27</v>
      </c>
      <c r="H48" s="52">
        <v>1</v>
      </c>
      <c r="I48" s="52">
        <v>13</v>
      </c>
      <c r="J48" s="52">
        <v>0</v>
      </c>
      <c r="K48" s="52">
        <v>14</v>
      </c>
      <c r="L48" s="52">
        <v>28</v>
      </c>
      <c r="M48" s="52">
        <v>54</v>
      </c>
      <c r="N48" s="52">
        <v>121</v>
      </c>
      <c r="O48" s="52">
        <v>97</v>
      </c>
      <c r="P48" s="52">
        <v>23</v>
      </c>
      <c r="Q48" s="52">
        <v>3</v>
      </c>
      <c r="R48" s="52">
        <v>0</v>
      </c>
      <c r="S48" s="52">
        <v>0</v>
      </c>
      <c r="T48" s="52">
        <v>3</v>
      </c>
      <c r="U48" s="52">
        <v>38</v>
      </c>
      <c r="V48" s="52">
        <v>95</v>
      </c>
      <c r="W48" s="52">
        <v>13</v>
      </c>
      <c r="X48" s="52">
        <v>0</v>
      </c>
      <c r="Y48" s="52">
        <v>0</v>
      </c>
      <c r="DA48" s="63" t="s">
        <v>1333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986</v>
      </c>
      <c r="D50" s="52">
        <v>0</v>
      </c>
      <c r="E50" s="52">
        <v>0</v>
      </c>
      <c r="F50" s="52">
        <v>0</v>
      </c>
      <c r="G50" s="52">
        <v>2707</v>
      </c>
      <c r="H50" s="52">
        <v>12</v>
      </c>
      <c r="I50" s="52">
        <v>1326</v>
      </c>
      <c r="J50" s="52">
        <v>158</v>
      </c>
      <c r="K50" s="52">
        <v>2375</v>
      </c>
      <c r="L50" s="52">
        <v>1946</v>
      </c>
      <c r="M50" s="52">
        <v>4496</v>
      </c>
      <c r="N50" s="52">
        <v>6800</v>
      </c>
      <c r="O50" s="52">
        <v>9902</v>
      </c>
      <c r="P50" s="52">
        <v>965</v>
      </c>
      <c r="Q50" s="52">
        <v>206</v>
      </c>
      <c r="R50" s="52">
        <v>0</v>
      </c>
      <c r="S50" s="52">
        <v>0</v>
      </c>
      <c r="T50" s="52">
        <v>188</v>
      </c>
      <c r="U50" s="52">
        <v>754</v>
      </c>
      <c r="V50" s="52">
        <v>617</v>
      </c>
      <c r="W50" s="52">
        <v>504</v>
      </c>
      <c r="X50" s="52">
        <v>0</v>
      </c>
      <c r="Y50" s="52">
        <v>0</v>
      </c>
      <c r="DA50" s="63" t="s">
        <v>1334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14</v>
      </c>
      <c r="H51" s="52">
        <v>0</v>
      </c>
      <c r="I51" s="52">
        <v>5</v>
      </c>
      <c r="J51" s="52">
        <v>0</v>
      </c>
      <c r="K51" s="52">
        <v>0</v>
      </c>
      <c r="L51" s="52">
        <v>0</v>
      </c>
      <c r="M51" s="52">
        <v>5</v>
      </c>
      <c r="N51" s="52">
        <v>13</v>
      </c>
      <c r="O51" s="52">
        <v>14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2</v>
      </c>
      <c r="W51" s="52">
        <v>0</v>
      </c>
      <c r="X51" s="52">
        <v>0</v>
      </c>
      <c r="Y51" s="52">
        <v>0</v>
      </c>
      <c r="DA51" s="63" t="s">
        <v>1335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371</v>
      </c>
      <c r="D54" s="52">
        <v>0</v>
      </c>
      <c r="E54" s="52">
        <v>0</v>
      </c>
      <c r="F54" s="52">
        <v>0</v>
      </c>
      <c r="G54" s="52">
        <v>625</v>
      </c>
      <c r="H54" s="52">
        <v>84</v>
      </c>
      <c r="I54" s="52">
        <v>61</v>
      </c>
      <c r="J54" s="52">
        <v>0</v>
      </c>
      <c r="K54" s="52">
        <v>0</v>
      </c>
      <c r="L54" s="52">
        <v>23</v>
      </c>
      <c r="M54" s="52">
        <v>187</v>
      </c>
      <c r="N54" s="52">
        <v>231</v>
      </c>
      <c r="O54" s="52">
        <v>409</v>
      </c>
      <c r="P54" s="52">
        <v>283</v>
      </c>
      <c r="Q54" s="52">
        <v>68</v>
      </c>
      <c r="R54" s="52">
        <v>0</v>
      </c>
      <c r="S54" s="52">
        <v>0</v>
      </c>
      <c r="T54" s="52">
        <v>211</v>
      </c>
      <c r="U54" s="52">
        <v>2283</v>
      </c>
      <c r="V54" s="52">
        <v>3047</v>
      </c>
      <c r="W54" s="52">
        <v>1577</v>
      </c>
      <c r="X54" s="52">
        <v>0</v>
      </c>
      <c r="Y54" s="52">
        <v>0</v>
      </c>
      <c r="DA54" s="63" t="s">
        <v>1336</v>
      </c>
    </row>
    <row r="55" spans="1:105" ht="12" customHeight="1" x14ac:dyDescent="0.25">
      <c r="A55" s="97" t="s">
        <v>121</v>
      </c>
      <c r="B55" s="52"/>
      <c r="C55" s="52">
        <v>37</v>
      </c>
      <c r="D55" s="52">
        <v>0</v>
      </c>
      <c r="E55" s="52">
        <v>0</v>
      </c>
      <c r="F55" s="52">
        <v>0</v>
      </c>
      <c r="G55" s="52">
        <v>74</v>
      </c>
      <c r="H55" s="52">
        <v>10</v>
      </c>
      <c r="I55" s="52">
        <v>46</v>
      </c>
      <c r="J55" s="52">
        <v>0</v>
      </c>
      <c r="K55" s="52">
        <v>0</v>
      </c>
      <c r="L55" s="52">
        <v>4</v>
      </c>
      <c r="M55" s="52">
        <v>24</v>
      </c>
      <c r="N55" s="52">
        <v>34</v>
      </c>
      <c r="O55" s="52">
        <v>64</v>
      </c>
      <c r="P55" s="52">
        <v>58</v>
      </c>
      <c r="Q55" s="52">
        <v>15</v>
      </c>
      <c r="R55" s="52">
        <v>0</v>
      </c>
      <c r="S55" s="52">
        <v>0</v>
      </c>
      <c r="T55" s="52">
        <v>26</v>
      </c>
      <c r="U55" s="52">
        <v>294</v>
      </c>
      <c r="V55" s="52">
        <v>435</v>
      </c>
      <c r="W55" s="52">
        <v>255</v>
      </c>
      <c r="X55" s="52">
        <v>0</v>
      </c>
      <c r="Y55" s="52">
        <v>0</v>
      </c>
      <c r="DA55" s="63" t="s">
        <v>1337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1338</v>
      </c>
    </row>
    <row r="60" spans="1:105" ht="12" customHeight="1" x14ac:dyDescent="0.25">
      <c r="A60" s="109" t="s">
        <v>120</v>
      </c>
      <c r="B60" s="36"/>
      <c r="C60" s="36">
        <v>1394</v>
      </c>
      <c r="D60" s="36">
        <v>0</v>
      </c>
      <c r="E60" s="36">
        <v>0</v>
      </c>
      <c r="F60" s="36">
        <v>0</v>
      </c>
      <c r="G60" s="36">
        <v>3420</v>
      </c>
      <c r="H60" s="36">
        <v>106</v>
      </c>
      <c r="I60" s="36">
        <v>1438</v>
      </c>
      <c r="J60" s="36">
        <v>158</v>
      </c>
      <c r="K60" s="36">
        <v>2375</v>
      </c>
      <c r="L60" s="36">
        <v>1973</v>
      </c>
      <c r="M60" s="36">
        <v>4712</v>
      </c>
      <c r="N60" s="36">
        <v>7078</v>
      </c>
      <c r="O60" s="36">
        <v>10389</v>
      </c>
      <c r="P60" s="36">
        <v>1306</v>
      </c>
      <c r="Q60" s="36">
        <v>289</v>
      </c>
      <c r="R60" s="36">
        <v>0</v>
      </c>
      <c r="S60" s="36">
        <v>0</v>
      </c>
      <c r="T60" s="36">
        <v>425</v>
      </c>
      <c r="U60" s="36">
        <v>3331</v>
      </c>
      <c r="V60" s="36">
        <v>4101</v>
      </c>
      <c r="W60" s="36">
        <v>2336</v>
      </c>
      <c r="X60" s="36">
        <v>0</v>
      </c>
      <c r="Y60" s="36">
        <v>0</v>
      </c>
      <c r="DA60" s="60" t="s">
        <v>1339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1340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395</v>
      </c>
      <c r="D64" s="52">
        <v>0</v>
      </c>
      <c r="E64" s="52">
        <v>0</v>
      </c>
      <c r="F64" s="52">
        <v>0</v>
      </c>
      <c r="G64" s="52">
        <v>0</v>
      </c>
      <c r="H64" s="52">
        <v>126</v>
      </c>
      <c r="I64" s="52">
        <v>2908</v>
      </c>
      <c r="J64" s="52">
        <v>7816</v>
      </c>
      <c r="K64" s="52">
        <v>4745</v>
      </c>
      <c r="L64" s="52">
        <v>320</v>
      </c>
      <c r="M64" s="52">
        <v>0</v>
      </c>
      <c r="N64" s="52">
        <v>0</v>
      </c>
      <c r="O64" s="52">
        <v>49</v>
      </c>
      <c r="P64" s="52">
        <v>568</v>
      </c>
      <c r="Q64" s="52">
        <v>216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483</v>
      </c>
      <c r="Y64" s="52">
        <v>1376</v>
      </c>
      <c r="DA64" s="63" t="s">
        <v>1341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1</v>
      </c>
      <c r="D67" s="52">
        <v>0</v>
      </c>
      <c r="E67" s="52">
        <v>0</v>
      </c>
      <c r="F67" s="52">
        <v>0</v>
      </c>
      <c r="G67" s="52">
        <v>0</v>
      </c>
      <c r="H67" s="52">
        <v>1</v>
      </c>
      <c r="I67" s="52">
        <v>25</v>
      </c>
      <c r="J67" s="52">
        <v>17</v>
      </c>
      <c r="K67" s="52">
        <v>29</v>
      </c>
      <c r="L67" s="52">
        <v>5</v>
      </c>
      <c r="M67" s="52">
        <v>0</v>
      </c>
      <c r="N67" s="52">
        <v>0</v>
      </c>
      <c r="O67" s="52">
        <v>0</v>
      </c>
      <c r="P67" s="52">
        <v>10</v>
      </c>
      <c r="Q67" s="52">
        <v>2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3</v>
      </c>
      <c r="Y67" s="52">
        <v>4</v>
      </c>
      <c r="DA67" s="63" t="s">
        <v>1342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338</v>
      </c>
      <c r="D69" s="52">
        <v>0</v>
      </c>
      <c r="E69" s="52">
        <v>0</v>
      </c>
      <c r="F69" s="52">
        <v>0</v>
      </c>
      <c r="G69" s="52">
        <v>0</v>
      </c>
      <c r="H69" s="52">
        <v>44</v>
      </c>
      <c r="I69" s="52">
        <v>2787</v>
      </c>
      <c r="J69" s="52">
        <v>7545</v>
      </c>
      <c r="K69" s="52">
        <v>4579</v>
      </c>
      <c r="L69" s="52">
        <v>320</v>
      </c>
      <c r="M69" s="52">
        <v>0</v>
      </c>
      <c r="N69" s="52">
        <v>0</v>
      </c>
      <c r="O69" s="52">
        <v>29</v>
      </c>
      <c r="P69" s="52">
        <v>412</v>
      </c>
      <c r="Q69" s="52">
        <v>61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468</v>
      </c>
      <c r="Y69" s="52">
        <v>1314</v>
      </c>
      <c r="DA69" s="63" t="s">
        <v>1343</v>
      </c>
    </row>
    <row r="70" spans="1:105" ht="12" customHeight="1" x14ac:dyDescent="0.25">
      <c r="A70" s="97" t="s">
        <v>133</v>
      </c>
      <c r="B70" s="52"/>
      <c r="C70" s="52">
        <v>2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3</v>
      </c>
      <c r="J70" s="52">
        <v>25</v>
      </c>
      <c r="K70" s="52">
        <v>9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2</v>
      </c>
      <c r="DA70" s="63" t="s">
        <v>1344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50</v>
      </c>
      <c r="D73" s="52">
        <v>0</v>
      </c>
      <c r="E73" s="52">
        <v>0</v>
      </c>
      <c r="F73" s="52">
        <v>0</v>
      </c>
      <c r="G73" s="52">
        <v>0</v>
      </c>
      <c r="H73" s="52">
        <v>74</v>
      </c>
      <c r="I73" s="52">
        <v>67</v>
      </c>
      <c r="J73" s="52">
        <v>198</v>
      </c>
      <c r="K73" s="52">
        <v>144</v>
      </c>
      <c r="L73" s="52">
        <v>0</v>
      </c>
      <c r="M73" s="52">
        <v>0</v>
      </c>
      <c r="N73" s="52">
        <v>0</v>
      </c>
      <c r="O73" s="52">
        <v>17</v>
      </c>
      <c r="P73" s="52">
        <v>130</v>
      </c>
      <c r="Q73" s="52">
        <v>127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X73" s="52">
        <v>13</v>
      </c>
      <c r="Y73" s="52">
        <v>54</v>
      </c>
      <c r="DA73" s="63" t="s">
        <v>1345</v>
      </c>
    </row>
    <row r="74" spans="1:105" ht="12" customHeight="1" x14ac:dyDescent="0.25">
      <c r="A74" s="97" t="s">
        <v>121</v>
      </c>
      <c r="B74" s="52"/>
      <c r="C74" s="52">
        <v>5</v>
      </c>
      <c r="D74" s="52">
        <v>0</v>
      </c>
      <c r="E74" s="52">
        <v>0</v>
      </c>
      <c r="F74" s="52">
        <v>0</v>
      </c>
      <c r="G74" s="52">
        <v>0</v>
      </c>
      <c r="H74" s="52">
        <v>8</v>
      </c>
      <c r="I74" s="52">
        <v>51</v>
      </c>
      <c r="J74" s="52">
        <v>48</v>
      </c>
      <c r="K74" s="52">
        <v>13</v>
      </c>
      <c r="L74" s="52">
        <v>0</v>
      </c>
      <c r="M74" s="52">
        <v>0</v>
      </c>
      <c r="N74" s="52">
        <v>0</v>
      </c>
      <c r="O74" s="52">
        <v>3</v>
      </c>
      <c r="P74" s="52">
        <v>26</v>
      </c>
      <c r="Q74" s="52">
        <v>28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X74" s="52">
        <v>2</v>
      </c>
      <c r="Y74" s="52">
        <v>6</v>
      </c>
      <c r="DA74" s="63" t="s">
        <v>1346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338</v>
      </c>
      <c r="D78" s="52">
        <v>0</v>
      </c>
      <c r="E78" s="52">
        <v>0</v>
      </c>
      <c r="F78" s="52">
        <v>0</v>
      </c>
      <c r="G78" s="52">
        <v>0</v>
      </c>
      <c r="H78" s="52">
        <v>124</v>
      </c>
      <c r="I78" s="52">
        <v>2847</v>
      </c>
      <c r="J78" s="52">
        <v>7561</v>
      </c>
      <c r="K78" s="52">
        <v>4599</v>
      </c>
      <c r="L78" s="52">
        <v>304</v>
      </c>
      <c r="M78" s="52">
        <v>0</v>
      </c>
      <c r="N78" s="52">
        <v>0</v>
      </c>
      <c r="O78" s="52">
        <v>46</v>
      </c>
      <c r="P78" s="52">
        <v>527</v>
      </c>
      <c r="Q78" s="52">
        <v>200</v>
      </c>
      <c r="R78" s="52">
        <v>0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X78" s="52">
        <v>465</v>
      </c>
      <c r="Y78" s="52">
        <v>1318</v>
      </c>
      <c r="DA78" s="63" t="s">
        <v>1347</v>
      </c>
    </row>
    <row r="79" spans="1:105" ht="12" customHeight="1" x14ac:dyDescent="0.25">
      <c r="A79" s="109" t="s">
        <v>120</v>
      </c>
      <c r="B79" s="36"/>
      <c r="C79" s="36">
        <v>57</v>
      </c>
      <c r="D79" s="36">
        <v>0</v>
      </c>
      <c r="E79" s="36">
        <v>0</v>
      </c>
      <c r="F79" s="36">
        <v>0</v>
      </c>
      <c r="G79" s="36">
        <v>0</v>
      </c>
      <c r="H79" s="36">
        <v>2</v>
      </c>
      <c r="I79" s="36">
        <v>61</v>
      </c>
      <c r="J79" s="36">
        <v>255</v>
      </c>
      <c r="K79" s="36">
        <v>146</v>
      </c>
      <c r="L79" s="36">
        <v>16</v>
      </c>
      <c r="M79" s="36">
        <v>0</v>
      </c>
      <c r="N79" s="36">
        <v>0</v>
      </c>
      <c r="O79" s="36">
        <v>3</v>
      </c>
      <c r="P79" s="36">
        <v>41</v>
      </c>
      <c r="Q79" s="36">
        <v>16</v>
      </c>
      <c r="R79" s="36">
        <v>0</v>
      </c>
      <c r="S79" s="36">
        <v>0</v>
      </c>
      <c r="T79" s="36">
        <v>0</v>
      </c>
      <c r="U79" s="36">
        <v>0</v>
      </c>
      <c r="V79" s="36">
        <v>0</v>
      </c>
      <c r="W79" s="36">
        <v>0</v>
      </c>
      <c r="X79" s="36">
        <v>18</v>
      </c>
      <c r="Y79" s="36">
        <v>58</v>
      </c>
      <c r="DA79" s="60" t="s">
        <v>1348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1349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2341</v>
      </c>
      <c r="D83" s="52">
        <v>6221</v>
      </c>
      <c r="E83" s="52">
        <v>6817</v>
      </c>
      <c r="F83" s="52">
        <v>8006</v>
      </c>
      <c r="G83" s="52">
        <v>7888</v>
      </c>
      <c r="H83" s="52">
        <v>7601</v>
      </c>
      <c r="I83" s="52">
        <v>9783</v>
      </c>
      <c r="J83" s="52">
        <v>14257</v>
      </c>
      <c r="K83" s="52">
        <v>21558</v>
      </c>
      <c r="L83" s="52">
        <v>17893</v>
      </c>
      <c r="M83" s="52">
        <v>30029</v>
      </c>
      <c r="N83" s="52">
        <v>16847</v>
      </c>
      <c r="O83" s="52">
        <v>9971</v>
      </c>
      <c r="P83" s="52">
        <v>0</v>
      </c>
      <c r="Q83" s="52">
        <v>2206</v>
      </c>
      <c r="R83" s="52">
        <v>3002</v>
      </c>
      <c r="S83" s="52">
        <v>4521</v>
      </c>
      <c r="T83" s="52">
        <v>7884</v>
      </c>
      <c r="U83" s="52">
        <v>17559</v>
      </c>
      <c r="V83" s="52">
        <v>25023</v>
      </c>
      <c r="W83" s="52">
        <v>19818</v>
      </c>
      <c r="X83" s="52">
        <v>21244</v>
      </c>
      <c r="Y83" s="52">
        <v>16011</v>
      </c>
      <c r="DA83" s="63" t="s">
        <v>1350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7</v>
      </c>
      <c r="D86" s="52">
        <v>18</v>
      </c>
      <c r="E86" s="52">
        <v>21</v>
      </c>
      <c r="F86" s="52">
        <v>33</v>
      </c>
      <c r="G86" s="52">
        <v>63</v>
      </c>
      <c r="H86" s="52">
        <v>77</v>
      </c>
      <c r="I86" s="52">
        <v>86</v>
      </c>
      <c r="J86" s="52">
        <v>31</v>
      </c>
      <c r="K86" s="52">
        <v>130</v>
      </c>
      <c r="L86" s="52">
        <v>258</v>
      </c>
      <c r="M86" s="52">
        <v>346</v>
      </c>
      <c r="N86" s="52">
        <v>288</v>
      </c>
      <c r="O86" s="52">
        <v>94</v>
      </c>
      <c r="P86" s="52">
        <v>0</v>
      </c>
      <c r="Q86" s="52">
        <v>20</v>
      </c>
      <c r="R86" s="52">
        <v>18</v>
      </c>
      <c r="S86" s="52">
        <v>63</v>
      </c>
      <c r="T86" s="52">
        <v>55</v>
      </c>
      <c r="U86" s="52">
        <v>203</v>
      </c>
      <c r="V86" s="52">
        <v>582</v>
      </c>
      <c r="W86" s="52">
        <v>106</v>
      </c>
      <c r="X86" s="52">
        <v>148</v>
      </c>
      <c r="Y86" s="52">
        <v>45</v>
      </c>
      <c r="DA86" s="63" t="s">
        <v>1351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2170</v>
      </c>
      <c r="D88" s="52">
        <v>5884</v>
      </c>
      <c r="E88" s="52">
        <v>6384</v>
      </c>
      <c r="F88" s="52">
        <v>7407</v>
      </c>
      <c r="G88" s="52">
        <v>7205</v>
      </c>
      <c r="H88" s="52">
        <v>6837</v>
      </c>
      <c r="I88" s="52">
        <v>9002</v>
      </c>
      <c r="J88" s="52">
        <v>13158</v>
      </c>
      <c r="K88" s="52">
        <v>19907</v>
      </c>
      <c r="L88" s="52">
        <v>16590</v>
      </c>
      <c r="M88" s="52">
        <v>28031</v>
      </c>
      <c r="N88" s="52">
        <v>15686</v>
      </c>
      <c r="O88" s="52">
        <v>8858</v>
      </c>
      <c r="P88" s="52">
        <v>0</v>
      </c>
      <c r="Q88" s="52">
        <v>727</v>
      </c>
      <c r="R88" s="52">
        <v>1652</v>
      </c>
      <c r="S88" s="52">
        <v>3086</v>
      </c>
      <c r="T88" s="52">
        <v>6027</v>
      </c>
      <c r="U88" s="52">
        <v>15366</v>
      </c>
      <c r="V88" s="52">
        <v>24088</v>
      </c>
      <c r="W88" s="52">
        <v>19358</v>
      </c>
      <c r="X88" s="52">
        <v>21195</v>
      </c>
      <c r="Y88" s="52">
        <v>15267</v>
      </c>
      <c r="DA88" s="63" t="s">
        <v>1352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8</v>
      </c>
      <c r="E89" s="52">
        <v>5</v>
      </c>
      <c r="F89" s="52">
        <v>6</v>
      </c>
      <c r="G89" s="52">
        <v>9</v>
      </c>
      <c r="H89" s="52">
        <v>4</v>
      </c>
      <c r="I89" s="52">
        <v>49</v>
      </c>
      <c r="J89" s="52">
        <v>49</v>
      </c>
      <c r="K89" s="52">
        <v>2</v>
      </c>
      <c r="L89" s="52">
        <v>0</v>
      </c>
      <c r="M89" s="52">
        <v>101</v>
      </c>
      <c r="N89" s="52">
        <v>8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34</v>
      </c>
      <c r="W89" s="52">
        <v>19</v>
      </c>
      <c r="X89" s="52">
        <v>49</v>
      </c>
      <c r="Y89" s="52">
        <v>15</v>
      </c>
      <c r="DA89" s="63" t="s">
        <v>1353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2</v>
      </c>
      <c r="E92" s="52">
        <v>2</v>
      </c>
      <c r="F92" s="52">
        <v>2</v>
      </c>
      <c r="G92" s="52">
        <v>3</v>
      </c>
      <c r="H92" s="52">
        <v>3</v>
      </c>
      <c r="I92" s="52">
        <v>4</v>
      </c>
      <c r="J92" s="52">
        <v>5</v>
      </c>
      <c r="K92" s="52">
        <v>6</v>
      </c>
      <c r="L92" s="52">
        <v>6</v>
      </c>
      <c r="M92" s="52">
        <v>8</v>
      </c>
      <c r="N92" s="52">
        <v>6</v>
      </c>
      <c r="O92" s="52">
        <v>6</v>
      </c>
      <c r="P92" s="52">
        <v>0</v>
      </c>
      <c r="Q92" s="52">
        <v>1</v>
      </c>
      <c r="R92" s="52">
        <v>3</v>
      </c>
      <c r="S92" s="52">
        <v>4</v>
      </c>
      <c r="T92" s="52">
        <v>7</v>
      </c>
      <c r="U92" s="52">
        <v>10</v>
      </c>
      <c r="V92" s="52">
        <v>5</v>
      </c>
      <c r="W92" s="52">
        <v>3</v>
      </c>
      <c r="X92" s="52">
        <v>0</v>
      </c>
      <c r="Y92" s="52">
        <v>4</v>
      </c>
      <c r="DA92" s="63" t="s">
        <v>1354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1355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155</v>
      </c>
      <c r="D96" s="52">
        <v>288</v>
      </c>
      <c r="E96" s="52">
        <v>390</v>
      </c>
      <c r="F96" s="52">
        <v>543</v>
      </c>
      <c r="G96" s="52">
        <v>600</v>
      </c>
      <c r="H96" s="52">
        <v>679</v>
      </c>
      <c r="I96" s="52">
        <v>415</v>
      </c>
      <c r="J96" s="52">
        <v>840</v>
      </c>
      <c r="K96" s="52">
        <v>1510</v>
      </c>
      <c r="L96" s="52">
        <v>1116</v>
      </c>
      <c r="M96" s="52">
        <v>1675</v>
      </c>
      <c r="N96" s="52">
        <v>999</v>
      </c>
      <c r="O96" s="52">
        <v>957</v>
      </c>
      <c r="P96" s="52">
        <v>0</v>
      </c>
      <c r="Q96" s="52">
        <v>1213</v>
      </c>
      <c r="R96" s="52">
        <v>1185</v>
      </c>
      <c r="S96" s="52">
        <v>1277</v>
      </c>
      <c r="T96" s="52">
        <v>1647</v>
      </c>
      <c r="U96" s="52">
        <v>1934</v>
      </c>
      <c r="V96" s="52">
        <v>784</v>
      </c>
      <c r="W96" s="52">
        <v>377</v>
      </c>
      <c r="X96" s="52">
        <v>0</v>
      </c>
      <c r="Y96" s="52">
        <v>655</v>
      </c>
      <c r="DA96" s="63" t="s">
        <v>1356</v>
      </c>
    </row>
    <row r="97" spans="1:105" ht="12" customHeight="1" x14ac:dyDescent="0.25">
      <c r="A97" s="97" t="s">
        <v>121</v>
      </c>
      <c r="B97" s="52"/>
      <c r="C97" s="52">
        <v>16</v>
      </c>
      <c r="D97" s="52">
        <v>39</v>
      </c>
      <c r="E97" s="52">
        <v>36</v>
      </c>
      <c r="F97" s="52">
        <v>48</v>
      </c>
      <c r="G97" s="52">
        <v>71</v>
      </c>
      <c r="H97" s="52">
        <v>78</v>
      </c>
      <c r="I97" s="52">
        <v>313</v>
      </c>
      <c r="J97" s="52">
        <v>205</v>
      </c>
      <c r="K97" s="52">
        <v>133</v>
      </c>
      <c r="L97" s="52">
        <v>181</v>
      </c>
      <c r="M97" s="52">
        <v>214</v>
      </c>
      <c r="N97" s="52">
        <v>148</v>
      </c>
      <c r="O97" s="52">
        <v>150</v>
      </c>
      <c r="P97" s="52">
        <v>0</v>
      </c>
      <c r="Q97" s="52">
        <v>265</v>
      </c>
      <c r="R97" s="52">
        <v>162</v>
      </c>
      <c r="S97" s="52">
        <v>154</v>
      </c>
      <c r="T97" s="52">
        <v>203</v>
      </c>
      <c r="U97" s="52">
        <v>249</v>
      </c>
      <c r="V97" s="52">
        <v>112</v>
      </c>
      <c r="W97" s="52">
        <v>61</v>
      </c>
      <c r="X97" s="52">
        <v>0</v>
      </c>
      <c r="Y97" s="52">
        <v>70</v>
      </c>
      <c r="DA97" s="63" t="s">
        <v>1357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1358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X102" s="52">
        <v>0</v>
      </c>
      <c r="Y102" s="52">
        <v>0</v>
      </c>
      <c r="DA102" s="63" t="s">
        <v>1359</v>
      </c>
    </row>
    <row r="103" spans="1:105" ht="12" customHeight="1" x14ac:dyDescent="0.25">
      <c r="A103" s="109" t="s">
        <v>120</v>
      </c>
      <c r="B103" s="36"/>
      <c r="C103" s="36">
        <v>2341</v>
      </c>
      <c r="D103" s="36">
        <v>6221</v>
      </c>
      <c r="E103" s="36">
        <v>6817</v>
      </c>
      <c r="F103" s="36">
        <v>8006</v>
      </c>
      <c r="G103" s="36">
        <v>7888</v>
      </c>
      <c r="H103" s="36">
        <v>7601</v>
      </c>
      <c r="I103" s="36">
        <v>9783</v>
      </c>
      <c r="J103" s="36">
        <v>14257</v>
      </c>
      <c r="K103" s="36">
        <v>21558</v>
      </c>
      <c r="L103" s="36">
        <v>17893</v>
      </c>
      <c r="M103" s="36">
        <v>30029</v>
      </c>
      <c r="N103" s="36">
        <v>16847</v>
      </c>
      <c r="O103" s="36">
        <v>9971</v>
      </c>
      <c r="P103" s="36">
        <v>0</v>
      </c>
      <c r="Q103" s="36">
        <v>2206</v>
      </c>
      <c r="R103" s="36">
        <v>3002</v>
      </c>
      <c r="S103" s="36">
        <v>4521</v>
      </c>
      <c r="T103" s="36">
        <v>7884</v>
      </c>
      <c r="U103" s="36">
        <v>17559</v>
      </c>
      <c r="V103" s="36">
        <v>25023</v>
      </c>
      <c r="W103" s="36">
        <v>19818</v>
      </c>
      <c r="X103" s="36">
        <v>21244</v>
      </c>
      <c r="Y103" s="36">
        <v>16011</v>
      </c>
      <c r="DA103" s="60" t="s">
        <v>1360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1361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1362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1363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1364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1365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1366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1367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1368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1369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1370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57709</v>
      </c>
      <c r="D126" s="52">
        <v>45304</v>
      </c>
      <c r="E126" s="52">
        <v>44815</v>
      </c>
      <c r="F126" s="52">
        <v>46773</v>
      </c>
      <c r="G126" s="52">
        <v>20588</v>
      </c>
      <c r="H126" s="52">
        <v>27698</v>
      </c>
      <c r="I126" s="52">
        <v>37736</v>
      </c>
      <c r="J126" s="52">
        <v>108825</v>
      </c>
      <c r="K126" s="52">
        <v>81497</v>
      </c>
      <c r="L126" s="52">
        <v>12909</v>
      </c>
      <c r="M126" s="52">
        <v>20075</v>
      </c>
      <c r="N126" s="52">
        <v>37668</v>
      </c>
      <c r="O126" s="52">
        <v>56858</v>
      </c>
      <c r="P126" s="52">
        <v>51607</v>
      </c>
      <c r="Q126" s="52">
        <v>51918</v>
      </c>
      <c r="R126" s="52">
        <v>49651</v>
      </c>
      <c r="S126" s="52">
        <v>51072</v>
      </c>
      <c r="T126" s="52">
        <v>63410</v>
      </c>
      <c r="U126" s="52">
        <v>63845</v>
      </c>
      <c r="V126" s="52">
        <v>55665</v>
      </c>
      <c r="W126" s="52">
        <v>66263</v>
      </c>
      <c r="X126" s="52">
        <v>80860</v>
      </c>
      <c r="Y126" s="52">
        <v>67964</v>
      </c>
      <c r="DA126" s="63" t="s">
        <v>1371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165</v>
      </c>
      <c r="D129" s="52">
        <v>128</v>
      </c>
      <c r="E129" s="52">
        <v>135</v>
      </c>
      <c r="F129" s="52">
        <v>195</v>
      </c>
      <c r="G129" s="52">
        <v>165</v>
      </c>
      <c r="H129" s="52">
        <v>282</v>
      </c>
      <c r="I129" s="52">
        <v>330</v>
      </c>
      <c r="J129" s="52">
        <v>240</v>
      </c>
      <c r="K129" s="52">
        <v>492</v>
      </c>
      <c r="L129" s="52">
        <v>186</v>
      </c>
      <c r="M129" s="52">
        <v>231</v>
      </c>
      <c r="N129" s="52">
        <v>646</v>
      </c>
      <c r="O129" s="52">
        <v>533</v>
      </c>
      <c r="P129" s="52">
        <v>889</v>
      </c>
      <c r="Q129" s="52">
        <v>472</v>
      </c>
      <c r="R129" s="52">
        <v>296</v>
      </c>
      <c r="S129" s="52">
        <v>711</v>
      </c>
      <c r="T129" s="52">
        <v>444</v>
      </c>
      <c r="U129" s="52">
        <v>736</v>
      </c>
      <c r="V129" s="52">
        <v>1294</v>
      </c>
      <c r="W129" s="52">
        <v>355</v>
      </c>
      <c r="X129" s="52">
        <v>563</v>
      </c>
      <c r="Y129" s="52">
        <v>192</v>
      </c>
      <c r="DA129" s="63" t="s">
        <v>1372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52052</v>
      </c>
      <c r="D131" s="52">
        <v>42803</v>
      </c>
      <c r="E131" s="52">
        <v>39412</v>
      </c>
      <c r="F131" s="52">
        <v>36589</v>
      </c>
      <c r="G131" s="52">
        <v>20577</v>
      </c>
      <c r="H131" s="52">
        <v>27667</v>
      </c>
      <c r="I131" s="52">
        <v>37490</v>
      </c>
      <c r="J131" s="52">
        <v>75425</v>
      </c>
      <c r="K131" s="52">
        <v>60028</v>
      </c>
      <c r="L131" s="52">
        <v>12887</v>
      </c>
      <c r="M131" s="52">
        <v>18546</v>
      </c>
      <c r="N131" s="52">
        <v>37351</v>
      </c>
      <c r="O131" s="52">
        <v>55445</v>
      </c>
      <c r="P131" s="52">
        <v>47616</v>
      </c>
      <c r="Q131" s="52">
        <v>46852</v>
      </c>
      <c r="R131" s="52">
        <v>42453</v>
      </c>
      <c r="S131" s="52">
        <v>44783</v>
      </c>
      <c r="T131" s="52">
        <v>61526</v>
      </c>
      <c r="U131" s="52">
        <v>60969</v>
      </c>
      <c r="V131" s="52">
        <v>53103</v>
      </c>
      <c r="W131" s="52">
        <v>62058</v>
      </c>
      <c r="X131" s="52">
        <v>75175</v>
      </c>
      <c r="Y131" s="52">
        <v>62737</v>
      </c>
      <c r="DA131" s="63" t="s">
        <v>1373</v>
      </c>
    </row>
    <row r="132" spans="1:105" ht="12" customHeight="1" x14ac:dyDescent="0.25">
      <c r="A132" s="97" t="s">
        <v>127</v>
      </c>
      <c r="B132" s="52"/>
      <c r="C132" s="52">
        <v>70</v>
      </c>
      <c r="D132" s="52">
        <v>61</v>
      </c>
      <c r="E132" s="52">
        <v>20</v>
      </c>
      <c r="F132" s="52">
        <v>36</v>
      </c>
      <c r="G132" s="52">
        <v>11</v>
      </c>
      <c r="H132" s="52">
        <v>31</v>
      </c>
      <c r="I132" s="52">
        <v>246</v>
      </c>
      <c r="J132" s="52">
        <v>217</v>
      </c>
      <c r="K132" s="52">
        <v>27</v>
      </c>
      <c r="L132" s="52">
        <v>22</v>
      </c>
      <c r="M132" s="52">
        <v>0</v>
      </c>
      <c r="N132" s="52">
        <v>10</v>
      </c>
      <c r="O132" s="52">
        <v>38</v>
      </c>
      <c r="P132" s="52">
        <v>42</v>
      </c>
      <c r="Q132" s="52">
        <v>47</v>
      </c>
      <c r="R132" s="52">
        <v>34</v>
      </c>
      <c r="S132" s="52">
        <v>63</v>
      </c>
      <c r="T132" s="52">
        <v>63</v>
      </c>
      <c r="U132" s="52">
        <v>110</v>
      </c>
      <c r="V132" s="52">
        <v>51</v>
      </c>
      <c r="W132" s="52">
        <v>120</v>
      </c>
      <c r="X132" s="52">
        <v>132</v>
      </c>
      <c r="Y132" s="52">
        <v>111</v>
      </c>
      <c r="DA132" s="63" t="s">
        <v>1374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5077</v>
      </c>
      <c r="D135" s="52">
        <v>2147</v>
      </c>
      <c r="E135" s="52">
        <v>4925</v>
      </c>
      <c r="F135" s="52">
        <v>9329</v>
      </c>
      <c r="G135" s="52">
        <v>0</v>
      </c>
      <c r="H135" s="52">
        <v>0</v>
      </c>
      <c r="I135" s="52">
        <v>0</v>
      </c>
      <c r="J135" s="52">
        <v>26661</v>
      </c>
      <c r="K135" s="52">
        <v>19710</v>
      </c>
      <c r="L135" s="52">
        <v>0</v>
      </c>
      <c r="M135" s="52">
        <v>1356</v>
      </c>
      <c r="N135" s="52">
        <v>267</v>
      </c>
      <c r="O135" s="52">
        <v>1189</v>
      </c>
      <c r="P135" s="52">
        <v>3279</v>
      </c>
      <c r="Q135" s="52">
        <v>4120</v>
      </c>
      <c r="R135" s="52">
        <v>6302</v>
      </c>
      <c r="S135" s="52">
        <v>5557</v>
      </c>
      <c r="T135" s="52">
        <v>1621</v>
      </c>
      <c r="U135" s="52">
        <v>2450</v>
      </c>
      <c r="V135" s="52">
        <v>2197</v>
      </c>
      <c r="W135" s="52">
        <v>3516</v>
      </c>
      <c r="X135" s="52">
        <v>4774</v>
      </c>
      <c r="Y135" s="52">
        <v>4619</v>
      </c>
      <c r="DA135" s="63" t="s">
        <v>1375</v>
      </c>
    </row>
    <row r="136" spans="1:105" ht="12" customHeight="1" x14ac:dyDescent="0.25">
      <c r="A136" s="97" t="s">
        <v>121</v>
      </c>
      <c r="B136" s="52"/>
      <c r="C136" s="52">
        <v>510</v>
      </c>
      <c r="D136" s="52">
        <v>293</v>
      </c>
      <c r="E136" s="52">
        <v>458</v>
      </c>
      <c r="F136" s="52">
        <v>819</v>
      </c>
      <c r="G136" s="52">
        <v>0</v>
      </c>
      <c r="H136" s="52">
        <v>0</v>
      </c>
      <c r="I136" s="52">
        <v>0</v>
      </c>
      <c r="J136" s="52">
        <v>6522</v>
      </c>
      <c r="K136" s="52">
        <v>1732</v>
      </c>
      <c r="L136" s="52">
        <v>0</v>
      </c>
      <c r="M136" s="52">
        <v>173</v>
      </c>
      <c r="N136" s="52">
        <v>40</v>
      </c>
      <c r="O136" s="52">
        <v>186</v>
      </c>
      <c r="P136" s="52">
        <v>670</v>
      </c>
      <c r="Q136" s="52">
        <v>899</v>
      </c>
      <c r="R136" s="52">
        <v>862</v>
      </c>
      <c r="S136" s="52">
        <v>669</v>
      </c>
      <c r="T136" s="52">
        <v>200</v>
      </c>
      <c r="U136" s="52">
        <v>316</v>
      </c>
      <c r="V136" s="52">
        <v>314</v>
      </c>
      <c r="W136" s="52">
        <v>569</v>
      </c>
      <c r="X136" s="52">
        <v>779</v>
      </c>
      <c r="Y136" s="52">
        <v>497</v>
      </c>
      <c r="DA136" s="63" t="s">
        <v>1376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1377</v>
      </c>
    </row>
    <row r="141" spans="1:105" ht="12" customHeight="1" x14ac:dyDescent="0.25">
      <c r="A141" s="109" t="s">
        <v>120</v>
      </c>
      <c r="B141" s="36"/>
      <c r="C141" s="36">
        <v>57709</v>
      </c>
      <c r="D141" s="36">
        <v>45304</v>
      </c>
      <c r="E141" s="36">
        <v>44815</v>
      </c>
      <c r="F141" s="36">
        <v>46773</v>
      </c>
      <c r="G141" s="36">
        <v>20588</v>
      </c>
      <c r="H141" s="36">
        <v>27698</v>
      </c>
      <c r="I141" s="36">
        <v>37736</v>
      </c>
      <c r="J141" s="36">
        <v>108825</v>
      </c>
      <c r="K141" s="36">
        <v>81497</v>
      </c>
      <c r="L141" s="36">
        <v>12909</v>
      </c>
      <c r="M141" s="36">
        <v>20075</v>
      </c>
      <c r="N141" s="36">
        <v>37668</v>
      </c>
      <c r="O141" s="36">
        <v>56858</v>
      </c>
      <c r="P141" s="36">
        <v>51607</v>
      </c>
      <c r="Q141" s="36">
        <v>51918</v>
      </c>
      <c r="R141" s="36">
        <v>49651</v>
      </c>
      <c r="S141" s="36">
        <v>51072</v>
      </c>
      <c r="T141" s="36">
        <v>63410</v>
      </c>
      <c r="U141" s="36">
        <v>63845</v>
      </c>
      <c r="V141" s="36">
        <v>55665</v>
      </c>
      <c r="W141" s="36">
        <v>66263</v>
      </c>
      <c r="X141" s="36">
        <v>80860</v>
      </c>
      <c r="Y141" s="36">
        <v>67964</v>
      </c>
      <c r="DA141" s="60" t="s">
        <v>1378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1379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42898</v>
      </c>
      <c r="D145" s="52">
        <v>60816</v>
      </c>
      <c r="E145" s="52">
        <v>61740</v>
      </c>
      <c r="F145" s="52">
        <v>58020</v>
      </c>
      <c r="G145" s="52">
        <v>48563</v>
      </c>
      <c r="H145" s="52">
        <v>40331</v>
      </c>
      <c r="I145" s="52">
        <v>40118</v>
      </c>
      <c r="J145" s="52">
        <v>70011</v>
      </c>
      <c r="K145" s="52">
        <v>61755</v>
      </c>
      <c r="L145" s="52">
        <v>33155</v>
      </c>
      <c r="M145" s="52">
        <v>21472</v>
      </c>
      <c r="N145" s="52">
        <v>24121</v>
      </c>
      <c r="O145" s="52">
        <v>57943</v>
      </c>
      <c r="P145" s="52">
        <v>56221</v>
      </c>
      <c r="Q145" s="52">
        <v>57457</v>
      </c>
      <c r="R145" s="52">
        <v>59058</v>
      </c>
      <c r="S145" s="52">
        <v>41595</v>
      </c>
      <c r="T145" s="52">
        <v>90432</v>
      </c>
      <c r="U145" s="52">
        <v>72385</v>
      </c>
      <c r="V145" s="52">
        <v>74123</v>
      </c>
      <c r="W145" s="52">
        <v>45646</v>
      </c>
      <c r="X145" s="52">
        <v>84626</v>
      </c>
      <c r="Y145" s="52">
        <v>62137</v>
      </c>
      <c r="DA145" s="63" t="s">
        <v>1380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1228</v>
      </c>
      <c r="D147" s="52">
        <v>1724</v>
      </c>
      <c r="E147" s="52">
        <v>1864</v>
      </c>
      <c r="F147" s="52">
        <v>2424</v>
      </c>
      <c r="G147" s="52">
        <v>2868</v>
      </c>
      <c r="H147" s="52">
        <v>2744</v>
      </c>
      <c r="I147" s="52">
        <v>2997</v>
      </c>
      <c r="J147" s="52">
        <v>1543</v>
      </c>
      <c r="K147" s="52">
        <v>3729</v>
      </c>
      <c r="L147" s="52">
        <v>3118</v>
      </c>
      <c r="M147" s="52">
        <v>2167</v>
      </c>
      <c r="N147" s="52">
        <v>2748</v>
      </c>
      <c r="O147" s="52">
        <v>5424</v>
      </c>
      <c r="P147" s="52">
        <v>7933</v>
      </c>
      <c r="Q147" s="52">
        <v>5222</v>
      </c>
      <c r="R147" s="52">
        <v>3520</v>
      </c>
      <c r="S147" s="52">
        <v>5793</v>
      </c>
      <c r="T147" s="52">
        <v>6329</v>
      </c>
      <c r="U147" s="52">
        <v>8350</v>
      </c>
      <c r="V147" s="52">
        <v>15921</v>
      </c>
      <c r="W147" s="52">
        <v>2445</v>
      </c>
      <c r="X147" s="52">
        <v>5896</v>
      </c>
      <c r="Y147" s="52">
        <v>1755</v>
      </c>
      <c r="DA147" s="63" t="s">
        <v>1381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406</v>
      </c>
      <c r="E149" s="52">
        <v>299</v>
      </c>
      <c r="F149" s="52">
        <v>225</v>
      </c>
      <c r="G149" s="52">
        <v>235</v>
      </c>
      <c r="H149" s="52">
        <v>140</v>
      </c>
      <c r="I149" s="52">
        <v>223</v>
      </c>
      <c r="J149" s="52">
        <v>317</v>
      </c>
      <c r="K149" s="52">
        <v>222</v>
      </c>
      <c r="L149" s="52">
        <v>150</v>
      </c>
      <c r="M149" s="52">
        <v>94</v>
      </c>
      <c r="N149" s="52">
        <v>129</v>
      </c>
      <c r="O149" s="52">
        <v>294</v>
      </c>
      <c r="P149" s="52">
        <v>407</v>
      </c>
      <c r="Q149" s="52">
        <v>38</v>
      </c>
      <c r="R149" s="52">
        <v>138</v>
      </c>
      <c r="S149" s="52">
        <v>118</v>
      </c>
      <c r="T149" s="52">
        <v>327</v>
      </c>
      <c r="U149" s="52">
        <v>331</v>
      </c>
      <c r="V149" s="52">
        <v>429</v>
      </c>
      <c r="W149" s="52">
        <v>335</v>
      </c>
      <c r="X149" s="52">
        <v>637</v>
      </c>
      <c r="Y149" s="52">
        <v>332</v>
      </c>
      <c r="DA149" s="63" t="s">
        <v>1382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1</v>
      </c>
      <c r="F150" s="52">
        <v>0</v>
      </c>
      <c r="G150" s="52">
        <v>0</v>
      </c>
      <c r="H150" s="52">
        <v>0</v>
      </c>
      <c r="I150" s="52">
        <v>1</v>
      </c>
      <c r="J150" s="52">
        <v>1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2</v>
      </c>
      <c r="Q150" s="52">
        <v>0</v>
      </c>
      <c r="R150" s="52">
        <v>0</v>
      </c>
      <c r="S150" s="52">
        <v>0</v>
      </c>
      <c r="T150" s="52">
        <v>0</v>
      </c>
      <c r="U150" s="52">
        <v>1</v>
      </c>
      <c r="V150" s="52">
        <v>1</v>
      </c>
      <c r="W150" s="52">
        <v>1</v>
      </c>
      <c r="X150" s="52">
        <v>2</v>
      </c>
      <c r="Y150" s="52">
        <v>1</v>
      </c>
      <c r="DA150" s="63" t="s">
        <v>1383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38978</v>
      </c>
      <c r="D153" s="52">
        <v>53161</v>
      </c>
      <c r="E153" s="52">
        <v>56209</v>
      </c>
      <c r="F153" s="52">
        <v>53129</v>
      </c>
      <c r="G153" s="52">
        <v>43244</v>
      </c>
      <c r="H153" s="52">
        <v>36055</v>
      </c>
      <c r="I153" s="52">
        <v>22752</v>
      </c>
      <c r="J153" s="52">
        <v>55995</v>
      </c>
      <c r="K153" s="52">
        <v>56562</v>
      </c>
      <c r="L153" s="52">
        <v>28387</v>
      </c>
      <c r="M153" s="52">
        <v>18958</v>
      </c>
      <c r="N153" s="52">
        <v>20903</v>
      </c>
      <c r="O153" s="52">
        <v>49860</v>
      </c>
      <c r="P153" s="52">
        <v>46341</v>
      </c>
      <c r="Q153" s="52">
        <v>47137</v>
      </c>
      <c r="R153" s="52">
        <v>51831</v>
      </c>
      <c r="S153" s="52">
        <v>37019</v>
      </c>
      <c r="T153" s="52">
        <v>80199</v>
      </c>
      <c r="U153" s="52">
        <v>63828</v>
      </c>
      <c r="V153" s="52">
        <v>64491</v>
      </c>
      <c r="W153" s="52">
        <v>38996</v>
      </c>
      <c r="X153" s="52">
        <v>72202</v>
      </c>
      <c r="Y153" s="52">
        <v>55796</v>
      </c>
      <c r="DA153" s="63" t="s">
        <v>1384</v>
      </c>
    </row>
    <row r="154" spans="1:105" ht="12" customHeight="1" x14ac:dyDescent="0.25">
      <c r="A154" s="97" t="s">
        <v>121</v>
      </c>
      <c r="B154" s="52"/>
      <c r="C154" s="52">
        <v>3920</v>
      </c>
      <c r="D154" s="52">
        <v>7249</v>
      </c>
      <c r="E154" s="52">
        <v>5231</v>
      </c>
      <c r="F154" s="52">
        <v>4666</v>
      </c>
      <c r="G154" s="52">
        <v>5084</v>
      </c>
      <c r="H154" s="52">
        <v>4136</v>
      </c>
      <c r="I154" s="52">
        <v>17142</v>
      </c>
      <c r="J154" s="52">
        <v>13698</v>
      </c>
      <c r="K154" s="52">
        <v>4971</v>
      </c>
      <c r="L154" s="52">
        <v>4618</v>
      </c>
      <c r="M154" s="52">
        <v>2420</v>
      </c>
      <c r="N154" s="52">
        <v>3089</v>
      </c>
      <c r="O154" s="52">
        <v>7789</v>
      </c>
      <c r="P154" s="52">
        <v>9471</v>
      </c>
      <c r="Q154" s="52">
        <v>10282</v>
      </c>
      <c r="R154" s="52">
        <v>7089</v>
      </c>
      <c r="S154" s="52">
        <v>4458</v>
      </c>
      <c r="T154" s="52">
        <v>9906</v>
      </c>
      <c r="U154" s="52">
        <v>8225</v>
      </c>
      <c r="V154" s="52">
        <v>9202</v>
      </c>
      <c r="W154" s="52">
        <v>6314</v>
      </c>
      <c r="X154" s="52">
        <v>11785</v>
      </c>
      <c r="Y154" s="52">
        <v>6008</v>
      </c>
      <c r="DA154" s="63" t="s">
        <v>1385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X158" s="52">
        <v>0</v>
      </c>
      <c r="Y158" s="52">
        <v>0</v>
      </c>
      <c r="DA158" s="63" t="s">
        <v>1386</v>
      </c>
    </row>
    <row r="159" spans="1:105" ht="12" customHeight="1" x14ac:dyDescent="0.25">
      <c r="A159" s="109" t="s">
        <v>120</v>
      </c>
      <c r="B159" s="36"/>
      <c r="C159" s="36">
        <v>42898</v>
      </c>
      <c r="D159" s="36">
        <v>60816</v>
      </c>
      <c r="E159" s="36">
        <v>61740</v>
      </c>
      <c r="F159" s="36">
        <v>58020</v>
      </c>
      <c r="G159" s="36">
        <v>48563</v>
      </c>
      <c r="H159" s="36">
        <v>40331</v>
      </c>
      <c r="I159" s="36">
        <v>40118</v>
      </c>
      <c r="J159" s="36">
        <v>70011</v>
      </c>
      <c r="K159" s="36">
        <v>61755</v>
      </c>
      <c r="L159" s="36">
        <v>33155</v>
      </c>
      <c r="M159" s="36">
        <v>21472</v>
      </c>
      <c r="N159" s="36">
        <v>24121</v>
      </c>
      <c r="O159" s="36">
        <v>57943</v>
      </c>
      <c r="P159" s="36">
        <v>56221</v>
      </c>
      <c r="Q159" s="36">
        <v>57457</v>
      </c>
      <c r="R159" s="36">
        <v>59058</v>
      </c>
      <c r="S159" s="36">
        <v>41595</v>
      </c>
      <c r="T159" s="36">
        <v>90432</v>
      </c>
      <c r="U159" s="36">
        <v>72385</v>
      </c>
      <c r="V159" s="36">
        <v>74123</v>
      </c>
      <c r="W159" s="36">
        <v>45646</v>
      </c>
      <c r="X159" s="36">
        <v>84626</v>
      </c>
      <c r="Y159" s="36">
        <v>62137</v>
      </c>
      <c r="DA159" s="60" t="s">
        <v>1387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1388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6761</v>
      </c>
      <c r="D163" s="52">
        <v>2136</v>
      </c>
      <c r="E163" s="52">
        <v>4531</v>
      </c>
      <c r="F163" s="52">
        <v>7581</v>
      </c>
      <c r="G163" s="52">
        <v>7061</v>
      </c>
      <c r="H163" s="52">
        <v>10818</v>
      </c>
      <c r="I163" s="52">
        <v>17026</v>
      </c>
      <c r="J163" s="52">
        <v>37819</v>
      </c>
      <c r="K163" s="52">
        <v>41185</v>
      </c>
      <c r="L163" s="52">
        <v>25853</v>
      </c>
      <c r="M163" s="52">
        <v>26858</v>
      </c>
      <c r="N163" s="52">
        <v>36034</v>
      </c>
      <c r="O163" s="52">
        <v>48993</v>
      </c>
      <c r="P163" s="52">
        <v>27620</v>
      </c>
      <c r="Q163" s="52">
        <v>37628</v>
      </c>
      <c r="R163" s="52">
        <v>27874</v>
      </c>
      <c r="S163" s="52">
        <v>31960</v>
      </c>
      <c r="T163" s="52">
        <v>34626</v>
      </c>
      <c r="U163" s="52">
        <v>34829</v>
      </c>
      <c r="V163" s="52">
        <v>24341</v>
      </c>
      <c r="W163" s="52">
        <v>30710</v>
      </c>
      <c r="X163" s="52">
        <v>17220</v>
      </c>
      <c r="Y163" s="52">
        <v>15432</v>
      </c>
      <c r="DA163" s="63" t="s">
        <v>1389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97</v>
      </c>
      <c r="D165" s="52">
        <v>30</v>
      </c>
      <c r="E165" s="52">
        <v>68</v>
      </c>
      <c r="F165" s="52">
        <v>158</v>
      </c>
      <c r="G165" s="52">
        <v>283</v>
      </c>
      <c r="H165" s="52">
        <v>549</v>
      </c>
      <c r="I165" s="52">
        <v>744</v>
      </c>
      <c r="J165" s="52">
        <v>417</v>
      </c>
      <c r="K165" s="52">
        <v>1243</v>
      </c>
      <c r="L165" s="52">
        <v>1866</v>
      </c>
      <c r="M165" s="52">
        <v>1547</v>
      </c>
      <c r="N165" s="52">
        <v>3085</v>
      </c>
      <c r="O165" s="52">
        <v>2294</v>
      </c>
      <c r="P165" s="52">
        <v>2380</v>
      </c>
      <c r="Q165" s="52">
        <v>1710</v>
      </c>
      <c r="R165" s="52">
        <v>831</v>
      </c>
      <c r="S165" s="52">
        <v>2225</v>
      </c>
      <c r="T165" s="52">
        <v>1212</v>
      </c>
      <c r="U165" s="52">
        <v>2009</v>
      </c>
      <c r="V165" s="52">
        <v>2829</v>
      </c>
      <c r="W165" s="52">
        <v>822</v>
      </c>
      <c r="X165" s="52">
        <v>600</v>
      </c>
      <c r="Y165" s="52">
        <v>218</v>
      </c>
      <c r="DA165" s="63" t="s">
        <v>1390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14</v>
      </c>
      <c r="E167" s="52">
        <v>22</v>
      </c>
      <c r="F167" s="52">
        <v>29</v>
      </c>
      <c r="G167" s="52">
        <v>34</v>
      </c>
      <c r="H167" s="52">
        <v>38</v>
      </c>
      <c r="I167" s="52">
        <v>95</v>
      </c>
      <c r="J167" s="52">
        <v>171</v>
      </c>
      <c r="K167" s="52">
        <v>148</v>
      </c>
      <c r="L167" s="52">
        <v>117</v>
      </c>
      <c r="M167" s="52">
        <v>118</v>
      </c>
      <c r="N167" s="52">
        <v>193</v>
      </c>
      <c r="O167" s="52">
        <v>249</v>
      </c>
      <c r="P167" s="52">
        <v>200</v>
      </c>
      <c r="Q167" s="52">
        <v>25</v>
      </c>
      <c r="R167" s="52">
        <v>65</v>
      </c>
      <c r="S167" s="52">
        <v>90</v>
      </c>
      <c r="T167" s="52">
        <v>125</v>
      </c>
      <c r="U167" s="52">
        <v>160</v>
      </c>
      <c r="V167" s="52">
        <v>141</v>
      </c>
      <c r="W167" s="52">
        <v>225</v>
      </c>
      <c r="X167" s="52">
        <v>130</v>
      </c>
      <c r="Y167" s="52">
        <v>83</v>
      </c>
      <c r="DA167" s="63" t="s">
        <v>1391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1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1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1</v>
      </c>
      <c r="X168" s="52">
        <v>0</v>
      </c>
      <c r="Y168" s="52">
        <v>0</v>
      </c>
      <c r="DA168" s="63" t="s">
        <v>1392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6143</v>
      </c>
      <c r="D171" s="52">
        <v>1867</v>
      </c>
      <c r="E171" s="52">
        <v>4125</v>
      </c>
      <c r="F171" s="52">
        <v>6942</v>
      </c>
      <c r="G171" s="52">
        <v>6288</v>
      </c>
      <c r="H171" s="52">
        <v>9671</v>
      </c>
      <c r="I171" s="52">
        <v>9656</v>
      </c>
      <c r="J171" s="52">
        <v>30247</v>
      </c>
      <c r="K171" s="52">
        <v>37722</v>
      </c>
      <c r="L171" s="52">
        <v>22135</v>
      </c>
      <c r="M171" s="52">
        <v>23712</v>
      </c>
      <c r="N171" s="52">
        <v>31227</v>
      </c>
      <c r="O171" s="52">
        <v>42158</v>
      </c>
      <c r="P171" s="52">
        <v>22766</v>
      </c>
      <c r="Q171" s="52">
        <v>30870</v>
      </c>
      <c r="R171" s="52">
        <v>24463</v>
      </c>
      <c r="S171" s="52">
        <v>28444</v>
      </c>
      <c r="T171" s="52">
        <v>30708</v>
      </c>
      <c r="U171" s="52">
        <v>30711</v>
      </c>
      <c r="V171" s="52">
        <v>21178</v>
      </c>
      <c r="W171" s="52">
        <v>26236</v>
      </c>
      <c r="X171" s="52">
        <v>14692</v>
      </c>
      <c r="Y171" s="52">
        <v>13857</v>
      </c>
      <c r="DA171" s="63" t="s">
        <v>1393</v>
      </c>
    </row>
    <row r="172" spans="1:105" ht="12" customHeight="1" x14ac:dyDescent="0.25">
      <c r="A172" s="97" t="s">
        <v>121</v>
      </c>
      <c r="B172" s="52"/>
      <c r="C172" s="52">
        <v>618</v>
      </c>
      <c r="D172" s="52">
        <v>255</v>
      </c>
      <c r="E172" s="52">
        <v>384</v>
      </c>
      <c r="F172" s="52">
        <v>610</v>
      </c>
      <c r="G172" s="52">
        <v>739</v>
      </c>
      <c r="H172" s="52">
        <v>1109</v>
      </c>
      <c r="I172" s="52">
        <v>7275</v>
      </c>
      <c r="J172" s="52">
        <v>7400</v>
      </c>
      <c r="K172" s="52">
        <v>3315</v>
      </c>
      <c r="L172" s="52">
        <v>3601</v>
      </c>
      <c r="M172" s="52">
        <v>3028</v>
      </c>
      <c r="N172" s="52">
        <v>4614</v>
      </c>
      <c r="O172" s="52">
        <v>6586</v>
      </c>
      <c r="P172" s="52">
        <v>4653</v>
      </c>
      <c r="Q172" s="52">
        <v>6733</v>
      </c>
      <c r="R172" s="52">
        <v>3346</v>
      </c>
      <c r="S172" s="52">
        <v>3426</v>
      </c>
      <c r="T172" s="52">
        <v>3793</v>
      </c>
      <c r="U172" s="52">
        <v>3958</v>
      </c>
      <c r="V172" s="52">
        <v>3022</v>
      </c>
      <c r="W172" s="52">
        <v>4248</v>
      </c>
      <c r="X172" s="52">
        <v>2398</v>
      </c>
      <c r="Y172" s="52">
        <v>1492</v>
      </c>
      <c r="DA172" s="63" t="s">
        <v>1394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X176" s="52">
        <v>0</v>
      </c>
      <c r="Y176" s="52">
        <v>0</v>
      </c>
      <c r="DA176" s="63" t="s">
        <v>1395</v>
      </c>
    </row>
    <row r="177" spans="1:105" ht="12" customHeight="1" x14ac:dyDescent="0.25">
      <c r="A177" s="109" t="s">
        <v>120</v>
      </c>
      <c r="B177" s="36"/>
      <c r="C177" s="36">
        <v>6761</v>
      </c>
      <c r="D177" s="36">
        <v>2136</v>
      </c>
      <c r="E177" s="36">
        <v>4531</v>
      </c>
      <c r="F177" s="36">
        <v>7581</v>
      </c>
      <c r="G177" s="36">
        <v>7061</v>
      </c>
      <c r="H177" s="36">
        <v>10818</v>
      </c>
      <c r="I177" s="36">
        <v>17026</v>
      </c>
      <c r="J177" s="36">
        <v>37819</v>
      </c>
      <c r="K177" s="36">
        <v>41185</v>
      </c>
      <c r="L177" s="36">
        <v>25853</v>
      </c>
      <c r="M177" s="36">
        <v>26858</v>
      </c>
      <c r="N177" s="36">
        <v>36034</v>
      </c>
      <c r="O177" s="36">
        <v>48993</v>
      </c>
      <c r="P177" s="36">
        <v>27620</v>
      </c>
      <c r="Q177" s="36">
        <v>37628</v>
      </c>
      <c r="R177" s="36">
        <v>27874</v>
      </c>
      <c r="S177" s="36">
        <v>31960</v>
      </c>
      <c r="T177" s="36">
        <v>34626</v>
      </c>
      <c r="U177" s="36">
        <v>34829</v>
      </c>
      <c r="V177" s="36">
        <v>24341</v>
      </c>
      <c r="W177" s="36">
        <v>30710</v>
      </c>
      <c r="X177" s="36">
        <v>17220</v>
      </c>
      <c r="Y177" s="36">
        <v>15432</v>
      </c>
      <c r="DA177" s="60" t="s">
        <v>1396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1398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DA5" s="63" t="s">
        <v>1399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1400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0</v>
      </c>
      <c r="D10" s="52">
        <f>RES_hhdet_in!D10-RES_hhdet_in_new!D10</f>
        <v>0</v>
      </c>
      <c r="E10" s="52">
        <f>RES_hhdet_in!E10-RES_hhdet_in_new!E10</f>
        <v>0</v>
      </c>
      <c r="F10" s="52">
        <f>RES_hhdet_in!F10-RES_hhdet_in_new!F10</f>
        <v>0</v>
      </c>
      <c r="G10" s="52">
        <f>RES_hhdet_in!G10-RES_hhdet_in_new!G10</f>
        <v>0</v>
      </c>
      <c r="H10" s="52">
        <f>RES_hhdet_in!H10-RES_hhdet_in_new!H10</f>
        <v>0</v>
      </c>
      <c r="I10" s="52">
        <f>RES_hhdet_in!I10-RES_hhdet_in_new!I10</f>
        <v>0</v>
      </c>
      <c r="J10" s="52">
        <f>RES_hhdet_in!J10-RES_hhdet_in_new!J10</f>
        <v>0</v>
      </c>
      <c r="K10" s="52">
        <f>RES_hhdet_in!K10-RES_hhdet_in_new!K10</f>
        <v>0</v>
      </c>
      <c r="L10" s="52">
        <f>RES_hhdet_in!L10-RES_hhdet_in_new!L10</f>
        <v>0</v>
      </c>
      <c r="M10" s="52">
        <f>RES_hhdet_in!M10-RES_hhdet_in_new!M10</f>
        <v>0</v>
      </c>
      <c r="N10" s="52">
        <f>RES_hhdet_in!N10-RES_hhdet_in_new!N10</f>
        <v>0</v>
      </c>
      <c r="O10" s="52">
        <f>RES_hhdet_in!O10-RES_hhdet_in_new!O10</f>
        <v>0</v>
      </c>
      <c r="P10" s="52">
        <f>RES_hhdet_in!P10-RES_hhdet_in_new!P10</f>
        <v>0</v>
      </c>
      <c r="Q10" s="52">
        <f>RES_hhdet_in!Q10-RES_hhdet_in_new!Q10</f>
        <v>0</v>
      </c>
      <c r="R10" s="52">
        <f>RES_hhdet_in!R10-RES_hhdet_in_new!R10</f>
        <v>0</v>
      </c>
      <c r="S10" s="52">
        <f>RES_hhdet_in!S10-RES_hhdet_in_new!S10</f>
        <v>0</v>
      </c>
      <c r="T10" s="52">
        <f>RES_hhdet_in!T10-RES_hhdet_in_new!T10</f>
        <v>0</v>
      </c>
      <c r="U10" s="52">
        <f>RES_hhdet_in!U10-RES_hhdet_in_new!U10</f>
        <v>0</v>
      </c>
      <c r="V10" s="52">
        <f>RES_hhdet_in!V10-RES_hhdet_in_new!V10</f>
        <v>0</v>
      </c>
      <c r="W10" s="52">
        <f>RES_hhdet_in!W10-RES_hhdet_in_new!W10</f>
        <v>0</v>
      </c>
      <c r="X10" s="52">
        <f>RES_hhdet_in!X10-RES_hhdet_in_new!X10</f>
        <v>0</v>
      </c>
      <c r="Y10" s="52">
        <f>RES_hhdet_in!Y10-RES_hhdet_in_new!Y10</f>
        <v>0</v>
      </c>
      <c r="DA10" s="63" t="s">
        <v>1401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0</v>
      </c>
      <c r="D11" s="52">
        <f>RES_hhdet_in!D11-RES_hhdet_in_new!D11</f>
        <v>0</v>
      </c>
      <c r="E11" s="52">
        <f>RES_hhdet_in!E11-RES_hhdet_in_new!E11</f>
        <v>0</v>
      </c>
      <c r="F11" s="52">
        <f>RES_hhdet_in!F11-RES_hhdet_in_new!F11</f>
        <v>0</v>
      </c>
      <c r="G11" s="52">
        <f>RES_hhdet_in!G11-RES_hhdet_in_new!G11</f>
        <v>0</v>
      </c>
      <c r="H11" s="52">
        <f>RES_hhdet_in!H11-RES_hhdet_in_new!H11</f>
        <v>0</v>
      </c>
      <c r="I11" s="52">
        <f>RES_hhdet_in!I11-RES_hhdet_in_new!I11</f>
        <v>0</v>
      </c>
      <c r="J11" s="52">
        <f>RES_hhdet_in!J11-RES_hhdet_in_new!J11</f>
        <v>0</v>
      </c>
      <c r="K11" s="52">
        <f>RES_hhdet_in!K11-RES_hhdet_in_new!K11</f>
        <v>0</v>
      </c>
      <c r="L11" s="52">
        <f>RES_hhdet_in!L11-RES_hhdet_in_new!L11</f>
        <v>0</v>
      </c>
      <c r="M11" s="52">
        <f>RES_hhdet_in!M11-RES_hhdet_in_new!M11</f>
        <v>0</v>
      </c>
      <c r="N11" s="52">
        <f>RES_hhdet_in!N11-RES_hhdet_in_new!N11</f>
        <v>0</v>
      </c>
      <c r="O11" s="52">
        <f>RES_hhdet_in!O11-RES_hhdet_in_new!O11</f>
        <v>0</v>
      </c>
      <c r="P11" s="52">
        <f>RES_hhdet_in!P11-RES_hhdet_in_new!P11</f>
        <v>0</v>
      </c>
      <c r="Q11" s="52">
        <f>RES_hhdet_in!Q11-RES_hhdet_in_new!Q11</f>
        <v>0</v>
      </c>
      <c r="R11" s="52">
        <f>RES_hhdet_in!R11-RES_hhdet_in_new!R11</f>
        <v>0</v>
      </c>
      <c r="S11" s="52">
        <f>RES_hhdet_in!S11-RES_hhdet_in_new!S11</f>
        <v>0</v>
      </c>
      <c r="T11" s="52">
        <f>RES_hhdet_in!T11-RES_hhdet_in_new!T11</f>
        <v>0</v>
      </c>
      <c r="U11" s="52">
        <f>RES_hhdet_in!U11-RES_hhdet_in_new!U11</f>
        <v>0</v>
      </c>
      <c r="V11" s="52">
        <f>RES_hhdet_in!V11-RES_hhdet_in_new!V11</f>
        <v>0</v>
      </c>
      <c r="W11" s="52">
        <f>RES_hhdet_in!W11-RES_hhdet_in_new!W11</f>
        <v>0</v>
      </c>
      <c r="X11" s="52">
        <f>RES_hhdet_in!X11-RES_hhdet_in_new!X11</f>
        <v>0</v>
      </c>
      <c r="Y11" s="52">
        <f>RES_hhdet_in!Y11-RES_hhdet_in_new!Y11</f>
        <v>0</v>
      </c>
      <c r="DA11" s="63" t="s">
        <v>1402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X12" s="52">
        <f>RES_hhdet_in!X12-RES_hhdet_in_new!X12</f>
        <v>0</v>
      </c>
      <c r="Y12" s="52">
        <f>RES_hhdet_in!Y12-RES_hhdet_in_new!Y12</f>
        <v>0</v>
      </c>
      <c r="DA12" s="63" t="s">
        <v>1403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X13" s="52">
        <f>RES_hhdet_in!X13-RES_hhdet_in_new!X13</f>
        <v>0</v>
      </c>
      <c r="Y13" s="52">
        <f>RES_hhdet_in!Y13-RES_hhdet_in_new!Y13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X14" s="52">
        <f>RES_hhdet_in!X14-RES_hhdet_in_new!X14</f>
        <v>0</v>
      </c>
      <c r="Y14" s="52">
        <f>RES_hhdet_in!Y14-RES_hhdet_in_new!Y14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0</v>
      </c>
      <c r="D15" s="52">
        <f>RES_hhdet_in!D15-RES_hhdet_in_new!D15</f>
        <v>0</v>
      </c>
      <c r="E15" s="52">
        <f>RES_hhdet_in!E15-RES_hhdet_in_new!E15</f>
        <v>0</v>
      </c>
      <c r="F15" s="52">
        <f>RES_hhdet_in!F15-RES_hhdet_in_new!F15</f>
        <v>0</v>
      </c>
      <c r="G15" s="52">
        <f>RES_hhdet_in!G15-RES_hhdet_in_new!G15</f>
        <v>0</v>
      </c>
      <c r="H15" s="52">
        <f>RES_hhdet_in!H15-RES_hhdet_in_new!H15</f>
        <v>0</v>
      </c>
      <c r="I15" s="52">
        <f>RES_hhdet_in!I15-RES_hhdet_in_new!I15</f>
        <v>0</v>
      </c>
      <c r="J15" s="52">
        <f>RES_hhdet_in!J15-RES_hhdet_in_new!J15</f>
        <v>0</v>
      </c>
      <c r="K15" s="52">
        <f>RES_hhdet_in!K15-RES_hhdet_in_new!K15</f>
        <v>0</v>
      </c>
      <c r="L15" s="52">
        <f>RES_hhdet_in!L15-RES_hhdet_in_new!L15</f>
        <v>0</v>
      </c>
      <c r="M15" s="52">
        <f>RES_hhdet_in!M15-RES_hhdet_in_new!M15</f>
        <v>0</v>
      </c>
      <c r="N15" s="52">
        <f>RES_hhdet_in!N15-RES_hhdet_in_new!N15</f>
        <v>0</v>
      </c>
      <c r="O15" s="52">
        <f>RES_hhdet_in!O15-RES_hhdet_in_new!O15</f>
        <v>0</v>
      </c>
      <c r="P15" s="52">
        <f>RES_hhdet_in!P15-RES_hhdet_in_new!P15</f>
        <v>0</v>
      </c>
      <c r="Q15" s="52">
        <f>RES_hhdet_in!Q15-RES_hhdet_in_new!Q15</f>
        <v>0</v>
      </c>
      <c r="R15" s="52">
        <f>RES_hhdet_in!R15-RES_hhdet_in_new!R15</f>
        <v>0</v>
      </c>
      <c r="S15" s="52">
        <f>RES_hhdet_in!S15-RES_hhdet_in_new!S15</f>
        <v>0</v>
      </c>
      <c r="T15" s="52">
        <f>RES_hhdet_in!T15-RES_hhdet_in_new!T15</f>
        <v>0</v>
      </c>
      <c r="U15" s="52">
        <f>RES_hhdet_in!U15-RES_hhdet_in_new!U15</f>
        <v>0</v>
      </c>
      <c r="V15" s="52">
        <f>RES_hhdet_in!V15-RES_hhdet_in_new!V15</f>
        <v>0</v>
      </c>
      <c r="W15" s="52">
        <f>RES_hhdet_in!W15-RES_hhdet_in_new!W15</f>
        <v>0</v>
      </c>
      <c r="X15" s="52">
        <f>RES_hhdet_in!X15-RES_hhdet_in_new!X15</f>
        <v>0</v>
      </c>
      <c r="Y15" s="52">
        <f>RES_hhdet_in!Y15-RES_hhdet_in_new!Y15</f>
        <v>0</v>
      </c>
      <c r="DA15" s="63" t="s">
        <v>1404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0</v>
      </c>
      <c r="D16" s="52">
        <f>RES_hhdet_in!D16-RES_hhdet_in_new!D16</f>
        <v>0</v>
      </c>
      <c r="E16" s="52">
        <f>RES_hhdet_in!E16-RES_hhdet_in_new!E16</f>
        <v>0</v>
      </c>
      <c r="F16" s="52">
        <f>RES_hhdet_in!F16-RES_hhdet_in_new!F16</f>
        <v>0</v>
      </c>
      <c r="G16" s="52">
        <f>RES_hhdet_in!G16-RES_hhdet_in_new!G16</f>
        <v>0</v>
      </c>
      <c r="H16" s="52">
        <f>RES_hhdet_in!H16-RES_hhdet_in_new!H16</f>
        <v>0</v>
      </c>
      <c r="I16" s="52">
        <f>RES_hhdet_in!I16-RES_hhdet_in_new!I16</f>
        <v>0</v>
      </c>
      <c r="J16" s="52">
        <f>RES_hhdet_in!J16-RES_hhdet_in_new!J16</f>
        <v>0</v>
      </c>
      <c r="K16" s="52">
        <f>RES_hhdet_in!K16-RES_hhdet_in_new!K16</f>
        <v>0</v>
      </c>
      <c r="L16" s="52">
        <f>RES_hhdet_in!L16-RES_hhdet_in_new!L16</f>
        <v>0</v>
      </c>
      <c r="M16" s="52">
        <f>RES_hhdet_in!M16-RES_hhdet_in_new!M16</f>
        <v>0</v>
      </c>
      <c r="N16" s="52">
        <f>RES_hhdet_in!N16-RES_hhdet_in_new!N16</f>
        <v>0</v>
      </c>
      <c r="O16" s="52">
        <f>RES_hhdet_in!O16-RES_hhdet_in_new!O16</f>
        <v>0</v>
      </c>
      <c r="P16" s="52">
        <f>RES_hhdet_in!P16-RES_hhdet_in_new!P16</f>
        <v>0</v>
      </c>
      <c r="Q16" s="52">
        <f>RES_hhdet_in!Q16-RES_hhdet_in_new!Q16</f>
        <v>0</v>
      </c>
      <c r="R16" s="52">
        <f>RES_hhdet_in!R16-RES_hhdet_in_new!R16</f>
        <v>0</v>
      </c>
      <c r="S16" s="52">
        <f>RES_hhdet_in!S16-RES_hhdet_in_new!S16</f>
        <v>0</v>
      </c>
      <c r="T16" s="52">
        <f>RES_hhdet_in!T16-RES_hhdet_in_new!T16</f>
        <v>0</v>
      </c>
      <c r="U16" s="52">
        <f>RES_hhdet_in!U16-RES_hhdet_in_new!U16</f>
        <v>0</v>
      </c>
      <c r="V16" s="52">
        <f>RES_hhdet_in!V16-RES_hhdet_in_new!V16</f>
        <v>0</v>
      </c>
      <c r="W16" s="52">
        <f>RES_hhdet_in!W16-RES_hhdet_in_new!W16</f>
        <v>0</v>
      </c>
      <c r="X16" s="52">
        <f>RES_hhdet_in!X16-RES_hhdet_in_new!X16</f>
        <v>0</v>
      </c>
      <c r="Y16" s="52">
        <f>RES_hhdet_in!Y16-RES_hhdet_in_new!Y16</f>
        <v>0</v>
      </c>
      <c r="DA16" s="63" t="s">
        <v>1405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1406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1407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DA22" s="60" t="s">
        <v>1408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1409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349</v>
      </c>
      <c r="E26" s="52">
        <v>235</v>
      </c>
      <c r="F26" s="52">
        <v>171</v>
      </c>
      <c r="G26" s="52">
        <v>200</v>
      </c>
      <c r="H26" s="52">
        <v>133</v>
      </c>
      <c r="I26" s="52">
        <v>135</v>
      </c>
      <c r="J26" s="52">
        <v>31</v>
      </c>
      <c r="K26" s="52">
        <v>5</v>
      </c>
      <c r="L26" s="52">
        <v>1</v>
      </c>
      <c r="M26" s="52">
        <v>1</v>
      </c>
      <c r="N26" s="52">
        <v>111</v>
      </c>
      <c r="O26" s="52">
        <v>128</v>
      </c>
      <c r="P26" s="52">
        <v>135</v>
      </c>
      <c r="Q26" s="52">
        <v>0</v>
      </c>
      <c r="R26" s="52">
        <v>41</v>
      </c>
      <c r="S26" s="52">
        <v>99</v>
      </c>
      <c r="T26" s="52">
        <v>183</v>
      </c>
      <c r="U26" s="52">
        <v>146</v>
      </c>
      <c r="V26" s="52">
        <v>115</v>
      </c>
      <c r="W26" s="52">
        <v>55</v>
      </c>
      <c r="X26" s="52">
        <v>35</v>
      </c>
      <c r="Y26" s="52">
        <v>42</v>
      </c>
      <c r="DA26" s="63" t="s">
        <v>1410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1</v>
      </c>
      <c r="F29" s="52">
        <v>2</v>
      </c>
      <c r="G29" s="52">
        <v>2</v>
      </c>
      <c r="H29" s="52">
        <v>2</v>
      </c>
      <c r="I29" s="52">
        <v>1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1</v>
      </c>
      <c r="P29" s="52">
        <v>2</v>
      </c>
      <c r="Q29" s="52">
        <v>3</v>
      </c>
      <c r="R29" s="52">
        <v>2</v>
      </c>
      <c r="S29" s="52">
        <v>0</v>
      </c>
      <c r="T29" s="52">
        <v>1</v>
      </c>
      <c r="U29" s="52">
        <v>3</v>
      </c>
      <c r="V29" s="52">
        <v>4</v>
      </c>
      <c r="W29" s="52">
        <v>3</v>
      </c>
      <c r="X29" s="52">
        <v>3</v>
      </c>
      <c r="Y29" s="52">
        <v>1</v>
      </c>
      <c r="DA29" s="63" t="s">
        <v>1411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0</v>
      </c>
      <c r="D31" s="52">
        <f>RES_hhdet_in!D31-RES_hhdet_in_new!D31</f>
        <v>2</v>
      </c>
      <c r="E31" s="52">
        <f>RES_hhdet_in!E31-RES_hhdet_in_new!E31</f>
        <v>1</v>
      </c>
      <c r="F31" s="52">
        <f>RES_hhdet_in!F31-RES_hhdet_in_new!F31</f>
        <v>1</v>
      </c>
      <c r="G31" s="52">
        <f>RES_hhdet_in!G31-RES_hhdet_in_new!G31</f>
        <v>1</v>
      </c>
      <c r="H31" s="52">
        <f>RES_hhdet_in!H31-RES_hhdet_in_new!H31</f>
        <v>0</v>
      </c>
      <c r="I31" s="52">
        <f>RES_hhdet_in!I31-RES_hhdet_in_new!I31</f>
        <v>1</v>
      </c>
      <c r="J31" s="52">
        <f>RES_hhdet_in!J31-RES_hhdet_in_new!J31</f>
        <v>0</v>
      </c>
      <c r="K31" s="52">
        <f>RES_hhdet_in!K31-RES_hhdet_in_new!K31</f>
        <v>0</v>
      </c>
      <c r="L31" s="52">
        <f>RES_hhdet_in!L31-RES_hhdet_in_new!L31</f>
        <v>0</v>
      </c>
      <c r="M31" s="52">
        <f>RES_hhdet_in!M31-RES_hhdet_in_new!M31</f>
        <v>0</v>
      </c>
      <c r="N31" s="52">
        <f>RES_hhdet_in!N31-RES_hhdet_in_new!N31</f>
        <v>1</v>
      </c>
      <c r="O31" s="52">
        <f>RES_hhdet_in!O31-RES_hhdet_in_new!O31</f>
        <v>1</v>
      </c>
      <c r="P31" s="52">
        <f>RES_hhdet_in!P31-RES_hhdet_in_new!P31</f>
        <v>0</v>
      </c>
      <c r="Q31" s="52">
        <f>RES_hhdet_in!Q31-RES_hhdet_in_new!Q31</f>
        <v>0</v>
      </c>
      <c r="R31" s="52">
        <f>RES_hhdet_in!R31-RES_hhdet_in_new!R31</f>
        <v>0</v>
      </c>
      <c r="S31" s="52">
        <f>RES_hhdet_in!S31-RES_hhdet_in_new!S31</f>
        <v>0</v>
      </c>
      <c r="T31" s="52">
        <f>RES_hhdet_in!T31-RES_hhdet_in_new!T31</f>
        <v>0</v>
      </c>
      <c r="U31" s="52">
        <f>RES_hhdet_in!U31-RES_hhdet_in_new!U31</f>
        <v>0</v>
      </c>
      <c r="V31" s="52">
        <f>RES_hhdet_in!V31-RES_hhdet_in_new!V31</f>
        <v>0</v>
      </c>
      <c r="W31" s="52">
        <f>RES_hhdet_in!W31-RES_hhdet_in_new!W31</f>
        <v>0</v>
      </c>
      <c r="X31" s="52">
        <f>RES_hhdet_in!X31-RES_hhdet_in_new!X31</f>
        <v>0</v>
      </c>
      <c r="Y31" s="52">
        <f>RES_hhdet_in!Y31-RES_hhdet_in_new!Y31</f>
        <v>0</v>
      </c>
      <c r="DA31" s="63" t="s">
        <v>1412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X32" s="52">
        <f>RES_hhdet_in!X32-RES_hhdet_in_new!X32</f>
        <v>0</v>
      </c>
      <c r="Y32" s="52">
        <f>RES_hhdet_in!Y32-RES_hhdet_in_new!Y32</f>
        <v>0</v>
      </c>
      <c r="DA32" s="63" t="s">
        <v>1413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X33" s="52">
        <f>RES_hhdet_in!X33-RES_hhdet_in_new!X33</f>
        <v>0</v>
      </c>
      <c r="Y33" s="52">
        <f>RES_hhdet_in!Y33-RES_hhdet_in_new!Y33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X34" s="52">
        <f>RES_hhdet_in!X34-RES_hhdet_in_new!X34</f>
        <v>0</v>
      </c>
      <c r="Y34" s="52">
        <f>RES_hhdet_in!Y34-RES_hhdet_in_new!Y34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0</v>
      </c>
      <c r="D35" s="52">
        <f>RES_hhdet_in!D35-RES_hhdet_in_new!D35</f>
        <v>305</v>
      </c>
      <c r="E35" s="52">
        <f>RES_hhdet_in!E35-RES_hhdet_in_new!E35</f>
        <v>215</v>
      </c>
      <c r="F35" s="52">
        <f>RES_hhdet_in!F35-RES_hhdet_in_new!F35</f>
        <v>162</v>
      </c>
      <c r="G35" s="52">
        <f>RES_hhdet_in!G35-RES_hhdet_in_new!G35</f>
        <v>197</v>
      </c>
      <c r="H35" s="52">
        <f>RES_hhdet_in!H35-RES_hhdet_in_new!H35</f>
        <v>159</v>
      </c>
      <c r="I35" s="52">
        <f>RES_hhdet_in!I35-RES_hhdet_in_new!I35</f>
        <v>125</v>
      </c>
      <c r="J35" s="52">
        <f>RES_hhdet_in!J35-RES_hhdet_in_new!J35</f>
        <v>145</v>
      </c>
      <c r="K35" s="52">
        <f>RES_hhdet_in!K35-RES_hhdet_in_new!K35</f>
        <v>204</v>
      </c>
      <c r="L35" s="52">
        <f>RES_hhdet_in!L35-RES_hhdet_in_new!L35</f>
        <v>259</v>
      </c>
      <c r="M35" s="52">
        <f>RES_hhdet_in!M35-RES_hhdet_in_new!M35</f>
        <v>224</v>
      </c>
      <c r="N35" s="52">
        <f>RES_hhdet_in!N35-RES_hhdet_in_new!N35</f>
        <v>272</v>
      </c>
      <c r="O35" s="52">
        <f>RES_hhdet_in!O35-RES_hhdet_in_new!O35</f>
        <v>250</v>
      </c>
      <c r="P35" s="52">
        <f>RES_hhdet_in!P35-RES_hhdet_in_new!P35</f>
        <v>214</v>
      </c>
      <c r="Q35" s="52">
        <f>RES_hhdet_in!Q35-RES_hhdet_in_new!Q35</f>
        <v>62</v>
      </c>
      <c r="R35" s="52">
        <f>RES_hhdet_in!R35-RES_hhdet_in_new!R35</f>
        <v>108</v>
      </c>
      <c r="S35" s="52">
        <f>RES_hhdet_in!S35-RES_hhdet_in_new!S35</f>
        <v>148</v>
      </c>
      <c r="T35" s="52">
        <f>RES_hhdet_in!T35-RES_hhdet_in_new!T35</f>
        <v>244</v>
      </c>
      <c r="U35" s="52">
        <f>RES_hhdet_in!U35-RES_hhdet_in_new!U35</f>
        <v>240</v>
      </c>
      <c r="V35" s="52">
        <f>RES_hhdet_in!V35-RES_hhdet_in_new!V35</f>
        <v>251</v>
      </c>
      <c r="W35" s="52">
        <f>RES_hhdet_in!W35-RES_hhdet_in_new!W35</f>
        <v>194</v>
      </c>
      <c r="X35" s="52">
        <f>RES_hhdet_in!X35-RES_hhdet_in_new!X35</f>
        <v>159</v>
      </c>
      <c r="Y35" s="52">
        <f>RES_hhdet_in!Y35-RES_hhdet_in_new!Y35</f>
        <v>131</v>
      </c>
      <c r="DA35" s="63" t="s">
        <v>1414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0</v>
      </c>
      <c r="D36" s="52">
        <f>RES_hhdet_in!D36-RES_hhdet_in_new!D36</f>
        <v>42</v>
      </c>
      <c r="E36" s="52">
        <f>RES_hhdet_in!E36-RES_hhdet_in_new!E36</f>
        <v>20</v>
      </c>
      <c r="F36" s="52">
        <f>RES_hhdet_in!F36-RES_hhdet_in_new!F36</f>
        <v>14</v>
      </c>
      <c r="G36" s="52">
        <f>RES_hhdet_in!G36-RES_hhdet_in_new!G36</f>
        <v>23</v>
      </c>
      <c r="H36" s="52">
        <f>RES_hhdet_in!H36-RES_hhdet_in_new!H36</f>
        <v>18</v>
      </c>
      <c r="I36" s="52">
        <f>RES_hhdet_in!I36-RES_hhdet_in_new!I36</f>
        <v>92</v>
      </c>
      <c r="J36" s="52">
        <f>RES_hhdet_in!J36-RES_hhdet_in_new!J36</f>
        <v>33</v>
      </c>
      <c r="K36" s="52">
        <f>RES_hhdet_in!K36-RES_hhdet_in_new!K36</f>
        <v>17</v>
      </c>
      <c r="L36" s="52">
        <f>RES_hhdet_in!L36-RES_hhdet_in_new!L36</f>
        <v>41</v>
      </c>
      <c r="M36" s="52">
        <f>RES_hhdet_in!M36-RES_hhdet_in_new!M36</f>
        <v>30</v>
      </c>
      <c r="N36" s="52">
        <f>RES_hhdet_in!N36-RES_hhdet_in_new!N36</f>
        <v>38</v>
      </c>
      <c r="O36" s="52">
        <f>RES_hhdet_in!O36-RES_hhdet_in_new!O36</f>
        <v>38</v>
      </c>
      <c r="P36" s="52">
        <f>RES_hhdet_in!P36-RES_hhdet_in_new!P36</f>
        <v>45</v>
      </c>
      <c r="Q36" s="52">
        <f>RES_hhdet_in!Q36-RES_hhdet_in_new!Q36</f>
        <v>14</v>
      </c>
      <c r="R36" s="52">
        <f>RES_hhdet_in!R36-RES_hhdet_in_new!R36</f>
        <v>11</v>
      </c>
      <c r="S36" s="52">
        <f>RES_hhdet_in!S36-RES_hhdet_in_new!S36</f>
        <v>16</v>
      </c>
      <c r="T36" s="52">
        <f>RES_hhdet_in!T36-RES_hhdet_in_new!T36</f>
        <v>29</v>
      </c>
      <c r="U36" s="52">
        <f>RES_hhdet_in!U36-RES_hhdet_in_new!U36</f>
        <v>28</v>
      </c>
      <c r="V36" s="52">
        <f>RES_hhdet_in!V36-RES_hhdet_in_new!V36</f>
        <v>30</v>
      </c>
      <c r="W36" s="52">
        <f>RES_hhdet_in!W36-RES_hhdet_in_new!W36</f>
        <v>26</v>
      </c>
      <c r="X36" s="52">
        <f>RES_hhdet_in!X36-RES_hhdet_in_new!X36</f>
        <v>25</v>
      </c>
      <c r="Y36" s="52">
        <f>RES_hhdet_in!Y36-RES_hhdet_in_new!Y36</f>
        <v>7</v>
      </c>
      <c r="DA36" s="63" t="s">
        <v>1415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1416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349</v>
      </c>
      <c r="E41" s="36">
        <v>236</v>
      </c>
      <c r="F41" s="36">
        <v>176</v>
      </c>
      <c r="G41" s="36">
        <v>223</v>
      </c>
      <c r="H41" s="36">
        <v>179</v>
      </c>
      <c r="I41" s="36">
        <v>218</v>
      </c>
      <c r="J41" s="36">
        <v>176</v>
      </c>
      <c r="K41" s="36">
        <v>228</v>
      </c>
      <c r="L41" s="36">
        <v>295</v>
      </c>
      <c r="M41" s="36">
        <v>260</v>
      </c>
      <c r="N41" s="36">
        <v>305</v>
      </c>
      <c r="O41" s="36">
        <v>294</v>
      </c>
      <c r="P41" s="36">
        <v>259</v>
      </c>
      <c r="Q41" s="36">
        <v>75</v>
      </c>
      <c r="R41" s="36">
        <v>117</v>
      </c>
      <c r="S41" s="36">
        <v>163</v>
      </c>
      <c r="T41" s="36">
        <v>278</v>
      </c>
      <c r="U41" s="36">
        <v>270</v>
      </c>
      <c r="V41" s="36">
        <v>281</v>
      </c>
      <c r="W41" s="36">
        <v>217</v>
      </c>
      <c r="X41" s="36">
        <v>187</v>
      </c>
      <c r="Y41" s="36">
        <v>140</v>
      </c>
      <c r="DA41" s="60" t="s">
        <v>1417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1418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3097</v>
      </c>
      <c r="D45" s="52">
        <v>0</v>
      </c>
      <c r="E45" s="52">
        <v>0</v>
      </c>
      <c r="F45" s="52">
        <v>0</v>
      </c>
      <c r="G45" s="52">
        <v>7520</v>
      </c>
      <c r="H45" s="52">
        <v>275</v>
      </c>
      <c r="I45" s="52">
        <v>3505</v>
      </c>
      <c r="J45" s="52">
        <v>184</v>
      </c>
      <c r="K45" s="52">
        <v>3210</v>
      </c>
      <c r="L45" s="52">
        <v>5484</v>
      </c>
      <c r="M45" s="52">
        <v>15333</v>
      </c>
      <c r="N45" s="52">
        <v>21006</v>
      </c>
      <c r="O45" s="52">
        <v>18412</v>
      </c>
      <c r="P45" s="52">
        <v>984</v>
      </c>
      <c r="Q45" s="52">
        <v>287</v>
      </c>
      <c r="R45" s="52">
        <v>0</v>
      </c>
      <c r="S45" s="52">
        <v>0</v>
      </c>
      <c r="T45" s="52">
        <v>603</v>
      </c>
      <c r="U45" s="52">
        <v>4823</v>
      </c>
      <c r="V45" s="52">
        <v>6280</v>
      </c>
      <c r="W45" s="52">
        <v>3944</v>
      </c>
      <c r="X45" s="52">
        <v>0</v>
      </c>
      <c r="Y45" s="52">
        <v>0</v>
      </c>
      <c r="DA45" s="63" t="s">
        <v>1419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124</v>
      </c>
      <c r="D48" s="52">
        <v>108</v>
      </c>
      <c r="E48" s="52">
        <v>7</v>
      </c>
      <c r="F48" s="52">
        <v>0</v>
      </c>
      <c r="G48" s="52">
        <v>3</v>
      </c>
      <c r="H48" s="52">
        <v>42</v>
      </c>
      <c r="I48" s="52">
        <v>27</v>
      </c>
      <c r="J48" s="52">
        <v>10</v>
      </c>
      <c r="K48" s="52">
        <v>11</v>
      </c>
      <c r="L48" s="52">
        <v>18</v>
      </c>
      <c r="M48" s="52">
        <v>39</v>
      </c>
      <c r="N48" s="52">
        <v>136</v>
      </c>
      <c r="O48" s="52">
        <v>235</v>
      </c>
      <c r="P48" s="52">
        <v>262</v>
      </c>
      <c r="Q48" s="52">
        <v>127</v>
      </c>
      <c r="R48" s="52">
        <v>18</v>
      </c>
      <c r="S48" s="52">
        <v>4</v>
      </c>
      <c r="T48" s="52">
        <v>0</v>
      </c>
      <c r="U48" s="52">
        <v>7</v>
      </c>
      <c r="V48" s="52">
        <v>66</v>
      </c>
      <c r="W48" s="52">
        <v>127</v>
      </c>
      <c r="X48" s="52">
        <v>137</v>
      </c>
      <c r="Y48" s="52">
        <v>40</v>
      </c>
      <c r="DA48" s="63" t="s">
        <v>1420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3345</v>
      </c>
      <c r="D50" s="52">
        <f>RES_hhdet_in!D50-RES_hhdet_in_new!D50</f>
        <v>7875</v>
      </c>
      <c r="E50" s="52">
        <f>RES_hhdet_in!E50-RES_hhdet_in_new!E50</f>
        <v>15314</v>
      </c>
      <c r="F50" s="52">
        <f>RES_hhdet_in!F50-RES_hhdet_in_new!F50</f>
        <v>28361</v>
      </c>
      <c r="G50" s="52">
        <f>RES_hhdet_in!G50-RES_hhdet_in_new!G50</f>
        <v>6159</v>
      </c>
      <c r="H50" s="52">
        <f>RES_hhdet_in!H50-RES_hhdet_in_new!H50</f>
        <v>24568</v>
      </c>
      <c r="I50" s="52">
        <f>RES_hhdet_in!I50-RES_hhdet_in_new!I50</f>
        <v>19455</v>
      </c>
      <c r="J50" s="52">
        <f>RES_hhdet_in!J50-RES_hhdet_in_new!J50</f>
        <v>23507</v>
      </c>
      <c r="K50" s="52">
        <f>RES_hhdet_in!K50-RES_hhdet_in_new!K50</f>
        <v>17274</v>
      </c>
      <c r="L50" s="52">
        <f>RES_hhdet_in!L50-RES_hhdet_in_new!L50</f>
        <v>16052</v>
      </c>
      <c r="M50" s="52">
        <f>RES_hhdet_in!M50-RES_hhdet_in_new!M50</f>
        <v>19494</v>
      </c>
      <c r="N50" s="52">
        <f>RES_hhdet_in!N50-RES_hhdet_in_new!N50</f>
        <v>20577</v>
      </c>
      <c r="O50" s="52">
        <f>RES_hhdet_in!O50-RES_hhdet_in_new!O50</f>
        <v>18105</v>
      </c>
      <c r="P50" s="52">
        <f>RES_hhdet_in!P50-RES_hhdet_in_new!P50</f>
        <v>846</v>
      </c>
      <c r="Q50" s="52">
        <f>RES_hhdet_in!Q50-RES_hhdet_in_new!Q50</f>
        <v>2016</v>
      </c>
      <c r="R50" s="52">
        <f>RES_hhdet_in!R50-RES_hhdet_in_new!R50</f>
        <v>6672</v>
      </c>
      <c r="S50" s="52">
        <f>RES_hhdet_in!S50-RES_hhdet_in_new!S50</f>
        <v>4156</v>
      </c>
      <c r="T50" s="52">
        <f>RES_hhdet_in!T50-RES_hhdet_in_new!T50</f>
        <v>2157</v>
      </c>
      <c r="U50" s="52">
        <f>RES_hhdet_in!U50-RES_hhdet_in_new!U50</f>
        <v>2766</v>
      </c>
      <c r="V50" s="52">
        <f>RES_hhdet_in!V50-RES_hhdet_in_new!V50</f>
        <v>5823</v>
      </c>
      <c r="W50" s="52">
        <f>RES_hhdet_in!W50-RES_hhdet_in_new!W50</f>
        <v>15659</v>
      </c>
      <c r="X50" s="52">
        <f>RES_hhdet_in!X50-RES_hhdet_in_new!X50</f>
        <v>13873</v>
      </c>
      <c r="Y50" s="52">
        <f>RES_hhdet_in!Y50-RES_hhdet_in_new!Y50</f>
        <v>5813</v>
      </c>
      <c r="DA50" s="63" t="s">
        <v>1421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0</v>
      </c>
      <c r="D51" s="52">
        <f>RES_hhdet_in!D51-RES_hhdet_in_new!D51</f>
        <v>11</v>
      </c>
      <c r="E51" s="52">
        <f>RES_hhdet_in!E51-RES_hhdet_in_new!E51</f>
        <v>6</v>
      </c>
      <c r="F51" s="52">
        <f>RES_hhdet_in!F51-RES_hhdet_in_new!F51</f>
        <v>0</v>
      </c>
      <c r="G51" s="52">
        <f>RES_hhdet_in!G51-RES_hhdet_in_new!G51</f>
        <v>32</v>
      </c>
      <c r="H51" s="52">
        <f>RES_hhdet_in!H51-RES_hhdet_in_new!H51</f>
        <v>0</v>
      </c>
      <c r="I51" s="52">
        <f>RES_hhdet_in!I51-RES_hhdet_in_new!I51</f>
        <v>68</v>
      </c>
      <c r="J51" s="52">
        <f>RES_hhdet_in!J51-RES_hhdet_in_new!J51</f>
        <v>50</v>
      </c>
      <c r="K51" s="52">
        <f>RES_hhdet_in!K51-RES_hhdet_in_new!K51</f>
        <v>0</v>
      </c>
      <c r="L51" s="52">
        <f>RES_hhdet_in!L51-RES_hhdet_in_new!L51</f>
        <v>0</v>
      </c>
      <c r="M51" s="52">
        <f>RES_hhdet_in!M51-RES_hhdet_in_new!M51</f>
        <v>19</v>
      </c>
      <c r="N51" s="52">
        <f>RES_hhdet_in!N51-RES_hhdet_in_new!N51</f>
        <v>38</v>
      </c>
      <c r="O51" s="52">
        <f>RES_hhdet_in!O51-RES_hhdet_in_new!O51</f>
        <v>26</v>
      </c>
      <c r="P51" s="52">
        <f>RES_hhdet_in!P51-RES_hhdet_in_new!P51</f>
        <v>0</v>
      </c>
      <c r="Q51" s="52">
        <f>RES_hhdet_in!Q51-RES_hhdet_in_new!Q51</f>
        <v>0</v>
      </c>
      <c r="R51" s="52">
        <f>RES_hhdet_in!R51-RES_hhdet_in_new!R51</f>
        <v>0</v>
      </c>
      <c r="S51" s="52">
        <f>RES_hhdet_in!S51-RES_hhdet_in_new!S51</f>
        <v>0</v>
      </c>
      <c r="T51" s="52">
        <f>RES_hhdet_in!T51-RES_hhdet_in_new!T51</f>
        <v>0</v>
      </c>
      <c r="U51" s="52">
        <f>RES_hhdet_in!U51-RES_hhdet_in_new!U51</f>
        <v>0</v>
      </c>
      <c r="V51" s="52">
        <f>RES_hhdet_in!V51-RES_hhdet_in_new!V51</f>
        <v>20</v>
      </c>
      <c r="W51" s="52">
        <f>RES_hhdet_in!W51-RES_hhdet_in_new!W51</f>
        <v>0</v>
      </c>
      <c r="X51" s="52">
        <f>RES_hhdet_in!X51-RES_hhdet_in_new!X51</f>
        <v>0</v>
      </c>
      <c r="Y51" s="52">
        <f>RES_hhdet_in!Y51-RES_hhdet_in_new!Y51</f>
        <v>0</v>
      </c>
      <c r="DA51" s="63" t="s">
        <v>1422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X52" s="52">
        <f>RES_hhdet_in!X52-RES_hhdet_in_new!X52</f>
        <v>0</v>
      </c>
      <c r="Y52" s="52">
        <f>RES_hhdet_in!Y52-RES_hhdet_in_new!Y52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X53" s="52">
        <f>RES_hhdet_in!X53-RES_hhdet_in_new!X53</f>
        <v>0</v>
      </c>
      <c r="Y53" s="52">
        <f>RES_hhdet_in!Y53-RES_hhdet_in_new!Y53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822</v>
      </c>
      <c r="D54" s="52">
        <f>RES_hhdet_in!D54-RES_hhdet_in_new!D54</f>
        <v>713</v>
      </c>
      <c r="E54" s="52">
        <f>RES_hhdet_in!E54-RES_hhdet_in_new!E54</f>
        <v>1027</v>
      </c>
      <c r="F54" s="52">
        <f>RES_hhdet_in!F54-RES_hhdet_in_new!F54</f>
        <v>956</v>
      </c>
      <c r="G54" s="52">
        <f>RES_hhdet_in!G54-RES_hhdet_in_new!G54</f>
        <v>1389</v>
      </c>
      <c r="H54" s="52">
        <f>RES_hhdet_in!H54-RES_hhdet_in_new!H54</f>
        <v>1139</v>
      </c>
      <c r="I54" s="52">
        <f>RES_hhdet_in!I54-RES_hhdet_in_new!I54</f>
        <v>192</v>
      </c>
      <c r="J54" s="52">
        <f>RES_hhdet_in!J54-RES_hhdet_in_new!J54</f>
        <v>0</v>
      </c>
      <c r="K54" s="52">
        <f>RES_hhdet_in!K54-RES_hhdet_in_new!K54</f>
        <v>0</v>
      </c>
      <c r="L54" s="52">
        <f>RES_hhdet_in!L54-RES_hhdet_in_new!L54</f>
        <v>102</v>
      </c>
      <c r="M54" s="52">
        <f>RES_hhdet_in!M54-RES_hhdet_in_new!M54</f>
        <v>611</v>
      </c>
      <c r="N54" s="52">
        <f>RES_hhdet_in!N54-RES_hhdet_in_new!N54</f>
        <v>685</v>
      </c>
      <c r="O54" s="52">
        <f>RES_hhdet_in!O54-RES_hhdet_in_new!O54</f>
        <v>723</v>
      </c>
      <c r="P54" s="52">
        <f>RES_hhdet_in!P54-RES_hhdet_in_new!P54</f>
        <v>235</v>
      </c>
      <c r="Q54" s="52">
        <f>RES_hhdet_in!Q54-RES_hhdet_in_new!Q54</f>
        <v>100</v>
      </c>
      <c r="R54" s="52">
        <f>RES_hhdet_in!R54-RES_hhdet_in_new!R54</f>
        <v>7</v>
      </c>
      <c r="S54" s="52">
        <f>RES_hhdet_in!S54-RES_hhdet_in_new!S54</f>
        <v>331</v>
      </c>
      <c r="T54" s="52">
        <f>RES_hhdet_in!T54-RES_hhdet_in_new!T54</f>
        <v>402</v>
      </c>
      <c r="U54" s="52">
        <f>RES_hhdet_in!U54-RES_hhdet_in_new!U54</f>
        <v>3388</v>
      </c>
      <c r="V54" s="52">
        <f>RES_hhdet_in!V54-RES_hhdet_in_new!V54</f>
        <v>5953</v>
      </c>
      <c r="W54" s="52">
        <f>RES_hhdet_in!W54-RES_hhdet_in_new!W54</f>
        <v>15379</v>
      </c>
      <c r="X54" s="52">
        <f>RES_hhdet_in!X54-RES_hhdet_in_new!X54</f>
        <v>9855</v>
      </c>
      <c r="Y54" s="52">
        <f>RES_hhdet_in!Y54-RES_hhdet_in_new!Y54</f>
        <v>0</v>
      </c>
      <c r="DA54" s="63" t="s">
        <v>1423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83</v>
      </c>
      <c r="D55" s="52">
        <f>RES_hhdet_in!D55-RES_hhdet_in_new!D55</f>
        <v>97</v>
      </c>
      <c r="E55" s="52">
        <f>RES_hhdet_in!E55-RES_hhdet_in_new!E55</f>
        <v>96</v>
      </c>
      <c r="F55" s="52">
        <f>RES_hhdet_in!F55-RES_hhdet_in_new!F55</f>
        <v>84</v>
      </c>
      <c r="G55" s="52">
        <f>RES_hhdet_in!G55-RES_hhdet_in_new!G55</f>
        <v>162</v>
      </c>
      <c r="H55" s="52">
        <f>RES_hhdet_in!H55-RES_hhdet_in_new!H55</f>
        <v>129</v>
      </c>
      <c r="I55" s="52">
        <f>RES_hhdet_in!I55-RES_hhdet_in_new!I55</f>
        <v>144</v>
      </c>
      <c r="J55" s="52">
        <f>RES_hhdet_in!J55-RES_hhdet_in_new!J55</f>
        <v>0</v>
      </c>
      <c r="K55" s="52">
        <f>RES_hhdet_in!K55-RES_hhdet_in_new!K55</f>
        <v>0</v>
      </c>
      <c r="L55" s="52">
        <f>RES_hhdet_in!L55-RES_hhdet_in_new!L55</f>
        <v>15</v>
      </c>
      <c r="M55" s="52">
        <f>RES_hhdet_in!M55-RES_hhdet_in_new!M55</f>
        <v>76</v>
      </c>
      <c r="N55" s="52">
        <f>RES_hhdet_in!N55-RES_hhdet_in_new!N55</f>
        <v>102</v>
      </c>
      <c r="O55" s="52">
        <f>RES_hhdet_in!O55-RES_hhdet_in_new!O55</f>
        <v>113</v>
      </c>
      <c r="P55" s="52">
        <f>RES_hhdet_in!P55-RES_hhdet_in_new!P55</f>
        <v>46</v>
      </c>
      <c r="Q55" s="52">
        <f>RES_hhdet_in!Q55-RES_hhdet_in_new!Q55</f>
        <v>23</v>
      </c>
      <c r="R55" s="52">
        <f>RES_hhdet_in!R55-RES_hhdet_in_new!R55</f>
        <v>0</v>
      </c>
      <c r="S55" s="52">
        <f>RES_hhdet_in!S55-RES_hhdet_in_new!S55</f>
        <v>37</v>
      </c>
      <c r="T55" s="52">
        <f>RES_hhdet_in!T55-RES_hhdet_in_new!T55</f>
        <v>48</v>
      </c>
      <c r="U55" s="52">
        <f>RES_hhdet_in!U55-RES_hhdet_in_new!U55</f>
        <v>434</v>
      </c>
      <c r="V55" s="52">
        <f>RES_hhdet_in!V55-RES_hhdet_in_new!V55</f>
        <v>844</v>
      </c>
      <c r="W55" s="52">
        <f>RES_hhdet_in!W55-RES_hhdet_in_new!W55</f>
        <v>2485</v>
      </c>
      <c r="X55" s="52">
        <f>RES_hhdet_in!X55-RES_hhdet_in_new!X55</f>
        <v>1614</v>
      </c>
      <c r="Y55" s="52">
        <f>RES_hhdet_in!Y55-RES_hhdet_in_new!Y55</f>
        <v>0</v>
      </c>
      <c r="DA55" s="63" t="s">
        <v>1424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1425</v>
      </c>
    </row>
    <row r="60" spans="1:105" ht="12" customHeight="1" x14ac:dyDescent="0.25">
      <c r="A60" s="109" t="s">
        <v>120</v>
      </c>
      <c r="B60" s="36"/>
      <c r="C60" s="36">
        <v>32546</v>
      </c>
      <c r="D60" s="36">
        <v>21174</v>
      </c>
      <c r="E60" s="36">
        <v>29496</v>
      </c>
      <c r="F60" s="36">
        <v>27020</v>
      </c>
      <c r="G60" s="36">
        <v>53041</v>
      </c>
      <c r="H60" s="36">
        <v>36869</v>
      </c>
      <c r="I60" s="36">
        <v>10128</v>
      </c>
      <c r="J60" s="36">
        <v>1681</v>
      </c>
      <c r="K60" s="36">
        <v>5394</v>
      </c>
      <c r="L60" s="36">
        <v>6841</v>
      </c>
      <c r="M60" s="36">
        <v>17513</v>
      </c>
      <c r="N60" s="36">
        <v>24374</v>
      </c>
      <c r="O60" s="36">
        <v>23551</v>
      </c>
      <c r="P60" s="36">
        <v>4463</v>
      </c>
      <c r="Q60" s="36">
        <v>6286</v>
      </c>
      <c r="R60" s="36">
        <v>4275</v>
      </c>
      <c r="S60" s="36">
        <v>11450</v>
      </c>
      <c r="T60" s="36">
        <v>17281</v>
      </c>
      <c r="U60" s="36">
        <v>23530</v>
      </c>
      <c r="V60" s="36">
        <v>22097</v>
      </c>
      <c r="W60" s="36">
        <v>13692</v>
      </c>
      <c r="X60" s="36">
        <v>1036</v>
      </c>
      <c r="Y60" s="36">
        <v>1241</v>
      </c>
      <c r="DA60" s="60" t="s">
        <v>1426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1427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878</v>
      </c>
      <c r="D64" s="52">
        <v>1</v>
      </c>
      <c r="E64" s="52">
        <v>0</v>
      </c>
      <c r="F64" s="52">
        <v>0</v>
      </c>
      <c r="G64" s="52">
        <v>0</v>
      </c>
      <c r="H64" s="52">
        <v>327</v>
      </c>
      <c r="I64" s="52">
        <v>7086</v>
      </c>
      <c r="J64" s="52">
        <v>9040</v>
      </c>
      <c r="K64" s="52">
        <v>6412</v>
      </c>
      <c r="L64" s="52">
        <v>889</v>
      </c>
      <c r="M64" s="52">
        <v>1</v>
      </c>
      <c r="N64" s="52">
        <v>0</v>
      </c>
      <c r="O64" s="52">
        <v>89</v>
      </c>
      <c r="P64" s="52">
        <v>429</v>
      </c>
      <c r="Q64" s="52">
        <v>216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713</v>
      </c>
      <c r="Y64" s="52">
        <v>2693</v>
      </c>
      <c r="DA64" s="63" t="s">
        <v>1428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17</v>
      </c>
      <c r="D67" s="52">
        <v>13</v>
      </c>
      <c r="E67" s="52">
        <v>1</v>
      </c>
      <c r="F67" s="52">
        <v>0</v>
      </c>
      <c r="G67" s="52">
        <v>0</v>
      </c>
      <c r="H67" s="52">
        <v>2</v>
      </c>
      <c r="I67" s="52">
        <v>1</v>
      </c>
      <c r="J67" s="52">
        <v>20</v>
      </c>
      <c r="K67" s="52">
        <v>72</v>
      </c>
      <c r="L67" s="52">
        <v>88</v>
      </c>
      <c r="M67" s="52">
        <v>39</v>
      </c>
      <c r="N67" s="52">
        <v>9</v>
      </c>
      <c r="O67" s="52">
        <v>2</v>
      </c>
      <c r="P67" s="52">
        <v>1</v>
      </c>
      <c r="Q67" s="52">
        <v>7</v>
      </c>
      <c r="R67" s="52">
        <v>8</v>
      </c>
      <c r="S67" s="52">
        <v>3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9</v>
      </c>
      <c r="DA67" s="63" t="s">
        <v>1429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885</v>
      </c>
      <c r="D69" s="52">
        <f>RES_hhdet_in!D69-RES_hhdet_in_new!D69</f>
        <v>4458</v>
      </c>
      <c r="E69" s="52">
        <f>RES_hhdet_in!E69-RES_hhdet_in_new!E69</f>
        <v>4336</v>
      </c>
      <c r="F69" s="52">
        <f>RES_hhdet_in!F69-RES_hhdet_in_new!F69</f>
        <v>3106</v>
      </c>
      <c r="G69" s="52">
        <f>RES_hhdet_in!G69-RES_hhdet_in_new!G69</f>
        <v>2046</v>
      </c>
      <c r="H69" s="52">
        <f>RES_hhdet_in!H69-RES_hhdet_in_new!H69</f>
        <v>284</v>
      </c>
      <c r="I69" s="52">
        <f>RES_hhdet_in!I69-RES_hhdet_in_new!I69</f>
        <v>6823</v>
      </c>
      <c r="J69" s="52">
        <f>RES_hhdet_in!J69-RES_hhdet_in_new!J69</f>
        <v>8774</v>
      </c>
      <c r="K69" s="52">
        <f>RES_hhdet_in!K69-RES_hhdet_in_new!K69</f>
        <v>6261</v>
      </c>
      <c r="L69" s="52">
        <f>RES_hhdet_in!L69-RES_hhdet_in_new!L69</f>
        <v>4686</v>
      </c>
      <c r="M69" s="52">
        <f>RES_hhdet_in!M69-RES_hhdet_in_new!M69</f>
        <v>8873</v>
      </c>
      <c r="N69" s="52">
        <f>RES_hhdet_in!N69-RES_hhdet_in_new!N69</f>
        <v>6103</v>
      </c>
      <c r="O69" s="52">
        <f>RES_hhdet_in!O69-RES_hhdet_in_new!O69</f>
        <v>2121</v>
      </c>
      <c r="P69" s="52">
        <f>RES_hhdet_in!P69-RES_hhdet_in_new!P69</f>
        <v>557</v>
      </c>
      <c r="Q69" s="52">
        <f>RES_hhdet_in!Q69-RES_hhdet_in_new!Q69</f>
        <v>369</v>
      </c>
      <c r="R69" s="52">
        <f>RES_hhdet_in!R69-RES_hhdet_in_new!R69</f>
        <v>1201</v>
      </c>
      <c r="S69" s="52">
        <f>RES_hhdet_in!S69-RES_hhdet_in_new!S69</f>
        <v>3503</v>
      </c>
      <c r="T69" s="52">
        <f>RES_hhdet_in!T69-RES_hhdet_in_new!T69</f>
        <v>3604</v>
      </c>
      <c r="U69" s="52">
        <f>RES_hhdet_in!U69-RES_hhdet_in_new!U69</f>
        <v>3159</v>
      </c>
      <c r="V69" s="52">
        <f>RES_hhdet_in!V69-RES_hhdet_in_new!V69</f>
        <v>3567</v>
      </c>
      <c r="W69" s="52">
        <f>RES_hhdet_in!W69-RES_hhdet_in_new!W69</f>
        <v>581</v>
      </c>
      <c r="X69" s="52">
        <f>RES_hhdet_in!X69-RES_hhdet_in_new!X69</f>
        <v>996</v>
      </c>
      <c r="Y69" s="52">
        <f>RES_hhdet_in!Y69-RES_hhdet_in_new!Y69</f>
        <v>2599</v>
      </c>
      <c r="DA69" s="63" t="s">
        <v>1430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7</v>
      </c>
      <c r="D70" s="52">
        <f>RES_hhdet_in!D70-RES_hhdet_in_new!D70</f>
        <v>0</v>
      </c>
      <c r="E70" s="52">
        <f>RES_hhdet_in!E70-RES_hhdet_in_new!E70</f>
        <v>0</v>
      </c>
      <c r="F70" s="52">
        <f>RES_hhdet_in!F70-RES_hhdet_in_new!F70</f>
        <v>0</v>
      </c>
      <c r="G70" s="52">
        <f>RES_hhdet_in!G70-RES_hhdet_in_new!G70</f>
        <v>0</v>
      </c>
      <c r="H70" s="52">
        <f>RES_hhdet_in!H70-RES_hhdet_in_new!H70</f>
        <v>0</v>
      </c>
      <c r="I70" s="52">
        <f>RES_hhdet_in!I70-RES_hhdet_in_new!I70</f>
        <v>7</v>
      </c>
      <c r="J70" s="52">
        <f>RES_hhdet_in!J70-RES_hhdet_in_new!J70</f>
        <v>28</v>
      </c>
      <c r="K70" s="52">
        <f>RES_hhdet_in!K70-RES_hhdet_in_new!K70</f>
        <v>12</v>
      </c>
      <c r="L70" s="52">
        <f>RES_hhdet_in!L70-RES_hhdet_in_new!L70</f>
        <v>0</v>
      </c>
      <c r="M70" s="52">
        <f>RES_hhdet_in!M70-RES_hhdet_in_new!M70</f>
        <v>0</v>
      </c>
      <c r="N70" s="52">
        <f>RES_hhdet_in!N70-RES_hhdet_in_new!N70</f>
        <v>0</v>
      </c>
      <c r="O70" s="52">
        <f>RES_hhdet_in!O70-RES_hhdet_in_new!O70</f>
        <v>0</v>
      </c>
      <c r="P70" s="52">
        <f>RES_hhdet_in!P70-RES_hhdet_in_new!P70</f>
        <v>0</v>
      </c>
      <c r="Q70" s="52">
        <f>RES_hhdet_in!Q70-RES_hhdet_in_new!Q70</f>
        <v>0</v>
      </c>
      <c r="R70" s="52">
        <f>RES_hhdet_in!R70-RES_hhdet_in_new!R70</f>
        <v>0</v>
      </c>
      <c r="S70" s="52">
        <f>RES_hhdet_in!S70-RES_hhdet_in_new!S70</f>
        <v>0</v>
      </c>
      <c r="T70" s="52">
        <f>RES_hhdet_in!T70-RES_hhdet_in_new!T70</f>
        <v>0</v>
      </c>
      <c r="U70" s="52">
        <f>RES_hhdet_in!U70-RES_hhdet_in_new!U70</f>
        <v>0</v>
      </c>
      <c r="V70" s="52">
        <f>RES_hhdet_in!V70-RES_hhdet_in_new!V70</f>
        <v>0</v>
      </c>
      <c r="W70" s="52">
        <f>RES_hhdet_in!W70-RES_hhdet_in_new!W70</f>
        <v>0</v>
      </c>
      <c r="X70" s="52">
        <f>RES_hhdet_in!X70-RES_hhdet_in_new!X70</f>
        <v>0</v>
      </c>
      <c r="Y70" s="52">
        <f>RES_hhdet_in!Y70-RES_hhdet_in_new!Y70</f>
        <v>1</v>
      </c>
      <c r="DA70" s="63" t="s">
        <v>1431</v>
      </c>
    </row>
    <row r="71" spans="1:105" ht="12" hidden="1" customHeight="1" x14ac:dyDescent="0.25">
      <c r="A71" s="108" t="s">
        <v>189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X71" s="52">
        <f>RES_hhdet_in!X71-RES_hhdet_in_new!X71</f>
        <v>0</v>
      </c>
      <c r="Y71" s="52">
        <f>RES_hhdet_in!Y71-RES_hhdet_in_new!Y71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X72" s="52">
        <f>RES_hhdet_in!X72-RES_hhdet_in_new!X72</f>
        <v>0</v>
      </c>
      <c r="Y72" s="52">
        <f>RES_hhdet_in!Y72-RES_hhdet_in_new!Y72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110</v>
      </c>
      <c r="D73" s="52">
        <f>RES_hhdet_in!D73-RES_hhdet_in_new!D73</f>
        <v>0</v>
      </c>
      <c r="E73" s="52">
        <f>RES_hhdet_in!E73-RES_hhdet_in_new!E73</f>
        <v>48</v>
      </c>
      <c r="F73" s="52">
        <f>RES_hhdet_in!F73-RES_hhdet_in_new!F73</f>
        <v>141</v>
      </c>
      <c r="G73" s="52">
        <f>RES_hhdet_in!G73-RES_hhdet_in_new!G73</f>
        <v>181</v>
      </c>
      <c r="H73" s="52">
        <f>RES_hhdet_in!H73-RES_hhdet_in_new!H73</f>
        <v>198</v>
      </c>
      <c r="I73" s="52">
        <f>RES_hhdet_in!I73-RES_hhdet_in_new!I73</f>
        <v>165</v>
      </c>
      <c r="J73" s="52">
        <f>RES_hhdet_in!J73-RES_hhdet_in_new!J73</f>
        <v>229</v>
      </c>
      <c r="K73" s="52">
        <f>RES_hhdet_in!K73-RES_hhdet_in_new!K73</f>
        <v>196</v>
      </c>
      <c r="L73" s="52">
        <f>RES_hhdet_in!L73-RES_hhdet_in_new!L73</f>
        <v>0</v>
      </c>
      <c r="M73" s="52">
        <f>RES_hhdet_in!M73-RES_hhdet_in_new!M73</f>
        <v>0</v>
      </c>
      <c r="N73" s="52">
        <f>RES_hhdet_in!N73-RES_hhdet_in_new!N73</f>
        <v>0</v>
      </c>
      <c r="O73" s="52">
        <f>RES_hhdet_in!O73-RES_hhdet_in_new!O73</f>
        <v>39</v>
      </c>
      <c r="P73" s="52">
        <f>RES_hhdet_in!P73-RES_hhdet_in_new!P73</f>
        <v>96</v>
      </c>
      <c r="Q73" s="52">
        <f>RES_hhdet_in!Q73-RES_hhdet_in_new!Q73</f>
        <v>150</v>
      </c>
      <c r="R73" s="52">
        <f>RES_hhdet_in!R73-RES_hhdet_in_new!R73</f>
        <v>212</v>
      </c>
      <c r="S73" s="52">
        <f>RES_hhdet_in!S73-RES_hhdet_in_new!S73</f>
        <v>22</v>
      </c>
      <c r="T73" s="52">
        <f>RES_hhdet_in!T73-RES_hhdet_in_new!T73</f>
        <v>0</v>
      </c>
      <c r="U73" s="52">
        <f>RES_hhdet_in!U73-RES_hhdet_in_new!U73</f>
        <v>0</v>
      </c>
      <c r="V73" s="52">
        <f>RES_hhdet_in!V73-RES_hhdet_in_new!V73</f>
        <v>241</v>
      </c>
      <c r="W73" s="52">
        <f>RES_hhdet_in!W73-RES_hhdet_in_new!W73</f>
        <v>0</v>
      </c>
      <c r="X73" s="52">
        <f>RES_hhdet_in!X73-RES_hhdet_in_new!X73</f>
        <v>19</v>
      </c>
      <c r="Y73" s="52">
        <f>RES_hhdet_in!Y73-RES_hhdet_in_new!Y73</f>
        <v>109</v>
      </c>
      <c r="DA73" s="63" t="s">
        <v>1432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11</v>
      </c>
      <c r="D74" s="52">
        <f>RES_hhdet_in!D74-RES_hhdet_in_new!D74</f>
        <v>0</v>
      </c>
      <c r="E74" s="52">
        <f>RES_hhdet_in!E74-RES_hhdet_in_new!E74</f>
        <v>5</v>
      </c>
      <c r="F74" s="52">
        <f>RES_hhdet_in!F74-RES_hhdet_in_new!F74</f>
        <v>12</v>
      </c>
      <c r="G74" s="52">
        <f>RES_hhdet_in!G74-RES_hhdet_in_new!G74</f>
        <v>21</v>
      </c>
      <c r="H74" s="52">
        <f>RES_hhdet_in!H74-RES_hhdet_in_new!H74</f>
        <v>23</v>
      </c>
      <c r="I74" s="52">
        <f>RES_hhdet_in!I74-RES_hhdet_in_new!I74</f>
        <v>122</v>
      </c>
      <c r="J74" s="52">
        <f>RES_hhdet_in!J74-RES_hhdet_in_new!J74</f>
        <v>56</v>
      </c>
      <c r="K74" s="52">
        <f>RES_hhdet_in!K74-RES_hhdet_in_new!K74</f>
        <v>16</v>
      </c>
      <c r="L74" s="52">
        <f>RES_hhdet_in!L74-RES_hhdet_in_new!L74</f>
        <v>0</v>
      </c>
      <c r="M74" s="52">
        <f>RES_hhdet_in!M74-RES_hhdet_in_new!M74</f>
        <v>0</v>
      </c>
      <c r="N74" s="52">
        <f>RES_hhdet_in!N74-RES_hhdet_in_new!N74</f>
        <v>0</v>
      </c>
      <c r="O74" s="52">
        <f>RES_hhdet_in!O74-RES_hhdet_in_new!O74</f>
        <v>5</v>
      </c>
      <c r="P74" s="52">
        <f>RES_hhdet_in!P74-RES_hhdet_in_new!P74</f>
        <v>22</v>
      </c>
      <c r="Q74" s="52">
        <f>RES_hhdet_in!Q74-RES_hhdet_in_new!Q74</f>
        <v>32</v>
      </c>
      <c r="R74" s="52">
        <f>RES_hhdet_in!R74-RES_hhdet_in_new!R74</f>
        <v>28</v>
      </c>
      <c r="S74" s="52">
        <f>RES_hhdet_in!S74-RES_hhdet_in_new!S74</f>
        <v>2</v>
      </c>
      <c r="T74" s="52">
        <f>RES_hhdet_in!T74-RES_hhdet_in_new!T74</f>
        <v>0</v>
      </c>
      <c r="U74" s="52">
        <f>RES_hhdet_in!U74-RES_hhdet_in_new!U74</f>
        <v>0</v>
      </c>
      <c r="V74" s="52">
        <f>RES_hhdet_in!V74-RES_hhdet_in_new!V74</f>
        <v>33</v>
      </c>
      <c r="W74" s="52">
        <f>RES_hhdet_in!W74-RES_hhdet_in_new!W74</f>
        <v>0</v>
      </c>
      <c r="X74" s="52">
        <f>RES_hhdet_in!X74-RES_hhdet_in_new!X74</f>
        <v>1</v>
      </c>
      <c r="Y74" s="52">
        <f>RES_hhdet_in!Y74-RES_hhdet_in_new!Y74</f>
        <v>8</v>
      </c>
      <c r="DA74" s="63" t="s">
        <v>1433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4747</v>
      </c>
      <c r="D78" s="52">
        <v>98</v>
      </c>
      <c r="E78" s="52">
        <v>1804</v>
      </c>
      <c r="F78" s="52">
        <v>4417</v>
      </c>
      <c r="G78" s="52">
        <v>5887</v>
      </c>
      <c r="H78" s="52">
        <v>8538</v>
      </c>
      <c r="I78" s="52">
        <v>7206</v>
      </c>
      <c r="J78" s="52">
        <v>9042</v>
      </c>
      <c r="K78" s="52">
        <v>6751</v>
      </c>
      <c r="L78" s="52">
        <v>2511</v>
      </c>
      <c r="M78" s="52">
        <v>2161</v>
      </c>
      <c r="N78" s="52">
        <v>1657</v>
      </c>
      <c r="O78" s="52">
        <v>1682</v>
      </c>
      <c r="P78" s="52">
        <v>3886</v>
      </c>
      <c r="Q78" s="52">
        <v>8448</v>
      </c>
      <c r="R78" s="52">
        <v>7885</v>
      </c>
      <c r="S78" s="52">
        <v>2984</v>
      </c>
      <c r="T78" s="52">
        <v>446</v>
      </c>
      <c r="U78" s="52">
        <v>209</v>
      </c>
      <c r="V78" s="52">
        <v>255</v>
      </c>
      <c r="W78" s="52">
        <v>229</v>
      </c>
      <c r="X78" s="52">
        <v>2551</v>
      </c>
      <c r="Y78" s="52">
        <v>3655</v>
      </c>
      <c r="DA78" s="63" t="s">
        <v>1434</v>
      </c>
    </row>
    <row r="79" spans="1:105" ht="12" customHeight="1" x14ac:dyDescent="0.25">
      <c r="A79" s="109" t="s">
        <v>120</v>
      </c>
      <c r="B79" s="36"/>
      <c r="C79" s="36">
        <v>125</v>
      </c>
      <c r="D79" s="36">
        <v>1183</v>
      </c>
      <c r="E79" s="36">
        <v>1167</v>
      </c>
      <c r="F79" s="36">
        <v>1039</v>
      </c>
      <c r="G79" s="36">
        <v>953</v>
      </c>
      <c r="H79" s="36">
        <v>6</v>
      </c>
      <c r="I79" s="36">
        <v>148</v>
      </c>
      <c r="J79" s="36">
        <v>296</v>
      </c>
      <c r="K79" s="36">
        <v>206</v>
      </c>
      <c r="L79" s="36">
        <v>49</v>
      </c>
      <c r="M79" s="36">
        <v>243</v>
      </c>
      <c r="N79" s="36">
        <v>24</v>
      </c>
      <c r="O79" s="36">
        <v>23</v>
      </c>
      <c r="P79" s="36">
        <v>137</v>
      </c>
      <c r="Q79" s="36">
        <v>215</v>
      </c>
      <c r="R79" s="36">
        <v>271</v>
      </c>
      <c r="S79" s="36">
        <v>112</v>
      </c>
      <c r="T79" s="36">
        <v>8</v>
      </c>
      <c r="U79" s="36">
        <v>57</v>
      </c>
      <c r="V79" s="36">
        <v>60</v>
      </c>
      <c r="W79" s="36">
        <v>5</v>
      </c>
      <c r="X79" s="36">
        <v>34</v>
      </c>
      <c r="Y79" s="36">
        <v>117</v>
      </c>
      <c r="DA79" s="60" t="s">
        <v>1435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1436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5200</v>
      </c>
      <c r="D83" s="52">
        <v>14160</v>
      </c>
      <c r="E83" s="52">
        <v>14382</v>
      </c>
      <c r="F83" s="52">
        <v>16747</v>
      </c>
      <c r="G83" s="52">
        <v>17345</v>
      </c>
      <c r="H83" s="52">
        <v>19554</v>
      </c>
      <c r="I83" s="52">
        <v>23839</v>
      </c>
      <c r="J83" s="52">
        <v>16487</v>
      </c>
      <c r="K83" s="52">
        <v>29128</v>
      </c>
      <c r="L83" s="52">
        <v>49703</v>
      </c>
      <c r="M83" s="52">
        <v>97701</v>
      </c>
      <c r="N83" s="52">
        <v>50002</v>
      </c>
      <c r="O83" s="52">
        <v>17673</v>
      </c>
      <c r="P83" s="52">
        <v>0</v>
      </c>
      <c r="Q83" s="52">
        <v>2188</v>
      </c>
      <c r="R83" s="52">
        <v>4560</v>
      </c>
      <c r="S83" s="52">
        <v>9676</v>
      </c>
      <c r="T83" s="52">
        <v>11153</v>
      </c>
      <c r="U83" s="52">
        <v>25415</v>
      </c>
      <c r="V83" s="52">
        <v>38319</v>
      </c>
      <c r="W83" s="52">
        <v>33458</v>
      </c>
      <c r="X83" s="52">
        <v>31295</v>
      </c>
      <c r="Y83" s="52">
        <v>31317</v>
      </c>
      <c r="DA83" s="63" t="s">
        <v>1437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85</v>
      </c>
      <c r="D86" s="52">
        <v>82</v>
      </c>
      <c r="E86" s="52">
        <v>44</v>
      </c>
      <c r="F86" s="52">
        <v>63</v>
      </c>
      <c r="G86" s="52">
        <v>98</v>
      </c>
      <c r="H86" s="52">
        <v>151</v>
      </c>
      <c r="I86" s="52">
        <v>117</v>
      </c>
      <c r="J86" s="52">
        <v>111</v>
      </c>
      <c r="K86" s="52">
        <v>161</v>
      </c>
      <c r="L86" s="52">
        <v>253</v>
      </c>
      <c r="M86" s="52">
        <v>356</v>
      </c>
      <c r="N86" s="52">
        <v>966</v>
      </c>
      <c r="O86" s="52">
        <v>948</v>
      </c>
      <c r="P86" s="52">
        <v>398</v>
      </c>
      <c r="Q86" s="52">
        <v>108</v>
      </c>
      <c r="R86" s="52">
        <v>26</v>
      </c>
      <c r="S86" s="52">
        <v>78</v>
      </c>
      <c r="T86" s="52">
        <v>141</v>
      </c>
      <c r="U86" s="52">
        <v>198</v>
      </c>
      <c r="V86" s="52">
        <v>453</v>
      </c>
      <c r="W86" s="52">
        <v>730</v>
      </c>
      <c r="X86" s="52">
        <v>978</v>
      </c>
      <c r="Y86" s="52">
        <v>735</v>
      </c>
      <c r="DA86" s="63" t="s">
        <v>1438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5563</v>
      </c>
      <c r="D88" s="52">
        <f>RES_hhdet_in!D88-RES_hhdet_in_new!D88</f>
        <v>14136</v>
      </c>
      <c r="E88" s="52">
        <f>RES_hhdet_in!E88-RES_hhdet_in_new!E88</f>
        <v>14215</v>
      </c>
      <c r="F88" s="52">
        <f>RES_hhdet_in!F88-RES_hhdet_in_new!F88</f>
        <v>16275</v>
      </c>
      <c r="G88" s="52">
        <f>RES_hhdet_in!G88-RES_hhdet_in_new!G88</f>
        <v>16686</v>
      </c>
      <c r="H88" s="52">
        <f>RES_hhdet_in!H88-RES_hhdet_in_new!H88</f>
        <v>18549</v>
      </c>
      <c r="I88" s="52">
        <f>RES_hhdet_in!I88-RES_hhdet_in_new!I88</f>
        <v>22311</v>
      </c>
      <c r="J88" s="52">
        <f>RES_hhdet_in!J88-RES_hhdet_in_new!J88</f>
        <v>15862</v>
      </c>
      <c r="K88" s="52">
        <f>RES_hhdet_in!K88-RES_hhdet_in_new!K88</f>
        <v>27947</v>
      </c>
      <c r="L88" s="52">
        <f>RES_hhdet_in!L88-RES_hhdet_in_new!L88</f>
        <v>47483</v>
      </c>
      <c r="M88" s="52">
        <f>RES_hhdet_in!M88-RES_hhdet_in_new!M88</f>
        <v>92888</v>
      </c>
      <c r="N88" s="52">
        <f>RES_hhdet_in!N88-RES_hhdet_in_new!N88</f>
        <v>48588</v>
      </c>
      <c r="O88" s="52">
        <f>RES_hhdet_in!O88-RES_hhdet_in_new!O88</f>
        <v>18056</v>
      </c>
      <c r="P88" s="52">
        <f>RES_hhdet_in!P88-RES_hhdet_in_new!P88</f>
        <v>3416</v>
      </c>
      <c r="Q88" s="52">
        <f>RES_hhdet_in!Q88-RES_hhdet_in_new!Q88</f>
        <v>1648</v>
      </c>
      <c r="R88" s="52">
        <f>RES_hhdet_in!R88-RES_hhdet_in_new!R88</f>
        <v>5044</v>
      </c>
      <c r="S88" s="52">
        <f>RES_hhdet_in!S88-RES_hhdet_in_new!S88</f>
        <v>10436</v>
      </c>
      <c r="T88" s="52">
        <f>RES_hhdet_in!T88-RES_hhdet_in_new!T88</f>
        <v>12937</v>
      </c>
      <c r="U88" s="52">
        <f>RES_hhdet_in!U88-RES_hhdet_in_new!U88</f>
        <v>26477</v>
      </c>
      <c r="V88" s="52">
        <f>RES_hhdet_in!V88-RES_hhdet_in_new!V88</f>
        <v>39650</v>
      </c>
      <c r="W88" s="52">
        <f>RES_hhdet_in!W88-RES_hhdet_in_new!W88</f>
        <v>34894</v>
      </c>
      <c r="X88" s="52">
        <f>RES_hhdet_in!X88-RES_hhdet_in_new!X88</f>
        <v>36511</v>
      </c>
      <c r="Y88" s="52">
        <f>RES_hhdet_in!Y88-RES_hhdet_in_new!Y88</f>
        <v>31461</v>
      </c>
      <c r="DA88" s="63" t="s">
        <v>1439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0</v>
      </c>
      <c r="D89" s="52">
        <f>RES_hhdet_in!D89-RES_hhdet_in_new!D89</f>
        <v>20</v>
      </c>
      <c r="E89" s="52">
        <f>RES_hhdet_in!E89-RES_hhdet_in_new!E89</f>
        <v>12</v>
      </c>
      <c r="F89" s="52">
        <f>RES_hhdet_in!F89-RES_hhdet_in_new!F89</f>
        <v>14</v>
      </c>
      <c r="G89" s="52">
        <f>RES_hhdet_in!G89-RES_hhdet_in_new!G89</f>
        <v>21</v>
      </c>
      <c r="H89" s="52">
        <f>RES_hhdet_in!H89-RES_hhdet_in_new!H89</f>
        <v>11</v>
      </c>
      <c r="I89" s="52">
        <f>RES_hhdet_in!I89-RES_hhdet_in_new!I89</f>
        <v>118</v>
      </c>
      <c r="J89" s="52">
        <f>RES_hhdet_in!J89-RES_hhdet_in_new!J89</f>
        <v>57</v>
      </c>
      <c r="K89" s="52">
        <f>RES_hhdet_in!K89-RES_hhdet_in_new!K89</f>
        <v>3</v>
      </c>
      <c r="L89" s="52">
        <f>RES_hhdet_in!L89-RES_hhdet_in_new!L89</f>
        <v>0</v>
      </c>
      <c r="M89" s="52">
        <f>RES_hhdet_in!M89-RES_hhdet_in_new!M89</f>
        <v>331</v>
      </c>
      <c r="N89" s="52">
        <f>RES_hhdet_in!N89-RES_hhdet_in_new!N89</f>
        <v>24</v>
      </c>
      <c r="O89" s="52">
        <f>RES_hhdet_in!O89-RES_hhdet_in_new!O89</f>
        <v>0</v>
      </c>
      <c r="P89" s="52">
        <f>RES_hhdet_in!P89-RES_hhdet_in_new!P89</f>
        <v>0</v>
      </c>
      <c r="Q89" s="52">
        <f>RES_hhdet_in!Q89-RES_hhdet_in_new!Q89</f>
        <v>0</v>
      </c>
      <c r="R89" s="52">
        <f>RES_hhdet_in!R89-RES_hhdet_in_new!R89</f>
        <v>0</v>
      </c>
      <c r="S89" s="52">
        <f>RES_hhdet_in!S89-RES_hhdet_in_new!S89</f>
        <v>0</v>
      </c>
      <c r="T89" s="52">
        <f>RES_hhdet_in!T89-RES_hhdet_in_new!T89</f>
        <v>0</v>
      </c>
      <c r="U89" s="52">
        <f>RES_hhdet_in!U89-RES_hhdet_in_new!U89</f>
        <v>0</v>
      </c>
      <c r="V89" s="52">
        <f>RES_hhdet_in!V89-RES_hhdet_in_new!V89</f>
        <v>52</v>
      </c>
      <c r="W89" s="52">
        <f>RES_hhdet_in!W89-RES_hhdet_in_new!W89</f>
        <v>31</v>
      </c>
      <c r="X89" s="52">
        <f>RES_hhdet_in!X89-RES_hhdet_in_new!X89</f>
        <v>76</v>
      </c>
      <c r="Y89" s="52">
        <f>RES_hhdet_in!Y89-RES_hhdet_in_new!Y89</f>
        <v>29</v>
      </c>
      <c r="DA89" s="63" t="s">
        <v>1440</v>
      </c>
    </row>
    <row r="90" spans="1:105" ht="12" hidden="1" customHeight="1" x14ac:dyDescent="0.25">
      <c r="A90" s="108" t="s">
        <v>202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X90" s="52">
        <f>RES_hhdet_in!X90-RES_hhdet_in_new!X90</f>
        <v>0</v>
      </c>
      <c r="Y90" s="52">
        <f>RES_hhdet_in!Y90-RES_hhdet_in_new!Y90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X91" s="52">
        <f>RES_hhdet_in!X91-RES_hhdet_in_new!X91</f>
        <v>0</v>
      </c>
      <c r="Y91" s="52">
        <f>RES_hhdet_in!Y91-RES_hhdet_in_new!Y91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0</v>
      </c>
      <c r="D92" s="52">
        <f>RES_hhdet_in!D92-RES_hhdet_in_new!D92</f>
        <v>5</v>
      </c>
      <c r="E92" s="52">
        <f>RES_hhdet_in!E92-RES_hhdet_in_new!E92</f>
        <v>4</v>
      </c>
      <c r="F92" s="52">
        <f>RES_hhdet_in!F92-RES_hhdet_in_new!F92</f>
        <v>5</v>
      </c>
      <c r="G92" s="52">
        <f>RES_hhdet_in!G92-RES_hhdet_in_new!G92</f>
        <v>7</v>
      </c>
      <c r="H92" s="52">
        <f>RES_hhdet_in!H92-RES_hhdet_in_new!H92</f>
        <v>7</v>
      </c>
      <c r="I92" s="52">
        <f>RES_hhdet_in!I92-RES_hhdet_in_new!I92</f>
        <v>10</v>
      </c>
      <c r="J92" s="52">
        <f>RES_hhdet_in!J92-RES_hhdet_in_new!J92</f>
        <v>5</v>
      </c>
      <c r="K92" s="52">
        <f>RES_hhdet_in!K92-RES_hhdet_in_new!K92</f>
        <v>8</v>
      </c>
      <c r="L92" s="52">
        <f>RES_hhdet_in!L92-RES_hhdet_in_new!L92</f>
        <v>15</v>
      </c>
      <c r="M92" s="52">
        <f>RES_hhdet_in!M92-RES_hhdet_in_new!M92</f>
        <v>26</v>
      </c>
      <c r="N92" s="52">
        <f>RES_hhdet_in!N92-RES_hhdet_in_new!N92</f>
        <v>16</v>
      </c>
      <c r="O92" s="52">
        <f>RES_hhdet_in!O92-RES_hhdet_in_new!O92</f>
        <v>8</v>
      </c>
      <c r="P92" s="52">
        <f>RES_hhdet_in!P92-RES_hhdet_in_new!P92</f>
        <v>15</v>
      </c>
      <c r="Q92" s="52">
        <f>RES_hhdet_in!Q92-RES_hhdet_in_new!Q92</f>
        <v>0</v>
      </c>
      <c r="R92" s="52">
        <f>RES_hhdet_in!R92-RES_hhdet_in_new!R92</f>
        <v>2</v>
      </c>
      <c r="S92" s="52">
        <f>RES_hhdet_in!S92-RES_hhdet_in_new!S92</f>
        <v>8</v>
      </c>
      <c r="T92" s="52">
        <f>RES_hhdet_in!T92-RES_hhdet_in_new!T92</f>
        <v>9</v>
      </c>
      <c r="U92" s="52">
        <f>RES_hhdet_in!U92-RES_hhdet_in_new!U92</f>
        <v>14</v>
      </c>
      <c r="V92" s="52">
        <f>RES_hhdet_in!V92-RES_hhdet_in_new!V92</f>
        <v>7</v>
      </c>
      <c r="W92" s="52">
        <f>RES_hhdet_in!W92-RES_hhdet_in_new!W92</f>
        <v>4</v>
      </c>
      <c r="X92" s="52">
        <f>RES_hhdet_in!X92-RES_hhdet_in_new!X92</f>
        <v>0</v>
      </c>
      <c r="Y92" s="52">
        <f>RES_hhdet_in!Y92-RES_hhdet_in_new!Y92</f>
        <v>5</v>
      </c>
      <c r="DA92" s="63" t="s">
        <v>1441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0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0</v>
      </c>
      <c r="H93" s="52">
        <f>RES_hhdet_in!H93-RES_hhdet_in_new!H93</f>
        <v>0</v>
      </c>
      <c r="I93" s="52">
        <f>RES_hhdet_in!I93-RES_hhdet_in_new!I93</f>
        <v>0</v>
      </c>
      <c r="J93" s="52">
        <f>RES_hhdet_in!J93-RES_hhdet_in_new!J93</f>
        <v>0</v>
      </c>
      <c r="K93" s="52">
        <f>RES_hhdet_in!K93-RES_hhdet_in_new!K93</f>
        <v>0</v>
      </c>
      <c r="L93" s="52">
        <f>RES_hhdet_in!L93-RES_hhdet_in_new!L93</f>
        <v>0</v>
      </c>
      <c r="M93" s="52">
        <f>RES_hhdet_in!M93-RES_hhdet_in_new!M93</f>
        <v>0</v>
      </c>
      <c r="N93" s="52">
        <f>RES_hhdet_in!N93-RES_hhdet_in_new!N93</f>
        <v>0</v>
      </c>
      <c r="O93" s="52">
        <f>RES_hhdet_in!O93-RES_hhdet_in_new!O93</f>
        <v>0</v>
      </c>
      <c r="P93" s="52">
        <f>RES_hhdet_in!P93-RES_hhdet_in_new!P93</f>
        <v>0</v>
      </c>
      <c r="Q93" s="52">
        <f>RES_hhdet_in!Q93-RES_hhdet_in_new!Q93</f>
        <v>0</v>
      </c>
      <c r="R93" s="52">
        <f>RES_hhdet_in!R93-RES_hhdet_in_new!R93</f>
        <v>0</v>
      </c>
      <c r="S93" s="52">
        <f>RES_hhdet_in!S93-RES_hhdet_in_new!S93</f>
        <v>0</v>
      </c>
      <c r="T93" s="52">
        <f>RES_hhdet_in!T93-RES_hhdet_in_new!T93</f>
        <v>0</v>
      </c>
      <c r="U93" s="52">
        <f>RES_hhdet_in!U93-RES_hhdet_in_new!U93</f>
        <v>0</v>
      </c>
      <c r="V93" s="52">
        <f>RES_hhdet_in!V93-RES_hhdet_in_new!V93</f>
        <v>0</v>
      </c>
      <c r="W93" s="52">
        <f>RES_hhdet_in!W93-RES_hhdet_in_new!W93</f>
        <v>0</v>
      </c>
      <c r="X93" s="52">
        <f>RES_hhdet_in!X93-RES_hhdet_in_new!X93</f>
        <v>0</v>
      </c>
      <c r="Y93" s="52">
        <f>RES_hhdet_in!Y93-RES_hhdet_in_new!Y93</f>
        <v>0</v>
      </c>
      <c r="DA93" s="63" t="s">
        <v>1442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X94" s="52">
        <f>RES_hhdet_in!X94-RES_hhdet_in_new!X94</f>
        <v>0</v>
      </c>
      <c r="Y94" s="52">
        <f>RES_hhdet_in!Y94-RES_hhdet_in_new!Y94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X95" s="52">
        <f>RES_hhdet_in!X95-RES_hhdet_in_new!X95</f>
        <v>0</v>
      </c>
      <c r="Y95" s="52">
        <f>RES_hhdet_in!Y95-RES_hhdet_in_new!Y95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344</v>
      </c>
      <c r="D96" s="52">
        <f>RES_hhdet_in!D96-RES_hhdet_in_new!D96</f>
        <v>655</v>
      </c>
      <c r="E96" s="52">
        <f>RES_hhdet_in!E96-RES_hhdet_in_new!E96</f>
        <v>823</v>
      </c>
      <c r="F96" s="52">
        <f>RES_hhdet_in!F96-RES_hhdet_in_new!F96</f>
        <v>1136</v>
      </c>
      <c r="G96" s="52">
        <f>RES_hhdet_in!G96-RES_hhdet_in_new!G96</f>
        <v>1320</v>
      </c>
      <c r="H96" s="52">
        <f>RES_hhdet_in!H96-RES_hhdet_in_new!H96</f>
        <v>1748</v>
      </c>
      <c r="I96" s="52">
        <f>RES_hhdet_in!I96-RES_hhdet_in_new!I96</f>
        <v>1010</v>
      </c>
      <c r="J96" s="52">
        <f>RES_hhdet_in!J96-RES_hhdet_in_new!J96</f>
        <v>972</v>
      </c>
      <c r="K96" s="52">
        <f>RES_hhdet_in!K96-RES_hhdet_in_new!K96</f>
        <v>2041</v>
      </c>
      <c r="L96" s="52">
        <f>RES_hhdet_in!L96-RES_hhdet_in_new!L96</f>
        <v>3100</v>
      </c>
      <c r="M96" s="52">
        <f>RES_hhdet_in!M96-RES_hhdet_in_new!M96</f>
        <v>5450</v>
      </c>
      <c r="N96" s="52">
        <f>RES_hhdet_in!N96-RES_hhdet_in_new!N96</f>
        <v>2968</v>
      </c>
      <c r="O96" s="52">
        <f>RES_hhdet_in!O96-RES_hhdet_in_new!O96</f>
        <v>1700</v>
      </c>
      <c r="P96" s="52">
        <f>RES_hhdet_in!P96-RES_hhdet_in_new!P96</f>
        <v>2090</v>
      </c>
      <c r="Q96" s="52">
        <f>RES_hhdet_in!Q96-RES_hhdet_in_new!Q96</f>
        <v>1481</v>
      </c>
      <c r="R96" s="52">
        <f>RES_hhdet_in!R96-RES_hhdet_in_new!R96</f>
        <v>1982</v>
      </c>
      <c r="S96" s="52">
        <f>RES_hhdet_in!S96-RES_hhdet_in_new!S96</f>
        <v>2736</v>
      </c>
      <c r="T96" s="52">
        <f>RES_hhdet_in!T96-RES_hhdet_in_new!T96</f>
        <v>2330</v>
      </c>
      <c r="U96" s="52">
        <f>RES_hhdet_in!U96-RES_hhdet_in_new!U96</f>
        <v>2798</v>
      </c>
      <c r="V96" s="52">
        <f>RES_hhdet_in!V96-RES_hhdet_in_new!V96</f>
        <v>1206</v>
      </c>
      <c r="W96" s="52">
        <f>RES_hhdet_in!W96-RES_hhdet_in_new!W96</f>
        <v>637</v>
      </c>
      <c r="X96" s="52">
        <f>RES_hhdet_in!X96-RES_hhdet_in_new!X96</f>
        <v>0</v>
      </c>
      <c r="Y96" s="52">
        <f>RES_hhdet_in!Y96-RES_hhdet_in_new!Y96</f>
        <v>1283</v>
      </c>
      <c r="DA96" s="63" t="s">
        <v>1443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35</v>
      </c>
      <c r="D97" s="52">
        <f>RES_hhdet_in!D97-RES_hhdet_in_new!D97</f>
        <v>89</v>
      </c>
      <c r="E97" s="52">
        <f>RES_hhdet_in!E97-RES_hhdet_in_new!E97</f>
        <v>77</v>
      </c>
      <c r="F97" s="52">
        <f>RES_hhdet_in!F97-RES_hhdet_in_new!F97</f>
        <v>99</v>
      </c>
      <c r="G97" s="52">
        <f>RES_hhdet_in!G97-RES_hhdet_in_new!G97</f>
        <v>155</v>
      </c>
      <c r="H97" s="52">
        <f>RES_hhdet_in!H97-RES_hhdet_in_new!H97</f>
        <v>200</v>
      </c>
      <c r="I97" s="52">
        <f>RES_hhdet_in!I97-RES_hhdet_in_new!I97</f>
        <v>762</v>
      </c>
      <c r="J97" s="52">
        <f>RES_hhdet_in!J97-RES_hhdet_in_new!J97</f>
        <v>238</v>
      </c>
      <c r="K97" s="52">
        <f>RES_hhdet_in!K97-RES_hhdet_in_new!K97</f>
        <v>179</v>
      </c>
      <c r="L97" s="52">
        <f>RES_hhdet_in!L97-RES_hhdet_in_new!L97</f>
        <v>505</v>
      </c>
      <c r="M97" s="52">
        <f>RES_hhdet_in!M97-RES_hhdet_in_new!M97</f>
        <v>696</v>
      </c>
      <c r="N97" s="52">
        <f>RES_hhdet_in!N97-RES_hhdet_in_new!N97</f>
        <v>437</v>
      </c>
      <c r="O97" s="52">
        <f>RES_hhdet_in!O97-RES_hhdet_in_new!O97</f>
        <v>264</v>
      </c>
      <c r="P97" s="52">
        <f>RES_hhdet_in!P97-RES_hhdet_in_new!P97</f>
        <v>429</v>
      </c>
      <c r="Q97" s="52">
        <f>RES_hhdet_in!Q97-RES_hhdet_in_new!Q97</f>
        <v>324</v>
      </c>
      <c r="R97" s="52">
        <f>RES_hhdet_in!R97-RES_hhdet_in_new!R97</f>
        <v>270</v>
      </c>
      <c r="S97" s="52">
        <f>RES_hhdet_in!S97-RES_hhdet_in_new!S97</f>
        <v>329</v>
      </c>
      <c r="T97" s="52">
        <f>RES_hhdet_in!T97-RES_hhdet_in_new!T97</f>
        <v>287</v>
      </c>
      <c r="U97" s="52">
        <f>RES_hhdet_in!U97-RES_hhdet_in_new!U97</f>
        <v>363</v>
      </c>
      <c r="V97" s="52">
        <f>RES_hhdet_in!V97-RES_hhdet_in_new!V97</f>
        <v>170</v>
      </c>
      <c r="W97" s="52">
        <f>RES_hhdet_in!W97-RES_hhdet_in_new!W97</f>
        <v>103</v>
      </c>
      <c r="X97" s="52">
        <f>RES_hhdet_in!X97-RES_hhdet_in_new!X97</f>
        <v>0</v>
      </c>
      <c r="Y97" s="52">
        <f>RES_hhdet_in!Y97-RES_hhdet_in_new!Y97</f>
        <v>138</v>
      </c>
      <c r="DA97" s="63" t="s">
        <v>1444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1445</v>
      </c>
    </row>
    <row r="102" spans="1:105" ht="12" customHeight="1" x14ac:dyDescent="0.25">
      <c r="A102" s="97" t="s">
        <v>50</v>
      </c>
      <c r="B102" s="52"/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X102" s="52">
        <v>0</v>
      </c>
      <c r="Y102" s="52">
        <v>0</v>
      </c>
      <c r="DA102" s="63" t="s">
        <v>1446</v>
      </c>
    </row>
    <row r="103" spans="1:105" ht="12" customHeight="1" x14ac:dyDescent="0.25">
      <c r="A103" s="109" t="s">
        <v>120</v>
      </c>
      <c r="B103" s="36"/>
      <c r="C103" s="36">
        <v>25046</v>
      </c>
      <c r="D103" s="36">
        <v>34060</v>
      </c>
      <c r="E103" s="36">
        <v>34663</v>
      </c>
      <c r="F103" s="36">
        <v>38164</v>
      </c>
      <c r="G103" s="36">
        <v>41119</v>
      </c>
      <c r="H103" s="36">
        <v>47398</v>
      </c>
      <c r="I103" s="36">
        <v>34197</v>
      </c>
      <c r="J103" s="36">
        <v>26432</v>
      </c>
      <c r="K103" s="36">
        <v>44943</v>
      </c>
      <c r="L103" s="36">
        <v>70590</v>
      </c>
      <c r="M103" s="36">
        <v>120497</v>
      </c>
      <c r="N103" s="36">
        <v>75752</v>
      </c>
      <c r="O103" s="36">
        <v>47248</v>
      </c>
      <c r="P103" s="36">
        <v>34066</v>
      </c>
      <c r="Q103" s="36">
        <v>48136</v>
      </c>
      <c r="R103" s="36">
        <v>56495</v>
      </c>
      <c r="S103" s="36">
        <v>71411</v>
      </c>
      <c r="T103" s="36">
        <v>76471</v>
      </c>
      <c r="U103" s="36">
        <v>86818</v>
      </c>
      <c r="V103" s="36">
        <v>69099</v>
      </c>
      <c r="W103" s="36">
        <v>48239</v>
      </c>
      <c r="X103" s="36">
        <v>41968</v>
      </c>
      <c r="Y103" s="36">
        <v>49955</v>
      </c>
      <c r="DA103" s="60" t="s">
        <v>1447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1448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1449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1450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X112" s="52">
        <f>RES_hhdet_in!X112-RES_hhdet_in_new!X112</f>
        <v>0</v>
      </c>
      <c r="Y112" s="52">
        <f>RES_hhdet_in!Y112-RES_hhdet_in_new!Y112</f>
        <v>0</v>
      </c>
      <c r="DA112" s="63" t="s">
        <v>1451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X113" s="52">
        <f>RES_hhdet_in!X113-RES_hhdet_in_new!X113</f>
        <v>0</v>
      </c>
      <c r="Y113" s="52">
        <f>RES_hhdet_in!Y113-RES_hhdet_in_new!Y113</f>
        <v>0</v>
      </c>
      <c r="DA113" s="63" t="s">
        <v>1452</v>
      </c>
    </row>
    <row r="114" spans="1:105" ht="12" hidden="1" customHeight="1" x14ac:dyDescent="0.25">
      <c r="A114" s="108" t="s">
        <v>197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X114" s="52">
        <f>RES_hhdet_in!X114-RES_hhdet_in_new!X114</f>
        <v>0</v>
      </c>
      <c r="Y114" s="52">
        <f>RES_hhdet_in!Y114-RES_hhdet_in_new!Y114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X115" s="52">
        <f>RES_hhdet_in!X115-RES_hhdet_in_new!X115</f>
        <v>0</v>
      </c>
      <c r="Y115" s="52">
        <f>RES_hhdet_in!Y115-RES_hhdet_in_new!Y115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X116" s="52">
        <f>RES_hhdet_in!X116-RES_hhdet_in_new!X116</f>
        <v>0</v>
      </c>
      <c r="Y116" s="52">
        <f>RES_hhdet_in!Y116-RES_hhdet_in_new!Y116</f>
        <v>0</v>
      </c>
      <c r="DA116" s="63" t="s">
        <v>1453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X117" s="52">
        <f>RES_hhdet_in!X117-RES_hhdet_in_new!X117</f>
        <v>0</v>
      </c>
      <c r="Y117" s="52">
        <f>RES_hhdet_in!Y117-RES_hhdet_in_new!Y117</f>
        <v>0</v>
      </c>
      <c r="DA117" s="63" t="s">
        <v>1454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1455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1456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1457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128155</v>
      </c>
      <c r="D126" s="52">
        <v>103102</v>
      </c>
      <c r="E126" s="52">
        <v>94529</v>
      </c>
      <c r="F126" s="52">
        <v>97824</v>
      </c>
      <c r="G126" s="52">
        <v>45267</v>
      </c>
      <c r="H126" s="52">
        <v>71253</v>
      </c>
      <c r="I126" s="52">
        <v>91944</v>
      </c>
      <c r="J126" s="52">
        <v>125837</v>
      </c>
      <c r="K126" s="52">
        <v>110105</v>
      </c>
      <c r="L126" s="52">
        <v>35857</v>
      </c>
      <c r="M126" s="52">
        <v>65321</v>
      </c>
      <c r="N126" s="52">
        <v>111781</v>
      </c>
      <c r="O126" s="52">
        <v>100764</v>
      </c>
      <c r="P126" s="52">
        <v>38844</v>
      </c>
      <c r="Q126" s="52">
        <v>51479</v>
      </c>
      <c r="R126" s="52">
        <v>75400</v>
      </c>
      <c r="S126" s="52">
        <v>109266</v>
      </c>
      <c r="T126" s="52">
        <v>89694</v>
      </c>
      <c r="U126" s="52">
        <v>92403</v>
      </c>
      <c r="V126" s="52">
        <v>85240</v>
      </c>
      <c r="W126" s="52">
        <v>111857</v>
      </c>
      <c r="X126" s="52">
        <v>119116</v>
      </c>
      <c r="Y126" s="52">
        <v>132917</v>
      </c>
      <c r="DA126" s="63" t="s">
        <v>1458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551</v>
      </c>
      <c r="D129" s="52">
        <v>552</v>
      </c>
      <c r="E129" s="52">
        <v>516</v>
      </c>
      <c r="F129" s="52">
        <v>433</v>
      </c>
      <c r="G129" s="52">
        <v>612</v>
      </c>
      <c r="H129" s="52">
        <v>675</v>
      </c>
      <c r="I129" s="52">
        <v>365</v>
      </c>
      <c r="J129" s="52">
        <v>417</v>
      </c>
      <c r="K129" s="52">
        <v>986</v>
      </c>
      <c r="L129" s="52">
        <v>1336</v>
      </c>
      <c r="M129" s="52">
        <v>846</v>
      </c>
      <c r="N129" s="52">
        <v>817</v>
      </c>
      <c r="O129" s="52">
        <v>1253</v>
      </c>
      <c r="P129" s="52">
        <v>1420</v>
      </c>
      <c r="Q129" s="52">
        <v>1187</v>
      </c>
      <c r="R129" s="52">
        <v>1219</v>
      </c>
      <c r="S129" s="52">
        <v>1513</v>
      </c>
      <c r="T129" s="52">
        <v>1886</v>
      </c>
      <c r="U129" s="52">
        <v>1825</v>
      </c>
      <c r="V129" s="52">
        <v>2256</v>
      </c>
      <c r="W129" s="52">
        <v>2046</v>
      </c>
      <c r="X129" s="52">
        <v>2672</v>
      </c>
      <c r="Y129" s="52">
        <v>2633</v>
      </c>
      <c r="DA129" s="63" t="s">
        <v>1459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119245</v>
      </c>
      <c r="D131" s="52">
        <f>RES_hhdet_in!D131-RES_hhdet_in_new!D131</f>
        <v>101098</v>
      </c>
      <c r="E131" s="52">
        <f>RES_hhdet_in!E131-RES_hhdet_in_new!E131</f>
        <v>87026</v>
      </c>
      <c r="F131" s="52">
        <f>RES_hhdet_in!F131-RES_hhdet_in_new!F131</f>
        <v>80916</v>
      </c>
      <c r="G131" s="52">
        <f>RES_hhdet_in!G131-RES_hhdet_in_new!G131</f>
        <v>74660</v>
      </c>
      <c r="H131" s="52">
        <f>RES_hhdet_in!H131-RES_hhdet_in_new!H131</f>
        <v>102739</v>
      </c>
      <c r="I131" s="52">
        <f>RES_hhdet_in!I131-RES_hhdet_in_new!I131</f>
        <v>108756</v>
      </c>
      <c r="J131" s="52">
        <f>RES_hhdet_in!J131-RES_hhdet_in_new!J131</f>
        <v>87218</v>
      </c>
      <c r="K131" s="52">
        <f>RES_hhdet_in!K131-RES_hhdet_in_new!K131</f>
        <v>81226</v>
      </c>
      <c r="L131" s="52">
        <f>RES_hhdet_in!L131-RES_hhdet_in_new!L131</f>
        <v>110701</v>
      </c>
      <c r="M131" s="52">
        <f>RES_hhdet_in!M131-RES_hhdet_in_new!M131</f>
        <v>60953</v>
      </c>
      <c r="N131" s="52">
        <f>RES_hhdet_in!N131-RES_hhdet_in_new!N131</f>
        <v>112486</v>
      </c>
      <c r="O131" s="52">
        <f>RES_hhdet_in!O131-RES_hhdet_in_new!O131</f>
        <v>101535</v>
      </c>
      <c r="P131" s="52">
        <f>RES_hhdet_in!P131-RES_hhdet_in_new!P131</f>
        <v>41326</v>
      </c>
      <c r="Q131" s="52">
        <f>RES_hhdet_in!Q131-RES_hhdet_in_new!Q131</f>
        <v>54824</v>
      </c>
      <c r="R131" s="52">
        <f>RES_hhdet_in!R131-RES_hhdet_in_new!R131</f>
        <v>76424</v>
      </c>
      <c r="S131" s="52">
        <f>RES_hhdet_in!S131-RES_hhdet_in_new!S131</f>
        <v>112210</v>
      </c>
      <c r="T131" s="52">
        <f>RES_hhdet_in!T131-RES_hhdet_in_new!T131</f>
        <v>90059</v>
      </c>
      <c r="U131" s="52">
        <f>RES_hhdet_in!U131-RES_hhdet_in_new!U131</f>
        <v>93162</v>
      </c>
      <c r="V131" s="52">
        <f>RES_hhdet_in!V131-RES_hhdet_in_new!V131</f>
        <v>86463</v>
      </c>
      <c r="W131" s="52">
        <f>RES_hhdet_in!W131-RES_hhdet_in_new!W131</f>
        <v>112272</v>
      </c>
      <c r="X131" s="52">
        <f>RES_hhdet_in!X131-RES_hhdet_in_new!X131</f>
        <v>120347</v>
      </c>
      <c r="Y131" s="52">
        <f>RES_hhdet_in!Y131-RES_hhdet_in_new!Y131</f>
        <v>133814</v>
      </c>
      <c r="DA131" s="63" t="s">
        <v>1460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161</v>
      </c>
      <c r="D132" s="52">
        <f>RES_hhdet_in!D132-RES_hhdet_in_new!D132</f>
        <v>143</v>
      </c>
      <c r="E132" s="52">
        <f>RES_hhdet_in!E132-RES_hhdet_in_new!E132</f>
        <v>44</v>
      </c>
      <c r="F132" s="52">
        <f>RES_hhdet_in!F132-RES_hhdet_in_new!F132</f>
        <v>79</v>
      </c>
      <c r="G132" s="52">
        <f>RES_hhdet_in!G132-RES_hhdet_in_new!G132</f>
        <v>42</v>
      </c>
      <c r="H132" s="52">
        <f>RES_hhdet_in!H132-RES_hhdet_in_new!H132</f>
        <v>117</v>
      </c>
      <c r="I132" s="52">
        <f>RES_hhdet_in!I132-RES_hhdet_in_new!I132</f>
        <v>713</v>
      </c>
      <c r="J132" s="52">
        <f>RES_hhdet_in!J132-RES_hhdet_in_new!J132</f>
        <v>250</v>
      </c>
      <c r="K132" s="52">
        <f>RES_hhdet_in!K132-RES_hhdet_in_new!K132</f>
        <v>35</v>
      </c>
      <c r="L132" s="52">
        <f>RES_hhdet_in!L132-RES_hhdet_in_new!L132</f>
        <v>190</v>
      </c>
      <c r="M132" s="52">
        <f>RES_hhdet_in!M132-RES_hhdet_in_new!M132</f>
        <v>0</v>
      </c>
      <c r="N132" s="52">
        <f>RES_hhdet_in!N132-RES_hhdet_in_new!N132</f>
        <v>29</v>
      </c>
      <c r="O132" s="52">
        <f>RES_hhdet_in!O132-RES_hhdet_in_new!O132</f>
        <v>69</v>
      </c>
      <c r="P132" s="52">
        <f>RES_hhdet_in!P132-RES_hhdet_in_new!P132</f>
        <v>37</v>
      </c>
      <c r="Q132" s="52">
        <f>RES_hhdet_in!Q132-RES_hhdet_in_new!Q132</f>
        <v>51</v>
      </c>
      <c r="R132" s="52">
        <f>RES_hhdet_in!R132-RES_hhdet_in_new!R132</f>
        <v>59</v>
      </c>
      <c r="S132" s="52">
        <f>RES_hhdet_in!S132-RES_hhdet_in_new!S132</f>
        <v>154</v>
      </c>
      <c r="T132" s="52">
        <f>RES_hhdet_in!T132-RES_hhdet_in_new!T132</f>
        <v>89</v>
      </c>
      <c r="U132" s="52">
        <f>RES_hhdet_in!U132-RES_hhdet_in_new!U132</f>
        <v>163</v>
      </c>
      <c r="V132" s="52">
        <f>RES_hhdet_in!V132-RES_hhdet_in_new!V132</f>
        <v>80</v>
      </c>
      <c r="W132" s="52">
        <f>RES_hhdet_in!W132-RES_hhdet_in_new!W132</f>
        <v>214</v>
      </c>
      <c r="X132" s="52">
        <f>RES_hhdet_in!X132-RES_hhdet_in_new!X132</f>
        <v>207</v>
      </c>
      <c r="Y132" s="52">
        <f>RES_hhdet_in!Y132-RES_hhdet_in_new!Y132</f>
        <v>230</v>
      </c>
      <c r="DA132" s="63" t="s">
        <v>1461</v>
      </c>
    </row>
    <row r="133" spans="1:105" ht="12" hidden="1" customHeight="1" x14ac:dyDescent="0.25">
      <c r="A133" s="108" t="s">
        <v>198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X133" s="52">
        <f>RES_hhdet_in!X133-RES_hhdet_in_new!X133</f>
        <v>0</v>
      </c>
      <c r="Y133" s="52">
        <f>RES_hhdet_in!Y133-RES_hhdet_in_new!Y133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X134" s="52">
        <f>RES_hhdet_in!X134-RES_hhdet_in_new!X134</f>
        <v>0</v>
      </c>
      <c r="Y134" s="52">
        <f>RES_hhdet_in!Y134-RES_hhdet_in_new!Y134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11274</v>
      </c>
      <c r="D135" s="52">
        <f>RES_hhdet_in!D135-RES_hhdet_in_new!D135</f>
        <v>4887</v>
      </c>
      <c r="E135" s="52">
        <f>RES_hhdet_in!E135-RES_hhdet_in_new!E135</f>
        <v>10388</v>
      </c>
      <c r="F135" s="52">
        <f>RES_hhdet_in!F135-RES_hhdet_in_new!F135</f>
        <v>19510</v>
      </c>
      <c r="G135" s="52">
        <f>RES_hhdet_in!G135-RES_hhdet_in_new!G135</f>
        <v>0</v>
      </c>
      <c r="H135" s="52">
        <f>RES_hhdet_in!H135-RES_hhdet_in_new!H135</f>
        <v>0</v>
      </c>
      <c r="I135" s="52">
        <f>RES_hhdet_in!I135-RES_hhdet_in_new!I135</f>
        <v>0</v>
      </c>
      <c r="J135" s="52">
        <f>RES_hhdet_in!J135-RES_hhdet_in_new!J135</f>
        <v>30827</v>
      </c>
      <c r="K135" s="52">
        <f>RES_hhdet_in!K135-RES_hhdet_in_new!K135</f>
        <v>26627</v>
      </c>
      <c r="L135" s="52">
        <f>RES_hhdet_in!L135-RES_hhdet_in_new!L135</f>
        <v>0</v>
      </c>
      <c r="M135" s="52">
        <f>RES_hhdet_in!M135-RES_hhdet_in_new!M135</f>
        <v>4410</v>
      </c>
      <c r="N135" s="52">
        <f>RES_hhdet_in!N135-RES_hhdet_in_new!N135</f>
        <v>792</v>
      </c>
      <c r="O135" s="52">
        <f>RES_hhdet_in!O135-RES_hhdet_in_new!O135</f>
        <v>2108</v>
      </c>
      <c r="P135" s="52">
        <f>RES_hhdet_in!P135-RES_hhdet_in_new!P135</f>
        <v>2469</v>
      </c>
      <c r="Q135" s="52">
        <f>RES_hhdet_in!Q135-RES_hhdet_in_new!Q135</f>
        <v>4085</v>
      </c>
      <c r="R135" s="52">
        <f>RES_hhdet_in!R135-RES_hhdet_in_new!R135</f>
        <v>9573</v>
      </c>
      <c r="S135" s="52">
        <f>RES_hhdet_in!S135-RES_hhdet_in_new!S135</f>
        <v>11893</v>
      </c>
      <c r="T135" s="52">
        <f>RES_hhdet_in!T135-RES_hhdet_in_new!T135</f>
        <v>2291</v>
      </c>
      <c r="U135" s="52">
        <f>RES_hhdet_in!U135-RES_hhdet_in_new!U135</f>
        <v>3549</v>
      </c>
      <c r="V135" s="52">
        <f>RES_hhdet_in!V135-RES_hhdet_in_new!V135</f>
        <v>3365</v>
      </c>
      <c r="W135" s="52">
        <f>RES_hhdet_in!W135-RES_hhdet_in_new!W135</f>
        <v>5937</v>
      </c>
      <c r="X135" s="52">
        <f>RES_hhdet_in!X135-RES_hhdet_in_new!X135</f>
        <v>7032</v>
      </c>
      <c r="Y135" s="52">
        <f>RES_hhdet_in!Y135-RES_hhdet_in_new!Y135</f>
        <v>9036</v>
      </c>
      <c r="DA135" s="63" t="s">
        <v>1462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1134</v>
      </c>
      <c r="D136" s="52">
        <f>RES_hhdet_in!D136-RES_hhdet_in_new!D136</f>
        <v>666</v>
      </c>
      <c r="E136" s="52">
        <f>RES_hhdet_in!E136-RES_hhdet_in_new!E136</f>
        <v>967</v>
      </c>
      <c r="F136" s="52">
        <f>RES_hhdet_in!F136-RES_hhdet_in_new!F136</f>
        <v>1713</v>
      </c>
      <c r="G136" s="52">
        <f>RES_hhdet_in!G136-RES_hhdet_in_new!G136</f>
        <v>0</v>
      </c>
      <c r="H136" s="52">
        <f>RES_hhdet_in!H136-RES_hhdet_in_new!H136</f>
        <v>0</v>
      </c>
      <c r="I136" s="52">
        <f>RES_hhdet_in!I136-RES_hhdet_in_new!I136</f>
        <v>0</v>
      </c>
      <c r="J136" s="52">
        <f>RES_hhdet_in!J136-RES_hhdet_in_new!J136</f>
        <v>7542</v>
      </c>
      <c r="K136" s="52">
        <f>RES_hhdet_in!K136-RES_hhdet_in_new!K136</f>
        <v>2340</v>
      </c>
      <c r="L136" s="52">
        <f>RES_hhdet_in!L136-RES_hhdet_in_new!L136</f>
        <v>0</v>
      </c>
      <c r="M136" s="52">
        <f>RES_hhdet_in!M136-RES_hhdet_in_new!M136</f>
        <v>563</v>
      </c>
      <c r="N136" s="52">
        <f>RES_hhdet_in!N136-RES_hhdet_in_new!N136</f>
        <v>119</v>
      </c>
      <c r="O136" s="52">
        <f>RES_hhdet_in!O136-RES_hhdet_in_new!O136</f>
        <v>329</v>
      </c>
      <c r="P136" s="52">
        <f>RES_hhdet_in!P136-RES_hhdet_in_new!P136</f>
        <v>505</v>
      </c>
      <c r="Q136" s="52">
        <f>RES_hhdet_in!Q136-RES_hhdet_in_new!Q136</f>
        <v>892</v>
      </c>
      <c r="R136" s="52">
        <f>RES_hhdet_in!R136-RES_hhdet_in_new!R136</f>
        <v>1307</v>
      </c>
      <c r="S136" s="52">
        <f>RES_hhdet_in!S136-RES_hhdet_in_new!S136</f>
        <v>1431</v>
      </c>
      <c r="T136" s="52">
        <f>RES_hhdet_in!T136-RES_hhdet_in_new!T136</f>
        <v>284</v>
      </c>
      <c r="U136" s="52">
        <f>RES_hhdet_in!U136-RES_hhdet_in_new!U136</f>
        <v>456</v>
      </c>
      <c r="V136" s="52">
        <f>RES_hhdet_in!V136-RES_hhdet_in_new!V136</f>
        <v>480</v>
      </c>
      <c r="W136" s="52">
        <f>RES_hhdet_in!W136-RES_hhdet_in_new!W136</f>
        <v>959</v>
      </c>
      <c r="X136" s="52">
        <f>RES_hhdet_in!X136-RES_hhdet_in_new!X136</f>
        <v>1148</v>
      </c>
      <c r="Y136" s="52">
        <f>RES_hhdet_in!Y136-RES_hhdet_in_new!Y136</f>
        <v>971</v>
      </c>
      <c r="DA136" s="63" t="s">
        <v>1463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1464</v>
      </c>
    </row>
    <row r="141" spans="1:105" ht="12" customHeight="1" x14ac:dyDescent="0.25">
      <c r="A141" s="109" t="s">
        <v>120</v>
      </c>
      <c r="B141" s="36"/>
      <c r="C141" s="36">
        <v>249714</v>
      </c>
      <c r="D141" s="36">
        <v>225216</v>
      </c>
      <c r="E141" s="36">
        <v>220464</v>
      </c>
      <c r="F141" s="36">
        <v>233859</v>
      </c>
      <c r="G141" s="36">
        <v>200615</v>
      </c>
      <c r="H141" s="36">
        <v>258081</v>
      </c>
      <c r="I141" s="36">
        <v>179268</v>
      </c>
      <c r="J141" s="36">
        <v>218690</v>
      </c>
      <c r="K141" s="36">
        <v>247199</v>
      </c>
      <c r="L141" s="36">
        <v>156247</v>
      </c>
      <c r="M141" s="36">
        <v>179723</v>
      </c>
      <c r="N141" s="36">
        <v>222151</v>
      </c>
      <c r="O141" s="36">
        <v>206053</v>
      </c>
      <c r="P141" s="36">
        <v>172449</v>
      </c>
      <c r="Q141" s="36">
        <v>204656</v>
      </c>
      <c r="R141" s="36">
        <v>234394</v>
      </c>
      <c r="S141" s="36">
        <v>232875</v>
      </c>
      <c r="T141" s="36">
        <v>183067</v>
      </c>
      <c r="U141" s="36">
        <v>206849</v>
      </c>
      <c r="V141" s="36">
        <v>217741</v>
      </c>
      <c r="W141" s="36">
        <v>242254</v>
      </c>
      <c r="X141" s="36">
        <v>238189</v>
      </c>
      <c r="Y141" s="36">
        <v>259863</v>
      </c>
      <c r="DA141" s="60" t="s">
        <v>1465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1466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95272</v>
      </c>
      <c r="D145" s="52">
        <v>138390</v>
      </c>
      <c r="E145" s="52">
        <v>130220</v>
      </c>
      <c r="F145" s="52">
        <v>121336</v>
      </c>
      <c r="G145" s="52">
        <v>106769</v>
      </c>
      <c r="H145" s="52">
        <v>103733</v>
      </c>
      <c r="I145" s="52">
        <v>97738</v>
      </c>
      <c r="J145" s="52">
        <v>80961</v>
      </c>
      <c r="K145" s="52">
        <v>83439</v>
      </c>
      <c r="L145" s="52">
        <v>92082</v>
      </c>
      <c r="M145" s="52">
        <v>69870</v>
      </c>
      <c r="N145" s="52">
        <v>71588</v>
      </c>
      <c r="O145" s="52">
        <v>102675</v>
      </c>
      <c r="P145" s="52">
        <v>42310</v>
      </c>
      <c r="Q145" s="52">
        <v>56967</v>
      </c>
      <c r="R145" s="52">
        <v>89678</v>
      </c>
      <c r="S145" s="52">
        <v>88999</v>
      </c>
      <c r="T145" s="52">
        <v>127909</v>
      </c>
      <c r="U145" s="52">
        <v>104756</v>
      </c>
      <c r="V145" s="52">
        <v>113501</v>
      </c>
      <c r="W145" s="52">
        <v>77057</v>
      </c>
      <c r="X145" s="52">
        <v>124659</v>
      </c>
      <c r="Y145" s="52">
        <v>121529</v>
      </c>
      <c r="DA145" s="63" t="s">
        <v>1467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2450</v>
      </c>
      <c r="D147" s="52">
        <v>2835</v>
      </c>
      <c r="E147" s="52">
        <v>4942</v>
      </c>
      <c r="F147" s="52">
        <v>5611</v>
      </c>
      <c r="G147" s="52">
        <v>7207</v>
      </c>
      <c r="H147" s="52">
        <v>8004</v>
      </c>
      <c r="I147" s="52">
        <v>6131</v>
      </c>
      <c r="J147" s="52">
        <v>4641</v>
      </c>
      <c r="K147" s="52">
        <v>6989</v>
      </c>
      <c r="L147" s="52">
        <v>8637</v>
      </c>
      <c r="M147" s="52">
        <v>7636</v>
      </c>
      <c r="N147" s="52">
        <v>8152</v>
      </c>
      <c r="O147" s="52">
        <v>7001</v>
      </c>
      <c r="P147" s="52">
        <v>10884</v>
      </c>
      <c r="Q147" s="52">
        <v>10397</v>
      </c>
      <c r="R147" s="52">
        <v>11434</v>
      </c>
      <c r="S147" s="52">
        <v>15339</v>
      </c>
      <c r="T147" s="52">
        <v>15832</v>
      </c>
      <c r="U147" s="52">
        <v>18392</v>
      </c>
      <c r="V147" s="52">
        <v>24287</v>
      </c>
      <c r="W147" s="52">
        <v>19497</v>
      </c>
      <c r="X147" s="52">
        <v>20463</v>
      </c>
      <c r="Y147" s="52">
        <v>20442</v>
      </c>
      <c r="DA147" s="63" t="s">
        <v>1468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0</v>
      </c>
      <c r="D149" s="52">
        <f>RES_hhdet_in!D149-RES_hhdet_in_new!D149</f>
        <v>1268</v>
      </c>
      <c r="E149" s="52">
        <f>RES_hhdet_in!E149-RES_hhdet_in_new!E149</f>
        <v>897</v>
      </c>
      <c r="F149" s="52">
        <f>RES_hhdet_in!F149-RES_hhdet_in_new!F149</f>
        <v>706</v>
      </c>
      <c r="G149" s="52">
        <f>RES_hhdet_in!G149-RES_hhdet_in_new!G149</f>
        <v>886</v>
      </c>
      <c r="H149" s="52">
        <f>RES_hhdet_in!H149-RES_hhdet_in_new!H149</f>
        <v>707</v>
      </c>
      <c r="I149" s="52">
        <f>RES_hhdet_in!I149-RES_hhdet_in_new!I149</f>
        <v>961</v>
      </c>
      <c r="J149" s="52">
        <f>RES_hhdet_in!J149-RES_hhdet_in_new!J149</f>
        <v>829</v>
      </c>
      <c r="K149" s="52">
        <f>RES_hhdet_in!K149-RES_hhdet_in_new!K149</f>
        <v>849</v>
      </c>
      <c r="L149" s="52">
        <f>RES_hhdet_in!L149-RES_hhdet_in_new!L149</f>
        <v>1157</v>
      </c>
      <c r="M149" s="52">
        <f>RES_hhdet_in!M149-RES_hhdet_in_new!M149</f>
        <v>979</v>
      </c>
      <c r="N149" s="52">
        <f>RES_hhdet_in!N149-RES_hhdet_in_new!N149</f>
        <v>1147</v>
      </c>
      <c r="O149" s="52">
        <f>RES_hhdet_in!O149-RES_hhdet_in_new!O149</f>
        <v>1198</v>
      </c>
      <c r="P149" s="52">
        <f>RES_hhdet_in!P149-RES_hhdet_in_new!P149</f>
        <v>1278</v>
      </c>
      <c r="Q149" s="52">
        <f>RES_hhdet_in!Q149-RES_hhdet_in_new!Q149</f>
        <v>123</v>
      </c>
      <c r="R149" s="52">
        <f>RES_hhdet_in!R149-RES_hhdet_in_new!R149</f>
        <v>524</v>
      </c>
      <c r="S149" s="52">
        <f>RES_hhdet_in!S149-RES_hhdet_in_new!S149</f>
        <v>603</v>
      </c>
      <c r="T149" s="52">
        <f>RES_hhdet_in!T149-RES_hhdet_in_new!T149</f>
        <v>869</v>
      </c>
      <c r="U149" s="52">
        <f>RES_hhdet_in!U149-RES_hhdet_in_new!U149</f>
        <v>987</v>
      </c>
      <c r="V149" s="52">
        <f>RES_hhdet_in!V149-RES_hhdet_in_new!V149</f>
        <v>1355</v>
      </c>
      <c r="W149" s="52">
        <f>RES_hhdet_in!W149-RES_hhdet_in_new!W149</f>
        <v>1546</v>
      </c>
      <c r="X149" s="52">
        <f>RES_hhdet_in!X149-RES_hhdet_in_new!X149</f>
        <v>1890</v>
      </c>
      <c r="Y149" s="52">
        <f>RES_hhdet_in!Y149-RES_hhdet_in_new!Y149</f>
        <v>1399</v>
      </c>
      <c r="DA149" s="63" t="s">
        <v>1469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1</v>
      </c>
      <c r="E150" s="52">
        <f>RES_hhdet_in!E150-RES_hhdet_in_new!E150</f>
        <v>1</v>
      </c>
      <c r="F150" s="52">
        <f>RES_hhdet_in!F150-RES_hhdet_in_new!F150</f>
        <v>0</v>
      </c>
      <c r="G150" s="52">
        <f>RES_hhdet_in!G150-RES_hhdet_in_new!G150</f>
        <v>1</v>
      </c>
      <c r="H150" s="52">
        <f>RES_hhdet_in!H150-RES_hhdet_in_new!H150</f>
        <v>0</v>
      </c>
      <c r="I150" s="52">
        <f>RES_hhdet_in!I150-RES_hhdet_in_new!I150</f>
        <v>3</v>
      </c>
      <c r="J150" s="52">
        <f>RES_hhdet_in!J150-RES_hhdet_in_new!J150</f>
        <v>1</v>
      </c>
      <c r="K150" s="52">
        <f>RES_hhdet_in!K150-RES_hhdet_in_new!K150</f>
        <v>0</v>
      </c>
      <c r="L150" s="52">
        <f>RES_hhdet_in!L150-RES_hhdet_in_new!L150</f>
        <v>2</v>
      </c>
      <c r="M150" s="52">
        <f>RES_hhdet_in!M150-RES_hhdet_in_new!M150</f>
        <v>0</v>
      </c>
      <c r="N150" s="52">
        <f>RES_hhdet_in!N150-RES_hhdet_in_new!N150</f>
        <v>1</v>
      </c>
      <c r="O150" s="52">
        <f>RES_hhdet_in!O150-RES_hhdet_in_new!O150</f>
        <v>1</v>
      </c>
      <c r="P150" s="52">
        <f>RES_hhdet_in!P150-RES_hhdet_in_new!P150</f>
        <v>5</v>
      </c>
      <c r="Q150" s="52">
        <f>RES_hhdet_in!Q150-RES_hhdet_in_new!Q150</f>
        <v>0</v>
      </c>
      <c r="R150" s="52">
        <f>RES_hhdet_in!R150-RES_hhdet_in_new!R150</f>
        <v>0</v>
      </c>
      <c r="S150" s="52">
        <f>RES_hhdet_in!S150-RES_hhdet_in_new!S150</f>
        <v>0</v>
      </c>
      <c r="T150" s="52">
        <f>RES_hhdet_in!T150-RES_hhdet_in_new!T150</f>
        <v>0</v>
      </c>
      <c r="U150" s="52">
        <f>RES_hhdet_in!U150-RES_hhdet_in_new!U150</f>
        <v>1</v>
      </c>
      <c r="V150" s="52">
        <f>RES_hhdet_in!V150-RES_hhdet_in_new!V150</f>
        <v>1</v>
      </c>
      <c r="W150" s="52">
        <f>RES_hhdet_in!W150-RES_hhdet_in_new!W150</f>
        <v>2</v>
      </c>
      <c r="X150" s="52">
        <f>RES_hhdet_in!X150-RES_hhdet_in_new!X150</f>
        <v>1</v>
      </c>
      <c r="Y150" s="52">
        <f>RES_hhdet_in!Y150-RES_hhdet_in_new!Y150</f>
        <v>1</v>
      </c>
      <c r="DA150" s="63" t="s">
        <v>1470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X151" s="52">
        <f>RES_hhdet_in!X151-RES_hhdet_in_new!X151</f>
        <v>0</v>
      </c>
      <c r="Y151" s="52">
        <f>RES_hhdet_in!Y151-RES_hhdet_in_new!Y151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X152" s="52">
        <f>RES_hhdet_in!X152-RES_hhdet_in_new!X152</f>
        <v>0</v>
      </c>
      <c r="Y152" s="52">
        <f>RES_hhdet_in!Y152-RES_hhdet_in_new!Y152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133443</v>
      </c>
      <c r="D153" s="52">
        <f>RES_hhdet_in!D153-RES_hhdet_in_new!D153</f>
        <v>166365</v>
      </c>
      <c r="E153" s="52">
        <f>RES_hhdet_in!E153-RES_hhdet_in_new!E153</f>
        <v>168070</v>
      </c>
      <c r="F153" s="52">
        <f>RES_hhdet_in!F153-RES_hhdet_in_new!F153</f>
        <v>167442</v>
      </c>
      <c r="G153" s="52">
        <f>RES_hhdet_in!G153-RES_hhdet_in_new!G153</f>
        <v>162675</v>
      </c>
      <c r="H153" s="52">
        <f>RES_hhdet_in!H153-RES_hhdet_in_new!H153</f>
        <v>182262</v>
      </c>
      <c r="I153" s="52">
        <f>RES_hhdet_in!I153-RES_hhdet_in_new!I153</f>
        <v>97854</v>
      </c>
      <c r="J153" s="52">
        <f>RES_hhdet_in!J153-RES_hhdet_in_new!J153</f>
        <v>145848</v>
      </c>
      <c r="K153" s="52">
        <f>RES_hhdet_in!K153-RES_hhdet_in_new!K153</f>
        <v>216603</v>
      </c>
      <c r="L153" s="52">
        <f>RES_hhdet_in!L153-RES_hhdet_in_new!L153</f>
        <v>219957</v>
      </c>
      <c r="M153" s="52">
        <f>RES_hhdet_in!M153-RES_hhdet_in_new!M153</f>
        <v>198262</v>
      </c>
      <c r="N153" s="52">
        <f>RES_hhdet_in!N153-RES_hhdet_in_new!N153</f>
        <v>186236</v>
      </c>
      <c r="O153" s="52">
        <f>RES_hhdet_in!O153-RES_hhdet_in_new!O153</f>
        <v>203841</v>
      </c>
      <c r="P153" s="52">
        <f>RES_hhdet_in!P153-RES_hhdet_in_new!P153</f>
        <v>145693</v>
      </c>
      <c r="Q153" s="52">
        <f>RES_hhdet_in!Q153-RES_hhdet_in_new!Q153</f>
        <v>159394</v>
      </c>
      <c r="R153" s="52">
        <f>RES_hhdet_in!R153-RES_hhdet_in_new!R153</f>
        <v>198379</v>
      </c>
      <c r="S153" s="52">
        <f>RES_hhdet_in!S153-RES_hhdet_in_new!S153</f>
        <v>191797</v>
      </c>
      <c r="T153" s="52">
        <f>RES_hhdet_in!T153-RES_hhdet_in_new!T153</f>
        <v>216203</v>
      </c>
      <c r="U153" s="52">
        <f>RES_hhdet_in!U153-RES_hhdet_in_new!U153</f>
        <v>190330</v>
      </c>
      <c r="V153" s="52">
        <f>RES_hhdet_in!V153-RES_hhdet_in_new!V153</f>
        <v>204054</v>
      </c>
      <c r="W153" s="52">
        <f>RES_hhdet_in!W153-RES_hhdet_in_new!W153</f>
        <v>180774</v>
      </c>
      <c r="X153" s="52">
        <f>RES_hhdet_in!X153-RES_hhdet_in_new!X153</f>
        <v>214537</v>
      </c>
      <c r="Y153" s="52">
        <f>RES_hhdet_in!Y153-RES_hhdet_in_new!Y153</f>
        <v>236213</v>
      </c>
      <c r="DA153" s="63" t="s">
        <v>1471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13419</v>
      </c>
      <c r="D154" s="52">
        <f>RES_hhdet_in!D154-RES_hhdet_in_new!D154</f>
        <v>22686</v>
      </c>
      <c r="E154" s="52">
        <f>RES_hhdet_in!E154-RES_hhdet_in_new!E154</f>
        <v>15640</v>
      </c>
      <c r="F154" s="52">
        <f>RES_hhdet_in!F154-RES_hhdet_in_new!F154</f>
        <v>14704</v>
      </c>
      <c r="G154" s="52">
        <f>RES_hhdet_in!G154-RES_hhdet_in_new!G154</f>
        <v>19122</v>
      </c>
      <c r="H154" s="52">
        <f>RES_hhdet_in!H154-RES_hhdet_in_new!H154</f>
        <v>20908</v>
      </c>
      <c r="I154" s="52">
        <f>RES_hhdet_in!I154-RES_hhdet_in_new!I154</f>
        <v>73724</v>
      </c>
      <c r="J154" s="52">
        <f>RES_hhdet_in!J154-RES_hhdet_in_new!J154</f>
        <v>35675</v>
      </c>
      <c r="K154" s="52">
        <f>RES_hhdet_in!K154-RES_hhdet_in_new!K154</f>
        <v>19037</v>
      </c>
      <c r="L154" s="52">
        <f>RES_hhdet_in!L154-RES_hhdet_in_new!L154</f>
        <v>35783</v>
      </c>
      <c r="M154" s="52">
        <f>RES_hhdet_in!M154-RES_hhdet_in_new!M154</f>
        <v>25308</v>
      </c>
      <c r="N154" s="52">
        <f>RES_hhdet_in!N154-RES_hhdet_in_new!N154</f>
        <v>27516</v>
      </c>
      <c r="O154" s="52">
        <f>RES_hhdet_in!O154-RES_hhdet_in_new!O154</f>
        <v>31838</v>
      </c>
      <c r="P154" s="52">
        <f>RES_hhdet_in!P154-RES_hhdet_in_new!P154</f>
        <v>29776</v>
      </c>
      <c r="Q154" s="52">
        <f>RES_hhdet_in!Q154-RES_hhdet_in_new!Q154</f>
        <v>34760</v>
      </c>
      <c r="R154" s="52">
        <f>RES_hhdet_in!R154-RES_hhdet_in_new!R154</f>
        <v>27122</v>
      </c>
      <c r="S154" s="52">
        <f>RES_hhdet_in!S154-RES_hhdet_in_new!S154</f>
        <v>23092</v>
      </c>
      <c r="T154" s="52">
        <f>RES_hhdet_in!T154-RES_hhdet_in_new!T154</f>
        <v>26702</v>
      </c>
      <c r="U154" s="52">
        <f>RES_hhdet_in!U154-RES_hhdet_in_new!U154</f>
        <v>24520</v>
      </c>
      <c r="V154" s="52">
        <f>RES_hhdet_in!V154-RES_hhdet_in_new!V154</f>
        <v>29108</v>
      </c>
      <c r="W154" s="52">
        <f>RES_hhdet_in!W154-RES_hhdet_in_new!W154</f>
        <v>29270</v>
      </c>
      <c r="X154" s="52">
        <f>RES_hhdet_in!X154-RES_hhdet_in_new!X154</f>
        <v>35017</v>
      </c>
      <c r="Y154" s="52">
        <f>RES_hhdet_in!Y154-RES_hhdet_in_new!Y154</f>
        <v>25425</v>
      </c>
      <c r="DA154" s="63" t="s">
        <v>1472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X158" s="52">
        <v>0</v>
      </c>
      <c r="Y158" s="52">
        <v>0</v>
      </c>
      <c r="DA158" s="63" t="s">
        <v>1473</v>
      </c>
    </row>
    <row r="159" spans="1:105" ht="12" customHeight="1" x14ac:dyDescent="0.25">
      <c r="A159" s="109" t="s">
        <v>120</v>
      </c>
      <c r="B159" s="36"/>
      <c r="C159" s="36">
        <v>146862</v>
      </c>
      <c r="D159" s="36">
        <v>190319</v>
      </c>
      <c r="E159" s="36">
        <v>184609</v>
      </c>
      <c r="F159" s="36">
        <v>182855</v>
      </c>
      <c r="G159" s="36">
        <v>182687</v>
      </c>
      <c r="H159" s="36">
        <v>203874</v>
      </c>
      <c r="I159" s="36">
        <v>172548</v>
      </c>
      <c r="J159" s="36">
        <v>182360</v>
      </c>
      <c r="K159" s="36">
        <v>236484</v>
      </c>
      <c r="L159" s="36">
        <v>256903</v>
      </c>
      <c r="M159" s="36">
        <v>224550</v>
      </c>
      <c r="N159" s="36">
        <v>214884</v>
      </c>
      <c r="O159" s="36">
        <v>236903</v>
      </c>
      <c r="P159" s="36">
        <v>176760</v>
      </c>
      <c r="Q159" s="36">
        <v>194298</v>
      </c>
      <c r="R159" s="36">
        <v>226016</v>
      </c>
      <c r="S159" s="36">
        <v>215516</v>
      </c>
      <c r="T159" s="36">
        <v>243766</v>
      </c>
      <c r="U159" s="36">
        <v>215853</v>
      </c>
      <c r="V159" s="36">
        <v>234550</v>
      </c>
      <c r="W159" s="36">
        <v>211599</v>
      </c>
      <c r="X159" s="36">
        <v>251460</v>
      </c>
      <c r="Y159" s="36">
        <v>263032</v>
      </c>
      <c r="DA159" s="60" t="s">
        <v>1474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1475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15016</v>
      </c>
      <c r="D163" s="52">
        <v>4864</v>
      </c>
      <c r="E163" s="52">
        <v>9560</v>
      </c>
      <c r="F163" s="52">
        <v>15857</v>
      </c>
      <c r="G163" s="52">
        <v>15526</v>
      </c>
      <c r="H163" s="52">
        <v>27829</v>
      </c>
      <c r="I163" s="52">
        <v>41485</v>
      </c>
      <c r="J163" s="52">
        <v>43735</v>
      </c>
      <c r="K163" s="52">
        <v>55648</v>
      </c>
      <c r="L163" s="52">
        <v>71813</v>
      </c>
      <c r="M163" s="52">
        <v>87391</v>
      </c>
      <c r="N163" s="52">
        <v>106943</v>
      </c>
      <c r="O163" s="52">
        <v>86827</v>
      </c>
      <c r="P163" s="52">
        <v>20790</v>
      </c>
      <c r="Q163" s="52">
        <v>37310</v>
      </c>
      <c r="R163" s="52">
        <v>42330</v>
      </c>
      <c r="S163" s="52">
        <v>68384</v>
      </c>
      <c r="T163" s="52">
        <v>48979</v>
      </c>
      <c r="U163" s="52">
        <v>50408</v>
      </c>
      <c r="V163" s="52">
        <v>37274</v>
      </c>
      <c r="W163" s="52">
        <v>51843</v>
      </c>
      <c r="X163" s="52">
        <v>25368</v>
      </c>
      <c r="Y163" s="52">
        <v>30184</v>
      </c>
      <c r="DA163" s="63" t="s">
        <v>1476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2226</v>
      </c>
      <c r="D165" s="52">
        <v>2009</v>
      </c>
      <c r="E165" s="52">
        <v>242</v>
      </c>
      <c r="F165" s="52">
        <v>158</v>
      </c>
      <c r="G165" s="52">
        <v>439</v>
      </c>
      <c r="H165" s="52">
        <v>869</v>
      </c>
      <c r="I165" s="52">
        <v>642</v>
      </c>
      <c r="J165" s="52">
        <v>846</v>
      </c>
      <c r="K165" s="52">
        <v>1800</v>
      </c>
      <c r="L165" s="52">
        <v>2696</v>
      </c>
      <c r="M165" s="52">
        <v>2849</v>
      </c>
      <c r="N165" s="52">
        <v>5106</v>
      </c>
      <c r="O165" s="52">
        <v>5884</v>
      </c>
      <c r="P165" s="52">
        <v>5850</v>
      </c>
      <c r="Q165" s="52">
        <v>3828</v>
      </c>
      <c r="R165" s="52">
        <v>3587</v>
      </c>
      <c r="S165" s="52">
        <v>4593</v>
      </c>
      <c r="T165" s="52">
        <v>5219</v>
      </c>
      <c r="U165" s="52">
        <v>4902</v>
      </c>
      <c r="V165" s="52">
        <v>5732</v>
      </c>
      <c r="W165" s="52">
        <v>4522</v>
      </c>
      <c r="X165" s="52">
        <v>5542</v>
      </c>
      <c r="Y165" s="52">
        <v>3925</v>
      </c>
      <c r="DA165" s="63" t="s">
        <v>1477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0</v>
      </c>
      <c r="D167" s="52">
        <f>RES_hhdet_in!D167-RES_hhdet_in_new!D167</f>
        <v>742</v>
      </c>
      <c r="E167" s="52">
        <f>RES_hhdet_in!E167-RES_hhdet_in_new!E167</f>
        <v>571</v>
      </c>
      <c r="F167" s="52">
        <f>RES_hhdet_in!F167-RES_hhdet_in_new!F167</f>
        <v>498</v>
      </c>
      <c r="G167" s="52">
        <f>RES_hhdet_in!G167-RES_hhdet_in_new!G167</f>
        <v>663</v>
      </c>
      <c r="H167" s="52">
        <f>RES_hhdet_in!H167-RES_hhdet_in_new!H167</f>
        <v>567</v>
      </c>
      <c r="I167" s="52">
        <f>RES_hhdet_in!I167-RES_hhdet_in_new!I167</f>
        <v>397</v>
      </c>
      <c r="J167" s="52">
        <f>RES_hhdet_in!J167-RES_hhdet_in_new!J167</f>
        <v>244</v>
      </c>
      <c r="K167" s="52">
        <f>RES_hhdet_in!K167-RES_hhdet_in_new!K167</f>
        <v>260</v>
      </c>
      <c r="L167" s="52">
        <f>RES_hhdet_in!L167-RES_hhdet_in_new!L167</f>
        <v>399</v>
      </c>
      <c r="M167" s="52">
        <f>RES_hhdet_in!M167-RES_hhdet_in_new!M167</f>
        <v>490</v>
      </c>
      <c r="N167" s="52">
        <f>RES_hhdet_in!N167-RES_hhdet_in_new!N167</f>
        <v>752</v>
      </c>
      <c r="O167" s="52">
        <f>RES_hhdet_in!O167-RES_hhdet_in_new!O167</f>
        <v>665</v>
      </c>
      <c r="P167" s="52">
        <f>RES_hhdet_in!P167-RES_hhdet_in_new!P167</f>
        <v>589</v>
      </c>
      <c r="Q167" s="52">
        <f>RES_hhdet_in!Q167-RES_hhdet_in_new!Q167</f>
        <v>73</v>
      </c>
      <c r="R167" s="52">
        <f>RES_hhdet_in!R167-RES_hhdet_in_new!R167</f>
        <v>303</v>
      </c>
      <c r="S167" s="52">
        <f>RES_hhdet_in!S167-RES_hhdet_in_new!S167</f>
        <v>465</v>
      </c>
      <c r="T167" s="52">
        <f>RES_hhdet_in!T167-RES_hhdet_in_new!T167</f>
        <v>534</v>
      </c>
      <c r="U167" s="52">
        <f>RES_hhdet_in!U167-RES_hhdet_in_new!U167</f>
        <v>709</v>
      </c>
      <c r="V167" s="52">
        <f>RES_hhdet_in!V167-RES_hhdet_in_new!V167</f>
        <v>809</v>
      </c>
      <c r="W167" s="52">
        <f>RES_hhdet_in!W167-RES_hhdet_in_new!W167</f>
        <v>1016</v>
      </c>
      <c r="X167" s="52">
        <f>RES_hhdet_in!X167-RES_hhdet_in_new!X167</f>
        <v>706</v>
      </c>
      <c r="Y167" s="52">
        <f>RES_hhdet_in!Y167-RES_hhdet_in_new!Y167</f>
        <v>580</v>
      </c>
      <c r="DA167" s="63" t="s">
        <v>1478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1</v>
      </c>
      <c r="E168" s="52">
        <f>RES_hhdet_in!E168-RES_hhdet_in_new!E168</f>
        <v>1</v>
      </c>
      <c r="F168" s="52">
        <f>RES_hhdet_in!F168-RES_hhdet_in_new!F168</f>
        <v>0</v>
      </c>
      <c r="G168" s="52">
        <f>RES_hhdet_in!G168-RES_hhdet_in_new!G168</f>
        <v>1</v>
      </c>
      <c r="H168" s="52">
        <f>RES_hhdet_in!H168-RES_hhdet_in_new!H168</f>
        <v>0</v>
      </c>
      <c r="I168" s="52">
        <f>RES_hhdet_in!I168-RES_hhdet_in_new!I168</f>
        <v>2</v>
      </c>
      <c r="J168" s="52">
        <f>RES_hhdet_in!J168-RES_hhdet_in_new!J168</f>
        <v>1</v>
      </c>
      <c r="K168" s="52">
        <f>RES_hhdet_in!K168-RES_hhdet_in_new!K168</f>
        <v>0</v>
      </c>
      <c r="L168" s="52">
        <f>RES_hhdet_in!L168-RES_hhdet_in_new!L168</f>
        <v>1</v>
      </c>
      <c r="M168" s="52">
        <f>RES_hhdet_in!M168-RES_hhdet_in_new!M168</f>
        <v>0</v>
      </c>
      <c r="N168" s="52">
        <f>RES_hhdet_in!N168-RES_hhdet_in_new!N168</f>
        <v>1</v>
      </c>
      <c r="O168" s="52">
        <f>RES_hhdet_in!O168-RES_hhdet_in_new!O168</f>
        <v>0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0</v>
      </c>
      <c r="V168" s="52">
        <f>RES_hhdet_in!V168-RES_hhdet_in_new!V168</f>
        <v>0</v>
      </c>
      <c r="W168" s="52">
        <f>RES_hhdet_in!W168-RES_hhdet_in_new!W168</f>
        <v>2</v>
      </c>
      <c r="X168" s="52">
        <f>RES_hhdet_in!X168-RES_hhdet_in_new!X168</f>
        <v>0</v>
      </c>
      <c r="Y168" s="52">
        <f>RES_hhdet_in!Y168-RES_hhdet_in_new!Y168</f>
        <v>0</v>
      </c>
      <c r="DA168" s="63" t="s">
        <v>1479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X169" s="52">
        <f>RES_hhdet_in!X169-RES_hhdet_in_new!X169</f>
        <v>0</v>
      </c>
      <c r="Y169" s="52">
        <f>RES_hhdet_in!Y169-RES_hhdet_in_new!Y169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X170" s="52">
        <f>RES_hhdet_in!X170-RES_hhdet_in_new!X170</f>
        <v>0</v>
      </c>
      <c r="Y170" s="52">
        <f>RES_hhdet_in!Y170-RES_hhdet_in_new!Y170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110304</v>
      </c>
      <c r="D171" s="52">
        <f>RES_hhdet_in!D171-RES_hhdet_in_new!D171</f>
        <v>97457</v>
      </c>
      <c r="E171" s="52">
        <f>RES_hhdet_in!E171-RES_hhdet_in_new!E171</f>
        <v>107315</v>
      </c>
      <c r="F171" s="52">
        <f>RES_hhdet_in!F171-RES_hhdet_in_new!F171</f>
        <v>117824</v>
      </c>
      <c r="G171" s="52">
        <f>RES_hhdet_in!G171-RES_hhdet_in_new!G171</f>
        <v>122048</v>
      </c>
      <c r="H171" s="52">
        <f>RES_hhdet_in!H171-RES_hhdet_in_new!H171</f>
        <v>146503</v>
      </c>
      <c r="I171" s="52">
        <f>RES_hhdet_in!I171-RES_hhdet_in_new!I171</f>
        <v>40761</v>
      </c>
      <c r="J171" s="52">
        <f>RES_hhdet_in!J171-RES_hhdet_in_new!J171</f>
        <v>43201</v>
      </c>
      <c r="K171" s="52">
        <f>RES_hhdet_in!K171-RES_hhdet_in_new!K171</f>
        <v>66073</v>
      </c>
      <c r="L171" s="52">
        <f>RES_hhdet_in!L171-RES_hhdet_in_new!L171</f>
        <v>75972</v>
      </c>
      <c r="M171" s="52">
        <f>RES_hhdet_in!M171-RES_hhdet_in_new!M171</f>
        <v>99186</v>
      </c>
      <c r="N171" s="52">
        <f>RES_hhdet_in!N171-RES_hhdet_in_new!N171</f>
        <v>122368</v>
      </c>
      <c r="O171" s="52">
        <f>RES_hhdet_in!O171-RES_hhdet_in_new!O171</f>
        <v>113207</v>
      </c>
      <c r="P171" s="52">
        <f>RES_hhdet_in!P171-RES_hhdet_in_new!P171</f>
        <v>67358</v>
      </c>
      <c r="Q171" s="52">
        <f>RES_hhdet_in!Q171-RES_hhdet_in_new!Q171</f>
        <v>93497</v>
      </c>
      <c r="R171" s="52">
        <f>RES_hhdet_in!R171-RES_hhdet_in_new!R171</f>
        <v>115769</v>
      </c>
      <c r="S171" s="52">
        <f>RES_hhdet_in!S171-RES_hhdet_in_new!S171</f>
        <v>147789</v>
      </c>
      <c r="T171" s="52">
        <f>RES_hhdet_in!T171-RES_hhdet_in_new!T171</f>
        <v>133213</v>
      </c>
      <c r="U171" s="52">
        <f>RES_hhdet_in!U171-RES_hhdet_in_new!U171</f>
        <v>137118</v>
      </c>
      <c r="V171" s="52">
        <f>RES_hhdet_in!V171-RES_hhdet_in_new!V171</f>
        <v>122207</v>
      </c>
      <c r="W171" s="52">
        <f>RES_hhdet_in!W171-RES_hhdet_in_new!W171</f>
        <v>119480</v>
      </c>
      <c r="X171" s="52">
        <f>RES_hhdet_in!X171-RES_hhdet_in_new!X171</f>
        <v>81010</v>
      </c>
      <c r="Y171" s="52">
        <f>RES_hhdet_in!Y171-RES_hhdet_in_new!Y171</f>
        <v>98859</v>
      </c>
      <c r="DA171" s="63" t="s">
        <v>1480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11092</v>
      </c>
      <c r="D172" s="52">
        <f>RES_hhdet_in!D172-RES_hhdet_in_new!D172</f>
        <v>13290</v>
      </c>
      <c r="E172" s="52">
        <f>RES_hhdet_in!E172-RES_hhdet_in_new!E172</f>
        <v>9986</v>
      </c>
      <c r="F172" s="52">
        <f>RES_hhdet_in!F172-RES_hhdet_in_new!F172</f>
        <v>10348</v>
      </c>
      <c r="G172" s="52">
        <f>RES_hhdet_in!G172-RES_hhdet_in_new!G172</f>
        <v>14348</v>
      </c>
      <c r="H172" s="52">
        <f>RES_hhdet_in!H172-RES_hhdet_in_new!H172</f>
        <v>16807</v>
      </c>
      <c r="I172" s="52">
        <f>RES_hhdet_in!I172-RES_hhdet_in_new!I172</f>
        <v>30707</v>
      </c>
      <c r="J172" s="52">
        <f>RES_hhdet_in!J172-RES_hhdet_in_new!J172</f>
        <v>10570</v>
      </c>
      <c r="K172" s="52">
        <f>RES_hhdet_in!K172-RES_hhdet_in_new!K172</f>
        <v>5805</v>
      </c>
      <c r="L172" s="52">
        <f>RES_hhdet_in!L172-RES_hhdet_in_new!L172</f>
        <v>12360</v>
      </c>
      <c r="M172" s="52">
        <f>RES_hhdet_in!M172-RES_hhdet_in_new!M172</f>
        <v>12660</v>
      </c>
      <c r="N172" s="52">
        <f>RES_hhdet_in!N172-RES_hhdet_in_new!N172</f>
        <v>18081</v>
      </c>
      <c r="O172" s="52">
        <f>RES_hhdet_in!O172-RES_hhdet_in_new!O172</f>
        <v>17683</v>
      </c>
      <c r="P172" s="52">
        <f>RES_hhdet_in!P172-RES_hhdet_in_new!P172</f>
        <v>13765</v>
      </c>
      <c r="Q172" s="52">
        <f>RES_hhdet_in!Q172-RES_hhdet_in_new!Q172</f>
        <v>20394</v>
      </c>
      <c r="R172" s="52">
        <f>RES_hhdet_in!R172-RES_hhdet_in_new!R172</f>
        <v>15824</v>
      </c>
      <c r="S172" s="52">
        <f>RES_hhdet_in!S172-RES_hhdet_in_new!S172</f>
        <v>17791</v>
      </c>
      <c r="T172" s="52">
        <f>RES_hhdet_in!T172-RES_hhdet_in_new!T172</f>
        <v>16449</v>
      </c>
      <c r="U172" s="52">
        <f>RES_hhdet_in!U172-RES_hhdet_in_new!U172</f>
        <v>17665</v>
      </c>
      <c r="V172" s="52">
        <f>RES_hhdet_in!V172-RES_hhdet_in_new!V172</f>
        <v>17420</v>
      </c>
      <c r="W172" s="52">
        <f>RES_hhdet_in!W172-RES_hhdet_in_new!W172</f>
        <v>19342</v>
      </c>
      <c r="X172" s="52">
        <f>RES_hhdet_in!X172-RES_hhdet_in_new!X172</f>
        <v>13221</v>
      </c>
      <c r="Y172" s="52">
        <f>RES_hhdet_in!Y172-RES_hhdet_in_new!Y172</f>
        <v>10634</v>
      </c>
      <c r="DA172" s="63" t="s">
        <v>1481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X176" s="52">
        <v>0</v>
      </c>
      <c r="Y176" s="52">
        <v>0</v>
      </c>
      <c r="DA176" s="63" t="s">
        <v>1482</v>
      </c>
    </row>
    <row r="177" spans="1:105" ht="12" customHeight="1" x14ac:dyDescent="0.25">
      <c r="A177" s="109" t="s">
        <v>120</v>
      </c>
      <c r="B177" s="36"/>
      <c r="C177" s="36">
        <v>121396</v>
      </c>
      <c r="D177" s="36">
        <v>111488</v>
      </c>
      <c r="E177" s="36">
        <v>117876</v>
      </c>
      <c r="F177" s="36">
        <v>128670</v>
      </c>
      <c r="G177" s="36">
        <v>137062</v>
      </c>
      <c r="H177" s="36">
        <v>163879</v>
      </c>
      <c r="I177" s="36">
        <v>71862</v>
      </c>
      <c r="J177" s="36">
        <v>54023</v>
      </c>
      <c r="K177" s="36">
        <v>72139</v>
      </c>
      <c r="L177" s="36">
        <v>88728</v>
      </c>
      <c r="M177" s="36">
        <v>112344</v>
      </c>
      <c r="N177" s="36">
        <v>141212</v>
      </c>
      <c r="O177" s="36">
        <v>131555</v>
      </c>
      <c r="P177" s="36">
        <v>81715</v>
      </c>
      <c r="Q177" s="36">
        <v>113967</v>
      </c>
      <c r="R177" s="36">
        <v>131909</v>
      </c>
      <c r="S177" s="36">
        <v>166036</v>
      </c>
      <c r="T177" s="36">
        <v>150202</v>
      </c>
      <c r="U177" s="36">
        <v>155523</v>
      </c>
      <c r="V177" s="36">
        <v>140443</v>
      </c>
      <c r="W177" s="36">
        <v>139840</v>
      </c>
      <c r="X177" s="36">
        <v>94963</v>
      </c>
      <c r="Y177" s="36">
        <v>110101</v>
      </c>
      <c r="DA177" s="60" t="s">
        <v>1483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G3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1484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X2" s="140">
        <v>2021</v>
      </c>
      <c r="Y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1485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X5" s="52">
        <v>0</v>
      </c>
      <c r="Y5" s="52">
        <v>0</v>
      </c>
      <c r="DA5" s="63" t="s">
        <v>1486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1487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0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</v>
      </c>
      <c r="DA10" s="63" t="s">
        <v>1488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1489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1490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DA15" s="63" t="s">
        <v>1491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1492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1493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1494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DA22" s="60" t="s">
        <v>1495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1496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10</v>
      </c>
      <c r="K26" s="52">
        <v>3</v>
      </c>
      <c r="L26" s="52">
        <v>0</v>
      </c>
      <c r="M26" s="52">
        <v>1</v>
      </c>
      <c r="N26" s="52">
        <v>99</v>
      </c>
      <c r="O26" s="52">
        <v>151</v>
      </c>
      <c r="P26" s="52">
        <v>257</v>
      </c>
      <c r="Q26" s="52">
        <v>0</v>
      </c>
      <c r="R26" s="52">
        <v>63</v>
      </c>
      <c r="S26" s="52">
        <v>139</v>
      </c>
      <c r="T26" s="52">
        <v>305</v>
      </c>
      <c r="U26" s="52">
        <v>243</v>
      </c>
      <c r="V26" s="52">
        <v>189</v>
      </c>
      <c r="W26" s="52">
        <v>87</v>
      </c>
      <c r="X26" s="52">
        <v>58</v>
      </c>
      <c r="Y26" s="52">
        <v>63</v>
      </c>
      <c r="DA26" s="63" t="s">
        <v>1497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1</v>
      </c>
      <c r="S29" s="52">
        <v>1</v>
      </c>
      <c r="T29" s="52">
        <v>2</v>
      </c>
      <c r="U29" s="52">
        <v>4</v>
      </c>
      <c r="V29" s="52">
        <v>6</v>
      </c>
      <c r="W29" s="52">
        <v>3</v>
      </c>
      <c r="X29" s="52">
        <v>3</v>
      </c>
      <c r="Y29" s="52">
        <v>1</v>
      </c>
      <c r="DA29" s="63" t="s">
        <v>1498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1499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1500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29</v>
      </c>
      <c r="S35" s="52">
        <v>96</v>
      </c>
      <c r="T35" s="52">
        <v>259</v>
      </c>
      <c r="U35" s="52">
        <v>275</v>
      </c>
      <c r="V35" s="52">
        <v>285</v>
      </c>
      <c r="W35" s="52">
        <v>210</v>
      </c>
      <c r="X35" s="52">
        <v>173</v>
      </c>
      <c r="Y35" s="52">
        <v>150</v>
      </c>
      <c r="DA35" s="63" t="s">
        <v>1501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2</v>
      </c>
      <c r="S36" s="52">
        <v>14</v>
      </c>
      <c r="T36" s="52">
        <v>36</v>
      </c>
      <c r="U36" s="52">
        <v>35</v>
      </c>
      <c r="V36" s="52">
        <v>37</v>
      </c>
      <c r="W36" s="52">
        <v>30</v>
      </c>
      <c r="X36" s="52">
        <v>28</v>
      </c>
      <c r="Y36" s="52">
        <v>9</v>
      </c>
      <c r="DA36" s="63" t="s">
        <v>1502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1503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31</v>
      </c>
      <c r="S41" s="36">
        <v>110</v>
      </c>
      <c r="T41" s="36">
        <v>295</v>
      </c>
      <c r="U41" s="36">
        <v>301</v>
      </c>
      <c r="V41" s="36">
        <v>326</v>
      </c>
      <c r="W41" s="36">
        <v>236</v>
      </c>
      <c r="X41" s="36">
        <v>208</v>
      </c>
      <c r="Y41" s="36">
        <v>161</v>
      </c>
      <c r="DA41" s="60" t="s">
        <v>1504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1505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59</v>
      </c>
      <c r="K45" s="52">
        <v>1815</v>
      </c>
      <c r="L45" s="52">
        <v>3400</v>
      </c>
      <c r="M45" s="52">
        <v>11393</v>
      </c>
      <c r="N45" s="52">
        <v>18636</v>
      </c>
      <c r="O45" s="52">
        <v>21405</v>
      </c>
      <c r="P45" s="52">
        <v>1851</v>
      </c>
      <c r="Q45" s="52">
        <v>499</v>
      </c>
      <c r="R45" s="52">
        <v>0</v>
      </c>
      <c r="S45" s="52">
        <v>0</v>
      </c>
      <c r="T45" s="52">
        <v>972</v>
      </c>
      <c r="U45" s="52">
        <v>7791</v>
      </c>
      <c r="V45" s="52">
        <v>9966</v>
      </c>
      <c r="W45" s="52">
        <v>6040</v>
      </c>
      <c r="X45" s="52">
        <v>0</v>
      </c>
      <c r="Y45" s="52">
        <v>0</v>
      </c>
      <c r="DA45" s="63" t="s">
        <v>1506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6</v>
      </c>
      <c r="S48" s="52">
        <v>2</v>
      </c>
      <c r="T48" s="52">
        <v>2</v>
      </c>
      <c r="U48" s="52">
        <v>39</v>
      </c>
      <c r="V48" s="52">
        <v>153</v>
      </c>
      <c r="W48" s="52">
        <v>138</v>
      </c>
      <c r="X48" s="52">
        <v>137</v>
      </c>
      <c r="Y48" s="52">
        <v>40</v>
      </c>
      <c r="DA48" s="63" t="s">
        <v>1507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7</v>
      </c>
      <c r="K50" s="52">
        <v>350</v>
      </c>
      <c r="L50" s="52">
        <v>923</v>
      </c>
      <c r="M50" s="52">
        <v>2832</v>
      </c>
      <c r="N50" s="52">
        <v>3666</v>
      </c>
      <c r="O50" s="52">
        <v>3751</v>
      </c>
      <c r="P50" s="52">
        <v>244</v>
      </c>
      <c r="Q50" s="52">
        <v>343</v>
      </c>
      <c r="R50" s="52">
        <v>1061</v>
      </c>
      <c r="S50" s="52">
        <v>719</v>
      </c>
      <c r="T50" s="52">
        <v>433</v>
      </c>
      <c r="U50" s="52">
        <v>657</v>
      </c>
      <c r="V50" s="52">
        <v>1334</v>
      </c>
      <c r="W50" s="52">
        <v>5544</v>
      </c>
      <c r="X50" s="52">
        <v>10194</v>
      </c>
      <c r="Y50" s="52">
        <v>5813</v>
      </c>
      <c r="DA50" s="63" t="s">
        <v>1508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8</v>
      </c>
      <c r="N51" s="52">
        <v>20</v>
      </c>
      <c r="O51" s="52">
        <v>18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11</v>
      </c>
      <c r="W51" s="52">
        <v>0</v>
      </c>
      <c r="X51" s="52">
        <v>0</v>
      </c>
      <c r="Y51" s="52">
        <v>0</v>
      </c>
      <c r="DA51" s="63" t="s">
        <v>1509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4892</v>
      </c>
      <c r="V54" s="52">
        <v>8524</v>
      </c>
      <c r="W54" s="52">
        <v>16577</v>
      </c>
      <c r="X54" s="52">
        <v>9775</v>
      </c>
      <c r="Y54" s="52">
        <v>0</v>
      </c>
      <c r="DA54" s="63" t="s">
        <v>1510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632</v>
      </c>
      <c r="V55" s="52">
        <v>1212</v>
      </c>
      <c r="W55" s="52">
        <v>2684</v>
      </c>
      <c r="X55" s="52">
        <v>1603</v>
      </c>
      <c r="Y55" s="52">
        <v>0</v>
      </c>
      <c r="DA55" s="63" t="s">
        <v>1511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1512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1385</v>
      </c>
      <c r="S60" s="36">
        <v>6456</v>
      </c>
      <c r="T60" s="36">
        <v>12666</v>
      </c>
      <c r="U60" s="36">
        <v>22621</v>
      </c>
      <c r="V60" s="36">
        <v>23663</v>
      </c>
      <c r="W60" s="36">
        <v>14781</v>
      </c>
      <c r="X60" s="36">
        <v>1014</v>
      </c>
      <c r="Y60" s="36">
        <v>1241</v>
      </c>
      <c r="DA60" s="60" t="s">
        <v>1513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1514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2968</v>
      </c>
      <c r="K64" s="52">
        <v>3626</v>
      </c>
      <c r="L64" s="52">
        <v>395</v>
      </c>
      <c r="M64" s="52">
        <v>1</v>
      </c>
      <c r="N64" s="52">
        <v>0</v>
      </c>
      <c r="O64" s="52">
        <v>62</v>
      </c>
      <c r="P64" s="52">
        <v>417</v>
      </c>
      <c r="Q64" s="52">
        <v>181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1196</v>
      </c>
      <c r="Y64" s="52">
        <v>4069</v>
      </c>
      <c r="DA64" s="63" t="s">
        <v>1515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3</v>
      </c>
      <c r="S67" s="52">
        <v>2</v>
      </c>
      <c r="T67" s="52">
        <v>0</v>
      </c>
      <c r="U67" s="52">
        <v>0</v>
      </c>
      <c r="V67" s="52">
        <v>0</v>
      </c>
      <c r="W67" s="52">
        <v>0</v>
      </c>
      <c r="X67" s="52">
        <v>3</v>
      </c>
      <c r="Y67" s="52">
        <v>13</v>
      </c>
      <c r="DA67" s="63" t="s">
        <v>1516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544</v>
      </c>
      <c r="K69" s="52">
        <v>667</v>
      </c>
      <c r="L69" s="52">
        <v>224</v>
      </c>
      <c r="M69" s="52">
        <v>521</v>
      </c>
      <c r="N69" s="52">
        <v>491</v>
      </c>
      <c r="O69" s="52">
        <v>197</v>
      </c>
      <c r="P69" s="52">
        <v>141</v>
      </c>
      <c r="Q69" s="52">
        <v>42</v>
      </c>
      <c r="R69" s="52">
        <v>127</v>
      </c>
      <c r="S69" s="52">
        <v>462</v>
      </c>
      <c r="T69" s="52">
        <v>674</v>
      </c>
      <c r="U69" s="52">
        <v>851</v>
      </c>
      <c r="V69" s="52">
        <v>1761</v>
      </c>
      <c r="W69" s="52">
        <v>479</v>
      </c>
      <c r="X69" s="52">
        <v>1386</v>
      </c>
      <c r="Y69" s="52">
        <v>3913</v>
      </c>
      <c r="DA69" s="63" t="s">
        <v>1517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5</v>
      </c>
      <c r="K70" s="52">
        <v>6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3</v>
      </c>
      <c r="DA70" s="63" t="s">
        <v>1518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47</v>
      </c>
      <c r="S73" s="52">
        <v>10</v>
      </c>
      <c r="T73" s="52">
        <v>0</v>
      </c>
      <c r="U73" s="52">
        <v>0</v>
      </c>
      <c r="V73" s="52">
        <v>126</v>
      </c>
      <c r="W73" s="52">
        <v>0</v>
      </c>
      <c r="X73" s="52">
        <v>32</v>
      </c>
      <c r="Y73" s="52">
        <v>163</v>
      </c>
      <c r="DA73" s="63" t="s">
        <v>1519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7</v>
      </c>
      <c r="S74" s="52">
        <v>2</v>
      </c>
      <c r="T74" s="52">
        <v>0</v>
      </c>
      <c r="U74" s="52">
        <v>0</v>
      </c>
      <c r="V74" s="52">
        <v>17</v>
      </c>
      <c r="W74" s="52">
        <v>0</v>
      </c>
      <c r="X74" s="52">
        <v>3</v>
      </c>
      <c r="Y74" s="52">
        <v>14</v>
      </c>
      <c r="DA74" s="63" t="s">
        <v>1520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2562</v>
      </c>
      <c r="S78" s="52">
        <v>1673</v>
      </c>
      <c r="T78" s="52">
        <v>205</v>
      </c>
      <c r="U78" s="52">
        <v>45</v>
      </c>
      <c r="V78" s="52">
        <v>81</v>
      </c>
      <c r="W78" s="52">
        <v>93</v>
      </c>
      <c r="X78" s="52">
        <v>2868</v>
      </c>
      <c r="Y78" s="52">
        <v>4973</v>
      </c>
      <c r="DA78" s="63" t="s">
        <v>1521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86</v>
      </c>
      <c r="S79" s="36">
        <v>66</v>
      </c>
      <c r="T79" s="36">
        <v>7</v>
      </c>
      <c r="U79" s="36">
        <v>16</v>
      </c>
      <c r="V79" s="36">
        <v>11</v>
      </c>
      <c r="W79" s="36">
        <v>2</v>
      </c>
      <c r="X79" s="36">
        <v>52</v>
      </c>
      <c r="Y79" s="36">
        <v>175</v>
      </c>
      <c r="DA79" s="60" t="s">
        <v>1522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1523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5411</v>
      </c>
      <c r="K83" s="52">
        <v>16730</v>
      </c>
      <c r="L83" s="52">
        <v>31339</v>
      </c>
      <c r="M83" s="52">
        <v>73845</v>
      </c>
      <c r="N83" s="52">
        <v>45127</v>
      </c>
      <c r="O83" s="52">
        <v>20896</v>
      </c>
      <c r="P83" s="52">
        <v>0</v>
      </c>
      <c r="Q83" s="52">
        <v>3846</v>
      </c>
      <c r="R83" s="52">
        <v>6930</v>
      </c>
      <c r="S83" s="52">
        <v>13450</v>
      </c>
      <c r="T83" s="52">
        <v>18453</v>
      </c>
      <c r="U83" s="52">
        <v>42303</v>
      </c>
      <c r="V83" s="52">
        <v>62922</v>
      </c>
      <c r="W83" s="52">
        <v>53170</v>
      </c>
      <c r="X83" s="52">
        <v>52529</v>
      </c>
      <c r="Y83" s="52">
        <v>47328</v>
      </c>
      <c r="DA83" s="63" t="s">
        <v>1524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15</v>
      </c>
      <c r="S86" s="52">
        <v>81</v>
      </c>
      <c r="T86" s="52">
        <v>148</v>
      </c>
      <c r="U86" s="52">
        <v>351</v>
      </c>
      <c r="V86" s="52">
        <v>980</v>
      </c>
      <c r="W86" s="52">
        <v>822</v>
      </c>
      <c r="X86" s="52">
        <v>1124</v>
      </c>
      <c r="Y86" s="52">
        <v>780</v>
      </c>
      <c r="DA86" s="63" t="s">
        <v>1525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4296</v>
      </c>
      <c r="K88" s="52">
        <v>14294</v>
      </c>
      <c r="L88" s="52">
        <v>27794</v>
      </c>
      <c r="M88" s="52">
        <v>67335</v>
      </c>
      <c r="N88" s="52">
        <v>41552</v>
      </c>
      <c r="O88" s="52">
        <v>18801</v>
      </c>
      <c r="P88" s="52">
        <v>2188</v>
      </c>
      <c r="Q88" s="52">
        <v>1772</v>
      </c>
      <c r="R88" s="52">
        <v>5891</v>
      </c>
      <c r="S88" s="52">
        <v>12614</v>
      </c>
      <c r="T88" s="52">
        <v>18244</v>
      </c>
      <c r="U88" s="52">
        <v>41088</v>
      </c>
      <c r="V88" s="52">
        <v>63271</v>
      </c>
      <c r="W88" s="52">
        <v>54115</v>
      </c>
      <c r="X88" s="52">
        <v>57523</v>
      </c>
      <c r="Y88" s="52">
        <v>46728</v>
      </c>
      <c r="DA88" s="63" t="s">
        <v>1526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17</v>
      </c>
      <c r="K89" s="52">
        <v>2</v>
      </c>
      <c r="L89" s="52">
        <v>0</v>
      </c>
      <c r="M89" s="52">
        <v>242</v>
      </c>
      <c r="N89" s="52">
        <v>22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86</v>
      </c>
      <c r="W89" s="52">
        <v>50</v>
      </c>
      <c r="X89" s="52">
        <v>125</v>
      </c>
      <c r="Y89" s="52">
        <v>44</v>
      </c>
      <c r="DA89" s="63" t="s">
        <v>1527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8</v>
      </c>
      <c r="T92" s="52">
        <v>13</v>
      </c>
      <c r="U92" s="52">
        <v>22</v>
      </c>
      <c r="V92" s="52">
        <v>12</v>
      </c>
      <c r="W92" s="52">
        <v>7</v>
      </c>
      <c r="X92" s="52">
        <v>0</v>
      </c>
      <c r="Y92" s="52">
        <v>9</v>
      </c>
      <c r="DA92" s="63" t="s">
        <v>1528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1529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0</v>
      </c>
      <c r="Q96" s="52">
        <v>0</v>
      </c>
      <c r="R96" s="52">
        <v>0</v>
      </c>
      <c r="S96" s="52">
        <v>2319</v>
      </c>
      <c r="T96" s="52">
        <v>3008</v>
      </c>
      <c r="U96" s="52">
        <v>4140</v>
      </c>
      <c r="V96" s="52">
        <v>1886</v>
      </c>
      <c r="W96" s="52">
        <v>998</v>
      </c>
      <c r="X96" s="52">
        <v>0</v>
      </c>
      <c r="Y96" s="52">
        <v>1938</v>
      </c>
      <c r="DA96" s="63" t="s">
        <v>1530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279</v>
      </c>
      <c r="T97" s="52">
        <v>371</v>
      </c>
      <c r="U97" s="52">
        <v>536</v>
      </c>
      <c r="V97" s="52">
        <v>269</v>
      </c>
      <c r="W97" s="52">
        <v>162</v>
      </c>
      <c r="X97" s="52">
        <v>0</v>
      </c>
      <c r="Y97" s="52">
        <v>208</v>
      </c>
      <c r="DA97" s="63" t="s">
        <v>1531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1532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X102" s="52">
        <v>0</v>
      </c>
      <c r="Y102" s="52">
        <v>0</v>
      </c>
      <c r="DA102" s="63" t="s">
        <v>1533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0</v>
      </c>
      <c r="Q103" s="36">
        <v>0</v>
      </c>
      <c r="R103" s="36">
        <v>19021</v>
      </c>
      <c r="S103" s="36">
        <v>42727</v>
      </c>
      <c r="T103" s="36">
        <v>61959</v>
      </c>
      <c r="U103" s="36">
        <v>89102</v>
      </c>
      <c r="V103" s="36">
        <v>86699</v>
      </c>
      <c r="W103" s="36">
        <v>65720</v>
      </c>
      <c r="X103" s="36">
        <v>63085</v>
      </c>
      <c r="Y103" s="36">
        <v>65966</v>
      </c>
      <c r="DA103" s="60" t="s">
        <v>1534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1535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1536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1537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1538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1539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1540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1541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1542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1543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1544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41306</v>
      </c>
      <c r="K126" s="52">
        <v>63243</v>
      </c>
      <c r="L126" s="52">
        <v>22608</v>
      </c>
      <c r="M126" s="52">
        <v>49372</v>
      </c>
      <c r="N126" s="52">
        <v>100886</v>
      </c>
      <c r="O126" s="52">
        <v>119139</v>
      </c>
      <c r="P126" s="52">
        <v>74351</v>
      </c>
      <c r="Q126" s="52">
        <v>90471</v>
      </c>
      <c r="R126" s="52">
        <v>114577</v>
      </c>
      <c r="S126" s="52">
        <v>151883</v>
      </c>
      <c r="T126" s="52">
        <v>148433</v>
      </c>
      <c r="U126" s="52">
        <v>153808</v>
      </c>
      <c r="V126" s="52">
        <v>139975</v>
      </c>
      <c r="W126" s="52">
        <v>177773</v>
      </c>
      <c r="X126" s="52">
        <v>199928</v>
      </c>
      <c r="Y126" s="52">
        <v>200881</v>
      </c>
      <c r="DA126" s="63" t="s">
        <v>1545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500</v>
      </c>
      <c r="S129" s="52">
        <v>1286</v>
      </c>
      <c r="T129" s="52">
        <v>1762</v>
      </c>
      <c r="U129" s="52">
        <v>2241</v>
      </c>
      <c r="V129" s="52">
        <v>3363</v>
      </c>
      <c r="W129" s="52">
        <v>2363</v>
      </c>
      <c r="X129" s="52">
        <v>3229</v>
      </c>
      <c r="Y129" s="52">
        <v>2825</v>
      </c>
      <c r="DA129" s="63" t="s">
        <v>1546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19744</v>
      </c>
      <c r="K131" s="52">
        <v>37739</v>
      </c>
      <c r="L131" s="52">
        <v>44039</v>
      </c>
      <c r="M131" s="52">
        <v>44444</v>
      </c>
      <c r="N131" s="52">
        <v>100699</v>
      </c>
      <c r="O131" s="52">
        <v>117625</v>
      </c>
      <c r="P131" s="52">
        <v>71482</v>
      </c>
      <c r="Q131" s="52">
        <v>86635</v>
      </c>
      <c r="R131" s="52">
        <v>105237</v>
      </c>
      <c r="S131" s="52">
        <v>143358</v>
      </c>
      <c r="T131" s="52">
        <v>146912</v>
      </c>
      <c r="U131" s="52">
        <v>151631</v>
      </c>
      <c r="V131" s="52">
        <v>138646</v>
      </c>
      <c r="W131" s="52">
        <v>173984</v>
      </c>
      <c r="X131" s="52">
        <v>195472</v>
      </c>
      <c r="Y131" s="52">
        <v>196551</v>
      </c>
      <c r="DA131" s="63" t="s">
        <v>1547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57</v>
      </c>
      <c r="K132" s="52">
        <v>16</v>
      </c>
      <c r="L132" s="52">
        <v>72</v>
      </c>
      <c r="M132" s="52">
        <v>0</v>
      </c>
      <c r="N132" s="52">
        <v>28</v>
      </c>
      <c r="O132" s="52">
        <v>84</v>
      </c>
      <c r="P132" s="52">
        <v>65</v>
      </c>
      <c r="Q132" s="52">
        <v>86</v>
      </c>
      <c r="R132" s="52">
        <v>85</v>
      </c>
      <c r="S132" s="52">
        <v>200</v>
      </c>
      <c r="T132" s="52">
        <v>149</v>
      </c>
      <c r="U132" s="52">
        <v>270</v>
      </c>
      <c r="V132" s="52">
        <v>131</v>
      </c>
      <c r="W132" s="52">
        <v>334</v>
      </c>
      <c r="X132" s="52">
        <v>339</v>
      </c>
      <c r="Y132" s="52">
        <v>341</v>
      </c>
      <c r="DA132" s="63" t="s">
        <v>1548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5239</v>
      </c>
      <c r="S135" s="52">
        <v>10088</v>
      </c>
      <c r="T135" s="52">
        <v>2958</v>
      </c>
      <c r="U135" s="52">
        <v>5251</v>
      </c>
      <c r="V135" s="52">
        <v>5270</v>
      </c>
      <c r="W135" s="52">
        <v>9305</v>
      </c>
      <c r="X135" s="52">
        <v>11787</v>
      </c>
      <c r="Y135" s="52">
        <v>13655</v>
      </c>
      <c r="DA135" s="63" t="s">
        <v>1549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716</v>
      </c>
      <c r="S136" s="52">
        <v>1214</v>
      </c>
      <c r="T136" s="52">
        <v>366</v>
      </c>
      <c r="U136" s="52">
        <v>677</v>
      </c>
      <c r="V136" s="52">
        <v>754</v>
      </c>
      <c r="W136" s="52">
        <v>1507</v>
      </c>
      <c r="X136" s="52">
        <v>1924</v>
      </c>
      <c r="Y136" s="52">
        <v>1468</v>
      </c>
      <c r="DA136" s="63" t="s">
        <v>1550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1551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89536</v>
      </c>
      <c r="S141" s="36">
        <v>157862</v>
      </c>
      <c r="T141" s="36">
        <v>179472</v>
      </c>
      <c r="U141" s="36">
        <v>229113</v>
      </c>
      <c r="V141" s="36">
        <v>249546</v>
      </c>
      <c r="W141" s="36">
        <v>297577</v>
      </c>
      <c r="X141" s="36">
        <v>317701</v>
      </c>
      <c r="Y141" s="36">
        <v>327827</v>
      </c>
      <c r="DA141" s="60" t="s">
        <v>1552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1553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26576</v>
      </c>
      <c r="K145" s="52">
        <v>47925</v>
      </c>
      <c r="L145" s="52">
        <v>58063</v>
      </c>
      <c r="M145" s="52">
        <v>52807</v>
      </c>
      <c r="N145" s="52">
        <v>64608</v>
      </c>
      <c r="O145" s="52">
        <v>121402</v>
      </c>
      <c r="P145" s="52">
        <v>80994</v>
      </c>
      <c r="Q145" s="52">
        <v>100123</v>
      </c>
      <c r="R145" s="52">
        <v>136282</v>
      </c>
      <c r="S145" s="52">
        <v>123707</v>
      </c>
      <c r="T145" s="52">
        <v>211679</v>
      </c>
      <c r="U145" s="52">
        <v>174376</v>
      </c>
      <c r="V145" s="52">
        <v>186387</v>
      </c>
      <c r="W145" s="52">
        <v>122463</v>
      </c>
      <c r="X145" s="52">
        <v>209234</v>
      </c>
      <c r="Y145" s="52">
        <v>183666</v>
      </c>
      <c r="DA145" s="63" t="s">
        <v>1554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4936</v>
      </c>
      <c r="S147" s="52">
        <v>12216</v>
      </c>
      <c r="T147" s="52">
        <v>16750</v>
      </c>
      <c r="U147" s="52">
        <v>23399</v>
      </c>
      <c r="V147" s="52">
        <v>38088</v>
      </c>
      <c r="W147" s="52">
        <v>21600</v>
      </c>
      <c r="X147" s="52">
        <v>26307</v>
      </c>
      <c r="Y147" s="52">
        <v>22197</v>
      </c>
      <c r="DA147" s="63" t="s">
        <v>1555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205</v>
      </c>
      <c r="S149" s="52">
        <v>401</v>
      </c>
      <c r="T149" s="52">
        <v>874</v>
      </c>
      <c r="U149" s="52">
        <v>1113</v>
      </c>
      <c r="V149" s="52">
        <v>1638</v>
      </c>
      <c r="W149" s="52">
        <v>1815</v>
      </c>
      <c r="X149" s="52">
        <v>2521</v>
      </c>
      <c r="Y149" s="52">
        <v>1731</v>
      </c>
      <c r="DA149" s="63" t="s">
        <v>1556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2</v>
      </c>
      <c r="V150" s="52">
        <v>2</v>
      </c>
      <c r="W150" s="52">
        <v>3</v>
      </c>
      <c r="X150" s="52">
        <v>3</v>
      </c>
      <c r="Y150" s="52">
        <v>2</v>
      </c>
      <c r="DA150" s="63" t="s">
        <v>1557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77892</v>
      </c>
      <c r="S153" s="52">
        <v>124686</v>
      </c>
      <c r="T153" s="52">
        <v>214819</v>
      </c>
      <c r="U153" s="52">
        <v>212345</v>
      </c>
      <c r="V153" s="52">
        <v>245082</v>
      </c>
      <c r="W153" s="52">
        <v>210860</v>
      </c>
      <c r="X153" s="52">
        <v>285534</v>
      </c>
      <c r="Y153" s="52">
        <v>292009</v>
      </c>
      <c r="DA153" s="63" t="s">
        <v>1558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10657</v>
      </c>
      <c r="S154" s="52">
        <v>15016</v>
      </c>
      <c r="T154" s="52">
        <v>26547</v>
      </c>
      <c r="U154" s="52">
        <v>27372</v>
      </c>
      <c r="V154" s="52">
        <v>34969</v>
      </c>
      <c r="W154" s="52">
        <v>34145</v>
      </c>
      <c r="X154" s="52">
        <v>46616</v>
      </c>
      <c r="Y154" s="52">
        <v>31433</v>
      </c>
      <c r="DA154" s="63" t="s">
        <v>1559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0</v>
      </c>
      <c r="S158" s="52">
        <v>0</v>
      </c>
      <c r="T158" s="52">
        <v>0</v>
      </c>
      <c r="U158" s="52">
        <v>0</v>
      </c>
      <c r="V158" s="52">
        <v>0</v>
      </c>
      <c r="W158" s="52">
        <v>0</v>
      </c>
      <c r="X158" s="52">
        <v>0</v>
      </c>
      <c r="Y158" s="52">
        <v>0</v>
      </c>
      <c r="DA158" s="63" t="s">
        <v>1560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88755</v>
      </c>
      <c r="S159" s="36">
        <v>140102</v>
      </c>
      <c r="T159" s="36">
        <v>242222</v>
      </c>
      <c r="U159" s="36">
        <v>240820</v>
      </c>
      <c r="V159" s="36">
        <v>281703</v>
      </c>
      <c r="W159" s="36">
        <v>246836</v>
      </c>
      <c r="X159" s="36">
        <v>334685</v>
      </c>
      <c r="Y159" s="36">
        <v>325169</v>
      </c>
      <c r="DA159" s="60" t="s">
        <v>1561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1562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0</v>
      </c>
      <c r="I163" s="52">
        <v>0</v>
      </c>
      <c r="J163" s="52">
        <v>14355</v>
      </c>
      <c r="K163" s="52">
        <v>31961</v>
      </c>
      <c r="L163" s="52">
        <v>45280</v>
      </c>
      <c r="M163" s="52">
        <v>66050</v>
      </c>
      <c r="N163" s="52">
        <v>96517</v>
      </c>
      <c r="O163" s="52">
        <v>102660</v>
      </c>
      <c r="P163" s="52">
        <v>39793</v>
      </c>
      <c r="Q163" s="52">
        <v>65574</v>
      </c>
      <c r="R163" s="52">
        <v>64324</v>
      </c>
      <c r="S163" s="52">
        <v>95053</v>
      </c>
      <c r="T163" s="52">
        <v>81052</v>
      </c>
      <c r="U163" s="52">
        <v>83907</v>
      </c>
      <c r="V163" s="52">
        <v>61209</v>
      </c>
      <c r="W163" s="52">
        <v>82392</v>
      </c>
      <c r="X163" s="52">
        <v>42579</v>
      </c>
      <c r="Y163" s="52">
        <v>45616</v>
      </c>
      <c r="DA163" s="63" t="s">
        <v>1563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0</v>
      </c>
      <c r="Q165" s="52">
        <v>0</v>
      </c>
      <c r="R165" s="52">
        <v>1457</v>
      </c>
      <c r="S165" s="52">
        <v>3942</v>
      </c>
      <c r="T165" s="52">
        <v>4861</v>
      </c>
      <c r="U165" s="52">
        <v>6048</v>
      </c>
      <c r="V165" s="52">
        <v>8110</v>
      </c>
      <c r="W165" s="52">
        <v>5260</v>
      </c>
      <c r="X165" s="52">
        <v>6130</v>
      </c>
      <c r="Y165" s="52">
        <v>4143</v>
      </c>
      <c r="DA165" s="63" t="s">
        <v>1564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119</v>
      </c>
      <c r="S167" s="52">
        <v>326</v>
      </c>
      <c r="T167" s="52">
        <v>500</v>
      </c>
      <c r="U167" s="52">
        <v>755</v>
      </c>
      <c r="V167" s="52">
        <v>878</v>
      </c>
      <c r="W167" s="52">
        <v>1203</v>
      </c>
      <c r="X167" s="52">
        <v>835</v>
      </c>
      <c r="Y167" s="52">
        <v>663</v>
      </c>
      <c r="DA167" s="63" t="s">
        <v>1565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3</v>
      </c>
      <c r="X168" s="52">
        <v>0</v>
      </c>
      <c r="Y168" s="52">
        <v>0</v>
      </c>
      <c r="DA168" s="63" t="s">
        <v>1566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0</v>
      </c>
      <c r="Q171" s="52">
        <v>0</v>
      </c>
      <c r="R171" s="52">
        <v>45780</v>
      </c>
      <c r="S171" s="52">
        <v>100777</v>
      </c>
      <c r="T171" s="52">
        <v>121908</v>
      </c>
      <c r="U171" s="52">
        <v>143601</v>
      </c>
      <c r="V171" s="52">
        <v>131500</v>
      </c>
      <c r="W171" s="52">
        <v>140420</v>
      </c>
      <c r="X171" s="52">
        <v>95197</v>
      </c>
      <c r="Y171" s="52">
        <v>112716</v>
      </c>
      <c r="DA171" s="63" t="s">
        <v>1567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6258</v>
      </c>
      <c r="S172" s="52">
        <v>12141</v>
      </c>
      <c r="T172" s="52">
        <v>15065</v>
      </c>
      <c r="U172" s="52">
        <v>18512</v>
      </c>
      <c r="V172" s="52">
        <v>18753</v>
      </c>
      <c r="W172" s="52">
        <v>22743</v>
      </c>
      <c r="X172" s="52">
        <v>15543</v>
      </c>
      <c r="Y172" s="52">
        <v>12126</v>
      </c>
      <c r="DA172" s="63" t="s">
        <v>1568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0</v>
      </c>
      <c r="X176" s="52">
        <v>0</v>
      </c>
      <c r="Y176" s="52">
        <v>0</v>
      </c>
      <c r="DA176" s="63" t="s">
        <v>1569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0</v>
      </c>
      <c r="Q177" s="36">
        <v>0</v>
      </c>
      <c r="R177" s="36">
        <v>52171</v>
      </c>
      <c r="S177" s="36">
        <v>113217</v>
      </c>
      <c r="T177" s="36">
        <v>137458</v>
      </c>
      <c r="U177" s="36">
        <v>162853</v>
      </c>
      <c r="V177" s="36">
        <v>151132</v>
      </c>
      <c r="W177" s="36">
        <v>164367</v>
      </c>
      <c r="X177" s="36">
        <v>111591</v>
      </c>
      <c r="Y177" s="36">
        <v>125533</v>
      </c>
      <c r="DA177" s="60" t="s">
        <v>1570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1572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1573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1574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1575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1576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1577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1578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1579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1580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1581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1582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1583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1584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1585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1586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1587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1588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1589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1590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1591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0.9809331386597534</v>
      </c>
      <c r="E24" s="117">
        <f t="shared" si="7"/>
        <v>1.9395232115886818</v>
      </c>
      <c r="F24" s="117">
        <f t="shared" si="7"/>
        <v>1.9437685085915897</v>
      </c>
      <c r="G24" s="117">
        <f t="shared" si="7"/>
        <v>3.1809543493064747</v>
      </c>
      <c r="H24" s="117">
        <f t="shared" si="7"/>
        <v>3.2319034381733514</v>
      </c>
      <c r="I24" s="117">
        <f t="shared" si="7"/>
        <v>3.7610873853284259</v>
      </c>
      <c r="J24" s="117">
        <f t="shared" si="7"/>
        <v>3.6341493896258017</v>
      </c>
      <c r="K24" s="117">
        <f t="shared" si="7"/>
        <v>3.6221145746347858</v>
      </c>
      <c r="L24" s="117">
        <f t="shared" si="7"/>
        <v>4.1860106320335735</v>
      </c>
      <c r="M24" s="117">
        <f t="shared" si="7"/>
        <v>3.8202760316909936</v>
      </c>
      <c r="N24" s="117">
        <f t="shared" si="7"/>
        <v>3.8475541746219779</v>
      </c>
      <c r="O24" s="117">
        <f t="shared" si="7"/>
        <v>3.7674924428575434</v>
      </c>
      <c r="P24" s="117">
        <f t="shared" si="7"/>
        <v>5.2600075793988292</v>
      </c>
      <c r="Q24" s="117">
        <f t="shared" si="7"/>
        <v>3.2996500233089985</v>
      </c>
      <c r="R24" s="117">
        <f t="shared" ref="R24:V24" si="8">R25+R28+R30+R39</f>
        <v>3.5519380983327049</v>
      </c>
      <c r="S24" s="117">
        <f t="shared" si="8"/>
        <v>3.4354749925792478</v>
      </c>
      <c r="T24" s="117">
        <f t="shared" si="8"/>
        <v>3.3043311961872606</v>
      </c>
      <c r="U24" s="117">
        <f t="shared" si="8"/>
        <v>3.3058467264577307</v>
      </c>
      <c r="V24" s="117">
        <f t="shared" si="8"/>
        <v>3.2979301606922005</v>
      </c>
      <c r="W24" s="117">
        <f t="shared" ref="W24:Y24" si="9">W25+W28+W30+W39</f>
        <v>3.1099137072170562</v>
      </c>
      <c r="X24" s="117">
        <f t="shared" si="9"/>
        <v>2.8553481265914975</v>
      </c>
      <c r="Y24" s="117">
        <f t="shared" si="9"/>
        <v>2.6364451713425745</v>
      </c>
      <c r="DA24" s="129" t="s">
        <v>1592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0.92475948325476964</v>
      </c>
      <c r="E25" s="122">
        <f t="shared" si="10"/>
        <v>1.8433414637299164</v>
      </c>
      <c r="F25" s="122">
        <f t="shared" si="10"/>
        <v>1.8170915235412755</v>
      </c>
      <c r="G25" s="122">
        <f t="shared" si="10"/>
        <v>3.0145467047753391</v>
      </c>
      <c r="H25" s="122">
        <f t="shared" si="10"/>
        <v>3.0400585242504468</v>
      </c>
      <c r="I25" s="122">
        <f t="shared" si="10"/>
        <v>3.550509834383166</v>
      </c>
      <c r="J25" s="122">
        <f t="shared" si="10"/>
        <v>3.4334339717323874</v>
      </c>
      <c r="K25" s="122">
        <f t="shared" si="10"/>
        <v>3.4117347448281703</v>
      </c>
      <c r="L25" s="122">
        <f t="shared" si="10"/>
        <v>3.9824527486039063</v>
      </c>
      <c r="M25" s="122">
        <f t="shared" si="10"/>
        <v>3.6152005469990693</v>
      </c>
      <c r="N25" s="122">
        <f t="shared" si="10"/>
        <v>3.6348203855138648</v>
      </c>
      <c r="O25" s="122">
        <f t="shared" si="10"/>
        <v>3.5233044898970265</v>
      </c>
      <c r="P25" s="122">
        <f t="shared" si="10"/>
        <v>4.9933275610008758</v>
      </c>
      <c r="Q25" s="122">
        <f t="shared" si="10"/>
        <v>3.0394358417505241</v>
      </c>
      <c r="R25" s="122">
        <f t="shared" ref="R25:V25" si="11">SUM(R26:R27)</f>
        <v>3.2866110299229256</v>
      </c>
      <c r="S25" s="122">
        <f t="shared" si="11"/>
        <v>3.1947754503200354</v>
      </c>
      <c r="T25" s="122">
        <f t="shared" si="11"/>
        <v>3.044341360722044</v>
      </c>
      <c r="U25" s="122">
        <f t="shared" si="11"/>
        <v>3.0455889374568854</v>
      </c>
      <c r="V25" s="122">
        <f t="shared" si="11"/>
        <v>3.046520007902024</v>
      </c>
      <c r="W25" s="122">
        <f t="shared" ref="W25:Y25" si="12">SUM(W26:W27)</f>
        <v>2.8522887644275996</v>
      </c>
      <c r="X25" s="122">
        <f t="shared" si="12"/>
        <v>2.6157255525878433</v>
      </c>
      <c r="Y25" s="122">
        <f t="shared" si="12"/>
        <v>2.3952564103532388</v>
      </c>
      <c r="DA25" s="130" t="s">
        <v>1593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0.91339923850425886</v>
      </c>
      <c r="E26" s="98">
        <v>1.8211388898276655</v>
      </c>
      <c r="F26" s="98">
        <v>1.7958151980872243</v>
      </c>
      <c r="G26" s="98">
        <v>2.9794067936501079</v>
      </c>
      <c r="H26" s="98">
        <v>3.0055041577004062</v>
      </c>
      <c r="I26" s="98">
        <v>3.5108919831155303</v>
      </c>
      <c r="J26" s="98">
        <v>3.3956534096583511</v>
      </c>
      <c r="K26" s="98">
        <v>3.3749074506537879</v>
      </c>
      <c r="L26" s="98">
        <v>3.939715638944516</v>
      </c>
      <c r="M26" s="98">
        <v>3.5769185016039295</v>
      </c>
      <c r="N26" s="98">
        <v>3.5961792435505435</v>
      </c>
      <c r="O26" s="98">
        <v>3.486082665193639</v>
      </c>
      <c r="P26" s="98">
        <v>4.9400148534161907</v>
      </c>
      <c r="Q26" s="98">
        <v>3.0071127453674542</v>
      </c>
      <c r="R26" s="98">
        <v>3.2514734633274003</v>
      </c>
      <c r="S26" s="98">
        <v>3.1601627503829506</v>
      </c>
      <c r="T26" s="98">
        <v>3.009974204643163</v>
      </c>
      <c r="U26" s="98">
        <v>3.009974204643163</v>
      </c>
      <c r="V26" s="98">
        <v>3.0099742046431635</v>
      </c>
      <c r="W26" s="98">
        <v>2.8173772393988097</v>
      </c>
      <c r="X26" s="98">
        <v>2.5832023050535358</v>
      </c>
      <c r="Y26" s="98">
        <v>2.3651354150418089</v>
      </c>
      <c r="DA26" s="63" t="s">
        <v>1594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1.136024475051076E-2</v>
      </c>
      <c r="E27" s="98">
        <v>2.2202573902250788E-2</v>
      </c>
      <c r="F27" s="98">
        <v>2.1276325454051011E-2</v>
      </c>
      <c r="G27" s="98">
        <v>3.5139911125231231E-2</v>
      </c>
      <c r="H27" s="98">
        <v>3.4554366550040294E-2</v>
      </c>
      <c r="I27" s="98">
        <v>3.9617851267635541E-2</v>
      </c>
      <c r="J27" s="98">
        <v>3.7780562074036392E-2</v>
      </c>
      <c r="K27" s="98">
        <v>3.6827294174382331E-2</v>
      </c>
      <c r="L27" s="98">
        <v>4.2737109659390073E-2</v>
      </c>
      <c r="M27" s="98">
        <v>3.8282045395139741E-2</v>
      </c>
      <c r="N27" s="98">
        <v>3.8641141963321295E-2</v>
      </c>
      <c r="O27" s="98">
        <v>3.7221824703387543E-2</v>
      </c>
      <c r="P27" s="98">
        <v>5.3312707584684885E-2</v>
      </c>
      <c r="Q27" s="98">
        <v>3.2323096383070016E-2</v>
      </c>
      <c r="R27" s="98">
        <v>3.5137566595525485E-2</v>
      </c>
      <c r="S27" s="98">
        <v>3.4612699937084983E-2</v>
      </c>
      <c r="T27" s="98">
        <v>3.4367156078880939E-2</v>
      </c>
      <c r="U27" s="98">
        <v>3.5614732813722544E-2</v>
      </c>
      <c r="V27" s="98">
        <v>3.6545803258860754E-2</v>
      </c>
      <c r="W27" s="98">
        <v>3.4911525028790032E-2</v>
      </c>
      <c r="X27" s="98">
        <v>3.2523247534307381E-2</v>
      </c>
      <c r="Y27" s="98">
        <v>3.01209953114298E-2</v>
      </c>
      <c r="DA27" s="63" t="s">
        <v>1595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1.062598806664716E-5</v>
      </c>
      <c r="F28" s="122">
        <f t="shared" si="13"/>
        <v>3.1935599913905511E-5</v>
      </c>
      <c r="G28" s="122">
        <f t="shared" si="13"/>
        <v>6.3956797889219859E-5</v>
      </c>
      <c r="H28" s="122">
        <f t="shared" si="13"/>
        <v>9.6862351668131541E-5</v>
      </c>
      <c r="I28" s="122">
        <f t="shared" si="13"/>
        <v>1.0982475926006008E-4</v>
      </c>
      <c r="J28" s="122">
        <f t="shared" si="13"/>
        <v>1.169064201423521E-4</v>
      </c>
      <c r="K28" s="122">
        <f t="shared" si="13"/>
        <v>1.2066740851106401E-4</v>
      </c>
      <c r="L28" s="122">
        <f t="shared" si="13"/>
        <v>1.1724936349943135E-4</v>
      </c>
      <c r="M28" s="122">
        <f t="shared" si="13"/>
        <v>8.5694612931609936E-5</v>
      </c>
      <c r="N28" s="122">
        <f t="shared" si="13"/>
        <v>5.7803347986209586E-5</v>
      </c>
      <c r="O28" s="122">
        <f t="shared" si="13"/>
        <v>3.8527904261402945E-5</v>
      </c>
      <c r="P28" s="122">
        <f t="shared" si="13"/>
        <v>7.1557135448935413E-5</v>
      </c>
      <c r="Q28" s="122">
        <f t="shared" si="13"/>
        <v>9.50187282803019E-5</v>
      </c>
      <c r="R28" s="122">
        <f t="shared" si="13"/>
        <v>1.1538385785959806E-4</v>
      </c>
      <c r="S28" s="122">
        <f t="shared" si="13"/>
        <v>1.2929455988250541E-4</v>
      </c>
      <c r="T28" s="122">
        <f t="shared" si="13"/>
        <v>1.5719024474851549E-4</v>
      </c>
      <c r="U28" s="122">
        <f t="shared" si="13"/>
        <v>1.7086221123083385E-4</v>
      </c>
      <c r="V28" s="122">
        <f t="shared" si="13"/>
        <v>1.9652074675901082E-4</v>
      </c>
      <c r="W28" s="122">
        <f t="shared" si="13"/>
        <v>1.9027250771123439E-4</v>
      </c>
      <c r="X28" s="122">
        <f t="shared" si="13"/>
        <v>1.9583602795206483E-4</v>
      </c>
      <c r="Y28" s="122">
        <f t="shared" si="13"/>
        <v>2.0523263890041463E-4</v>
      </c>
      <c r="DA28" s="130" t="s">
        <v>1596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1.062598806664716E-5</v>
      </c>
      <c r="F29" s="98">
        <v>3.1935599913905511E-5</v>
      </c>
      <c r="G29" s="98">
        <v>6.3956797889219859E-5</v>
      </c>
      <c r="H29" s="98">
        <v>9.6862351668131541E-5</v>
      </c>
      <c r="I29" s="98">
        <v>1.0982475926006008E-4</v>
      </c>
      <c r="J29" s="98">
        <v>1.169064201423521E-4</v>
      </c>
      <c r="K29" s="98">
        <v>1.2066740851106401E-4</v>
      </c>
      <c r="L29" s="98">
        <v>1.1724936349943135E-4</v>
      </c>
      <c r="M29" s="98">
        <v>8.5694612931609936E-5</v>
      </c>
      <c r="N29" s="98">
        <v>5.7803347986209586E-5</v>
      </c>
      <c r="O29" s="98">
        <v>3.8527904261402945E-5</v>
      </c>
      <c r="P29" s="98">
        <v>7.1557135448935413E-5</v>
      </c>
      <c r="Q29" s="98">
        <v>9.50187282803019E-5</v>
      </c>
      <c r="R29" s="98">
        <v>1.1538385785959806E-4</v>
      </c>
      <c r="S29" s="98">
        <v>1.2929455988250541E-4</v>
      </c>
      <c r="T29" s="98">
        <v>1.5719024474851549E-4</v>
      </c>
      <c r="U29" s="98">
        <v>1.7086221123083385E-4</v>
      </c>
      <c r="V29" s="98">
        <v>1.9652074675901082E-4</v>
      </c>
      <c r="W29" s="98">
        <v>1.9027250771123439E-4</v>
      </c>
      <c r="X29" s="98">
        <v>1.9583602795206483E-4</v>
      </c>
      <c r="Y29" s="98">
        <v>2.0523263890041463E-4</v>
      </c>
      <c r="DA29" s="63" t="s">
        <v>1597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4.9301615545266478E-2</v>
      </c>
      <c r="E30" s="122">
        <v>8.4125703912146424E-2</v>
      </c>
      <c r="F30" s="122">
        <v>0.1103242828047115</v>
      </c>
      <c r="G30" s="122">
        <v>0.14476092873703902</v>
      </c>
      <c r="H30" s="122">
        <v>0.16670869800429483</v>
      </c>
      <c r="I30" s="122">
        <v>0.18278844059446234</v>
      </c>
      <c r="J30" s="122">
        <v>0.17359637107102521</v>
      </c>
      <c r="K30" s="122">
        <v>0.18088501918976907</v>
      </c>
      <c r="L30" s="122">
        <v>0.17308796382142544</v>
      </c>
      <c r="M30" s="122">
        <v>0.17517654515640102</v>
      </c>
      <c r="N30" s="122">
        <v>0.18091806094450591</v>
      </c>
      <c r="O30" s="122">
        <v>0.20727811616470948</v>
      </c>
      <c r="P30" s="122">
        <v>0.22619310018086999</v>
      </c>
      <c r="Q30" s="122">
        <v>0.22069095344457407</v>
      </c>
      <c r="R30" s="122">
        <v>0.22763031412851448</v>
      </c>
      <c r="S30" s="122">
        <v>0.20177038636928205</v>
      </c>
      <c r="T30" s="122">
        <v>0.21795485658535202</v>
      </c>
      <c r="U30" s="122">
        <v>0.21742772645249836</v>
      </c>
      <c r="V30" s="122">
        <v>0.20822986492406864</v>
      </c>
      <c r="W30" s="122">
        <v>0.21616981862450127</v>
      </c>
      <c r="X30" s="122">
        <v>0.20099502457950255</v>
      </c>
      <c r="Y30" s="122">
        <v>0.2031190771241374</v>
      </c>
      <c r="DA30" s="130" t="s">
        <v>1598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2.6567696733590084E-4</v>
      </c>
      <c r="E31" s="98">
        <v>5.1690617397871102E-4</v>
      </c>
      <c r="F31" s="98">
        <v>4.9080539151828836E-4</v>
      </c>
      <c r="G31" s="98">
        <v>7.1424049306677306E-4</v>
      </c>
      <c r="H31" s="98">
        <v>6.5612572705554253E-4</v>
      </c>
      <c r="I31" s="98">
        <v>8.0795647468668652E-4</v>
      </c>
      <c r="J31" s="98">
        <v>6.5609334990406076E-4</v>
      </c>
      <c r="K31" s="98">
        <v>5.7733449922638548E-4</v>
      </c>
      <c r="L31" s="98">
        <v>2.7797463316507734E-4</v>
      </c>
      <c r="M31" s="98">
        <v>1.9903085689543102E-4</v>
      </c>
      <c r="N31" s="98">
        <v>1.7581939148341984E-4</v>
      </c>
      <c r="O31" s="98">
        <v>2.7991403683984121E-4</v>
      </c>
      <c r="P31" s="98">
        <v>3.8438727341236277E-4</v>
      </c>
      <c r="Q31" s="98">
        <v>2.7753252003951437E-4</v>
      </c>
      <c r="R31" s="98">
        <v>3.2243916928563683E-4</v>
      </c>
      <c r="S31" s="98">
        <v>3.3948097158161851E-4</v>
      </c>
      <c r="T31" s="98">
        <v>3.3680449088381353E-4</v>
      </c>
      <c r="U31" s="98">
        <v>2.2043324982285351E-4</v>
      </c>
      <c r="V31" s="98">
        <v>1.0159028008736034E-4</v>
      </c>
      <c r="W31" s="98">
        <v>0</v>
      </c>
      <c r="X31" s="98">
        <v>0</v>
      </c>
      <c r="Y31" s="98">
        <v>0</v>
      </c>
      <c r="DA31" s="63" t="s">
        <v>1599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1600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1601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1602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4.372795740935536E-2</v>
      </c>
      <c r="E35" s="101">
        <v>7.5753055721184265E-2</v>
      </c>
      <c r="F35" s="101">
        <v>0.10008075730925314</v>
      </c>
      <c r="G35" s="101">
        <v>0.13140744876120392</v>
      </c>
      <c r="H35" s="101">
        <v>0.15134241240977434</v>
      </c>
      <c r="I35" s="101">
        <v>0.15773284936874388</v>
      </c>
      <c r="J35" s="101">
        <v>0.14879259655733815</v>
      </c>
      <c r="K35" s="101">
        <v>0.15558126635544497</v>
      </c>
      <c r="L35" s="101">
        <v>0.14818377393529089</v>
      </c>
      <c r="M35" s="101">
        <v>0.14970232414118681</v>
      </c>
      <c r="N35" s="101">
        <v>0.15529063959970907</v>
      </c>
      <c r="O35" s="101">
        <v>0.17827312870735648</v>
      </c>
      <c r="P35" s="101">
        <v>0.19496859674169331</v>
      </c>
      <c r="Q35" s="101">
        <v>0.19163577654639841</v>
      </c>
      <c r="R35" s="101">
        <v>0.19863911971556455</v>
      </c>
      <c r="S35" s="101">
        <v>0.17604036673119272</v>
      </c>
      <c r="T35" s="101">
        <v>0.19119125088167313</v>
      </c>
      <c r="U35" s="101">
        <v>0.19179790365184957</v>
      </c>
      <c r="V35" s="101">
        <v>0.18459599692626752</v>
      </c>
      <c r="W35" s="101">
        <v>0.19258909784094511</v>
      </c>
      <c r="X35" s="101">
        <v>0.17877318721567906</v>
      </c>
      <c r="Y35" s="101">
        <v>0.18102966525038811</v>
      </c>
      <c r="DA35" s="131" t="s">
        <v>1603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5.307981168575223E-3</v>
      </c>
      <c r="E36" s="104">
        <v>7.8557420169834413E-3</v>
      </c>
      <c r="F36" s="104">
        <v>9.7527201039400765E-3</v>
      </c>
      <c r="G36" s="104">
        <v>1.2639239482768332E-2</v>
      </c>
      <c r="H36" s="104">
        <v>1.4710159867464948E-2</v>
      </c>
      <c r="I36" s="104">
        <v>2.4247634751031776E-2</v>
      </c>
      <c r="J36" s="104">
        <v>2.4147681163782984E-2</v>
      </c>
      <c r="K36" s="104">
        <v>2.4726418335097693E-2</v>
      </c>
      <c r="L36" s="104">
        <v>2.4626215252969465E-2</v>
      </c>
      <c r="M36" s="104">
        <v>2.5275190158318785E-2</v>
      </c>
      <c r="N36" s="104">
        <v>2.5451601953313432E-2</v>
      </c>
      <c r="O36" s="104">
        <v>2.8725073420513184E-2</v>
      </c>
      <c r="P36" s="104">
        <v>3.0840116165764309E-2</v>
      </c>
      <c r="Q36" s="104">
        <v>2.8777644378136139E-2</v>
      </c>
      <c r="R36" s="104">
        <v>2.8668755243664266E-2</v>
      </c>
      <c r="S36" s="104">
        <v>2.53905386665077E-2</v>
      </c>
      <c r="T36" s="104">
        <v>2.6426801212795101E-2</v>
      </c>
      <c r="U36" s="104">
        <v>2.5409389550825948E-2</v>
      </c>
      <c r="V36" s="104">
        <v>2.3532277717713782E-2</v>
      </c>
      <c r="W36" s="104">
        <v>2.3580720783556171E-2</v>
      </c>
      <c r="X36" s="104">
        <v>2.22218373638235E-2</v>
      </c>
      <c r="Y36" s="104">
        <v>2.2089411873749312E-2</v>
      </c>
      <c r="DA36" s="132" t="s">
        <v>1604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4.0984802262452845E-3</v>
      </c>
      <c r="E37" s="98">
        <v>5.8783447537650553E-3</v>
      </c>
      <c r="F37" s="98">
        <v>7.3278382354660786E-3</v>
      </c>
      <c r="G37" s="98">
        <v>8.8681542306662479E-3</v>
      </c>
      <c r="H37" s="98">
        <v>1.0596975853617113E-2</v>
      </c>
      <c r="I37" s="98">
        <v>1.7281520561137704E-2</v>
      </c>
      <c r="J37" s="98">
        <v>1.7090403274677608E-2</v>
      </c>
      <c r="K37" s="98">
        <v>1.7598698818824591E-2</v>
      </c>
      <c r="L37" s="98">
        <v>1.7173937501873474E-2</v>
      </c>
      <c r="M37" s="98">
        <v>1.7387176708732504E-2</v>
      </c>
      <c r="N37" s="98">
        <v>1.7384736096102957E-2</v>
      </c>
      <c r="O37" s="98">
        <v>2.0350379246866036E-2</v>
      </c>
      <c r="P37" s="98">
        <v>2.1786826268958094E-2</v>
      </c>
      <c r="Q37" s="98">
        <v>2.0943890461698363E-2</v>
      </c>
      <c r="R37" s="98">
        <v>2.1581990703319995E-2</v>
      </c>
      <c r="S37" s="98">
        <v>1.8661345572022391E-2</v>
      </c>
      <c r="T37" s="98">
        <v>1.9930634882965523E-2</v>
      </c>
      <c r="U37" s="98">
        <v>1.9160332871812548E-2</v>
      </c>
      <c r="V37" s="98">
        <v>1.7563818424204923E-2</v>
      </c>
      <c r="W37" s="98">
        <v>1.819573546988763E-2</v>
      </c>
      <c r="X37" s="98">
        <v>1.7150314755153172E-2</v>
      </c>
      <c r="Y37" s="98">
        <v>1.7136861280545351E-2</v>
      </c>
      <c r="DA37" s="63" t="s">
        <v>1605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1.2095009423299385E-3</v>
      </c>
      <c r="E38" s="98">
        <v>1.9773972632183864E-3</v>
      </c>
      <c r="F38" s="98">
        <v>2.4248818684739974E-3</v>
      </c>
      <c r="G38" s="98">
        <v>3.7710852521020844E-3</v>
      </c>
      <c r="H38" s="98">
        <v>4.113184013847835E-3</v>
      </c>
      <c r="I38" s="98">
        <v>6.9661141898940734E-3</v>
      </c>
      <c r="J38" s="98">
        <v>7.0572778891053751E-3</v>
      </c>
      <c r="K38" s="98">
        <v>7.1277195162731026E-3</v>
      </c>
      <c r="L38" s="98">
        <v>7.452277751095992E-3</v>
      </c>
      <c r="M38" s="98">
        <v>7.8880134495862824E-3</v>
      </c>
      <c r="N38" s="98">
        <v>8.0668658572104774E-3</v>
      </c>
      <c r="O38" s="98">
        <v>8.3746941736471472E-3</v>
      </c>
      <c r="P38" s="98">
        <v>9.0532898968062152E-3</v>
      </c>
      <c r="Q38" s="98">
        <v>7.833753916437777E-3</v>
      </c>
      <c r="R38" s="98">
        <v>7.0867645403442734E-3</v>
      </c>
      <c r="S38" s="98">
        <v>6.7291930944853107E-3</v>
      </c>
      <c r="T38" s="98">
        <v>6.4961663298295797E-3</v>
      </c>
      <c r="U38" s="98">
        <v>6.2490566790133996E-3</v>
      </c>
      <c r="V38" s="98">
        <v>5.9684592935088576E-3</v>
      </c>
      <c r="W38" s="98">
        <v>5.3849853136685426E-3</v>
      </c>
      <c r="X38" s="98">
        <v>5.0715226086703287E-3</v>
      </c>
      <c r="Y38" s="98">
        <v>4.9525505932039634E-3</v>
      </c>
      <c r="DA38" s="63" t="s">
        <v>1606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6.8720398597173025E-3</v>
      </c>
      <c r="E39" s="122">
        <v>1.2045417958552474E-2</v>
      </c>
      <c r="F39" s="122">
        <v>1.6320766645688781E-2</v>
      </c>
      <c r="G39" s="122">
        <v>2.1582758996207152E-2</v>
      </c>
      <c r="H39" s="122">
        <v>2.5039353566942094E-2</v>
      </c>
      <c r="I39" s="122">
        <v>2.7679285591537466E-2</v>
      </c>
      <c r="J39" s="122">
        <v>2.7002140402246525E-2</v>
      </c>
      <c r="K39" s="122">
        <v>2.9374143208335646E-2</v>
      </c>
      <c r="L39" s="122">
        <v>3.0352670244742457E-2</v>
      </c>
      <c r="M39" s="122">
        <v>2.9813244922591697E-2</v>
      </c>
      <c r="N39" s="122">
        <v>3.1757924815620994E-2</v>
      </c>
      <c r="O39" s="122">
        <v>3.6871308891545954E-2</v>
      </c>
      <c r="P39" s="122">
        <v>4.0415361081634293E-2</v>
      </c>
      <c r="Q39" s="122">
        <v>3.9428209385620173E-2</v>
      </c>
      <c r="R39" s="122">
        <v>3.7581370423405321E-2</v>
      </c>
      <c r="S39" s="122">
        <v>3.8799861330047716E-2</v>
      </c>
      <c r="T39" s="122">
        <v>4.1877788635115917E-2</v>
      </c>
      <c r="U39" s="122">
        <v>4.26592003371161E-2</v>
      </c>
      <c r="V39" s="122">
        <v>4.2983767119348738E-2</v>
      </c>
      <c r="W39" s="122">
        <v>4.1264851657243945E-2</v>
      </c>
      <c r="X39" s="122">
        <v>3.8431713396199378E-2</v>
      </c>
      <c r="Y39" s="122">
        <v>3.7864451226297814E-2</v>
      </c>
      <c r="DA39" s="130" t="s">
        <v>1607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1608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6.8720398597173025E-3</v>
      </c>
      <c r="E41" s="33">
        <v>1.2045417958552474E-2</v>
      </c>
      <c r="F41" s="33">
        <v>1.6320766645688781E-2</v>
      </c>
      <c r="G41" s="33">
        <v>2.1582758996207152E-2</v>
      </c>
      <c r="H41" s="33">
        <v>2.5039353566942094E-2</v>
      </c>
      <c r="I41" s="33">
        <v>2.7679285591537466E-2</v>
      </c>
      <c r="J41" s="33">
        <v>2.7002140402246525E-2</v>
      </c>
      <c r="K41" s="33">
        <v>2.9374143208335646E-2</v>
      </c>
      <c r="L41" s="33">
        <v>3.0352670244742457E-2</v>
      </c>
      <c r="M41" s="33">
        <v>2.9813244922591697E-2</v>
      </c>
      <c r="N41" s="33">
        <v>3.1757924815620994E-2</v>
      </c>
      <c r="O41" s="33">
        <v>3.6871308891545954E-2</v>
      </c>
      <c r="P41" s="33">
        <v>4.0415361081634293E-2</v>
      </c>
      <c r="Q41" s="33">
        <v>3.9428209385620173E-2</v>
      </c>
      <c r="R41" s="33">
        <v>3.7581370423405321E-2</v>
      </c>
      <c r="S41" s="33">
        <v>3.8799861330047716E-2</v>
      </c>
      <c r="T41" s="33">
        <v>4.1877788635115917E-2</v>
      </c>
      <c r="U41" s="33">
        <v>4.26592003371161E-2</v>
      </c>
      <c r="V41" s="33">
        <v>4.2983767119348738E-2</v>
      </c>
      <c r="W41" s="33">
        <v>4.1264851657243945E-2</v>
      </c>
      <c r="X41" s="33">
        <v>3.8431713396199378E-2</v>
      </c>
      <c r="Y41" s="33">
        <v>3.7864451226297814E-2</v>
      </c>
      <c r="DA41" s="60" t="s">
        <v>1609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900.17681917901302</v>
      </c>
      <c r="C43" s="117">
        <f t="shared" si="14"/>
        <v>856.60324421026849</v>
      </c>
      <c r="D43" s="117">
        <f t="shared" si="14"/>
        <v>762.7229333925452</v>
      </c>
      <c r="E43" s="117">
        <f t="shared" si="14"/>
        <v>722.08795751418484</v>
      </c>
      <c r="F43" s="117">
        <f t="shared" si="14"/>
        <v>512.25937461799901</v>
      </c>
      <c r="G43" s="117">
        <f t="shared" si="14"/>
        <v>761.73291221828299</v>
      </c>
      <c r="H43" s="117">
        <f t="shared" si="14"/>
        <v>568.05233721229627</v>
      </c>
      <c r="I43" s="117">
        <f t="shared" si="14"/>
        <v>473.6069902480092</v>
      </c>
      <c r="J43" s="117">
        <f t="shared" si="14"/>
        <v>408.72458666529519</v>
      </c>
      <c r="K43" s="117">
        <f t="shared" si="14"/>
        <v>360.93301246964364</v>
      </c>
      <c r="L43" s="117">
        <f t="shared" si="14"/>
        <v>318.53538647401808</v>
      </c>
      <c r="M43" s="117">
        <f t="shared" si="14"/>
        <v>272.07746740516353</v>
      </c>
      <c r="N43" s="117">
        <f t="shared" si="14"/>
        <v>268.85522488687616</v>
      </c>
      <c r="O43" s="117">
        <f t="shared" si="14"/>
        <v>261.87364693113375</v>
      </c>
      <c r="P43" s="117">
        <f t="shared" si="14"/>
        <v>242.09531000659069</v>
      </c>
      <c r="Q43" s="117">
        <f t="shared" si="14"/>
        <v>247.22446777027494</v>
      </c>
      <c r="R43" s="117">
        <f t="shared" ref="R43:V43" si="15">R44+R47+R49+R58</f>
        <v>222.49225535691505</v>
      </c>
      <c r="S43" s="117">
        <f t="shared" si="15"/>
        <v>222.19492990324758</v>
      </c>
      <c r="T43" s="117">
        <f t="shared" si="15"/>
        <v>204.54369912936579</v>
      </c>
      <c r="U43" s="117">
        <f t="shared" si="15"/>
        <v>207.20003876995818</v>
      </c>
      <c r="V43" s="117">
        <f t="shared" si="15"/>
        <v>229.36266367193355</v>
      </c>
      <c r="W43" s="117">
        <f t="shared" ref="W43:Y43" si="16">W44+W47+W49+W58</f>
        <v>238.84091360844639</v>
      </c>
      <c r="X43" s="117">
        <f t="shared" si="16"/>
        <v>174.27932973465289</v>
      </c>
      <c r="Y43" s="117">
        <f t="shared" si="16"/>
        <v>157.12183593238592</v>
      </c>
      <c r="DA43" s="129" t="s">
        <v>1610</v>
      </c>
    </row>
    <row r="44" spans="1:105" ht="12.95" customHeight="1" x14ac:dyDescent="0.25">
      <c r="A44" s="121" t="s">
        <v>57</v>
      </c>
      <c r="B44" s="122">
        <f t="shared" ref="B44:Q44" si="17">SUM(B45:B46)</f>
        <v>842.51560896284946</v>
      </c>
      <c r="C44" s="122">
        <f t="shared" si="17"/>
        <v>806.06787541248161</v>
      </c>
      <c r="D44" s="122">
        <f t="shared" si="17"/>
        <v>717.79802036653939</v>
      </c>
      <c r="E44" s="122">
        <f t="shared" si="17"/>
        <v>680.59260500762662</v>
      </c>
      <c r="F44" s="122">
        <f t="shared" si="17"/>
        <v>481.28199970374658</v>
      </c>
      <c r="G44" s="122">
        <f t="shared" si="17"/>
        <v>719.78910842353844</v>
      </c>
      <c r="H44" s="122">
        <f t="shared" si="17"/>
        <v>535.75396394087466</v>
      </c>
      <c r="I44" s="122">
        <f t="shared" si="17"/>
        <v>445.81927936234337</v>
      </c>
      <c r="J44" s="122">
        <f t="shared" si="17"/>
        <v>385.57830117477937</v>
      </c>
      <c r="K44" s="122">
        <f t="shared" si="17"/>
        <v>339.98381985426289</v>
      </c>
      <c r="L44" s="122">
        <f t="shared" si="17"/>
        <v>303.18721081943926</v>
      </c>
      <c r="M44" s="122">
        <f t="shared" si="17"/>
        <v>257.00642673825462</v>
      </c>
      <c r="N44" s="122">
        <f t="shared" si="17"/>
        <v>254.02632167486081</v>
      </c>
      <c r="O44" s="122">
        <f t="shared" si="17"/>
        <v>244.93198300956371</v>
      </c>
      <c r="P44" s="122">
        <f t="shared" si="17"/>
        <v>225.09374757405112</v>
      </c>
      <c r="Q44" s="122">
        <f t="shared" si="17"/>
        <v>228.56773869308446</v>
      </c>
      <c r="R44" s="122">
        <f t="shared" ref="R44:V44" si="18">SUM(R45:R46)</f>
        <v>205.4170225981143</v>
      </c>
      <c r="S44" s="122">
        <f t="shared" si="18"/>
        <v>206.00540119906714</v>
      </c>
      <c r="T44" s="122">
        <f t="shared" si="18"/>
        <v>188.21986708658611</v>
      </c>
      <c r="U44" s="122">
        <f t="shared" si="18"/>
        <v>189.59775482069918</v>
      </c>
      <c r="V44" s="122">
        <f t="shared" si="18"/>
        <v>209.43645158091729</v>
      </c>
      <c r="W44" s="122">
        <f t="shared" ref="W44:Y44" si="19">SUM(W45:W46)</f>
        <v>223.86885652537822</v>
      </c>
      <c r="X44" s="122">
        <f t="shared" si="19"/>
        <v>160.5182852133093</v>
      </c>
      <c r="Y44" s="122">
        <f t="shared" si="19"/>
        <v>144.72174941471877</v>
      </c>
      <c r="DA44" s="130" t="s">
        <v>1611</v>
      </c>
    </row>
    <row r="45" spans="1:105" ht="12" customHeight="1" x14ac:dyDescent="0.25">
      <c r="A45" s="97" t="s">
        <v>211</v>
      </c>
      <c r="B45" s="98">
        <v>833.8272144063842</v>
      </c>
      <c r="C45" s="98">
        <v>797.95999808768056</v>
      </c>
      <c r="D45" s="98">
        <v>710.77131687361032</v>
      </c>
      <c r="E45" s="98">
        <v>674.08429821229311</v>
      </c>
      <c r="F45" s="98">
        <v>476.82256899819419</v>
      </c>
      <c r="G45" s="98">
        <v>713.13906470451786</v>
      </c>
      <c r="H45" s="98">
        <v>530.93647405415174</v>
      </c>
      <c r="I45" s="98">
        <v>441.87874298584182</v>
      </c>
      <c r="J45" s="98">
        <v>382.21275093392757</v>
      </c>
      <c r="K45" s="98">
        <v>337.04661188107974</v>
      </c>
      <c r="L45" s="98">
        <v>300.54092133123146</v>
      </c>
      <c r="M45" s="98">
        <v>254.69593787972033</v>
      </c>
      <c r="N45" s="98">
        <v>251.58940636753039</v>
      </c>
      <c r="O45" s="98">
        <v>242.44455874473175</v>
      </c>
      <c r="P45" s="98">
        <v>222.83538640318704</v>
      </c>
      <c r="Q45" s="98">
        <v>226.28998444820027</v>
      </c>
      <c r="R45" s="98">
        <v>203.38094457551716</v>
      </c>
      <c r="S45" s="98">
        <v>203.98529686351154</v>
      </c>
      <c r="T45" s="98">
        <v>186.3758797830167</v>
      </c>
      <c r="U45" s="98">
        <v>187.7113117416643</v>
      </c>
      <c r="V45" s="98">
        <v>207.31997843360045</v>
      </c>
      <c r="W45" s="98">
        <v>221.57531288812453</v>
      </c>
      <c r="X45" s="98">
        <v>158.86213814846653</v>
      </c>
      <c r="Y45" s="98">
        <v>143.21899302569992</v>
      </c>
      <c r="DA45" s="63" t="s">
        <v>1612</v>
      </c>
    </row>
    <row r="46" spans="1:105" ht="12" customHeight="1" x14ac:dyDescent="0.25">
      <c r="A46" s="97" t="s">
        <v>53</v>
      </c>
      <c r="B46" s="98">
        <v>8.6883945564652763</v>
      </c>
      <c r="C46" s="98">
        <v>8.1078773248010894</v>
      </c>
      <c r="D46" s="98">
        <v>7.0267034929290411</v>
      </c>
      <c r="E46" s="98">
        <v>6.508306795333505</v>
      </c>
      <c r="F46" s="98">
        <v>4.4594307055523865</v>
      </c>
      <c r="G46" s="98">
        <v>6.6500437190205322</v>
      </c>
      <c r="H46" s="98">
        <v>4.8174898867229325</v>
      </c>
      <c r="I46" s="98">
        <v>3.9405363765015626</v>
      </c>
      <c r="J46" s="98">
        <v>3.3655502408517859</v>
      </c>
      <c r="K46" s="98">
        <v>2.9372079731831482</v>
      </c>
      <c r="L46" s="98">
        <v>2.6462894882078203</v>
      </c>
      <c r="M46" s="98">
        <v>2.3104888585342702</v>
      </c>
      <c r="N46" s="98">
        <v>2.4369153073304193</v>
      </c>
      <c r="O46" s="98">
        <v>2.4874242648319633</v>
      </c>
      <c r="P46" s="98">
        <v>2.258361170864073</v>
      </c>
      <c r="Q46" s="98">
        <v>2.2777542448841883</v>
      </c>
      <c r="R46" s="98">
        <v>2.0360780225971502</v>
      </c>
      <c r="S46" s="98">
        <v>2.0201043355556032</v>
      </c>
      <c r="T46" s="98">
        <v>1.8439873035694012</v>
      </c>
      <c r="U46" s="98">
        <v>1.8864430790348878</v>
      </c>
      <c r="V46" s="98">
        <v>2.1164731473168379</v>
      </c>
      <c r="W46" s="98">
        <v>2.2935436372536775</v>
      </c>
      <c r="X46" s="98">
        <v>1.656147064842769</v>
      </c>
      <c r="Y46" s="98">
        <v>1.5027563890188655</v>
      </c>
      <c r="DA46" s="63" t="s">
        <v>1613</v>
      </c>
    </row>
    <row r="47" spans="1:105" ht="12.95" customHeight="1" x14ac:dyDescent="0.25">
      <c r="A47" s="121" t="s">
        <v>92</v>
      </c>
      <c r="B47" s="122">
        <f t="shared" ref="B47:Y47" si="20">B48</f>
        <v>1.1404452054187031E-2</v>
      </c>
      <c r="C47" s="122">
        <f t="shared" si="20"/>
        <v>1.1458758780593227E-2</v>
      </c>
      <c r="D47" s="122">
        <f t="shared" si="20"/>
        <v>1.1117677968505048E-2</v>
      </c>
      <c r="E47" s="122">
        <f t="shared" si="20"/>
        <v>9.5407828847055912E-3</v>
      </c>
      <c r="F47" s="122">
        <f t="shared" si="20"/>
        <v>7.7645990327334588E-3</v>
      </c>
      <c r="G47" s="122">
        <f t="shared" si="20"/>
        <v>6.112693703149639E-3</v>
      </c>
      <c r="H47" s="122">
        <f t="shared" si="20"/>
        <v>4.319590547350015E-3</v>
      </c>
      <c r="I47" s="122">
        <f t="shared" si="20"/>
        <v>3.4274076456247914E-3</v>
      </c>
      <c r="J47" s="122">
        <f t="shared" si="20"/>
        <v>2.9779662872246532E-3</v>
      </c>
      <c r="K47" s="122">
        <f t="shared" si="20"/>
        <v>2.1600403924873081E-3</v>
      </c>
      <c r="L47" s="122">
        <f t="shared" si="20"/>
        <v>2.0946946539296897E-3</v>
      </c>
      <c r="M47" s="122">
        <f t="shared" si="20"/>
        <v>2.7011176295241583E-3</v>
      </c>
      <c r="N47" s="122">
        <f t="shared" si="20"/>
        <v>4.7961166087612944E-3</v>
      </c>
      <c r="O47" s="122">
        <f t="shared" si="20"/>
        <v>7.3348153752093182E-3</v>
      </c>
      <c r="P47" s="122">
        <f t="shared" si="20"/>
        <v>1.0047314388261045E-2</v>
      </c>
      <c r="Q47" s="122">
        <f t="shared" si="20"/>
        <v>1.044650583788234E-2</v>
      </c>
      <c r="R47" s="122">
        <f t="shared" si="20"/>
        <v>1.0346082932953424E-2</v>
      </c>
      <c r="S47" s="122">
        <f t="shared" si="20"/>
        <v>9.8073925056692234E-3</v>
      </c>
      <c r="T47" s="122">
        <f t="shared" si="20"/>
        <v>8.9605265329342331E-3</v>
      </c>
      <c r="U47" s="122">
        <f t="shared" si="20"/>
        <v>7.1970716986084491E-3</v>
      </c>
      <c r="V47" s="122">
        <f t="shared" si="20"/>
        <v>5.7859207074688265E-3</v>
      </c>
      <c r="W47" s="122">
        <f t="shared" si="20"/>
        <v>4.9029460847720713E-3</v>
      </c>
      <c r="X47" s="122">
        <f t="shared" si="20"/>
        <v>4.8458779743855039E-3</v>
      </c>
      <c r="Y47" s="122">
        <f t="shared" si="20"/>
        <v>4.7687236283896397E-3</v>
      </c>
      <c r="DA47" s="130" t="s">
        <v>1614</v>
      </c>
    </row>
    <row r="48" spans="1:105" ht="12" customHeight="1" x14ac:dyDescent="0.25">
      <c r="A48" s="97" t="s">
        <v>53</v>
      </c>
      <c r="B48" s="98">
        <v>1.1404452054187031E-2</v>
      </c>
      <c r="C48" s="98">
        <v>1.1458758780593227E-2</v>
      </c>
      <c r="D48" s="98">
        <v>1.1117677968505048E-2</v>
      </c>
      <c r="E48" s="98">
        <v>9.5407828847055912E-3</v>
      </c>
      <c r="F48" s="98">
        <v>7.7645990327334588E-3</v>
      </c>
      <c r="G48" s="98">
        <v>6.112693703149639E-3</v>
      </c>
      <c r="H48" s="98">
        <v>4.319590547350015E-3</v>
      </c>
      <c r="I48" s="98">
        <v>3.4274076456247914E-3</v>
      </c>
      <c r="J48" s="98">
        <v>2.9779662872246532E-3</v>
      </c>
      <c r="K48" s="98">
        <v>2.1600403924873081E-3</v>
      </c>
      <c r="L48" s="98">
        <v>2.0946946539296897E-3</v>
      </c>
      <c r="M48" s="98">
        <v>2.7011176295241583E-3</v>
      </c>
      <c r="N48" s="98">
        <v>4.7961166087612944E-3</v>
      </c>
      <c r="O48" s="98">
        <v>7.3348153752093182E-3</v>
      </c>
      <c r="P48" s="98">
        <v>1.0047314388261045E-2</v>
      </c>
      <c r="Q48" s="98">
        <v>1.044650583788234E-2</v>
      </c>
      <c r="R48" s="98">
        <v>1.0346082932953424E-2</v>
      </c>
      <c r="S48" s="98">
        <v>9.8073925056692234E-3</v>
      </c>
      <c r="T48" s="98">
        <v>8.9605265329342331E-3</v>
      </c>
      <c r="U48" s="98">
        <v>7.1970716986084491E-3</v>
      </c>
      <c r="V48" s="98">
        <v>5.7859207074688265E-3</v>
      </c>
      <c r="W48" s="98">
        <v>4.9029460847720713E-3</v>
      </c>
      <c r="X48" s="98">
        <v>4.8458779743855039E-3</v>
      </c>
      <c r="Y48" s="98">
        <v>4.7687236283896397E-3</v>
      </c>
      <c r="DA48" s="63" t="s">
        <v>1615</v>
      </c>
    </row>
    <row r="49" spans="1:105" ht="12" customHeight="1" x14ac:dyDescent="0.25">
      <c r="A49" s="121" t="s">
        <v>55</v>
      </c>
      <c r="B49" s="122">
        <v>52.436001775147837</v>
      </c>
      <c r="C49" s="122">
        <v>45.69703861367627</v>
      </c>
      <c r="D49" s="122">
        <v>40.538715626201849</v>
      </c>
      <c r="E49" s="122">
        <v>37.384814734983692</v>
      </c>
      <c r="F49" s="122">
        <v>27.198861545651404</v>
      </c>
      <c r="G49" s="122">
        <v>38.098565658954207</v>
      </c>
      <c r="H49" s="122">
        <v>28.830883085571394</v>
      </c>
      <c r="I49" s="122">
        <v>24.73912445555321</v>
      </c>
      <c r="J49" s="122">
        <v>20.679937462785485</v>
      </c>
      <c r="K49" s="122">
        <v>18.636196642221257</v>
      </c>
      <c r="L49" s="122">
        <v>13.264800110262611</v>
      </c>
      <c r="M49" s="122">
        <v>13.160961627022125</v>
      </c>
      <c r="N49" s="122">
        <v>12.919931019666823</v>
      </c>
      <c r="O49" s="122">
        <v>14.77061860631081</v>
      </c>
      <c r="P49" s="122">
        <v>14.819862586218258</v>
      </c>
      <c r="Q49" s="122">
        <v>16.329796706610747</v>
      </c>
      <c r="R49" s="122">
        <v>14.896072021359968</v>
      </c>
      <c r="S49" s="122">
        <v>13.925767473791206</v>
      </c>
      <c r="T49" s="122">
        <v>13.987001864969741</v>
      </c>
      <c r="U49" s="122">
        <v>15.213313659615679</v>
      </c>
      <c r="V49" s="122">
        <v>17.47091230848196</v>
      </c>
      <c r="W49" s="122">
        <v>12.57865249519868</v>
      </c>
      <c r="X49" s="122">
        <v>11.664970724825199</v>
      </c>
      <c r="Y49" s="122">
        <v>10.483939945250851</v>
      </c>
      <c r="DA49" s="130" t="s">
        <v>1616</v>
      </c>
    </row>
    <row r="50" spans="1:105" ht="12" customHeight="1" x14ac:dyDescent="0.25">
      <c r="A50" s="97" t="s">
        <v>138</v>
      </c>
      <c r="B50" s="98">
        <v>50.803729939554032</v>
      </c>
      <c r="C50" s="98">
        <v>44.252010082303009</v>
      </c>
      <c r="D50" s="98">
        <v>39.258771912269296</v>
      </c>
      <c r="E50" s="98">
        <v>36.224139011175872</v>
      </c>
      <c r="F50" s="98">
        <v>26.17494252905459</v>
      </c>
      <c r="G50" s="98">
        <v>37.062848941896561</v>
      </c>
      <c r="H50" s="98">
        <v>27.91391112869103</v>
      </c>
      <c r="I50" s="98">
        <v>23.932602314269968</v>
      </c>
      <c r="J50" s="98">
        <v>20.039559638349221</v>
      </c>
      <c r="K50" s="98">
        <v>18.061245683923499</v>
      </c>
      <c r="L50" s="98">
        <v>12.788185312301831</v>
      </c>
      <c r="M50" s="98">
        <v>12.71457018468984</v>
      </c>
      <c r="N50" s="98">
        <v>12.489767630380648</v>
      </c>
      <c r="O50" s="98">
        <v>14.293819498326615</v>
      </c>
      <c r="P50" s="98">
        <v>14.345856157850369</v>
      </c>
      <c r="Q50" s="98">
        <v>15.824396202637166</v>
      </c>
      <c r="R50" s="98">
        <v>14.382105250594678</v>
      </c>
      <c r="S50" s="98">
        <v>13.457864165427907</v>
      </c>
      <c r="T50" s="98">
        <v>13.494661268011217</v>
      </c>
      <c r="U50" s="98">
        <v>14.113614750984295</v>
      </c>
      <c r="V50" s="98">
        <v>15.389075132417872</v>
      </c>
      <c r="W50" s="98">
        <v>8.0637877867573664</v>
      </c>
      <c r="X50" s="98">
        <v>6.0474294003100795</v>
      </c>
      <c r="Y50" s="98">
        <v>4.9316144968452171</v>
      </c>
      <c r="DA50" s="63" t="s">
        <v>1617</v>
      </c>
    </row>
    <row r="51" spans="1:105" ht="12" customHeight="1" x14ac:dyDescent="0.25">
      <c r="A51" s="97" t="s">
        <v>137</v>
      </c>
      <c r="B51" s="98">
        <v>4.0218527025734419E-2</v>
      </c>
      <c r="C51" s="98">
        <v>3.6753582255154106E-2</v>
      </c>
      <c r="D51" s="98">
        <v>3.3487584340861805E-2</v>
      </c>
      <c r="E51" s="98">
        <v>3.0329166421209707E-2</v>
      </c>
      <c r="F51" s="98">
        <v>2.1050909702004954E-2</v>
      </c>
      <c r="G51" s="98">
        <v>3.4081044083751212E-2</v>
      </c>
      <c r="H51" s="98">
        <v>2.4190442199143129E-2</v>
      </c>
      <c r="I51" s="98">
        <v>2.7769960728406585E-2</v>
      </c>
      <c r="J51" s="98">
        <v>2.7482226448166017E-2</v>
      </c>
      <c r="K51" s="98">
        <v>2.4735672309117801E-2</v>
      </c>
      <c r="L51" s="98">
        <v>1.6940348176364254E-2</v>
      </c>
      <c r="M51" s="98">
        <v>1.5590851382350385E-2</v>
      </c>
      <c r="N51" s="98">
        <v>1.5995736818565962E-2</v>
      </c>
      <c r="O51" s="98">
        <v>1.9015471781645352E-2</v>
      </c>
      <c r="P51" s="98">
        <v>1.9026052026343519E-2</v>
      </c>
      <c r="Q51" s="98">
        <v>2.1260793325299954E-2</v>
      </c>
      <c r="R51" s="98">
        <v>2.0159024762295231E-2</v>
      </c>
      <c r="S51" s="98">
        <v>1.8341342809038826E-2</v>
      </c>
      <c r="T51" s="98">
        <v>1.8256885897590391E-2</v>
      </c>
      <c r="U51" s="98">
        <v>1.8140657586755086E-2</v>
      </c>
      <c r="V51" s="98">
        <v>2.1926104281213034E-2</v>
      </c>
      <c r="W51" s="98">
        <v>1.15855444712716E-2</v>
      </c>
      <c r="X51" s="98">
        <v>9.159694810856267E-3</v>
      </c>
      <c r="Y51" s="98">
        <v>7.5217677383526181E-3</v>
      </c>
      <c r="DA51" s="63" t="s">
        <v>1618</v>
      </c>
    </row>
    <row r="52" spans="1:105" ht="12" customHeight="1" x14ac:dyDescent="0.25">
      <c r="A52" s="100" t="s">
        <v>211</v>
      </c>
      <c r="B52" s="101">
        <v>3.0276634285222027E-2</v>
      </c>
      <c r="C52" s="101">
        <v>3.0296215227025747E-2</v>
      </c>
      <c r="D52" s="101">
        <v>2.7262890818568156E-2</v>
      </c>
      <c r="E52" s="101">
        <v>2.4064926143950595E-2</v>
      </c>
      <c r="F52" s="101">
        <v>1.6761903533693553E-2</v>
      </c>
      <c r="G52" s="101">
        <v>2.560140087682922E-2</v>
      </c>
      <c r="H52" s="101">
        <v>1.8574404431537052E-2</v>
      </c>
      <c r="I52" s="101">
        <v>2.1070864978431639E-2</v>
      </c>
      <c r="J52" s="101">
        <v>2.0690287568435099E-2</v>
      </c>
      <c r="K52" s="101">
        <v>1.8711652537720332E-2</v>
      </c>
      <c r="L52" s="101">
        <v>1.2595850017709001E-2</v>
      </c>
      <c r="M52" s="101">
        <v>1.1417988900314672E-2</v>
      </c>
      <c r="N52" s="101">
        <v>1.1539673627947836E-2</v>
      </c>
      <c r="O52" s="101">
        <v>1.4072315841137214E-2</v>
      </c>
      <c r="P52" s="101">
        <v>1.4114274732106261E-2</v>
      </c>
      <c r="Q52" s="101">
        <v>1.6229839274538339E-2</v>
      </c>
      <c r="R52" s="101">
        <v>1.5883965805800638E-2</v>
      </c>
      <c r="S52" s="101">
        <v>1.4190647758790262E-2</v>
      </c>
      <c r="T52" s="101">
        <v>1.4497642007137095E-2</v>
      </c>
      <c r="U52" s="101">
        <v>1.4454418787355592E-2</v>
      </c>
      <c r="V52" s="101">
        <v>1.7257697954051972E-2</v>
      </c>
      <c r="W52" s="101">
        <v>9.39459596928887E-3</v>
      </c>
      <c r="X52" s="101">
        <v>7.4573867349186215E-3</v>
      </c>
      <c r="Y52" s="101">
        <v>6.1422624936600754E-3</v>
      </c>
      <c r="DA52" s="131" t="s">
        <v>1619</v>
      </c>
    </row>
    <row r="53" spans="1:105" ht="12" customHeight="1" x14ac:dyDescent="0.25">
      <c r="A53" s="103" t="s">
        <v>52</v>
      </c>
      <c r="B53" s="104">
        <v>9.9418927405123918E-3</v>
      </c>
      <c r="C53" s="104">
        <v>6.4573670281283602E-3</v>
      </c>
      <c r="D53" s="104">
        <v>6.2246935222936475E-3</v>
      </c>
      <c r="E53" s="104">
        <v>6.2642402772591132E-3</v>
      </c>
      <c r="F53" s="104">
        <v>4.2890061683113993E-3</v>
      </c>
      <c r="G53" s="104">
        <v>8.4796432069219919E-3</v>
      </c>
      <c r="H53" s="104">
        <v>5.6160377676060759E-3</v>
      </c>
      <c r="I53" s="104">
        <v>6.6990957499749445E-3</v>
      </c>
      <c r="J53" s="104">
        <v>6.7919388797309157E-3</v>
      </c>
      <c r="K53" s="104">
        <v>6.0240197713974705E-3</v>
      </c>
      <c r="L53" s="104">
        <v>4.3444981586552526E-3</v>
      </c>
      <c r="M53" s="104">
        <v>4.1728624820357128E-3</v>
      </c>
      <c r="N53" s="104">
        <v>4.4560631906181243E-3</v>
      </c>
      <c r="O53" s="104">
        <v>4.9431559405081387E-3</v>
      </c>
      <c r="P53" s="104">
        <v>4.9117772942372587E-3</v>
      </c>
      <c r="Q53" s="104">
        <v>5.0309540507616126E-3</v>
      </c>
      <c r="R53" s="104">
        <v>4.2750589564945918E-3</v>
      </c>
      <c r="S53" s="104">
        <v>4.1506950502485634E-3</v>
      </c>
      <c r="T53" s="104">
        <v>3.7592438904532986E-3</v>
      </c>
      <c r="U53" s="104">
        <v>3.6862387993994929E-3</v>
      </c>
      <c r="V53" s="104">
        <v>4.6684063271610638E-3</v>
      </c>
      <c r="W53" s="104">
        <v>2.1909485019827295E-3</v>
      </c>
      <c r="X53" s="104">
        <v>1.7023080759376462E-3</v>
      </c>
      <c r="Y53" s="104">
        <v>1.3795052446925428E-3</v>
      </c>
      <c r="DA53" s="132" t="s">
        <v>1620</v>
      </c>
    </row>
    <row r="54" spans="1:105" ht="12" customHeight="1" x14ac:dyDescent="0.25">
      <c r="A54" s="106" t="s">
        <v>122</v>
      </c>
      <c r="B54" s="101">
        <v>1.4645819809494331</v>
      </c>
      <c r="C54" s="101">
        <v>1.2911245570419514</v>
      </c>
      <c r="D54" s="101">
        <v>1.1413143277511546</v>
      </c>
      <c r="E54" s="101">
        <v>1.0366199984420377</v>
      </c>
      <c r="F54" s="101">
        <v>0.92058060278904053</v>
      </c>
      <c r="G54" s="101">
        <v>0.91856548570654317</v>
      </c>
      <c r="H54" s="101">
        <v>0.81655999310503591</v>
      </c>
      <c r="I54" s="101">
        <v>0.69829799247271063</v>
      </c>
      <c r="J54" s="101">
        <v>0.54728721480400833</v>
      </c>
      <c r="K54" s="101">
        <v>0.48971852593064291</v>
      </c>
      <c r="L54" s="101">
        <v>0.40700552383489735</v>
      </c>
      <c r="M54" s="101">
        <v>0.37939596753588012</v>
      </c>
      <c r="N54" s="101">
        <v>0.3631910071252698</v>
      </c>
      <c r="O54" s="101">
        <v>0.39934544088047508</v>
      </c>
      <c r="P54" s="101">
        <v>0.39636361645834467</v>
      </c>
      <c r="Q54" s="101">
        <v>0.42453039693246747</v>
      </c>
      <c r="R54" s="101">
        <v>0.43168442460938267</v>
      </c>
      <c r="S54" s="101">
        <v>0.39420419978499172</v>
      </c>
      <c r="T54" s="101">
        <v>0.41644687838837585</v>
      </c>
      <c r="U54" s="101">
        <v>0.96012698417022668</v>
      </c>
      <c r="V54" s="101">
        <v>1.8248069171241874</v>
      </c>
      <c r="W54" s="101">
        <v>3.9456067183918484</v>
      </c>
      <c r="X54" s="101">
        <v>4.9003018416961428</v>
      </c>
      <c r="Y54" s="101">
        <v>4.8391637991623293</v>
      </c>
      <c r="DA54" s="131" t="s">
        <v>1621</v>
      </c>
    </row>
    <row r="55" spans="1:105" ht="12" customHeight="1" x14ac:dyDescent="0.25">
      <c r="A55" s="107" t="s">
        <v>121</v>
      </c>
      <c r="B55" s="104">
        <v>0.1274713276186363</v>
      </c>
      <c r="C55" s="104">
        <v>0.11715039207615231</v>
      </c>
      <c r="D55" s="104">
        <v>0.10514180184053795</v>
      </c>
      <c r="E55" s="104">
        <v>9.3726558944575808E-2</v>
      </c>
      <c r="F55" s="104">
        <v>8.2287504105767406E-2</v>
      </c>
      <c r="G55" s="104">
        <v>8.3070187267354448E-2</v>
      </c>
      <c r="H55" s="104">
        <v>7.6221521576185336E-2</v>
      </c>
      <c r="I55" s="104">
        <v>8.0454188082125164E-2</v>
      </c>
      <c r="J55" s="104">
        <v>6.5608383184087349E-2</v>
      </c>
      <c r="K55" s="104">
        <v>6.0496760058000441E-2</v>
      </c>
      <c r="L55" s="104">
        <v>5.2668925949517803E-2</v>
      </c>
      <c r="M55" s="104">
        <v>5.1404623414054759E-2</v>
      </c>
      <c r="N55" s="104">
        <v>5.0976645342339436E-2</v>
      </c>
      <c r="O55" s="104">
        <v>5.843819532207363E-2</v>
      </c>
      <c r="P55" s="104">
        <v>5.8616759883199837E-2</v>
      </c>
      <c r="Q55" s="104">
        <v>5.9609313715814599E-2</v>
      </c>
      <c r="R55" s="104">
        <v>6.2123321393612721E-2</v>
      </c>
      <c r="S55" s="104">
        <v>5.5357765769267431E-2</v>
      </c>
      <c r="T55" s="104">
        <v>5.7636832672557065E-2</v>
      </c>
      <c r="U55" s="104">
        <v>0.1214312668744004</v>
      </c>
      <c r="V55" s="104">
        <v>0.23510415465868434</v>
      </c>
      <c r="W55" s="104">
        <v>0.5576724455781924</v>
      </c>
      <c r="X55" s="104">
        <v>0.70807978800812132</v>
      </c>
      <c r="Y55" s="104">
        <v>0.70563988150495205</v>
      </c>
      <c r="DA55" s="132" t="s">
        <v>1622</v>
      </c>
    </row>
    <row r="56" spans="1:105" ht="12" customHeight="1" x14ac:dyDescent="0.25">
      <c r="A56" s="108" t="s">
        <v>53</v>
      </c>
      <c r="B56" s="98">
        <v>9.0336486731541071E-2</v>
      </c>
      <c r="C56" s="98">
        <v>9.241823230448655E-2</v>
      </c>
      <c r="D56" s="98">
        <v>8.1689587400433861E-2</v>
      </c>
      <c r="E56" s="98">
        <v>7.0563868361369853E-2</v>
      </c>
      <c r="F56" s="98">
        <v>6.2140903334744702E-2</v>
      </c>
      <c r="G56" s="98">
        <v>5.8488750048493146E-2</v>
      </c>
      <c r="H56" s="98">
        <v>5.4958740700487875E-2</v>
      </c>
      <c r="I56" s="98">
        <v>5.7361823009552067E-2</v>
      </c>
      <c r="J56" s="98">
        <v>4.6460554850245181E-2</v>
      </c>
      <c r="K56" s="98">
        <v>4.3090723518605642E-2</v>
      </c>
      <c r="L56" s="98">
        <v>3.6784979683034937E-2</v>
      </c>
      <c r="M56" s="98">
        <v>3.5391252256918075E-2</v>
      </c>
      <c r="N56" s="98">
        <v>3.480366944366059E-2</v>
      </c>
      <c r="O56" s="98">
        <v>4.1281859382087296E-2</v>
      </c>
      <c r="P56" s="98">
        <v>4.1340325549026093E-2</v>
      </c>
      <c r="Q56" s="98">
        <v>4.3333013504341149E-2</v>
      </c>
      <c r="R56" s="98">
        <v>4.6825233811864472E-2</v>
      </c>
      <c r="S56" s="98">
        <v>4.0783316551632982E-2</v>
      </c>
      <c r="T56" s="98">
        <v>4.3603883429777321E-2</v>
      </c>
      <c r="U56" s="98">
        <v>9.0842843969862447E-2</v>
      </c>
      <c r="V56" s="98">
        <v>0.17378719108909951</v>
      </c>
      <c r="W56" s="98">
        <v>0.4270048976312204</v>
      </c>
      <c r="X56" s="98">
        <v>0.54373140367254302</v>
      </c>
      <c r="Y56" s="98">
        <v>0.54531684304489281</v>
      </c>
      <c r="DA56" s="63" t="s">
        <v>1623</v>
      </c>
    </row>
    <row r="57" spans="1:105" ht="12" customHeight="1" x14ac:dyDescent="0.25">
      <c r="A57" s="108" t="s">
        <v>52</v>
      </c>
      <c r="B57" s="98">
        <v>3.7134840887095233E-2</v>
      </c>
      <c r="C57" s="98">
        <v>2.4732159771665766E-2</v>
      </c>
      <c r="D57" s="98">
        <v>2.3452214440104098E-2</v>
      </c>
      <c r="E57" s="98">
        <v>2.3162690583205952E-2</v>
      </c>
      <c r="F57" s="98">
        <v>2.0146600771022705E-2</v>
      </c>
      <c r="G57" s="98">
        <v>2.4581437218861298E-2</v>
      </c>
      <c r="H57" s="98">
        <v>2.1262780875697454E-2</v>
      </c>
      <c r="I57" s="98">
        <v>2.30923650725731E-2</v>
      </c>
      <c r="J57" s="98">
        <v>1.9147828333842164E-2</v>
      </c>
      <c r="K57" s="98">
        <v>1.7406036539394799E-2</v>
      </c>
      <c r="L57" s="98">
        <v>1.588394626648287E-2</v>
      </c>
      <c r="M57" s="98">
        <v>1.6013371157136681E-2</v>
      </c>
      <c r="N57" s="98">
        <v>1.6172975898678842E-2</v>
      </c>
      <c r="O57" s="98">
        <v>1.7156335939986337E-2</v>
      </c>
      <c r="P57" s="98">
        <v>1.7276434334173748E-2</v>
      </c>
      <c r="Q57" s="98">
        <v>1.6276300211473447E-2</v>
      </c>
      <c r="R57" s="98">
        <v>1.5298087581748252E-2</v>
      </c>
      <c r="S57" s="98">
        <v>1.4574449217634452E-2</v>
      </c>
      <c r="T57" s="98">
        <v>1.4032949242779742E-2</v>
      </c>
      <c r="U57" s="98">
        <v>3.0588422904537949E-2</v>
      </c>
      <c r="V57" s="98">
        <v>6.1316963569584819E-2</v>
      </c>
      <c r="W57" s="98">
        <v>0.13066754794697202</v>
      </c>
      <c r="X57" s="98">
        <v>0.16434838433557827</v>
      </c>
      <c r="Y57" s="98">
        <v>0.16032303846005924</v>
      </c>
      <c r="DA57" s="63" t="s">
        <v>1624</v>
      </c>
    </row>
    <row r="58" spans="1:105" ht="12" customHeight="1" x14ac:dyDescent="0.25">
      <c r="A58" s="121" t="s">
        <v>54</v>
      </c>
      <c r="B58" s="122">
        <v>5.2138039889615957</v>
      </c>
      <c r="C58" s="122">
        <v>4.8268714253300642</v>
      </c>
      <c r="D58" s="122">
        <v>4.3750797218353705</v>
      </c>
      <c r="E58" s="122">
        <v>4.1009969886897837</v>
      </c>
      <c r="F58" s="122">
        <v>3.7707487695682467</v>
      </c>
      <c r="G58" s="122">
        <v>3.839125442087219</v>
      </c>
      <c r="H58" s="122">
        <v>3.4631705953028993</v>
      </c>
      <c r="I58" s="122">
        <v>3.0451590224669589</v>
      </c>
      <c r="J58" s="122">
        <v>2.4633700614431042</v>
      </c>
      <c r="K58" s="122">
        <v>2.3108359327670303</v>
      </c>
      <c r="L58" s="122">
        <v>2.0812808496622801</v>
      </c>
      <c r="M58" s="122">
        <v>1.9073779222572798</v>
      </c>
      <c r="N58" s="122">
        <v>1.9041760757397805</v>
      </c>
      <c r="O58" s="122">
        <v>2.1637104998840186</v>
      </c>
      <c r="P58" s="122">
        <v>2.1716525319330562</v>
      </c>
      <c r="Q58" s="122">
        <v>2.3164858647418405</v>
      </c>
      <c r="R58" s="122">
        <v>2.1688146545078344</v>
      </c>
      <c r="S58" s="122">
        <v>2.2539538378835653</v>
      </c>
      <c r="T58" s="122">
        <v>2.3278696512769996</v>
      </c>
      <c r="U58" s="122">
        <v>2.3817732179447084</v>
      </c>
      <c r="V58" s="122">
        <v>2.4495138618268268</v>
      </c>
      <c r="W58" s="122">
        <v>2.3885016417847393</v>
      </c>
      <c r="X58" s="122">
        <v>2.0912279185440044</v>
      </c>
      <c r="Y58" s="122">
        <v>1.9113778487879012</v>
      </c>
      <c r="DA58" s="130" t="s">
        <v>1625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1626</v>
      </c>
    </row>
    <row r="60" spans="1:105" ht="12" customHeight="1" x14ac:dyDescent="0.25">
      <c r="A60" s="109" t="s">
        <v>120</v>
      </c>
      <c r="B60" s="33">
        <v>5.2138039889615957</v>
      </c>
      <c r="C60" s="33">
        <v>4.8268714253300642</v>
      </c>
      <c r="D60" s="33">
        <v>4.3750797218353705</v>
      </c>
      <c r="E60" s="33">
        <v>4.1009969886897837</v>
      </c>
      <c r="F60" s="33">
        <v>3.7707487695682467</v>
      </c>
      <c r="G60" s="33">
        <v>3.839125442087219</v>
      </c>
      <c r="H60" s="33">
        <v>3.4631705953028993</v>
      </c>
      <c r="I60" s="33">
        <v>3.0451590224669589</v>
      </c>
      <c r="J60" s="33">
        <v>2.4633700614431042</v>
      </c>
      <c r="K60" s="33">
        <v>2.3108359327670303</v>
      </c>
      <c r="L60" s="33">
        <v>2.0812808496622801</v>
      </c>
      <c r="M60" s="33">
        <v>1.9073779222572798</v>
      </c>
      <c r="N60" s="33">
        <v>1.9041760757397805</v>
      </c>
      <c r="O60" s="33">
        <v>2.1637104998840186</v>
      </c>
      <c r="P60" s="33">
        <v>2.1716525319330562</v>
      </c>
      <c r="Q60" s="33">
        <v>2.3164858647418405</v>
      </c>
      <c r="R60" s="33">
        <v>2.1688146545078344</v>
      </c>
      <c r="S60" s="33">
        <v>2.2539538378835653</v>
      </c>
      <c r="T60" s="33">
        <v>2.3278696512769996</v>
      </c>
      <c r="U60" s="33">
        <v>2.3817732179447084</v>
      </c>
      <c r="V60" s="33">
        <v>2.4495138618268268</v>
      </c>
      <c r="W60" s="33">
        <v>2.3885016417847393</v>
      </c>
      <c r="X60" s="33">
        <v>2.0912279185440044</v>
      </c>
      <c r="Y60" s="33">
        <v>1.9113778487879012</v>
      </c>
      <c r="DA60" s="60" t="s">
        <v>1627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104.2387619085369</v>
      </c>
      <c r="C62" s="117">
        <f t="shared" si="21"/>
        <v>121.22825606069388</v>
      </c>
      <c r="D62" s="117">
        <f t="shared" si="21"/>
        <v>77.26935062913148</v>
      </c>
      <c r="E62" s="117">
        <f t="shared" si="21"/>
        <v>69.916522977604998</v>
      </c>
      <c r="F62" s="117">
        <f t="shared" si="21"/>
        <v>70.314554257262969</v>
      </c>
      <c r="G62" s="117">
        <f t="shared" si="21"/>
        <v>71.71567156931134</v>
      </c>
      <c r="H62" s="117">
        <f t="shared" si="21"/>
        <v>57.074405674163181</v>
      </c>
      <c r="I62" s="117">
        <f t="shared" si="21"/>
        <v>55.149739364112683</v>
      </c>
      <c r="J62" s="117">
        <f t="shared" si="21"/>
        <v>112.18631339681927</v>
      </c>
      <c r="K62" s="117">
        <f t="shared" si="21"/>
        <v>142.42763930043108</v>
      </c>
      <c r="L62" s="117">
        <f t="shared" si="21"/>
        <v>150.41128127425227</v>
      </c>
      <c r="M62" s="117">
        <f t="shared" si="21"/>
        <v>83.070626430099466</v>
      </c>
      <c r="N62" s="117">
        <f t="shared" si="21"/>
        <v>76.012094523194989</v>
      </c>
      <c r="O62" s="117">
        <f t="shared" si="21"/>
        <v>69.259826134636995</v>
      </c>
      <c r="P62" s="117">
        <f t="shared" si="21"/>
        <v>70.694914577485434</v>
      </c>
      <c r="Q62" s="117">
        <f t="shared" si="21"/>
        <v>73.014300204156029</v>
      </c>
      <c r="R62" s="117">
        <f t="shared" ref="R62:V62" si="22">R63+R66+R68+R77</f>
        <v>80.308407782885439</v>
      </c>
      <c r="S62" s="117">
        <f t="shared" si="22"/>
        <v>59.402058535598975</v>
      </c>
      <c r="T62" s="117">
        <f t="shared" si="22"/>
        <v>49.360531767940472</v>
      </c>
      <c r="U62" s="117">
        <f t="shared" si="22"/>
        <v>46.11940538883632</v>
      </c>
      <c r="V62" s="117">
        <f t="shared" si="22"/>
        <v>19.303468881149286</v>
      </c>
      <c r="W62" s="117">
        <f t="shared" ref="W62:Y62" si="23">W63+W66+W68+W77</f>
        <v>30.185891229518223</v>
      </c>
      <c r="X62" s="117">
        <f t="shared" si="23"/>
        <v>25.661757367128939</v>
      </c>
      <c r="Y62" s="117">
        <f t="shared" si="23"/>
        <v>23.523041838760538</v>
      </c>
      <c r="DA62" s="129" t="s">
        <v>1628</v>
      </c>
    </row>
    <row r="63" spans="1:105" ht="12.95" customHeight="1" x14ac:dyDescent="0.25">
      <c r="A63" s="121" t="s">
        <v>57</v>
      </c>
      <c r="B63" s="122">
        <f t="shared" ref="B63:Q63" si="24">SUM(B64:B65)</f>
        <v>96.956170196344502</v>
      </c>
      <c r="C63" s="122">
        <f t="shared" si="24"/>
        <v>113.48101986196025</v>
      </c>
      <c r="D63" s="122">
        <f t="shared" si="24"/>
        <v>72.34960896658859</v>
      </c>
      <c r="E63" s="122">
        <f t="shared" si="24"/>
        <v>65.599362354980059</v>
      </c>
      <c r="F63" s="122">
        <f t="shared" si="24"/>
        <v>65.900240386027193</v>
      </c>
      <c r="G63" s="122">
        <f t="shared" si="24"/>
        <v>67.482008760335887</v>
      </c>
      <c r="H63" s="122">
        <f t="shared" si="24"/>
        <v>53.618864989107713</v>
      </c>
      <c r="I63" s="122">
        <f t="shared" si="24"/>
        <v>51.669790312387157</v>
      </c>
      <c r="J63" s="122">
        <f t="shared" si="24"/>
        <v>105.3125290449196</v>
      </c>
      <c r="K63" s="122">
        <f t="shared" si="24"/>
        <v>133.45687905015652</v>
      </c>
      <c r="L63" s="122">
        <f t="shared" si="24"/>
        <v>142.7104543606082</v>
      </c>
      <c r="M63" s="122">
        <f t="shared" si="24"/>
        <v>78.25976602341909</v>
      </c>
      <c r="N63" s="122">
        <f t="shared" si="24"/>
        <v>71.822900009661709</v>
      </c>
      <c r="O63" s="122">
        <f t="shared" si="24"/>
        <v>64.933356152248066</v>
      </c>
      <c r="P63" s="122">
        <f t="shared" si="24"/>
        <v>65.920639980229737</v>
      </c>
      <c r="Q63" s="122">
        <f t="shared" si="24"/>
        <v>67.692163726025015</v>
      </c>
      <c r="R63" s="122">
        <f t="shared" ref="R63:V63" si="25">SUM(R64:R65)</f>
        <v>74.453479671792763</v>
      </c>
      <c r="S63" s="122">
        <f t="shared" si="25"/>
        <v>55.286287434386686</v>
      </c>
      <c r="T63" s="122">
        <f t="shared" si="25"/>
        <v>45.710507324730948</v>
      </c>
      <c r="U63" s="122">
        <f t="shared" si="25"/>
        <v>42.675499297972415</v>
      </c>
      <c r="V63" s="122">
        <f t="shared" si="25"/>
        <v>17.851795893711124</v>
      </c>
      <c r="W63" s="122">
        <f t="shared" ref="W63:Y63" si="26">SUM(W64:W65)</f>
        <v>28.03929066307434</v>
      </c>
      <c r="X63" s="122">
        <f t="shared" si="26"/>
        <v>23.680348280719397</v>
      </c>
      <c r="Y63" s="122">
        <f t="shared" si="26"/>
        <v>21.54183251494597</v>
      </c>
      <c r="DA63" s="130" t="s">
        <v>1629</v>
      </c>
    </row>
    <row r="64" spans="1:105" ht="12" customHeight="1" x14ac:dyDescent="0.25">
      <c r="A64" s="97" t="s">
        <v>212</v>
      </c>
      <c r="B64" s="98">
        <v>95.854760788884704</v>
      </c>
      <c r="C64" s="98">
        <v>112.22222040429359</v>
      </c>
      <c r="D64" s="98">
        <v>71.568452611930169</v>
      </c>
      <c r="E64" s="98">
        <v>64.907530849206168</v>
      </c>
      <c r="F64" s="98">
        <v>65.226876375557168</v>
      </c>
      <c r="G64" s="98">
        <v>66.798485192258156</v>
      </c>
      <c r="H64" s="98">
        <v>53.089884590887621</v>
      </c>
      <c r="I64" s="98">
        <v>51.151342884601867</v>
      </c>
      <c r="J64" s="98">
        <v>104.22706725688433</v>
      </c>
      <c r="K64" s="98">
        <v>132.07642772601017</v>
      </c>
      <c r="L64" s="98">
        <v>141.22712116222411</v>
      </c>
      <c r="M64" s="98">
        <v>77.448322848069964</v>
      </c>
      <c r="N64" s="98">
        <v>71.07376742631277</v>
      </c>
      <c r="O64" s="98">
        <v>64.260656176561668</v>
      </c>
      <c r="P64" s="98">
        <v>65.245257498817651</v>
      </c>
      <c r="Q64" s="98">
        <v>67.003180732298219</v>
      </c>
      <c r="R64" s="98">
        <v>73.701110332401683</v>
      </c>
      <c r="S64" s="98">
        <v>54.734536988735094</v>
      </c>
      <c r="T64" s="98">
        <v>45.256310749620148</v>
      </c>
      <c r="U64" s="98">
        <v>42.250840770246185</v>
      </c>
      <c r="V64" s="98">
        <v>17.674336235777261</v>
      </c>
      <c r="W64" s="98">
        <v>27.760307131352274</v>
      </c>
      <c r="X64" s="98">
        <v>23.439167165152892</v>
      </c>
      <c r="Y64" s="98">
        <v>21.303357727780231</v>
      </c>
      <c r="DA64" s="63" t="s">
        <v>1630</v>
      </c>
    </row>
    <row r="65" spans="1:105" ht="12" customHeight="1" x14ac:dyDescent="0.25">
      <c r="A65" s="97" t="s">
        <v>53</v>
      </c>
      <c r="B65" s="98">
        <v>1.1014094074598022</v>
      </c>
      <c r="C65" s="98">
        <v>1.2587994576666564</v>
      </c>
      <c r="D65" s="98">
        <v>0.78115635465841593</v>
      </c>
      <c r="E65" s="98">
        <v>0.69183150577389085</v>
      </c>
      <c r="F65" s="98">
        <v>0.67336401047001915</v>
      </c>
      <c r="G65" s="98">
        <v>0.68352356807773407</v>
      </c>
      <c r="H65" s="98">
        <v>0.52898039822009291</v>
      </c>
      <c r="I65" s="98">
        <v>0.51844742778529329</v>
      </c>
      <c r="J65" s="98">
        <v>1.085461788035269</v>
      </c>
      <c r="K65" s="98">
        <v>1.3804513241463534</v>
      </c>
      <c r="L65" s="98">
        <v>1.4833331983840994</v>
      </c>
      <c r="M65" s="98">
        <v>0.81144317534912791</v>
      </c>
      <c r="N65" s="98">
        <v>0.74913258334893307</v>
      </c>
      <c r="O65" s="98">
        <v>0.67269997568639606</v>
      </c>
      <c r="P65" s="98">
        <v>0.67538248141207913</v>
      </c>
      <c r="Q65" s="98">
        <v>0.68898299372680083</v>
      </c>
      <c r="R65" s="98">
        <v>0.75236933939108319</v>
      </c>
      <c r="S65" s="98">
        <v>0.55175044565159559</v>
      </c>
      <c r="T65" s="98">
        <v>0.4541965751108003</v>
      </c>
      <c r="U65" s="98">
        <v>0.42465852772623236</v>
      </c>
      <c r="V65" s="98">
        <v>0.17745965793386387</v>
      </c>
      <c r="W65" s="98">
        <v>0.27898353172206664</v>
      </c>
      <c r="X65" s="98">
        <v>0.24118111556650423</v>
      </c>
      <c r="Y65" s="98">
        <v>0.23847478716573828</v>
      </c>
      <c r="DA65" s="63" t="s">
        <v>1631</v>
      </c>
    </row>
    <row r="66" spans="1:105" ht="12.95" customHeight="1" x14ac:dyDescent="0.25">
      <c r="A66" s="121" t="s">
        <v>92</v>
      </c>
      <c r="B66" s="122">
        <f t="shared" ref="B66:Y66" si="27">B67</f>
        <v>1.5544731502430554E-3</v>
      </c>
      <c r="C66" s="122">
        <f t="shared" si="27"/>
        <v>1.5714515305165098E-3</v>
      </c>
      <c r="D66" s="122">
        <f t="shared" si="27"/>
        <v>1.5089803349180718E-3</v>
      </c>
      <c r="E66" s="122">
        <f t="shared" si="27"/>
        <v>1.2870819909895333E-3</v>
      </c>
      <c r="F66" s="122">
        <f t="shared" si="27"/>
        <v>1.0457944164604588E-3</v>
      </c>
      <c r="G66" s="122">
        <f t="shared" si="27"/>
        <v>7.7969853491441582E-4</v>
      </c>
      <c r="H66" s="122">
        <f t="shared" si="27"/>
        <v>5.1029480416704275E-4</v>
      </c>
      <c r="I66" s="122">
        <f t="shared" si="27"/>
        <v>5.9194711388643067E-4</v>
      </c>
      <c r="J66" s="122">
        <f t="shared" si="27"/>
        <v>8.9831854004101294E-4</v>
      </c>
      <c r="K66" s="122">
        <f t="shared" si="27"/>
        <v>1.7798182843374256E-3</v>
      </c>
      <c r="L66" s="122">
        <f t="shared" si="27"/>
        <v>2.8277523954550682E-3</v>
      </c>
      <c r="M66" s="122">
        <f t="shared" si="27"/>
        <v>3.0351421835345675E-3</v>
      </c>
      <c r="N66" s="122">
        <f t="shared" si="27"/>
        <v>3.0746507859367705E-3</v>
      </c>
      <c r="O66" s="122">
        <f t="shared" si="27"/>
        <v>2.9494624816094007E-3</v>
      </c>
      <c r="P66" s="122">
        <f t="shared" si="27"/>
        <v>2.8938564894484672E-3</v>
      </c>
      <c r="Q66" s="122">
        <f t="shared" si="27"/>
        <v>2.3413244650775798E-3</v>
      </c>
      <c r="R66" s="122">
        <f t="shared" si="27"/>
        <v>1.7565428583784502E-3</v>
      </c>
      <c r="S66" s="122">
        <f t="shared" si="27"/>
        <v>1.0434110921539344E-3</v>
      </c>
      <c r="T66" s="122">
        <f t="shared" si="27"/>
        <v>5.7767315103539742E-4</v>
      </c>
      <c r="U66" s="122">
        <f t="shared" si="27"/>
        <v>3.2538902330349453E-4</v>
      </c>
      <c r="V66" s="122">
        <f t="shared" si="27"/>
        <v>2.4581069544693979E-4</v>
      </c>
      <c r="W66" s="122">
        <f t="shared" si="27"/>
        <v>1.8757849040729432E-4</v>
      </c>
      <c r="X66" s="122">
        <f t="shared" si="27"/>
        <v>1.2218225125831627E-4</v>
      </c>
      <c r="Y66" s="122">
        <f t="shared" si="27"/>
        <v>1.8030440594408781E-4</v>
      </c>
      <c r="DA66" s="130" t="s">
        <v>1632</v>
      </c>
    </row>
    <row r="67" spans="1:105" ht="12" customHeight="1" x14ac:dyDescent="0.25">
      <c r="A67" s="97" t="s">
        <v>53</v>
      </c>
      <c r="B67" s="98">
        <v>1.5544731502430554E-3</v>
      </c>
      <c r="C67" s="98">
        <v>1.5714515305165098E-3</v>
      </c>
      <c r="D67" s="98">
        <v>1.5089803349180718E-3</v>
      </c>
      <c r="E67" s="98">
        <v>1.2870819909895333E-3</v>
      </c>
      <c r="F67" s="98">
        <v>1.0457944164604588E-3</v>
      </c>
      <c r="G67" s="98">
        <v>7.7969853491441582E-4</v>
      </c>
      <c r="H67" s="98">
        <v>5.1029480416704275E-4</v>
      </c>
      <c r="I67" s="98">
        <v>5.9194711388643067E-4</v>
      </c>
      <c r="J67" s="98">
        <v>8.9831854004101294E-4</v>
      </c>
      <c r="K67" s="98">
        <v>1.7798182843374256E-3</v>
      </c>
      <c r="L67" s="98">
        <v>2.8277523954550682E-3</v>
      </c>
      <c r="M67" s="98">
        <v>3.0351421835345675E-3</v>
      </c>
      <c r="N67" s="98">
        <v>3.0746507859367705E-3</v>
      </c>
      <c r="O67" s="98">
        <v>2.9494624816094007E-3</v>
      </c>
      <c r="P67" s="98">
        <v>2.8938564894484672E-3</v>
      </c>
      <c r="Q67" s="98">
        <v>2.3413244650775798E-3</v>
      </c>
      <c r="R67" s="98">
        <v>1.7565428583784502E-3</v>
      </c>
      <c r="S67" s="98">
        <v>1.0434110921539344E-3</v>
      </c>
      <c r="T67" s="98">
        <v>5.7767315103539742E-4</v>
      </c>
      <c r="U67" s="98">
        <v>3.2538902330349453E-4</v>
      </c>
      <c r="V67" s="98">
        <v>2.4581069544693979E-4</v>
      </c>
      <c r="W67" s="98">
        <v>1.8757849040729432E-4</v>
      </c>
      <c r="X67" s="98">
        <v>1.2218225125831627E-4</v>
      </c>
      <c r="Y67" s="98">
        <v>1.8030440594408781E-4</v>
      </c>
      <c r="DA67" s="63" t="s">
        <v>1633</v>
      </c>
    </row>
    <row r="68" spans="1:105" ht="12" customHeight="1" x14ac:dyDescent="0.25">
      <c r="A68" s="121" t="s">
        <v>55</v>
      </c>
      <c r="B68" s="122">
        <v>6.4451216730815819</v>
      </c>
      <c r="C68" s="122">
        <v>6.8308094734101701</v>
      </c>
      <c r="D68" s="122">
        <v>4.3197613971014945</v>
      </c>
      <c r="E68" s="122">
        <v>3.7685317862546253</v>
      </c>
      <c r="F68" s="122">
        <v>3.8333244531729203</v>
      </c>
      <c r="G68" s="122">
        <v>3.6713473522478139</v>
      </c>
      <c r="H68" s="122">
        <v>2.9891609705216662</v>
      </c>
      <c r="I68" s="122">
        <v>2.9993650621024655</v>
      </c>
      <c r="J68" s="122">
        <v>5.8795348765735858</v>
      </c>
      <c r="K68" s="122">
        <v>7.5997083758494091</v>
      </c>
      <c r="L68" s="122">
        <v>6.4159199505132412</v>
      </c>
      <c r="M68" s="122">
        <v>4.0179740001588504</v>
      </c>
      <c r="N68" s="122">
        <v>3.4762909047752042</v>
      </c>
      <c r="O68" s="122">
        <v>3.5648118673774611</v>
      </c>
      <c r="P68" s="122">
        <v>3.937531986356051</v>
      </c>
      <c r="Q68" s="122">
        <v>4.3913861552762246</v>
      </c>
      <c r="R68" s="122">
        <v>4.8865683321319606</v>
      </c>
      <c r="S68" s="122">
        <v>3.3369783276075222</v>
      </c>
      <c r="T68" s="122">
        <v>2.9437878868089524</v>
      </c>
      <c r="U68" s="122">
        <v>2.7609532520887865</v>
      </c>
      <c r="V68" s="122">
        <v>1.1526241265315327</v>
      </c>
      <c r="W68" s="122">
        <v>1.7140040629361648</v>
      </c>
      <c r="X68" s="122">
        <v>1.5799021337821417</v>
      </c>
      <c r="Y68" s="122">
        <v>1.5777497191615606</v>
      </c>
      <c r="DA68" s="130" t="s">
        <v>1634</v>
      </c>
    </row>
    <row r="69" spans="1:105" ht="12" customHeight="1" x14ac:dyDescent="0.25">
      <c r="A69" s="97" t="s">
        <v>134</v>
      </c>
      <c r="B69" s="98">
        <v>6.2536401226253178</v>
      </c>
      <c r="C69" s="98">
        <v>6.6572153275980286</v>
      </c>
      <c r="D69" s="98">
        <v>4.1811619897518346</v>
      </c>
      <c r="E69" s="98">
        <v>3.6475658411686638</v>
      </c>
      <c r="F69" s="98">
        <v>3.7241895328262449</v>
      </c>
      <c r="G69" s="98">
        <v>3.5679217549724935</v>
      </c>
      <c r="H69" s="98">
        <v>2.8848418436346486</v>
      </c>
      <c r="I69" s="98">
        <v>2.8778332547522774</v>
      </c>
      <c r="J69" s="98">
        <v>5.7197404520119255</v>
      </c>
      <c r="K69" s="98">
        <v>7.4042382801416915</v>
      </c>
      <c r="L69" s="98">
        <v>6.2320137621198928</v>
      </c>
      <c r="M69" s="98">
        <v>3.868768390622372</v>
      </c>
      <c r="N69" s="98">
        <v>3.3528951445943656</v>
      </c>
      <c r="O69" s="98">
        <v>3.4410945872428607</v>
      </c>
      <c r="P69" s="98">
        <v>3.8120750771392267</v>
      </c>
      <c r="Q69" s="98">
        <v>4.2585070045881386</v>
      </c>
      <c r="R69" s="98">
        <v>4.7502886080918261</v>
      </c>
      <c r="S69" s="98">
        <v>3.2281431781679886</v>
      </c>
      <c r="T69" s="98">
        <v>2.8461166446254431</v>
      </c>
      <c r="U69" s="98">
        <v>2.6802251073613657</v>
      </c>
      <c r="V69" s="98">
        <v>1.0533507377568361</v>
      </c>
      <c r="W69" s="98">
        <v>1.6565492260376191</v>
      </c>
      <c r="X69" s="98">
        <v>1.5254534738404391</v>
      </c>
      <c r="Y69" s="98">
        <v>1.5252186682079989</v>
      </c>
      <c r="DA69" s="63" t="s">
        <v>1635</v>
      </c>
    </row>
    <row r="70" spans="1:105" ht="12" customHeight="1" x14ac:dyDescent="0.25">
      <c r="A70" s="97" t="s">
        <v>133</v>
      </c>
      <c r="B70" s="98">
        <v>4.6919112353488385E-3</v>
      </c>
      <c r="C70" s="98">
        <v>6.1273359245322245E-3</v>
      </c>
      <c r="D70" s="98">
        <v>3.9291833099457637E-3</v>
      </c>
      <c r="E70" s="98">
        <v>3.4715632880278659E-3</v>
      </c>
      <c r="F70" s="98">
        <v>3.6870117901053193E-3</v>
      </c>
      <c r="G70" s="98">
        <v>3.5017423928207624E-3</v>
      </c>
      <c r="H70" s="98">
        <v>2.7472382654292263E-3</v>
      </c>
      <c r="I70" s="98">
        <v>2.5450853944970161E-3</v>
      </c>
      <c r="J70" s="98">
        <v>8.6492750959006794E-3</v>
      </c>
      <c r="K70" s="98">
        <v>1.197036888349385E-2</v>
      </c>
      <c r="L70" s="98">
        <v>9.9121577683605813E-3</v>
      </c>
      <c r="M70" s="98">
        <v>6.1660878476371729E-3</v>
      </c>
      <c r="N70" s="98">
        <v>5.508425804746855E-3</v>
      </c>
      <c r="O70" s="98">
        <v>5.8348941107415333E-3</v>
      </c>
      <c r="P70" s="98">
        <v>6.3072172986720406E-3</v>
      </c>
      <c r="Q70" s="98">
        <v>6.8293976368856181E-3</v>
      </c>
      <c r="R70" s="98">
        <v>7.6195169849922542E-3</v>
      </c>
      <c r="S70" s="98">
        <v>5.1385779842752222E-3</v>
      </c>
      <c r="T70" s="98">
        <v>4.7860193764981077E-3</v>
      </c>
      <c r="U70" s="98">
        <v>4.6030152901794259E-3</v>
      </c>
      <c r="V70" s="98">
        <v>1.8263352635634349E-3</v>
      </c>
      <c r="W70" s="98">
        <v>3.0642595120824495E-3</v>
      </c>
      <c r="X70" s="98">
        <v>2.9298915565425247E-3</v>
      </c>
      <c r="Y70" s="98">
        <v>1.8745145117863209E-3</v>
      </c>
      <c r="DA70" s="63" t="s">
        <v>1636</v>
      </c>
    </row>
    <row r="71" spans="1:105" ht="12" customHeight="1" x14ac:dyDescent="0.25">
      <c r="A71" s="100" t="s">
        <v>212</v>
      </c>
      <c r="B71" s="101">
        <v>3.5011538353385916E-3</v>
      </c>
      <c r="C71" s="101">
        <v>5.004263904260094E-3</v>
      </c>
      <c r="D71" s="101">
        <v>3.1677566523589593E-3</v>
      </c>
      <c r="E71" s="101">
        <v>2.7255894050020367E-3</v>
      </c>
      <c r="F71" s="101">
        <v>2.904558942949745E-3</v>
      </c>
      <c r="G71" s="101">
        <v>2.6014908725587966E-3</v>
      </c>
      <c r="H71" s="101">
        <v>2.0878866711928528E-3</v>
      </c>
      <c r="I71" s="101">
        <v>1.895807394261753E-3</v>
      </c>
      <c r="J71" s="101">
        <v>6.2753474451354655E-3</v>
      </c>
      <c r="K71" s="101">
        <v>8.6967946004337E-3</v>
      </c>
      <c r="L71" s="101">
        <v>7.0564450185329692E-3</v>
      </c>
      <c r="M71" s="101">
        <v>4.3320543109172348E-3</v>
      </c>
      <c r="N71" s="101">
        <v>3.8452379844139632E-3</v>
      </c>
      <c r="O71" s="101">
        <v>4.219249748871879E-3</v>
      </c>
      <c r="P71" s="101">
        <v>4.5721178428391289E-3</v>
      </c>
      <c r="Q71" s="101">
        <v>5.1013418265097622E-3</v>
      </c>
      <c r="R71" s="101">
        <v>5.8844938358069967E-3</v>
      </c>
      <c r="S71" s="101">
        <v>3.8922806747140161E-3</v>
      </c>
      <c r="T71" s="101">
        <v>3.7302119004036086E-3</v>
      </c>
      <c r="U71" s="101">
        <v>3.6045720219255164E-3</v>
      </c>
      <c r="V71" s="101">
        <v>1.4248817851622519E-3</v>
      </c>
      <c r="W71" s="101">
        <v>2.4712873228225473E-3</v>
      </c>
      <c r="X71" s="101">
        <v>2.3709142862779649E-3</v>
      </c>
      <c r="Y71" s="101">
        <v>1.5080151352143468E-3</v>
      </c>
      <c r="DA71" s="131" t="s">
        <v>1637</v>
      </c>
    </row>
    <row r="72" spans="1:105" ht="12" customHeight="1" x14ac:dyDescent="0.25">
      <c r="A72" s="103" t="s">
        <v>52</v>
      </c>
      <c r="B72" s="104">
        <v>1.1907574000102471E-3</v>
      </c>
      <c r="C72" s="104">
        <v>1.1230720202721305E-3</v>
      </c>
      <c r="D72" s="104">
        <v>7.6142665758680472E-4</v>
      </c>
      <c r="E72" s="104">
        <v>7.4597388302582925E-4</v>
      </c>
      <c r="F72" s="104">
        <v>7.8245284715557442E-4</v>
      </c>
      <c r="G72" s="104">
        <v>9.0025152026196569E-4</v>
      </c>
      <c r="H72" s="104">
        <v>6.5935159423637362E-4</v>
      </c>
      <c r="I72" s="104">
        <v>6.4927800023526308E-4</v>
      </c>
      <c r="J72" s="104">
        <v>2.3739276507652139E-3</v>
      </c>
      <c r="K72" s="104">
        <v>3.2735742830601496E-3</v>
      </c>
      <c r="L72" s="104">
        <v>2.855712749827613E-3</v>
      </c>
      <c r="M72" s="104">
        <v>1.8340335367199377E-3</v>
      </c>
      <c r="N72" s="104">
        <v>1.6631878203328923E-3</v>
      </c>
      <c r="O72" s="104">
        <v>1.6156443618696545E-3</v>
      </c>
      <c r="P72" s="104">
        <v>1.7350994558329117E-3</v>
      </c>
      <c r="Q72" s="104">
        <v>1.7280558103758561E-3</v>
      </c>
      <c r="R72" s="104">
        <v>1.7350231491852573E-3</v>
      </c>
      <c r="S72" s="104">
        <v>1.246297309561206E-3</v>
      </c>
      <c r="T72" s="104">
        <v>1.0558074760944986E-3</v>
      </c>
      <c r="U72" s="104">
        <v>9.9844326825390987E-4</v>
      </c>
      <c r="V72" s="104">
        <v>4.01453478401183E-4</v>
      </c>
      <c r="W72" s="104">
        <v>5.9297218925990233E-4</v>
      </c>
      <c r="X72" s="104">
        <v>5.5897727026455997E-4</v>
      </c>
      <c r="Y72" s="104">
        <v>3.6649937657197402E-4</v>
      </c>
      <c r="DA72" s="132" t="s">
        <v>1638</v>
      </c>
    </row>
    <row r="73" spans="1:105" ht="12" customHeight="1" x14ac:dyDescent="0.25">
      <c r="A73" s="106" t="s">
        <v>122</v>
      </c>
      <c r="B73" s="101">
        <v>0.17185304260766893</v>
      </c>
      <c r="C73" s="101">
        <v>0.15354828584639327</v>
      </c>
      <c r="D73" s="101">
        <v>0.12352417508444134</v>
      </c>
      <c r="E73" s="101">
        <v>0.10783466956530145</v>
      </c>
      <c r="F73" s="101">
        <v>9.7056156614791778E-2</v>
      </c>
      <c r="G73" s="101">
        <v>9.1915198503654594E-2</v>
      </c>
      <c r="H73" s="101">
        <v>9.3024323176784648E-2</v>
      </c>
      <c r="I73" s="101">
        <v>9.6581062263952702E-2</v>
      </c>
      <c r="J73" s="101">
        <v>0.12226206680545347</v>
      </c>
      <c r="K73" s="101">
        <v>0.15159811394214026</v>
      </c>
      <c r="L73" s="101">
        <v>0.14352438255323521</v>
      </c>
      <c r="M73" s="101">
        <v>0.11568947684942896</v>
      </c>
      <c r="N73" s="101">
        <v>9.4714931830256616E-2</v>
      </c>
      <c r="O73" s="101">
        <v>9.6191921790228466E-2</v>
      </c>
      <c r="P73" s="101">
        <v>9.9345901371403367E-2</v>
      </c>
      <c r="Q73" s="101">
        <v>0.10824509652259609</v>
      </c>
      <c r="R73" s="101">
        <v>0.11112319808854054</v>
      </c>
      <c r="S73" s="101">
        <v>8.8545646138944237E-2</v>
      </c>
      <c r="T73" s="101">
        <v>7.8834677952777821E-2</v>
      </c>
      <c r="U73" s="101">
        <v>6.433365099694123E-2</v>
      </c>
      <c r="V73" s="101">
        <v>8.3751381630747135E-2</v>
      </c>
      <c r="W73" s="101">
        <v>4.8349315158819149E-2</v>
      </c>
      <c r="X73" s="101">
        <v>4.5787288721800518E-2</v>
      </c>
      <c r="Y73" s="101">
        <v>4.5695075990043757E-2</v>
      </c>
      <c r="DA73" s="131" t="s">
        <v>1639</v>
      </c>
    </row>
    <row r="74" spans="1:105" ht="12" customHeight="1" x14ac:dyDescent="0.25">
      <c r="A74" s="107" t="s">
        <v>121</v>
      </c>
      <c r="B74" s="104">
        <v>1.4936596613246322E-2</v>
      </c>
      <c r="C74" s="104">
        <v>1.3918524041216102E-2</v>
      </c>
      <c r="D74" s="104">
        <v>1.1146048955273213E-2</v>
      </c>
      <c r="E74" s="104">
        <v>9.659712232631925E-3</v>
      </c>
      <c r="F74" s="104">
        <v>8.3917519417785989E-3</v>
      </c>
      <c r="G74" s="104">
        <v>8.00865637884496E-3</v>
      </c>
      <c r="H74" s="104">
        <v>8.5475654448033764E-3</v>
      </c>
      <c r="I74" s="104">
        <v>2.2405659691738723E-2</v>
      </c>
      <c r="J74" s="104">
        <v>2.8883082660305377E-2</v>
      </c>
      <c r="K74" s="104">
        <v>3.1901612882083402E-2</v>
      </c>
      <c r="L74" s="104">
        <v>3.0469648071752169E-2</v>
      </c>
      <c r="M74" s="104">
        <v>2.7350044839412377E-2</v>
      </c>
      <c r="N74" s="104">
        <v>2.3172402545834976E-2</v>
      </c>
      <c r="O74" s="104">
        <v>2.1690464233630715E-2</v>
      </c>
      <c r="P74" s="104">
        <v>1.9803790546748887E-2</v>
      </c>
      <c r="Q74" s="104">
        <v>1.7804656528603569E-2</v>
      </c>
      <c r="R74" s="104">
        <v>1.7537008966601521E-2</v>
      </c>
      <c r="S74" s="104">
        <v>1.5150925316314132E-2</v>
      </c>
      <c r="T74" s="104">
        <v>1.4050544854233231E-2</v>
      </c>
      <c r="U74" s="104">
        <v>1.1791478440300518E-2</v>
      </c>
      <c r="V74" s="104">
        <v>1.3695671880386043E-2</v>
      </c>
      <c r="W74" s="104">
        <v>6.0412622276439735E-3</v>
      </c>
      <c r="X74" s="104">
        <v>5.7314796633596097E-3</v>
      </c>
      <c r="Y74" s="104">
        <v>4.9614604517316096E-3</v>
      </c>
      <c r="DA74" s="132" t="s">
        <v>1640</v>
      </c>
    </row>
    <row r="75" spans="1:105" ht="12" customHeight="1" x14ac:dyDescent="0.25">
      <c r="A75" s="108" t="s">
        <v>53</v>
      </c>
      <c r="B75" s="98">
        <v>1.0585279740740985E-2</v>
      </c>
      <c r="C75" s="98">
        <v>1.0979307101615626E-2</v>
      </c>
      <c r="D75" s="98">
        <v>8.6636293743460255E-3</v>
      </c>
      <c r="E75" s="98">
        <v>7.2789747892187352E-3</v>
      </c>
      <c r="F75" s="98">
        <v>6.3414937299228098E-3</v>
      </c>
      <c r="G75" s="98">
        <v>5.6432413930384588E-3</v>
      </c>
      <c r="H75" s="98">
        <v>6.1610219969049241E-3</v>
      </c>
      <c r="I75" s="98">
        <v>1.5952708146995044E-2</v>
      </c>
      <c r="J75" s="98">
        <v>2.0419541827867684E-2</v>
      </c>
      <c r="K75" s="98">
        <v>2.2684097033297459E-2</v>
      </c>
      <c r="L75" s="98">
        <v>2.1249926793020388E-2</v>
      </c>
      <c r="M75" s="98">
        <v>1.8829730403103245E-2</v>
      </c>
      <c r="N75" s="98">
        <v>1.5869615592159617E-2</v>
      </c>
      <c r="O75" s="98">
        <v>1.5437300359024055E-2</v>
      </c>
      <c r="P75" s="98">
        <v>1.4049524419852431E-2</v>
      </c>
      <c r="Q75" s="98">
        <v>1.2893956282509431E-2</v>
      </c>
      <c r="R75" s="98">
        <v>1.3076933517958482E-2</v>
      </c>
      <c r="S75" s="98">
        <v>1.1041610588351378E-2</v>
      </c>
      <c r="T75" s="98">
        <v>1.0562055957961973E-2</v>
      </c>
      <c r="U75" s="98">
        <v>8.9043812234976191E-3</v>
      </c>
      <c r="V75" s="98">
        <v>1.0247480377330908E-2</v>
      </c>
      <c r="W75" s="98">
        <v>4.6538759381679652E-3</v>
      </c>
      <c r="X75" s="98">
        <v>4.4341762446798248E-3</v>
      </c>
      <c r="Y75" s="98">
        <v>3.8432438136464186E-3</v>
      </c>
      <c r="DA75" s="63" t="s">
        <v>1641</v>
      </c>
    </row>
    <row r="76" spans="1:105" ht="12" customHeight="1" x14ac:dyDescent="0.25">
      <c r="A76" s="108" t="s">
        <v>52</v>
      </c>
      <c r="B76" s="98">
        <v>4.3513168725053371E-3</v>
      </c>
      <c r="C76" s="98">
        <v>2.9392169396004761E-3</v>
      </c>
      <c r="D76" s="98">
        <v>2.4824195809271879E-3</v>
      </c>
      <c r="E76" s="98">
        <v>2.3807374434131898E-3</v>
      </c>
      <c r="F76" s="98">
        <v>2.0502582118557882E-3</v>
      </c>
      <c r="G76" s="98">
        <v>2.3654149858065008E-3</v>
      </c>
      <c r="H76" s="98">
        <v>2.3865434478984519E-3</v>
      </c>
      <c r="I76" s="98">
        <v>6.4529515447436783E-3</v>
      </c>
      <c r="J76" s="98">
        <v>8.463540832437692E-3</v>
      </c>
      <c r="K76" s="98">
        <v>9.2175158487859451E-3</v>
      </c>
      <c r="L76" s="98">
        <v>9.2197212787317791E-3</v>
      </c>
      <c r="M76" s="98">
        <v>8.5203144363091322E-3</v>
      </c>
      <c r="N76" s="98">
        <v>7.3027869536753578E-3</v>
      </c>
      <c r="O76" s="98">
        <v>6.2531638746066605E-3</v>
      </c>
      <c r="P76" s="98">
        <v>5.7542661268964561E-3</v>
      </c>
      <c r="Q76" s="98">
        <v>4.9107002460941386E-3</v>
      </c>
      <c r="R76" s="98">
        <v>4.4600754486430394E-3</v>
      </c>
      <c r="S76" s="98">
        <v>4.1093147279627536E-3</v>
      </c>
      <c r="T76" s="98">
        <v>3.4884888962712587E-3</v>
      </c>
      <c r="U76" s="98">
        <v>2.8870972168028985E-3</v>
      </c>
      <c r="V76" s="98">
        <v>3.4481915030551355E-3</v>
      </c>
      <c r="W76" s="98">
        <v>1.3873862894760085E-3</v>
      </c>
      <c r="X76" s="98">
        <v>1.2973034186797849E-3</v>
      </c>
      <c r="Y76" s="98">
        <v>1.1182166380851908E-3</v>
      </c>
      <c r="DA76" s="63" t="s">
        <v>1642</v>
      </c>
    </row>
    <row r="77" spans="1:105" ht="12" customHeight="1" x14ac:dyDescent="0.25">
      <c r="A77" s="121" t="s">
        <v>54</v>
      </c>
      <c r="B77" s="122">
        <v>0.83591556596055505</v>
      </c>
      <c r="C77" s="122">
        <v>0.91485527379293452</v>
      </c>
      <c r="D77" s="122">
        <v>0.59847128510648673</v>
      </c>
      <c r="E77" s="122">
        <v>0.54734175437932175</v>
      </c>
      <c r="F77" s="122">
        <v>0.57994362364640673</v>
      </c>
      <c r="G77" s="122">
        <v>0.56153575819273838</v>
      </c>
      <c r="H77" s="122">
        <v>0.46586941972963569</v>
      </c>
      <c r="I77" s="122">
        <v>0.47999204250917377</v>
      </c>
      <c r="J77" s="122">
        <v>0.99335115678605135</v>
      </c>
      <c r="K77" s="122">
        <v>1.3692720561407947</v>
      </c>
      <c r="L77" s="122">
        <v>1.2820792107353991</v>
      </c>
      <c r="M77" s="122">
        <v>0.78985126433800379</v>
      </c>
      <c r="N77" s="122">
        <v>0.70982895797215484</v>
      </c>
      <c r="O77" s="122">
        <v>0.75870865252986297</v>
      </c>
      <c r="P77" s="122">
        <v>0.8338487544101989</v>
      </c>
      <c r="Q77" s="122">
        <v>0.92840899838971302</v>
      </c>
      <c r="R77" s="122">
        <v>0.96660323610233978</v>
      </c>
      <c r="S77" s="122">
        <v>0.77774936251261129</v>
      </c>
      <c r="T77" s="122">
        <v>0.70565888324953341</v>
      </c>
      <c r="U77" s="122">
        <v>0.682627449751816</v>
      </c>
      <c r="V77" s="122">
        <v>0.29880305021118353</v>
      </c>
      <c r="W77" s="122">
        <v>0.43240892501731115</v>
      </c>
      <c r="X77" s="122">
        <v>0.40138477037614384</v>
      </c>
      <c r="Y77" s="122">
        <v>0.40327930024706354</v>
      </c>
      <c r="DA77" s="130" t="s">
        <v>1643</v>
      </c>
    </row>
    <row r="78" spans="1:105" ht="12" customHeight="1" x14ac:dyDescent="0.25">
      <c r="A78" s="97" t="s">
        <v>189</v>
      </c>
      <c r="B78" s="98">
        <v>0.81157170937518475</v>
      </c>
      <c r="C78" s="98">
        <v>0.89200024496077912</v>
      </c>
      <c r="D78" s="98">
        <v>0.57997774484703091</v>
      </c>
      <c r="E78" s="98">
        <v>0.53074177868963468</v>
      </c>
      <c r="F78" s="98">
        <v>0.56451620507259148</v>
      </c>
      <c r="G78" s="98">
        <v>0.54672672956661283</v>
      </c>
      <c r="H78" s="98">
        <v>0.45052875705246159</v>
      </c>
      <c r="I78" s="98">
        <v>0.46161936881479221</v>
      </c>
      <c r="J78" s="98">
        <v>0.96935890410572068</v>
      </c>
      <c r="K78" s="98">
        <v>1.3389261072443266</v>
      </c>
      <c r="L78" s="98">
        <v>1.2511775042401896</v>
      </c>
      <c r="M78" s="98">
        <v>0.76516312144217158</v>
      </c>
      <c r="N78" s="98">
        <v>0.68892469325806072</v>
      </c>
      <c r="O78" s="98">
        <v>0.73771012402183977</v>
      </c>
      <c r="P78" s="98">
        <v>0.81247191841014155</v>
      </c>
      <c r="Q78" s="98">
        <v>0.9052659513816711</v>
      </c>
      <c r="R78" s="98">
        <v>0.94460822517194021</v>
      </c>
      <c r="S78" s="98">
        <v>0.75715928071103755</v>
      </c>
      <c r="T78" s="98">
        <v>0.68765150821342136</v>
      </c>
      <c r="U78" s="98">
        <v>0.66782310153131219</v>
      </c>
      <c r="V78" s="98">
        <v>0.28774111114676859</v>
      </c>
      <c r="W78" s="98">
        <v>0.42211689527007484</v>
      </c>
      <c r="X78" s="98">
        <v>0.3917358757831626</v>
      </c>
      <c r="Y78" s="98">
        <v>0.39381928621103524</v>
      </c>
      <c r="DA78" s="63" t="s">
        <v>1644</v>
      </c>
    </row>
    <row r="79" spans="1:105" ht="12" customHeight="1" x14ac:dyDescent="0.25">
      <c r="A79" s="109" t="s">
        <v>120</v>
      </c>
      <c r="B79" s="33">
        <v>2.4343856585370305E-2</v>
      </c>
      <c r="C79" s="33">
        <v>2.2855028832155431E-2</v>
      </c>
      <c r="D79" s="33">
        <v>1.849354025945581E-2</v>
      </c>
      <c r="E79" s="33">
        <v>1.6599975689687033E-2</v>
      </c>
      <c r="F79" s="33">
        <v>1.5427418573815277E-2</v>
      </c>
      <c r="G79" s="33">
        <v>1.4809028626125528E-2</v>
      </c>
      <c r="H79" s="33">
        <v>1.5340662677174087E-2</v>
      </c>
      <c r="I79" s="33">
        <v>1.8372673694381541E-2</v>
      </c>
      <c r="J79" s="33">
        <v>2.3992252680330721E-2</v>
      </c>
      <c r="K79" s="33">
        <v>3.034594889646821E-2</v>
      </c>
      <c r="L79" s="33">
        <v>3.0901706495209576E-2</v>
      </c>
      <c r="M79" s="33">
        <v>2.4688142895832241E-2</v>
      </c>
      <c r="N79" s="33">
        <v>2.0904264714094074E-2</v>
      </c>
      <c r="O79" s="33">
        <v>2.0998528508023175E-2</v>
      </c>
      <c r="P79" s="33">
        <v>2.137683600005736E-2</v>
      </c>
      <c r="Q79" s="33">
        <v>2.314304700804188E-2</v>
      </c>
      <c r="R79" s="33">
        <v>2.1995010930399617E-2</v>
      </c>
      <c r="S79" s="33">
        <v>2.0590081801573776E-2</v>
      </c>
      <c r="T79" s="33">
        <v>1.8007375036112012E-2</v>
      </c>
      <c r="U79" s="33">
        <v>1.480434822050381E-2</v>
      </c>
      <c r="V79" s="33">
        <v>1.1061939064414916E-2</v>
      </c>
      <c r="W79" s="33">
        <v>1.0292029747236309E-2</v>
      </c>
      <c r="X79" s="33">
        <v>9.6488945929812508E-3</v>
      </c>
      <c r="Y79" s="33">
        <v>9.4600140360282872E-3</v>
      </c>
      <c r="DA79" s="60" t="s">
        <v>1645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622.99149936605932</v>
      </c>
      <c r="C81" s="117">
        <f t="shared" si="28"/>
        <v>565.90225844822737</v>
      </c>
      <c r="D81" s="117">
        <f t="shared" si="28"/>
        <v>575.91128804744039</v>
      </c>
      <c r="E81" s="117">
        <f t="shared" si="28"/>
        <v>585.74328016654897</v>
      </c>
      <c r="F81" s="117">
        <f t="shared" si="28"/>
        <v>578.45198977863811</v>
      </c>
      <c r="G81" s="117">
        <f t="shared" si="28"/>
        <v>635.77858833957976</v>
      </c>
      <c r="H81" s="117">
        <f t="shared" si="28"/>
        <v>603.52372332139316</v>
      </c>
      <c r="I81" s="117">
        <f t="shared" si="28"/>
        <v>611.25108041702083</v>
      </c>
      <c r="J81" s="117">
        <f t="shared" si="28"/>
        <v>626.00435745565096</v>
      </c>
      <c r="K81" s="117">
        <f t="shared" si="28"/>
        <v>627.31519973341472</v>
      </c>
      <c r="L81" s="117">
        <f t="shared" si="28"/>
        <v>628.96770633743461</v>
      </c>
      <c r="M81" s="117">
        <f t="shared" si="28"/>
        <v>1186.5027224887983</v>
      </c>
      <c r="N81" s="117">
        <f t="shared" si="28"/>
        <v>1206.8004362426129</v>
      </c>
      <c r="O81" s="117">
        <f t="shared" si="28"/>
        <v>986.52824870378777</v>
      </c>
      <c r="P81" s="117">
        <f t="shared" si="28"/>
        <v>922.62616473196158</v>
      </c>
      <c r="Q81" s="117">
        <f t="shared" si="28"/>
        <v>930.81839876724894</v>
      </c>
      <c r="R81" s="117">
        <f t="shared" ref="R81:V81" si="29">R82+R85+R87+R100</f>
        <v>929.68941996539036</v>
      </c>
      <c r="S81" s="117">
        <f t="shared" si="29"/>
        <v>928.32124177402056</v>
      </c>
      <c r="T81" s="117">
        <f t="shared" si="29"/>
        <v>793.64893179938554</v>
      </c>
      <c r="U81" s="117">
        <f t="shared" si="29"/>
        <v>780.4249144011012</v>
      </c>
      <c r="V81" s="117">
        <f t="shared" si="29"/>
        <v>878.15753383840263</v>
      </c>
      <c r="W81" s="117">
        <f t="shared" ref="W81:Y81" si="30">W82+W85+W87+W100</f>
        <v>905.23851608874645</v>
      </c>
      <c r="X81" s="117">
        <f t="shared" si="30"/>
        <v>833.09504671468392</v>
      </c>
      <c r="Y81" s="117">
        <f t="shared" si="30"/>
        <v>803.58631652434053</v>
      </c>
      <c r="DA81" s="129" t="s">
        <v>1646</v>
      </c>
    </row>
    <row r="82" spans="1:105" ht="12.95" customHeight="1" x14ac:dyDescent="0.25">
      <c r="A82" s="121" t="s">
        <v>57</v>
      </c>
      <c r="B82" s="122">
        <f t="shared" ref="B82:Q82" si="31">SUM(B83:B84)</f>
        <v>580.06699273555842</v>
      </c>
      <c r="C82" s="122">
        <f t="shared" si="31"/>
        <v>529.73039797924821</v>
      </c>
      <c r="D82" s="122">
        <f t="shared" si="31"/>
        <v>539.19868036968933</v>
      </c>
      <c r="E82" s="122">
        <f t="shared" si="31"/>
        <v>549.12601687130314</v>
      </c>
      <c r="F82" s="122">
        <f t="shared" si="31"/>
        <v>541.23836144168513</v>
      </c>
      <c r="G82" s="122">
        <f t="shared" si="31"/>
        <v>597.01445738067491</v>
      </c>
      <c r="H82" s="122">
        <f t="shared" si="31"/>
        <v>565.80016489119555</v>
      </c>
      <c r="I82" s="122">
        <f t="shared" si="31"/>
        <v>572.00608498399265</v>
      </c>
      <c r="J82" s="122">
        <f t="shared" si="31"/>
        <v>587.02454338605639</v>
      </c>
      <c r="K82" s="122">
        <f t="shared" si="31"/>
        <v>586.70260791138469</v>
      </c>
      <c r="L82" s="122">
        <f t="shared" si="31"/>
        <v>593.87577566435175</v>
      </c>
      <c r="M82" s="122">
        <f t="shared" si="31"/>
        <v>1118.297189546066</v>
      </c>
      <c r="N82" s="122">
        <f t="shared" si="31"/>
        <v>1138.9327062977261</v>
      </c>
      <c r="O82" s="122">
        <f t="shared" si="31"/>
        <v>921.65799174065364</v>
      </c>
      <c r="P82" s="122">
        <f t="shared" si="31"/>
        <v>857.44485161538216</v>
      </c>
      <c r="Q82" s="122">
        <f t="shared" si="31"/>
        <v>860.17593888721012</v>
      </c>
      <c r="R82" s="122">
        <f t="shared" ref="R82:V82" si="32">SUM(R83:R84)</f>
        <v>858.2118237412476</v>
      </c>
      <c r="S82" s="122">
        <f t="shared" si="32"/>
        <v>860.24578041422478</v>
      </c>
      <c r="T82" s="122">
        <f t="shared" si="32"/>
        <v>729.20417326401287</v>
      </c>
      <c r="U82" s="122">
        <f t="shared" si="32"/>
        <v>715.24571759224375</v>
      </c>
      <c r="V82" s="122">
        <f t="shared" si="32"/>
        <v>807.14249599330594</v>
      </c>
      <c r="W82" s="122">
        <f t="shared" ref="W82:Y82" si="33">SUM(W83:W84)</f>
        <v>832.17903424245969</v>
      </c>
      <c r="X82" s="122">
        <f t="shared" si="33"/>
        <v>759.56759627552901</v>
      </c>
      <c r="Y82" s="122">
        <f t="shared" si="33"/>
        <v>730.71556565345099</v>
      </c>
      <c r="DA82" s="130" t="s">
        <v>1647</v>
      </c>
    </row>
    <row r="83" spans="1:105" ht="12" customHeight="1" x14ac:dyDescent="0.25">
      <c r="A83" s="97" t="s">
        <v>199</v>
      </c>
      <c r="B83" s="98">
        <v>577.66100018854661</v>
      </c>
      <c r="C83" s="98">
        <v>527.57647001043313</v>
      </c>
      <c r="D83" s="98">
        <v>537.02473414107806</v>
      </c>
      <c r="E83" s="98">
        <v>546.91745255352498</v>
      </c>
      <c r="F83" s="98">
        <v>539.07508027574045</v>
      </c>
      <c r="G83" s="98">
        <v>594.5842886483008</v>
      </c>
      <c r="H83" s="98">
        <v>563.49454138716294</v>
      </c>
      <c r="I83" s="98">
        <v>569.64630652096264</v>
      </c>
      <c r="J83" s="98">
        <v>584.56129641876373</v>
      </c>
      <c r="K83" s="98">
        <v>584.18478000628249</v>
      </c>
      <c r="L83" s="98">
        <v>591.22540159055359</v>
      </c>
      <c r="M83" s="98">
        <v>1113.1109180228093</v>
      </c>
      <c r="N83" s="98">
        <v>1133.5201823837192</v>
      </c>
      <c r="O83" s="98">
        <v>917.28732182745819</v>
      </c>
      <c r="P83" s="98">
        <v>853.43447681360385</v>
      </c>
      <c r="Q83" s="98">
        <v>856.17795389089861</v>
      </c>
      <c r="R83" s="98">
        <v>854.23617748963625</v>
      </c>
      <c r="S83" s="98">
        <v>856.28566307826225</v>
      </c>
      <c r="T83" s="98">
        <v>725.83275821671168</v>
      </c>
      <c r="U83" s="98">
        <v>711.88681831442727</v>
      </c>
      <c r="V83" s="98">
        <v>803.28574753011651</v>
      </c>
      <c r="W83" s="98">
        <v>828.1353946104814</v>
      </c>
      <c r="X83" s="98">
        <v>755.80871007951237</v>
      </c>
      <c r="Y83" s="98">
        <v>727.03967073146703</v>
      </c>
      <c r="DA83" s="63" t="s">
        <v>1648</v>
      </c>
    </row>
    <row r="84" spans="1:105" ht="12" customHeight="1" x14ac:dyDescent="0.25">
      <c r="A84" s="97" t="s">
        <v>53</v>
      </c>
      <c r="B84" s="98">
        <v>2.4059925470118051</v>
      </c>
      <c r="C84" s="98">
        <v>2.1539279688151329</v>
      </c>
      <c r="D84" s="98">
        <v>2.1739462286112614</v>
      </c>
      <c r="E84" s="98">
        <v>2.2085643177781877</v>
      </c>
      <c r="F84" s="98">
        <v>2.1632811659447322</v>
      </c>
      <c r="G84" s="98">
        <v>2.4301687323740948</v>
      </c>
      <c r="H84" s="98">
        <v>2.305623504032603</v>
      </c>
      <c r="I84" s="98">
        <v>2.3597784630299832</v>
      </c>
      <c r="J84" s="98">
        <v>2.4632469672927009</v>
      </c>
      <c r="K84" s="98">
        <v>2.5178279051021879</v>
      </c>
      <c r="L84" s="98">
        <v>2.6503740737981065</v>
      </c>
      <c r="M84" s="98">
        <v>5.1862715232566012</v>
      </c>
      <c r="N84" s="98">
        <v>5.4125239140067967</v>
      </c>
      <c r="O84" s="98">
        <v>4.3706699131954974</v>
      </c>
      <c r="P84" s="98">
        <v>4.0103748017782674</v>
      </c>
      <c r="Q84" s="98">
        <v>3.997984996311517</v>
      </c>
      <c r="R84" s="98">
        <v>3.9756462516113427</v>
      </c>
      <c r="S84" s="98">
        <v>3.9601173359625785</v>
      </c>
      <c r="T84" s="98">
        <v>3.3714150473011784</v>
      </c>
      <c r="U84" s="98">
        <v>3.3588992778164397</v>
      </c>
      <c r="V84" s="98">
        <v>3.8567484631894002</v>
      </c>
      <c r="W84" s="98">
        <v>4.0436396319782588</v>
      </c>
      <c r="X84" s="98">
        <v>3.7588861960166708</v>
      </c>
      <c r="Y84" s="98">
        <v>3.6758949219840127</v>
      </c>
      <c r="DA84" s="63" t="s">
        <v>1649</v>
      </c>
    </row>
    <row r="85" spans="1:105" ht="12.95" customHeight="1" x14ac:dyDescent="0.25">
      <c r="A85" s="121" t="s">
        <v>92</v>
      </c>
      <c r="B85" s="122">
        <f t="shared" ref="B85:Y85" si="34">B86</f>
        <v>7.6976314651459E-3</v>
      </c>
      <c r="C85" s="122">
        <f t="shared" si="34"/>
        <v>7.8019520107180246E-3</v>
      </c>
      <c r="D85" s="122">
        <f t="shared" si="34"/>
        <v>7.8603343353728875E-3</v>
      </c>
      <c r="E85" s="122">
        <f t="shared" si="34"/>
        <v>7.4667931941536474E-3</v>
      </c>
      <c r="F85" s="122">
        <f t="shared" si="34"/>
        <v>7.2911944745881951E-3</v>
      </c>
      <c r="G85" s="122">
        <f t="shared" si="34"/>
        <v>7.6788926120371749E-3</v>
      </c>
      <c r="H85" s="122">
        <f t="shared" si="34"/>
        <v>8.5140640241655428E-3</v>
      </c>
      <c r="I85" s="122">
        <f t="shared" si="34"/>
        <v>9.6552459107883144E-3</v>
      </c>
      <c r="J85" s="122">
        <f t="shared" si="34"/>
        <v>1.0817779978823192E-2</v>
      </c>
      <c r="K85" s="122">
        <f t="shared" si="34"/>
        <v>1.2661564337059148E-2</v>
      </c>
      <c r="L85" s="122">
        <f t="shared" si="34"/>
        <v>1.7430650013718036E-2</v>
      </c>
      <c r="M85" s="122">
        <f t="shared" si="34"/>
        <v>2.1606599542183448E-2</v>
      </c>
      <c r="N85" s="122">
        <f t="shared" si="34"/>
        <v>3.1501583734118606E-2</v>
      </c>
      <c r="O85" s="122">
        <f t="shared" si="34"/>
        <v>3.9086295722509316E-2</v>
      </c>
      <c r="P85" s="122">
        <f t="shared" si="34"/>
        <v>4.2795650010559391E-2</v>
      </c>
      <c r="Q85" s="122">
        <f t="shared" si="34"/>
        <v>3.9531003090960991E-2</v>
      </c>
      <c r="R85" s="122">
        <f t="shared" si="34"/>
        <v>3.6591368609556682E-2</v>
      </c>
      <c r="S85" s="122">
        <f t="shared" si="34"/>
        <v>3.2882310677736365E-2</v>
      </c>
      <c r="T85" s="122">
        <f t="shared" si="34"/>
        <v>2.8507898020137114E-2</v>
      </c>
      <c r="U85" s="122">
        <f t="shared" si="34"/>
        <v>2.2722306196816821E-2</v>
      </c>
      <c r="V85" s="122">
        <f t="shared" si="34"/>
        <v>2.18069928267693E-2</v>
      </c>
      <c r="W85" s="122">
        <f t="shared" si="34"/>
        <v>2.4151680553732808E-2</v>
      </c>
      <c r="X85" s="122">
        <f t="shared" si="34"/>
        <v>3.2571325214443274E-2</v>
      </c>
      <c r="Y85" s="122">
        <f t="shared" si="34"/>
        <v>3.9021007140129182E-2</v>
      </c>
      <c r="DA85" s="130" t="s">
        <v>1650</v>
      </c>
    </row>
    <row r="86" spans="1:105" ht="12" customHeight="1" x14ac:dyDescent="0.25">
      <c r="A86" s="97" t="s">
        <v>53</v>
      </c>
      <c r="B86" s="98">
        <v>7.6976314651459E-3</v>
      </c>
      <c r="C86" s="98">
        <v>7.8019520107180246E-3</v>
      </c>
      <c r="D86" s="98">
        <v>7.8603343353728875E-3</v>
      </c>
      <c r="E86" s="98">
        <v>7.4667931941536474E-3</v>
      </c>
      <c r="F86" s="98">
        <v>7.2911944745881951E-3</v>
      </c>
      <c r="G86" s="98">
        <v>7.6788926120371749E-3</v>
      </c>
      <c r="H86" s="98">
        <v>8.5140640241655428E-3</v>
      </c>
      <c r="I86" s="98">
        <v>9.6552459107883144E-3</v>
      </c>
      <c r="J86" s="98">
        <v>1.0817779978823192E-2</v>
      </c>
      <c r="K86" s="98">
        <v>1.2661564337059148E-2</v>
      </c>
      <c r="L86" s="98">
        <v>1.7430650013718036E-2</v>
      </c>
      <c r="M86" s="98">
        <v>2.1606599542183448E-2</v>
      </c>
      <c r="N86" s="98">
        <v>3.1501583734118606E-2</v>
      </c>
      <c r="O86" s="98">
        <v>3.9086295722509316E-2</v>
      </c>
      <c r="P86" s="98">
        <v>4.2795650010559391E-2</v>
      </c>
      <c r="Q86" s="98">
        <v>3.9531003090960991E-2</v>
      </c>
      <c r="R86" s="98">
        <v>3.6591368609556682E-2</v>
      </c>
      <c r="S86" s="98">
        <v>3.2882310677736365E-2</v>
      </c>
      <c r="T86" s="98">
        <v>2.8507898020137114E-2</v>
      </c>
      <c r="U86" s="98">
        <v>2.2722306196816821E-2</v>
      </c>
      <c r="V86" s="98">
        <v>2.18069928267693E-2</v>
      </c>
      <c r="W86" s="98">
        <v>2.4151680553732808E-2</v>
      </c>
      <c r="X86" s="98">
        <v>3.2571325214443274E-2</v>
      </c>
      <c r="Y86" s="98">
        <v>3.9021007140129182E-2</v>
      </c>
      <c r="DA86" s="63" t="s">
        <v>1651</v>
      </c>
    </row>
    <row r="87" spans="1:105" ht="12" customHeight="1" x14ac:dyDescent="0.25">
      <c r="A87" s="121" t="s">
        <v>55</v>
      </c>
      <c r="B87" s="122">
        <v>39.403036103934802</v>
      </c>
      <c r="C87" s="122">
        <v>32.85008893226663</v>
      </c>
      <c r="D87" s="122">
        <v>33.336541738671826</v>
      </c>
      <c r="E87" s="122">
        <v>33.103717999390071</v>
      </c>
      <c r="F87" s="122">
        <v>33.481828919009203</v>
      </c>
      <c r="G87" s="122">
        <v>34.786406927526748</v>
      </c>
      <c r="H87" s="122">
        <v>33.535557012438787</v>
      </c>
      <c r="I87" s="122">
        <v>34.879969764646418</v>
      </c>
      <c r="J87" s="122">
        <v>34.66997025054728</v>
      </c>
      <c r="K87" s="122">
        <v>35.387977143886005</v>
      </c>
      <c r="L87" s="122">
        <v>28.675800155246751</v>
      </c>
      <c r="M87" s="122">
        <v>59.904054625227644</v>
      </c>
      <c r="N87" s="122">
        <v>58.626141045501683</v>
      </c>
      <c r="O87" s="122">
        <v>54.668524415426809</v>
      </c>
      <c r="P87" s="122">
        <v>55.310162357613031</v>
      </c>
      <c r="Q87" s="122">
        <v>60.197417210807977</v>
      </c>
      <c r="R87" s="122">
        <v>61.384647502195193</v>
      </c>
      <c r="S87" s="122">
        <v>57.553008343817233</v>
      </c>
      <c r="T87" s="122">
        <v>53.797094401259592</v>
      </c>
      <c r="U87" s="122">
        <v>54.512875846281254</v>
      </c>
      <c r="V87" s="122">
        <v>59.806275499299282</v>
      </c>
      <c r="W87" s="122">
        <v>61.603724103199319</v>
      </c>
      <c r="X87" s="122">
        <v>62.319515945400354</v>
      </c>
      <c r="Y87" s="122">
        <v>61.612228778673384</v>
      </c>
      <c r="DA87" s="130" t="s">
        <v>1652</v>
      </c>
    </row>
    <row r="88" spans="1:105" ht="12" customHeight="1" x14ac:dyDescent="0.25">
      <c r="A88" s="97" t="s">
        <v>132</v>
      </c>
      <c r="B88" s="98">
        <v>38.34719702738473</v>
      </c>
      <c r="C88" s="98">
        <v>31.9460060151081</v>
      </c>
      <c r="D88" s="98">
        <v>32.480982456200543</v>
      </c>
      <c r="E88" s="98">
        <v>32.262848705382694</v>
      </c>
      <c r="F88" s="98">
        <v>32.605474938837936</v>
      </c>
      <c r="G88" s="98">
        <v>33.822857379377332</v>
      </c>
      <c r="H88" s="98">
        <v>32.454194633990028</v>
      </c>
      <c r="I88" s="98">
        <v>33.649696748064336</v>
      </c>
      <c r="J88" s="98">
        <v>33.371449621656012</v>
      </c>
      <c r="K88" s="98">
        <v>33.750444706300229</v>
      </c>
      <c r="L88" s="98">
        <v>26.720108916696006</v>
      </c>
      <c r="M88" s="98">
        <v>57.170623042633117</v>
      </c>
      <c r="N88" s="98">
        <v>55.683856557271355</v>
      </c>
      <c r="O88" s="98">
        <v>51.440970474742336</v>
      </c>
      <c r="P88" s="98">
        <v>52.141823727075554</v>
      </c>
      <c r="Q88" s="98">
        <v>56.818790673438698</v>
      </c>
      <c r="R88" s="98">
        <v>57.825290034655431</v>
      </c>
      <c r="S88" s="98">
        <v>54.325710647093089</v>
      </c>
      <c r="T88" s="98">
        <v>50.527635333279065</v>
      </c>
      <c r="U88" s="98">
        <v>51.340978927129186</v>
      </c>
      <c r="V88" s="98">
        <v>56.933734041263421</v>
      </c>
      <c r="W88" s="98">
        <v>58.762870301510901</v>
      </c>
      <c r="X88" s="98">
        <v>60.364335208508123</v>
      </c>
      <c r="Y88" s="98">
        <v>59.568852557809031</v>
      </c>
      <c r="DA88" s="63" t="s">
        <v>1653</v>
      </c>
    </row>
    <row r="89" spans="1:105" ht="12" customHeight="1" x14ac:dyDescent="0.25">
      <c r="A89" s="97" t="s">
        <v>131</v>
      </c>
      <c r="B89" s="98">
        <v>2.9965434758045417E-2</v>
      </c>
      <c r="C89" s="98">
        <v>2.6011988048861671E-2</v>
      </c>
      <c r="D89" s="98">
        <v>2.7048291790301271E-2</v>
      </c>
      <c r="E89" s="98">
        <v>2.6157436500651384E-2</v>
      </c>
      <c r="F89" s="98">
        <v>2.6197807479727685E-2</v>
      </c>
      <c r="G89" s="98">
        <v>2.6962399488806355E-2</v>
      </c>
      <c r="H89" s="98">
        <v>2.5536671533257296E-2</v>
      </c>
      <c r="I89" s="98">
        <v>3.8913674869896497E-2</v>
      </c>
      <c r="J89" s="98">
        <v>4.5739103791814298E-2</v>
      </c>
      <c r="K89" s="98">
        <v>4.2266419082643641E-2</v>
      </c>
      <c r="L89" s="98">
        <v>2.8774034683153316E-2</v>
      </c>
      <c r="M89" s="98">
        <v>9.244548454931234E-2</v>
      </c>
      <c r="N89" s="98">
        <v>8.4696940272537852E-2</v>
      </c>
      <c r="O89" s="98">
        <v>7.7446671866190864E-2</v>
      </c>
      <c r="P89" s="98">
        <v>7.8928983007520381E-2</v>
      </c>
      <c r="Q89" s="98">
        <v>8.6926951634386809E-2</v>
      </c>
      <c r="R89" s="98">
        <v>8.8928070685041105E-2</v>
      </c>
      <c r="S89" s="98">
        <v>8.1475620661195652E-2</v>
      </c>
      <c r="T89" s="98">
        <v>7.34422832553248E-2</v>
      </c>
      <c r="U89" s="98">
        <v>6.7966704119314783E-2</v>
      </c>
      <c r="V89" s="98">
        <v>7.3470567768953693E-2</v>
      </c>
      <c r="W89" s="98">
        <v>7.1508586916055744E-2</v>
      </c>
      <c r="X89" s="98">
        <v>7.5518366502022302E-2</v>
      </c>
      <c r="Y89" s="98">
        <v>6.9509127177867031E-2</v>
      </c>
      <c r="DA89" s="63" t="s">
        <v>1654</v>
      </c>
    </row>
    <row r="90" spans="1:105" ht="12" customHeight="1" x14ac:dyDescent="0.25">
      <c r="A90" s="100" t="s">
        <v>199</v>
      </c>
      <c r="B90" s="101">
        <v>2.3101150362760229E-2</v>
      </c>
      <c r="C90" s="101">
        <v>2.1806003693472263E-2</v>
      </c>
      <c r="D90" s="101">
        <v>2.2314357149678679E-2</v>
      </c>
      <c r="E90" s="101">
        <v>2.0988508934144934E-2</v>
      </c>
      <c r="F90" s="101">
        <v>2.0992506831719687E-2</v>
      </c>
      <c r="G90" s="101">
        <v>2.028303509040948E-2</v>
      </c>
      <c r="H90" s="101">
        <v>1.9535689938786637E-2</v>
      </c>
      <c r="I90" s="101">
        <v>2.876027353531363E-2</v>
      </c>
      <c r="J90" s="101">
        <v>3.3204088557163988E-2</v>
      </c>
      <c r="K90" s="101">
        <v>3.072541639405198E-2</v>
      </c>
      <c r="L90" s="101">
        <v>2.0439621727199063E-2</v>
      </c>
      <c r="M90" s="101">
        <v>6.3342855451480731E-2</v>
      </c>
      <c r="N90" s="101">
        <v>5.7439992801163881E-2</v>
      </c>
      <c r="O90" s="101">
        <v>5.4510793241930949E-2</v>
      </c>
      <c r="P90" s="101">
        <v>5.5685701796604939E-2</v>
      </c>
      <c r="Q90" s="101">
        <v>6.3358617090099809E-2</v>
      </c>
      <c r="R90" s="101">
        <v>6.7165321796682304E-2</v>
      </c>
      <c r="S90" s="101">
        <v>6.0251382124547163E-2</v>
      </c>
      <c r="T90" s="101">
        <v>5.594350933839589E-2</v>
      </c>
      <c r="U90" s="101">
        <v>5.1996395589262889E-2</v>
      </c>
      <c r="V90" s="101">
        <v>5.5668901536392687E-2</v>
      </c>
      <c r="W90" s="101">
        <v>5.5991321885634493E-2</v>
      </c>
      <c r="X90" s="101">
        <v>5.894095445633759E-2</v>
      </c>
      <c r="Y90" s="101">
        <v>5.433139687955614E-2</v>
      </c>
      <c r="DA90" s="131" t="s">
        <v>1655</v>
      </c>
    </row>
    <row r="91" spans="1:105" ht="12" customHeight="1" x14ac:dyDescent="0.25">
      <c r="A91" s="103" t="s">
        <v>52</v>
      </c>
      <c r="B91" s="104">
        <v>6.8642843952851865E-3</v>
      </c>
      <c r="C91" s="104">
        <v>4.2059843553894083E-3</v>
      </c>
      <c r="D91" s="104">
        <v>4.7339346406225936E-3</v>
      </c>
      <c r="E91" s="104">
        <v>5.1689275665064505E-3</v>
      </c>
      <c r="F91" s="104">
        <v>5.2053006480079975E-3</v>
      </c>
      <c r="G91" s="104">
        <v>6.6793643983968755E-3</v>
      </c>
      <c r="H91" s="104">
        <v>6.0009815944706583E-3</v>
      </c>
      <c r="I91" s="104">
        <v>1.0153401334582868E-2</v>
      </c>
      <c r="J91" s="104">
        <v>1.2535015234650313E-2</v>
      </c>
      <c r="K91" s="104">
        <v>1.1541002688591658E-2</v>
      </c>
      <c r="L91" s="104">
        <v>8.3344129559542526E-3</v>
      </c>
      <c r="M91" s="104">
        <v>2.9102629097831612E-2</v>
      </c>
      <c r="N91" s="104">
        <v>2.7256947471373968E-2</v>
      </c>
      <c r="O91" s="104">
        <v>2.2935878624259918E-2</v>
      </c>
      <c r="P91" s="104">
        <v>2.3243281210915442E-2</v>
      </c>
      <c r="Q91" s="104">
        <v>2.3568334544287001E-2</v>
      </c>
      <c r="R91" s="104">
        <v>2.1762748888358802E-2</v>
      </c>
      <c r="S91" s="104">
        <v>2.1224238536648492E-2</v>
      </c>
      <c r="T91" s="104">
        <v>1.7498773916928907E-2</v>
      </c>
      <c r="U91" s="104">
        <v>1.5970308530051897E-2</v>
      </c>
      <c r="V91" s="104">
        <v>1.7801666232560999E-2</v>
      </c>
      <c r="W91" s="104">
        <v>1.5517265030421258E-2</v>
      </c>
      <c r="X91" s="104">
        <v>1.6577412045684716E-2</v>
      </c>
      <c r="Y91" s="104">
        <v>1.5177730298310897E-2</v>
      </c>
      <c r="DA91" s="132" t="s">
        <v>1656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6.2003773144709716E-4</v>
      </c>
      <c r="E92" s="101">
        <v>1.3443924084961744E-3</v>
      </c>
      <c r="F92" s="101">
        <v>1.6340848519517024E-3</v>
      </c>
      <c r="G92" s="101">
        <v>3.0517624916772596E-3</v>
      </c>
      <c r="H92" s="101">
        <v>3.6347242741171801E-3</v>
      </c>
      <c r="I92" s="101">
        <v>5.3137710342543781E-3</v>
      </c>
      <c r="J92" s="101">
        <v>5.4730596927807214E-3</v>
      </c>
      <c r="K92" s="101">
        <v>6.5422166549746865E-3</v>
      </c>
      <c r="L92" s="101">
        <v>7.2781821791440653E-3</v>
      </c>
      <c r="M92" s="101">
        <v>1.048537480930012E-2</v>
      </c>
      <c r="N92" s="101">
        <v>1.0400938801743972E-2</v>
      </c>
      <c r="O92" s="101">
        <v>1.1310370648752351E-2</v>
      </c>
      <c r="P92" s="101">
        <v>1.6463521042386096E-2</v>
      </c>
      <c r="Q92" s="101">
        <v>1.0476274177609046E-2</v>
      </c>
      <c r="R92" s="101">
        <v>1.0706501676257562E-2</v>
      </c>
      <c r="S92" s="101">
        <v>1.0088865730161522E-2</v>
      </c>
      <c r="T92" s="101">
        <v>8.9701840129244453E-3</v>
      </c>
      <c r="U92" s="101">
        <v>9.0055398069572908E-3</v>
      </c>
      <c r="V92" s="101">
        <v>8.4543089994532829E-3</v>
      </c>
      <c r="W92" s="101">
        <v>7.8787324671433893E-3</v>
      </c>
      <c r="X92" s="101">
        <v>7.0247682135232241E-3</v>
      </c>
      <c r="Y92" s="101">
        <v>7.9313386693096854E-3</v>
      </c>
      <c r="DA92" s="131" t="s">
        <v>1657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1658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1659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1660</v>
      </c>
    </row>
    <row r="96" spans="1:105" ht="12" customHeight="1" x14ac:dyDescent="0.25">
      <c r="A96" s="106" t="s">
        <v>122</v>
      </c>
      <c r="B96" s="101">
        <v>0.94376874736517302</v>
      </c>
      <c r="C96" s="101">
        <v>0.80492370120895063</v>
      </c>
      <c r="D96" s="101">
        <v>0.75677301544229802</v>
      </c>
      <c r="E96" s="101">
        <v>0.74504141267838919</v>
      </c>
      <c r="F96" s="101">
        <v>0.77914980029852832</v>
      </c>
      <c r="G96" s="101">
        <v>0.85635801837699199</v>
      </c>
      <c r="H96" s="101">
        <v>0.96227587590414065</v>
      </c>
      <c r="I96" s="101">
        <v>1.0070849554069443</v>
      </c>
      <c r="J96" s="101">
        <v>1.0496075741151476</v>
      </c>
      <c r="K96" s="101">
        <v>1.3630364128554111</v>
      </c>
      <c r="L96" s="101">
        <v>1.6514072217625346</v>
      </c>
      <c r="M96" s="101">
        <v>2.2921316815735846</v>
      </c>
      <c r="N96" s="101">
        <v>2.488363816282587</v>
      </c>
      <c r="O96" s="101">
        <v>2.7478100585275489</v>
      </c>
      <c r="P96" s="101">
        <v>2.6953408484002992</v>
      </c>
      <c r="Q96" s="101">
        <v>2.8844924693957816</v>
      </c>
      <c r="R96" s="101">
        <v>3.0390218864665304</v>
      </c>
      <c r="S96" s="101">
        <v>2.7567185353651538</v>
      </c>
      <c r="T96" s="101">
        <v>2.8056314554330037</v>
      </c>
      <c r="U96" s="101">
        <v>2.7275669456986065</v>
      </c>
      <c r="V96" s="101">
        <v>2.463436580417194</v>
      </c>
      <c r="W96" s="101">
        <v>2.4408940505255856</v>
      </c>
      <c r="X96" s="101">
        <v>1.668795077782173</v>
      </c>
      <c r="Y96" s="101">
        <v>1.7550375032008734</v>
      </c>
      <c r="DA96" s="131" t="s">
        <v>1661</v>
      </c>
    </row>
    <row r="97" spans="1:105" ht="12" customHeight="1" x14ac:dyDescent="0.25">
      <c r="A97" s="107" t="s">
        <v>121</v>
      </c>
      <c r="B97" s="104">
        <v>8.21048944268509E-2</v>
      </c>
      <c r="C97" s="104">
        <v>7.3147227900721187E-2</v>
      </c>
      <c r="D97" s="104">
        <v>7.1117937507241089E-2</v>
      </c>
      <c r="E97" s="104">
        <v>6.8326052419834221E-2</v>
      </c>
      <c r="F97" s="104">
        <v>6.9372287541060756E-2</v>
      </c>
      <c r="G97" s="104">
        <v>7.7177367791929324E-2</v>
      </c>
      <c r="H97" s="104">
        <v>8.991510673724637E-2</v>
      </c>
      <c r="I97" s="104">
        <v>0.17896061527099141</v>
      </c>
      <c r="J97" s="104">
        <v>0.19770089129152102</v>
      </c>
      <c r="K97" s="104">
        <v>0.22568738899274279</v>
      </c>
      <c r="L97" s="104">
        <v>0.2682317999259124</v>
      </c>
      <c r="M97" s="104">
        <v>0.33836904166233089</v>
      </c>
      <c r="N97" s="104">
        <v>0.35882279287345925</v>
      </c>
      <c r="O97" s="104">
        <v>0.39098683964198155</v>
      </c>
      <c r="P97" s="104">
        <v>0.37760527808726801</v>
      </c>
      <c r="Q97" s="104">
        <v>0.39673084216150567</v>
      </c>
      <c r="R97" s="104">
        <v>0.42070100871192828</v>
      </c>
      <c r="S97" s="104">
        <v>0.37901467496763552</v>
      </c>
      <c r="T97" s="104">
        <v>0.38141514527927589</v>
      </c>
      <c r="U97" s="104">
        <v>0.36735772952719398</v>
      </c>
      <c r="V97" s="104">
        <v>0.32718000085026466</v>
      </c>
      <c r="W97" s="104">
        <v>0.3205724317796399</v>
      </c>
      <c r="X97" s="104">
        <v>0.20384252439451236</v>
      </c>
      <c r="Y97" s="104">
        <v>0.21089825181630245</v>
      </c>
      <c r="DA97" s="132" t="s">
        <v>1662</v>
      </c>
    </row>
    <row r="98" spans="1:105" ht="12" customHeight="1" x14ac:dyDescent="0.25">
      <c r="A98" s="108" t="s">
        <v>53</v>
      </c>
      <c r="B98" s="98">
        <v>5.8186165034507895E-2</v>
      </c>
      <c r="C98" s="98">
        <v>5.771594253418974E-2</v>
      </c>
      <c r="D98" s="98">
        <v>5.5237166529765271E-2</v>
      </c>
      <c r="E98" s="98">
        <v>5.140203043295568E-2</v>
      </c>
      <c r="F98" s="98">
        <v>5.2319414828076477E-2</v>
      </c>
      <c r="G98" s="98">
        <v>5.4275370251505445E-2</v>
      </c>
      <c r="H98" s="98">
        <v>6.4778790452503399E-2</v>
      </c>
      <c r="I98" s="98">
        <v>0.12747159656631107</v>
      </c>
      <c r="J98" s="98">
        <v>0.13984284619687321</v>
      </c>
      <c r="K98" s="98">
        <v>0.16053376908168768</v>
      </c>
      <c r="L98" s="98">
        <v>0.18694865780402151</v>
      </c>
      <c r="M98" s="98">
        <v>0.23248309339760495</v>
      </c>
      <c r="N98" s="98">
        <v>0.24486388313176527</v>
      </c>
      <c r="O98" s="98">
        <v>0.27703796333901742</v>
      </c>
      <c r="P98" s="98">
        <v>0.26749877409791822</v>
      </c>
      <c r="Q98" s="98">
        <v>0.28901341433228894</v>
      </c>
      <c r="R98" s="98">
        <v>0.31665559846091845</v>
      </c>
      <c r="S98" s="98">
        <v>0.27814244988072112</v>
      </c>
      <c r="T98" s="98">
        <v>0.28722486538780995</v>
      </c>
      <c r="U98" s="98">
        <v>0.27633363081237949</v>
      </c>
      <c r="V98" s="98">
        <v>0.2441373999924748</v>
      </c>
      <c r="W98" s="98">
        <v>0.24789469960923946</v>
      </c>
      <c r="X98" s="98">
        <v>0.15768785734434765</v>
      </c>
      <c r="Y98" s="98">
        <v>0.16389950615478438</v>
      </c>
      <c r="DA98" s="63" t="s">
        <v>1663</v>
      </c>
    </row>
    <row r="99" spans="1:105" ht="12" customHeight="1" x14ac:dyDescent="0.25">
      <c r="A99" s="108" t="s">
        <v>52</v>
      </c>
      <c r="B99" s="98">
        <v>2.3918729392343002E-2</v>
      </c>
      <c r="C99" s="98">
        <v>1.5431285366531442E-2</v>
      </c>
      <c r="D99" s="98">
        <v>1.5880770977475818E-2</v>
      </c>
      <c r="E99" s="98">
        <v>1.6924021986878538E-2</v>
      </c>
      <c r="F99" s="98">
        <v>1.7052872712984286E-2</v>
      </c>
      <c r="G99" s="98">
        <v>2.290199754042388E-2</v>
      </c>
      <c r="H99" s="98">
        <v>2.5136316284742975E-2</v>
      </c>
      <c r="I99" s="98">
        <v>5.1489018704680339E-2</v>
      </c>
      <c r="J99" s="98">
        <v>5.7858045094647814E-2</v>
      </c>
      <c r="K99" s="98">
        <v>6.5153619911055116E-2</v>
      </c>
      <c r="L99" s="98">
        <v>8.1283142121890861E-2</v>
      </c>
      <c r="M99" s="98">
        <v>0.10588594826472594</v>
      </c>
      <c r="N99" s="98">
        <v>0.11395890974169398</v>
      </c>
      <c r="O99" s="98">
        <v>0.1139488763029641</v>
      </c>
      <c r="P99" s="98">
        <v>0.1101065039893498</v>
      </c>
      <c r="Q99" s="98">
        <v>0.10771742782921673</v>
      </c>
      <c r="R99" s="98">
        <v>0.10404541025100983</v>
      </c>
      <c r="S99" s="98">
        <v>0.10087222508691437</v>
      </c>
      <c r="T99" s="98">
        <v>9.4190279891465944E-2</v>
      </c>
      <c r="U99" s="98">
        <v>9.1024098714814469E-2</v>
      </c>
      <c r="V99" s="98">
        <v>8.3042600857789847E-2</v>
      </c>
      <c r="W99" s="98">
        <v>7.2677732170400466E-2</v>
      </c>
      <c r="X99" s="98">
        <v>4.6154667050164716E-2</v>
      </c>
      <c r="Y99" s="98">
        <v>4.6998745661518071E-2</v>
      </c>
      <c r="DA99" s="63" t="s">
        <v>1664</v>
      </c>
    </row>
    <row r="100" spans="1:105" ht="12" customHeight="1" x14ac:dyDescent="0.25">
      <c r="A100" s="121" t="s">
        <v>54</v>
      </c>
      <c r="B100" s="122">
        <v>3.5137728951009755</v>
      </c>
      <c r="C100" s="122">
        <v>3.3139695847017498</v>
      </c>
      <c r="D100" s="122">
        <v>3.3682056047438298</v>
      </c>
      <c r="E100" s="122">
        <v>3.5060785026616461</v>
      </c>
      <c r="F100" s="122">
        <v>3.7245082234691926</v>
      </c>
      <c r="G100" s="122">
        <v>3.970045138766082</v>
      </c>
      <c r="H100" s="122">
        <v>4.1794873537346353</v>
      </c>
      <c r="I100" s="122">
        <v>4.3553704224710046</v>
      </c>
      <c r="J100" s="122">
        <v>4.2990260390684263</v>
      </c>
      <c r="K100" s="122">
        <v>5.2119531138070379</v>
      </c>
      <c r="L100" s="122">
        <v>6.3986998678224349</v>
      </c>
      <c r="M100" s="122">
        <v>8.2798717179624948</v>
      </c>
      <c r="N100" s="122">
        <v>9.2100873156509238</v>
      </c>
      <c r="O100" s="122">
        <v>10.162646251984784</v>
      </c>
      <c r="P100" s="122">
        <v>9.828355108955801</v>
      </c>
      <c r="Q100" s="122">
        <v>10.405511666139844</v>
      </c>
      <c r="R100" s="122">
        <v>10.056357353337901</v>
      </c>
      <c r="S100" s="122">
        <v>10.489570705300713</v>
      </c>
      <c r="T100" s="122">
        <v>10.619156236092827</v>
      </c>
      <c r="U100" s="122">
        <v>10.643598656379391</v>
      </c>
      <c r="V100" s="122">
        <v>11.186955352970536</v>
      </c>
      <c r="W100" s="122">
        <v>11.431606062533797</v>
      </c>
      <c r="X100" s="122">
        <v>11.175363168540095</v>
      </c>
      <c r="Y100" s="122">
        <v>11.219501085076001</v>
      </c>
      <c r="DA100" s="130" t="s">
        <v>1665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1666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DA102" s="63" t="s">
        <v>1667</v>
      </c>
    </row>
    <row r="103" spans="1:105" ht="12" customHeight="1" x14ac:dyDescent="0.25">
      <c r="A103" s="109" t="s">
        <v>120</v>
      </c>
      <c r="B103" s="33">
        <v>3.5137728951009755</v>
      </c>
      <c r="C103" s="33">
        <v>3.3139695847017498</v>
      </c>
      <c r="D103" s="33">
        <v>3.3682056047438298</v>
      </c>
      <c r="E103" s="33">
        <v>3.5060785026616461</v>
      </c>
      <c r="F103" s="33">
        <v>3.7245082234691926</v>
      </c>
      <c r="G103" s="33">
        <v>3.970045138766082</v>
      </c>
      <c r="H103" s="33">
        <v>4.1794873537346353</v>
      </c>
      <c r="I103" s="33">
        <v>4.3553704224710046</v>
      </c>
      <c r="J103" s="33">
        <v>4.2990260390684263</v>
      </c>
      <c r="K103" s="33">
        <v>5.2119531138070379</v>
      </c>
      <c r="L103" s="33">
        <v>6.3986998678224349</v>
      </c>
      <c r="M103" s="33">
        <v>8.2798717179624948</v>
      </c>
      <c r="N103" s="33">
        <v>9.2100873156509238</v>
      </c>
      <c r="O103" s="33">
        <v>10.162646251984784</v>
      </c>
      <c r="P103" s="33">
        <v>9.828355108955801</v>
      </c>
      <c r="Q103" s="33">
        <v>10.405511666139844</v>
      </c>
      <c r="R103" s="33">
        <v>10.056357353337901</v>
      </c>
      <c r="S103" s="33">
        <v>10.489570705300713</v>
      </c>
      <c r="T103" s="33">
        <v>10.619156236092827</v>
      </c>
      <c r="U103" s="33">
        <v>10.643598656379391</v>
      </c>
      <c r="V103" s="33">
        <v>11.186955352970536</v>
      </c>
      <c r="W103" s="33">
        <v>11.431606062533797</v>
      </c>
      <c r="X103" s="33">
        <v>11.175363168540095</v>
      </c>
      <c r="Y103" s="33">
        <v>11.219501085076001</v>
      </c>
      <c r="DA103" s="60" t="s">
        <v>1668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1669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1670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1671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1672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1673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1674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1675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1676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1677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1678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1679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1680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1681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1682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1683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1684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1685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1686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2114.1518126110668</v>
      </c>
      <c r="C124" s="117">
        <f t="shared" si="42"/>
        <v>2398.0047970366409</v>
      </c>
      <c r="D124" s="117">
        <f t="shared" si="42"/>
        <v>2407.6500212921096</v>
      </c>
      <c r="E124" s="117">
        <f t="shared" si="42"/>
        <v>2446.5245054126754</v>
      </c>
      <c r="F124" s="117">
        <f t="shared" si="42"/>
        <v>2481.4847243602107</v>
      </c>
      <c r="G124" s="117">
        <f t="shared" si="42"/>
        <v>2552.0613549600153</v>
      </c>
      <c r="H124" s="117">
        <f t="shared" si="42"/>
        <v>2564.3605111646661</v>
      </c>
      <c r="I124" s="117">
        <f t="shared" si="42"/>
        <v>2541.6801343009638</v>
      </c>
      <c r="J124" s="117">
        <f t="shared" si="42"/>
        <v>2495.8251638422794</v>
      </c>
      <c r="K124" s="117">
        <f t="shared" si="42"/>
        <v>2633.5376612151613</v>
      </c>
      <c r="L124" s="117">
        <f t="shared" si="42"/>
        <v>3278.3180195410655</v>
      </c>
      <c r="M124" s="117">
        <f t="shared" si="42"/>
        <v>2546.640441689407</v>
      </c>
      <c r="N124" s="117">
        <f t="shared" si="42"/>
        <v>2776.9639866661782</v>
      </c>
      <c r="O124" s="117">
        <f t="shared" si="42"/>
        <v>2689.684873925582</v>
      </c>
      <c r="P124" s="117">
        <f t="shared" si="42"/>
        <v>2492.9526828564776</v>
      </c>
      <c r="Q124" s="117">
        <f t="shared" si="42"/>
        <v>2520.6776639376326</v>
      </c>
      <c r="R124" s="117">
        <f t="shared" ref="R124:V124" si="43">R125+R128+R130+R139</f>
        <v>2655.3796600832279</v>
      </c>
      <c r="S124" s="117">
        <f t="shared" si="43"/>
        <v>2665.2287291137509</v>
      </c>
      <c r="T124" s="117">
        <f t="shared" si="43"/>
        <v>2629.060452359799</v>
      </c>
      <c r="U124" s="117">
        <f t="shared" si="43"/>
        <v>2621.525854837847</v>
      </c>
      <c r="V124" s="117">
        <f t="shared" si="43"/>
        <v>2458.816113628749</v>
      </c>
      <c r="W124" s="117">
        <f t="shared" ref="W124:Y124" si="44">W125+W128+W130+W139</f>
        <v>2802.1675133765098</v>
      </c>
      <c r="X124" s="117">
        <f t="shared" si="44"/>
        <v>2603.1264028291625</v>
      </c>
      <c r="Y124" s="117">
        <f t="shared" si="44"/>
        <v>2735.4349887379431</v>
      </c>
      <c r="DA124" s="129" t="s">
        <v>1687</v>
      </c>
    </row>
    <row r="125" spans="1:105" ht="12.95" customHeight="1" x14ac:dyDescent="0.25">
      <c r="A125" s="121" t="s">
        <v>57</v>
      </c>
      <c r="B125" s="122">
        <f t="shared" ref="B125:Q125" si="45">SUM(B126:B127)</f>
        <v>1959.909509038433</v>
      </c>
      <c r="C125" s="122">
        <f t="shared" si="45"/>
        <v>2237.4062565818031</v>
      </c>
      <c r="D125" s="122">
        <f t="shared" si="45"/>
        <v>2246.232652686268</v>
      </c>
      <c r="E125" s="122">
        <f t="shared" si="45"/>
        <v>2284.1840685235443</v>
      </c>
      <c r="F125" s="122">
        <f t="shared" si="45"/>
        <v>2310.2668509945952</v>
      </c>
      <c r="G125" s="122">
        <f t="shared" si="45"/>
        <v>2387.4087304550053</v>
      </c>
      <c r="H125" s="122">
        <f t="shared" si="45"/>
        <v>2399.9702613009863</v>
      </c>
      <c r="I125" s="122">
        <f t="shared" si="45"/>
        <v>2376.5275193724528</v>
      </c>
      <c r="J125" s="122">
        <f t="shared" si="45"/>
        <v>2329.8248965433195</v>
      </c>
      <c r="K125" s="122">
        <f t="shared" si="45"/>
        <v>2448.8596890297613</v>
      </c>
      <c r="L125" s="122">
        <f t="shared" si="45"/>
        <v>3101.2858466573598</v>
      </c>
      <c r="M125" s="122">
        <f t="shared" si="45"/>
        <v>2386.9554203801022</v>
      </c>
      <c r="N125" s="122">
        <f t="shared" si="45"/>
        <v>2611.3208577867963</v>
      </c>
      <c r="O125" s="122">
        <f t="shared" si="45"/>
        <v>2508.0495276059269</v>
      </c>
      <c r="P125" s="122">
        <f t="shared" si="45"/>
        <v>2310.6019181136221</v>
      </c>
      <c r="Q125" s="122">
        <f t="shared" si="45"/>
        <v>2321.9826785037317</v>
      </c>
      <c r="R125" s="122">
        <f t="shared" ref="R125:V125" si="46">SUM(R126:R127)</f>
        <v>2444.738003224993</v>
      </c>
      <c r="S125" s="122">
        <f t="shared" si="46"/>
        <v>2461.7587101962113</v>
      </c>
      <c r="T125" s="122">
        <f t="shared" si="46"/>
        <v>2410.7212602021195</v>
      </c>
      <c r="U125" s="122">
        <f t="shared" si="46"/>
        <v>2397.2938403402004</v>
      </c>
      <c r="V125" s="122">
        <f t="shared" si="46"/>
        <v>2248.9818249364266</v>
      </c>
      <c r="W125" s="122">
        <f t="shared" ref="W125:Y125" si="47">SUM(W126:W127)</f>
        <v>2566.6329006722458</v>
      </c>
      <c r="X125" s="122">
        <f t="shared" si="47"/>
        <v>2368.2582672613862</v>
      </c>
      <c r="Y125" s="122">
        <f t="shared" si="47"/>
        <v>2479.7606826618153</v>
      </c>
      <c r="DA125" s="130" t="s">
        <v>1688</v>
      </c>
    </row>
    <row r="126" spans="1:105" ht="12" customHeight="1" x14ac:dyDescent="0.25">
      <c r="A126" s="97" t="s">
        <v>198</v>
      </c>
      <c r="B126" s="98">
        <v>1952.9806191142679</v>
      </c>
      <c r="C126" s="98">
        <v>2229.6747705041184</v>
      </c>
      <c r="D126" s="98">
        <v>2238.6587420960764</v>
      </c>
      <c r="E126" s="98">
        <v>2276.6409441167339</v>
      </c>
      <c r="F126" s="98">
        <v>2302.8546004478676</v>
      </c>
      <c r="G126" s="98">
        <v>2379.8012512099094</v>
      </c>
      <c r="H126" s="98">
        <v>2392.5178948918788</v>
      </c>
      <c r="I126" s="98">
        <v>2369.2863443557217</v>
      </c>
      <c r="J126" s="98">
        <v>2322.8016457421259</v>
      </c>
      <c r="K126" s="98">
        <v>2441.5927351506334</v>
      </c>
      <c r="L126" s="98">
        <v>3092.1145536167655</v>
      </c>
      <c r="M126" s="98">
        <v>2379.9679759108712</v>
      </c>
      <c r="N126" s="98">
        <v>2603.6849505818036</v>
      </c>
      <c r="O126" s="98">
        <v>2500.8426077679624</v>
      </c>
      <c r="P126" s="98">
        <v>2304.0557926444412</v>
      </c>
      <c r="Q126" s="98">
        <v>2315.4507753161629</v>
      </c>
      <c r="R126" s="98">
        <v>2437.8924245309413</v>
      </c>
      <c r="S126" s="98">
        <v>2454.9259009118296</v>
      </c>
      <c r="T126" s="98">
        <v>2404.0321788304786</v>
      </c>
      <c r="U126" s="98">
        <v>2390.6042155099685</v>
      </c>
      <c r="V126" s="98">
        <v>2242.6876140834402</v>
      </c>
      <c r="W126" s="98">
        <v>2559.4125377916216</v>
      </c>
      <c r="X126" s="98">
        <v>2361.5464357846377</v>
      </c>
      <c r="Y126" s="98">
        <v>2472.6921319640128</v>
      </c>
      <c r="DA126" s="63" t="s">
        <v>1689</v>
      </c>
    </row>
    <row r="127" spans="1:105" ht="12" customHeight="1" x14ac:dyDescent="0.25">
      <c r="A127" s="97" t="s">
        <v>53</v>
      </c>
      <c r="B127" s="98">
        <v>6.9288899241652055</v>
      </c>
      <c r="C127" s="98">
        <v>7.7314860776844458</v>
      </c>
      <c r="D127" s="98">
        <v>7.5739105901915815</v>
      </c>
      <c r="E127" s="98">
        <v>7.5431244068102741</v>
      </c>
      <c r="F127" s="98">
        <v>7.4122505467274875</v>
      </c>
      <c r="G127" s="98">
        <v>7.6074792450956625</v>
      </c>
      <c r="H127" s="98">
        <v>7.4523664091075377</v>
      </c>
      <c r="I127" s="98">
        <v>7.2411750167312192</v>
      </c>
      <c r="J127" s="98">
        <v>7.0232508011934556</v>
      </c>
      <c r="K127" s="98">
        <v>7.2669538791279678</v>
      </c>
      <c r="L127" s="98">
        <v>9.1712930405943478</v>
      </c>
      <c r="M127" s="98">
        <v>6.987444469230967</v>
      </c>
      <c r="N127" s="98">
        <v>7.6359072049926953</v>
      </c>
      <c r="O127" s="98">
        <v>7.2069198379642829</v>
      </c>
      <c r="P127" s="98">
        <v>6.5461254691809732</v>
      </c>
      <c r="Q127" s="98">
        <v>6.5319031875689921</v>
      </c>
      <c r="R127" s="98">
        <v>6.845578694051663</v>
      </c>
      <c r="S127" s="98">
        <v>6.8328092843816997</v>
      </c>
      <c r="T127" s="98">
        <v>6.6890813716410529</v>
      </c>
      <c r="U127" s="98">
        <v>6.6896248302317627</v>
      </c>
      <c r="V127" s="98">
        <v>6.2942108529862386</v>
      </c>
      <c r="W127" s="98">
        <v>7.2203628806241138</v>
      </c>
      <c r="X127" s="98">
        <v>6.7118314767484568</v>
      </c>
      <c r="Y127" s="98">
        <v>7.0685506978027197</v>
      </c>
      <c r="DA127" s="63" t="s">
        <v>1690</v>
      </c>
    </row>
    <row r="128" spans="1:105" ht="12.95" customHeight="1" x14ac:dyDescent="0.25">
      <c r="A128" s="121" t="s">
        <v>92</v>
      </c>
      <c r="B128" s="122">
        <f t="shared" ref="B128:Y128" si="48">B129</f>
        <v>4.7097547080921807E-2</v>
      </c>
      <c r="C128" s="122">
        <f t="shared" si="48"/>
        <v>4.9406599986175394E-2</v>
      </c>
      <c r="D128" s="122">
        <f t="shared" si="48"/>
        <v>5.0599158566887514E-2</v>
      </c>
      <c r="E128" s="122">
        <f t="shared" si="48"/>
        <v>5.0867040490437741E-2</v>
      </c>
      <c r="F128" s="122">
        <f t="shared" si="48"/>
        <v>5.030079053932341E-2</v>
      </c>
      <c r="G128" s="122">
        <f t="shared" si="48"/>
        <v>5.054085984297213E-2</v>
      </c>
      <c r="H128" s="122">
        <f t="shared" si="48"/>
        <v>5.1205602732875846E-2</v>
      </c>
      <c r="I128" s="122">
        <f t="shared" si="48"/>
        <v>5.201968562677628E-2</v>
      </c>
      <c r="J128" s="122">
        <f t="shared" si="48"/>
        <v>5.5556490472758235E-2</v>
      </c>
      <c r="K128" s="122">
        <f t="shared" si="48"/>
        <v>6.2225567243824047E-2</v>
      </c>
      <c r="L128" s="122">
        <f t="shared" si="48"/>
        <v>7.3761312960515968E-2</v>
      </c>
      <c r="M128" s="122">
        <f t="shared" si="48"/>
        <v>7.1636492679508154E-2</v>
      </c>
      <c r="N128" s="122">
        <f t="shared" si="48"/>
        <v>7.7200062800805574E-2</v>
      </c>
      <c r="O128" s="122">
        <f t="shared" si="48"/>
        <v>8.4489684065258114E-2</v>
      </c>
      <c r="P128" s="122">
        <f t="shared" si="48"/>
        <v>9.9988856214280372E-2</v>
      </c>
      <c r="Q128" s="122">
        <f t="shared" si="48"/>
        <v>0.10002440978320744</v>
      </c>
      <c r="R128" s="122">
        <f t="shared" si="48"/>
        <v>0.10214541459111018</v>
      </c>
      <c r="S128" s="122">
        <f t="shared" si="48"/>
        <v>0.10753524782983025</v>
      </c>
      <c r="T128" s="122">
        <f t="shared" si="48"/>
        <v>0.11824483234126404</v>
      </c>
      <c r="U128" s="122">
        <f t="shared" si="48"/>
        <v>0.12378254558216215</v>
      </c>
      <c r="V128" s="122">
        <f t="shared" si="48"/>
        <v>0.1332725783159994</v>
      </c>
      <c r="W128" s="122">
        <f t="shared" si="48"/>
        <v>0.14050631290969515</v>
      </c>
      <c r="X128" s="122">
        <f t="shared" si="48"/>
        <v>0.15520973898109403</v>
      </c>
      <c r="Y128" s="122">
        <f t="shared" si="48"/>
        <v>0.16617899290519703</v>
      </c>
      <c r="DA128" s="130" t="s">
        <v>1691</v>
      </c>
    </row>
    <row r="129" spans="1:105" ht="12" customHeight="1" x14ac:dyDescent="0.25">
      <c r="A129" s="97" t="s">
        <v>53</v>
      </c>
      <c r="B129" s="98">
        <v>4.7097547080921807E-2</v>
      </c>
      <c r="C129" s="98">
        <v>4.9406599986175394E-2</v>
      </c>
      <c r="D129" s="98">
        <v>5.0599158566887514E-2</v>
      </c>
      <c r="E129" s="98">
        <v>5.0867040490437741E-2</v>
      </c>
      <c r="F129" s="98">
        <v>5.030079053932341E-2</v>
      </c>
      <c r="G129" s="98">
        <v>5.054085984297213E-2</v>
      </c>
      <c r="H129" s="98">
        <v>5.1205602732875846E-2</v>
      </c>
      <c r="I129" s="98">
        <v>5.201968562677628E-2</v>
      </c>
      <c r="J129" s="98">
        <v>5.5556490472758235E-2</v>
      </c>
      <c r="K129" s="98">
        <v>6.2225567243824047E-2</v>
      </c>
      <c r="L129" s="98">
        <v>7.3761312960515968E-2</v>
      </c>
      <c r="M129" s="98">
        <v>7.1636492679508154E-2</v>
      </c>
      <c r="N129" s="98">
        <v>7.7200062800805574E-2</v>
      </c>
      <c r="O129" s="98">
        <v>8.4489684065258114E-2</v>
      </c>
      <c r="P129" s="98">
        <v>9.9988856214280372E-2</v>
      </c>
      <c r="Q129" s="98">
        <v>0.10002440978320744</v>
      </c>
      <c r="R129" s="98">
        <v>0.10214541459111018</v>
      </c>
      <c r="S129" s="98">
        <v>0.10753524782983025</v>
      </c>
      <c r="T129" s="98">
        <v>0.11824483234126404</v>
      </c>
      <c r="U129" s="98">
        <v>0.12378254558216215</v>
      </c>
      <c r="V129" s="98">
        <v>0.1332725783159994</v>
      </c>
      <c r="W129" s="98">
        <v>0.14050631290969515</v>
      </c>
      <c r="X129" s="98">
        <v>0.15520973898109403</v>
      </c>
      <c r="Y129" s="98">
        <v>0.16617899290519703</v>
      </c>
      <c r="DA129" s="63" t="s">
        <v>1692</v>
      </c>
    </row>
    <row r="130" spans="1:105" ht="12" customHeight="1" x14ac:dyDescent="0.25">
      <c r="A130" s="121" t="s">
        <v>55</v>
      </c>
      <c r="B130" s="122">
        <v>132.67364615436546</v>
      </c>
      <c r="C130" s="122">
        <v>138.36495110284383</v>
      </c>
      <c r="D130" s="122">
        <v>138.49506724337019</v>
      </c>
      <c r="E130" s="122">
        <v>138.35501492307014</v>
      </c>
      <c r="F130" s="122">
        <v>145.89781352418885</v>
      </c>
      <c r="G130" s="122">
        <v>139.11076170829028</v>
      </c>
      <c r="H130" s="122">
        <v>138.64521409633136</v>
      </c>
      <c r="I130" s="122">
        <v>139.59691263642361</v>
      </c>
      <c r="J130" s="122">
        <v>140.10588896060611</v>
      </c>
      <c r="K130" s="122">
        <v>155.3147222001985</v>
      </c>
      <c r="L130" s="122">
        <v>147.23493478150615</v>
      </c>
      <c r="M130" s="122">
        <v>131.05471829707034</v>
      </c>
      <c r="N130" s="122">
        <v>136.73607669081019</v>
      </c>
      <c r="O130" s="122">
        <v>149.95694638350585</v>
      </c>
      <c r="P130" s="122">
        <v>150.56705105667913</v>
      </c>
      <c r="Q130" s="122">
        <v>164.25796060901507</v>
      </c>
      <c r="R130" s="122">
        <v>176.29035407771372</v>
      </c>
      <c r="S130" s="122">
        <v>166.19397483219677</v>
      </c>
      <c r="T130" s="122">
        <v>178.81170812425319</v>
      </c>
      <c r="U130" s="122">
        <v>184.40036196394951</v>
      </c>
      <c r="V130" s="122">
        <v>169.80697609312924</v>
      </c>
      <c r="W130" s="122">
        <v>194.54159706762309</v>
      </c>
      <c r="X130" s="122">
        <v>194.19563575895282</v>
      </c>
      <c r="Y130" s="122">
        <v>213.67959476122189</v>
      </c>
      <c r="DA130" s="130" t="s">
        <v>1693</v>
      </c>
    </row>
    <row r="131" spans="1:105" ht="12" customHeight="1" x14ac:dyDescent="0.25">
      <c r="A131" s="97" t="s">
        <v>128</v>
      </c>
      <c r="B131" s="98">
        <v>127.5104933076979</v>
      </c>
      <c r="C131" s="98">
        <v>132.39671041444205</v>
      </c>
      <c r="D131" s="98">
        <v>132.51079772619275</v>
      </c>
      <c r="E131" s="98">
        <v>131.43767385491674</v>
      </c>
      <c r="F131" s="98">
        <v>136.58038498209672</v>
      </c>
      <c r="G131" s="98">
        <v>132.99498366612318</v>
      </c>
      <c r="H131" s="98">
        <v>135.79752156986939</v>
      </c>
      <c r="I131" s="98">
        <v>138.56438910768262</v>
      </c>
      <c r="J131" s="98">
        <v>132.28018073501684</v>
      </c>
      <c r="K131" s="98">
        <v>141.9091598991175</v>
      </c>
      <c r="L131" s="98">
        <v>141.45273951627487</v>
      </c>
      <c r="M131" s="98">
        <v>124.47084943153541</v>
      </c>
      <c r="N131" s="98">
        <v>130.23750795706084</v>
      </c>
      <c r="O131" s="98">
        <v>142.87631310761591</v>
      </c>
      <c r="P131" s="98">
        <v>143.45328162756954</v>
      </c>
      <c r="Q131" s="98">
        <v>156.62024599578004</v>
      </c>
      <c r="R131" s="98">
        <v>168.22966820899774</v>
      </c>
      <c r="S131" s="98">
        <v>158.85416547188018</v>
      </c>
      <c r="T131" s="98">
        <v>170.87610863771118</v>
      </c>
      <c r="U131" s="98">
        <v>176.46313789202472</v>
      </c>
      <c r="V131" s="98">
        <v>162.15645312020041</v>
      </c>
      <c r="W131" s="98">
        <v>185.9949888686869</v>
      </c>
      <c r="X131" s="98">
        <v>185.73902442145305</v>
      </c>
      <c r="Y131" s="98">
        <v>204.77298795037009</v>
      </c>
      <c r="DA131" s="63" t="s">
        <v>1694</v>
      </c>
    </row>
    <row r="132" spans="1:105" ht="12" customHeight="1" x14ac:dyDescent="0.25">
      <c r="A132" s="97" t="s">
        <v>127</v>
      </c>
      <c r="B132" s="98">
        <v>0.10835392330230757</v>
      </c>
      <c r="C132" s="98">
        <v>0.12085086320228453</v>
      </c>
      <c r="D132" s="98">
        <v>0.12585059240047275</v>
      </c>
      <c r="E132" s="98">
        <v>0.12004576745426605</v>
      </c>
      <c r="F132" s="98">
        <v>0.12539324164419613</v>
      </c>
      <c r="G132" s="98">
        <v>0.1178975681084094</v>
      </c>
      <c r="H132" s="98">
        <v>0.12309879383773323</v>
      </c>
      <c r="I132" s="98">
        <v>0.18992939511183321</v>
      </c>
      <c r="J132" s="98">
        <v>0.20352304876697885</v>
      </c>
      <c r="K132" s="98">
        <v>0.21328192231338097</v>
      </c>
      <c r="L132" s="98">
        <v>0.22063779540771555</v>
      </c>
      <c r="M132" s="98">
        <v>0.19235254734965163</v>
      </c>
      <c r="N132" s="98">
        <v>0.192814964697337</v>
      </c>
      <c r="O132" s="98">
        <v>0.2076249851170488</v>
      </c>
      <c r="P132" s="98">
        <v>0.20392142449238571</v>
      </c>
      <c r="Q132" s="98">
        <v>0.21863312457181122</v>
      </c>
      <c r="R132" s="98">
        <v>0.22821621485894367</v>
      </c>
      <c r="S132" s="98">
        <v>0.21277721036492608</v>
      </c>
      <c r="T132" s="98">
        <v>0.22165772220782137</v>
      </c>
      <c r="U132" s="98">
        <v>0.23003854145154687</v>
      </c>
      <c r="V132" s="98">
        <v>0.19735407688666412</v>
      </c>
      <c r="W132" s="98">
        <v>0.23059202641316479</v>
      </c>
      <c r="X132" s="98">
        <v>0.22923845145072536</v>
      </c>
      <c r="Y132" s="98">
        <v>0.24838490579230077</v>
      </c>
      <c r="DA132" s="63" t="s">
        <v>1695</v>
      </c>
    </row>
    <row r="133" spans="1:105" ht="12" customHeight="1" x14ac:dyDescent="0.25">
      <c r="A133" s="100" t="s">
        <v>198</v>
      </c>
      <c r="B133" s="101">
        <v>7.1570295144959939E-2</v>
      </c>
      <c r="C133" s="101">
        <v>9.0513922367314592E-2</v>
      </c>
      <c r="D133" s="101">
        <v>9.2541003182079223E-2</v>
      </c>
      <c r="E133" s="101">
        <v>8.5096559734393215E-2</v>
      </c>
      <c r="F133" s="101">
        <v>8.9262205461626956E-2</v>
      </c>
      <c r="G133" s="101">
        <v>7.753984451722383E-2</v>
      </c>
      <c r="H133" s="101">
        <v>8.3379754932426803E-2</v>
      </c>
      <c r="I133" s="101">
        <v>0.12673859162616355</v>
      </c>
      <c r="J133" s="101">
        <v>0.13459656670794781</v>
      </c>
      <c r="K133" s="101">
        <v>0.1419570568702424</v>
      </c>
      <c r="L133" s="101">
        <v>0.14345493230745193</v>
      </c>
      <c r="M133" s="101">
        <v>0.12316949852142255</v>
      </c>
      <c r="N133" s="101">
        <v>0.1225973510769702</v>
      </c>
      <c r="O133" s="101">
        <v>0.13800087850745024</v>
      </c>
      <c r="P133" s="101">
        <v>0.13589563340475416</v>
      </c>
      <c r="Q133" s="101">
        <v>0.15116269493696166</v>
      </c>
      <c r="R133" s="101">
        <v>0.16432170546025293</v>
      </c>
      <c r="S133" s="101">
        <v>0.14942630760535527</v>
      </c>
      <c r="T133" s="101">
        <v>0.16101605717566209</v>
      </c>
      <c r="U133" s="101">
        <v>0.16772828330473424</v>
      </c>
      <c r="V133" s="101">
        <v>0.14303511793916768</v>
      </c>
      <c r="W133" s="101">
        <v>0.17381469824760251</v>
      </c>
      <c r="X133" s="101">
        <v>0.17318123844853747</v>
      </c>
      <c r="Y133" s="101">
        <v>0.18844844331161978</v>
      </c>
      <c r="DA133" s="131" t="s">
        <v>1696</v>
      </c>
    </row>
    <row r="134" spans="1:105" ht="12" customHeight="1" x14ac:dyDescent="0.25">
      <c r="A134" s="103" t="s">
        <v>52</v>
      </c>
      <c r="B134" s="104">
        <v>3.6783628157347634E-2</v>
      </c>
      <c r="C134" s="104">
        <v>3.0336940834969926E-2</v>
      </c>
      <c r="D134" s="104">
        <v>3.3309589218393519E-2</v>
      </c>
      <c r="E134" s="104">
        <v>3.4949207719872838E-2</v>
      </c>
      <c r="F134" s="104">
        <v>3.6131036182569187E-2</v>
      </c>
      <c r="G134" s="104">
        <v>4.0357723591185578E-2</v>
      </c>
      <c r="H134" s="104">
        <v>3.9719038905306432E-2</v>
      </c>
      <c r="I134" s="104">
        <v>6.3190803485669647E-2</v>
      </c>
      <c r="J134" s="104">
        <v>6.8926482059031027E-2</v>
      </c>
      <c r="K134" s="104">
        <v>7.1324865443138569E-2</v>
      </c>
      <c r="L134" s="104">
        <v>7.7182863100263607E-2</v>
      </c>
      <c r="M134" s="104">
        <v>6.9183048828229066E-2</v>
      </c>
      <c r="N134" s="104">
        <v>7.0217613620366812E-2</v>
      </c>
      <c r="O134" s="104">
        <v>6.9624106609598571E-2</v>
      </c>
      <c r="P134" s="104">
        <v>6.8025791087631529E-2</v>
      </c>
      <c r="Q134" s="104">
        <v>6.747042963484956E-2</v>
      </c>
      <c r="R134" s="104">
        <v>6.3894509398690749E-2</v>
      </c>
      <c r="S134" s="104">
        <v>6.335090275957081E-2</v>
      </c>
      <c r="T134" s="104">
        <v>6.0641665032159286E-2</v>
      </c>
      <c r="U134" s="104">
        <v>6.2310258146812632E-2</v>
      </c>
      <c r="V134" s="104">
        <v>5.4318958947496436E-2</v>
      </c>
      <c r="W134" s="104">
        <v>5.6777328165562267E-2</v>
      </c>
      <c r="X134" s="104">
        <v>5.605721300218787E-2</v>
      </c>
      <c r="Y134" s="104">
        <v>5.9936462480680991E-2</v>
      </c>
      <c r="DA134" s="132" t="s">
        <v>1697</v>
      </c>
    </row>
    <row r="135" spans="1:105" ht="12" customHeight="1" x14ac:dyDescent="0.25">
      <c r="A135" s="106" t="s">
        <v>122</v>
      </c>
      <c r="B135" s="101">
        <v>4.6502119803194901</v>
      </c>
      <c r="C135" s="101">
        <v>5.3623368164346408</v>
      </c>
      <c r="D135" s="101">
        <v>5.355504477654323</v>
      </c>
      <c r="E135" s="101">
        <v>6.2337371146776146</v>
      </c>
      <c r="F135" s="101">
        <v>8.4642101594825636</v>
      </c>
      <c r="G135" s="101">
        <v>5.5420528852713868</v>
      </c>
      <c r="H135" s="101">
        <v>2.532177114595731</v>
      </c>
      <c r="I135" s="101">
        <v>0.78328456736672569</v>
      </c>
      <c r="J135" s="101">
        <v>6.373497335134398</v>
      </c>
      <c r="K135" s="101">
        <v>11.508018022210894</v>
      </c>
      <c r="L135" s="101">
        <v>5.1269820752231841</v>
      </c>
      <c r="M135" s="101">
        <v>5.8791154325606358</v>
      </c>
      <c r="N135" s="101">
        <v>5.794839851737696</v>
      </c>
      <c r="O135" s="101">
        <v>6.2894083387891433</v>
      </c>
      <c r="P135" s="101">
        <v>6.2636770551218373</v>
      </c>
      <c r="Q135" s="101">
        <v>6.6155099238209791</v>
      </c>
      <c r="R135" s="101">
        <v>6.9447992609127258</v>
      </c>
      <c r="S135" s="101">
        <v>6.2651158206608368</v>
      </c>
      <c r="T135" s="101">
        <v>6.783930015028492</v>
      </c>
      <c r="U135" s="101">
        <v>6.7893187420467607</v>
      </c>
      <c r="V135" s="101">
        <v>6.5769107909085429</v>
      </c>
      <c r="W135" s="101">
        <v>7.3292831732414907</v>
      </c>
      <c r="X135" s="101">
        <v>7.2444554220924724</v>
      </c>
      <c r="Y135" s="101">
        <v>7.6762063840211106</v>
      </c>
      <c r="DA135" s="131" t="s">
        <v>1698</v>
      </c>
    </row>
    <row r="136" spans="1:105" ht="12" customHeight="1" x14ac:dyDescent="0.25">
      <c r="A136" s="107" t="s">
        <v>121</v>
      </c>
      <c r="B136" s="104">
        <v>0.4045869430457591</v>
      </c>
      <c r="C136" s="104">
        <v>0.48505300876484397</v>
      </c>
      <c r="D136" s="104">
        <v>0.50291444712264477</v>
      </c>
      <c r="E136" s="104">
        <v>0.56355818602154495</v>
      </c>
      <c r="F136" s="104">
        <v>0.72782514096537154</v>
      </c>
      <c r="G136" s="104">
        <v>0.45582758878730689</v>
      </c>
      <c r="H136" s="104">
        <v>0.19241661802852944</v>
      </c>
      <c r="I136" s="104">
        <v>5.9309566262404426E-2</v>
      </c>
      <c r="J136" s="104">
        <v>1.248687841687893</v>
      </c>
      <c r="K136" s="104">
        <v>1.6842623565567245</v>
      </c>
      <c r="L136" s="104">
        <v>0.43457539460037087</v>
      </c>
      <c r="M136" s="104">
        <v>0.51240088562463026</v>
      </c>
      <c r="N136" s="104">
        <v>0.51091391731431979</v>
      </c>
      <c r="O136" s="104">
        <v>0.58359995198377002</v>
      </c>
      <c r="P136" s="104">
        <v>0.6461709494953809</v>
      </c>
      <c r="Q136" s="104">
        <v>0.80357156484223591</v>
      </c>
      <c r="R136" s="104">
        <v>0.88767039294429184</v>
      </c>
      <c r="S136" s="104">
        <v>0.86191632929083539</v>
      </c>
      <c r="T136" s="104">
        <v>0.93001174930568276</v>
      </c>
      <c r="U136" s="104">
        <v>0.91786678842650793</v>
      </c>
      <c r="V136" s="104">
        <v>0.87625810513362579</v>
      </c>
      <c r="W136" s="104">
        <v>0.98673299928151803</v>
      </c>
      <c r="X136" s="104">
        <v>0.98291746395657653</v>
      </c>
      <c r="Y136" s="104">
        <v>0.98201552103838541</v>
      </c>
      <c r="DA136" s="132" t="s">
        <v>1699</v>
      </c>
    </row>
    <row r="137" spans="1:105" ht="12" customHeight="1" x14ac:dyDescent="0.25">
      <c r="A137" s="108" t="s">
        <v>53</v>
      </c>
      <c r="B137" s="98">
        <v>0.28672301210789713</v>
      </c>
      <c r="C137" s="98">
        <v>0.38211601958690761</v>
      </c>
      <c r="D137" s="98">
        <v>0.38997041229311308</v>
      </c>
      <c r="E137" s="98">
        <v>0.42311036235987187</v>
      </c>
      <c r="F137" s="98">
        <v>0.54780428856979235</v>
      </c>
      <c r="G137" s="98">
        <v>0.31981600811428457</v>
      </c>
      <c r="H137" s="98">
        <v>0.13858199839612834</v>
      </c>
      <c r="I137" s="98">
        <v>4.2315191503440819E-2</v>
      </c>
      <c r="J137" s="98">
        <v>0.88197439479585393</v>
      </c>
      <c r="K137" s="98">
        <v>1.1965255006958599</v>
      </c>
      <c r="L137" s="98">
        <v>0.30251810469513007</v>
      </c>
      <c r="M137" s="98">
        <v>0.35196695791756127</v>
      </c>
      <c r="N137" s="98">
        <v>0.34903895950761332</v>
      </c>
      <c r="O137" s="98">
        <v>0.41416612283538562</v>
      </c>
      <c r="P137" s="98">
        <v>0.45805332554556877</v>
      </c>
      <c r="Q137" s="98">
        <v>0.58504791399894118</v>
      </c>
      <c r="R137" s="98">
        <v>0.66463149122324972</v>
      </c>
      <c r="S137" s="98">
        <v>0.62674407929921216</v>
      </c>
      <c r="T137" s="98">
        <v>0.69730991489467709</v>
      </c>
      <c r="U137" s="98">
        <v>0.69014295890002586</v>
      </c>
      <c r="V137" s="98">
        <v>0.65467682396646887</v>
      </c>
      <c r="W137" s="98">
        <v>0.76307480040651932</v>
      </c>
      <c r="X137" s="98">
        <v>0.75990734638498247</v>
      </c>
      <c r="Y137" s="98">
        <v>0.76090110695110136</v>
      </c>
      <c r="DA137" s="63" t="s">
        <v>1700</v>
      </c>
    </row>
    <row r="138" spans="1:105" ht="12" customHeight="1" x14ac:dyDescent="0.25">
      <c r="A138" s="108" t="s">
        <v>52</v>
      </c>
      <c r="B138" s="98">
        <v>0.11786393093786195</v>
      </c>
      <c r="C138" s="98">
        <v>0.10293698917793638</v>
      </c>
      <c r="D138" s="98">
        <v>0.11294403482953175</v>
      </c>
      <c r="E138" s="98">
        <v>0.14044782366167305</v>
      </c>
      <c r="F138" s="98">
        <v>0.18002085239557916</v>
      </c>
      <c r="G138" s="98">
        <v>0.13601158067302235</v>
      </c>
      <c r="H138" s="98">
        <v>5.3834619632401104E-2</v>
      </c>
      <c r="I138" s="98">
        <v>1.6994374758963607E-2</v>
      </c>
      <c r="J138" s="98">
        <v>0.36671344689203911</v>
      </c>
      <c r="K138" s="98">
        <v>0.48773685586086468</v>
      </c>
      <c r="L138" s="98">
        <v>0.13205728990524082</v>
      </c>
      <c r="M138" s="98">
        <v>0.16043392770706894</v>
      </c>
      <c r="N138" s="98">
        <v>0.16187495780670649</v>
      </c>
      <c r="O138" s="98">
        <v>0.1694338291483844</v>
      </c>
      <c r="P138" s="98">
        <v>0.18811762394981218</v>
      </c>
      <c r="Q138" s="98">
        <v>0.21852365084329473</v>
      </c>
      <c r="R138" s="98">
        <v>0.2230389017210421</v>
      </c>
      <c r="S138" s="98">
        <v>0.23517224999162328</v>
      </c>
      <c r="T138" s="98">
        <v>0.23270183441100567</v>
      </c>
      <c r="U138" s="98">
        <v>0.22772382952648212</v>
      </c>
      <c r="V138" s="98">
        <v>0.22158128116715689</v>
      </c>
      <c r="W138" s="98">
        <v>0.22365819887499871</v>
      </c>
      <c r="X138" s="98">
        <v>0.22301011757159403</v>
      </c>
      <c r="Y138" s="98">
        <v>0.22111441408728402</v>
      </c>
      <c r="DA138" s="63" t="s">
        <v>1701</v>
      </c>
    </row>
    <row r="139" spans="1:105" ht="12" customHeight="1" x14ac:dyDescent="0.25">
      <c r="A139" s="121" t="s">
        <v>54</v>
      </c>
      <c r="B139" s="122">
        <v>21.521559871187421</v>
      </c>
      <c r="C139" s="122">
        <v>22.184182752007874</v>
      </c>
      <c r="D139" s="122">
        <v>22.871702203904526</v>
      </c>
      <c r="E139" s="122">
        <v>23.934554925570186</v>
      </c>
      <c r="F139" s="122">
        <v>25.269759050887199</v>
      </c>
      <c r="G139" s="122">
        <v>25.491321936876982</v>
      </c>
      <c r="H139" s="122">
        <v>25.693830164615743</v>
      </c>
      <c r="I139" s="122">
        <v>25.503682606460615</v>
      </c>
      <c r="J139" s="122">
        <v>25.838821847881473</v>
      </c>
      <c r="K139" s="122">
        <v>29.301024417957795</v>
      </c>
      <c r="L139" s="122">
        <v>29.723476789238955</v>
      </c>
      <c r="M139" s="122">
        <v>28.558666519555153</v>
      </c>
      <c r="N139" s="122">
        <v>28.82985212577103</v>
      </c>
      <c r="O139" s="122">
        <v>31.593910252083948</v>
      </c>
      <c r="P139" s="122">
        <v>31.683724829962124</v>
      </c>
      <c r="Q139" s="122">
        <v>34.337000415102565</v>
      </c>
      <c r="R139" s="122">
        <v>34.249157365929925</v>
      </c>
      <c r="S139" s="122">
        <v>37.168508837513372</v>
      </c>
      <c r="T139" s="122">
        <v>39.409239201085043</v>
      </c>
      <c r="U139" s="122">
        <v>39.7078699881151</v>
      </c>
      <c r="V139" s="122">
        <v>39.894040020876993</v>
      </c>
      <c r="W139" s="122">
        <v>40.852509323731276</v>
      </c>
      <c r="X139" s="122">
        <v>40.517290069842183</v>
      </c>
      <c r="Y139" s="122">
        <v>41.828532322000463</v>
      </c>
      <c r="DA139" s="130" t="s">
        <v>1702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1703</v>
      </c>
    </row>
    <row r="141" spans="1:105" ht="12" customHeight="1" x14ac:dyDescent="0.25">
      <c r="A141" s="109" t="s">
        <v>120</v>
      </c>
      <c r="B141" s="33">
        <v>21.521559871187421</v>
      </c>
      <c r="C141" s="33">
        <v>22.184182752007874</v>
      </c>
      <c r="D141" s="33">
        <v>22.871702203904526</v>
      </c>
      <c r="E141" s="33">
        <v>23.934554925570186</v>
      </c>
      <c r="F141" s="33">
        <v>25.269759050887199</v>
      </c>
      <c r="G141" s="33">
        <v>25.491321936876982</v>
      </c>
      <c r="H141" s="33">
        <v>25.693830164615743</v>
      </c>
      <c r="I141" s="33">
        <v>25.503682606460615</v>
      </c>
      <c r="J141" s="33">
        <v>25.838821847881473</v>
      </c>
      <c r="K141" s="33">
        <v>29.301024417957795</v>
      </c>
      <c r="L141" s="33">
        <v>29.723476789238955</v>
      </c>
      <c r="M141" s="33">
        <v>28.558666519555153</v>
      </c>
      <c r="N141" s="33">
        <v>28.82985212577103</v>
      </c>
      <c r="O141" s="33">
        <v>31.593910252083948</v>
      </c>
      <c r="P141" s="33">
        <v>31.683724829962124</v>
      </c>
      <c r="Q141" s="33">
        <v>34.337000415102565</v>
      </c>
      <c r="R141" s="33">
        <v>34.249157365929925</v>
      </c>
      <c r="S141" s="33">
        <v>37.168508837513372</v>
      </c>
      <c r="T141" s="33">
        <v>39.409239201085043</v>
      </c>
      <c r="U141" s="33">
        <v>39.7078699881151</v>
      </c>
      <c r="V141" s="33">
        <v>39.894040020876993</v>
      </c>
      <c r="W141" s="33">
        <v>40.852509323731276</v>
      </c>
      <c r="X141" s="33">
        <v>40.517290069842183</v>
      </c>
      <c r="Y141" s="33">
        <v>41.828532322000463</v>
      </c>
      <c r="DA141" s="60" t="s">
        <v>1704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493.14104130991177</v>
      </c>
      <c r="C143" s="117">
        <f t="shared" si="49"/>
        <v>597.07174398100926</v>
      </c>
      <c r="D143" s="117">
        <f t="shared" si="49"/>
        <v>705.56354741347752</v>
      </c>
      <c r="E143" s="117">
        <f t="shared" si="49"/>
        <v>826.2062863998807</v>
      </c>
      <c r="F143" s="117">
        <f t="shared" si="49"/>
        <v>899.64783662337936</v>
      </c>
      <c r="G143" s="117">
        <f t="shared" si="49"/>
        <v>1041.6272909072954</v>
      </c>
      <c r="H143" s="117">
        <f t="shared" si="49"/>
        <v>1079.9486656927679</v>
      </c>
      <c r="I143" s="117">
        <f t="shared" si="49"/>
        <v>1068.6447059394523</v>
      </c>
      <c r="J143" s="117">
        <f t="shared" si="49"/>
        <v>1082.9513409248261</v>
      </c>
      <c r="K143" s="117">
        <f t="shared" si="49"/>
        <v>1154.2548587209888</v>
      </c>
      <c r="L143" s="117">
        <f t="shared" si="49"/>
        <v>1396.2321683220619</v>
      </c>
      <c r="M143" s="117">
        <f t="shared" si="49"/>
        <v>1285.8383475063927</v>
      </c>
      <c r="N143" s="117">
        <f t="shared" si="49"/>
        <v>1246.0585907166005</v>
      </c>
      <c r="O143" s="117">
        <f t="shared" si="49"/>
        <v>1207.1132171016825</v>
      </c>
      <c r="P143" s="117">
        <f t="shared" si="49"/>
        <v>1135.7689483567033</v>
      </c>
      <c r="Q143" s="117">
        <f t="shared" si="49"/>
        <v>1089.1148365463866</v>
      </c>
      <c r="R143" s="117">
        <f t="shared" ref="R143:V143" si="50">R144+R146+R148+R157</f>
        <v>1160.3901853325024</v>
      </c>
      <c r="S143" s="117">
        <f t="shared" si="50"/>
        <v>1058.1678767647777</v>
      </c>
      <c r="T143" s="117">
        <f t="shared" si="50"/>
        <v>1029.8246860428835</v>
      </c>
      <c r="U143" s="117">
        <f t="shared" si="50"/>
        <v>962.13204803672613</v>
      </c>
      <c r="V143" s="117">
        <f t="shared" si="50"/>
        <v>958.7644325601733</v>
      </c>
      <c r="W143" s="117">
        <f t="shared" ref="W143:Y143" si="51">W144+W146+W148+W157</f>
        <v>936.04211817744795</v>
      </c>
      <c r="X143" s="117">
        <f t="shared" si="51"/>
        <v>918.11335608949594</v>
      </c>
      <c r="Y143" s="117">
        <f t="shared" si="51"/>
        <v>897.85414578293125</v>
      </c>
      <c r="DA143" s="129" t="s">
        <v>1705</v>
      </c>
    </row>
    <row r="144" spans="1:105" ht="12.95" customHeight="1" x14ac:dyDescent="0.25">
      <c r="A144" s="121" t="s">
        <v>57</v>
      </c>
      <c r="B144" s="122">
        <f t="shared" ref="B144:Y144" si="52">B145</f>
        <v>412.54980310132078</v>
      </c>
      <c r="C144" s="122">
        <f t="shared" si="52"/>
        <v>510.56601464922835</v>
      </c>
      <c r="D144" s="122">
        <f t="shared" si="52"/>
        <v>603.04153589853081</v>
      </c>
      <c r="E144" s="122">
        <f t="shared" si="52"/>
        <v>706.76262623458024</v>
      </c>
      <c r="F144" s="122">
        <f t="shared" si="52"/>
        <v>764.00294102711086</v>
      </c>
      <c r="G144" s="122">
        <f t="shared" si="52"/>
        <v>888.71687921430191</v>
      </c>
      <c r="H144" s="122">
        <f t="shared" si="52"/>
        <v>913.38930992503981</v>
      </c>
      <c r="I144" s="122">
        <f t="shared" si="52"/>
        <v>894.9771351266362</v>
      </c>
      <c r="J144" s="122">
        <f t="shared" si="52"/>
        <v>911.68518868014405</v>
      </c>
      <c r="K144" s="122">
        <f t="shared" si="52"/>
        <v>964.02642708885412</v>
      </c>
      <c r="L144" s="122">
        <f t="shared" si="52"/>
        <v>1199.4447392957352</v>
      </c>
      <c r="M144" s="122">
        <f t="shared" si="52"/>
        <v>1083.2472182532308</v>
      </c>
      <c r="N144" s="122">
        <f t="shared" si="52"/>
        <v>1045.4731479949492</v>
      </c>
      <c r="O144" s="122">
        <f t="shared" si="52"/>
        <v>982.94265714889059</v>
      </c>
      <c r="P144" s="122">
        <f t="shared" si="52"/>
        <v>910.88728565668896</v>
      </c>
      <c r="Q144" s="122">
        <f t="shared" si="52"/>
        <v>847.35870114527199</v>
      </c>
      <c r="R144" s="122">
        <f t="shared" si="52"/>
        <v>902.34503254743515</v>
      </c>
      <c r="S144" s="122">
        <f t="shared" si="52"/>
        <v>819.03102385244142</v>
      </c>
      <c r="T144" s="122">
        <f t="shared" si="52"/>
        <v>771.27157683743224</v>
      </c>
      <c r="U144" s="122">
        <f t="shared" si="52"/>
        <v>706.61153707960295</v>
      </c>
      <c r="V144" s="122">
        <f t="shared" si="52"/>
        <v>708.35265461166318</v>
      </c>
      <c r="W144" s="122">
        <f t="shared" si="52"/>
        <v>672.76365775201555</v>
      </c>
      <c r="X144" s="122">
        <f t="shared" si="52"/>
        <v>656.37812445226882</v>
      </c>
      <c r="Y144" s="122">
        <f t="shared" si="52"/>
        <v>623.61936696160217</v>
      </c>
      <c r="DA144" s="130" t="s">
        <v>1706</v>
      </c>
    </row>
    <row r="145" spans="1:105" ht="12" customHeight="1" x14ac:dyDescent="0.25">
      <c r="A145" s="97" t="s">
        <v>53</v>
      </c>
      <c r="B145" s="98">
        <v>412.54980310132078</v>
      </c>
      <c r="C145" s="98">
        <v>510.56601464922835</v>
      </c>
      <c r="D145" s="98">
        <v>603.04153589853081</v>
      </c>
      <c r="E145" s="98">
        <v>706.76262623458024</v>
      </c>
      <c r="F145" s="98">
        <v>764.00294102711086</v>
      </c>
      <c r="G145" s="98">
        <v>888.71687921430191</v>
      </c>
      <c r="H145" s="98">
        <v>913.38930992503981</v>
      </c>
      <c r="I145" s="98">
        <v>894.9771351266362</v>
      </c>
      <c r="J145" s="98">
        <v>911.68518868014405</v>
      </c>
      <c r="K145" s="98">
        <v>964.02642708885412</v>
      </c>
      <c r="L145" s="98">
        <v>1199.4447392957352</v>
      </c>
      <c r="M145" s="98">
        <v>1083.2472182532308</v>
      </c>
      <c r="N145" s="98">
        <v>1045.4731479949492</v>
      </c>
      <c r="O145" s="98">
        <v>982.94265714889059</v>
      </c>
      <c r="P145" s="98">
        <v>910.88728565668896</v>
      </c>
      <c r="Q145" s="98">
        <v>847.35870114527199</v>
      </c>
      <c r="R145" s="98">
        <v>902.34503254743515</v>
      </c>
      <c r="S145" s="98">
        <v>819.03102385244142</v>
      </c>
      <c r="T145" s="98">
        <v>771.27157683743224</v>
      </c>
      <c r="U145" s="98">
        <v>706.61153707960295</v>
      </c>
      <c r="V145" s="98">
        <v>708.35265461166318</v>
      </c>
      <c r="W145" s="98">
        <v>672.76365775201555</v>
      </c>
      <c r="X145" s="98">
        <v>656.37812445226882</v>
      </c>
      <c r="Y145" s="98">
        <v>623.61936696160217</v>
      </c>
      <c r="DA145" s="63" t="s">
        <v>1707</v>
      </c>
    </row>
    <row r="146" spans="1:105" ht="12.95" customHeight="1" x14ac:dyDescent="0.25">
      <c r="A146" s="121" t="s">
        <v>92</v>
      </c>
      <c r="B146" s="122">
        <f t="shared" ref="B146:Y146" si="53">B147</f>
        <v>0.19991421523558525</v>
      </c>
      <c r="C146" s="122">
        <f t="shared" si="53"/>
        <v>0.21681328978408373</v>
      </c>
      <c r="D146" s="122">
        <f t="shared" si="53"/>
        <v>0.24039322124858498</v>
      </c>
      <c r="E146" s="122">
        <f t="shared" si="53"/>
        <v>0.28510040606948517</v>
      </c>
      <c r="F146" s="122">
        <f t="shared" si="53"/>
        <v>0.34031474664101624</v>
      </c>
      <c r="G146" s="122">
        <f t="shared" si="53"/>
        <v>0.41378232401959031</v>
      </c>
      <c r="H146" s="122">
        <f t="shared" si="53"/>
        <v>0.48739093121364369</v>
      </c>
      <c r="I146" s="122">
        <f t="shared" si="53"/>
        <v>0.549142518797472</v>
      </c>
      <c r="J146" s="122">
        <f t="shared" si="53"/>
        <v>0.59771826832884611</v>
      </c>
      <c r="K146" s="122">
        <f t="shared" si="53"/>
        <v>0.64505296991441285</v>
      </c>
      <c r="L146" s="122">
        <f t="shared" si="53"/>
        <v>0.72710859604983191</v>
      </c>
      <c r="M146" s="122">
        <f t="shared" si="53"/>
        <v>0.68157495721370931</v>
      </c>
      <c r="N146" s="122">
        <f t="shared" si="53"/>
        <v>0.68621422473422222</v>
      </c>
      <c r="O146" s="122">
        <f t="shared" si="53"/>
        <v>0.69764323033532871</v>
      </c>
      <c r="P146" s="122">
        <f t="shared" si="53"/>
        <v>0.79805966634450631</v>
      </c>
      <c r="Q146" s="122">
        <f t="shared" si="53"/>
        <v>0.80148659998665539</v>
      </c>
      <c r="R146" s="122">
        <f t="shared" si="53"/>
        <v>0.84024486188652869</v>
      </c>
      <c r="S146" s="122">
        <f t="shared" si="53"/>
        <v>0.91832456769771764</v>
      </c>
      <c r="T146" s="122">
        <f t="shared" si="53"/>
        <v>1.0381621154819738</v>
      </c>
      <c r="U146" s="122">
        <f t="shared" si="53"/>
        <v>1.1303092901270659</v>
      </c>
      <c r="V146" s="122">
        <f t="shared" si="53"/>
        <v>1.3004921053585201</v>
      </c>
      <c r="W146" s="122">
        <f t="shared" si="53"/>
        <v>1.3920535295486052</v>
      </c>
      <c r="X146" s="122">
        <f t="shared" si="53"/>
        <v>1.5119105565544251</v>
      </c>
      <c r="Y146" s="122">
        <f t="shared" si="53"/>
        <v>1.575249935425963</v>
      </c>
      <c r="DA146" s="130" t="s">
        <v>1708</v>
      </c>
    </row>
    <row r="147" spans="1:105" ht="12" customHeight="1" x14ac:dyDescent="0.25">
      <c r="A147" s="97" t="s">
        <v>53</v>
      </c>
      <c r="B147" s="98">
        <v>0.19991421523558525</v>
      </c>
      <c r="C147" s="98">
        <v>0.21681328978408373</v>
      </c>
      <c r="D147" s="98">
        <v>0.24039322124858498</v>
      </c>
      <c r="E147" s="98">
        <v>0.28510040606948517</v>
      </c>
      <c r="F147" s="98">
        <v>0.34031474664101624</v>
      </c>
      <c r="G147" s="98">
        <v>0.41378232401959031</v>
      </c>
      <c r="H147" s="98">
        <v>0.48739093121364369</v>
      </c>
      <c r="I147" s="98">
        <v>0.549142518797472</v>
      </c>
      <c r="J147" s="98">
        <v>0.59771826832884611</v>
      </c>
      <c r="K147" s="98">
        <v>0.64505296991441285</v>
      </c>
      <c r="L147" s="98">
        <v>0.72710859604983191</v>
      </c>
      <c r="M147" s="98">
        <v>0.68157495721370931</v>
      </c>
      <c r="N147" s="98">
        <v>0.68621422473422222</v>
      </c>
      <c r="O147" s="98">
        <v>0.69764323033532871</v>
      </c>
      <c r="P147" s="98">
        <v>0.79805966634450631</v>
      </c>
      <c r="Q147" s="98">
        <v>0.80148659998665539</v>
      </c>
      <c r="R147" s="98">
        <v>0.84024486188652869</v>
      </c>
      <c r="S147" s="98">
        <v>0.91832456769771764</v>
      </c>
      <c r="T147" s="98">
        <v>1.0381621154819738</v>
      </c>
      <c r="U147" s="98">
        <v>1.1303092901270659</v>
      </c>
      <c r="V147" s="98">
        <v>1.3004921053585201</v>
      </c>
      <c r="W147" s="98">
        <v>1.3920535295486052</v>
      </c>
      <c r="X147" s="98">
        <v>1.5119105565544251</v>
      </c>
      <c r="Y147" s="98">
        <v>1.575249935425963</v>
      </c>
      <c r="DA147" s="63" t="s">
        <v>1709</v>
      </c>
    </row>
    <row r="148" spans="1:105" ht="12" customHeight="1" x14ac:dyDescent="0.25">
      <c r="A148" s="121" t="s">
        <v>55</v>
      </c>
      <c r="B148" s="122">
        <v>71.257398348630915</v>
      </c>
      <c r="C148" s="122">
        <v>76.073070861732035</v>
      </c>
      <c r="D148" s="122">
        <v>89.891883730947512</v>
      </c>
      <c r="E148" s="122">
        <v>104.32658032030517</v>
      </c>
      <c r="F148" s="122">
        <v>117.94936028641915</v>
      </c>
      <c r="G148" s="122">
        <v>132.770665057017</v>
      </c>
      <c r="H148" s="122">
        <v>144.41773827775827</v>
      </c>
      <c r="I148" s="122">
        <v>150.37463146886222</v>
      </c>
      <c r="J148" s="122">
        <v>147.68290786019918</v>
      </c>
      <c r="K148" s="122">
        <v>163.06514050516927</v>
      </c>
      <c r="L148" s="122">
        <v>166.77491539088356</v>
      </c>
      <c r="M148" s="122">
        <v>172.51497727139167</v>
      </c>
      <c r="N148" s="122">
        <v>170.03029541538714</v>
      </c>
      <c r="O148" s="122">
        <v>189.72300632070232</v>
      </c>
      <c r="P148" s="122">
        <v>190.31073312599204</v>
      </c>
      <c r="Q148" s="122">
        <v>204.39665174947876</v>
      </c>
      <c r="R148" s="122">
        <v>220.55967639273703</v>
      </c>
      <c r="S148" s="122">
        <v>199.57165338243612</v>
      </c>
      <c r="T148" s="122">
        <v>215.8578988529934</v>
      </c>
      <c r="U148" s="122">
        <v>212.57906647283019</v>
      </c>
      <c r="V148" s="122">
        <v>206.46430617511098</v>
      </c>
      <c r="W148" s="122">
        <v>219.89021222802688</v>
      </c>
      <c r="X148" s="122">
        <v>218.37150525143062</v>
      </c>
      <c r="Y148" s="122">
        <v>229.63268117462451</v>
      </c>
      <c r="DA148" s="130" t="s">
        <v>1710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0.14830466006791043</v>
      </c>
      <c r="E149" s="98">
        <v>0.29653754622074274</v>
      </c>
      <c r="F149" s="98">
        <v>0.30867278309406931</v>
      </c>
      <c r="G149" s="98">
        <v>0.49058190359276493</v>
      </c>
      <c r="H149" s="98">
        <v>0.51238590350573898</v>
      </c>
      <c r="I149" s="98">
        <v>0.63672835599352251</v>
      </c>
      <c r="J149" s="98">
        <v>0.63738438783947216</v>
      </c>
      <c r="K149" s="98">
        <v>0.67126702216612855</v>
      </c>
      <c r="L149" s="98">
        <v>0.64723998735162436</v>
      </c>
      <c r="M149" s="98">
        <v>0.6904683219480755</v>
      </c>
      <c r="N149" s="98">
        <v>0.64009556363916076</v>
      </c>
      <c r="O149" s="98">
        <v>0.7189088883212752</v>
      </c>
      <c r="P149" s="98">
        <v>1.1161709184094502</v>
      </c>
      <c r="Q149" s="98">
        <v>0.70539862794268315</v>
      </c>
      <c r="R149" s="98">
        <v>0.74984967884107523</v>
      </c>
      <c r="S149" s="98">
        <v>0.7162596529612506</v>
      </c>
      <c r="T149" s="98">
        <v>0.68122943393269553</v>
      </c>
      <c r="U149" s="98">
        <v>0.67687543473401768</v>
      </c>
      <c r="V149" s="98">
        <v>0.68450279558299432</v>
      </c>
      <c r="W149" s="98">
        <v>0.79565068367435021</v>
      </c>
      <c r="X149" s="98">
        <v>0.98088216729027944</v>
      </c>
      <c r="Y149" s="98">
        <v>1.1437738619486089</v>
      </c>
      <c r="DA149" s="63" t="s">
        <v>1711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8.0678162907400286E-5</v>
      </c>
      <c r="E150" s="98">
        <v>2.7963968002204067E-4</v>
      </c>
      <c r="F150" s="98">
        <v>2.2160095855995582E-4</v>
      </c>
      <c r="G150" s="98">
        <v>3.6179950118026807E-4</v>
      </c>
      <c r="H150" s="98">
        <v>3.3466535823218388E-4</v>
      </c>
      <c r="I150" s="98">
        <v>7.1635125079814283E-4</v>
      </c>
      <c r="J150" s="98">
        <v>8.2820157915088641E-4</v>
      </c>
      <c r="K150" s="98">
        <v>7.6545551599203616E-4</v>
      </c>
      <c r="L150" s="98">
        <v>7.3281714034677942E-4</v>
      </c>
      <c r="M150" s="98">
        <v>7.8628737252092306E-4</v>
      </c>
      <c r="N150" s="98">
        <v>6.3045611090486379E-4</v>
      </c>
      <c r="O150" s="98">
        <v>7.6947488098583975E-4</v>
      </c>
      <c r="P150" s="98">
        <v>1.6738946743944151E-3</v>
      </c>
      <c r="Q150" s="98">
        <v>9.4312143172142391E-4</v>
      </c>
      <c r="R150" s="98">
        <v>1.1030373529313008E-3</v>
      </c>
      <c r="S150" s="98">
        <v>9.3381316163154802E-4</v>
      </c>
      <c r="T150" s="98">
        <v>9.3083403951281193E-4</v>
      </c>
      <c r="U150" s="98">
        <v>1.0160578336356957E-3</v>
      </c>
      <c r="V150" s="98">
        <v>9.5766402330273528E-4</v>
      </c>
      <c r="W150" s="98">
        <v>7.8751592235079928E-4</v>
      </c>
      <c r="X150" s="98">
        <v>1.0093714704663389E-3</v>
      </c>
      <c r="Y150" s="98">
        <v>1.2768347180480005E-3</v>
      </c>
      <c r="DA150" s="63" t="s">
        <v>1712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6.0661586352567615E-5</v>
      </c>
      <c r="E151" s="101">
        <v>2.0318589609957241E-4</v>
      </c>
      <c r="F151" s="101">
        <v>1.6173355073263479E-4</v>
      </c>
      <c r="G151" s="101">
        <v>2.4516478755173718E-4</v>
      </c>
      <c r="H151" s="101">
        <v>2.3341362010327349E-4</v>
      </c>
      <c r="I151" s="101">
        <v>4.9352827351454589E-4</v>
      </c>
      <c r="J151" s="101">
        <v>5.6631874793936204E-4</v>
      </c>
      <c r="K151" s="101">
        <v>5.2651066778957223E-4</v>
      </c>
      <c r="L151" s="101">
        <v>4.9262523352917962E-4</v>
      </c>
      <c r="M151" s="101">
        <v>5.2146457771169491E-4</v>
      </c>
      <c r="N151" s="101">
        <v>4.1479525599959601E-4</v>
      </c>
      <c r="O151" s="101">
        <v>5.2734934381480256E-4</v>
      </c>
      <c r="P151" s="101">
        <v>1.1321670730280605E-3</v>
      </c>
      <c r="Q151" s="101">
        <v>6.5770702495308972E-4</v>
      </c>
      <c r="R151" s="101">
        <v>8.0126063170934156E-4</v>
      </c>
      <c r="S151" s="101">
        <v>6.5961852710851856E-4</v>
      </c>
      <c r="T151" s="101">
        <v>6.8117592082738321E-4</v>
      </c>
      <c r="U151" s="101">
        <v>7.4230967199060977E-4</v>
      </c>
      <c r="V151" s="101">
        <v>6.9206050854897375E-4</v>
      </c>
      <c r="W151" s="101">
        <v>5.8437829638208769E-4</v>
      </c>
      <c r="X151" s="101">
        <v>7.4952374460568406E-4</v>
      </c>
      <c r="Y151" s="101">
        <v>9.5593861307921774E-4</v>
      </c>
      <c r="DA151" s="131" t="s">
        <v>1713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2.0016576554832664E-5</v>
      </c>
      <c r="E152" s="104">
        <v>7.6453783922468289E-5</v>
      </c>
      <c r="F152" s="104">
        <v>5.9867407827321015E-5</v>
      </c>
      <c r="G152" s="104">
        <v>1.1663471362853092E-4</v>
      </c>
      <c r="H152" s="104">
        <v>1.0125173812891037E-4</v>
      </c>
      <c r="I152" s="104">
        <v>2.2282297728359695E-4</v>
      </c>
      <c r="J152" s="104">
        <v>2.6188283121152437E-4</v>
      </c>
      <c r="K152" s="104">
        <v>2.3894484820246393E-4</v>
      </c>
      <c r="L152" s="104">
        <v>2.4019190681759978E-4</v>
      </c>
      <c r="M152" s="104">
        <v>2.6482279480922815E-4</v>
      </c>
      <c r="N152" s="104">
        <v>2.1566085490526784E-4</v>
      </c>
      <c r="O152" s="104">
        <v>2.4212553717103716E-4</v>
      </c>
      <c r="P152" s="104">
        <v>5.4172760136635459E-4</v>
      </c>
      <c r="Q152" s="104">
        <v>2.8541440676833419E-4</v>
      </c>
      <c r="R152" s="104">
        <v>3.0177672122195918E-4</v>
      </c>
      <c r="S152" s="104">
        <v>2.7419463452302945E-4</v>
      </c>
      <c r="T152" s="104">
        <v>2.4965811868542871E-4</v>
      </c>
      <c r="U152" s="104">
        <v>2.7374816164508602E-4</v>
      </c>
      <c r="V152" s="104">
        <v>2.6560351475376153E-4</v>
      </c>
      <c r="W152" s="104">
        <v>2.0313762596871159E-4</v>
      </c>
      <c r="X152" s="104">
        <v>2.598477258606549E-4</v>
      </c>
      <c r="Y152" s="104">
        <v>3.2089610496878289E-4</v>
      </c>
      <c r="DA152" s="132" t="s">
        <v>1714</v>
      </c>
    </row>
    <row r="153" spans="1:105" ht="12" customHeight="1" x14ac:dyDescent="0.25">
      <c r="A153" s="106" t="s">
        <v>122</v>
      </c>
      <c r="B153" s="101">
        <v>65.553288372426962</v>
      </c>
      <c r="C153" s="101">
        <v>69.757590324766852</v>
      </c>
      <c r="D153" s="101">
        <v>81.716961291430749</v>
      </c>
      <c r="E153" s="101">
        <v>95.075296631862756</v>
      </c>
      <c r="F153" s="101">
        <v>107.8091135325119</v>
      </c>
      <c r="G153" s="101">
        <v>121.2289948256315</v>
      </c>
      <c r="H153" s="101">
        <v>131.59775734884124</v>
      </c>
      <c r="I153" s="101">
        <v>130.39254231176741</v>
      </c>
      <c r="J153" s="101">
        <v>126.30351961796063</v>
      </c>
      <c r="K153" s="101">
        <v>140.40332067109969</v>
      </c>
      <c r="L153" s="101">
        <v>143.18178513108288</v>
      </c>
      <c r="M153" s="101">
        <v>148.21704972411823</v>
      </c>
      <c r="N153" s="101">
        <v>146.29548939959125</v>
      </c>
      <c r="O153" s="101">
        <v>163.82209354605638</v>
      </c>
      <c r="P153" s="101">
        <v>164.50537558407191</v>
      </c>
      <c r="Q153" s="101">
        <v>177.93158524399712</v>
      </c>
      <c r="R153" s="101">
        <v>192.20707477850513</v>
      </c>
      <c r="S153" s="101">
        <v>174.00559169168278</v>
      </c>
      <c r="T153" s="101">
        <v>188.87554462516422</v>
      </c>
      <c r="U153" s="101">
        <v>186.38573975868201</v>
      </c>
      <c r="V153" s="101">
        <v>181.35495009463887</v>
      </c>
      <c r="W153" s="101">
        <v>192.98647542149786</v>
      </c>
      <c r="X153" s="101">
        <v>191.47771306581291</v>
      </c>
      <c r="Y153" s="101">
        <v>202.46228165836351</v>
      </c>
      <c r="DA153" s="131" t="s">
        <v>1715</v>
      </c>
    </row>
    <row r="154" spans="1:105" ht="12" customHeight="1" x14ac:dyDescent="0.25">
      <c r="A154" s="107" t="s">
        <v>121</v>
      </c>
      <c r="B154" s="104">
        <v>5.7041099762039549</v>
      </c>
      <c r="C154" s="104">
        <v>6.3154805369651772</v>
      </c>
      <c r="D154" s="104">
        <v>8.0265371012859426</v>
      </c>
      <c r="E154" s="104">
        <v>8.9544665025416439</v>
      </c>
      <c r="F154" s="104">
        <v>9.8313523698546188</v>
      </c>
      <c r="G154" s="104">
        <v>11.050726528291541</v>
      </c>
      <c r="H154" s="104">
        <v>12.307260360053041</v>
      </c>
      <c r="I154" s="104">
        <v>19.344644449850477</v>
      </c>
      <c r="J154" s="104">
        <v>20.741175652819926</v>
      </c>
      <c r="K154" s="104">
        <v>21.989787356387474</v>
      </c>
      <c r="L154" s="104">
        <v>22.945157455308696</v>
      </c>
      <c r="M154" s="104">
        <v>23.606672937952858</v>
      </c>
      <c r="N154" s="104">
        <v>23.094079996045814</v>
      </c>
      <c r="O154" s="104">
        <v>25.181234411443672</v>
      </c>
      <c r="P154" s="104">
        <v>24.687512728836268</v>
      </c>
      <c r="Q154" s="104">
        <v>25.758724756107227</v>
      </c>
      <c r="R154" s="104">
        <v>27.601648898037887</v>
      </c>
      <c r="S154" s="104">
        <v>24.848868224630436</v>
      </c>
      <c r="T154" s="104">
        <v>26.300193959856955</v>
      </c>
      <c r="U154" s="104">
        <v>25.515435221580521</v>
      </c>
      <c r="V154" s="104">
        <v>24.423895620865796</v>
      </c>
      <c r="W154" s="104">
        <v>26.107298606932325</v>
      </c>
      <c r="X154" s="104">
        <v>25.911900646856964</v>
      </c>
      <c r="Y154" s="104">
        <v>26.025348819594338</v>
      </c>
      <c r="DA154" s="132" t="s">
        <v>1716</v>
      </c>
    </row>
    <row r="155" spans="1:105" ht="12" customHeight="1" x14ac:dyDescent="0.25">
      <c r="A155" s="108" t="s">
        <v>53</v>
      </c>
      <c r="B155" s="98">
        <v>4.0423934135386252</v>
      </c>
      <c r="C155" s="98">
        <v>4.977117511564952</v>
      </c>
      <c r="D155" s="98">
        <v>6.220651259679487</v>
      </c>
      <c r="E155" s="98">
        <v>6.720243835788275</v>
      </c>
      <c r="F155" s="98">
        <v>7.4012617653120616</v>
      </c>
      <c r="G155" s="98">
        <v>7.7637611237130466</v>
      </c>
      <c r="H155" s="98">
        <v>8.8682450834212467</v>
      </c>
      <c r="I155" s="98">
        <v>13.786538600771934</v>
      </c>
      <c r="J155" s="98">
        <v>14.676258077870902</v>
      </c>
      <c r="K155" s="98">
        <v>15.645467394287987</v>
      </c>
      <c r="L155" s="98">
        <v>15.997892195891437</v>
      </c>
      <c r="M155" s="98">
        <v>16.236465081172675</v>
      </c>
      <c r="N155" s="98">
        <v>15.777673788714976</v>
      </c>
      <c r="O155" s="98">
        <v>17.845359621602949</v>
      </c>
      <c r="P155" s="98">
        <v>17.47423165674379</v>
      </c>
      <c r="Q155" s="98">
        <v>18.731341842559427</v>
      </c>
      <c r="R155" s="98">
        <v>20.726195467611117</v>
      </c>
      <c r="S155" s="98">
        <v>18.202243098543004</v>
      </c>
      <c r="T155" s="98">
        <v>19.784742836296768</v>
      </c>
      <c r="U155" s="98">
        <v>19.21185886249356</v>
      </c>
      <c r="V155" s="98">
        <v>18.225523490204175</v>
      </c>
      <c r="W155" s="98">
        <v>20.15836077988936</v>
      </c>
      <c r="X155" s="98">
        <v>20.009024910342916</v>
      </c>
      <c r="Y155" s="98">
        <v>20.160916696128591</v>
      </c>
      <c r="DA155" s="63" t="s">
        <v>1717</v>
      </c>
    </row>
    <row r="156" spans="1:105" ht="12" customHeight="1" x14ac:dyDescent="0.25">
      <c r="A156" s="108" t="s">
        <v>52</v>
      </c>
      <c r="B156" s="98">
        <v>1.6617165626653299</v>
      </c>
      <c r="C156" s="98">
        <v>1.338363025400225</v>
      </c>
      <c r="D156" s="98">
        <v>1.8058858416064554</v>
      </c>
      <c r="E156" s="98">
        <v>2.2342226667533689</v>
      </c>
      <c r="F156" s="98">
        <v>2.4300906045425568</v>
      </c>
      <c r="G156" s="98">
        <v>3.2869654045784946</v>
      </c>
      <c r="H156" s="98">
        <v>3.4390152766317947</v>
      </c>
      <c r="I156" s="98">
        <v>5.558105849078542</v>
      </c>
      <c r="J156" s="98">
        <v>6.0649175749490256</v>
      </c>
      <c r="K156" s="98">
        <v>6.344319962099485</v>
      </c>
      <c r="L156" s="98">
        <v>6.9472652594172573</v>
      </c>
      <c r="M156" s="98">
        <v>7.3702078567801852</v>
      </c>
      <c r="N156" s="98">
        <v>7.3164062073308367</v>
      </c>
      <c r="O156" s="98">
        <v>7.3358747898407239</v>
      </c>
      <c r="P156" s="98">
        <v>7.213281072092478</v>
      </c>
      <c r="Q156" s="98">
        <v>7.0273829135477994</v>
      </c>
      <c r="R156" s="98">
        <v>6.8754534304267718</v>
      </c>
      <c r="S156" s="98">
        <v>6.6466251260874332</v>
      </c>
      <c r="T156" s="98">
        <v>6.5154511235601875</v>
      </c>
      <c r="U156" s="98">
        <v>6.3035763590869607</v>
      </c>
      <c r="V156" s="98">
        <v>6.1983721306616202</v>
      </c>
      <c r="W156" s="98">
        <v>5.9489378270429629</v>
      </c>
      <c r="X156" s="98">
        <v>5.9028757365140461</v>
      </c>
      <c r="Y156" s="98">
        <v>5.8644321234657477</v>
      </c>
      <c r="DA156" s="63" t="s">
        <v>1718</v>
      </c>
    </row>
    <row r="157" spans="1:105" ht="12" customHeight="1" x14ac:dyDescent="0.25">
      <c r="A157" s="121" t="s">
        <v>54</v>
      </c>
      <c r="B157" s="122">
        <v>9.1339256447245099</v>
      </c>
      <c r="C157" s="122">
        <v>10.215845180264818</v>
      </c>
      <c r="D157" s="122">
        <v>12.389734562750673</v>
      </c>
      <c r="E157" s="122">
        <v>14.831979438925796</v>
      </c>
      <c r="F157" s="122">
        <v>17.355220563208313</v>
      </c>
      <c r="G157" s="122">
        <v>19.725964311956815</v>
      </c>
      <c r="H157" s="122">
        <v>21.654226558756033</v>
      </c>
      <c r="I157" s="122">
        <v>22.743796825156267</v>
      </c>
      <c r="J157" s="122">
        <v>22.985526116154084</v>
      </c>
      <c r="K157" s="122">
        <v>26.518238157051009</v>
      </c>
      <c r="L157" s="122">
        <v>29.285405039393314</v>
      </c>
      <c r="M157" s="122">
        <v>29.394577024556309</v>
      </c>
      <c r="N157" s="122">
        <v>29.86893308153001</v>
      </c>
      <c r="O157" s="122">
        <v>33.749910401754256</v>
      </c>
      <c r="P157" s="122">
        <v>33.772869907677567</v>
      </c>
      <c r="Q157" s="122">
        <v>36.55799705164921</v>
      </c>
      <c r="R157" s="122">
        <v>36.645231530443752</v>
      </c>
      <c r="S157" s="122">
        <v>38.646874962202475</v>
      </c>
      <c r="T157" s="122">
        <v>41.657048236975982</v>
      </c>
      <c r="U157" s="122">
        <v>41.811135194165864</v>
      </c>
      <c r="V157" s="122">
        <v>42.646979668040522</v>
      </c>
      <c r="W157" s="122">
        <v>41.996194667856805</v>
      </c>
      <c r="X157" s="122">
        <v>41.851815829242028</v>
      </c>
      <c r="Y157" s="122">
        <v>43.02684771127862</v>
      </c>
      <c r="DA157" s="130" t="s">
        <v>1719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1720</v>
      </c>
    </row>
    <row r="159" spans="1:105" ht="12" customHeight="1" x14ac:dyDescent="0.25">
      <c r="A159" s="109" t="s">
        <v>120</v>
      </c>
      <c r="B159" s="33">
        <v>9.1339256447245099</v>
      </c>
      <c r="C159" s="33">
        <v>10.215845180264818</v>
      </c>
      <c r="D159" s="33">
        <v>12.389734562750673</v>
      </c>
      <c r="E159" s="33">
        <v>14.831979438925796</v>
      </c>
      <c r="F159" s="33">
        <v>17.355220563208313</v>
      </c>
      <c r="G159" s="33">
        <v>19.725964311956815</v>
      </c>
      <c r="H159" s="33">
        <v>21.654226558756033</v>
      </c>
      <c r="I159" s="33">
        <v>22.743796825156267</v>
      </c>
      <c r="J159" s="33">
        <v>22.985526116154084</v>
      </c>
      <c r="K159" s="33">
        <v>26.518238157051009</v>
      </c>
      <c r="L159" s="33">
        <v>29.285405039393314</v>
      </c>
      <c r="M159" s="33">
        <v>29.394577024556309</v>
      </c>
      <c r="N159" s="33">
        <v>29.86893308153001</v>
      </c>
      <c r="O159" s="33">
        <v>33.749910401754256</v>
      </c>
      <c r="P159" s="33">
        <v>33.772869907677567</v>
      </c>
      <c r="Q159" s="33">
        <v>36.55799705164921</v>
      </c>
      <c r="R159" s="33">
        <v>36.645231530443752</v>
      </c>
      <c r="S159" s="33">
        <v>38.646874962202475</v>
      </c>
      <c r="T159" s="33">
        <v>41.657048236975982</v>
      </c>
      <c r="U159" s="33">
        <v>41.811135194165864</v>
      </c>
      <c r="V159" s="33">
        <v>42.646979668040522</v>
      </c>
      <c r="W159" s="33">
        <v>41.996194667856805</v>
      </c>
      <c r="X159" s="33">
        <v>41.851815829242028</v>
      </c>
      <c r="Y159" s="33">
        <v>43.02684771127862</v>
      </c>
      <c r="DA159" s="60" t="s">
        <v>1721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2199.497449483466</v>
      </c>
      <c r="C161" s="117">
        <f t="shared" si="54"/>
        <v>2087.4423159871621</v>
      </c>
      <c r="D161" s="117">
        <f t="shared" si="54"/>
        <v>1905.9257327405569</v>
      </c>
      <c r="E161" s="117">
        <f t="shared" si="54"/>
        <v>1818.0440284389103</v>
      </c>
      <c r="F161" s="117">
        <f t="shared" si="54"/>
        <v>1673.749331155225</v>
      </c>
      <c r="G161" s="117">
        <f t="shared" si="54"/>
        <v>1646.1657042216857</v>
      </c>
      <c r="H161" s="117">
        <f t="shared" si="54"/>
        <v>1508.1576639841553</v>
      </c>
      <c r="I161" s="117">
        <f t="shared" si="54"/>
        <v>1356.1765018377391</v>
      </c>
      <c r="J161" s="117">
        <f t="shared" si="54"/>
        <v>1260.8780698935825</v>
      </c>
      <c r="K161" s="117">
        <f t="shared" si="54"/>
        <v>1328.4334771775086</v>
      </c>
      <c r="L161" s="117">
        <f t="shared" si="54"/>
        <v>1523.4386554771013</v>
      </c>
      <c r="M161" s="117">
        <f t="shared" si="54"/>
        <v>1324.9256890533127</v>
      </c>
      <c r="N161" s="117">
        <f t="shared" si="54"/>
        <v>1507.8868027311673</v>
      </c>
      <c r="O161" s="117">
        <f t="shared" si="54"/>
        <v>1495.5899039124201</v>
      </c>
      <c r="P161" s="117">
        <f t="shared" si="54"/>
        <v>1376.9338424335629</v>
      </c>
      <c r="Q161" s="117">
        <f t="shared" si="54"/>
        <v>1558.4014875503842</v>
      </c>
      <c r="R161" s="117">
        <f t="shared" ref="R161:V161" si="55">R162+R164+R166+R175</f>
        <v>1624.2930012036443</v>
      </c>
      <c r="S161" s="117">
        <f t="shared" si="55"/>
        <v>1785.4490933677953</v>
      </c>
      <c r="T161" s="117">
        <f t="shared" si="55"/>
        <v>1809.6947525435489</v>
      </c>
      <c r="U161" s="117">
        <f t="shared" si="55"/>
        <v>1767.7813964267198</v>
      </c>
      <c r="V161" s="117">
        <f t="shared" si="55"/>
        <v>1640.8982248955576</v>
      </c>
      <c r="W161" s="117">
        <f t="shared" ref="W161:Y161" si="56">W162+W164+W166+W175</f>
        <v>1944.9577011668205</v>
      </c>
      <c r="X161" s="117">
        <f t="shared" si="56"/>
        <v>1522.3612201480291</v>
      </c>
      <c r="Y161" s="117">
        <f t="shared" si="56"/>
        <v>1473.9312379570406</v>
      </c>
      <c r="DA161" s="129" t="s">
        <v>1722</v>
      </c>
    </row>
    <row r="162" spans="1:105" ht="12.95" customHeight="1" x14ac:dyDescent="0.25">
      <c r="A162" s="121" t="s">
        <v>57</v>
      </c>
      <c r="B162" s="122">
        <f t="shared" ref="B162:Y162" si="57">B163</f>
        <v>2033.5241066382591</v>
      </c>
      <c r="C162" s="122">
        <f t="shared" si="57"/>
        <v>1939.0447064019249</v>
      </c>
      <c r="D162" s="122">
        <f t="shared" si="57"/>
        <v>1769.7720203787856</v>
      </c>
      <c r="E162" s="122">
        <f t="shared" si="57"/>
        <v>1691.4660791878634</v>
      </c>
      <c r="F162" s="122">
        <f t="shared" si="57"/>
        <v>1555.5466922453631</v>
      </c>
      <c r="G162" s="122">
        <f t="shared" si="57"/>
        <v>1534.2058327323762</v>
      </c>
      <c r="H162" s="122">
        <f t="shared" si="57"/>
        <v>1403.1286256143435</v>
      </c>
      <c r="I162" s="122">
        <f t="shared" si="57"/>
        <v>1258.6425735111</v>
      </c>
      <c r="J162" s="122">
        <f t="shared" si="57"/>
        <v>1173.0674825473859</v>
      </c>
      <c r="K162" s="122">
        <f t="shared" si="57"/>
        <v>1236.8218714344998</v>
      </c>
      <c r="L162" s="122">
        <f t="shared" si="57"/>
        <v>1432.7073237492748</v>
      </c>
      <c r="M162" s="122">
        <f t="shared" si="57"/>
        <v>1231.2242912225545</v>
      </c>
      <c r="N162" s="122">
        <f t="shared" si="57"/>
        <v>1411.243160828787</v>
      </c>
      <c r="O162" s="122">
        <f t="shared" si="57"/>
        <v>1385.747832548858</v>
      </c>
      <c r="P162" s="122">
        <f t="shared" si="57"/>
        <v>1262.8252380852553</v>
      </c>
      <c r="Q162" s="122">
        <f t="shared" si="57"/>
        <v>1428.4644161943763</v>
      </c>
      <c r="R162" s="122">
        <f t="shared" si="57"/>
        <v>1480.1843945650849</v>
      </c>
      <c r="S162" s="122">
        <f t="shared" si="57"/>
        <v>1640.4764632291785</v>
      </c>
      <c r="T162" s="122">
        <f t="shared" si="57"/>
        <v>1651.1348634557835</v>
      </c>
      <c r="U162" s="122">
        <f t="shared" si="57"/>
        <v>1608.2349265000082</v>
      </c>
      <c r="V162" s="122">
        <f t="shared" si="57"/>
        <v>1488.0293655853418</v>
      </c>
      <c r="W162" s="122">
        <f t="shared" si="57"/>
        <v>1781.178764963842</v>
      </c>
      <c r="X162" s="122">
        <f t="shared" si="57"/>
        <v>1370.8370966389816</v>
      </c>
      <c r="Y162" s="122">
        <f t="shared" si="57"/>
        <v>1325.7217825983273</v>
      </c>
      <c r="DA162" s="130" t="s">
        <v>1723</v>
      </c>
    </row>
    <row r="163" spans="1:105" ht="12" customHeight="1" x14ac:dyDescent="0.25">
      <c r="A163" s="97" t="s">
        <v>53</v>
      </c>
      <c r="B163" s="33">
        <v>2033.5241066382591</v>
      </c>
      <c r="C163" s="33">
        <v>1939.0447064019249</v>
      </c>
      <c r="D163" s="33">
        <v>1769.7720203787856</v>
      </c>
      <c r="E163" s="33">
        <v>1691.4660791878634</v>
      </c>
      <c r="F163" s="33">
        <v>1555.5466922453631</v>
      </c>
      <c r="G163" s="33">
        <v>1534.2058327323762</v>
      </c>
      <c r="H163" s="33">
        <v>1403.1286256143435</v>
      </c>
      <c r="I163" s="33">
        <v>1258.6425735111</v>
      </c>
      <c r="J163" s="33">
        <v>1173.0674825473859</v>
      </c>
      <c r="K163" s="33">
        <v>1236.8218714344998</v>
      </c>
      <c r="L163" s="33">
        <v>1432.7073237492748</v>
      </c>
      <c r="M163" s="33">
        <v>1231.2242912225545</v>
      </c>
      <c r="N163" s="33">
        <v>1411.243160828787</v>
      </c>
      <c r="O163" s="33">
        <v>1385.747832548858</v>
      </c>
      <c r="P163" s="33">
        <v>1262.8252380852553</v>
      </c>
      <c r="Q163" s="33">
        <v>1428.4644161943763</v>
      </c>
      <c r="R163" s="33">
        <v>1480.1843945650849</v>
      </c>
      <c r="S163" s="33">
        <v>1640.4764632291785</v>
      </c>
      <c r="T163" s="33">
        <v>1651.1348634557835</v>
      </c>
      <c r="U163" s="33">
        <v>1608.2349265000082</v>
      </c>
      <c r="V163" s="33">
        <v>1488.0293655853418</v>
      </c>
      <c r="W163" s="33">
        <v>1781.178764963842</v>
      </c>
      <c r="X163" s="33">
        <v>1370.8370966389816</v>
      </c>
      <c r="Y163" s="33">
        <v>1325.7217825983273</v>
      </c>
      <c r="DA163" s="60" t="s">
        <v>1724</v>
      </c>
    </row>
    <row r="164" spans="1:105" ht="12.95" customHeight="1" x14ac:dyDescent="0.25">
      <c r="A164" s="121" t="s">
        <v>92</v>
      </c>
      <c r="B164" s="122">
        <f t="shared" ref="B164:Y164" si="58">B165</f>
        <v>0.2061022141221297</v>
      </c>
      <c r="C164" s="122">
        <f t="shared" si="58"/>
        <v>0.20711370095970483</v>
      </c>
      <c r="D164" s="122">
        <f t="shared" si="58"/>
        <v>0.20181995829260013</v>
      </c>
      <c r="E164" s="122">
        <f t="shared" si="58"/>
        <v>0.17553198202176584</v>
      </c>
      <c r="F164" s="122">
        <f t="shared" si="58"/>
        <v>0.14669889721167809</v>
      </c>
      <c r="G164" s="122">
        <f t="shared" si="58"/>
        <v>0.11876178401921673</v>
      </c>
      <c r="H164" s="122">
        <f t="shared" si="58"/>
        <v>9.2797686204017363E-2</v>
      </c>
      <c r="I164" s="122">
        <f t="shared" si="58"/>
        <v>8.3334688431265569E-2</v>
      </c>
      <c r="J164" s="122">
        <f t="shared" si="58"/>
        <v>8.6110414651433723E-2</v>
      </c>
      <c r="K164" s="122">
        <f t="shared" si="58"/>
        <v>9.6934639073436649E-2</v>
      </c>
      <c r="L164" s="122">
        <f t="shared" si="58"/>
        <v>0.13645404902080038</v>
      </c>
      <c r="M164" s="122">
        <f t="shared" si="58"/>
        <v>0.16352071118061326</v>
      </c>
      <c r="N164" s="122">
        <f t="shared" si="58"/>
        <v>0.23007437893260912</v>
      </c>
      <c r="O164" s="122">
        <f t="shared" si="58"/>
        <v>0.29102679455401731</v>
      </c>
      <c r="P164" s="122">
        <f t="shared" si="58"/>
        <v>0.3645094274581514</v>
      </c>
      <c r="Q164" s="122">
        <f t="shared" si="58"/>
        <v>0.37419323762980417</v>
      </c>
      <c r="R164" s="122">
        <f t="shared" si="58"/>
        <v>0.38422731128952226</v>
      </c>
      <c r="S164" s="122">
        <f t="shared" si="58"/>
        <v>0.4032911747043823</v>
      </c>
      <c r="T164" s="122">
        <f t="shared" si="58"/>
        <v>0.42235628122878832</v>
      </c>
      <c r="U164" s="122">
        <f t="shared" si="58"/>
        <v>0.41003255072903078</v>
      </c>
      <c r="V164" s="122">
        <f t="shared" si="58"/>
        <v>0.39574837267793084</v>
      </c>
      <c r="W164" s="122">
        <f t="shared" si="58"/>
        <v>0.38635910863401185</v>
      </c>
      <c r="X164" s="122">
        <f t="shared" si="58"/>
        <v>0.39325190694246803</v>
      </c>
      <c r="Y164" s="122">
        <f t="shared" si="58"/>
        <v>0.38736185799468281</v>
      </c>
      <c r="DA164" s="130" t="s">
        <v>1725</v>
      </c>
    </row>
    <row r="165" spans="1:105" ht="12" customHeight="1" x14ac:dyDescent="0.25">
      <c r="A165" s="97" t="s">
        <v>53</v>
      </c>
      <c r="B165" s="98">
        <v>0.2061022141221297</v>
      </c>
      <c r="C165" s="98">
        <v>0.20711370095970483</v>
      </c>
      <c r="D165" s="98">
        <v>0.20181995829260013</v>
      </c>
      <c r="E165" s="98">
        <v>0.17553198202176584</v>
      </c>
      <c r="F165" s="98">
        <v>0.14669889721167809</v>
      </c>
      <c r="G165" s="98">
        <v>0.11876178401921673</v>
      </c>
      <c r="H165" s="98">
        <v>9.2797686204017363E-2</v>
      </c>
      <c r="I165" s="98">
        <v>8.3334688431265569E-2</v>
      </c>
      <c r="J165" s="98">
        <v>8.6110414651433723E-2</v>
      </c>
      <c r="K165" s="98">
        <v>9.6934639073436649E-2</v>
      </c>
      <c r="L165" s="98">
        <v>0.13645404902080038</v>
      </c>
      <c r="M165" s="98">
        <v>0.16352071118061326</v>
      </c>
      <c r="N165" s="98">
        <v>0.23007437893260912</v>
      </c>
      <c r="O165" s="98">
        <v>0.29102679455401731</v>
      </c>
      <c r="P165" s="98">
        <v>0.3645094274581514</v>
      </c>
      <c r="Q165" s="98">
        <v>0.37419323762980417</v>
      </c>
      <c r="R165" s="98">
        <v>0.38422731128952226</v>
      </c>
      <c r="S165" s="98">
        <v>0.4032911747043823</v>
      </c>
      <c r="T165" s="98">
        <v>0.42235628122878832</v>
      </c>
      <c r="U165" s="98">
        <v>0.41003255072903078</v>
      </c>
      <c r="V165" s="98">
        <v>0.39574837267793084</v>
      </c>
      <c r="W165" s="98">
        <v>0.38635910863401185</v>
      </c>
      <c r="X165" s="98">
        <v>0.39325190694246803</v>
      </c>
      <c r="Y165" s="98">
        <v>0.38736185799468281</v>
      </c>
      <c r="DA165" s="63" t="s">
        <v>1726</v>
      </c>
    </row>
    <row r="166" spans="1:105" ht="12" customHeight="1" x14ac:dyDescent="0.25">
      <c r="A166" s="121" t="s">
        <v>55</v>
      </c>
      <c r="B166" s="122">
        <v>146.93304888260846</v>
      </c>
      <c r="C166" s="122">
        <v>130.67903160433625</v>
      </c>
      <c r="D166" s="122">
        <v>119.55648032061394</v>
      </c>
      <c r="E166" s="122">
        <v>110.74717716927881</v>
      </c>
      <c r="F166" s="122">
        <v>102.99047140267311</v>
      </c>
      <c r="G166" s="122">
        <v>97.433512444937264</v>
      </c>
      <c r="H166" s="122">
        <v>91.283888005600843</v>
      </c>
      <c r="I166" s="122">
        <v>84.682787488582292</v>
      </c>
      <c r="J166" s="122">
        <v>75.943590743963568</v>
      </c>
      <c r="K166" s="122">
        <v>78.739422373303157</v>
      </c>
      <c r="L166" s="122">
        <v>77.082394232756599</v>
      </c>
      <c r="M166" s="122">
        <v>79.924034610871374</v>
      </c>
      <c r="N166" s="122">
        <v>81.976643682331897</v>
      </c>
      <c r="O166" s="122">
        <v>92.932948531111805</v>
      </c>
      <c r="P166" s="122">
        <v>96.5421186102012</v>
      </c>
      <c r="Q166" s="122">
        <v>109.82724565285363</v>
      </c>
      <c r="R166" s="122">
        <v>123.19749173070375</v>
      </c>
      <c r="S166" s="122">
        <v>121.07459618623162</v>
      </c>
      <c r="T166" s="122">
        <v>132.57263056950237</v>
      </c>
      <c r="U166" s="122">
        <v>133.01912065727524</v>
      </c>
      <c r="V166" s="122">
        <v>126.43553209347161</v>
      </c>
      <c r="W166" s="122">
        <v>137.2631202154555</v>
      </c>
      <c r="X166" s="122">
        <v>126.95333488754498</v>
      </c>
      <c r="Y166" s="122">
        <v>124.65186447702888</v>
      </c>
      <c r="DA166" s="130" t="s">
        <v>1727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6.7039708440263523E-2</v>
      </c>
      <c r="E167" s="98">
        <v>0.1396245446119557</v>
      </c>
      <c r="F167" s="98">
        <v>0.1526185700071602</v>
      </c>
      <c r="G167" s="98">
        <v>0.25737232404228072</v>
      </c>
      <c r="H167" s="98">
        <v>0.28463306998592769</v>
      </c>
      <c r="I167" s="98">
        <v>0.33960767029602801</v>
      </c>
      <c r="J167" s="98">
        <v>0.31386800572099516</v>
      </c>
      <c r="K167" s="98">
        <v>0.31908700576411764</v>
      </c>
      <c r="L167" s="98">
        <v>0.29529431558136332</v>
      </c>
      <c r="M167" s="98">
        <v>0.31684584328526505</v>
      </c>
      <c r="N167" s="98">
        <v>0.31209567907785296</v>
      </c>
      <c r="O167" s="98">
        <v>0.36032672638215241</v>
      </c>
      <c r="P167" s="98">
        <v>0.57279661288701433</v>
      </c>
      <c r="Q167" s="98">
        <v>0.37683976855887263</v>
      </c>
      <c r="R167" s="98">
        <v>0.41517036347989056</v>
      </c>
      <c r="S167" s="98">
        <v>0.42334775858221735</v>
      </c>
      <c r="T167" s="98">
        <v>0.40837172297250979</v>
      </c>
      <c r="U167" s="98">
        <v>0.41282543324164916</v>
      </c>
      <c r="V167" s="98">
        <v>0.40592141139483312</v>
      </c>
      <c r="W167" s="98">
        <v>0.48800872679705048</v>
      </c>
      <c r="X167" s="98">
        <v>0.53762958345369238</v>
      </c>
      <c r="Y167" s="98">
        <v>0.59167672055960208</v>
      </c>
      <c r="DA167" s="63" t="s">
        <v>1728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8.0678162907400286E-5</v>
      </c>
      <c r="E168" s="98">
        <v>1.8690743765711638E-4</v>
      </c>
      <c r="F168" s="98">
        <v>1.4811536053582414E-4</v>
      </c>
      <c r="G168" s="98">
        <v>2.7175300857832952E-4</v>
      </c>
      <c r="H168" s="98">
        <v>2.5137079446876823E-4</v>
      </c>
      <c r="I168" s="98">
        <v>4.494986138360485E-4</v>
      </c>
      <c r="J168" s="98">
        <v>5.8061599457471646E-4</v>
      </c>
      <c r="K168" s="98">
        <v>5.1082356139811646E-4</v>
      </c>
      <c r="L168" s="98">
        <v>4.8922688380065576E-4</v>
      </c>
      <c r="M168" s="98">
        <v>5.2491961638193398E-4</v>
      </c>
      <c r="N168" s="98">
        <v>4.7319590825075259E-4</v>
      </c>
      <c r="O168" s="98">
        <v>4.28620978712936E-4</v>
      </c>
      <c r="P168" s="98">
        <v>6.0755829600567246E-4</v>
      </c>
      <c r="Q168" s="98">
        <v>2.6051151137296497E-4</v>
      </c>
      <c r="R168" s="98">
        <v>3.0492540833548115E-4</v>
      </c>
      <c r="S168" s="98">
        <v>2.0804729838213746E-4</v>
      </c>
      <c r="T168" s="98">
        <v>2.0749757478035093E-4</v>
      </c>
      <c r="U168" s="98">
        <v>9.9403166612924219E-5</v>
      </c>
      <c r="V168" s="98">
        <v>9.5711115424045693E-5</v>
      </c>
      <c r="W168" s="98">
        <v>2.9324258981147005E-4</v>
      </c>
      <c r="X168" s="98">
        <v>3.0722213527221813E-4</v>
      </c>
      <c r="Y168" s="98">
        <v>3.2476657767394133E-4</v>
      </c>
      <c r="DA168" s="63" t="s">
        <v>1729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6.0661586352567615E-5</v>
      </c>
      <c r="E169" s="101">
        <v>1.3582462890247217E-4</v>
      </c>
      <c r="F169" s="101">
        <v>1.0811478518456826E-4</v>
      </c>
      <c r="G169" s="101">
        <v>1.8413080497603691E-4</v>
      </c>
      <c r="H169" s="101">
        <v>1.7530510066792045E-4</v>
      </c>
      <c r="I169" s="101">
        <v>3.0978726302295921E-4</v>
      </c>
      <c r="J169" s="101">
        <v>3.9700530010334129E-4</v>
      </c>
      <c r="K169" s="101">
        <v>3.5127300756043826E-4</v>
      </c>
      <c r="L169" s="101">
        <v>3.2896309299546153E-4</v>
      </c>
      <c r="M169" s="101">
        <v>3.4822130231266433E-4</v>
      </c>
      <c r="N169" s="101">
        <v>3.1121909663043781E-4</v>
      </c>
      <c r="O169" s="101">
        <v>2.9409467197784024E-4</v>
      </c>
      <c r="P169" s="101">
        <v>4.1501195354428445E-4</v>
      </c>
      <c r="Q169" s="101">
        <v>1.8317415903067576E-4</v>
      </c>
      <c r="R169" s="101">
        <v>2.2315443930101688E-4</v>
      </c>
      <c r="S169" s="101">
        <v>1.4789176132317896E-4</v>
      </c>
      <c r="T169" s="101">
        <v>1.5272510180043276E-4</v>
      </c>
      <c r="U169" s="101">
        <v>7.2895727204510096E-5</v>
      </c>
      <c r="V169" s="101">
        <v>6.98796657249253E-5</v>
      </c>
      <c r="W169" s="101">
        <v>2.1649044106890913E-4</v>
      </c>
      <c r="X169" s="101">
        <v>2.2790331916662136E-4</v>
      </c>
      <c r="Y169" s="101">
        <v>2.4297624239414404E-4</v>
      </c>
      <c r="DA169" s="131" t="s">
        <v>1730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2.0016576554832664E-5</v>
      </c>
      <c r="E170" s="104">
        <v>5.1082808754644197E-5</v>
      </c>
      <c r="F170" s="104">
        <v>4.0000575351255879E-5</v>
      </c>
      <c r="G170" s="104">
        <v>8.7622203602292627E-5</v>
      </c>
      <c r="H170" s="104">
        <v>7.6065693800847758E-5</v>
      </c>
      <c r="I170" s="104">
        <v>1.3971135081308926E-4</v>
      </c>
      <c r="J170" s="104">
        <v>1.8361069447137522E-4</v>
      </c>
      <c r="K170" s="104">
        <v>1.5955055383767825E-4</v>
      </c>
      <c r="L170" s="104">
        <v>1.602637908051942E-4</v>
      </c>
      <c r="M170" s="104">
        <v>1.7669831406926968E-4</v>
      </c>
      <c r="N170" s="104">
        <v>1.6197681162031477E-4</v>
      </c>
      <c r="O170" s="104">
        <v>1.3452630673509576E-4</v>
      </c>
      <c r="P170" s="104">
        <v>1.9254634246138795E-4</v>
      </c>
      <c r="Q170" s="104">
        <v>7.733735234228921E-5</v>
      </c>
      <c r="R170" s="104">
        <v>8.1770969034464282E-5</v>
      </c>
      <c r="S170" s="104">
        <v>6.0155537058958512E-5</v>
      </c>
      <c r="T170" s="104">
        <v>5.4772472979918174E-5</v>
      </c>
      <c r="U170" s="104">
        <v>2.6507439408414127E-5</v>
      </c>
      <c r="V170" s="104">
        <v>2.583144969912039E-5</v>
      </c>
      <c r="W170" s="104">
        <v>7.6752148742560938E-5</v>
      </c>
      <c r="X170" s="104">
        <v>7.93188161055968E-5</v>
      </c>
      <c r="Y170" s="104">
        <v>8.1790335279797294E-5</v>
      </c>
      <c r="DA170" s="132" t="s">
        <v>1731</v>
      </c>
    </row>
    <row r="171" spans="1:105" ht="12" customHeight="1" x14ac:dyDescent="0.25">
      <c r="A171" s="106" t="s">
        <v>122</v>
      </c>
      <c r="B171" s="101">
        <v>135.17117485386703</v>
      </c>
      <c r="C171" s="101">
        <v>119.80917934837636</v>
      </c>
      <c r="D171" s="101">
        <v>109.32908584868932</v>
      </c>
      <c r="E171" s="101">
        <v>101.365237131651</v>
      </c>
      <c r="F171" s="101">
        <v>94.361388677231105</v>
      </c>
      <c r="G171" s="101">
        <v>89.178232054965264</v>
      </c>
      <c r="H171" s="101">
        <v>83.263236742964168</v>
      </c>
      <c r="I171" s="101">
        <v>74.405467287473456</v>
      </c>
      <c r="J171" s="101">
        <v>65.90153105856092</v>
      </c>
      <c r="K171" s="101">
        <v>68.485437201814278</v>
      </c>
      <c r="L171" s="101">
        <v>66.767239503155025</v>
      </c>
      <c r="M171" s="101">
        <v>69.238185372635812</v>
      </c>
      <c r="N171" s="101">
        <v>71.094854315465511</v>
      </c>
      <c r="O171" s="101">
        <v>80.853387345056362</v>
      </c>
      <c r="P171" s="101">
        <v>83.901391191301727</v>
      </c>
      <c r="Q171" s="101">
        <v>95.579973783904123</v>
      </c>
      <c r="R171" s="101">
        <v>107.31332147081787</v>
      </c>
      <c r="S171" s="101">
        <v>105.78013258191157</v>
      </c>
      <c r="T171" s="101">
        <v>116.15561465712247</v>
      </c>
      <c r="U171" s="101">
        <v>116.80127163898322</v>
      </c>
      <c r="V171" s="101">
        <v>111.20846900942567</v>
      </c>
      <c r="W171" s="101">
        <v>120.57496383182287</v>
      </c>
      <c r="X171" s="101">
        <v>111.54689421712892</v>
      </c>
      <c r="Y171" s="101">
        <v>109.99883039491323</v>
      </c>
      <c r="DA171" s="131" t="s">
        <v>1732</v>
      </c>
    </row>
    <row r="172" spans="1:105" ht="12" customHeight="1" x14ac:dyDescent="0.25">
      <c r="A172" s="107" t="s">
        <v>121</v>
      </c>
      <c r="B172" s="104">
        <v>11.761874028741421</v>
      </c>
      <c r="C172" s="104">
        <v>10.869852255959875</v>
      </c>
      <c r="D172" s="104">
        <v>10.160274085321459</v>
      </c>
      <c r="E172" s="104">
        <v>9.2421285855782003</v>
      </c>
      <c r="F172" s="104">
        <v>8.4763160400743125</v>
      </c>
      <c r="G172" s="104">
        <v>7.9976363129211503</v>
      </c>
      <c r="H172" s="104">
        <v>7.7357668218562754</v>
      </c>
      <c r="I172" s="104">
        <v>9.9372630321989668</v>
      </c>
      <c r="J172" s="104">
        <v>9.727611063687073</v>
      </c>
      <c r="K172" s="104">
        <v>9.9343873421633617</v>
      </c>
      <c r="L172" s="104">
        <v>10.019371187136421</v>
      </c>
      <c r="M172" s="104">
        <v>10.368478475333921</v>
      </c>
      <c r="N172" s="104">
        <v>10.569220491880291</v>
      </c>
      <c r="O172" s="104">
        <v>11.718805838694571</v>
      </c>
      <c r="P172" s="104">
        <v>12.067323247716459</v>
      </c>
      <c r="Q172" s="104">
        <v>13.870171588879256</v>
      </c>
      <c r="R172" s="104">
        <v>15.468694970997641</v>
      </c>
      <c r="S172" s="104">
        <v>14.87090779843944</v>
      </c>
      <c r="T172" s="104">
        <v>16.008436691832603</v>
      </c>
      <c r="U172" s="104">
        <v>15.804924181883749</v>
      </c>
      <c r="V172" s="104">
        <v>14.821045961535679</v>
      </c>
      <c r="W172" s="104">
        <v>16.19985441424577</v>
      </c>
      <c r="X172" s="104">
        <v>14.86850386482709</v>
      </c>
      <c r="Y172" s="104">
        <v>14.061032594978364</v>
      </c>
      <c r="DA172" s="132" t="s">
        <v>1733</v>
      </c>
    </row>
    <row r="173" spans="1:105" ht="12" customHeight="1" x14ac:dyDescent="0.25">
      <c r="A173" s="108" t="s">
        <v>53</v>
      </c>
      <c r="B173" s="98">
        <v>8.335414692740013</v>
      </c>
      <c r="C173" s="98">
        <v>8.5747961816353353</v>
      </c>
      <c r="D173" s="98">
        <v>7.8917901184070569</v>
      </c>
      <c r="E173" s="98">
        <v>6.9554473587504004</v>
      </c>
      <c r="F173" s="98">
        <v>6.3976536265126294</v>
      </c>
      <c r="G173" s="98">
        <v>5.6313703799405754</v>
      </c>
      <c r="H173" s="98">
        <v>5.5775403766570113</v>
      </c>
      <c r="I173" s="98">
        <v>7.0829665398570647</v>
      </c>
      <c r="J173" s="98">
        <v>6.8845441285791784</v>
      </c>
      <c r="K173" s="98">
        <v>7.0696908891491157</v>
      </c>
      <c r="L173" s="98">
        <v>6.9875080322316165</v>
      </c>
      <c r="M173" s="98">
        <v>7.1313279523115796</v>
      </c>
      <c r="N173" s="98">
        <v>7.2145154878866506</v>
      </c>
      <c r="O173" s="98">
        <v>8.2913550031882099</v>
      </c>
      <c r="P173" s="98">
        <v>8.5315746989316246</v>
      </c>
      <c r="Q173" s="98">
        <v>10.07746009429099</v>
      </c>
      <c r="R173" s="98">
        <v>11.61214056688339</v>
      </c>
      <c r="S173" s="98">
        <v>10.886837683121399</v>
      </c>
      <c r="T173" s="98">
        <v>12.042838194538284</v>
      </c>
      <c r="U173" s="98">
        <v>11.897702006935754</v>
      </c>
      <c r="V173" s="98">
        <v>11.058585969415491</v>
      </c>
      <c r="W173" s="98">
        <v>12.506937673534143</v>
      </c>
      <c r="X173" s="98">
        <v>11.493805357698703</v>
      </c>
      <c r="Y173" s="98">
        <v>10.907311953795173</v>
      </c>
      <c r="DA173" s="63" t="s">
        <v>1734</v>
      </c>
    </row>
    <row r="174" spans="1:105" ht="12" customHeight="1" x14ac:dyDescent="0.25">
      <c r="A174" s="115" t="s">
        <v>52</v>
      </c>
      <c r="B174" s="33">
        <v>3.4264593360014084</v>
      </c>
      <c r="C174" s="33">
        <v>2.2950560743245405</v>
      </c>
      <c r="D174" s="33">
        <v>2.2684839669144026</v>
      </c>
      <c r="E174" s="33">
        <v>2.2866812268277998</v>
      </c>
      <c r="F174" s="33">
        <v>2.0786624135616836</v>
      </c>
      <c r="G174" s="33">
        <v>2.3662659329805744</v>
      </c>
      <c r="H174" s="33">
        <v>2.1582264451992641</v>
      </c>
      <c r="I174" s="33">
        <v>2.8542964923419021</v>
      </c>
      <c r="J174" s="33">
        <v>2.843066935107895</v>
      </c>
      <c r="K174" s="33">
        <v>2.8646964530142465</v>
      </c>
      <c r="L174" s="33">
        <v>3.0318631549048041</v>
      </c>
      <c r="M174" s="33">
        <v>3.2371505230223421</v>
      </c>
      <c r="N174" s="33">
        <v>3.3547050039936406</v>
      </c>
      <c r="O174" s="33">
        <v>3.4274508355063609</v>
      </c>
      <c r="P174" s="33">
        <v>3.5357485487848344</v>
      </c>
      <c r="Q174" s="33">
        <v>3.7927114945882665</v>
      </c>
      <c r="R174" s="33">
        <v>3.8565544041142505</v>
      </c>
      <c r="S174" s="33">
        <v>3.9840701153180413</v>
      </c>
      <c r="T174" s="33">
        <v>3.9655984972943181</v>
      </c>
      <c r="U174" s="33">
        <v>3.9072221749479938</v>
      </c>
      <c r="V174" s="33">
        <v>3.7624599921201884</v>
      </c>
      <c r="W174" s="33">
        <v>3.6929167407116257</v>
      </c>
      <c r="X174" s="33">
        <v>3.3746985071283868</v>
      </c>
      <c r="Y174" s="33">
        <v>3.1537206411831926</v>
      </c>
      <c r="DA174" s="60" t="s">
        <v>1735</v>
      </c>
    </row>
    <row r="175" spans="1:105" ht="12" customHeight="1" x14ac:dyDescent="0.25">
      <c r="A175" s="121" t="s">
        <v>54</v>
      </c>
      <c r="B175" s="122">
        <v>18.834191748476286</v>
      </c>
      <c r="C175" s="122">
        <v>17.511464279941361</v>
      </c>
      <c r="D175" s="122">
        <v>16.395412082864723</v>
      </c>
      <c r="E175" s="122">
        <v>15.655240099746354</v>
      </c>
      <c r="F175" s="122">
        <v>15.065468609976895</v>
      </c>
      <c r="G175" s="122">
        <v>14.407597260353226</v>
      </c>
      <c r="H175" s="122">
        <v>13.652352678006981</v>
      </c>
      <c r="I175" s="122">
        <v>12.767806149625645</v>
      </c>
      <c r="J175" s="122">
        <v>11.780886187581778</v>
      </c>
      <c r="K175" s="122">
        <v>12.775248730632333</v>
      </c>
      <c r="L175" s="122">
        <v>13.512483446049194</v>
      </c>
      <c r="M175" s="122">
        <v>13.613842508706389</v>
      </c>
      <c r="N175" s="122">
        <v>14.436923841115764</v>
      </c>
      <c r="O175" s="122">
        <v>16.618096037896279</v>
      </c>
      <c r="P175" s="122">
        <v>17.201976310648156</v>
      </c>
      <c r="Q175" s="122">
        <v>19.735632465524549</v>
      </c>
      <c r="R175" s="122">
        <v>20.526887596565995</v>
      </c>
      <c r="S175" s="122">
        <v>23.494742777680532</v>
      </c>
      <c r="T175" s="122">
        <v>25.564902237034485</v>
      </c>
      <c r="U175" s="122">
        <v>26.117316718707425</v>
      </c>
      <c r="V175" s="122">
        <v>26.037578844066253</v>
      </c>
      <c r="W175" s="122">
        <v>26.129456878888984</v>
      </c>
      <c r="X175" s="122">
        <v>24.177536714560098</v>
      </c>
      <c r="Y175" s="122">
        <v>23.170229023689856</v>
      </c>
      <c r="DA175" s="130" t="s">
        <v>1736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1737</v>
      </c>
    </row>
    <row r="177" spans="1:105" ht="12" customHeight="1" x14ac:dyDescent="0.25">
      <c r="A177" s="109" t="s">
        <v>120</v>
      </c>
      <c r="B177" s="33">
        <v>18.834191748476286</v>
      </c>
      <c r="C177" s="33">
        <v>17.511464279941361</v>
      </c>
      <c r="D177" s="33">
        <v>16.395412082864723</v>
      </c>
      <c r="E177" s="33">
        <v>15.655240099746354</v>
      </c>
      <c r="F177" s="33">
        <v>15.065468609976895</v>
      </c>
      <c r="G177" s="33">
        <v>14.407597260353226</v>
      </c>
      <c r="H177" s="33">
        <v>13.652352678006981</v>
      </c>
      <c r="I177" s="33">
        <v>12.767806149625645</v>
      </c>
      <c r="J177" s="33">
        <v>11.780886187581778</v>
      </c>
      <c r="K177" s="33">
        <v>12.775248730632333</v>
      </c>
      <c r="L177" s="33">
        <v>13.512483446049194</v>
      </c>
      <c r="M177" s="33">
        <v>13.613842508706389</v>
      </c>
      <c r="N177" s="33">
        <v>14.436923841115764</v>
      </c>
      <c r="O177" s="33">
        <v>16.618096037896279</v>
      </c>
      <c r="P177" s="33">
        <v>17.201976310648156</v>
      </c>
      <c r="Q177" s="33">
        <v>19.735632465524549</v>
      </c>
      <c r="R177" s="33">
        <v>20.526887596565995</v>
      </c>
      <c r="S177" s="33">
        <v>23.494742777680532</v>
      </c>
      <c r="T177" s="33">
        <v>25.564902237034485</v>
      </c>
      <c r="U177" s="33">
        <v>26.117316718707425</v>
      </c>
      <c r="V177" s="33">
        <v>26.037578844066253</v>
      </c>
      <c r="W177" s="33">
        <v>26.129456878888984</v>
      </c>
      <c r="X177" s="33">
        <v>24.177536714560098</v>
      </c>
      <c r="Y177" s="33">
        <v>23.170229023689856</v>
      </c>
      <c r="DA177" s="60" t="s">
        <v>1738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1740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1741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1742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1743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1744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1745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1746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1747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1748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1749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1750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1751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1752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1753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1754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1755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1756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1757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1758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1759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0.54462263826205026</v>
      </c>
      <c r="E24" s="117">
        <f t="shared" si="7"/>
        <v>1.0787548797275732</v>
      </c>
      <c r="F24" s="117">
        <f t="shared" si="7"/>
        <v>1.0877268922872507</v>
      </c>
      <c r="G24" s="117">
        <f t="shared" si="7"/>
        <v>1.7827622027291776</v>
      </c>
      <c r="H24" s="117">
        <f t="shared" si="7"/>
        <v>1.8187468547083023</v>
      </c>
      <c r="I24" s="117">
        <f t="shared" si="7"/>
        <v>2.1229042700209897</v>
      </c>
      <c r="J24" s="117">
        <f t="shared" si="7"/>
        <v>2.0536967529353123</v>
      </c>
      <c r="K24" s="117">
        <f t="shared" si="7"/>
        <v>2.0489891566569729</v>
      </c>
      <c r="L24" s="117">
        <f t="shared" si="7"/>
        <v>2.3647833753535554</v>
      </c>
      <c r="M24" s="117">
        <f t="shared" si="7"/>
        <v>2.1616130618681839</v>
      </c>
      <c r="N24" s="117">
        <f t="shared" si="7"/>
        <v>2.1990584076418367</v>
      </c>
      <c r="O24" s="117">
        <f t="shared" si="7"/>
        <v>2.1910412981202918</v>
      </c>
      <c r="P24" s="117">
        <f t="shared" si="7"/>
        <v>3.1283223890538845</v>
      </c>
      <c r="Q24" s="117">
        <f t="shared" si="7"/>
        <v>1.9836033581454435</v>
      </c>
      <c r="R24" s="117">
        <f t="shared" ref="R24:V24" si="8">R25+R28+R30+R39</f>
        <v>2.1601124126468569</v>
      </c>
      <c r="S24" s="117">
        <f t="shared" si="8"/>
        <v>2.1416427441565977</v>
      </c>
      <c r="T24" s="117">
        <f t="shared" si="8"/>
        <v>2.15465859668589</v>
      </c>
      <c r="U24" s="117">
        <f t="shared" si="8"/>
        <v>2.2275083148020651</v>
      </c>
      <c r="V24" s="117">
        <f t="shared" si="8"/>
        <v>2.2807061081232827</v>
      </c>
      <c r="W24" s="117">
        <f t="shared" ref="W24:Y24" si="9">W25+W28+W30+W39</f>
        <v>2.194106892166122</v>
      </c>
      <c r="X24" s="117">
        <f t="shared" si="9"/>
        <v>2.0422099582374735</v>
      </c>
      <c r="Y24" s="117">
        <f t="shared" si="9"/>
        <v>1.9076185623551827</v>
      </c>
      <c r="DA24" s="129" t="s">
        <v>1760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0.50727300371757655</v>
      </c>
      <c r="E25" s="122">
        <f t="shared" si="10"/>
        <v>1.0147075327954789</v>
      </c>
      <c r="F25" s="122">
        <f t="shared" si="10"/>
        <v>1.0032694872333054</v>
      </c>
      <c r="G25" s="122">
        <f t="shared" si="10"/>
        <v>1.6713872796280898</v>
      </c>
      <c r="H25" s="122">
        <f t="shared" si="10"/>
        <v>1.6902228093373268</v>
      </c>
      <c r="I25" s="122">
        <f t="shared" si="10"/>
        <v>1.9807135911840059</v>
      </c>
      <c r="J25" s="122">
        <f t="shared" si="10"/>
        <v>1.9177005329658929</v>
      </c>
      <c r="K25" s="122">
        <f t="shared" si="10"/>
        <v>1.9060660303174586</v>
      </c>
      <c r="L25" s="122">
        <f t="shared" si="10"/>
        <v>2.2254844156116609</v>
      </c>
      <c r="M25" s="122">
        <f t="shared" si="10"/>
        <v>2.0207407012739727</v>
      </c>
      <c r="N25" s="122">
        <f t="shared" si="10"/>
        <v>2.0519406159487086</v>
      </c>
      <c r="O25" s="122">
        <f t="shared" si="10"/>
        <v>2.0209058162652882</v>
      </c>
      <c r="P25" s="122">
        <f t="shared" si="10"/>
        <v>2.9399491099099446</v>
      </c>
      <c r="Q25" s="122">
        <f t="shared" si="10"/>
        <v>1.7989611310857245</v>
      </c>
      <c r="R25" s="122">
        <f t="shared" ref="R25:V25" si="11">SUM(R26:R27)</f>
        <v>1.970520923775535</v>
      </c>
      <c r="S25" s="122">
        <f t="shared" si="11"/>
        <v>1.96639283846619</v>
      </c>
      <c r="T25" s="122">
        <f t="shared" si="11"/>
        <v>1.9609663262556338</v>
      </c>
      <c r="U25" s="122">
        <f t="shared" si="11"/>
        <v>2.0292292207856111</v>
      </c>
      <c r="V25" s="122">
        <f t="shared" si="11"/>
        <v>2.0844982746543259</v>
      </c>
      <c r="W25" s="122">
        <f t="shared" ref="W25:Y25" si="12">SUM(W26:W27)</f>
        <v>1.9900140102784372</v>
      </c>
      <c r="X25" s="122">
        <f t="shared" si="12"/>
        <v>1.8496556898135235</v>
      </c>
      <c r="Y25" s="122">
        <f t="shared" si="12"/>
        <v>1.712429498883594</v>
      </c>
      <c r="DA25" s="130" t="s">
        <v>1761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0.49591275896706577</v>
      </c>
      <c r="E26" s="98">
        <v>0.9925049588932281</v>
      </c>
      <c r="F26" s="98">
        <v>0.98199316177925444</v>
      </c>
      <c r="G26" s="98">
        <v>1.6362473685028585</v>
      </c>
      <c r="H26" s="98">
        <v>1.6556684427872865</v>
      </c>
      <c r="I26" s="98">
        <v>1.9410957399163704</v>
      </c>
      <c r="J26" s="98">
        <v>1.8799199708918566</v>
      </c>
      <c r="K26" s="98">
        <v>1.8692387361430762</v>
      </c>
      <c r="L26" s="98">
        <v>2.1827473059522706</v>
      </c>
      <c r="M26" s="98">
        <v>1.9824586558788331</v>
      </c>
      <c r="N26" s="98">
        <v>2.0132994739853873</v>
      </c>
      <c r="O26" s="98">
        <v>1.9836839915619007</v>
      </c>
      <c r="P26" s="98">
        <v>2.8866364023252595</v>
      </c>
      <c r="Q26" s="98">
        <v>1.7666380347026545</v>
      </c>
      <c r="R26" s="98">
        <v>1.9353833571800094</v>
      </c>
      <c r="S26" s="98">
        <v>1.9317801385291049</v>
      </c>
      <c r="T26" s="98">
        <v>1.9265991701767529</v>
      </c>
      <c r="U26" s="98">
        <v>1.9936144879718884</v>
      </c>
      <c r="V26" s="98">
        <v>2.0479524713954653</v>
      </c>
      <c r="W26" s="98">
        <v>1.955102485249647</v>
      </c>
      <c r="X26" s="98">
        <v>1.8171324422792161</v>
      </c>
      <c r="Y26" s="98">
        <v>1.6823085035721641</v>
      </c>
      <c r="DA26" s="63" t="s">
        <v>1762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1.136024475051076E-2</v>
      </c>
      <c r="E27" s="98">
        <v>2.2202573902250788E-2</v>
      </c>
      <c r="F27" s="98">
        <v>2.1276325454051011E-2</v>
      </c>
      <c r="G27" s="98">
        <v>3.5139911125231231E-2</v>
      </c>
      <c r="H27" s="98">
        <v>3.4554366550040294E-2</v>
      </c>
      <c r="I27" s="98">
        <v>3.9617851267635541E-2</v>
      </c>
      <c r="J27" s="98">
        <v>3.7780562074036392E-2</v>
      </c>
      <c r="K27" s="98">
        <v>3.6827294174382331E-2</v>
      </c>
      <c r="L27" s="98">
        <v>4.2737109659390073E-2</v>
      </c>
      <c r="M27" s="98">
        <v>3.8282045395139741E-2</v>
      </c>
      <c r="N27" s="98">
        <v>3.8641141963321295E-2</v>
      </c>
      <c r="O27" s="98">
        <v>3.7221824703387543E-2</v>
      </c>
      <c r="P27" s="98">
        <v>5.3312707584684885E-2</v>
      </c>
      <c r="Q27" s="98">
        <v>3.2323096383070016E-2</v>
      </c>
      <c r="R27" s="98">
        <v>3.5137566595525485E-2</v>
      </c>
      <c r="S27" s="98">
        <v>3.4612699937084983E-2</v>
      </c>
      <c r="T27" s="98">
        <v>3.4367156078880939E-2</v>
      </c>
      <c r="U27" s="98">
        <v>3.5614732813722544E-2</v>
      </c>
      <c r="V27" s="98">
        <v>3.6545803258860754E-2</v>
      </c>
      <c r="W27" s="98">
        <v>3.4911525028790032E-2</v>
      </c>
      <c r="X27" s="98">
        <v>3.2523247534307381E-2</v>
      </c>
      <c r="Y27" s="98">
        <v>3.01209953114298E-2</v>
      </c>
      <c r="DA27" s="63" t="s">
        <v>1763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2.9200249570092367E-5</v>
      </c>
      <c r="F28" s="122">
        <f t="shared" si="13"/>
        <v>9.019007927398732E-5</v>
      </c>
      <c r="G28" s="122">
        <f t="shared" si="13"/>
        <v>1.8546449929232969E-4</v>
      </c>
      <c r="H28" s="122">
        <f t="shared" si="13"/>
        <v>2.8696495528552301E-4</v>
      </c>
      <c r="I28" s="122">
        <f t="shared" si="13"/>
        <v>3.279481996499919E-4</v>
      </c>
      <c r="J28" s="122">
        <f t="shared" si="13"/>
        <v>3.4909477855011087E-4</v>
      </c>
      <c r="K28" s="122">
        <f t="shared" si="13"/>
        <v>3.6032548256197198E-4</v>
      </c>
      <c r="L28" s="122">
        <f t="shared" si="13"/>
        <v>3.5362067661449432E-4</v>
      </c>
      <c r="M28" s="122">
        <f t="shared" si="13"/>
        <v>2.625565144097187E-4</v>
      </c>
      <c r="N28" s="122">
        <f t="shared" si="13"/>
        <v>1.8775782740763965E-4</v>
      </c>
      <c r="O28" s="122">
        <f t="shared" si="13"/>
        <v>1.4562145647632475E-4</v>
      </c>
      <c r="P28" s="122">
        <f t="shared" si="13"/>
        <v>3.0077432548690351E-4</v>
      </c>
      <c r="Q28" s="122">
        <f t="shared" si="13"/>
        <v>4.056980632584187E-4</v>
      </c>
      <c r="R28" s="122">
        <f t="shared" si="13"/>
        <v>4.9637106365291303E-4</v>
      </c>
      <c r="S28" s="122">
        <f t="shared" si="13"/>
        <v>5.5772196880221842E-4</v>
      </c>
      <c r="T28" s="122">
        <f t="shared" si="13"/>
        <v>6.8114529682944749E-4</v>
      </c>
      <c r="U28" s="122">
        <f t="shared" si="13"/>
        <v>7.5120128542368442E-4</v>
      </c>
      <c r="V28" s="122">
        <f t="shared" si="13"/>
        <v>8.762032699233495E-4</v>
      </c>
      <c r="W28" s="122">
        <f t="shared" si="13"/>
        <v>8.5589141347507504E-4</v>
      </c>
      <c r="X28" s="122">
        <f t="shared" si="13"/>
        <v>8.8645035674841358E-4</v>
      </c>
      <c r="Y28" s="122">
        <f t="shared" si="13"/>
        <v>9.3094658156790103E-4</v>
      </c>
      <c r="DA28" s="130" t="s">
        <v>1764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2.9200249570092367E-5</v>
      </c>
      <c r="F29" s="98">
        <v>9.019007927398732E-5</v>
      </c>
      <c r="G29" s="98">
        <v>1.8546449929232969E-4</v>
      </c>
      <c r="H29" s="98">
        <v>2.8696495528552301E-4</v>
      </c>
      <c r="I29" s="98">
        <v>3.279481996499919E-4</v>
      </c>
      <c r="J29" s="98">
        <v>3.4909477855011087E-4</v>
      </c>
      <c r="K29" s="98">
        <v>3.6032548256197198E-4</v>
      </c>
      <c r="L29" s="98">
        <v>3.5362067661449432E-4</v>
      </c>
      <c r="M29" s="98">
        <v>2.625565144097187E-4</v>
      </c>
      <c r="N29" s="98">
        <v>1.8775782740763965E-4</v>
      </c>
      <c r="O29" s="98">
        <v>1.4562145647632475E-4</v>
      </c>
      <c r="P29" s="98">
        <v>3.0077432548690351E-4</v>
      </c>
      <c r="Q29" s="98">
        <v>4.056980632584187E-4</v>
      </c>
      <c r="R29" s="98">
        <v>4.9637106365291303E-4</v>
      </c>
      <c r="S29" s="98">
        <v>5.5772196880221842E-4</v>
      </c>
      <c r="T29" s="98">
        <v>6.8114529682944749E-4</v>
      </c>
      <c r="U29" s="98">
        <v>7.5120128542368442E-4</v>
      </c>
      <c r="V29" s="98">
        <v>8.762032699233495E-4</v>
      </c>
      <c r="W29" s="98">
        <v>8.5589141347507504E-4</v>
      </c>
      <c r="X29" s="98">
        <v>8.8645035674841358E-4</v>
      </c>
      <c r="Y29" s="98">
        <v>9.3094658156790103E-4</v>
      </c>
      <c r="DA29" s="63" t="s">
        <v>1765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3.1975791597345954E-2</v>
      </c>
      <c r="E30" s="122">
        <v>5.459256713038358E-2</v>
      </c>
      <c r="F30" s="122">
        <v>7.158840483252274E-2</v>
      </c>
      <c r="G30" s="122">
        <v>9.4276393063262812E-2</v>
      </c>
      <c r="H30" s="122">
        <v>0.10860113831985059</v>
      </c>
      <c r="I30" s="122">
        <v>0.120135038426455</v>
      </c>
      <c r="J30" s="122">
        <v>0.11443007234975798</v>
      </c>
      <c r="K30" s="122">
        <v>0.11944775426065946</v>
      </c>
      <c r="L30" s="122">
        <v>0.1150018063007079</v>
      </c>
      <c r="M30" s="122">
        <v>0.11703709336594748</v>
      </c>
      <c r="N30" s="122">
        <v>0.12174240357802994</v>
      </c>
      <c r="O30" s="122">
        <v>0.1406333426829241</v>
      </c>
      <c r="P30" s="122">
        <v>0.15573101540288808</v>
      </c>
      <c r="Q30" s="122">
        <v>0.15260798879261278</v>
      </c>
      <c r="R30" s="122">
        <v>0.1588169286827904</v>
      </c>
      <c r="S30" s="122">
        <v>0.14318574421041919</v>
      </c>
      <c r="T30" s="122">
        <v>0.15844998282886091</v>
      </c>
      <c r="U30" s="122">
        <v>0.16173052919833611</v>
      </c>
      <c r="V30" s="122">
        <v>0.15861176809126901</v>
      </c>
      <c r="W30" s="122">
        <v>0.16746710554012686</v>
      </c>
      <c r="X30" s="122">
        <v>0.15795477100653726</v>
      </c>
      <c r="Y30" s="122">
        <v>0.16082920194864248</v>
      </c>
      <c r="DA30" s="130" t="s">
        <v>1766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1.8991493880248872E-4</v>
      </c>
      <c r="E31" s="98">
        <v>3.6993045702342657E-4</v>
      </c>
      <c r="F31" s="98">
        <v>3.5152547674169061E-4</v>
      </c>
      <c r="G31" s="98">
        <v>5.1207740647582316E-4</v>
      </c>
      <c r="H31" s="98">
        <v>4.7041180651914564E-4</v>
      </c>
      <c r="I31" s="98">
        <v>5.8024521384044249E-4</v>
      </c>
      <c r="J31" s="98">
        <v>4.7149684929019586E-4</v>
      </c>
      <c r="K31" s="98">
        <v>4.1526499031313677E-4</v>
      </c>
      <c r="L31" s="98">
        <v>2.0079847778792188E-4</v>
      </c>
      <c r="M31" s="98">
        <v>1.4410702041595387E-4</v>
      </c>
      <c r="N31" s="98">
        <v>1.3090152919920101E-4</v>
      </c>
      <c r="O31" s="98">
        <v>2.1210656349741699E-4</v>
      </c>
      <c r="P31" s="98">
        <v>3.0224877054296908E-4</v>
      </c>
      <c r="Q31" s="98">
        <v>2.1822747205692803E-4</v>
      </c>
      <c r="R31" s="98">
        <v>2.5353816120475537E-4</v>
      </c>
      <c r="S31" s="98">
        <v>2.6693835457242457E-4</v>
      </c>
      <c r="T31" s="98">
        <v>2.6483380258475854E-4</v>
      </c>
      <c r="U31" s="98">
        <v>1.7606599832319995E-4</v>
      </c>
      <c r="V31" s="98">
        <v>8.2588094869042285E-5</v>
      </c>
      <c r="W31" s="98">
        <v>0</v>
      </c>
      <c r="X31" s="98">
        <v>0</v>
      </c>
      <c r="Y31" s="98">
        <v>0</v>
      </c>
      <c r="DA31" s="63" t="s">
        <v>1767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1768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1769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1770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2.7956137256933727E-2</v>
      </c>
      <c r="E35" s="101">
        <v>4.8483872506515591E-2</v>
      </c>
      <c r="F35" s="101">
        <v>6.4119107052689653E-2</v>
      </c>
      <c r="G35" s="101">
        <v>8.4305348767069826E-2</v>
      </c>
      <c r="H35" s="101">
        <v>9.721231331786033E-2</v>
      </c>
      <c r="I35" s="101">
        <v>0.10144057135495095</v>
      </c>
      <c r="J35" s="101">
        <v>9.5857243641591941E-2</v>
      </c>
      <c r="K35" s="101">
        <v>0.10051532951110798</v>
      </c>
      <c r="L35" s="101">
        <v>9.6194940907173287E-2</v>
      </c>
      <c r="M35" s="101">
        <v>9.7676792977160004E-2</v>
      </c>
      <c r="N35" s="101">
        <v>0.10214893880744363</v>
      </c>
      <c r="O35" s="101">
        <v>0.11857598837753926</v>
      </c>
      <c r="P35" s="101">
        <v>0.13167630558921475</v>
      </c>
      <c r="Q35" s="101">
        <v>0.13025905396520582</v>
      </c>
      <c r="R35" s="101">
        <v>0.13658978217400836</v>
      </c>
      <c r="S35" s="101">
        <v>0.12314895799230657</v>
      </c>
      <c r="T35" s="101">
        <v>0.13744809567227517</v>
      </c>
      <c r="U35" s="101">
        <v>0.1413068595664175</v>
      </c>
      <c r="V35" s="101">
        <v>0.13940376018741907</v>
      </c>
      <c r="W35" s="101">
        <v>0.14814072678777279</v>
      </c>
      <c r="X35" s="101">
        <v>0.13949075975407618</v>
      </c>
      <c r="Y35" s="101">
        <v>0.14241446888138898</v>
      </c>
      <c r="DA35" s="131" t="s">
        <v>1771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3.8297394016097372E-3</v>
      </c>
      <c r="E36" s="104">
        <v>5.7387641668445689E-3</v>
      </c>
      <c r="F36" s="104">
        <v>7.1177723030913988E-3</v>
      </c>
      <c r="G36" s="104">
        <v>9.4589668897171637E-3</v>
      </c>
      <c r="H36" s="104">
        <v>1.0918413195471119E-2</v>
      </c>
      <c r="I36" s="104">
        <v>1.811422185766361E-2</v>
      </c>
      <c r="J36" s="104">
        <v>1.8101331858875844E-2</v>
      </c>
      <c r="K36" s="104">
        <v>1.8517159759238341E-2</v>
      </c>
      <c r="L36" s="104">
        <v>1.8606066915746695E-2</v>
      </c>
      <c r="M36" s="104">
        <v>1.9216193368371527E-2</v>
      </c>
      <c r="N36" s="104">
        <v>1.946256324138711E-2</v>
      </c>
      <c r="O36" s="104">
        <v>2.1845247741887414E-2</v>
      </c>
      <c r="P36" s="104">
        <v>2.375246104313037E-2</v>
      </c>
      <c r="Q36" s="104">
        <v>2.2130707355350037E-2</v>
      </c>
      <c r="R36" s="104">
        <v>2.197360834757732E-2</v>
      </c>
      <c r="S36" s="104">
        <v>1.9769847863540191E-2</v>
      </c>
      <c r="T36" s="104">
        <v>2.0737053354000987E-2</v>
      </c>
      <c r="U36" s="104">
        <v>2.0247603633595412E-2</v>
      </c>
      <c r="V36" s="104">
        <v>1.912541980898089E-2</v>
      </c>
      <c r="W36" s="104">
        <v>1.9326378752354066E-2</v>
      </c>
      <c r="X36" s="104">
        <v>1.8464011252461072E-2</v>
      </c>
      <c r="Y36" s="104">
        <v>1.8414733067253511E-2</v>
      </c>
      <c r="DA36" s="132" t="s">
        <v>1772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2.6202384592797986E-3</v>
      </c>
      <c r="E37" s="98">
        <v>3.7613669036261825E-3</v>
      </c>
      <c r="F37" s="98">
        <v>4.692890434617401E-3</v>
      </c>
      <c r="G37" s="98">
        <v>5.6878816376150785E-3</v>
      </c>
      <c r="H37" s="98">
        <v>6.8052291816232836E-3</v>
      </c>
      <c r="I37" s="98">
        <v>1.1148107667769537E-2</v>
      </c>
      <c r="J37" s="98">
        <v>1.1044053969770469E-2</v>
      </c>
      <c r="K37" s="98">
        <v>1.1389440242965237E-2</v>
      </c>
      <c r="L37" s="98">
        <v>1.1153789164650702E-2</v>
      </c>
      <c r="M37" s="98">
        <v>1.1328179918785245E-2</v>
      </c>
      <c r="N37" s="98">
        <v>1.1395697384176633E-2</v>
      </c>
      <c r="O37" s="98">
        <v>1.3470553568240267E-2</v>
      </c>
      <c r="P37" s="98">
        <v>1.4699171146324156E-2</v>
      </c>
      <c r="Q37" s="98">
        <v>1.429695343891226E-2</v>
      </c>
      <c r="R37" s="98">
        <v>1.4886843807233045E-2</v>
      </c>
      <c r="S37" s="98">
        <v>1.3040654769054881E-2</v>
      </c>
      <c r="T37" s="98">
        <v>1.4240887024171409E-2</v>
      </c>
      <c r="U37" s="98">
        <v>1.3998546954582013E-2</v>
      </c>
      <c r="V37" s="98">
        <v>1.3156960515472034E-2</v>
      </c>
      <c r="W37" s="98">
        <v>1.3941393438685522E-2</v>
      </c>
      <c r="X37" s="98">
        <v>1.3392488643790744E-2</v>
      </c>
      <c r="Y37" s="98">
        <v>1.3462182474049546E-2</v>
      </c>
      <c r="DA37" s="63" t="s">
        <v>1773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1.2095009423299385E-3</v>
      </c>
      <c r="E38" s="98">
        <v>1.9773972632183864E-3</v>
      </c>
      <c r="F38" s="98">
        <v>2.4248818684739974E-3</v>
      </c>
      <c r="G38" s="98">
        <v>3.7710852521020844E-3</v>
      </c>
      <c r="H38" s="98">
        <v>4.113184013847835E-3</v>
      </c>
      <c r="I38" s="98">
        <v>6.9661141898940734E-3</v>
      </c>
      <c r="J38" s="98">
        <v>7.0572778891053751E-3</v>
      </c>
      <c r="K38" s="98">
        <v>7.1277195162731026E-3</v>
      </c>
      <c r="L38" s="98">
        <v>7.452277751095992E-3</v>
      </c>
      <c r="M38" s="98">
        <v>7.8880134495862824E-3</v>
      </c>
      <c r="N38" s="98">
        <v>8.0668658572104774E-3</v>
      </c>
      <c r="O38" s="98">
        <v>8.3746941736471472E-3</v>
      </c>
      <c r="P38" s="98">
        <v>9.0532898968062152E-3</v>
      </c>
      <c r="Q38" s="98">
        <v>7.833753916437777E-3</v>
      </c>
      <c r="R38" s="98">
        <v>7.0867645403442734E-3</v>
      </c>
      <c r="S38" s="98">
        <v>6.7291930944853107E-3</v>
      </c>
      <c r="T38" s="98">
        <v>6.4961663298295797E-3</v>
      </c>
      <c r="U38" s="98">
        <v>6.2490566790133996E-3</v>
      </c>
      <c r="V38" s="98">
        <v>5.9684592935088576E-3</v>
      </c>
      <c r="W38" s="98">
        <v>5.3849853136685426E-3</v>
      </c>
      <c r="X38" s="98">
        <v>5.0715226086703287E-3</v>
      </c>
      <c r="Y38" s="98">
        <v>4.9525505932039634E-3</v>
      </c>
      <c r="DA38" s="63" t="s">
        <v>1774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5.3738429471277029E-3</v>
      </c>
      <c r="E39" s="122">
        <v>9.4255795521407497E-3</v>
      </c>
      <c r="F39" s="122">
        <v>1.2778810142148368E-2</v>
      </c>
      <c r="G39" s="122">
        <v>1.6913065538532862E-2</v>
      </c>
      <c r="H39" s="122">
        <v>1.9635942095839354E-2</v>
      </c>
      <c r="I39" s="122">
        <v>2.1727692210878533E-2</v>
      </c>
      <c r="J39" s="122">
        <v>2.1217052841111517E-2</v>
      </c>
      <c r="K39" s="122">
        <v>2.3115046596292689E-2</v>
      </c>
      <c r="L39" s="122">
        <v>2.3943532764571923E-2</v>
      </c>
      <c r="M39" s="122">
        <v>2.3572710713854063E-2</v>
      </c>
      <c r="N39" s="122">
        <v>2.5187630287690572E-2</v>
      </c>
      <c r="O39" s="122">
        <v>2.9356517715603169E-2</v>
      </c>
      <c r="P39" s="122">
        <v>3.2341489415564841E-2</v>
      </c>
      <c r="Q39" s="122">
        <v>3.1628540203847651E-2</v>
      </c>
      <c r="R39" s="122">
        <v>3.0278189124878556E-2</v>
      </c>
      <c r="S39" s="122">
        <v>3.1506439511186479E-2</v>
      </c>
      <c r="T39" s="122">
        <v>3.4561142304565973E-2</v>
      </c>
      <c r="U39" s="122">
        <v>3.5797363532694283E-2</v>
      </c>
      <c r="V39" s="122">
        <v>3.6719862107764629E-2</v>
      </c>
      <c r="W39" s="122">
        <v>3.5769884934082882E-2</v>
      </c>
      <c r="X39" s="122">
        <v>3.3713047060664213E-2</v>
      </c>
      <c r="Y39" s="122">
        <v>3.3428914941378479E-2</v>
      </c>
      <c r="DA39" s="130" t="s">
        <v>1775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1776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5.3738429471277029E-3</v>
      </c>
      <c r="E41" s="33">
        <v>9.4255795521407497E-3</v>
      </c>
      <c r="F41" s="33">
        <v>1.2778810142148368E-2</v>
      </c>
      <c r="G41" s="33">
        <v>1.6913065538532862E-2</v>
      </c>
      <c r="H41" s="33">
        <v>1.9635942095839354E-2</v>
      </c>
      <c r="I41" s="33">
        <v>2.1727692210878533E-2</v>
      </c>
      <c r="J41" s="33">
        <v>2.1217052841111517E-2</v>
      </c>
      <c r="K41" s="33">
        <v>2.3115046596292689E-2</v>
      </c>
      <c r="L41" s="33">
        <v>2.3943532764571923E-2</v>
      </c>
      <c r="M41" s="33">
        <v>2.3572710713854063E-2</v>
      </c>
      <c r="N41" s="33">
        <v>2.5187630287690572E-2</v>
      </c>
      <c r="O41" s="33">
        <v>2.9356517715603169E-2</v>
      </c>
      <c r="P41" s="33">
        <v>3.2341489415564841E-2</v>
      </c>
      <c r="Q41" s="33">
        <v>3.1628540203847651E-2</v>
      </c>
      <c r="R41" s="33">
        <v>3.0278189124878556E-2</v>
      </c>
      <c r="S41" s="33">
        <v>3.1506439511186479E-2</v>
      </c>
      <c r="T41" s="33">
        <v>3.4561142304565973E-2</v>
      </c>
      <c r="U41" s="33">
        <v>3.5797363532694283E-2</v>
      </c>
      <c r="V41" s="33">
        <v>3.6719862107764629E-2</v>
      </c>
      <c r="W41" s="33">
        <v>3.5769884934082882E-2</v>
      </c>
      <c r="X41" s="33">
        <v>3.3713047060664213E-2</v>
      </c>
      <c r="Y41" s="33">
        <v>3.3428914941378479E-2</v>
      </c>
      <c r="DA41" s="60" t="s">
        <v>1777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398.17018029935014</v>
      </c>
      <c r="C43" s="117">
        <f t="shared" si="14"/>
        <v>378.93890893575309</v>
      </c>
      <c r="D43" s="117">
        <f t="shared" si="14"/>
        <v>337.38284909606199</v>
      </c>
      <c r="E43" s="117">
        <f t="shared" si="14"/>
        <v>319.33006164933386</v>
      </c>
      <c r="F43" s="117">
        <f t="shared" si="14"/>
        <v>226.92388266695039</v>
      </c>
      <c r="G43" s="117">
        <f t="shared" si="14"/>
        <v>338.49063981189386</v>
      </c>
      <c r="H43" s="117">
        <f t="shared" si="14"/>
        <v>252.99951400219427</v>
      </c>
      <c r="I43" s="117">
        <f t="shared" si="14"/>
        <v>212.04269159539348</v>
      </c>
      <c r="J43" s="117">
        <f t="shared" si="14"/>
        <v>183.41593700079264</v>
      </c>
      <c r="K43" s="117">
        <f t="shared" si="14"/>
        <v>163.50939103181844</v>
      </c>
      <c r="L43" s="117">
        <f t="shared" si="14"/>
        <v>146.3992984863726</v>
      </c>
      <c r="M43" s="117">
        <f t="shared" si="14"/>
        <v>130.4945564120074</v>
      </c>
      <c r="N43" s="117">
        <f t="shared" si="14"/>
        <v>138.05339139653475</v>
      </c>
      <c r="O43" s="117">
        <f t="shared" si="14"/>
        <v>145.28390861848496</v>
      </c>
      <c r="P43" s="117">
        <f t="shared" si="14"/>
        <v>134.84223304282872</v>
      </c>
      <c r="Q43" s="117">
        <f t="shared" si="14"/>
        <v>138.09781873839992</v>
      </c>
      <c r="R43" s="117">
        <f t="shared" ref="R43:V43" si="15">R44+R47+R49+R58</f>
        <v>124.67725686222563</v>
      </c>
      <c r="S43" s="117">
        <f t="shared" si="15"/>
        <v>124.84425319648901</v>
      </c>
      <c r="T43" s="117">
        <f t="shared" si="15"/>
        <v>115.47269722983776</v>
      </c>
      <c r="U43" s="117">
        <f t="shared" si="15"/>
        <v>118.75709194015624</v>
      </c>
      <c r="V43" s="117">
        <f t="shared" si="15"/>
        <v>133.80684560684733</v>
      </c>
      <c r="W43" s="117">
        <f t="shared" ref="W43:Y43" si="16">W44+W47+W49+W58</f>
        <v>141.59822446632782</v>
      </c>
      <c r="X43" s="117">
        <f t="shared" si="16"/>
        <v>104.62326225485708</v>
      </c>
      <c r="Y43" s="117">
        <f t="shared" si="16"/>
        <v>94.991797841630955</v>
      </c>
      <c r="DA43" s="129" t="s">
        <v>1778</v>
      </c>
    </row>
    <row r="44" spans="1:105" ht="12.95" customHeight="1" x14ac:dyDescent="0.25">
      <c r="A44" s="121" t="s">
        <v>57</v>
      </c>
      <c r="B44" s="122">
        <f t="shared" ref="B44:Q44" si="17">SUM(B45:B46)</f>
        <v>368.03063569794483</v>
      </c>
      <c r="C44" s="122">
        <f t="shared" si="17"/>
        <v>352.43384687821396</v>
      </c>
      <c r="D44" s="122">
        <f t="shared" si="17"/>
        <v>313.76586203661168</v>
      </c>
      <c r="E44" s="122">
        <f t="shared" si="17"/>
        <v>297.44424948403969</v>
      </c>
      <c r="F44" s="122">
        <f t="shared" si="17"/>
        <v>210.28117693415663</v>
      </c>
      <c r="G44" s="122">
        <f t="shared" si="17"/>
        <v>316.30126898530818</v>
      </c>
      <c r="H44" s="122">
        <f t="shared" si="17"/>
        <v>235.64695589193192</v>
      </c>
      <c r="I44" s="122">
        <f t="shared" si="17"/>
        <v>197.00901759575521</v>
      </c>
      <c r="J44" s="122">
        <f t="shared" si="17"/>
        <v>170.83169588523319</v>
      </c>
      <c r="K44" s="122">
        <f t="shared" si="17"/>
        <v>152.02073535873319</v>
      </c>
      <c r="L44" s="122">
        <f t="shared" si="17"/>
        <v>137.80239380108586</v>
      </c>
      <c r="M44" s="122">
        <f t="shared" si="17"/>
        <v>121.96053863080688</v>
      </c>
      <c r="N44" s="122">
        <f t="shared" si="17"/>
        <v>129.40625568169992</v>
      </c>
      <c r="O44" s="122">
        <f t="shared" si="17"/>
        <v>135.05114820071765</v>
      </c>
      <c r="P44" s="122">
        <f t="shared" si="17"/>
        <v>124.53816763274513</v>
      </c>
      <c r="Q44" s="122">
        <f t="shared" si="17"/>
        <v>126.7697656236418</v>
      </c>
      <c r="R44" s="122">
        <f t="shared" ref="R44:V44" si="18">SUM(R45:R46)</f>
        <v>114.18361414014693</v>
      </c>
      <c r="S44" s="122">
        <f t="shared" si="18"/>
        <v>114.76477436349865</v>
      </c>
      <c r="T44" s="122">
        <f t="shared" si="18"/>
        <v>105.21664929279956</v>
      </c>
      <c r="U44" s="122">
        <f t="shared" si="18"/>
        <v>107.48432227045693</v>
      </c>
      <c r="V44" s="122">
        <f t="shared" si="18"/>
        <v>120.71932289145917</v>
      </c>
      <c r="W44" s="122">
        <f t="shared" ref="W44:Y44" si="19">SUM(W45:W46)</f>
        <v>130.73573748370757</v>
      </c>
      <c r="X44" s="122">
        <f t="shared" si="19"/>
        <v>94.188067732874899</v>
      </c>
      <c r="Y44" s="122">
        <f t="shared" si="19"/>
        <v>85.434240920159652</v>
      </c>
      <c r="DA44" s="130" t="s">
        <v>1779</v>
      </c>
    </row>
    <row r="45" spans="1:105" ht="12" customHeight="1" x14ac:dyDescent="0.25">
      <c r="A45" s="97" t="s">
        <v>211</v>
      </c>
      <c r="B45" s="98">
        <v>359.34224114147958</v>
      </c>
      <c r="C45" s="98">
        <v>344.32596955341285</v>
      </c>
      <c r="D45" s="98">
        <v>306.73915854368266</v>
      </c>
      <c r="E45" s="98">
        <v>290.93594268870618</v>
      </c>
      <c r="F45" s="98">
        <v>205.82174622860424</v>
      </c>
      <c r="G45" s="98">
        <v>309.65122526628767</v>
      </c>
      <c r="H45" s="98">
        <v>230.82946600520899</v>
      </c>
      <c r="I45" s="98">
        <v>193.06848121925364</v>
      </c>
      <c r="J45" s="98">
        <v>167.46614564438141</v>
      </c>
      <c r="K45" s="98">
        <v>149.08352738555004</v>
      </c>
      <c r="L45" s="98">
        <v>135.15610431287803</v>
      </c>
      <c r="M45" s="98">
        <v>119.65004977227261</v>
      </c>
      <c r="N45" s="98">
        <v>126.96934037436949</v>
      </c>
      <c r="O45" s="98">
        <v>132.56372393588569</v>
      </c>
      <c r="P45" s="98">
        <v>122.27980646188105</v>
      </c>
      <c r="Q45" s="98">
        <v>124.49201137875761</v>
      </c>
      <c r="R45" s="98">
        <v>112.14753611754978</v>
      </c>
      <c r="S45" s="98">
        <v>112.74467002794304</v>
      </c>
      <c r="T45" s="98">
        <v>103.37266198923015</v>
      </c>
      <c r="U45" s="98">
        <v>105.59787919142204</v>
      </c>
      <c r="V45" s="98">
        <v>118.60284974414233</v>
      </c>
      <c r="W45" s="98">
        <v>128.44219384645388</v>
      </c>
      <c r="X45" s="98">
        <v>92.531920668032129</v>
      </c>
      <c r="Y45" s="98">
        <v>83.931484531140782</v>
      </c>
      <c r="DA45" s="63" t="s">
        <v>1780</v>
      </c>
    </row>
    <row r="46" spans="1:105" ht="12" customHeight="1" x14ac:dyDescent="0.25">
      <c r="A46" s="97" t="s">
        <v>53</v>
      </c>
      <c r="B46" s="98">
        <v>8.6883945564652763</v>
      </c>
      <c r="C46" s="98">
        <v>8.1078773248010894</v>
      </c>
      <c r="D46" s="98">
        <v>7.0267034929290411</v>
      </c>
      <c r="E46" s="98">
        <v>6.508306795333505</v>
      </c>
      <c r="F46" s="98">
        <v>4.4594307055523865</v>
      </c>
      <c r="G46" s="98">
        <v>6.6500437190205322</v>
      </c>
      <c r="H46" s="98">
        <v>4.8174898867229325</v>
      </c>
      <c r="I46" s="98">
        <v>3.9405363765015626</v>
      </c>
      <c r="J46" s="98">
        <v>3.3655502408517859</v>
      </c>
      <c r="K46" s="98">
        <v>2.9372079731831482</v>
      </c>
      <c r="L46" s="98">
        <v>2.6462894882078203</v>
      </c>
      <c r="M46" s="98">
        <v>2.3104888585342702</v>
      </c>
      <c r="N46" s="98">
        <v>2.4369153073304193</v>
      </c>
      <c r="O46" s="98">
        <v>2.4874242648319633</v>
      </c>
      <c r="P46" s="98">
        <v>2.258361170864073</v>
      </c>
      <c r="Q46" s="98">
        <v>2.2777542448841883</v>
      </c>
      <c r="R46" s="98">
        <v>2.0360780225971502</v>
      </c>
      <c r="S46" s="98">
        <v>2.0201043355556032</v>
      </c>
      <c r="T46" s="98">
        <v>1.8439873035694012</v>
      </c>
      <c r="U46" s="98">
        <v>1.8864430790348878</v>
      </c>
      <c r="V46" s="98">
        <v>2.1164731473168379</v>
      </c>
      <c r="W46" s="98">
        <v>2.2935436372536775</v>
      </c>
      <c r="X46" s="98">
        <v>1.656147064842769</v>
      </c>
      <c r="Y46" s="98">
        <v>1.5027563890188655</v>
      </c>
      <c r="DA46" s="63" t="s">
        <v>1781</v>
      </c>
    </row>
    <row r="47" spans="1:105" ht="12.95" customHeight="1" x14ac:dyDescent="0.25">
      <c r="A47" s="121" t="s">
        <v>92</v>
      </c>
      <c r="B47" s="122">
        <f t="shared" ref="B47:Y47" si="20">B48</f>
        <v>2.1667233974376969E-2</v>
      </c>
      <c r="C47" s="122">
        <f t="shared" si="20"/>
        <v>2.2694602112535291E-2</v>
      </c>
      <c r="D47" s="122">
        <f t="shared" si="20"/>
        <v>2.2979997287932888E-2</v>
      </c>
      <c r="E47" s="122">
        <f t="shared" si="20"/>
        <v>2.008936649932469E-2</v>
      </c>
      <c r="F47" s="122">
        <f t="shared" si="20"/>
        <v>1.6729598281324455E-2</v>
      </c>
      <c r="G47" s="122">
        <f t="shared" si="20"/>
        <v>1.3887651527324629E-2</v>
      </c>
      <c r="H47" s="122">
        <f t="shared" si="20"/>
        <v>1.0907126675567737E-2</v>
      </c>
      <c r="I47" s="122">
        <f t="shared" si="20"/>
        <v>9.4764833209464716E-3</v>
      </c>
      <c r="J47" s="122">
        <f t="shared" si="20"/>
        <v>8.4445033736694815E-3</v>
      </c>
      <c r="K47" s="122">
        <f t="shared" si="20"/>
        <v>6.5637116934654646E-3</v>
      </c>
      <c r="L47" s="122">
        <f t="shared" si="20"/>
        <v>6.8634439159978178E-3</v>
      </c>
      <c r="M47" s="122">
        <f t="shared" si="20"/>
        <v>9.2894482810857749E-3</v>
      </c>
      <c r="N47" s="122">
        <f t="shared" si="20"/>
        <v>1.7672453976956295E-2</v>
      </c>
      <c r="O47" s="122">
        <f t="shared" si="20"/>
        <v>2.8512236321963532E-2</v>
      </c>
      <c r="P47" s="122">
        <f t="shared" si="20"/>
        <v>4.036465259240235E-2</v>
      </c>
      <c r="Q47" s="122">
        <f t="shared" si="20"/>
        <v>4.2697132690369642E-2</v>
      </c>
      <c r="R47" s="122">
        <f t="shared" si="20"/>
        <v>4.2533276008968876E-2</v>
      </c>
      <c r="S47" s="122">
        <f t="shared" si="20"/>
        <v>4.0587786375187618E-2</v>
      </c>
      <c r="T47" s="122">
        <f t="shared" si="20"/>
        <v>3.7386327099589244E-2</v>
      </c>
      <c r="U47" s="122">
        <f t="shared" si="20"/>
        <v>3.0471478413516214E-2</v>
      </c>
      <c r="V47" s="122">
        <f t="shared" si="20"/>
        <v>2.5208346091149438E-2</v>
      </c>
      <c r="W47" s="122">
        <f t="shared" si="20"/>
        <v>2.1923244640627608E-2</v>
      </c>
      <c r="X47" s="122">
        <f t="shared" si="20"/>
        <v>2.2016766980395095E-2</v>
      </c>
      <c r="Y47" s="122">
        <f t="shared" si="20"/>
        <v>2.1758312333660646E-2</v>
      </c>
      <c r="DA47" s="130" t="s">
        <v>1782</v>
      </c>
    </row>
    <row r="48" spans="1:105" ht="12" customHeight="1" x14ac:dyDescent="0.25">
      <c r="A48" s="97" t="s">
        <v>53</v>
      </c>
      <c r="B48" s="98">
        <v>2.1667233974376969E-2</v>
      </c>
      <c r="C48" s="98">
        <v>2.2694602112535291E-2</v>
      </c>
      <c r="D48" s="98">
        <v>2.2979997287932888E-2</v>
      </c>
      <c r="E48" s="98">
        <v>2.008936649932469E-2</v>
      </c>
      <c r="F48" s="98">
        <v>1.6729598281324455E-2</v>
      </c>
      <c r="G48" s="98">
        <v>1.3887651527324629E-2</v>
      </c>
      <c r="H48" s="98">
        <v>1.0907126675567737E-2</v>
      </c>
      <c r="I48" s="98">
        <v>9.4764833209464716E-3</v>
      </c>
      <c r="J48" s="98">
        <v>8.4445033736694815E-3</v>
      </c>
      <c r="K48" s="98">
        <v>6.5637116934654646E-3</v>
      </c>
      <c r="L48" s="98">
        <v>6.8634439159978178E-3</v>
      </c>
      <c r="M48" s="98">
        <v>9.2894482810857749E-3</v>
      </c>
      <c r="N48" s="98">
        <v>1.7672453976956295E-2</v>
      </c>
      <c r="O48" s="98">
        <v>2.8512236321963532E-2</v>
      </c>
      <c r="P48" s="98">
        <v>4.036465259240235E-2</v>
      </c>
      <c r="Q48" s="98">
        <v>4.2697132690369642E-2</v>
      </c>
      <c r="R48" s="98">
        <v>4.2533276008968876E-2</v>
      </c>
      <c r="S48" s="98">
        <v>4.0587786375187618E-2</v>
      </c>
      <c r="T48" s="98">
        <v>3.7386327099589244E-2</v>
      </c>
      <c r="U48" s="98">
        <v>3.0471478413516214E-2</v>
      </c>
      <c r="V48" s="98">
        <v>2.5208346091149438E-2</v>
      </c>
      <c r="W48" s="98">
        <v>2.1923244640627608E-2</v>
      </c>
      <c r="X48" s="98">
        <v>2.2016766980395095E-2</v>
      </c>
      <c r="Y48" s="98">
        <v>2.1758312333660646E-2</v>
      </c>
      <c r="DA48" s="63" t="s">
        <v>1783</v>
      </c>
    </row>
    <row r="49" spans="1:105" ht="12" customHeight="1" x14ac:dyDescent="0.25">
      <c r="A49" s="121" t="s">
        <v>55</v>
      </c>
      <c r="B49" s="122">
        <v>26.115231324078838</v>
      </c>
      <c r="C49" s="122">
        <v>22.770775990553862</v>
      </c>
      <c r="D49" s="122">
        <v>20.225036583650414</v>
      </c>
      <c r="E49" s="122">
        <v>18.700354705935823</v>
      </c>
      <c r="F49" s="122">
        <v>13.706944102178568</v>
      </c>
      <c r="G49" s="122">
        <v>19.187610026581414</v>
      </c>
      <c r="H49" s="122">
        <v>14.631287565128812</v>
      </c>
      <c r="I49" s="122">
        <v>12.634038794404574</v>
      </c>
      <c r="J49" s="122">
        <v>10.641413055861003</v>
      </c>
      <c r="K49" s="122">
        <v>9.6655181398299899</v>
      </c>
      <c r="L49" s="122">
        <v>6.9518323938201023</v>
      </c>
      <c r="M49" s="122">
        <v>7.0186607021656213</v>
      </c>
      <c r="N49" s="122">
        <v>7.1178832762323099</v>
      </c>
      <c r="O49" s="122">
        <v>8.4750332798033696</v>
      </c>
      <c r="P49" s="122">
        <v>8.5260734251221812</v>
      </c>
      <c r="Q49" s="122">
        <v>9.4279948183153834</v>
      </c>
      <c r="R49" s="122">
        <v>8.7083848858509469</v>
      </c>
      <c r="S49" s="122">
        <v>8.214923656535138</v>
      </c>
      <c r="T49" s="122">
        <v>8.3088132864331499</v>
      </c>
      <c r="U49" s="122">
        <v>9.2430094114926451</v>
      </c>
      <c r="V49" s="122">
        <v>10.95813839040532</v>
      </c>
      <c r="W49" s="122">
        <v>8.7563908421972805</v>
      </c>
      <c r="X49" s="122">
        <v>8.5816862841201296</v>
      </c>
      <c r="Y49" s="122">
        <v>7.8557952201742456</v>
      </c>
      <c r="DA49" s="130" t="s">
        <v>1784</v>
      </c>
    </row>
    <row r="50" spans="1:105" ht="12" customHeight="1" x14ac:dyDescent="0.25">
      <c r="A50" s="97" t="s">
        <v>138</v>
      </c>
      <c r="B50" s="98">
        <v>25.091838268892445</v>
      </c>
      <c r="C50" s="98">
        <v>21.866714039248603</v>
      </c>
      <c r="D50" s="98">
        <v>19.421600090226914</v>
      </c>
      <c r="E50" s="98">
        <v>17.96785523183237</v>
      </c>
      <c r="F50" s="98">
        <v>13.057519790822653</v>
      </c>
      <c r="G50" s="98">
        <v>18.522652323068581</v>
      </c>
      <c r="H50" s="98">
        <v>14.037421618155738</v>
      </c>
      <c r="I50" s="98">
        <v>12.107452352897516</v>
      </c>
      <c r="J50" s="98">
        <v>10.222481797234437</v>
      </c>
      <c r="K50" s="98">
        <v>9.2890898129097952</v>
      </c>
      <c r="L50" s="98">
        <v>6.6387387349410609</v>
      </c>
      <c r="M50" s="98">
        <v>6.7229551642097576</v>
      </c>
      <c r="N50" s="98">
        <v>6.8293239404430821</v>
      </c>
      <c r="O50" s="98">
        <v>8.1495031952653232</v>
      </c>
      <c r="P50" s="98">
        <v>8.1985625742001371</v>
      </c>
      <c r="Q50" s="98">
        <v>9.0779624131742338</v>
      </c>
      <c r="R50" s="98">
        <v>8.3525318112864042</v>
      </c>
      <c r="S50" s="98">
        <v>7.8872358784806691</v>
      </c>
      <c r="T50" s="98">
        <v>7.9572944058801189</v>
      </c>
      <c r="U50" s="98">
        <v>8.4039966774603556</v>
      </c>
      <c r="V50" s="98">
        <v>9.3257298617003936</v>
      </c>
      <c r="W50" s="98">
        <v>5.1560664869546722</v>
      </c>
      <c r="X50" s="98">
        <v>4.0707142279957864</v>
      </c>
      <c r="Y50" s="98">
        <v>3.3913795028995679</v>
      </c>
      <c r="DA50" s="63" t="s">
        <v>1785</v>
      </c>
    </row>
    <row r="51" spans="1:105" ht="12" customHeight="1" x14ac:dyDescent="0.25">
      <c r="A51" s="97" t="s">
        <v>137</v>
      </c>
      <c r="B51" s="98">
        <v>2.4895448546652557E-2</v>
      </c>
      <c r="C51" s="98">
        <v>2.1420593813652834E-2</v>
      </c>
      <c r="D51" s="98">
        <v>1.9710448155809666E-2</v>
      </c>
      <c r="E51" s="98">
        <v>1.8180564147642055E-2</v>
      </c>
      <c r="F51" s="98">
        <v>1.2589898893240591E-2</v>
      </c>
      <c r="G51" s="98">
        <v>2.1278905099319005E-2</v>
      </c>
      <c r="H51" s="98">
        <v>1.4909461020891385E-2</v>
      </c>
      <c r="I51" s="98">
        <v>1.7415968371598152E-2</v>
      </c>
      <c r="J51" s="98">
        <v>1.7423042372211071E-2</v>
      </c>
      <c r="K51" s="98">
        <v>1.5653685322780858E-2</v>
      </c>
      <c r="L51" s="98">
        <v>1.0847306095949211E-2</v>
      </c>
      <c r="M51" s="98">
        <v>1.0166763074270013E-2</v>
      </c>
      <c r="N51" s="98">
        <v>1.0751094421021713E-2</v>
      </c>
      <c r="O51" s="98">
        <v>1.2895380686781206E-2</v>
      </c>
      <c r="P51" s="98">
        <v>1.2887712887740949E-2</v>
      </c>
      <c r="Q51" s="98">
        <v>1.4213927921386579E-2</v>
      </c>
      <c r="R51" s="98">
        <v>1.3256013319967607E-2</v>
      </c>
      <c r="S51" s="98">
        <v>1.2195468650986311E-2</v>
      </c>
      <c r="T51" s="98">
        <v>1.2000933041312358E-2</v>
      </c>
      <c r="U51" s="98">
        <v>1.1943887388848056E-2</v>
      </c>
      <c r="V51" s="98">
        <v>1.495999491702331E-2</v>
      </c>
      <c r="W51" s="98">
        <v>7.8625931386887317E-3</v>
      </c>
      <c r="X51" s="98">
        <v>6.1945296774393145E-3</v>
      </c>
      <c r="Y51" s="98">
        <v>5.1246791811082777E-3</v>
      </c>
      <c r="DA51" s="63" t="s">
        <v>1786</v>
      </c>
    </row>
    <row r="52" spans="1:105" ht="12" customHeight="1" x14ac:dyDescent="0.25">
      <c r="A52" s="100" t="s">
        <v>211</v>
      </c>
      <c r="B52" s="101">
        <v>1.4953555806140164E-2</v>
      </c>
      <c r="C52" s="101">
        <v>1.4963226785524475E-2</v>
      </c>
      <c r="D52" s="101">
        <v>1.3485754633516018E-2</v>
      </c>
      <c r="E52" s="101">
        <v>1.1916323870382942E-2</v>
      </c>
      <c r="F52" s="101">
        <v>8.300892724929192E-3</v>
      </c>
      <c r="G52" s="101">
        <v>1.2799261892397015E-2</v>
      </c>
      <c r="H52" s="101">
        <v>9.2934232532853097E-3</v>
      </c>
      <c r="I52" s="101">
        <v>1.0716872621623208E-2</v>
      </c>
      <c r="J52" s="101">
        <v>1.0631103492480155E-2</v>
      </c>
      <c r="K52" s="101">
        <v>9.6296655513833894E-3</v>
      </c>
      <c r="L52" s="101">
        <v>6.5028079372939579E-3</v>
      </c>
      <c r="M52" s="101">
        <v>5.9939005922343006E-3</v>
      </c>
      <c r="N52" s="101">
        <v>6.2950312304035881E-3</v>
      </c>
      <c r="O52" s="101">
        <v>7.9522247462730684E-3</v>
      </c>
      <c r="P52" s="101">
        <v>7.9759355935036906E-3</v>
      </c>
      <c r="Q52" s="101">
        <v>9.1829738706249667E-3</v>
      </c>
      <c r="R52" s="101">
        <v>8.9809543634730149E-3</v>
      </c>
      <c r="S52" s="101">
        <v>8.0447736007377476E-3</v>
      </c>
      <c r="T52" s="101">
        <v>8.2416891508590596E-3</v>
      </c>
      <c r="U52" s="101">
        <v>8.257648589448564E-3</v>
      </c>
      <c r="V52" s="101">
        <v>1.0291588589862247E-2</v>
      </c>
      <c r="W52" s="101">
        <v>5.6716446367060013E-3</v>
      </c>
      <c r="X52" s="101">
        <v>4.4922216015016682E-3</v>
      </c>
      <c r="Y52" s="101">
        <v>3.745173936415735E-3</v>
      </c>
      <c r="DA52" s="131" t="s">
        <v>1787</v>
      </c>
    </row>
    <row r="53" spans="1:105" ht="12" customHeight="1" x14ac:dyDescent="0.25">
      <c r="A53" s="103" t="s">
        <v>52</v>
      </c>
      <c r="B53" s="104">
        <v>9.9418927405123918E-3</v>
      </c>
      <c r="C53" s="104">
        <v>6.4573670281283602E-3</v>
      </c>
      <c r="D53" s="104">
        <v>6.2246935222936475E-3</v>
      </c>
      <c r="E53" s="104">
        <v>6.2642402772591132E-3</v>
      </c>
      <c r="F53" s="104">
        <v>4.2890061683113993E-3</v>
      </c>
      <c r="G53" s="104">
        <v>8.4796432069219919E-3</v>
      </c>
      <c r="H53" s="104">
        <v>5.6160377676060759E-3</v>
      </c>
      <c r="I53" s="104">
        <v>6.6990957499749445E-3</v>
      </c>
      <c r="J53" s="104">
        <v>6.7919388797309157E-3</v>
      </c>
      <c r="K53" s="104">
        <v>6.0240197713974705E-3</v>
      </c>
      <c r="L53" s="104">
        <v>4.3444981586552526E-3</v>
      </c>
      <c r="M53" s="104">
        <v>4.1728624820357128E-3</v>
      </c>
      <c r="N53" s="104">
        <v>4.4560631906181243E-3</v>
      </c>
      <c r="O53" s="104">
        <v>4.9431559405081387E-3</v>
      </c>
      <c r="P53" s="104">
        <v>4.9117772942372587E-3</v>
      </c>
      <c r="Q53" s="104">
        <v>5.0309540507616126E-3</v>
      </c>
      <c r="R53" s="104">
        <v>4.2750589564945918E-3</v>
      </c>
      <c r="S53" s="104">
        <v>4.1506950502485634E-3</v>
      </c>
      <c r="T53" s="104">
        <v>3.7592438904532986E-3</v>
      </c>
      <c r="U53" s="104">
        <v>3.6862387993994929E-3</v>
      </c>
      <c r="V53" s="104">
        <v>4.6684063271610638E-3</v>
      </c>
      <c r="W53" s="104">
        <v>2.1909485019827295E-3</v>
      </c>
      <c r="X53" s="104">
        <v>1.7023080759376462E-3</v>
      </c>
      <c r="Y53" s="104">
        <v>1.3795052446925428E-3</v>
      </c>
      <c r="DA53" s="132" t="s">
        <v>1788</v>
      </c>
    </row>
    <row r="54" spans="1:105" ht="12" customHeight="1" x14ac:dyDescent="0.25">
      <c r="A54" s="106" t="s">
        <v>122</v>
      </c>
      <c r="B54" s="101">
        <v>0.90551023294291411</v>
      </c>
      <c r="C54" s="101">
        <v>0.8006052430153705</v>
      </c>
      <c r="D54" s="101">
        <v>0.70946742623491343</v>
      </c>
      <c r="E54" s="101">
        <v>0.64709659646364803</v>
      </c>
      <c r="F54" s="101">
        <v>0.57769795767955312</v>
      </c>
      <c r="G54" s="101">
        <v>0.58202148090119854</v>
      </c>
      <c r="H54" s="101">
        <v>0.52251460868531785</v>
      </c>
      <c r="I54" s="101">
        <v>0.44912261679259635</v>
      </c>
      <c r="J54" s="101">
        <v>0.35239562631614002</v>
      </c>
      <c r="K54" s="101">
        <v>0.31555535951999097</v>
      </c>
      <c r="L54" s="101">
        <v>0.26258897862297859</v>
      </c>
      <c r="M54" s="101">
        <v>0.24652818766572349</v>
      </c>
      <c r="N54" s="101">
        <v>0.23878843221294166</v>
      </c>
      <c r="O54" s="101">
        <v>0.26788269247258067</v>
      </c>
      <c r="P54" s="101">
        <v>0.26929620846901481</v>
      </c>
      <c r="Q54" s="101">
        <v>0.28983719664211977</v>
      </c>
      <c r="R54" s="101">
        <v>0.29516297717495654</v>
      </c>
      <c r="S54" s="101">
        <v>0.27267370698238835</v>
      </c>
      <c r="T54" s="101">
        <v>0.29472198595739879</v>
      </c>
      <c r="U54" s="101">
        <v>0.72795912583904432</v>
      </c>
      <c r="V54" s="101">
        <v>1.4209635429367955</v>
      </c>
      <c r="W54" s="101">
        <v>3.1235040258860338</v>
      </c>
      <c r="X54" s="101">
        <v>3.9064305107975894</v>
      </c>
      <c r="Y54" s="101">
        <v>3.8631727547540207</v>
      </c>
      <c r="DA54" s="131" t="s">
        <v>1789</v>
      </c>
    </row>
    <row r="55" spans="1:105" ht="12" customHeight="1" x14ac:dyDescent="0.25">
      <c r="A55" s="107" t="s">
        <v>121</v>
      </c>
      <c r="B55" s="104">
        <v>9.2987373696828413E-2</v>
      </c>
      <c r="C55" s="104">
        <v>8.2036114476235295E-2</v>
      </c>
      <c r="D55" s="104">
        <v>7.4258619032780165E-2</v>
      </c>
      <c r="E55" s="104">
        <v>6.7222313492162455E-2</v>
      </c>
      <c r="F55" s="104">
        <v>5.9136454783122121E-2</v>
      </c>
      <c r="G55" s="104">
        <v>6.1657317512315929E-2</v>
      </c>
      <c r="H55" s="104">
        <v>5.6441877266863887E-2</v>
      </c>
      <c r="I55" s="104">
        <v>6.0047856342864817E-2</v>
      </c>
      <c r="J55" s="104">
        <v>4.911258993821483E-2</v>
      </c>
      <c r="K55" s="104">
        <v>4.521928207742399E-2</v>
      </c>
      <c r="L55" s="104">
        <v>3.9657374160113806E-2</v>
      </c>
      <c r="M55" s="104">
        <v>3.9010587215870057E-2</v>
      </c>
      <c r="N55" s="104">
        <v>3.9019809155263832E-2</v>
      </c>
      <c r="O55" s="104">
        <v>4.4752011378683128E-2</v>
      </c>
      <c r="P55" s="104">
        <v>4.5326929565287236E-2</v>
      </c>
      <c r="Q55" s="104">
        <v>4.5981280577643779E-2</v>
      </c>
      <c r="R55" s="104">
        <v>4.7434084069617188E-2</v>
      </c>
      <c r="S55" s="104">
        <v>4.2818602421092228E-2</v>
      </c>
      <c r="T55" s="104">
        <v>4.4795961554319599E-2</v>
      </c>
      <c r="U55" s="104">
        <v>9.9109720804397838E-2</v>
      </c>
      <c r="V55" s="104">
        <v>0.19648499085110788</v>
      </c>
      <c r="W55" s="104">
        <v>0.46895773621788595</v>
      </c>
      <c r="X55" s="104">
        <v>0.59834701564931414</v>
      </c>
      <c r="Y55" s="104">
        <v>0.59611828333954886</v>
      </c>
      <c r="DA55" s="132" t="s">
        <v>1790</v>
      </c>
    </row>
    <row r="56" spans="1:105" ht="12" customHeight="1" x14ac:dyDescent="0.25">
      <c r="A56" s="108" t="s">
        <v>53</v>
      </c>
      <c r="B56" s="98">
        <v>5.585253280973318E-2</v>
      </c>
      <c r="C56" s="98">
        <v>5.7303954704569525E-2</v>
      </c>
      <c r="D56" s="98">
        <v>5.080640459267606E-2</v>
      </c>
      <c r="E56" s="98">
        <v>4.40596229089565E-2</v>
      </c>
      <c r="F56" s="98">
        <v>3.8989854012099416E-2</v>
      </c>
      <c r="G56" s="98">
        <v>3.7075880293454627E-2</v>
      </c>
      <c r="H56" s="98">
        <v>3.5179096391166433E-2</v>
      </c>
      <c r="I56" s="98">
        <v>3.6955491270291713E-2</v>
      </c>
      <c r="J56" s="98">
        <v>2.9964761604372666E-2</v>
      </c>
      <c r="K56" s="98">
        <v>2.7813245538029191E-2</v>
      </c>
      <c r="L56" s="98">
        <v>2.3773427893630933E-2</v>
      </c>
      <c r="M56" s="98">
        <v>2.299721605873338E-2</v>
      </c>
      <c r="N56" s="98">
        <v>2.2846833256584986E-2</v>
      </c>
      <c r="O56" s="98">
        <v>2.7595675438696791E-2</v>
      </c>
      <c r="P56" s="98">
        <v>2.8050495231113484E-2</v>
      </c>
      <c r="Q56" s="98">
        <v>2.9704980366170329E-2</v>
      </c>
      <c r="R56" s="98">
        <v>3.2135996487868933E-2</v>
      </c>
      <c r="S56" s="98">
        <v>2.8244153203457776E-2</v>
      </c>
      <c r="T56" s="98">
        <v>3.0763012311539859E-2</v>
      </c>
      <c r="U56" s="98">
        <v>6.852129789985989E-2</v>
      </c>
      <c r="V56" s="98">
        <v>0.13516802728152305</v>
      </c>
      <c r="W56" s="98">
        <v>0.33829018827091395</v>
      </c>
      <c r="X56" s="98">
        <v>0.43399863131373589</v>
      </c>
      <c r="Y56" s="98">
        <v>0.43579524487948956</v>
      </c>
      <c r="DA56" s="63" t="s">
        <v>1791</v>
      </c>
    </row>
    <row r="57" spans="1:105" ht="12" customHeight="1" x14ac:dyDescent="0.25">
      <c r="A57" s="108" t="s">
        <v>52</v>
      </c>
      <c r="B57" s="98">
        <v>3.7134840887095233E-2</v>
      </c>
      <c r="C57" s="98">
        <v>2.4732159771665766E-2</v>
      </c>
      <c r="D57" s="98">
        <v>2.3452214440104098E-2</v>
      </c>
      <c r="E57" s="98">
        <v>2.3162690583205952E-2</v>
      </c>
      <c r="F57" s="98">
        <v>2.0146600771022705E-2</v>
      </c>
      <c r="G57" s="98">
        <v>2.4581437218861298E-2</v>
      </c>
      <c r="H57" s="98">
        <v>2.1262780875697454E-2</v>
      </c>
      <c r="I57" s="98">
        <v>2.30923650725731E-2</v>
      </c>
      <c r="J57" s="98">
        <v>1.9147828333842164E-2</v>
      </c>
      <c r="K57" s="98">
        <v>1.7406036539394799E-2</v>
      </c>
      <c r="L57" s="98">
        <v>1.588394626648287E-2</v>
      </c>
      <c r="M57" s="98">
        <v>1.6013371157136681E-2</v>
      </c>
      <c r="N57" s="98">
        <v>1.6172975898678842E-2</v>
      </c>
      <c r="O57" s="98">
        <v>1.7156335939986337E-2</v>
      </c>
      <c r="P57" s="98">
        <v>1.7276434334173748E-2</v>
      </c>
      <c r="Q57" s="98">
        <v>1.6276300211473447E-2</v>
      </c>
      <c r="R57" s="98">
        <v>1.5298087581748252E-2</v>
      </c>
      <c r="S57" s="98">
        <v>1.4574449217634452E-2</v>
      </c>
      <c r="T57" s="98">
        <v>1.4032949242779742E-2</v>
      </c>
      <c r="U57" s="98">
        <v>3.0588422904537949E-2</v>
      </c>
      <c r="V57" s="98">
        <v>6.1316963569584819E-2</v>
      </c>
      <c r="W57" s="98">
        <v>0.13066754794697202</v>
      </c>
      <c r="X57" s="98">
        <v>0.16434838433557827</v>
      </c>
      <c r="Y57" s="98">
        <v>0.16032303846005924</v>
      </c>
      <c r="DA57" s="63" t="s">
        <v>1792</v>
      </c>
    </row>
    <row r="58" spans="1:105" ht="12" customHeight="1" x14ac:dyDescent="0.25">
      <c r="A58" s="121" t="s">
        <v>54</v>
      </c>
      <c r="B58" s="122">
        <v>4.0026460433521214</v>
      </c>
      <c r="C58" s="122">
        <v>3.7115914648726998</v>
      </c>
      <c r="D58" s="122">
        <v>3.3689704785119741</v>
      </c>
      <c r="E58" s="122">
        <v>3.1653680928589929</v>
      </c>
      <c r="F58" s="122">
        <v>2.9190320323338637</v>
      </c>
      <c r="G58" s="122">
        <v>2.9878731484769143</v>
      </c>
      <c r="H58" s="122">
        <v>2.7103634184579706</v>
      </c>
      <c r="I58" s="122">
        <v>2.3901587219127545</v>
      </c>
      <c r="J58" s="122">
        <v>1.9343835563247624</v>
      </c>
      <c r="K58" s="122">
        <v>1.8165738215617839</v>
      </c>
      <c r="L58" s="122">
        <v>1.638208847550652</v>
      </c>
      <c r="M58" s="122">
        <v>1.5060676307538059</v>
      </c>
      <c r="N58" s="122">
        <v>1.51157998462558</v>
      </c>
      <c r="O58" s="122">
        <v>1.7292149016419702</v>
      </c>
      <c r="P58" s="122">
        <v>1.7376273323690252</v>
      </c>
      <c r="Q58" s="122">
        <v>1.8573611637523717</v>
      </c>
      <c r="R58" s="122">
        <v>1.7427245602187904</v>
      </c>
      <c r="S58" s="122">
        <v>1.8239673900800473</v>
      </c>
      <c r="T58" s="122">
        <v>1.9098483235054686</v>
      </c>
      <c r="U58" s="122">
        <v>1.9992887797931542</v>
      </c>
      <c r="V58" s="122">
        <v>2.1041759788917016</v>
      </c>
      <c r="W58" s="122">
        <v>2.0841728957823533</v>
      </c>
      <c r="X58" s="122">
        <v>1.8314914708816583</v>
      </c>
      <c r="Y58" s="122">
        <v>1.6800033889633923</v>
      </c>
      <c r="DA58" s="130" t="s">
        <v>1793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1794</v>
      </c>
    </row>
    <row r="60" spans="1:105" ht="12" customHeight="1" x14ac:dyDescent="0.25">
      <c r="A60" s="109" t="s">
        <v>120</v>
      </c>
      <c r="B60" s="33">
        <v>4.0026460433521214</v>
      </c>
      <c r="C60" s="33">
        <v>3.7115914648726998</v>
      </c>
      <c r="D60" s="33">
        <v>3.3689704785119741</v>
      </c>
      <c r="E60" s="33">
        <v>3.1653680928589929</v>
      </c>
      <c r="F60" s="33">
        <v>2.9190320323338637</v>
      </c>
      <c r="G60" s="33">
        <v>2.9878731484769143</v>
      </c>
      <c r="H60" s="33">
        <v>2.7103634184579706</v>
      </c>
      <c r="I60" s="33">
        <v>2.3901587219127545</v>
      </c>
      <c r="J60" s="33">
        <v>1.9343835563247624</v>
      </c>
      <c r="K60" s="33">
        <v>1.8165738215617839</v>
      </c>
      <c r="L60" s="33">
        <v>1.638208847550652</v>
      </c>
      <c r="M60" s="33">
        <v>1.5060676307538059</v>
      </c>
      <c r="N60" s="33">
        <v>1.51157998462558</v>
      </c>
      <c r="O60" s="33">
        <v>1.7292149016419702</v>
      </c>
      <c r="P60" s="33">
        <v>1.7376273323690252</v>
      </c>
      <c r="Q60" s="33">
        <v>1.8573611637523717</v>
      </c>
      <c r="R60" s="33">
        <v>1.7427245602187904</v>
      </c>
      <c r="S60" s="33">
        <v>1.8239673900800473</v>
      </c>
      <c r="T60" s="33">
        <v>1.9098483235054686</v>
      </c>
      <c r="U60" s="33">
        <v>1.9992887797931542</v>
      </c>
      <c r="V60" s="33">
        <v>2.1041759788917016</v>
      </c>
      <c r="W60" s="33">
        <v>2.0841728957823533</v>
      </c>
      <c r="X60" s="33">
        <v>1.8314914708816583</v>
      </c>
      <c r="Y60" s="33">
        <v>1.6800033889633923</v>
      </c>
      <c r="DA60" s="60" t="s">
        <v>1795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50.500745243201017</v>
      </c>
      <c r="C62" s="117">
        <f t="shared" si="21"/>
        <v>58.817190180601308</v>
      </c>
      <c r="D62" s="117">
        <f t="shared" si="21"/>
        <v>37.518747848787733</v>
      </c>
      <c r="E62" s="117">
        <f t="shared" si="21"/>
        <v>33.961995826402401</v>
      </c>
      <c r="F62" s="117">
        <f t="shared" si="21"/>
        <v>34.170998556471432</v>
      </c>
      <c r="G62" s="117">
        <f t="shared" si="21"/>
        <v>34.847921926697005</v>
      </c>
      <c r="H62" s="117">
        <f t="shared" si="21"/>
        <v>27.789357329970748</v>
      </c>
      <c r="I62" s="117">
        <f t="shared" si="21"/>
        <v>27.909924584703081</v>
      </c>
      <c r="J62" s="117">
        <f t="shared" si="21"/>
        <v>59.15151771441689</v>
      </c>
      <c r="K62" s="117">
        <f t="shared" si="21"/>
        <v>76.841951360053599</v>
      </c>
      <c r="L62" s="117">
        <f t="shared" si="21"/>
        <v>81.930460981780982</v>
      </c>
      <c r="M62" s="117">
        <f t="shared" si="21"/>
        <v>45.819281795612177</v>
      </c>
      <c r="N62" s="117">
        <f t="shared" si="21"/>
        <v>42.436504502638677</v>
      </c>
      <c r="O62" s="117">
        <f t="shared" si="21"/>
        <v>39.314624570543018</v>
      </c>
      <c r="P62" s="117">
        <f t="shared" si="21"/>
        <v>40.334821741619152</v>
      </c>
      <c r="Q62" s="117">
        <f t="shared" si="21"/>
        <v>41.797766601573123</v>
      </c>
      <c r="R62" s="117">
        <f t="shared" ref="R62:V62" si="22">R63+R66+R68+R77</f>
        <v>46.014847998694862</v>
      </c>
      <c r="S62" s="117">
        <f t="shared" si="22"/>
        <v>34.090171586596433</v>
      </c>
      <c r="T62" s="117">
        <f t="shared" si="22"/>
        <v>28.409695990355431</v>
      </c>
      <c r="U62" s="117">
        <f t="shared" si="22"/>
        <v>26.604303465088147</v>
      </c>
      <c r="V62" s="117">
        <f t="shared" si="22"/>
        <v>11.174387265004276</v>
      </c>
      <c r="W62" s="117">
        <f t="shared" ref="W62:Y62" si="23">W63+W66+W68+W77</f>
        <v>17.465142977904424</v>
      </c>
      <c r="X62" s="117">
        <f t="shared" si="23"/>
        <v>15.17695040039075</v>
      </c>
      <c r="Y62" s="117">
        <f t="shared" si="23"/>
        <v>15.070241930518272</v>
      </c>
      <c r="DA62" s="129" t="s">
        <v>1796</v>
      </c>
    </row>
    <row r="63" spans="1:105" ht="12.95" customHeight="1" x14ac:dyDescent="0.25">
      <c r="A63" s="121" t="s">
        <v>57</v>
      </c>
      <c r="B63" s="122">
        <f t="shared" ref="B63:Q63" si="24">SUM(B64:B65)</f>
        <v>46.654465535234444</v>
      </c>
      <c r="C63" s="122">
        <f t="shared" si="24"/>
        <v>54.717593463903704</v>
      </c>
      <c r="D63" s="122">
        <f t="shared" si="24"/>
        <v>34.881249401147912</v>
      </c>
      <c r="E63" s="122">
        <f t="shared" si="24"/>
        <v>31.618254866515276</v>
      </c>
      <c r="F63" s="122">
        <f t="shared" si="24"/>
        <v>31.751984945172506</v>
      </c>
      <c r="G63" s="122">
        <f t="shared" si="24"/>
        <v>32.510970017531925</v>
      </c>
      <c r="H63" s="122">
        <f t="shared" si="24"/>
        <v>25.875014478102212</v>
      </c>
      <c r="I63" s="122">
        <f t="shared" si="24"/>
        <v>25.920029321923554</v>
      </c>
      <c r="J63" s="122">
        <f t="shared" si="24"/>
        <v>55.096868208317609</v>
      </c>
      <c r="K63" s="122">
        <f t="shared" si="24"/>
        <v>71.44786046465633</v>
      </c>
      <c r="L63" s="122">
        <f t="shared" si="24"/>
        <v>77.242821109637148</v>
      </c>
      <c r="M63" s="122">
        <f t="shared" si="24"/>
        <v>42.83251415315322</v>
      </c>
      <c r="N63" s="122">
        <f t="shared" si="24"/>
        <v>39.780800887390043</v>
      </c>
      <c r="O63" s="122">
        <f t="shared" si="24"/>
        <v>36.523284505781668</v>
      </c>
      <c r="P63" s="122">
        <f t="shared" si="24"/>
        <v>37.244218405568475</v>
      </c>
      <c r="Q63" s="122">
        <f t="shared" si="24"/>
        <v>38.345757813684806</v>
      </c>
      <c r="R63" s="122">
        <f t="shared" ref="R63:V63" si="25">SUM(R64:R65)</f>
        <v>42.193005074691136</v>
      </c>
      <c r="S63" s="122">
        <f t="shared" si="25"/>
        <v>31.345665808270944</v>
      </c>
      <c r="T63" s="122">
        <f t="shared" si="25"/>
        <v>25.916144683273401</v>
      </c>
      <c r="U63" s="122">
        <f t="shared" si="25"/>
        <v>24.195871349786977</v>
      </c>
      <c r="V63" s="122">
        <f t="shared" si="25"/>
        <v>10.121937891574404</v>
      </c>
      <c r="W63" s="122">
        <f t="shared" ref="W63:Y63" si="26">SUM(W64:W65)</f>
        <v>15.902517472554914</v>
      </c>
      <c r="X63" s="122">
        <f t="shared" si="26"/>
        <v>13.716404618345189</v>
      </c>
      <c r="Y63" s="122">
        <f t="shared" si="26"/>
        <v>13.557694759430326</v>
      </c>
      <c r="DA63" s="130" t="s">
        <v>1797</v>
      </c>
    </row>
    <row r="64" spans="1:105" ht="12" customHeight="1" x14ac:dyDescent="0.25">
      <c r="A64" s="97" t="s">
        <v>212</v>
      </c>
      <c r="B64" s="98">
        <v>45.553056127774639</v>
      </c>
      <c r="C64" s="98">
        <v>53.458794006237049</v>
      </c>
      <c r="D64" s="98">
        <v>34.100093046489498</v>
      </c>
      <c r="E64" s="98">
        <v>30.926423360741385</v>
      </c>
      <c r="F64" s="98">
        <v>31.078620934702485</v>
      </c>
      <c r="G64" s="98">
        <v>31.827446449454193</v>
      </c>
      <c r="H64" s="98">
        <v>25.34603407988212</v>
      </c>
      <c r="I64" s="98">
        <v>25.401581894138261</v>
      </c>
      <c r="J64" s="98">
        <v>54.011406420282341</v>
      </c>
      <c r="K64" s="98">
        <v>70.06740914050998</v>
      </c>
      <c r="L64" s="98">
        <v>75.759487911253046</v>
      </c>
      <c r="M64" s="98">
        <v>42.021070977804094</v>
      </c>
      <c r="N64" s="98">
        <v>39.031668304041112</v>
      </c>
      <c r="O64" s="98">
        <v>35.850584530095269</v>
      </c>
      <c r="P64" s="98">
        <v>36.568835924156396</v>
      </c>
      <c r="Q64" s="98">
        <v>37.656774819958002</v>
      </c>
      <c r="R64" s="98">
        <v>41.440635735300056</v>
      </c>
      <c r="S64" s="98">
        <v>30.793915362619348</v>
      </c>
      <c r="T64" s="98">
        <v>25.461948108162602</v>
      </c>
      <c r="U64" s="98">
        <v>23.771212822060743</v>
      </c>
      <c r="V64" s="98">
        <v>9.94447823364054</v>
      </c>
      <c r="W64" s="98">
        <v>15.623533940832846</v>
      </c>
      <c r="X64" s="98">
        <v>13.475223502778684</v>
      </c>
      <c r="Y64" s="98">
        <v>13.319219972264587</v>
      </c>
      <c r="DA64" s="63" t="s">
        <v>1798</v>
      </c>
    </row>
    <row r="65" spans="1:105" ht="12" customHeight="1" x14ac:dyDescent="0.25">
      <c r="A65" s="97" t="s">
        <v>53</v>
      </c>
      <c r="B65" s="98">
        <v>1.1014094074598022</v>
      </c>
      <c r="C65" s="98">
        <v>1.2587994576666564</v>
      </c>
      <c r="D65" s="98">
        <v>0.78115635465841593</v>
      </c>
      <c r="E65" s="98">
        <v>0.69183150577389085</v>
      </c>
      <c r="F65" s="98">
        <v>0.67336401047001915</v>
      </c>
      <c r="G65" s="98">
        <v>0.68352356807773407</v>
      </c>
      <c r="H65" s="98">
        <v>0.52898039822009291</v>
      </c>
      <c r="I65" s="98">
        <v>0.51844742778529329</v>
      </c>
      <c r="J65" s="98">
        <v>1.085461788035269</v>
      </c>
      <c r="K65" s="98">
        <v>1.3804513241463534</v>
      </c>
      <c r="L65" s="98">
        <v>1.4833331983840994</v>
      </c>
      <c r="M65" s="98">
        <v>0.81144317534912791</v>
      </c>
      <c r="N65" s="98">
        <v>0.74913258334893307</v>
      </c>
      <c r="O65" s="98">
        <v>0.67269997568639606</v>
      </c>
      <c r="P65" s="98">
        <v>0.67538248141207913</v>
      </c>
      <c r="Q65" s="98">
        <v>0.68898299372680083</v>
      </c>
      <c r="R65" s="98">
        <v>0.75236933939108319</v>
      </c>
      <c r="S65" s="98">
        <v>0.55175044565159559</v>
      </c>
      <c r="T65" s="98">
        <v>0.4541965751108003</v>
      </c>
      <c r="U65" s="98">
        <v>0.42465852772623236</v>
      </c>
      <c r="V65" s="98">
        <v>0.17745965793386387</v>
      </c>
      <c r="W65" s="98">
        <v>0.27898353172206664</v>
      </c>
      <c r="X65" s="98">
        <v>0.24118111556650423</v>
      </c>
      <c r="Y65" s="98">
        <v>0.23847478716573828</v>
      </c>
      <c r="DA65" s="63" t="s">
        <v>1799</v>
      </c>
    </row>
    <row r="66" spans="1:105" ht="12.95" customHeight="1" x14ac:dyDescent="0.25">
      <c r="A66" s="121" t="s">
        <v>92</v>
      </c>
      <c r="B66" s="122">
        <f t="shared" ref="B66:Y66" si="27">B67</f>
        <v>2.9533320227197969E-3</v>
      </c>
      <c r="C66" s="122">
        <f t="shared" si="27"/>
        <v>3.1153827067892876E-3</v>
      </c>
      <c r="D66" s="122">
        <f t="shared" si="27"/>
        <v>3.1095541162115708E-3</v>
      </c>
      <c r="E66" s="122">
        <f t="shared" si="27"/>
        <v>2.7044363793321665E-3</v>
      </c>
      <c r="F66" s="122">
        <f t="shared" si="27"/>
        <v>2.2465997585894527E-3</v>
      </c>
      <c r="G66" s="122">
        <f t="shared" si="27"/>
        <v>1.7337638616345837E-3</v>
      </c>
      <c r="H66" s="122">
        <f t="shared" si="27"/>
        <v>1.2443271171835761E-3</v>
      </c>
      <c r="I66" s="122">
        <f t="shared" si="27"/>
        <v>1.7075591449902034E-3</v>
      </c>
      <c r="J66" s="122">
        <f t="shared" si="27"/>
        <v>2.7969987170249119E-3</v>
      </c>
      <c r="K66" s="122">
        <f t="shared" si="27"/>
        <v>5.9847083685640144E-3</v>
      </c>
      <c r="L66" s="122">
        <f t="shared" si="27"/>
        <v>9.7966443690889627E-3</v>
      </c>
      <c r="M66" s="122">
        <f t="shared" si="27"/>
        <v>1.0627903040232039E-2</v>
      </c>
      <c r="N66" s="122">
        <f t="shared" si="27"/>
        <v>1.082117586618663E-2</v>
      </c>
      <c r="O66" s="122">
        <f t="shared" si="27"/>
        <v>1.0431256972066403E-2</v>
      </c>
      <c r="P66" s="122">
        <f t="shared" si="27"/>
        <v>1.0352822087916885E-2</v>
      </c>
      <c r="Q66" s="122">
        <f t="shared" si="27"/>
        <v>8.5203194228324394E-3</v>
      </c>
      <c r="R66" s="122">
        <f t="shared" si="27"/>
        <v>6.5504003081408059E-3</v>
      </c>
      <c r="S66" s="122">
        <f t="shared" si="27"/>
        <v>4.054768462952418E-3</v>
      </c>
      <c r="T66" s="122">
        <f t="shared" si="27"/>
        <v>2.3841558870551375E-3</v>
      </c>
      <c r="U66" s="122">
        <f t="shared" si="27"/>
        <v>1.4185835464807146E-3</v>
      </c>
      <c r="V66" s="122">
        <f t="shared" si="27"/>
        <v>1.0889353505784734E-3</v>
      </c>
      <c r="W66" s="122">
        <f t="shared" si="27"/>
        <v>8.3532200189168841E-4</v>
      </c>
      <c r="X66" s="122">
        <f t="shared" si="27"/>
        <v>5.5064281195422342E-4</v>
      </c>
      <c r="Y66" s="122">
        <f t="shared" si="27"/>
        <v>8.300610359357136E-4</v>
      </c>
      <c r="DA66" s="130" t="s">
        <v>1800</v>
      </c>
    </row>
    <row r="67" spans="1:105" ht="12" customHeight="1" x14ac:dyDescent="0.25">
      <c r="A67" s="97" t="s">
        <v>53</v>
      </c>
      <c r="B67" s="98">
        <v>2.9533320227197969E-3</v>
      </c>
      <c r="C67" s="98">
        <v>3.1153827067892876E-3</v>
      </c>
      <c r="D67" s="98">
        <v>3.1095541162115708E-3</v>
      </c>
      <c r="E67" s="98">
        <v>2.7044363793321665E-3</v>
      </c>
      <c r="F67" s="98">
        <v>2.2465997585894527E-3</v>
      </c>
      <c r="G67" s="98">
        <v>1.7337638616345837E-3</v>
      </c>
      <c r="H67" s="98">
        <v>1.2443271171835761E-3</v>
      </c>
      <c r="I67" s="98">
        <v>1.7075591449902034E-3</v>
      </c>
      <c r="J67" s="98">
        <v>2.7969987170249119E-3</v>
      </c>
      <c r="K67" s="98">
        <v>5.9847083685640144E-3</v>
      </c>
      <c r="L67" s="98">
        <v>9.7966443690889627E-3</v>
      </c>
      <c r="M67" s="98">
        <v>1.0627903040232039E-2</v>
      </c>
      <c r="N67" s="98">
        <v>1.082117586618663E-2</v>
      </c>
      <c r="O67" s="98">
        <v>1.0431256972066403E-2</v>
      </c>
      <c r="P67" s="98">
        <v>1.0352822087916885E-2</v>
      </c>
      <c r="Q67" s="98">
        <v>8.5203194228324394E-3</v>
      </c>
      <c r="R67" s="98">
        <v>6.5504003081408059E-3</v>
      </c>
      <c r="S67" s="98">
        <v>4.054768462952418E-3</v>
      </c>
      <c r="T67" s="98">
        <v>2.3841558870551375E-3</v>
      </c>
      <c r="U67" s="98">
        <v>1.4185835464807146E-3</v>
      </c>
      <c r="V67" s="98">
        <v>1.0889353505784734E-3</v>
      </c>
      <c r="W67" s="98">
        <v>8.3532200189168841E-4</v>
      </c>
      <c r="X67" s="98">
        <v>5.5064281195422342E-4</v>
      </c>
      <c r="Y67" s="98">
        <v>8.300610359357136E-4</v>
      </c>
      <c r="DA67" s="63" t="s">
        <v>1801</v>
      </c>
    </row>
    <row r="68" spans="1:105" ht="12" customHeight="1" x14ac:dyDescent="0.25">
      <c r="A68" s="121" t="s">
        <v>55</v>
      </c>
      <c r="B68" s="122">
        <v>3.3185384747388156</v>
      </c>
      <c r="C68" s="122">
        <v>3.5220338124616024</v>
      </c>
      <c r="D68" s="122">
        <v>2.257775439281628</v>
      </c>
      <c r="E68" s="122">
        <v>1.9963798292782888</v>
      </c>
      <c r="F68" s="122">
        <v>2.0512748943161307</v>
      </c>
      <c r="G68" s="122">
        <v>1.9804671969734082</v>
      </c>
      <c r="H68" s="122">
        <v>1.6174077716963597</v>
      </c>
      <c r="I68" s="122">
        <v>1.6827330208599005</v>
      </c>
      <c r="J68" s="122">
        <v>3.4217590828682654</v>
      </c>
      <c r="K68" s="122">
        <v>4.5198621790036508</v>
      </c>
      <c r="L68" s="122">
        <v>3.8644433580116533</v>
      </c>
      <c r="M68" s="122">
        <v>2.4740419264814348</v>
      </c>
      <c r="N68" s="122">
        <v>2.1938230262217031</v>
      </c>
      <c r="O68" s="122">
        <v>2.2989708300090825</v>
      </c>
      <c r="P68" s="122">
        <v>2.550737560193213</v>
      </c>
      <c r="Q68" s="122">
        <v>2.853725589835618</v>
      </c>
      <c r="R68" s="122">
        <v>3.201053019850014</v>
      </c>
      <c r="S68" s="122">
        <v>2.2453149922336282</v>
      </c>
      <c r="T68" s="122">
        <v>2.041894937162962</v>
      </c>
      <c r="U68" s="122">
        <v>1.9727322486562064</v>
      </c>
      <c r="V68" s="122">
        <v>0.8601548688788534</v>
      </c>
      <c r="W68" s="122">
        <v>1.2862464698545972</v>
      </c>
      <c r="X68" s="122">
        <v>1.2036114372826361</v>
      </c>
      <c r="Y68" s="122">
        <v>1.2532481245082703</v>
      </c>
      <c r="DA68" s="130" t="s">
        <v>1802</v>
      </c>
    </row>
    <row r="69" spans="1:105" ht="12" customHeight="1" x14ac:dyDescent="0.25">
      <c r="A69" s="97" t="s">
        <v>134</v>
      </c>
      <c r="B69" s="98">
        <v>3.198409212101633</v>
      </c>
      <c r="C69" s="98">
        <v>3.413310015249333</v>
      </c>
      <c r="D69" s="98">
        <v>2.1708196267465589</v>
      </c>
      <c r="E69" s="98">
        <v>1.9202140001391488</v>
      </c>
      <c r="F69" s="98">
        <v>1.9821878512643056</v>
      </c>
      <c r="G69" s="98">
        <v>1.9141716410280016</v>
      </c>
      <c r="H69" s="98">
        <v>1.5497301753167501</v>
      </c>
      <c r="I69" s="98">
        <v>1.6019614753244453</v>
      </c>
      <c r="J69" s="98">
        <v>3.3147983243745731</v>
      </c>
      <c r="K69" s="98">
        <v>4.3889454122985914</v>
      </c>
      <c r="L69" s="98">
        <v>3.7410408107670019</v>
      </c>
      <c r="M69" s="98">
        <v>2.3735100955217012</v>
      </c>
      <c r="N69" s="98">
        <v>2.1104770368025916</v>
      </c>
      <c r="O69" s="98">
        <v>2.215529263479564</v>
      </c>
      <c r="P69" s="98">
        <v>2.4647362505095316</v>
      </c>
      <c r="Q69" s="98">
        <v>2.7602833151411907</v>
      </c>
      <c r="R69" s="98">
        <v>3.1026747502625822</v>
      </c>
      <c r="S69" s="98">
        <v>2.1655480731236052</v>
      </c>
      <c r="T69" s="98">
        <v>1.9700897603461116</v>
      </c>
      <c r="U69" s="98">
        <v>1.9132301497111428</v>
      </c>
      <c r="V69" s="98">
        <v>0.78511528154497301</v>
      </c>
      <c r="W69" s="98">
        <v>1.241853298294501</v>
      </c>
      <c r="X69" s="98">
        <v>1.1614456831219497</v>
      </c>
      <c r="Y69" s="98">
        <v>1.2112752200336738</v>
      </c>
      <c r="DA69" s="63" t="s">
        <v>1803</v>
      </c>
    </row>
    <row r="70" spans="1:105" ht="12" customHeight="1" x14ac:dyDescent="0.25">
      <c r="A70" s="97" t="s">
        <v>133</v>
      </c>
      <c r="B70" s="98">
        <v>2.9814141151956537E-3</v>
      </c>
      <c r="C70" s="98">
        <v>3.7261596961863613E-3</v>
      </c>
      <c r="D70" s="98">
        <v>2.4114442805793826E-3</v>
      </c>
      <c r="E70" s="98">
        <v>2.1654975210079648E-3</v>
      </c>
      <c r="F70" s="98">
        <v>2.2976347546060272E-3</v>
      </c>
      <c r="G70" s="98">
        <v>2.2590313633901469E-3</v>
      </c>
      <c r="H70" s="98">
        <v>1.7506193966522008E-3</v>
      </c>
      <c r="I70" s="98">
        <v>1.6866773072680738E-3</v>
      </c>
      <c r="J70" s="98">
        <v>6.0938242292008582E-3</v>
      </c>
      <c r="K70" s="98">
        <v>8.5158670896017183E-3</v>
      </c>
      <c r="L70" s="98">
        <v>7.1373560367907598E-3</v>
      </c>
      <c r="M70" s="98">
        <v>4.472296873352679E-3</v>
      </c>
      <c r="N70" s="98">
        <v>4.0159296030525503E-3</v>
      </c>
      <c r="O70" s="98">
        <v>4.2176216413343705E-3</v>
      </c>
      <c r="P70" s="98">
        <v>4.554687641927721E-3</v>
      </c>
      <c r="Q70" s="98">
        <v>4.8843825794736258E-3</v>
      </c>
      <c r="R70" s="98">
        <v>5.3822686131690519E-3</v>
      </c>
      <c r="S70" s="98">
        <v>3.6632506588368642E-3</v>
      </c>
      <c r="T70" s="98">
        <v>3.3720673621409425E-3</v>
      </c>
      <c r="U70" s="98">
        <v>3.236610281285272E-3</v>
      </c>
      <c r="V70" s="98">
        <v>1.2868861740492326E-3</v>
      </c>
      <c r="W70" s="98">
        <v>2.1286494775469818E-3</v>
      </c>
      <c r="X70" s="98">
        <v>2.0322819678963875E-3</v>
      </c>
      <c r="Y70" s="98">
        <v>1.3634052987938087E-3</v>
      </c>
      <c r="DA70" s="63" t="s">
        <v>1804</v>
      </c>
    </row>
    <row r="71" spans="1:105" ht="12" customHeight="1" x14ac:dyDescent="0.25">
      <c r="A71" s="100" t="s">
        <v>212</v>
      </c>
      <c r="B71" s="101">
        <v>1.7906567151854066E-3</v>
      </c>
      <c r="C71" s="101">
        <v>2.6030876759142309E-3</v>
      </c>
      <c r="D71" s="101">
        <v>1.650017622992578E-3</v>
      </c>
      <c r="E71" s="101">
        <v>1.4195236379821354E-3</v>
      </c>
      <c r="F71" s="101">
        <v>1.5151819074504527E-3</v>
      </c>
      <c r="G71" s="101">
        <v>1.3587798431281811E-3</v>
      </c>
      <c r="H71" s="101">
        <v>1.0912678024158271E-3</v>
      </c>
      <c r="I71" s="101">
        <v>1.0373993070328107E-3</v>
      </c>
      <c r="J71" s="101">
        <v>3.7198965784356443E-3</v>
      </c>
      <c r="K71" s="101">
        <v>5.2422928065415696E-3</v>
      </c>
      <c r="L71" s="101">
        <v>4.2816432869631467E-3</v>
      </c>
      <c r="M71" s="101">
        <v>2.6382633366327413E-3</v>
      </c>
      <c r="N71" s="101">
        <v>2.3527417827196575E-3</v>
      </c>
      <c r="O71" s="101">
        <v>2.6019772794647162E-3</v>
      </c>
      <c r="P71" s="101">
        <v>2.8195881860948093E-3</v>
      </c>
      <c r="Q71" s="101">
        <v>3.1563267690977695E-3</v>
      </c>
      <c r="R71" s="101">
        <v>3.6472454639837944E-3</v>
      </c>
      <c r="S71" s="101">
        <v>2.4169533492756582E-3</v>
      </c>
      <c r="T71" s="101">
        <v>2.3162598860464439E-3</v>
      </c>
      <c r="U71" s="101">
        <v>2.2381670130313621E-3</v>
      </c>
      <c r="V71" s="101">
        <v>8.854326956480496E-4</v>
      </c>
      <c r="W71" s="101">
        <v>1.5356772882870794E-3</v>
      </c>
      <c r="X71" s="101">
        <v>1.4733046976318277E-3</v>
      </c>
      <c r="Y71" s="101">
        <v>9.9690592222183468E-4</v>
      </c>
      <c r="DA71" s="131" t="s">
        <v>1805</v>
      </c>
    </row>
    <row r="72" spans="1:105" ht="12" customHeight="1" x14ac:dyDescent="0.25">
      <c r="A72" s="103" t="s">
        <v>52</v>
      </c>
      <c r="B72" s="104">
        <v>1.1907574000102471E-3</v>
      </c>
      <c r="C72" s="104">
        <v>1.1230720202721305E-3</v>
      </c>
      <c r="D72" s="104">
        <v>7.6142665758680472E-4</v>
      </c>
      <c r="E72" s="104">
        <v>7.4597388302582925E-4</v>
      </c>
      <c r="F72" s="104">
        <v>7.8245284715557442E-4</v>
      </c>
      <c r="G72" s="104">
        <v>9.0025152026196569E-4</v>
      </c>
      <c r="H72" s="104">
        <v>6.5935159423637362E-4</v>
      </c>
      <c r="I72" s="104">
        <v>6.4927800023526308E-4</v>
      </c>
      <c r="J72" s="104">
        <v>2.3739276507652139E-3</v>
      </c>
      <c r="K72" s="104">
        <v>3.2735742830601496E-3</v>
      </c>
      <c r="L72" s="104">
        <v>2.855712749827613E-3</v>
      </c>
      <c r="M72" s="104">
        <v>1.8340335367199377E-3</v>
      </c>
      <c r="N72" s="104">
        <v>1.6631878203328923E-3</v>
      </c>
      <c r="O72" s="104">
        <v>1.6156443618696545E-3</v>
      </c>
      <c r="P72" s="104">
        <v>1.7350994558329117E-3</v>
      </c>
      <c r="Q72" s="104">
        <v>1.7280558103758561E-3</v>
      </c>
      <c r="R72" s="104">
        <v>1.7350231491852573E-3</v>
      </c>
      <c r="S72" s="104">
        <v>1.246297309561206E-3</v>
      </c>
      <c r="T72" s="104">
        <v>1.0558074760944986E-3</v>
      </c>
      <c r="U72" s="104">
        <v>9.9844326825390987E-4</v>
      </c>
      <c r="V72" s="104">
        <v>4.01453478401183E-4</v>
      </c>
      <c r="W72" s="104">
        <v>5.9297218925990233E-4</v>
      </c>
      <c r="X72" s="104">
        <v>5.5897727026455997E-4</v>
      </c>
      <c r="Y72" s="104">
        <v>3.6649937657197402E-4</v>
      </c>
      <c r="DA72" s="132" t="s">
        <v>1806</v>
      </c>
    </row>
    <row r="73" spans="1:105" ht="12" customHeight="1" x14ac:dyDescent="0.25">
      <c r="A73" s="106" t="s">
        <v>122</v>
      </c>
      <c r="B73" s="101">
        <v>0.10625194811064091</v>
      </c>
      <c r="C73" s="101">
        <v>9.5248309533664269E-2</v>
      </c>
      <c r="D73" s="101">
        <v>7.6684084936238989E-2</v>
      </c>
      <c r="E73" s="101">
        <v>6.709100136615849E-2</v>
      </c>
      <c r="F73" s="101">
        <v>6.0771271370938233E-2</v>
      </c>
      <c r="G73" s="101">
        <v>5.8103383182279505E-2</v>
      </c>
      <c r="H73" s="101">
        <v>5.9591916994060246E-2</v>
      </c>
      <c r="I73" s="101">
        <v>6.2305040517665687E-2</v>
      </c>
      <c r="J73" s="101">
        <v>7.9158654710188223E-2</v>
      </c>
      <c r="K73" s="101">
        <v>9.8454641185169917E-2</v>
      </c>
      <c r="L73" s="101">
        <v>9.3246356324607926E-2</v>
      </c>
      <c r="M73" s="101">
        <v>7.530297594739449E-2</v>
      </c>
      <c r="N73" s="101">
        <v>6.1710955266645717E-2</v>
      </c>
      <c r="O73" s="101">
        <v>6.291267295645743E-2</v>
      </c>
      <c r="P73" s="101">
        <v>6.6349570741194977E-2</v>
      </c>
      <c r="Q73" s="101">
        <v>7.4684942924130263E-2</v>
      </c>
      <c r="R73" s="101">
        <v>7.9166847973454163E-2</v>
      </c>
      <c r="S73" s="101">
        <v>6.4030820212991696E-2</v>
      </c>
      <c r="T73" s="101">
        <v>5.7297159927888607E-2</v>
      </c>
      <c r="U73" s="101">
        <v>4.6910988760808875E-2</v>
      </c>
      <c r="V73" s="101">
        <v>6.2703264976289724E-2</v>
      </c>
      <c r="W73" s="101">
        <v>3.7285278622371645E-2</v>
      </c>
      <c r="X73" s="101">
        <v>3.5410349223879582E-2</v>
      </c>
      <c r="Y73" s="101">
        <v>3.6451710070133085E-2</v>
      </c>
      <c r="DA73" s="131" t="s">
        <v>1807</v>
      </c>
    </row>
    <row r="74" spans="1:105" ht="12" customHeight="1" x14ac:dyDescent="0.25">
      <c r="A74" s="107" t="s">
        <v>121</v>
      </c>
      <c r="B74" s="104">
        <v>1.089590041134598E-2</v>
      </c>
      <c r="C74" s="104">
        <v>9.7493279824188428E-3</v>
      </c>
      <c r="D74" s="104">
        <v>7.8602833182505882E-3</v>
      </c>
      <c r="E74" s="104">
        <v>6.9093302519736815E-3</v>
      </c>
      <c r="F74" s="104">
        <v>6.0181369262810799E-3</v>
      </c>
      <c r="G74" s="104">
        <v>5.9331413997369912E-3</v>
      </c>
      <c r="H74" s="104">
        <v>6.335059988897343E-3</v>
      </c>
      <c r="I74" s="104">
        <v>1.6779827710521285E-2</v>
      </c>
      <c r="J74" s="104">
        <v>2.1708279554303017E-2</v>
      </c>
      <c r="K74" s="104">
        <v>2.3946258430287668E-2</v>
      </c>
      <c r="L74" s="104">
        <v>2.3018834883252803E-2</v>
      </c>
      <c r="M74" s="104">
        <v>2.0756558138986317E-2</v>
      </c>
      <c r="N74" s="104">
        <v>1.7619104549413227E-2</v>
      </c>
      <c r="O74" s="104">
        <v>1.6311271931726372E-2</v>
      </c>
      <c r="P74" s="104">
        <v>1.5097051300558653E-2</v>
      </c>
      <c r="Q74" s="104">
        <v>1.3872949190823365E-2</v>
      </c>
      <c r="R74" s="104">
        <v>1.3829153000808791E-2</v>
      </c>
      <c r="S74" s="104">
        <v>1.2072848238194675E-2</v>
      </c>
      <c r="T74" s="104">
        <v>1.1135949526821145E-2</v>
      </c>
      <c r="U74" s="104">
        <v>9.354499902969474E-3</v>
      </c>
      <c r="V74" s="104">
        <v>1.1049436183541327E-2</v>
      </c>
      <c r="W74" s="104">
        <v>4.9792434601775909E-3</v>
      </c>
      <c r="X74" s="104">
        <v>4.7231229689105054E-3</v>
      </c>
      <c r="Y74" s="104">
        <v>4.1577891056694951E-3</v>
      </c>
      <c r="DA74" s="132" t="s">
        <v>1808</v>
      </c>
    </row>
    <row r="75" spans="1:105" ht="12" customHeight="1" x14ac:dyDescent="0.25">
      <c r="A75" s="108" t="s">
        <v>53</v>
      </c>
      <c r="B75" s="98">
        <v>6.5445835388406428E-3</v>
      </c>
      <c r="C75" s="98">
        <v>6.8101110428183658E-3</v>
      </c>
      <c r="D75" s="98">
        <v>5.3778637373234012E-3</v>
      </c>
      <c r="E75" s="98">
        <v>4.5285928085604917E-3</v>
      </c>
      <c r="F75" s="98">
        <v>3.9678787144252917E-3</v>
      </c>
      <c r="G75" s="98">
        <v>3.5677264139304899E-3</v>
      </c>
      <c r="H75" s="98">
        <v>3.9485165409988915E-3</v>
      </c>
      <c r="I75" s="98">
        <v>1.0326876165777606E-2</v>
      </c>
      <c r="J75" s="98">
        <v>1.3244738721865323E-2</v>
      </c>
      <c r="K75" s="98">
        <v>1.4728742581501723E-2</v>
      </c>
      <c r="L75" s="98">
        <v>1.3799113604521024E-2</v>
      </c>
      <c r="M75" s="98">
        <v>1.2236243702677186E-2</v>
      </c>
      <c r="N75" s="98">
        <v>1.0316317595737871E-2</v>
      </c>
      <c r="O75" s="98">
        <v>1.005810805711971E-2</v>
      </c>
      <c r="P75" s="98">
        <v>9.3427851736621968E-3</v>
      </c>
      <c r="Q75" s="98">
        <v>8.9622489447292262E-3</v>
      </c>
      <c r="R75" s="98">
        <v>9.3690775521657523E-3</v>
      </c>
      <c r="S75" s="98">
        <v>7.963533510231921E-3</v>
      </c>
      <c r="T75" s="98">
        <v>7.6474606305498866E-3</v>
      </c>
      <c r="U75" s="98">
        <v>6.4674026861665755E-3</v>
      </c>
      <c r="V75" s="98">
        <v>7.6012446804861918E-3</v>
      </c>
      <c r="W75" s="98">
        <v>3.5918571707015826E-3</v>
      </c>
      <c r="X75" s="98">
        <v>3.4258195502307209E-3</v>
      </c>
      <c r="Y75" s="98">
        <v>3.0395724675843041E-3</v>
      </c>
      <c r="DA75" s="63" t="s">
        <v>1809</v>
      </c>
    </row>
    <row r="76" spans="1:105" ht="12" customHeight="1" x14ac:dyDescent="0.25">
      <c r="A76" s="108" t="s">
        <v>52</v>
      </c>
      <c r="B76" s="98">
        <v>4.3513168725053371E-3</v>
      </c>
      <c r="C76" s="98">
        <v>2.9392169396004761E-3</v>
      </c>
      <c r="D76" s="98">
        <v>2.4824195809271879E-3</v>
      </c>
      <c r="E76" s="98">
        <v>2.3807374434131898E-3</v>
      </c>
      <c r="F76" s="98">
        <v>2.0502582118557882E-3</v>
      </c>
      <c r="G76" s="98">
        <v>2.3654149858065008E-3</v>
      </c>
      <c r="H76" s="98">
        <v>2.3865434478984519E-3</v>
      </c>
      <c r="I76" s="98">
        <v>6.4529515447436783E-3</v>
      </c>
      <c r="J76" s="98">
        <v>8.463540832437692E-3</v>
      </c>
      <c r="K76" s="98">
        <v>9.2175158487859451E-3</v>
      </c>
      <c r="L76" s="98">
        <v>9.2197212787317791E-3</v>
      </c>
      <c r="M76" s="98">
        <v>8.5203144363091322E-3</v>
      </c>
      <c r="N76" s="98">
        <v>7.3027869536753578E-3</v>
      </c>
      <c r="O76" s="98">
        <v>6.2531638746066605E-3</v>
      </c>
      <c r="P76" s="98">
        <v>5.7542661268964561E-3</v>
      </c>
      <c r="Q76" s="98">
        <v>4.9107002460941386E-3</v>
      </c>
      <c r="R76" s="98">
        <v>4.4600754486430394E-3</v>
      </c>
      <c r="S76" s="98">
        <v>4.1093147279627536E-3</v>
      </c>
      <c r="T76" s="98">
        <v>3.4884888962712587E-3</v>
      </c>
      <c r="U76" s="98">
        <v>2.8870972168028985E-3</v>
      </c>
      <c r="V76" s="98">
        <v>3.4481915030551355E-3</v>
      </c>
      <c r="W76" s="98">
        <v>1.3873862894760085E-3</v>
      </c>
      <c r="X76" s="98">
        <v>1.2973034186797849E-3</v>
      </c>
      <c r="Y76" s="98">
        <v>1.1182166380851908E-3</v>
      </c>
      <c r="DA76" s="63" t="s">
        <v>1810</v>
      </c>
    </row>
    <row r="77" spans="1:105" ht="12" customHeight="1" x14ac:dyDescent="0.25">
      <c r="A77" s="121" t="s">
        <v>54</v>
      </c>
      <c r="B77" s="122">
        <v>0.52478790120503893</v>
      </c>
      <c r="C77" s="122">
        <v>0.57444752152921874</v>
      </c>
      <c r="D77" s="122">
        <v>0.37661345424197523</v>
      </c>
      <c r="E77" s="122">
        <v>0.34465669422950884</v>
      </c>
      <c r="F77" s="122">
        <v>0.36549211722420394</v>
      </c>
      <c r="G77" s="122">
        <v>0.35475094833003362</v>
      </c>
      <c r="H77" s="122">
        <v>0.29569075305498954</v>
      </c>
      <c r="I77" s="122">
        <v>0.30545468277463667</v>
      </c>
      <c r="J77" s="122">
        <v>0.63009342451399442</v>
      </c>
      <c r="K77" s="122">
        <v>0.86824400802505819</v>
      </c>
      <c r="L77" s="122">
        <v>0.81339986976308476</v>
      </c>
      <c r="M77" s="122">
        <v>0.50209781293729072</v>
      </c>
      <c r="N77" s="122">
        <v>0.45105941316074905</v>
      </c>
      <c r="O77" s="122">
        <v>0.4819379777801992</v>
      </c>
      <c r="P77" s="122">
        <v>0.52951295376954433</v>
      </c>
      <c r="Q77" s="122">
        <v>0.58976287862986376</v>
      </c>
      <c r="R77" s="122">
        <v>0.61423950384556647</v>
      </c>
      <c r="S77" s="122">
        <v>0.49513601762890996</v>
      </c>
      <c r="T77" s="122">
        <v>0.44927221403201256</v>
      </c>
      <c r="U77" s="122">
        <v>0.43428128309848202</v>
      </c>
      <c r="V77" s="122">
        <v>0.19120556920043963</v>
      </c>
      <c r="W77" s="122">
        <v>0.2755437134930222</v>
      </c>
      <c r="X77" s="122">
        <v>0.25638370195097182</v>
      </c>
      <c r="Y77" s="122">
        <v>0.25846898554373993</v>
      </c>
      <c r="DA77" s="130" t="s">
        <v>1811</v>
      </c>
    </row>
    <row r="78" spans="1:105" ht="12" customHeight="1" x14ac:dyDescent="0.25">
      <c r="A78" s="97" t="s">
        <v>189</v>
      </c>
      <c r="B78" s="98">
        <v>0.5060990817849651</v>
      </c>
      <c r="C78" s="98">
        <v>0.55686953435371855</v>
      </c>
      <c r="D78" s="98">
        <v>0.36215449158183921</v>
      </c>
      <c r="E78" s="98">
        <v>0.33165474229410902</v>
      </c>
      <c r="F78" s="98">
        <v>0.35338894152895128</v>
      </c>
      <c r="G78" s="98">
        <v>0.34311329384756301</v>
      </c>
      <c r="H78" s="98">
        <v>0.28363513943788971</v>
      </c>
      <c r="I78" s="98">
        <v>0.29100708087275717</v>
      </c>
      <c r="J78" s="98">
        <v>0.61119400019268899</v>
      </c>
      <c r="K78" s="98">
        <v>0.84431189592764222</v>
      </c>
      <c r="L78" s="98">
        <v>0.78901635506863632</v>
      </c>
      <c r="M78" s="98">
        <v>0.48255389278180449</v>
      </c>
      <c r="N78" s="98">
        <v>0.43449708184948277</v>
      </c>
      <c r="O78" s="98">
        <v>0.46529402454187974</v>
      </c>
      <c r="P78" s="98">
        <v>0.51249788872644753</v>
      </c>
      <c r="Q78" s="98">
        <v>0.57120095542142812</v>
      </c>
      <c r="R78" s="98">
        <v>0.59635895848000964</v>
      </c>
      <c r="S78" s="98">
        <v>0.47823796929047779</v>
      </c>
      <c r="T78" s="98">
        <v>0.43440311806658549</v>
      </c>
      <c r="U78" s="98">
        <v>0.42192697413517843</v>
      </c>
      <c r="V78" s="98">
        <v>0.18182769396893753</v>
      </c>
      <c r="W78" s="98">
        <v>0.26680041780382319</v>
      </c>
      <c r="X78" s="98">
        <v>0.24810886127489573</v>
      </c>
      <c r="Y78" s="98">
        <v>0.25015183944021946</v>
      </c>
      <c r="DA78" s="63" t="s">
        <v>1812</v>
      </c>
    </row>
    <row r="79" spans="1:105" ht="12" customHeight="1" x14ac:dyDescent="0.25">
      <c r="A79" s="109" t="s">
        <v>120</v>
      </c>
      <c r="B79" s="33">
        <v>1.8688819420073839E-2</v>
      </c>
      <c r="C79" s="33">
        <v>1.7577987175500204E-2</v>
      </c>
      <c r="D79" s="33">
        <v>1.4458962660136014E-2</v>
      </c>
      <c r="E79" s="33">
        <v>1.3001951935399828E-2</v>
      </c>
      <c r="F79" s="33">
        <v>1.210317569525265E-2</v>
      </c>
      <c r="G79" s="33">
        <v>1.1637654482470621E-2</v>
      </c>
      <c r="H79" s="33">
        <v>1.2055613617099836E-2</v>
      </c>
      <c r="I79" s="33">
        <v>1.4447601901879503E-2</v>
      </c>
      <c r="J79" s="33">
        <v>1.8899424321305421E-2</v>
      </c>
      <c r="K79" s="33">
        <v>2.3932112097415918E-2</v>
      </c>
      <c r="L79" s="33">
        <v>2.4383514694448456E-2</v>
      </c>
      <c r="M79" s="33">
        <v>1.9543920155486276E-2</v>
      </c>
      <c r="N79" s="33">
        <v>1.656233131126629E-2</v>
      </c>
      <c r="O79" s="33">
        <v>1.6643953238319457E-2</v>
      </c>
      <c r="P79" s="33">
        <v>1.7015065043096762E-2</v>
      </c>
      <c r="Q79" s="33">
        <v>1.8561923208435683E-2</v>
      </c>
      <c r="R79" s="33">
        <v>1.7880545365556881E-2</v>
      </c>
      <c r="S79" s="33">
        <v>1.689804833843216E-2</v>
      </c>
      <c r="T79" s="33">
        <v>1.4869095965427076E-2</v>
      </c>
      <c r="U79" s="33">
        <v>1.2354308963303558E-2</v>
      </c>
      <c r="V79" s="33">
        <v>9.3778752315020995E-3</v>
      </c>
      <c r="W79" s="33">
        <v>8.7432956891990172E-3</v>
      </c>
      <c r="X79" s="33">
        <v>8.2748406760760895E-3</v>
      </c>
      <c r="Y79" s="33">
        <v>8.3171461035204414E-3</v>
      </c>
      <c r="DA79" s="60" t="s">
        <v>1813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271.6906362062378</v>
      </c>
      <c r="C81" s="117">
        <f t="shared" si="28"/>
        <v>248.3449844100551</v>
      </c>
      <c r="D81" s="117">
        <f t="shared" si="28"/>
        <v>257.49322620614703</v>
      </c>
      <c r="E81" s="117">
        <f t="shared" si="28"/>
        <v>267.44303290958732</v>
      </c>
      <c r="F81" s="117">
        <f t="shared" si="28"/>
        <v>270.97468492783833</v>
      </c>
      <c r="G81" s="117">
        <f t="shared" si="28"/>
        <v>305.85042946902979</v>
      </c>
      <c r="H81" s="117">
        <f t="shared" si="28"/>
        <v>299.1046056395096</v>
      </c>
      <c r="I81" s="117">
        <f t="shared" si="28"/>
        <v>313.52958987505713</v>
      </c>
      <c r="J81" s="117">
        <f t="shared" si="28"/>
        <v>331.51006735621598</v>
      </c>
      <c r="K81" s="117">
        <f t="shared" si="28"/>
        <v>346.68171605021382</v>
      </c>
      <c r="L81" s="117">
        <f t="shared" si="28"/>
        <v>363.64639752020128</v>
      </c>
      <c r="M81" s="117">
        <f t="shared" si="28"/>
        <v>721.71505524474924</v>
      </c>
      <c r="N81" s="117">
        <f t="shared" si="28"/>
        <v>756.72161222787611</v>
      </c>
      <c r="O81" s="117">
        <f t="shared" si="28"/>
        <v>631.88092229764618</v>
      </c>
      <c r="P81" s="117">
        <f t="shared" si="28"/>
        <v>592.36970163281467</v>
      </c>
      <c r="Q81" s="117">
        <f t="shared" si="28"/>
        <v>599.72406525563269</v>
      </c>
      <c r="R81" s="117">
        <f t="shared" ref="R81:V81" si="29">R82+R85+R87+R100</f>
        <v>601.67529674881916</v>
      </c>
      <c r="S81" s="117">
        <f t="shared" si="29"/>
        <v>604.91348325760214</v>
      </c>
      <c r="T81" s="117">
        <f t="shared" si="29"/>
        <v>522.33526044330404</v>
      </c>
      <c r="U81" s="117">
        <f t="shared" si="29"/>
        <v>521.24980401164908</v>
      </c>
      <c r="V81" s="117">
        <f t="shared" si="29"/>
        <v>597.3304400954936</v>
      </c>
      <c r="W81" s="117">
        <f t="shared" ref="W81:Y81" si="30">W82+W85+W87+W100</f>
        <v>625.83663244741024</v>
      </c>
      <c r="X81" s="117">
        <f t="shared" si="30"/>
        <v>585.80031387336362</v>
      </c>
      <c r="Y81" s="117">
        <f t="shared" si="30"/>
        <v>574.40913988049931</v>
      </c>
      <c r="DA81" s="129" t="s">
        <v>1814</v>
      </c>
    </row>
    <row r="82" spans="1:105" ht="12.95" customHeight="1" x14ac:dyDescent="0.25">
      <c r="A82" s="121" t="s">
        <v>57</v>
      </c>
      <c r="B82" s="122">
        <f t="shared" ref="B82:Q82" si="31">SUM(B83:B84)</f>
        <v>251.17886663615079</v>
      </c>
      <c r="C82" s="122">
        <f t="shared" si="31"/>
        <v>230.83688236609288</v>
      </c>
      <c r="D82" s="122">
        <f t="shared" si="31"/>
        <v>239.42404421355712</v>
      </c>
      <c r="E82" s="122">
        <f t="shared" si="31"/>
        <v>249.02803748787713</v>
      </c>
      <c r="F82" s="122">
        <f t="shared" si="31"/>
        <v>251.77491130284741</v>
      </c>
      <c r="G82" s="122">
        <f t="shared" si="31"/>
        <v>285.32482227846174</v>
      </c>
      <c r="H82" s="122">
        <f t="shared" si="31"/>
        <v>278.48982666742228</v>
      </c>
      <c r="I82" s="122">
        <f t="shared" si="31"/>
        <v>291.40598965140873</v>
      </c>
      <c r="J82" s="122">
        <f t="shared" si="31"/>
        <v>308.88451976213764</v>
      </c>
      <c r="K82" s="122">
        <f t="shared" si="31"/>
        <v>322.01058162693602</v>
      </c>
      <c r="L82" s="122">
        <f t="shared" si="31"/>
        <v>341.06217329554778</v>
      </c>
      <c r="M82" s="122">
        <f t="shared" si="31"/>
        <v>676.62171644878447</v>
      </c>
      <c r="N82" s="122">
        <f t="shared" si="31"/>
        <v>710.42737307056302</v>
      </c>
      <c r="O82" s="122">
        <f t="shared" si="31"/>
        <v>586.69219823002868</v>
      </c>
      <c r="P82" s="122">
        <f t="shared" si="31"/>
        <v>546.86846690825871</v>
      </c>
      <c r="Q82" s="122">
        <f t="shared" si="31"/>
        <v>550.27859754569306</v>
      </c>
      <c r="R82" s="122">
        <f t="shared" ref="R82:V82" si="32">SUM(R83:R84)</f>
        <v>551.42388576512292</v>
      </c>
      <c r="S82" s="122">
        <f t="shared" si="32"/>
        <v>556.50846156819102</v>
      </c>
      <c r="T82" s="122">
        <f t="shared" si="32"/>
        <v>475.86944612844758</v>
      </c>
      <c r="U82" s="122">
        <f t="shared" si="32"/>
        <v>473.41368664049423</v>
      </c>
      <c r="V82" s="122">
        <f t="shared" si="32"/>
        <v>544.16759419787502</v>
      </c>
      <c r="W82" s="122">
        <f t="shared" ref="W82:Y82" si="33">SUM(W83:W84)</f>
        <v>570.1697174397475</v>
      </c>
      <c r="X82" s="122">
        <f t="shared" si="33"/>
        <v>528.79824814874894</v>
      </c>
      <c r="Y82" s="122">
        <f t="shared" si="33"/>
        <v>516.93825739983129</v>
      </c>
      <c r="DA82" s="130" t="s">
        <v>1815</v>
      </c>
    </row>
    <row r="83" spans="1:105" ht="12" customHeight="1" x14ac:dyDescent="0.25">
      <c r="A83" s="97" t="s">
        <v>199</v>
      </c>
      <c r="B83" s="98">
        <v>248.77287408913898</v>
      </c>
      <c r="C83" s="98">
        <v>228.68295439727774</v>
      </c>
      <c r="D83" s="98">
        <v>237.25009798494585</v>
      </c>
      <c r="E83" s="98">
        <v>246.81947317009895</v>
      </c>
      <c r="F83" s="98">
        <v>249.61163013690268</v>
      </c>
      <c r="G83" s="98">
        <v>282.89465354608762</v>
      </c>
      <c r="H83" s="98">
        <v>276.18420316338967</v>
      </c>
      <c r="I83" s="98">
        <v>289.04621118837872</v>
      </c>
      <c r="J83" s="98">
        <v>306.42127279484492</v>
      </c>
      <c r="K83" s="98">
        <v>319.49275372183382</v>
      </c>
      <c r="L83" s="98">
        <v>338.41179922174967</v>
      </c>
      <c r="M83" s="98">
        <v>671.43544492552792</v>
      </c>
      <c r="N83" s="98">
        <v>705.01484915655624</v>
      </c>
      <c r="O83" s="98">
        <v>582.32152831683322</v>
      </c>
      <c r="P83" s="98">
        <v>542.8580921064804</v>
      </c>
      <c r="Q83" s="98">
        <v>546.28061254938154</v>
      </c>
      <c r="R83" s="98">
        <v>547.44823951351157</v>
      </c>
      <c r="S83" s="98">
        <v>552.54834423222849</v>
      </c>
      <c r="T83" s="98">
        <v>472.49803108114639</v>
      </c>
      <c r="U83" s="98">
        <v>470.05478736267781</v>
      </c>
      <c r="V83" s="98">
        <v>540.31084573468559</v>
      </c>
      <c r="W83" s="98">
        <v>566.12607780776921</v>
      </c>
      <c r="X83" s="98">
        <v>525.03936195273229</v>
      </c>
      <c r="Y83" s="98">
        <v>513.26236247784732</v>
      </c>
      <c r="DA83" s="63" t="s">
        <v>1816</v>
      </c>
    </row>
    <row r="84" spans="1:105" ht="12" customHeight="1" x14ac:dyDescent="0.25">
      <c r="A84" s="97" t="s">
        <v>53</v>
      </c>
      <c r="B84" s="98">
        <v>2.4059925470118051</v>
      </c>
      <c r="C84" s="98">
        <v>2.1539279688151329</v>
      </c>
      <c r="D84" s="98">
        <v>2.1739462286112614</v>
      </c>
      <c r="E84" s="98">
        <v>2.2085643177781877</v>
      </c>
      <c r="F84" s="98">
        <v>2.1632811659447322</v>
      </c>
      <c r="G84" s="98">
        <v>2.4301687323740948</v>
      </c>
      <c r="H84" s="98">
        <v>2.305623504032603</v>
      </c>
      <c r="I84" s="98">
        <v>2.3597784630299832</v>
      </c>
      <c r="J84" s="98">
        <v>2.4632469672927009</v>
      </c>
      <c r="K84" s="98">
        <v>2.5178279051021879</v>
      </c>
      <c r="L84" s="98">
        <v>2.6503740737981065</v>
      </c>
      <c r="M84" s="98">
        <v>5.1862715232566012</v>
      </c>
      <c r="N84" s="98">
        <v>5.4125239140067967</v>
      </c>
      <c r="O84" s="98">
        <v>4.3706699131954974</v>
      </c>
      <c r="P84" s="98">
        <v>4.0103748017782674</v>
      </c>
      <c r="Q84" s="98">
        <v>3.997984996311517</v>
      </c>
      <c r="R84" s="98">
        <v>3.9756462516113427</v>
      </c>
      <c r="S84" s="98">
        <v>3.9601173359625785</v>
      </c>
      <c r="T84" s="98">
        <v>3.3714150473011784</v>
      </c>
      <c r="U84" s="98">
        <v>3.3588992778164397</v>
      </c>
      <c r="V84" s="98">
        <v>3.8567484631894002</v>
      </c>
      <c r="W84" s="98">
        <v>4.0436396319782588</v>
      </c>
      <c r="X84" s="98">
        <v>3.7588861960166708</v>
      </c>
      <c r="Y84" s="98">
        <v>3.6758949219840127</v>
      </c>
      <c r="DA84" s="63" t="s">
        <v>1817</v>
      </c>
    </row>
    <row r="85" spans="1:105" ht="12.95" customHeight="1" x14ac:dyDescent="0.25">
      <c r="A85" s="121" t="s">
        <v>92</v>
      </c>
      <c r="B85" s="122">
        <f t="shared" ref="B85:Y85" si="34">B86</f>
        <v>1.4624672997122071E-2</v>
      </c>
      <c r="C85" s="122">
        <f t="shared" si="34"/>
        <v>1.5485522837305758E-2</v>
      </c>
      <c r="D85" s="122">
        <f t="shared" si="34"/>
        <v>1.644564767054248E-2</v>
      </c>
      <c r="E85" s="122">
        <f t="shared" si="34"/>
        <v>1.6321790570969354E-2</v>
      </c>
      <c r="F85" s="122">
        <f t="shared" si="34"/>
        <v>1.6990196594810995E-2</v>
      </c>
      <c r="G85" s="122">
        <f t="shared" si="34"/>
        <v>1.9540632391911884E-2</v>
      </c>
      <c r="H85" s="122">
        <f t="shared" si="34"/>
        <v>2.3888303948935739E-2</v>
      </c>
      <c r="I85" s="122">
        <f t="shared" si="34"/>
        <v>2.8557264611398531E-2</v>
      </c>
      <c r="J85" s="122">
        <f t="shared" si="34"/>
        <v>3.2810775493071487E-2</v>
      </c>
      <c r="K85" s="122">
        <f t="shared" si="34"/>
        <v>4.0112530647124056E-2</v>
      </c>
      <c r="L85" s="122">
        <f t="shared" si="34"/>
        <v>5.7982281418739845E-2</v>
      </c>
      <c r="M85" s="122">
        <f t="shared" si="34"/>
        <v>7.5100793670230162E-2</v>
      </c>
      <c r="N85" s="122">
        <f t="shared" si="34"/>
        <v>0.11521455243563199</v>
      </c>
      <c r="O85" s="122">
        <f t="shared" si="34"/>
        <v>0.14834248690582805</v>
      </c>
      <c r="P85" s="122">
        <f t="shared" si="34"/>
        <v>0.16567113372956999</v>
      </c>
      <c r="Q85" s="122">
        <f t="shared" si="34"/>
        <v>0.15490491952961488</v>
      </c>
      <c r="R85" s="122">
        <f t="shared" si="34"/>
        <v>0.14475721760971264</v>
      </c>
      <c r="S85" s="122">
        <f t="shared" si="34"/>
        <v>0.13206098800961819</v>
      </c>
      <c r="T85" s="122">
        <f t="shared" si="34"/>
        <v>0.11686013635049831</v>
      </c>
      <c r="U85" s="122">
        <f t="shared" si="34"/>
        <v>9.6024100797377929E-2</v>
      </c>
      <c r="V85" s="122">
        <f t="shared" si="34"/>
        <v>9.6267706443141088E-2</v>
      </c>
      <c r="W85" s="122">
        <f t="shared" si="34"/>
        <v>0.10895731240878964</v>
      </c>
      <c r="X85" s="122">
        <f t="shared" si="34"/>
        <v>0.14820896468651065</v>
      </c>
      <c r="Y85" s="122">
        <f t="shared" si="34"/>
        <v>0.17838576130586598</v>
      </c>
      <c r="DA85" s="130" t="s">
        <v>1818</v>
      </c>
    </row>
    <row r="86" spans="1:105" ht="12" customHeight="1" x14ac:dyDescent="0.25">
      <c r="A86" s="97" t="s">
        <v>53</v>
      </c>
      <c r="B86" s="98">
        <v>1.4624672997122071E-2</v>
      </c>
      <c r="C86" s="98">
        <v>1.5485522837305758E-2</v>
      </c>
      <c r="D86" s="98">
        <v>1.644564767054248E-2</v>
      </c>
      <c r="E86" s="98">
        <v>1.6321790570969354E-2</v>
      </c>
      <c r="F86" s="98">
        <v>1.6990196594810995E-2</v>
      </c>
      <c r="G86" s="98">
        <v>1.9540632391911884E-2</v>
      </c>
      <c r="H86" s="98">
        <v>2.3888303948935739E-2</v>
      </c>
      <c r="I86" s="98">
        <v>2.8557264611398531E-2</v>
      </c>
      <c r="J86" s="98">
        <v>3.2810775493071487E-2</v>
      </c>
      <c r="K86" s="98">
        <v>4.0112530647124056E-2</v>
      </c>
      <c r="L86" s="98">
        <v>5.7982281418739845E-2</v>
      </c>
      <c r="M86" s="98">
        <v>7.5100793670230162E-2</v>
      </c>
      <c r="N86" s="98">
        <v>0.11521455243563199</v>
      </c>
      <c r="O86" s="98">
        <v>0.14834248690582805</v>
      </c>
      <c r="P86" s="98">
        <v>0.16567113372956999</v>
      </c>
      <c r="Q86" s="98">
        <v>0.15490491952961488</v>
      </c>
      <c r="R86" s="98">
        <v>0.14475721760971264</v>
      </c>
      <c r="S86" s="98">
        <v>0.13206098800961819</v>
      </c>
      <c r="T86" s="98">
        <v>0.11686013635049831</v>
      </c>
      <c r="U86" s="98">
        <v>9.6024100797377929E-2</v>
      </c>
      <c r="V86" s="98">
        <v>9.6267706443141088E-2</v>
      </c>
      <c r="W86" s="98">
        <v>0.10895731240878964</v>
      </c>
      <c r="X86" s="98">
        <v>0.14820896468651065</v>
      </c>
      <c r="Y86" s="98">
        <v>0.17838576130586598</v>
      </c>
      <c r="DA86" s="63" t="s">
        <v>1819</v>
      </c>
    </row>
    <row r="87" spans="1:105" ht="12" customHeight="1" x14ac:dyDescent="0.25">
      <c r="A87" s="121" t="s">
        <v>55</v>
      </c>
      <c r="B87" s="122">
        <v>17.799615568102759</v>
      </c>
      <c r="C87" s="122">
        <v>14.943639665743476</v>
      </c>
      <c r="D87" s="122">
        <v>15.454156129863616</v>
      </c>
      <c r="E87" s="122">
        <v>15.68466378747214</v>
      </c>
      <c r="F87" s="122">
        <v>16.28886635929512</v>
      </c>
      <c r="G87" s="122">
        <v>17.409058343476943</v>
      </c>
      <c r="H87" s="122">
        <v>17.316440185836317</v>
      </c>
      <c r="I87" s="122">
        <v>18.67482651087828</v>
      </c>
      <c r="J87" s="122">
        <v>19.212738446300818</v>
      </c>
      <c r="K87" s="122">
        <v>20.525083250824899</v>
      </c>
      <c r="L87" s="122">
        <v>17.473205601222944</v>
      </c>
      <c r="M87" s="122">
        <v>38.458252626947072</v>
      </c>
      <c r="N87" s="122">
        <v>38.863994942401526</v>
      </c>
      <c r="O87" s="122">
        <v>36.950373010702165</v>
      </c>
      <c r="P87" s="122">
        <v>37.496411129004919</v>
      </c>
      <c r="Q87" s="122">
        <v>40.960638069376259</v>
      </c>
      <c r="R87" s="122">
        <v>42.007744557814</v>
      </c>
      <c r="S87" s="122">
        <v>39.736645718092262</v>
      </c>
      <c r="T87" s="122">
        <v>37.576607815990471</v>
      </c>
      <c r="U87" s="122">
        <v>38.769358339954771</v>
      </c>
      <c r="V87" s="122">
        <v>43.485414170834694</v>
      </c>
      <c r="W87" s="122">
        <v>45.657973014200259</v>
      </c>
      <c r="X87" s="122">
        <v>47.083823640255609</v>
      </c>
      <c r="Y87" s="122">
        <v>47.386495131646598</v>
      </c>
      <c r="DA87" s="130" t="s">
        <v>1820</v>
      </c>
    </row>
    <row r="88" spans="1:105" ht="12" customHeight="1" x14ac:dyDescent="0.25">
      <c r="A88" s="97" t="s">
        <v>132</v>
      </c>
      <c r="B88" s="98">
        <v>17.139026841417</v>
      </c>
      <c r="C88" s="98">
        <v>14.379862146065555</v>
      </c>
      <c r="D88" s="98">
        <v>14.917592708923047</v>
      </c>
      <c r="E88" s="98">
        <v>15.153203898331542</v>
      </c>
      <c r="F88" s="98">
        <v>15.730722231189368</v>
      </c>
      <c r="G88" s="98">
        <v>16.787754557512507</v>
      </c>
      <c r="H88" s="98">
        <v>16.613534617383596</v>
      </c>
      <c r="I88" s="98">
        <v>17.861788927432595</v>
      </c>
      <c r="J88" s="98">
        <v>18.350484088382373</v>
      </c>
      <c r="K88" s="98">
        <v>19.437532861387812</v>
      </c>
      <c r="L88" s="98">
        <v>16.169046040422259</v>
      </c>
      <c r="M88" s="98">
        <v>36.619040119284954</v>
      </c>
      <c r="N88" s="98">
        <v>36.875102254659069</v>
      </c>
      <c r="O88" s="98">
        <v>34.762089490265737</v>
      </c>
      <c r="P88" s="98">
        <v>35.332538977729861</v>
      </c>
      <c r="Q88" s="98">
        <v>38.631591488183659</v>
      </c>
      <c r="R88" s="98">
        <v>39.521965129059915</v>
      </c>
      <c r="S88" s="98">
        <v>37.433263828660948</v>
      </c>
      <c r="T88" s="98">
        <v>35.190966862464649</v>
      </c>
      <c r="U88" s="98">
        <v>36.391747819556187</v>
      </c>
      <c r="V88" s="98">
        <v>41.298798934560949</v>
      </c>
      <c r="W88" s="98">
        <v>43.476416521701587</v>
      </c>
      <c r="X88" s="98">
        <v>45.561160612937336</v>
      </c>
      <c r="Y88" s="98">
        <v>45.78024925212555</v>
      </c>
      <c r="DA88" s="63" t="s">
        <v>1821</v>
      </c>
    </row>
    <row r="89" spans="1:105" ht="12" customHeight="1" x14ac:dyDescent="0.25">
      <c r="A89" s="97" t="s">
        <v>131</v>
      </c>
      <c r="B89" s="98">
        <v>1.7189191215781423E-2</v>
      </c>
      <c r="C89" s="98">
        <v>1.3952033912533478E-2</v>
      </c>
      <c r="D89" s="98">
        <v>1.4989734215176052E-2</v>
      </c>
      <c r="E89" s="98">
        <v>1.5001103465555263E-2</v>
      </c>
      <c r="F89" s="98">
        <v>1.5279758585543845E-2</v>
      </c>
      <c r="G89" s="98">
        <v>1.6754072319222931E-2</v>
      </c>
      <c r="H89" s="98">
        <v>1.5927730566901131E-2</v>
      </c>
      <c r="I89" s="98">
        <v>2.6398662723276161E-2</v>
      </c>
      <c r="J89" s="98">
        <v>3.2163363493481742E-2</v>
      </c>
      <c r="K89" s="98">
        <v>2.9980070774706779E-2</v>
      </c>
      <c r="L89" s="98">
        <v>2.0795420327879212E-2</v>
      </c>
      <c r="M89" s="98">
        <v>7.0969335004039319E-2</v>
      </c>
      <c r="N89" s="98">
        <v>6.5789616434253836E-2</v>
      </c>
      <c r="O89" s="98">
        <v>5.9845734307567469E-2</v>
      </c>
      <c r="P89" s="98">
        <v>6.1001289250205905E-2</v>
      </c>
      <c r="Q89" s="98">
        <v>6.6603066451098591E-2</v>
      </c>
      <c r="R89" s="98">
        <v>6.74940757993783E-2</v>
      </c>
      <c r="S89" s="98">
        <v>6.2360279366608776E-2</v>
      </c>
      <c r="T89" s="98">
        <v>5.5849399673800523E-2</v>
      </c>
      <c r="U89" s="98">
        <v>5.1728830782337698E-2</v>
      </c>
      <c r="V89" s="98">
        <v>5.7027840181194722E-2</v>
      </c>
      <c r="W89" s="98">
        <v>5.5697044712198822E-2</v>
      </c>
      <c r="X89" s="98">
        <v>6.0352784558942149E-2</v>
      </c>
      <c r="Y89" s="98">
        <v>5.6435656239881532E-2</v>
      </c>
      <c r="DA89" s="63" t="s">
        <v>1822</v>
      </c>
    </row>
    <row r="90" spans="1:105" ht="12" customHeight="1" x14ac:dyDescent="0.25">
      <c r="A90" s="100" t="s">
        <v>199</v>
      </c>
      <c r="B90" s="101">
        <v>1.0324906820496237E-2</v>
      </c>
      <c r="C90" s="101">
        <v>9.7460495571440701E-3</v>
      </c>
      <c r="D90" s="101">
        <v>1.0255799574553458E-2</v>
      </c>
      <c r="E90" s="101">
        <v>9.8321758990488131E-3</v>
      </c>
      <c r="F90" s="101">
        <v>1.0074457937535848E-2</v>
      </c>
      <c r="G90" s="101">
        <v>1.0074707920826056E-2</v>
      </c>
      <c r="H90" s="101">
        <v>9.9267489724304721E-3</v>
      </c>
      <c r="I90" s="101">
        <v>1.6245261388693293E-2</v>
      </c>
      <c r="J90" s="101">
        <v>1.9628348258831425E-2</v>
      </c>
      <c r="K90" s="101">
        <v>1.8439068086115121E-2</v>
      </c>
      <c r="L90" s="101">
        <v>1.2461007371924961E-2</v>
      </c>
      <c r="M90" s="101">
        <v>4.1866705906207703E-2</v>
      </c>
      <c r="N90" s="101">
        <v>3.8532668962879865E-2</v>
      </c>
      <c r="O90" s="101">
        <v>3.6909855683307555E-2</v>
      </c>
      <c r="P90" s="101">
        <v>3.7758008039290462E-2</v>
      </c>
      <c r="Q90" s="101">
        <v>4.3034731906811591E-2</v>
      </c>
      <c r="R90" s="101">
        <v>4.5731326911019506E-2</v>
      </c>
      <c r="S90" s="101">
        <v>4.113604082996028E-2</v>
      </c>
      <c r="T90" s="101">
        <v>3.8350625756871613E-2</v>
      </c>
      <c r="U90" s="101">
        <v>3.5758522252285797E-2</v>
      </c>
      <c r="V90" s="101">
        <v>3.9226173948633723E-2</v>
      </c>
      <c r="W90" s="101">
        <v>4.0179779681777564E-2</v>
      </c>
      <c r="X90" s="101">
        <v>4.3775372513257436E-2</v>
      </c>
      <c r="Y90" s="101">
        <v>4.1257925941570635E-2</v>
      </c>
      <c r="DA90" s="131" t="s">
        <v>1823</v>
      </c>
    </row>
    <row r="91" spans="1:105" ht="12" customHeight="1" x14ac:dyDescent="0.25">
      <c r="A91" s="103" t="s">
        <v>52</v>
      </c>
      <c r="B91" s="104">
        <v>6.8642843952851865E-3</v>
      </c>
      <c r="C91" s="104">
        <v>4.2059843553894083E-3</v>
      </c>
      <c r="D91" s="104">
        <v>4.7339346406225936E-3</v>
      </c>
      <c r="E91" s="104">
        <v>5.1689275665064505E-3</v>
      </c>
      <c r="F91" s="104">
        <v>5.2053006480079975E-3</v>
      </c>
      <c r="G91" s="104">
        <v>6.6793643983968755E-3</v>
      </c>
      <c r="H91" s="104">
        <v>6.0009815944706583E-3</v>
      </c>
      <c r="I91" s="104">
        <v>1.0153401334582868E-2</v>
      </c>
      <c r="J91" s="104">
        <v>1.2535015234650313E-2</v>
      </c>
      <c r="K91" s="104">
        <v>1.1541002688591658E-2</v>
      </c>
      <c r="L91" s="104">
        <v>8.3344129559542526E-3</v>
      </c>
      <c r="M91" s="104">
        <v>2.9102629097831612E-2</v>
      </c>
      <c r="N91" s="104">
        <v>2.7256947471373968E-2</v>
      </c>
      <c r="O91" s="104">
        <v>2.2935878624259918E-2</v>
      </c>
      <c r="P91" s="104">
        <v>2.3243281210915442E-2</v>
      </c>
      <c r="Q91" s="104">
        <v>2.3568334544287001E-2</v>
      </c>
      <c r="R91" s="104">
        <v>2.1762748888358802E-2</v>
      </c>
      <c r="S91" s="104">
        <v>2.1224238536648492E-2</v>
      </c>
      <c r="T91" s="104">
        <v>1.7498773916928907E-2</v>
      </c>
      <c r="U91" s="104">
        <v>1.5970308530051897E-2</v>
      </c>
      <c r="V91" s="104">
        <v>1.7801666232560999E-2</v>
      </c>
      <c r="W91" s="104">
        <v>1.5517265030421258E-2</v>
      </c>
      <c r="X91" s="104">
        <v>1.6577412045684716E-2</v>
      </c>
      <c r="Y91" s="104">
        <v>1.5177730298310897E-2</v>
      </c>
      <c r="DA91" s="132" t="s">
        <v>1824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4.4322407397149352E-4</v>
      </c>
      <c r="E92" s="101">
        <v>9.623038765279885E-4</v>
      </c>
      <c r="F92" s="101">
        <v>1.1715055081071566E-3</v>
      </c>
      <c r="G92" s="101">
        <v>2.1923690059327738E-3</v>
      </c>
      <c r="H92" s="101">
        <v>2.6166184052099427E-3</v>
      </c>
      <c r="I92" s="101">
        <v>3.8348776159399267E-3</v>
      </c>
      <c r="J92" s="101">
        <v>3.9594282621470724E-3</v>
      </c>
      <c r="K92" s="101">
        <v>4.7488720015506558E-3</v>
      </c>
      <c r="L92" s="101">
        <v>5.3130202553189048E-3</v>
      </c>
      <c r="M92" s="101">
        <v>7.7179342295745921E-3</v>
      </c>
      <c r="N92" s="101">
        <v>7.7188701129391633E-3</v>
      </c>
      <c r="O92" s="101">
        <v>8.4653453639298489E-3</v>
      </c>
      <c r="P92" s="101">
        <v>1.247585063737278E-2</v>
      </c>
      <c r="Q92" s="101">
        <v>7.9769500893345432E-3</v>
      </c>
      <c r="R92" s="101">
        <v>8.2373780939293158E-3</v>
      </c>
      <c r="S92" s="101">
        <v>7.9366739608674949E-3</v>
      </c>
      <c r="T92" s="101">
        <v>7.3016314097111498E-3</v>
      </c>
      <c r="U92" s="101">
        <v>7.6407597825745325E-3</v>
      </c>
      <c r="V92" s="101">
        <v>7.3275860850579196E-3</v>
      </c>
      <c r="W92" s="101">
        <v>6.9670214874164131E-3</v>
      </c>
      <c r="X92" s="101">
        <v>6.2495030809111719E-3</v>
      </c>
      <c r="Y92" s="101">
        <v>7.081061845207925E-3</v>
      </c>
      <c r="DA92" s="131" t="s">
        <v>1825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1826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1827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1828</v>
      </c>
    </row>
    <row r="96" spans="1:105" ht="12" customHeight="1" x14ac:dyDescent="0.25">
      <c r="A96" s="106" t="s">
        <v>122</v>
      </c>
      <c r="B96" s="101">
        <v>0.58350592140760893</v>
      </c>
      <c r="C96" s="101">
        <v>0.49864019889470723</v>
      </c>
      <c r="D96" s="101">
        <v>0.47084590956689215</v>
      </c>
      <c r="E96" s="101">
        <v>0.46637991187916711</v>
      </c>
      <c r="F96" s="101">
        <v>0.49163745031847939</v>
      </c>
      <c r="G96" s="101">
        <v>0.54491254507594677</v>
      </c>
      <c r="H96" s="101">
        <v>0.6176370742722066</v>
      </c>
      <c r="I96" s="101">
        <v>0.64891540984187768</v>
      </c>
      <c r="J96" s="101">
        <v>0.67773048412794512</v>
      </c>
      <c r="K96" s="101">
        <v>0.88355833438049114</v>
      </c>
      <c r="L96" s="101">
        <v>1.0751118804367847</v>
      </c>
      <c r="M96" s="101">
        <v>1.5025737440690397</v>
      </c>
      <c r="N96" s="101">
        <v>1.6404406819864026</v>
      </c>
      <c r="O96" s="101">
        <v>1.8227387291649495</v>
      </c>
      <c r="P96" s="101">
        <v>1.8015165510252518</v>
      </c>
      <c r="Q96" s="101">
        <v>1.9501599834411707</v>
      </c>
      <c r="R96" s="101">
        <v>2.0874391055801222</v>
      </c>
      <c r="S96" s="101">
        <v>1.9367301554304448</v>
      </c>
      <c r="T96" s="101">
        <v>2.0218158386263489</v>
      </c>
      <c r="U96" s="101">
        <v>2.0233132364951882</v>
      </c>
      <c r="V96" s="101">
        <v>1.8561568636135772</v>
      </c>
      <c r="W96" s="101">
        <v>1.8580565470958077</v>
      </c>
      <c r="X96" s="101">
        <v>1.2880243613507589</v>
      </c>
      <c r="Y96" s="101">
        <v>1.3679769121524845</v>
      </c>
      <c r="DA96" s="131" t="s">
        <v>1829</v>
      </c>
    </row>
    <row r="97" spans="1:105" ht="12" customHeight="1" x14ac:dyDescent="0.25">
      <c r="A97" s="107" t="s">
        <v>121</v>
      </c>
      <c r="B97" s="104">
        <v>5.9893614062367651E-2</v>
      </c>
      <c r="C97" s="104">
        <v>5.1185286870680961E-2</v>
      </c>
      <c r="D97" s="104">
        <v>5.0284553084530552E-2</v>
      </c>
      <c r="E97" s="104">
        <v>4.9116569919345418E-2</v>
      </c>
      <c r="F97" s="104">
        <v>5.0055413693619356E-2</v>
      </c>
      <c r="G97" s="104">
        <v>5.7444799563335126E-2</v>
      </c>
      <c r="H97" s="104">
        <v>6.6724145208405056E-2</v>
      </c>
      <c r="I97" s="104">
        <v>0.13388863326458816</v>
      </c>
      <c r="J97" s="104">
        <v>0.14840108203487321</v>
      </c>
      <c r="K97" s="104">
        <v>0.16926311228033925</v>
      </c>
      <c r="L97" s="104">
        <v>0.20293923978070061</v>
      </c>
      <c r="M97" s="104">
        <v>0.25795149435946718</v>
      </c>
      <c r="N97" s="104">
        <v>0.27494351920885979</v>
      </c>
      <c r="O97" s="104">
        <v>0.29723371159998785</v>
      </c>
      <c r="P97" s="104">
        <v>0.28887846036222986</v>
      </c>
      <c r="Q97" s="104">
        <v>0.30430658121099652</v>
      </c>
      <c r="R97" s="104">
        <v>0.32260886928065335</v>
      </c>
      <c r="S97" s="104">
        <v>0.29635478067338944</v>
      </c>
      <c r="T97" s="104">
        <v>0.30067408381596306</v>
      </c>
      <c r="U97" s="104">
        <v>0.29492769333847707</v>
      </c>
      <c r="V97" s="104">
        <v>0.26610294639391779</v>
      </c>
      <c r="W97" s="104">
        <v>0.26083587920324691</v>
      </c>
      <c r="X97" s="104">
        <v>0.16803637832766527</v>
      </c>
      <c r="Y97" s="104">
        <v>0.17475224928347374</v>
      </c>
      <c r="DA97" s="132" t="s">
        <v>1830</v>
      </c>
    </row>
    <row r="98" spans="1:105" ht="12" customHeight="1" x14ac:dyDescent="0.25">
      <c r="A98" s="108" t="s">
        <v>53</v>
      </c>
      <c r="B98" s="98">
        <v>3.5974884670024646E-2</v>
      </c>
      <c r="C98" s="98">
        <v>3.5754001504149521E-2</v>
      </c>
      <c r="D98" s="98">
        <v>3.4403782107054734E-2</v>
      </c>
      <c r="E98" s="98">
        <v>3.2192547932466883E-2</v>
      </c>
      <c r="F98" s="98">
        <v>3.300254098063507E-2</v>
      </c>
      <c r="G98" s="98">
        <v>3.4542802022911247E-2</v>
      </c>
      <c r="H98" s="98">
        <v>4.1587828923662078E-2</v>
      </c>
      <c r="I98" s="98">
        <v>8.2399614559907838E-2</v>
      </c>
      <c r="J98" s="98">
        <v>9.0543036940225391E-2</v>
      </c>
      <c r="K98" s="98">
        <v>0.10410949236928413</v>
      </c>
      <c r="L98" s="98">
        <v>0.12165609765880975</v>
      </c>
      <c r="M98" s="98">
        <v>0.15206554609474127</v>
      </c>
      <c r="N98" s="98">
        <v>0.16098460946716581</v>
      </c>
      <c r="O98" s="98">
        <v>0.18328483529702375</v>
      </c>
      <c r="P98" s="98">
        <v>0.17877195637288004</v>
      </c>
      <c r="Q98" s="98">
        <v>0.19658915338177976</v>
      </c>
      <c r="R98" s="98">
        <v>0.21856345902964353</v>
      </c>
      <c r="S98" s="98">
        <v>0.19548255558647507</v>
      </c>
      <c r="T98" s="98">
        <v>0.20648380392449714</v>
      </c>
      <c r="U98" s="98">
        <v>0.20390359462366262</v>
      </c>
      <c r="V98" s="98">
        <v>0.18306034553612796</v>
      </c>
      <c r="W98" s="98">
        <v>0.18815814703284642</v>
      </c>
      <c r="X98" s="98">
        <v>0.12188171127750055</v>
      </c>
      <c r="Y98" s="98">
        <v>0.12775350362195567</v>
      </c>
      <c r="DA98" s="63" t="s">
        <v>1831</v>
      </c>
    </row>
    <row r="99" spans="1:105" ht="12" customHeight="1" x14ac:dyDescent="0.25">
      <c r="A99" s="108" t="s">
        <v>52</v>
      </c>
      <c r="B99" s="98">
        <v>2.3918729392343002E-2</v>
      </c>
      <c r="C99" s="98">
        <v>1.5431285366531442E-2</v>
      </c>
      <c r="D99" s="98">
        <v>1.5880770977475818E-2</v>
      </c>
      <c r="E99" s="98">
        <v>1.6924021986878538E-2</v>
      </c>
      <c r="F99" s="98">
        <v>1.7052872712984286E-2</v>
      </c>
      <c r="G99" s="98">
        <v>2.290199754042388E-2</v>
      </c>
      <c r="H99" s="98">
        <v>2.5136316284742975E-2</v>
      </c>
      <c r="I99" s="98">
        <v>5.1489018704680339E-2</v>
      </c>
      <c r="J99" s="98">
        <v>5.7858045094647814E-2</v>
      </c>
      <c r="K99" s="98">
        <v>6.5153619911055116E-2</v>
      </c>
      <c r="L99" s="98">
        <v>8.1283142121890861E-2</v>
      </c>
      <c r="M99" s="98">
        <v>0.10588594826472594</v>
      </c>
      <c r="N99" s="98">
        <v>0.11395890974169398</v>
      </c>
      <c r="O99" s="98">
        <v>0.1139488763029641</v>
      </c>
      <c r="P99" s="98">
        <v>0.1101065039893498</v>
      </c>
      <c r="Q99" s="98">
        <v>0.10771742782921673</v>
      </c>
      <c r="R99" s="98">
        <v>0.10404541025100983</v>
      </c>
      <c r="S99" s="98">
        <v>0.10087222508691437</v>
      </c>
      <c r="T99" s="98">
        <v>9.4190279891465944E-2</v>
      </c>
      <c r="U99" s="98">
        <v>9.1024098714814469E-2</v>
      </c>
      <c r="V99" s="98">
        <v>8.3042600857789847E-2</v>
      </c>
      <c r="W99" s="98">
        <v>7.2677732170400466E-2</v>
      </c>
      <c r="X99" s="98">
        <v>4.6154667050164716E-2</v>
      </c>
      <c r="Y99" s="98">
        <v>4.6998745661518071E-2</v>
      </c>
      <c r="DA99" s="63" t="s">
        <v>1832</v>
      </c>
    </row>
    <row r="100" spans="1:105" ht="12" customHeight="1" x14ac:dyDescent="0.25">
      <c r="A100" s="121" t="s">
        <v>54</v>
      </c>
      <c r="B100" s="122">
        <v>2.6975293289871014</v>
      </c>
      <c r="C100" s="122">
        <v>2.5489768553814276</v>
      </c>
      <c r="D100" s="122">
        <v>2.5985802150557795</v>
      </c>
      <c r="E100" s="122">
        <v>2.7140098436671187</v>
      </c>
      <c r="F100" s="122">
        <v>2.8939170691009823</v>
      </c>
      <c r="G100" s="122">
        <v>3.0970082146992031</v>
      </c>
      <c r="H100" s="122">
        <v>3.2744504823020835</v>
      </c>
      <c r="I100" s="122">
        <v>3.4202164481587047</v>
      </c>
      <c r="J100" s="122">
        <v>3.3799983722844344</v>
      </c>
      <c r="K100" s="122">
        <v>4.1059386418057722</v>
      </c>
      <c r="L100" s="122">
        <v>5.0530363420118265</v>
      </c>
      <c r="M100" s="122">
        <v>6.5599853753474262</v>
      </c>
      <c r="N100" s="122">
        <v>7.3150296624759212</v>
      </c>
      <c r="O100" s="122">
        <v>8.0900085700095801</v>
      </c>
      <c r="P100" s="122">
        <v>7.8391524618214605</v>
      </c>
      <c r="Q100" s="122">
        <v>8.3299247210337537</v>
      </c>
      <c r="R100" s="122">
        <v>8.0989092082725573</v>
      </c>
      <c r="S100" s="122">
        <v>8.5363149833092606</v>
      </c>
      <c r="T100" s="122">
        <v>8.7723463625154281</v>
      </c>
      <c r="U100" s="122">
        <v>8.9707349304026938</v>
      </c>
      <c r="V100" s="122">
        <v>9.5811640203408253</v>
      </c>
      <c r="W100" s="122">
        <v>9.8999846810537413</v>
      </c>
      <c r="X100" s="122">
        <v>9.7700331196725898</v>
      </c>
      <c r="Y100" s="122">
        <v>9.9060015877155685</v>
      </c>
      <c r="DA100" s="130" t="s">
        <v>1833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1834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DA102" s="63" t="s">
        <v>1835</v>
      </c>
    </row>
    <row r="103" spans="1:105" ht="12" customHeight="1" x14ac:dyDescent="0.25">
      <c r="A103" s="109" t="s">
        <v>120</v>
      </c>
      <c r="B103" s="33">
        <v>2.6975293289871014</v>
      </c>
      <c r="C103" s="33">
        <v>2.5489768553814276</v>
      </c>
      <c r="D103" s="33">
        <v>2.5985802150557795</v>
      </c>
      <c r="E103" s="33">
        <v>2.7140098436671187</v>
      </c>
      <c r="F103" s="33">
        <v>2.8939170691009823</v>
      </c>
      <c r="G103" s="33">
        <v>3.0970082146992031</v>
      </c>
      <c r="H103" s="33">
        <v>3.2744504823020835</v>
      </c>
      <c r="I103" s="33">
        <v>3.4202164481587047</v>
      </c>
      <c r="J103" s="33">
        <v>3.3799983722844344</v>
      </c>
      <c r="K103" s="33">
        <v>4.1059386418057722</v>
      </c>
      <c r="L103" s="33">
        <v>5.0530363420118265</v>
      </c>
      <c r="M103" s="33">
        <v>6.5599853753474262</v>
      </c>
      <c r="N103" s="33">
        <v>7.3150296624759212</v>
      </c>
      <c r="O103" s="33">
        <v>8.0900085700095801</v>
      </c>
      <c r="P103" s="33">
        <v>7.8391524618214605</v>
      </c>
      <c r="Q103" s="33">
        <v>8.3299247210337537</v>
      </c>
      <c r="R103" s="33">
        <v>8.0989092082725573</v>
      </c>
      <c r="S103" s="33">
        <v>8.5363149833092606</v>
      </c>
      <c r="T103" s="33">
        <v>8.7723463625154281</v>
      </c>
      <c r="U103" s="33">
        <v>8.9707349304026938</v>
      </c>
      <c r="V103" s="33">
        <v>9.5811640203408253</v>
      </c>
      <c r="W103" s="33">
        <v>9.8999846810537413</v>
      </c>
      <c r="X103" s="33">
        <v>9.7700331196725898</v>
      </c>
      <c r="Y103" s="33">
        <v>9.9060015877155685</v>
      </c>
      <c r="DA103" s="60" t="s">
        <v>1836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1837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1838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1839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1840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1841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1842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1843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1844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1845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1846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1847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1848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1849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1850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1851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1852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1853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1854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1558.2091677661176</v>
      </c>
      <c r="C124" s="117">
        <f t="shared" si="42"/>
        <v>1773.1013673293176</v>
      </c>
      <c r="D124" s="117">
        <f t="shared" si="42"/>
        <v>1785.3973340463626</v>
      </c>
      <c r="E124" s="117">
        <f t="shared" si="42"/>
        <v>1819.1785333867881</v>
      </c>
      <c r="F124" s="117">
        <f t="shared" si="42"/>
        <v>1850.6150388042106</v>
      </c>
      <c r="G124" s="117">
        <f t="shared" si="42"/>
        <v>1907.1426652941989</v>
      </c>
      <c r="H124" s="117">
        <f t="shared" si="42"/>
        <v>1921.9299216036084</v>
      </c>
      <c r="I124" s="117">
        <f t="shared" si="42"/>
        <v>1911.6078846095941</v>
      </c>
      <c r="J124" s="117">
        <f t="shared" si="42"/>
        <v>1885.1661222207231</v>
      </c>
      <c r="K124" s="117">
        <f t="shared" si="42"/>
        <v>1996.9204152379982</v>
      </c>
      <c r="L124" s="117">
        <f t="shared" si="42"/>
        <v>2492.1086518665179</v>
      </c>
      <c r="M124" s="117">
        <f t="shared" si="42"/>
        <v>1943.5787165719664</v>
      </c>
      <c r="N124" s="117">
        <f t="shared" si="42"/>
        <v>2129.7524523010438</v>
      </c>
      <c r="O124" s="117">
        <f t="shared" si="42"/>
        <v>2074.1075796033069</v>
      </c>
      <c r="P124" s="117">
        <f t="shared" si="42"/>
        <v>1926.3053380397555</v>
      </c>
      <c r="Q124" s="117">
        <f t="shared" si="42"/>
        <v>1952.997593108048</v>
      </c>
      <c r="R124" s="117">
        <f t="shared" ref="R124:V124" si="43">R125+R128+R130+R139</f>
        <v>2064.3191967441371</v>
      </c>
      <c r="S124" s="117">
        <f t="shared" si="43"/>
        <v>2081.2700199176616</v>
      </c>
      <c r="T124" s="117">
        <f t="shared" si="43"/>
        <v>2062.7861411463559</v>
      </c>
      <c r="U124" s="117">
        <f t="shared" si="43"/>
        <v>2066.489568378116</v>
      </c>
      <c r="V124" s="117">
        <f t="shared" si="43"/>
        <v>1946.6394122017855</v>
      </c>
      <c r="W124" s="117">
        <f t="shared" ref="W124:Y124" si="44">W125+W128+W130+W139</f>
        <v>2228.9412407533418</v>
      </c>
      <c r="X124" s="117">
        <f t="shared" si="44"/>
        <v>2082.8597919825916</v>
      </c>
      <c r="Y124" s="117">
        <f t="shared" si="44"/>
        <v>2201.7493211619562</v>
      </c>
      <c r="DA124" s="129" t="s">
        <v>1855</v>
      </c>
    </row>
    <row r="125" spans="1:105" ht="12.95" customHeight="1" x14ac:dyDescent="0.25">
      <c r="A125" s="121" t="s">
        <v>57</v>
      </c>
      <c r="B125" s="122">
        <f t="shared" ref="B125:Q125" si="45">SUM(B126:B127)</f>
        <v>1439.7844179453805</v>
      </c>
      <c r="C125" s="122">
        <f t="shared" si="45"/>
        <v>1649.438268964117</v>
      </c>
      <c r="D125" s="122">
        <f t="shared" si="45"/>
        <v>1660.7068225298369</v>
      </c>
      <c r="E125" s="122">
        <f t="shared" si="45"/>
        <v>1693.5162039849361</v>
      </c>
      <c r="F125" s="122">
        <f t="shared" si="45"/>
        <v>1717.9471279155666</v>
      </c>
      <c r="G125" s="122">
        <f t="shared" si="45"/>
        <v>1778.7727294027936</v>
      </c>
      <c r="H125" s="122">
        <f t="shared" si="45"/>
        <v>1792.8487026115095</v>
      </c>
      <c r="I125" s="122">
        <f t="shared" si="45"/>
        <v>1781.1654953960456</v>
      </c>
      <c r="J125" s="122">
        <f t="shared" si="45"/>
        <v>1754.3701293193535</v>
      </c>
      <c r="K125" s="122">
        <f t="shared" si="45"/>
        <v>1851.5066664562489</v>
      </c>
      <c r="L125" s="122">
        <f t="shared" si="45"/>
        <v>2351.2359923150912</v>
      </c>
      <c r="M125" s="122">
        <f t="shared" si="45"/>
        <v>1816.2324348450982</v>
      </c>
      <c r="N125" s="122">
        <f t="shared" si="45"/>
        <v>1996.8845652552179</v>
      </c>
      <c r="O125" s="122">
        <f t="shared" si="45"/>
        <v>1927.6194231157183</v>
      </c>
      <c r="P125" s="122">
        <f t="shared" si="45"/>
        <v>1778.7581298501632</v>
      </c>
      <c r="Q125" s="122">
        <f t="shared" si="45"/>
        <v>1791.5571485101345</v>
      </c>
      <c r="R125" s="122">
        <f t="shared" ref="R125:V125" si="46">SUM(R126:R127)</f>
        <v>1892.1239799053624</v>
      </c>
      <c r="S125" s="122">
        <f t="shared" si="46"/>
        <v>1913.5730072346078</v>
      </c>
      <c r="T125" s="122">
        <f t="shared" si="46"/>
        <v>1881.6156231939037</v>
      </c>
      <c r="U125" s="122">
        <f t="shared" si="46"/>
        <v>1879.0233371735544</v>
      </c>
      <c r="V125" s="122">
        <f t="shared" si="46"/>
        <v>1769.868071927174</v>
      </c>
      <c r="W125" s="122">
        <f t="shared" ref="W125:Y125" si="47">SUM(W126:W127)</f>
        <v>2028.9809993282165</v>
      </c>
      <c r="X125" s="122">
        <f t="shared" si="47"/>
        <v>1881.7224236147424</v>
      </c>
      <c r="Y125" s="122">
        <f t="shared" si="47"/>
        <v>1981.0210751570628</v>
      </c>
      <c r="DA125" s="130" t="s">
        <v>1856</v>
      </c>
    </row>
    <row r="126" spans="1:105" ht="12" customHeight="1" x14ac:dyDescent="0.25">
      <c r="A126" s="97" t="s">
        <v>198</v>
      </c>
      <c r="B126" s="98">
        <v>1432.8555280212154</v>
      </c>
      <c r="C126" s="98">
        <v>1641.7067828864326</v>
      </c>
      <c r="D126" s="98">
        <v>1653.1329119396453</v>
      </c>
      <c r="E126" s="98">
        <v>1685.9730795781259</v>
      </c>
      <c r="F126" s="98">
        <v>1710.534877368839</v>
      </c>
      <c r="G126" s="98">
        <v>1771.165250157698</v>
      </c>
      <c r="H126" s="98">
        <v>1785.3963362024019</v>
      </c>
      <c r="I126" s="98">
        <v>1773.9243203793144</v>
      </c>
      <c r="J126" s="98">
        <v>1747.3468785181601</v>
      </c>
      <c r="K126" s="98">
        <v>1844.2397125771211</v>
      </c>
      <c r="L126" s="98">
        <v>2342.0646992744969</v>
      </c>
      <c r="M126" s="98">
        <v>1809.2449903758672</v>
      </c>
      <c r="N126" s="98">
        <v>1989.2486580502252</v>
      </c>
      <c r="O126" s="98">
        <v>1920.412503277754</v>
      </c>
      <c r="P126" s="98">
        <v>1772.2120043809823</v>
      </c>
      <c r="Q126" s="98">
        <v>1785.0252453225655</v>
      </c>
      <c r="R126" s="98">
        <v>1885.2784012113107</v>
      </c>
      <c r="S126" s="98">
        <v>1906.740197950226</v>
      </c>
      <c r="T126" s="98">
        <v>1874.9265418222626</v>
      </c>
      <c r="U126" s="98">
        <v>1872.3337123433228</v>
      </c>
      <c r="V126" s="98">
        <v>1763.5738610741878</v>
      </c>
      <c r="W126" s="98">
        <v>2021.7606364475923</v>
      </c>
      <c r="X126" s="98">
        <v>1875.0105921379939</v>
      </c>
      <c r="Y126" s="98">
        <v>1973.9525244592601</v>
      </c>
      <c r="DA126" s="63" t="s">
        <v>1857</v>
      </c>
    </row>
    <row r="127" spans="1:105" ht="12" customHeight="1" x14ac:dyDescent="0.25">
      <c r="A127" s="97" t="s">
        <v>53</v>
      </c>
      <c r="B127" s="98">
        <v>6.9288899241652055</v>
      </c>
      <c r="C127" s="98">
        <v>7.7314860776844458</v>
      </c>
      <c r="D127" s="98">
        <v>7.5739105901915815</v>
      </c>
      <c r="E127" s="98">
        <v>7.5431244068102741</v>
      </c>
      <c r="F127" s="98">
        <v>7.4122505467274875</v>
      </c>
      <c r="G127" s="98">
        <v>7.6074792450956625</v>
      </c>
      <c r="H127" s="98">
        <v>7.4523664091075377</v>
      </c>
      <c r="I127" s="98">
        <v>7.2411750167312192</v>
      </c>
      <c r="J127" s="98">
        <v>7.0232508011934556</v>
      </c>
      <c r="K127" s="98">
        <v>7.2669538791279678</v>
      </c>
      <c r="L127" s="98">
        <v>9.1712930405943478</v>
      </c>
      <c r="M127" s="98">
        <v>6.987444469230967</v>
      </c>
      <c r="N127" s="98">
        <v>7.6359072049926953</v>
      </c>
      <c r="O127" s="98">
        <v>7.2069198379642829</v>
      </c>
      <c r="P127" s="98">
        <v>6.5461254691809732</v>
      </c>
      <c r="Q127" s="98">
        <v>6.5319031875689921</v>
      </c>
      <c r="R127" s="98">
        <v>6.845578694051663</v>
      </c>
      <c r="S127" s="98">
        <v>6.8328092843816997</v>
      </c>
      <c r="T127" s="98">
        <v>6.6890813716410529</v>
      </c>
      <c r="U127" s="98">
        <v>6.6896248302317627</v>
      </c>
      <c r="V127" s="98">
        <v>6.2942108529862386</v>
      </c>
      <c r="W127" s="98">
        <v>7.2203628806241138</v>
      </c>
      <c r="X127" s="98">
        <v>6.7118314767484568</v>
      </c>
      <c r="Y127" s="98">
        <v>7.0685506978027197</v>
      </c>
      <c r="DA127" s="63" t="s">
        <v>1858</v>
      </c>
    </row>
    <row r="128" spans="1:105" ht="12.95" customHeight="1" x14ac:dyDescent="0.25">
      <c r="A128" s="121" t="s">
        <v>92</v>
      </c>
      <c r="B128" s="122">
        <f t="shared" ref="B128:Y128" si="48">B129</f>
        <v>8.948028080375077E-2</v>
      </c>
      <c r="C128" s="122">
        <f t="shared" si="48"/>
        <v>9.8981246640024098E-2</v>
      </c>
      <c r="D128" s="122">
        <f t="shared" si="48"/>
        <v>0.10702178599765912</v>
      </c>
      <c r="E128" s="122">
        <f t="shared" si="48"/>
        <v>0.11365186552587606</v>
      </c>
      <c r="F128" s="122">
        <f t="shared" si="48"/>
        <v>0.1191476994941065</v>
      </c>
      <c r="G128" s="122">
        <f t="shared" si="48"/>
        <v>0.12847081322521253</v>
      </c>
      <c r="H128" s="122">
        <f t="shared" si="48"/>
        <v>0.14128026226871904</v>
      </c>
      <c r="I128" s="122">
        <f t="shared" si="48"/>
        <v>0.15039395396201174</v>
      </c>
      <c r="J128" s="122">
        <f t="shared" si="48"/>
        <v>0.16514778715534642</v>
      </c>
      <c r="K128" s="122">
        <f t="shared" si="48"/>
        <v>0.19516222548387829</v>
      </c>
      <c r="L128" s="122">
        <f t="shared" si="48"/>
        <v>0.24201085575569045</v>
      </c>
      <c r="M128" s="122">
        <f t="shared" si="48"/>
        <v>0.24298814204059727</v>
      </c>
      <c r="N128" s="122">
        <f t="shared" si="48"/>
        <v>0.27210503799316033</v>
      </c>
      <c r="O128" s="122">
        <f t="shared" si="48"/>
        <v>0.31081172707521315</v>
      </c>
      <c r="P128" s="122">
        <f t="shared" si="48"/>
        <v>0.38493722593653046</v>
      </c>
      <c r="Q128" s="122">
        <f t="shared" si="48"/>
        <v>0.39791625350945176</v>
      </c>
      <c r="R128" s="122">
        <f t="shared" si="48"/>
        <v>0.41822726382590614</v>
      </c>
      <c r="S128" s="122">
        <f t="shared" si="48"/>
        <v>0.4548174200804907</v>
      </c>
      <c r="T128" s="122">
        <f t="shared" si="48"/>
        <v>0.51245724144715765</v>
      </c>
      <c r="U128" s="122">
        <f t="shared" si="48"/>
        <v>0.54522354451545663</v>
      </c>
      <c r="V128" s="122">
        <f t="shared" si="48"/>
        <v>0.59457719802683084</v>
      </c>
      <c r="W128" s="122">
        <f t="shared" si="48"/>
        <v>0.63206518170319836</v>
      </c>
      <c r="X128" s="122">
        <f t="shared" si="48"/>
        <v>0.70305790344509922</v>
      </c>
      <c r="Y128" s="122">
        <f t="shared" si="48"/>
        <v>0.7567103050775229</v>
      </c>
      <c r="DA128" s="130" t="s">
        <v>1859</v>
      </c>
    </row>
    <row r="129" spans="1:105" ht="12" customHeight="1" x14ac:dyDescent="0.25">
      <c r="A129" s="97" t="s">
        <v>53</v>
      </c>
      <c r="B129" s="98">
        <v>8.948028080375077E-2</v>
      </c>
      <c r="C129" s="98">
        <v>9.8981246640024098E-2</v>
      </c>
      <c r="D129" s="98">
        <v>0.10702178599765912</v>
      </c>
      <c r="E129" s="98">
        <v>0.11365186552587606</v>
      </c>
      <c r="F129" s="98">
        <v>0.1191476994941065</v>
      </c>
      <c r="G129" s="98">
        <v>0.12847081322521253</v>
      </c>
      <c r="H129" s="98">
        <v>0.14128026226871904</v>
      </c>
      <c r="I129" s="98">
        <v>0.15039395396201174</v>
      </c>
      <c r="J129" s="98">
        <v>0.16514778715534642</v>
      </c>
      <c r="K129" s="98">
        <v>0.19516222548387829</v>
      </c>
      <c r="L129" s="98">
        <v>0.24201085575569045</v>
      </c>
      <c r="M129" s="98">
        <v>0.24298814204059727</v>
      </c>
      <c r="N129" s="98">
        <v>0.27210503799316033</v>
      </c>
      <c r="O129" s="98">
        <v>0.31081172707521315</v>
      </c>
      <c r="P129" s="98">
        <v>0.38493722593653046</v>
      </c>
      <c r="Q129" s="98">
        <v>0.39791625350945176</v>
      </c>
      <c r="R129" s="98">
        <v>0.41822726382590614</v>
      </c>
      <c r="S129" s="98">
        <v>0.4548174200804907</v>
      </c>
      <c r="T129" s="98">
        <v>0.51245724144715765</v>
      </c>
      <c r="U129" s="98">
        <v>0.54522354451545663</v>
      </c>
      <c r="V129" s="98">
        <v>0.59457719802683084</v>
      </c>
      <c r="W129" s="98">
        <v>0.63206518170319836</v>
      </c>
      <c r="X129" s="98">
        <v>0.70305790344509922</v>
      </c>
      <c r="Y129" s="98">
        <v>0.7567103050775229</v>
      </c>
      <c r="DA129" s="63" t="s">
        <v>1860</v>
      </c>
    </row>
    <row r="130" spans="1:105" ht="12" customHeight="1" x14ac:dyDescent="0.25">
      <c r="A130" s="121" t="s">
        <v>55</v>
      </c>
      <c r="B130" s="122">
        <v>101.81313202813715</v>
      </c>
      <c r="C130" s="122">
        <v>106.47898844370978</v>
      </c>
      <c r="D130" s="122">
        <v>106.91671824912677</v>
      </c>
      <c r="E130" s="122">
        <v>107.003983463653</v>
      </c>
      <c r="F130" s="122">
        <v>112.90431888182408</v>
      </c>
      <c r="G130" s="122">
        <v>108.36052899142445</v>
      </c>
      <c r="H130" s="122">
        <v>108.82111839597211</v>
      </c>
      <c r="I130" s="122">
        <v>110.27641267218502</v>
      </c>
      <c r="J130" s="122">
        <v>110.31837224161416</v>
      </c>
      <c r="K130" s="122">
        <v>122.13685514685727</v>
      </c>
      <c r="L130" s="122">
        <v>117.18027890262866</v>
      </c>
      <c r="M130" s="122">
        <v>104.52827999382336</v>
      </c>
      <c r="N130" s="122">
        <v>109.74269359250465</v>
      </c>
      <c r="O130" s="122">
        <v>121.04590988109396</v>
      </c>
      <c r="P130" s="122">
        <v>121.8659190842907</v>
      </c>
      <c r="Q130" s="122">
        <v>133.47243751033153</v>
      </c>
      <c r="R130" s="122">
        <v>144.04786077580761</v>
      </c>
      <c r="S130" s="122">
        <v>136.84039233611406</v>
      </c>
      <c r="T130" s="122">
        <v>148.08473442561248</v>
      </c>
      <c r="U130" s="122">
        <v>153.66764744673677</v>
      </c>
      <c r="V130" s="122">
        <v>142.28150886917561</v>
      </c>
      <c r="W130" s="122">
        <v>164.09069264637625</v>
      </c>
      <c r="X130" s="122">
        <v>165.00134370809843</v>
      </c>
      <c r="Y130" s="122">
        <v>182.92247769997138</v>
      </c>
      <c r="DA130" s="130" t="s">
        <v>1861</v>
      </c>
    </row>
    <row r="131" spans="1:105" ht="12" customHeight="1" x14ac:dyDescent="0.25">
      <c r="A131" s="97" t="s">
        <v>128</v>
      </c>
      <c r="B131" s="98">
        <v>98.550799590602907</v>
      </c>
      <c r="C131" s="98">
        <v>102.68947350754836</v>
      </c>
      <c r="D131" s="98">
        <v>103.09580278786947</v>
      </c>
      <c r="E131" s="98">
        <v>102.55912906105308</v>
      </c>
      <c r="F131" s="98">
        <v>106.88386347484307</v>
      </c>
      <c r="G131" s="98">
        <v>104.36224644085672</v>
      </c>
      <c r="H131" s="98">
        <v>106.94531666197612</v>
      </c>
      <c r="I131" s="98">
        <v>109.5644843586271</v>
      </c>
      <c r="J131" s="98">
        <v>105.05763467877544</v>
      </c>
      <c r="K131" s="98">
        <v>113.18535983915373</v>
      </c>
      <c r="L131" s="98">
        <v>113.3067025391933</v>
      </c>
      <c r="M131" s="98">
        <v>100.12034347949158</v>
      </c>
      <c r="N131" s="98">
        <v>105.38720951218605</v>
      </c>
      <c r="O131" s="98">
        <v>116.29031112680688</v>
      </c>
      <c r="P131" s="98">
        <v>117.04553734532857</v>
      </c>
      <c r="Q131" s="98">
        <v>128.21415056586997</v>
      </c>
      <c r="R131" s="98">
        <v>138.31611418647765</v>
      </c>
      <c r="S131" s="98">
        <v>131.39451491311243</v>
      </c>
      <c r="T131" s="98">
        <v>142.1670305623721</v>
      </c>
      <c r="U131" s="98">
        <v>147.68656887609529</v>
      </c>
      <c r="V131" s="98">
        <v>136.47076776955586</v>
      </c>
      <c r="W131" s="98">
        <v>157.51435897437597</v>
      </c>
      <c r="X131" s="98">
        <v>158.38095839698801</v>
      </c>
      <c r="Y131" s="98">
        <v>175.81792876464525</v>
      </c>
      <c r="DA131" s="63" t="s">
        <v>1862</v>
      </c>
    </row>
    <row r="132" spans="1:105" ht="12" customHeight="1" x14ac:dyDescent="0.25">
      <c r="A132" s="97" t="s">
        <v>127</v>
      </c>
      <c r="B132" s="98">
        <v>9.2099152633053155E-2</v>
      </c>
      <c r="C132" s="98">
        <v>0.10063488437437126</v>
      </c>
      <c r="D132" s="98">
        <v>0.1054761217028351</v>
      </c>
      <c r="E132" s="98">
        <v>0.10142834526081425</v>
      </c>
      <c r="F132" s="98">
        <v>0.10606364033103555</v>
      </c>
      <c r="G132" s="98">
        <v>0.10122533109430637</v>
      </c>
      <c r="H132" s="98">
        <v>0.10542617981954455</v>
      </c>
      <c r="I132" s="98">
        <v>0.16430735598342017</v>
      </c>
      <c r="J132" s="98">
        <v>0.17680671894085864</v>
      </c>
      <c r="K132" s="98">
        <v>0.18533263252889517</v>
      </c>
      <c r="L132" s="98">
        <v>0.19274988920081171</v>
      </c>
      <c r="M132" s="98">
        <v>0.16859623177771993</v>
      </c>
      <c r="N132" s="98">
        <v>0.16941975002412935</v>
      </c>
      <c r="O132" s="98">
        <v>0.18162954992283048</v>
      </c>
      <c r="P132" s="98">
        <v>0.17848884078368366</v>
      </c>
      <c r="Q132" s="98">
        <v>0.19062351819308565</v>
      </c>
      <c r="R132" s="98">
        <v>0.19813202527851642</v>
      </c>
      <c r="S132" s="98">
        <v>0.18613503392793818</v>
      </c>
      <c r="T132" s="98">
        <v>0.19359370337000867</v>
      </c>
      <c r="U132" s="98">
        <v>0.20189570504103266</v>
      </c>
      <c r="V132" s="98">
        <v>0.17406701043040687</v>
      </c>
      <c r="W132" s="98">
        <v>0.20376455734205709</v>
      </c>
      <c r="X132" s="98">
        <v>0.20407902722072208</v>
      </c>
      <c r="Y132" s="98">
        <v>0.22289943841851995</v>
      </c>
      <c r="DA132" s="63" t="s">
        <v>1863</v>
      </c>
    </row>
    <row r="133" spans="1:105" ht="12" customHeight="1" x14ac:dyDescent="0.25">
      <c r="A133" s="100" t="s">
        <v>198</v>
      </c>
      <c r="B133" s="101">
        <v>5.5315524475705515E-2</v>
      </c>
      <c r="C133" s="101">
        <v>7.0297943539401331E-2</v>
      </c>
      <c r="D133" s="101">
        <v>7.216653248444159E-2</v>
      </c>
      <c r="E133" s="101">
        <v>6.647913754094141E-2</v>
      </c>
      <c r="F133" s="101">
        <v>6.993260414846636E-2</v>
      </c>
      <c r="G133" s="101">
        <v>6.0867607503120799E-2</v>
      </c>
      <c r="H133" s="101">
        <v>6.5707140914238127E-2</v>
      </c>
      <c r="I133" s="101">
        <v>0.10111655249775051</v>
      </c>
      <c r="J133" s="101">
        <v>0.1078802368818276</v>
      </c>
      <c r="K133" s="101">
        <v>0.11400776708575661</v>
      </c>
      <c r="L133" s="101">
        <v>0.11556702610054809</v>
      </c>
      <c r="M133" s="101">
        <v>9.9413182949490878E-2</v>
      </c>
      <c r="N133" s="101">
        <v>9.920213640376252E-2</v>
      </c>
      <c r="O133" s="101">
        <v>0.11200544331323192</v>
      </c>
      <c r="P133" s="101">
        <v>0.11046304969605211</v>
      </c>
      <c r="Q133" s="101">
        <v>0.1231530885582361</v>
      </c>
      <c r="R133" s="101">
        <v>0.13423751587982566</v>
      </c>
      <c r="S133" s="101">
        <v>0.12278413116836735</v>
      </c>
      <c r="T133" s="101">
        <v>0.13295203833784938</v>
      </c>
      <c r="U133" s="101">
        <v>0.13958544689422003</v>
      </c>
      <c r="V133" s="101">
        <v>0.11974805148291043</v>
      </c>
      <c r="W133" s="101">
        <v>0.14698722917649482</v>
      </c>
      <c r="X133" s="101">
        <v>0.14802181421853422</v>
      </c>
      <c r="Y133" s="101">
        <v>0.16296297593783896</v>
      </c>
      <c r="DA133" s="131" t="s">
        <v>1864</v>
      </c>
    </row>
    <row r="134" spans="1:105" ht="12" customHeight="1" x14ac:dyDescent="0.25">
      <c r="A134" s="103" t="s">
        <v>52</v>
      </c>
      <c r="B134" s="104">
        <v>3.6783628157347634E-2</v>
      </c>
      <c r="C134" s="104">
        <v>3.0336940834969926E-2</v>
      </c>
      <c r="D134" s="104">
        <v>3.3309589218393519E-2</v>
      </c>
      <c r="E134" s="104">
        <v>3.4949207719872838E-2</v>
      </c>
      <c r="F134" s="104">
        <v>3.6131036182569187E-2</v>
      </c>
      <c r="G134" s="104">
        <v>4.0357723591185578E-2</v>
      </c>
      <c r="H134" s="104">
        <v>3.9719038905306432E-2</v>
      </c>
      <c r="I134" s="104">
        <v>6.3190803485669647E-2</v>
      </c>
      <c r="J134" s="104">
        <v>6.8926482059031027E-2</v>
      </c>
      <c r="K134" s="104">
        <v>7.1324865443138569E-2</v>
      </c>
      <c r="L134" s="104">
        <v>7.7182863100263607E-2</v>
      </c>
      <c r="M134" s="104">
        <v>6.9183048828229066E-2</v>
      </c>
      <c r="N134" s="104">
        <v>7.0217613620366812E-2</v>
      </c>
      <c r="O134" s="104">
        <v>6.9624106609598571E-2</v>
      </c>
      <c r="P134" s="104">
        <v>6.8025791087631529E-2</v>
      </c>
      <c r="Q134" s="104">
        <v>6.747042963484956E-2</v>
      </c>
      <c r="R134" s="104">
        <v>6.3894509398690749E-2</v>
      </c>
      <c r="S134" s="104">
        <v>6.335090275957081E-2</v>
      </c>
      <c r="T134" s="104">
        <v>6.0641665032159286E-2</v>
      </c>
      <c r="U134" s="104">
        <v>6.2310258146812632E-2</v>
      </c>
      <c r="V134" s="104">
        <v>5.4318958947496436E-2</v>
      </c>
      <c r="W134" s="104">
        <v>5.6777328165562267E-2</v>
      </c>
      <c r="X134" s="104">
        <v>5.605721300218787E-2</v>
      </c>
      <c r="Y134" s="104">
        <v>5.9936462480680991E-2</v>
      </c>
      <c r="DA134" s="132" t="s">
        <v>1865</v>
      </c>
    </row>
    <row r="135" spans="1:105" ht="12" customHeight="1" x14ac:dyDescent="0.25">
      <c r="A135" s="106" t="s">
        <v>122</v>
      </c>
      <c r="B135" s="101">
        <v>2.8750965041938588</v>
      </c>
      <c r="C135" s="101">
        <v>3.3474399710984812</v>
      </c>
      <c r="D135" s="101">
        <v>3.35781562449543</v>
      </c>
      <c r="E135" s="101">
        <v>3.935821094627121</v>
      </c>
      <c r="F135" s="101">
        <v>5.3859753296189643</v>
      </c>
      <c r="G135" s="101">
        <v>3.5559010397007449</v>
      </c>
      <c r="H135" s="101">
        <v>1.6274719983450709</v>
      </c>
      <c r="I135" s="101">
        <v>0.50342991127170833</v>
      </c>
      <c r="J135" s="101">
        <v>4.1433412988053533</v>
      </c>
      <c r="K135" s="101">
        <v>7.4990671813319576</v>
      </c>
      <c r="L135" s="101">
        <v>3.3511196577746207</v>
      </c>
      <c r="M135" s="101">
        <v>3.8485030461104444</v>
      </c>
      <c r="N135" s="101">
        <v>3.7955159241010246</v>
      </c>
      <c r="O135" s="101">
        <v>4.1320039341278463</v>
      </c>
      <c r="P135" s="101">
        <v>4.1483423121124314</v>
      </c>
      <c r="Q135" s="101">
        <v>4.4503242784445787</v>
      </c>
      <c r="R135" s="101">
        <v>4.8420479902233922</v>
      </c>
      <c r="S135" s="101">
        <v>4.5688245421967757</v>
      </c>
      <c r="T135" s="101">
        <v>4.9812796794381491</v>
      </c>
      <c r="U135" s="101">
        <v>5.0413336069016594</v>
      </c>
      <c r="V135" s="101">
        <v>4.9266357332701407</v>
      </c>
      <c r="W135" s="101">
        <v>5.5698736919695344</v>
      </c>
      <c r="X135" s="101">
        <v>5.6043881208482711</v>
      </c>
      <c r="Y135" s="101">
        <v>6.0594947634805862</v>
      </c>
      <c r="DA135" s="131" t="s">
        <v>1866</v>
      </c>
    </row>
    <row r="136" spans="1:105" ht="12" customHeight="1" x14ac:dyDescent="0.25">
      <c r="A136" s="107" t="s">
        <v>121</v>
      </c>
      <c r="B136" s="104">
        <v>0.29513678070732807</v>
      </c>
      <c r="C136" s="104">
        <v>0.34144008068857062</v>
      </c>
      <c r="D136" s="104">
        <v>0.35762371505903817</v>
      </c>
      <c r="E136" s="104">
        <v>0.40760496271198621</v>
      </c>
      <c r="F136" s="104">
        <v>0.52841643703102248</v>
      </c>
      <c r="G136" s="104">
        <v>0.34115617977267265</v>
      </c>
      <c r="H136" s="104">
        <v>0.14290355583136372</v>
      </c>
      <c r="I136" s="104">
        <v>4.4191046302791998E-2</v>
      </c>
      <c r="J136" s="104">
        <v>0.94058954509250803</v>
      </c>
      <c r="K136" s="104">
        <v>1.2670954938426879</v>
      </c>
      <c r="L136" s="104">
        <v>0.32970681645993599</v>
      </c>
      <c r="M136" s="104">
        <v>0.39083723644361579</v>
      </c>
      <c r="N136" s="104">
        <v>0.39054840619344799</v>
      </c>
      <c r="O136" s="104">
        <v>0.44196527023638976</v>
      </c>
      <c r="P136" s="104">
        <v>0.4935505860660066</v>
      </c>
      <c r="Q136" s="104">
        <v>0.617339147823876</v>
      </c>
      <c r="R136" s="104">
        <v>0.69156657382804465</v>
      </c>
      <c r="S136" s="104">
        <v>0.69091784687692115</v>
      </c>
      <c r="T136" s="104">
        <v>0.74283048043222166</v>
      </c>
      <c r="U136" s="104">
        <v>0.73784925869877416</v>
      </c>
      <c r="V136" s="104">
        <v>0.71003835591920095</v>
      </c>
      <c r="W136" s="104">
        <v>0.80269542268868899</v>
      </c>
      <c r="X136" s="104">
        <v>0.81191816304140751</v>
      </c>
      <c r="Y136" s="104">
        <v>0.82215473342703271</v>
      </c>
      <c r="DA136" s="132" t="s">
        <v>1867</v>
      </c>
    </row>
    <row r="137" spans="1:105" ht="12" customHeight="1" x14ac:dyDescent="0.25">
      <c r="A137" s="108" t="s">
        <v>53</v>
      </c>
      <c r="B137" s="98">
        <v>0.17727284976946611</v>
      </c>
      <c r="C137" s="98">
        <v>0.23850309151063426</v>
      </c>
      <c r="D137" s="98">
        <v>0.24467968022950642</v>
      </c>
      <c r="E137" s="98">
        <v>0.26715713905031319</v>
      </c>
      <c r="F137" s="98">
        <v>0.34839558463544334</v>
      </c>
      <c r="G137" s="98">
        <v>0.20514459909965027</v>
      </c>
      <c r="H137" s="98">
        <v>8.9068936198962612E-2</v>
      </c>
      <c r="I137" s="98">
        <v>2.7196671543828391E-2</v>
      </c>
      <c r="J137" s="98">
        <v>0.57387609820046892</v>
      </c>
      <c r="K137" s="98">
        <v>0.77935863798182337</v>
      </c>
      <c r="L137" s="98">
        <v>0.19764952655469517</v>
      </c>
      <c r="M137" s="98">
        <v>0.23040330873654682</v>
      </c>
      <c r="N137" s="98">
        <v>0.22867344838674147</v>
      </c>
      <c r="O137" s="98">
        <v>0.27253144108800537</v>
      </c>
      <c r="P137" s="98">
        <v>0.30543296211619442</v>
      </c>
      <c r="Q137" s="98">
        <v>0.39881549698058127</v>
      </c>
      <c r="R137" s="98">
        <v>0.46852767210700258</v>
      </c>
      <c r="S137" s="98">
        <v>0.45574559688529787</v>
      </c>
      <c r="T137" s="98">
        <v>0.51012864602121599</v>
      </c>
      <c r="U137" s="98">
        <v>0.51012542917229209</v>
      </c>
      <c r="V137" s="98">
        <v>0.48845707475204408</v>
      </c>
      <c r="W137" s="98">
        <v>0.57903722381369027</v>
      </c>
      <c r="X137" s="98">
        <v>0.58890804546981346</v>
      </c>
      <c r="Y137" s="98">
        <v>0.60104031933974866</v>
      </c>
      <c r="DA137" s="63" t="s">
        <v>1868</v>
      </c>
    </row>
    <row r="138" spans="1:105" ht="12" customHeight="1" x14ac:dyDescent="0.25">
      <c r="A138" s="108" t="s">
        <v>52</v>
      </c>
      <c r="B138" s="98">
        <v>0.11786393093786195</v>
      </c>
      <c r="C138" s="98">
        <v>0.10293698917793638</v>
      </c>
      <c r="D138" s="98">
        <v>0.11294403482953175</v>
      </c>
      <c r="E138" s="98">
        <v>0.14044782366167305</v>
      </c>
      <c r="F138" s="98">
        <v>0.18002085239557916</v>
      </c>
      <c r="G138" s="98">
        <v>0.13601158067302235</v>
      </c>
      <c r="H138" s="98">
        <v>5.3834619632401104E-2</v>
      </c>
      <c r="I138" s="98">
        <v>1.6994374758963607E-2</v>
      </c>
      <c r="J138" s="98">
        <v>0.36671344689203911</v>
      </c>
      <c r="K138" s="98">
        <v>0.48773685586086468</v>
      </c>
      <c r="L138" s="98">
        <v>0.13205728990524082</v>
      </c>
      <c r="M138" s="98">
        <v>0.16043392770706894</v>
      </c>
      <c r="N138" s="98">
        <v>0.16187495780670649</v>
      </c>
      <c r="O138" s="98">
        <v>0.1694338291483844</v>
      </c>
      <c r="P138" s="98">
        <v>0.18811762394981218</v>
      </c>
      <c r="Q138" s="98">
        <v>0.21852365084329473</v>
      </c>
      <c r="R138" s="98">
        <v>0.2230389017210421</v>
      </c>
      <c r="S138" s="98">
        <v>0.23517224999162328</v>
      </c>
      <c r="T138" s="98">
        <v>0.23270183441100567</v>
      </c>
      <c r="U138" s="98">
        <v>0.22772382952648212</v>
      </c>
      <c r="V138" s="98">
        <v>0.22158128116715689</v>
      </c>
      <c r="W138" s="98">
        <v>0.22365819887499871</v>
      </c>
      <c r="X138" s="98">
        <v>0.22301011757159403</v>
      </c>
      <c r="Y138" s="98">
        <v>0.22111441408728402</v>
      </c>
      <c r="DA138" s="63" t="s">
        <v>1869</v>
      </c>
    </row>
    <row r="139" spans="1:105" ht="12" customHeight="1" x14ac:dyDescent="0.25">
      <c r="A139" s="121" t="s">
        <v>54</v>
      </c>
      <c r="B139" s="122">
        <v>16.522137511796021</v>
      </c>
      <c r="C139" s="122">
        <v>17.085128674850608</v>
      </c>
      <c r="D139" s="122">
        <v>17.666771481401295</v>
      </c>
      <c r="E139" s="122">
        <v>18.544694072673067</v>
      </c>
      <c r="F139" s="122">
        <v>19.644444307325838</v>
      </c>
      <c r="G139" s="122">
        <v>19.880936086755543</v>
      </c>
      <c r="H139" s="122">
        <v>20.118820333858171</v>
      </c>
      <c r="I139" s="122">
        <v>20.015582587401497</v>
      </c>
      <c r="J139" s="122">
        <v>20.312472872600207</v>
      </c>
      <c r="K139" s="122">
        <v>23.081731409408178</v>
      </c>
      <c r="L139" s="122">
        <v>23.450369793042249</v>
      </c>
      <c r="M139" s="122">
        <v>22.57501359100436</v>
      </c>
      <c r="N139" s="122">
        <v>22.85308841532801</v>
      </c>
      <c r="O139" s="122">
        <v>25.131434879419281</v>
      </c>
      <c r="P139" s="122">
        <v>25.296351879365151</v>
      </c>
      <c r="Q139" s="122">
        <v>27.570090834072506</v>
      </c>
      <c r="R139" s="122">
        <v>27.729128799141435</v>
      </c>
      <c r="S139" s="122">
        <v>30.40180292685902</v>
      </c>
      <c r="T139" s="122">
        <v>32.573326285392532</v>
      </c>
      <c r="U139" s="122">
        <v>33.2533602133092</v>
      </c>
      <c r="V139" s="122">
        <v>33.895254207408861</v>
      </c>
      <c r="W139" s="122">
        <v>35.237483597045816</v>
      </c>
      <c r="X139" s="122">
        <v>35.432966756305554</v>
      </c>
      <c r="Y139" s="122">
        <v>37.049057999844365</v>
      </c>
      <c r="DA139" s="130" t="s">
        <v>1870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1871</v>
      </c>
    </row>
    <row r="141" spans="1:105" ht="12" customHeight="1" x14ac:dyDescent="0.25">
      <c r="A141" s="109" t="s">
        <v>120</v>
      </c>
      <c r="B141" s="33">
        <v>16.522137511796021</v>
      </c>
      <c r="C141" s="33">
        <v>17.085128674850608</v>
      </c>
      <c r="D141" s="33">
        <v>17.666771481401295</v>
      </c>
      <c r="E141" s="33">
        <v>18.544694072673067</v>
      </c>
      <c r="F141" s="33">
        <v>19.644444307325838</v>
      </c>
      <c r="G141" s="33">
        <v>19.880936086755543</v>
      </c>
      <c r="H141" s="33">
        <v>20.118820333858171</v>
      </c>
      <c r="I141" s="33">
        <v>20.015582587401497</v>
      </c>
      <c r="J141" s="33">
        <v>20.312472872600207</v>
      </c>
      <c r="K141" s="33">
        <v>23.081731409408178</v>
      </c>
      <c r="L141" s="33">
        <v>23.450369793042249</v>
      </c>
      <c r="M141" s="33">
        <v>22.57501359100436</v>
      </c>
      <c r="N141" s="33">
        <v>22.85308841532801</v>
      </c>
      <c r="O141" s="33">
        <v>25.131434879419281</v>
      </c>
      <c r="P141" s="33">
        <v>25.296351879365151</v>
      </c>
      <c r="Q141" s="33">
        <v>27.570090834072506</v>
      </c>
      <c r="R141" s="33">
        <v>27.729128799141435</v>
      </c>
      <c r="S141" s="33">
        <v>30.40180292685902</v>
      </c>
      <c r="T141" s="33">
        <v>32.573326285392532</v>
      </c>
      <c r="U141" s="33">
        <v>33.2533602133092</v>
      </c>
      <c r="V141" s="33">
        <v>33.895254207408861</v>
      </c>
      <c r="W141" s="33">
        <v>35.237483597045816</v>
      </c>
      <c r="X141" s="33">
        <v>35.432966756305554</v>
      </c>
      <c r="Y141" s="33">
        <v>37.049057999844365</v>
      </c>
      <c r="DA141" s="60" t="s">
        <v>1872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640.65078136120292</v>
      </c>
      <c r="C143" s="117">
        <f t="shared" si="49"/>
        <v>792.76801819497086</v>
      </c>
      <c r="D143" s="117">
        <f t="shared" si="49"/>
        <v>958.60628165913022</v>
      </c>
      <c r="E143" s="117">
        <f t="shared" si="49"/>
        <v>1152.3145352345034</v>
      </c>
      <c r="F143" s="117">
        <f t="shared" si="49"/>
        <v>1283.0398619730001</v>
      </c>
      <c r="G143" s="117">
        <f t="shared" si="49"/>
        <v>1526.8047873296191</v>
      </c>
      <c r="H143" s="117">
        <f t="shared" si="49"/>
        <v>1615.1685960334412</v>
      </c>
      <c r="I143" s="117">
        <f t="shared" si="49"/>
        <v>1631.1535182617802</v>
      </c>
      <c r="J143" s="117">
        <f t="shared" si="49"/>
        <v>1705.3464507473743</v>
      </c>
      <c r="K143" s="117">
        <f t="shared" si="49"/>
        <v>1862.1356764548511</v>
      </c>
      <c r="L143" s="117">
        <f t="shared" si="49"/>
        <v>2356.1329004614736</v>
      </c>
      <c r="M143" s="117">
        <f t="shared" si="49"/>
        <v>2202.3048673673211</v>
      </c>
      <c r="N143" s="117">
        <f t="shared" si="49"/>
        <v>2196.7707899981801</v>
      </c>
      <c r="O143" s="117">
        <f t="shared" si="49"/>
        <v>2184.3594943115327</v>
      </c>
      <c r="P143" s="117">
        <f t="shared" si="49"/>
        <v>2090.8449935828376</v>
      </c>
      <c r="Q143" s="117">
        <f t="shared" si="49"/>
        <v>2035.6642995577488</v>
      </c>
      <c r="R143" s="117">
        <f t="shared" ref="R143:V143" si="50">R144+R146+R148+R157</f>
        <v>2266.8789154313104</v>
      </c>
      <c r="S143" s="117">
        <f t="shared" si="50"/>
        <v>2167.5507810368931</v>
      </c>
      <c r="T143" s="117">
        <f t="shared" si="50"/>
        <v>2191.6006487050445</v>
      </c>
      <c r="U143" s="117">
        <f t="shared" si="50"/>
        <v>2121.805761497857</v>
      </c>
      <c r="V143" s="117">
        <f t="shared" si="50"/>
        <v>2216.4544871050421</v>
      </c>
      <c r="W143" s="117">
        <f t="shared" ref="W143:Y143" si="51">W144+W146+W148+W157</f>
        <v>2196.9417078747356</v>
      </c>
      <c r="X143" s="117">
        <f t="shared" si="51"/>
        <v>2223.4199954536994</v>
      </c>
      <c r="Y143" s="117">
        <f t="shared" si="51"/>
        <v>2197.6683879607422</v>
      </c>
      <c r="DA143" s="129" t="s">
        <v>1873</v>
      </c>
    </row>
    <row r="144" spans="1:105" ht="12.95" customHeight="1" x14ac:dyDescent="0.25">
      <c r="A144" s="121" t="s">
        <v>57</v>
      </c>
      <c r="B144" s="122">
        <f t="shared" ref="B144:Y144" si="52">B145</f>
        <v>588.56804827849953</v>
      </c>
      <c r="C144" s="122">
        <f t="shared" si="52"/>
        <v>736.54714708478139</v>
      </c>
      <c r="D144" s="122">
        <f t="shared" si="52"/>
        <v>891.3454356382689</v>
      </c>
      <c r="E144" s="122">
        <f t="shared" si="52"/>
        <v>1073.3267378120941</v>
      </c>
      <c r="F144" s="122">
        <f t="shared" si="52"/>
        <v>1192.787225721823</v>
      </c>
      <c r="G144" s="122">
        <f t="shared" si="52"/>
        <v>1424.2704523676055</v>
      </c>
      <c r="H144" s="122">
        <f t="shared" si="52"/>
        <v>1502.8889541037956</v>
      </c>
      <c r="I144" s="122">
        <f t="shared" si="52"/>
        <v>1512.9128868586176</v>
      </c>
      <c r="J144" s="122">
        <f t="shared" si="52"/>
        <v>1588.0365348003002</v>
      </c>
      <c r="K144" s="122">
        <f t="shared" si="52"/>
        <v>1731.4043423018061</v>
      </c>
      <c r="L144" s="122">
        <f t="shared" si="52"/>
        <v>2219.8141728926439</v>
      </c>
      <c r="M144" s="122">
        <f t="shared" si="52"/>
        <v>2061.5545217785952</v>
      </c>
      <c r="N144" s="122">
        <f t="shared" si="52"/>
        <v>2056.4682275306313</v>
      </c>
      <c r="O144" s="122">
        <f t="shared" si="52"/>
        <v>2026.5798609322103</v>
      </c>
      <c r="P144" s="122">
        <f t="shared" si="52"/>
        <v>1930.6928660522187</v>
      </c>
      <c r="Q144" s="122">
        <f t="shared" si="52"/>
        <v>1861.6518189440676</v>
      </c>
      <c r="R144" s="122">
        <f t="shared" si="52"/>
        <v>2078.5384306557744</v>
      </c>
      <c r="S144" s="122">
        <f t="shared" si="52"/>
        <v>1988.807464093198</v>
      </c>
      <c r="T144" s="122">
        <f t="shared" si="52"/>
        <v>1994.4309022888508</v>
      </c>
      <c r="U144" s="122">
        <f t="shared" si="52"/>
        <v>1923.013076202561</v>
      </c>
      <c r="V144" s="122">
        <f t="shared" si="52"/>
        <v>2017.2698381886182</v>
      </c>
      <c r="W144" s="122">
        <f t="shared" si="52"/>
        <v>1984.6144746049808</v>
      </c>
      <c r="X144" s="122">
        <f t="shared" si="52"/>
        <v>2008.6177994307734</v>
      </c>
      <c r="Y144" s="122">
        <f t="shared" si="52"/>
        <v>1969.6093747002114</v>
      </c>
      <c r="DA144" s="130" t="s">
        <v>1874</v>
      </c>
    </row>
    <row r="145" spans="1:105" ht="12" customHeight="1" x14ac:dyDescent="0.25">
      <c r="A145" s="97" t="s">
        <v>53</v>
      </c>
      <c r="B145" s="98">
        <v>588.56804827849953</v>
      </c>
      <c r="C145" s="98">
        <v>736.54714708478139</v>
      </c>
      <c r="D145" s="98">
        <v>891.3454356382689</v>
      </c>
      <c r="E145" s="98">
        <v>1073.3267378120941</v>
      </c>
      <c r="F145" s="98">
        <v>1192.787225721823</v>
      </c>
      <c r="G145" s="98">
        <v>1424.2704523676055</v>
      </c>
      <c r="H145" s="98">
        <v>1502.8889541037956</v>
      </c>
      <c r="I145" s="98">
        <v>1512.9128868586176</v>
      </c>
      <c r="J145" s="98">
        <v>1588.0365348003002</v>
      </c>
      <c r="K145" s="98">
        <v>1731.4043423018061</v>
      </c>
      <c r="L145" s="98">
        <v>2219.8141728926439</v>
      </c>
      <c r="M145" s="98">
        <v>2061.5545217785952</v>
      </c>
      <c r="N145" s="98">
        <v>2056.4682275306313</v>
      </c>
      <c r="O145" s="98">
        <v>2026.5798609322103</v>
      </c>
      <c r="P145" s="98">
        <v>1930.6928660522187</v>
      </c>
      <c r="Q145" s="98">
        <v>1861.6518189440676</v>
      </c>
      <c r="R145" s="98">
        <v>2078.5384306557744</v>
      </c>
      <c r="S145" s="98">
        <v>1988.807464093198</v>
      </c>
      <c r="T145" s="98">
        <v>1994.4309022888508</v>
      </c>
      <c r="U145" s="98">
        <v>1923.013076202561</v>
      </c>
      <c r="V145" s="98">
        <v>2017.2698381886182</v>
      </c>
      <c r="W145" s="98">
        <v>1984.6144746049808</v>
      </c>
      <c r="X145" s="98">
        <v>2008.6177994307734</v>
      </c>
      <c r="Y145" s="98">
        <v>1969.6093747002114</v>
      </c>
      <c r="DA145" s="63" t="s">
        <v>1875</v>
      </c>
    </row>
    <row r="146" spans="1:105" ht="12.95" customHeight="1" x14ac:dyDescent="0.25">
      <c r="A146" s="121" t="s">
        <v>92</v>
      </c>
      <c r="B146" s="122">
        <f t="shared" ref="B146:Y146" si="53">B147</f>
        <v>0.37981553657574307</v>
      </c>
      <c r="C146" s="122">
        <f t="shared" si="53"/>
        <v>0.43804347706371322</v>
      </c>
      <c r="D146" s="122">
        <f t="shared" si="53"/>
        <v>0.5208812957198149</v>
      </c>
      <c r="E146" s="122">
        <f t="shared" si="53"/>
        <v>0.66867696426243228</v>
      </c>
      <c r="F146" s="122">
        <f t="shared" si="53"/>
        <v>0.85681572145482465</v>
      </c>
      <c r="G146" s="122">
        <f t="shared" si="53"/>
        <v>1.1119879490051887</v>
      </c>
      <c r="H146" s="122">
        <f t="shared" si="53"/>
        <v>1.3859562804888992</v>
      </c>
      <c r="I146" s="122">
        <f t="shared" si="53"/>
        <v>1.6151847757968329</v>
      </c>
      <c r="J146" s="122">
        <f t="shared" si="53"/>
        <v>1.7945062580564723</v>
      </c>
      <c r="K146" s="122">
        <f t="shared" si="53"/>
        <v>2.0067830771340995</v>
      </c>
      <c r="L146" s="122">
        <f t="shared" si="53"/>
        <v>2.348097920975234</v>
      </c>
      <c r="M146" s="122">
        <f t="shared" si="53"/>
        <v>2.2802753539330181</v>
      </c>
      <c r="N146" s="122">
        <f t="shared" si="53"/>
        <v>2.3891396238080809</v>
      </c>
      <c r="O146" s="122">
        <f t="shared" si="53"/>
        <v>2.5393520945905288</v>
      </c>
      <c r="P146" s="122">
        <f t="shared" si="53"/>
        <v>3.0594506403124897</v>
      </c>
      <c r="Q146" s="122">
        <f t="shared" si="53"/>
        <v>3.1971672384204708</v>
      </c>
      <c r="R146" s="122">
        <f t="shared" si="53"/>
        <v>3.4589539070640805</v>
      </c>
      <c r="S146" s="122">
        <f t="shared" si="53"/>
        <v>3.9033792803011216</v>
      </c>
      <c r="T146" s="122">
        <f t="shared" si="53"/>
        <v>4.5181828822442327</v>
      </c>
      <c r="U146" s="122">
        <f t="shared" si="53"/>
        <v>4.9977162710186613</v>
      </c>
      <c r="V146" s="122">
        <f t="shared" si="53"/>
        <v>5.8149010671836612</v>
      </c>
      <c r="W146" s="122">
        <f t="shared" si="53"/>
        <v>6.2652191726358231</v>
      </c>
      <c r="X146" s="122">
        <f t="shared" si="53"/>
        <v>6.8443082494243974</v>
      </c>
      <c r="Y146" s="122">
        <f t="shared" si="53"/>
        <v>7.1633431521409596</v>
      </c>
      <c r="DA146" s="130" t="s">
        <v>1876</v>
      </c>
    </row>
    <row r="147" spans="1:105" ht="12" customHeight="1" x14ac:dyDescent="0.25">
      <c r="A147" s="97" t="s">
        <v>53</v>
      </c>
      <c r="B147" s="98">
        <v>0.37981553657574307</v>
      </c>
      <c r="C147" s="98">
        <v>0.43804347706371322</v>
      </c>
      <c r="D147" s="98">
        <v>0.5208812957198149</v>
      </c>
      <c r="E147" s="98">
        <v>0.66867696426243228</v>
      </c>
      <c r="F147" s="98">
        <v>0.85681572145482465</v>
      </c>
      <c r="G147" s="98">
        <v>1.1119879490051887</v>
      </c>
      <c r="H147" s="98">
        <v>1.3859562804888992</v>
      </c>
      <c r="I147" s="98">
        <v>1.6151847757968329</v>
      </c>
      <c r="J147" s="98">
        <v>1.7945062580564723</v>
      </c>
      <c r="K147" s="98">
        <v>2.0067830771340995</v>
      </c>
      <c r="L147" s="98">
        <v>2.348097920975234</v>
      </c>
      <c r="M147" s="98">
        <v>2.2802753539330181</v>
      </c>
      <c r="N147" s="98">
        <v>2.3891396238080809</v>
      </c>
      <c r="O147" s="98">
        <v>2.5393520945905288</v>
      </c>
      <c r="P147" s="98">
        <v>3.0594506403124897</v>
      </c>
      <c r="Q147" s="98">
        <v>3.1971672384204708</v>
      </c>
      <c r="R147" s="98">
        <v>3.4589539070640805</v>
      </c>
      <c r="S147" s="98">
        <v>3.9033792803011216</v>
      </c>
      <c r="T147" s="98">
        <v>4.5181828822442327</v>
      </c>
      <c r="U147" s="98">
        <v>4.9977162710186613</v>
      </c>
      <c r="V147" s="98">
        <v>5.8149010671836612</v>
      </c>
      <c r="W147" s="98">
        <v>6.2652191726358231</v>
      </c>
      <c r="X147" s="98">
        <v>6.8443082494243974</v>
      </c>
      <c r="Y147" s="98">
        <v>7.1633431521409596</v>
      </c>
      <c r="DA147" s="63" t="s">
        <v>1877</v>
      </c>
    </row>
    <row r="148" spans="1:105" ht="12" customHeight="1" x14ac:dyDescent="0.25">
      <c r="A148" s="121" t="s">
        <v>55</v>
      </c>
      <c r="B148" s="122">
        <v>44.690787550536832</v>
      </c>
      <c r="C148" s="122">
        <v>47.906592382447322</v>
      </c>
      <c r="D148" s="122">
        <v>57.145112947196303</v>
      </c>
      <c r="E148" s="122">
        <v>66.792227157269352</v>
      </c>
      <c r="F148" s="122">
        <v>75.867487159701369</v>
      </c>
      <c r="G148" s="122">
        <v>86.004713969673304</v>
      </c>
      <c r="H148" s="122">
        <v>93.923768964238747</v>
      </c>
      <c r="I148" s="122">
        <v>98.771900756781903</v>
      </c>
      <c r="J148" s="122">
        <v>97.446532635515894</v>
      </c>
      <c r="K148" s="122">
        <v>107.83772117203637</v>
      </c>
      <c r="L148" s="122">
        <v>110.85668990854728</v>
      </c>
      <c r="M148" s="122">
        <v>115.22164858790438</v>
      </c>
      <c r="N148" s="122">
        <v>114.23182247562936</v>
      </c>
      <c r="O148" s="122">
        <v>128.38836434263962</v>
      </c>
      <c r="P148" s="122">
        <v>130.12490847515303</v>
      </c>
      <c r="Q148" s="122">
        <v>141.47243675686661</v>
      </c>
      <c r="R148" s="122">
        <v>155.2424490101215</v>
      </c>
      <c r="S148" s="122">
        <v>143.28569919352557</v>
      </c>
      <c r="T148" s="122">
        <v>158.18079651522467</v>
      </c>
      <c r="U148" s="122">
        <v>158.73291789043353</v>
      </c>
      <c r="V148" s="122">
        <v>157.07988770880007</v>
      </c>
      <c r="W148" s="122">
        <v>169.84285041982892</v>
      </c>
      <c r="X148" s="122">
        <v>171.36375102988544</v>
      </c>
      <c r="Y148" s="122">
        <v>182.81131781115826</v>
      </c>
      <c r="DA148" s="130" t="s">
        <v>1878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0.10601321869694173</v>
      </c>
      <c r="E149" s="98">
        <v>0.21223169911860079</v>
      </c>
      <c r="F149" s="98">
        <v>0.22117025775768412</v>
      </c>
      <c r="G149" s="98">
        <v>0.35207241568510311</v>
      </c>
      <c r="H149" s="98">
        <v>0.36824495085505343</v>
      </c>
      <c r="I149" s="98">
        <v>0.45864496273220734</v>
      </c>
      <c r="J149" s="98">
        <v>0.46033819359359124</v>
      </c>
      <c r="K149" s="98">
        <v>0.48641010779439897</v>
      </c>
      <c r="L149" s="98">
        <v>0.47145466799866576</v>
      </c>
      <c r="M149" s="98">
        <v>0.5057848884600743</v>
      </c>
      <c r="N149" s="98">
        <v>0.47307418867949685</v>
      </c>
      <c r="O149" s="98">
        <v>0.53882888921980321</v>
      </c>
      <c r="P149" s="98">
        <v>0.85232619673874443</v>
      </c>
      <c r="Q149" s="98">
        <v>0.54297747411074515</v>
      </c>
      <c r="R149" s="98">
        <v>0.58653006401939156</v>
      </c>
      <c r="S149" s="98">
        <v>0.57109048276593166</v>
      </c>
      <c r="T149" s="98">
        <v>0.5585143247396912</v>
      </c>
      <c r="U149" s="98">
        <v>0.57036377528818649</v>
      </c>
      <c r="V149" s="98">
        <v>0.59335548353429424</v>
      </c>
      <c r="W149" s="98">
        <v>0.70444861660002989</v>
      </c>
      <c r="X149" s="98">
        <v>0.87988054557020368</v>
      </c>
      <c r="Y149" s="98">
        <v>1.030175137650261</v>
      </c>
      <c r="DA149" s="63" t="s">
        <v>1879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6.3379543150443137E-5</v>
      </c>
      <c r="E150" s="98">
        <v>2.2197882203312954E-4</v>
      </c>
      <c r="F150" s="98">
        <v>1.75703603084718E-4</v>
      </c>
      <c r="G150" s="98">
        <v>2.9254040123487425E-4</v>
      </c>
      <c r="H150" s="98">
        <v>2.6872596536591718E-4</v>
      </c>
      <c r="I150" s="98">
        <v>5.7919087461037299E-4</v>
      </c>
      <c r="J150" s="98">
        <v>6.7169568320313094E-4</v>
      </c>
      <c r="K150" s="98">
        <v>6.2047609054396307E-4</v>
      </c>
      <c r="L150" s="98">
        <v>5.9953472274750527E-4</v>
      </c>
      <c r="M150" s="98">
        <v>6.45202314591826E-4</v>
      </c>
      <c r="N150" s="98">
        <v>5.2049658892922674E-4</v>
      </c>
      <c r="O150" s="98">
        <v>6.3249433210663488E-4</v>
      </c>
      <c r="P150" s="98">
        <v>1.4212037303458318E-3</v>
      </c>
      <c r="Q150" s="98">
        <v>8.0568103924158149E-4</v>
      </c>
      <c r="R150" s="98">
        <v>9.355987039239668E-4</v>
      </c>
      <c r="S150" s="98">
        <v>8.0446917752351904E-4</v>
      </c>
      <c r="T150" s="98">
        <v>7.9726288610011513E-4</v>
      </c>
      <c r="U150" s="98">
        <v>8.8574728085945883E-4</v>
      </c>
      <c r="V150" s="98">
        <v>8.4972226428619191E-4</v>
      </c>
      <c r="W150" s="98">
        <v>7.2298459085396827E-4</v>
      </c>
      <c r="X150" s="98">
        <v>9.3722450508048694E-4</v>
      </c>
      <c r="Y150" s="98">
        <v>1.1857907859123928E-3</v>
      </c>
      <c r="DA150" s="63" t="s">
        <v>1880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4.3362966595610473E-5</v>
      </c>
      <c r="E151" s="101">
        <v>1.4552503811066125E-4</v>
      </c>
      <c r="F151" s="101">
        <v>1.1583619525739698E-4</v>
      </c>
      <c r="G151" s="101">
        <v>1.7590568760634333E-4</v>
      </c>
      <c r="H151" s="101">
        <v>1.674742272370068E-4</v>
      </c>
      <c r="I151" s="101">
        <v>3.5636789732677605E-4</v>
      </c>
      <c r="J151" s="101">
        <v>4.0981285199160656E-4</v>
      </c>
      <c r="K151" s="101">
        <v>3.8153124234149914E-4</v>
      </c>
      <c r="L151" s="101">
        <v>3.5934281592990547E-4</v>
      </c>
      <c r="M151" s="101">
        <v>3.8037951978259785E-4</v>
      </c>
      <c r="N151" s="101">
        <v>3.048357340239589E-4</v>
      </c>
      <c r="O151" s="101">
        <v>3.9036879493559775E-4</v>
      </c>
      <c r="P151" s="101">
        <v>8.7947612897947729E-4</v>
      </c>
      <c r="Q151" s="101">
        <v>5.202666324732473E-4</v>
      </c>
      <c r="R151" s="101">
        <v>6.3382198270200757E-4</v>
      </c>
      <c r="S151" s="101">
        <v>5.3027454300048958E-4</v>
      </c>
      <c r="T151" s="101">
        <v>5.4760476741468641E-4</v>
      </c>
      <c r="U151" s="101">
        <v>6.1199911921437276E-4</v>
      </c>
      <c r="V151" s="101">
        <v>5.8411874953243038E-4</v>
      </c>
      <c r="W151" s="101">
        <v>5.1984696488525668E-4</v>
      </c>
      <c r="X151" s="101">
        <v>6.7737677921983204E-4</v>
      </c>
      <c r="Y151" s="101">
        <v>8.6489468094361004E-4</v>
      </c>
      <c r="DA151" s="131" t="s">
        <v>1881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2.0016576554832664E-5</v>
      </c>
      <c r="E152" s="104">
        <v>7.6453783922468289E-5</v>
      </c>
      <c r="F152" s="104">
        <v>5.9867407827321015E-5</v>
      </c>
      <c r="G152" s="104">
        <v>1.1663471362853092E-4</v>
      </c>
      <c r="H152" s="104">
        <v>1.0125173812891037E-4</v>
      </c>
      <c r="I152" s="104">
        <v>2.2282297728359695E-4</v>
      </c>
      <c r="J152" s="104">
        <v>2.6188283121152437E-4</v>
      </c>
      <c r="K152" s="104">
        <v>2.3894484820246393E-4</v>
      </c>
      <c r="L152" s="104">
        <v>2.4019190681759978E-4</v>
      </c>
      <c r="M152" s="104">
        <v>2.6482279480922815E-4</v>
      </c>
      <c r="N152" s="104">
        <v>2.1566085490526784E-4</v>
      </c>
      <c r="O152" s="104">
        <v>2.4212553717103716E-4</v>
      </c>
      <c r="P152" s="104">
        <v>5.4172760136635459E-4</v>
      </c>
      <c r="Q152" s="104">
        <v>2.8541440676833419E-4</v>
      </c>
      <c r="R152" s="104">
        <v>3.0177672122195918E-4</v>
      </c>
      <c r="S152" s="104">
        <v>2.7419463452302945E-4</v>
      </c>
      <c r="T152" s="104">
        <v>2.4965811868542871E-4</v>
      </c>
      <c r="U152" s="104">
        <v>2.7374816164508602E-4</v>
      </c>
      <c r="V152" s="104">
        <v>2.6560351475376153E-4</v>
      </c>
      <c r="W152" s="104">
        <v>2.0313762596871159E-4</v>
      </c>
      <c r="X152" s="104">
        <v>2.598477258606549E-4</v>
      </c>
      <c r="Y152" s="104">
        <v>3.2089610496878289E-4</v>
      </c>
      <c r="DA152" s="132" t="s">
        <v>1882</v>
      </c>
    </row>
    <row r="153" spans="1:105" ht="12" customHeight="1" x14ac:dyDescent="0.25">
      <c r="A153" s="106" t="s">
        <v>122</v>
      </c>
      <c r="B153" s="101">
        <v>40.529771768603936</v>
      </c>
      <c r="C153" s="101">
        <v>43.467267091969525</v>
      </c>
      <c r="D153" s="101">
        <v>51.320915824728644</v>
      </c>
      <c r="E153" s="101">
        <v>60.095655583945494</v>
      </c>
      <c r="F153" s="101">
        <v>68.513079656707347</v>
      </c>
      <c r="G153" s="101">
        <v>77.407694000226357</v>
      </c>
      <c r="H153" s="101">
        <v>84.426417469954131</v>
      </c>
      <c r="I153" s="101">
        <v>83.859746359130753</v>
      </c>
      <c r="J153" s="101">
        <v>81.429512702995993</v>
      </c>
      <c r="K153" s="101">
        <v>90.868730820555569</v>
      </c>
      <c r="L153" s="101">
        <v>93.039431109935762</v>
      </c>
      <c r="M153" s="101">
        <v>96.760464712017026</v>
      </c>
      <c r="N153" s="101">
        <v>96.106264682213464</v>
      </c>
      <c r="O153" s="101">
        <v>108.7133979645517</v>
      </c>
      <c r="P153" s="101">
        <v>110.34619792747836</v>
      </c>
      <c r="Q153" s="101">
        <v>121.07598061854063</v>
      </c>
      <c r="R153" s="101">
        <v>133.33657774324283</v>
      </c>
      <c r="S153" s="101">
        <v>123.18653467096763</v>
      </c>
      <c r="T153" s="101">
        <v>136.82287068118723</v>
      </c>
      <c r="U153" s="101">
        <v>137.73741521273931</v>
      </c>
      <c r="V153" s="101">
        <v>136.62352657607428</v>
      </c>
      <c r="W153" s="101">
        <v>147.78730942620723</v>
      </c>
      <c r="X153" s="101">
        <v>148.99219518550026</v>
      </c>
      <c r="Y153" s="101">
        <v>159.97463655084337</v>
      </c>
      <c r="DA153" s="131" t="s">
        <v>1883</v>
      </c>
    </row>
    <row r="154" spans="1:105" ht="12" customHeight="1" x14ac:dyDescent="0.25">
      <c r="A154" s="107" t="s">
        <v>121</v>
      </c>
      <c r="B154" s="104">
        <v>4.1610157819328952</v>
      </c>
      <c r="C154" s="104">
        <v>4.4393252904777984</v>
      </c>
      <c r="D154" s="104">
        <v>5.7181205242275652</v>
      </c>
      <c r="E154" s="104">
        <v>6.484117895383223</v>
      </c>
      <c r="F154" s="104">
        <v>7.1330615416332481</v>
      </c>
      <c r="G154" s="104">
        <v>8.2446550133606173</v>
      </c>
      <c r="H154" s="104">
        <v>9.1288378174642055</v>
      </c>
      <c r="I154" s="104">
        <v>14.452930244044339</v>
      </c>
      <c r="J154" s="104">
        <v>15.556010043243113</v>
      </c>
      <c r="K154" s="104">
        <v>16.481959767595853</v>
      </c>
      <c r="L154" s="104">
        <v>17.345204595890102</v>
      </c>
      <c r="M154" s="104">
        <v>17.954753785112679</v>
      </c>
      <c r="N154" s="104">
        <v>17.651963108147466</v>
      </c>
      <c r="O154" s="104">
        <v>19.135504994535999</v>
      </c>
      <c r="P154" s="104">
        <v>18.924963147205581</v>
      </c>
      <c r="Q154" s="104">
        <v>19.85267298317601</v>
      </c>
      <c r="R154" s="104">
        <v>21.318405604155373</v>
      </c>
      <c r="S154" s="104">
        <v>19.527269570614482</v>
      </c>
      <c r="T154" s="104">
        <v>20.79861424641167</v>
      </c>
      <c r="U154" s="104">
        <v>20.424253155125172</v>
      </c>
      <c r="V154" s="104">
        <v>19.862155926927219</v>
      </c>
      <c r="W154" s="104">
        <v>21.3503693924308</v>
      </c>
      <c r="X154" s="104">
        <v>21.490738074309881</v>
      </c>
      <c r="Y154" s="104">
        <v>21.805320331878701</v>
      </c>
      <c r="DA154" s="132" t="s">
        <v>1884</v>
      </c>
    </row>
    <row r="155" spans="1:105" ht="12" customHeight="1" x14ac:dyDescent="0.25">
      <c r="A155" s="108" t="s">
        <v>53</v>
      </c>
      <c r="B155" s="98">
        <v>2.4992992192675652</v>
      </c>
      <c r="C155" s="98">
        <v>3.1009622650775732</v>
      </c>
      <c r="D155" s="98">
        <v>3.9122346826211096</v>
      </c>
      <c r="E155" s="98">
        <v>4.2498952286298541</v>
      </c>
      <c r="F155" s="98">
        <v>4.7029709370906909</v>
      </c>
      <c r="G155" s="98">
        <v>4.9576896087821236</v>
      </c>
      <c r="H155" s="98">
        <v>5.6898225408324112</v>
      </c>
      <c r="I155" s="98">
        <v>8.8948243949657968</v>
      </c>
      <c r="J155" s="98">
        <v>9.491092468294088</v>
      </c>
      <c r="K155" s="98">
        <v>10.13763980549637</v>
      </c>
      <c r="L155" s="98">
        <v>10.397939336472847</v>
      </c>
      <c r="M155" s="98">
        <v>10.584545928332494</v>
      </c>
      <c r="N155" s="98">
        <v>10.335556900816629</v>
      </c>
      <c r="O155" s="98">
        <v>11.799630204695275</v>
      </c>
      <c r="P155" s="98">
        <v>11.711682075113103</v>
      </c>
      <c r="Q155" s="98">
        <v>12.82529006962821</v>
      </c>
      <c r="R155" s="98">
        <v>14.442952173728603</v>
      </c>
      <c r="S155" s="98">
        <v>12.88064444452705</v>
      </c>
      <c r="T155" s="98">
        <v>14.283163122851484</v>
      </c>
      <c r="U155" s="98">
        <v>14.120676796038209</v>
      </c>
      <c r="V155" s="98">
        <v>13.663783796265598</v>
      </c>
      <c r="W155" s="98">
        <v>15.401431565387837</v>
      </c>
      <c r="X155" s="98">
        <v>15.587862337795833</v>
      </c>
      <c r="Y155" s="98">
        <v>15.940888208412954</v>
      </c>
      <c r="DA155" s="63" t="s">
        <v>1885</v>
      </c>
    </row>
    <row r="156" spans="1:105" ht="12" customHeight="1" x14ac:dyDescent="0.25">
      <c r="A156" s="108" t="s">
        <v>52</v>
      </c>
      <c r="B156" s="98">
        <v>1.6617165626653299</v>
      </c>
      <c r="C156" s="98">
        <v>1.338363025400225</v>
      </c>
      <c r="D156" s="98">
        <v>1.8058858416064554</v>
      </c>
      <c r="E156" s="98">
        <v>2.2342226667533689</v>
      </c>
      <c r="F156" s="98">
        <v>2.4300906045425568</v>
      </c>
      <c r="G156" s="98">
        <v>3.2869654045784946</v>
      </c>
      <c r="H156" s="98">
        <v>3.4390152766317947</v>
      </c>
      <c r="I156" s="98">
        <v>5.558105849078542</v>
      </c>
      <c r="J156" s="98">
        <v>6.0649175749490256</v>
      </c>
      <c r="K156" s="98">
        <v>6.344319962099485</v>
      </c>
      <c r="L156" s="98">
        <v>6.9472652594172573</v>
      </c>
      <c r="M156" s="98">
        <v>7.3702078567801852</v>
      </c>
      <c r="N156" s="98">
        <v>7.3164062073308367</v>
      </c>
      <c r="O156" s="98">
        <v>7.3358747898407239</v>
      </c>
      <c r="P156" s="98">
        <v>7.213281072092478</v>
      </c>
      <c r="Q156" s="98">
        <v>7.0273829135477994</v>
      </c>
      <c r="R156" s="98">
        <v>6.8754534304267718</v>
      </c>
      <c r="S156" s="98">
        <v>6.6466251260874332</v>
      </c>
      <c r="T156" s="98">
        <v>6.5154511235601875</v>
      </c>
      <c r="U156" s="98">
        <v>6.3035763590869607</v>
      </c>
      <c r="V156" s="98">
        <v>6.1983721306616202</v>
      </c>
      <c r="W156" s="98">
        <v>5.9489378270429629</v>
      </c>
      <c r="X156" s="98">
        <v>5.9028757365140461</v>
      </c>
      <c r="Y156" s="98">
        <v>5.8644321234657477</v>
      </c>
      <c r="DA156" s="63" t="s">
        <v>1886</v>
      </c>
    </row>
    <row r="157" spans="1:105" ht="12" customHeight="1" x14ac:dyDescent="0.25">
      <c r="A157" s="121" t="s">
        <v>54</v>
      </c>
      <c r="B157" s="122">
        <v>7.0121299955908887</v>
      </c>
      <c r="C157" s="122">
        <v>7.8762352506784321</v>
      </c>
      <c r="D157" s="122">
        <v>9.5948517779452427</v>
      </c>
      <c r="E157" s="122">
        <v>11.526893300877751</v>
      </c>
      <c r="F157" s="122">
        <v>13.528333370020983</v>
      </c>
      <c r="G157" s="122">
        <v>15.417633043335217</v>
      </c>
      <c r="H157" s="122">
        <v>16.969916684917887</v>
      </c>
      <c r="I157" s="122">
        <v>17.853545870583634</v>
      </c>
      <c r="J157" s="122">
        <v>18.068877053501527</v>
      </c>
      <c r="K157" s="122">
        <v>20.886829903874698</v>
      </c>
      <c r="L157" s="122">
        <v>23.113939739306957</v>
      </c>
      <c r="M157" s="122">
        <v>23.248421646888151</v>
      </c>
      <c r="N157" s="122">
        <v>23.681600368110974</v>
      </c>
      <c r="O157" s="122">
        <v>26.851916942092068</v>
      </c>
      <c r="P157" s="122">
        <v>26.967768415153426</v>
      </c>
      <c r="Q157" s="122">
        <v>29.342876618393934</v>
      </c>
      <c r="R157" s="122">
        <v>29.639081858350419</v>
      </c>
      <c r="S157" s="122">
        <v>31.554238469868192</v>
      </c>
      <c r="T157" s="122">
        <v>34.470767018724921</v>
      </c>
      <c r="U157" s="122">
        <v>35.062051133844022</v>
      </c>
      <c r="V157" s="122">
        <v>36.289860140439792</v>
      </c>
      <c r="W157" s="122">
        <v>36.219163677289835</v>
      </c>
      <c r="X157" s="122">
        <v>36.594136743616367</v>
      </c>
      <c r="Y157" s="122">
        <v>38.08435229723154</v>
      </c>
      <c r="DA157" s="130" t="s">
        <v>1887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1888</v>
      </c>
    </row>
    <row r="159" spans="1:105" ht="12" customHeight="1" x14ac:dyDescent="0.25">
      <c r="A159" s="109" t="s">
        <v>120</v>
      </c>
      <c r="B159" s="33">
        <v>7.0121299955908887</v>
      </c>
      <c r="C159" s="33">
        <v>7.8762352506784321</v>
      </c>
      <c r="D159" s="33">
        <v>9.5948517779452427</v>
      </c>
      <c r="E159" s="33">
        <v>11.526893300877751</v>
      </c>
      <c r="F159" s="33">
        <v>13.528333370020983</v>
      </c>
      <c r="G159" s="33">
        <v>15.417633043335217</v>
      </c>
      <c r="H159" s="33">
        <v>16.969916684917887</v>
      </c>
      <c r="I159" s="33">
        <v>17.853545870583634</v>
      </c>
      <c r="J159" s="33">
        <v>18.068877053501527</v>
      </c>
      <c r="K159" s="33">
        <v>20.886829903874698</v>
      </c>
      <c r="L159" s="33">
        <v>23.113939739306957</v>
      </c>
      <c r="M159" s="33">
        <v>23.248421646888151</v>
      </c>
      <c r="N159" s="33">
        <v>23.681600368110974</v>
      </c>
      <c r="O159" s="33">
        <v>26.851916942092068</v>
      </c>
      <c r="P159" s="33">
        <v>26.967768415153426</v>
      </c>
      <c r="Q159" s="33">
        <v>29.342876618393934</v>
      </c>
      <c r="R159" s="33">
        <v>29.639081858350419</v>
      </c>
      <c r="S159" s="33">
        <v>31.554238469868192</v>
      </c>
      <c r="T159" s="33">
        <v>34.470767018724921</v>
      </c>
      <c r="U159" s="33">
        <v>35.062051133844022</v>
      </c>
      <c r="V159" s="33">
        <v>36.289860140439792</v>
      </c>
      <c r="W159" s="33">
        <v>36.219163677289835</v>
      </c>
      <c r="X159" s="33">
        <v>36.594136743616367</v>
      </c>
      <c r="Y159" s="33">
        <v>38.08435229723154</v>
      </c>
      <c r="DA159" s="60" t="s">
        <v>1889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1437.8251410550567</v>
      </c>
      <c r="C161" s="117">
        <f t="shared" si="54"/>
        <v>1366.0286800714969</v>
      </c>
      <c r="D161" s="117">
        <f t="shared" si="54"/>
        <v>1248.1993260078925</v>
      </c>
      <c r="E161" s="117">
        <f t="shared" si="54"/>
        <v>1192.283263723082</v>
      </c>
      <c r="F161" s="117">
        <f t="shared" si="54"/>
        <v>1100.1420458172454</v>
      </c>
      <c r="G161" s="117">
        <f t="shared" si="54"/>
        <v>1085.1494085199997</v>
      </c>
      <c r="H161" s="117">
        <f t="shared" si="54"/>
        <v>999.09654901767033</v>
      </c>
      <c r="I161" s="117">
        <f t="shared" si="54"/>
        <v>905.54541732354016</v>
      </c>
      <c r="J161" s="117">
        <f t="shared" si="54"/>
        <v>851.14851657213114</v>
      </c>
      <c r="K161" s="117">
        <f t="shared" si="54"/>
        <v>909.17326629786089</v>
      </c>
      <c r="L161" s="117">
        <f t="shared" si="54"/>
        <v>1059.4094951632726</v>
      </c>
      <c r="M161" s="117">
        <f t="shared" si="54"/>
        <v>938.19281122786833</v>
      </c>
      <c r="N161" s="117">
        <f t="shared" si="54"/>
        <v>1090.4330754345376</v>
      </c>
      <c r="O161" s="117">
        <f t="shared" si="54"/>
        <v>1099.7425097753683</v>
      </c>
      <c r="P161" s="117">
        <f t="shared" si="54"/>
        <v>1014.3248249735698</v>
      </c>
      <c r="Q161" s="117">
        <f t="shared" si="54"/>
        <v>1151.9673084968354</v>
      </c>
      <c r="R161" s="117">
        <f t="shared" ref="R161:V161" si="55">R162+R164+R166+R175</f>
        <v>1206.6010869438912</v>
      </c>
      <c r="S161" s="117">
        <f t="shared" si="55"/>
        <v>1339.8003313106292</v>
      </c>
      <c r="T161" s="117">
        <f t="shared" si="55"/>
        <v>1371.2508450735597</v>
      </c>
      <c r="U161" s="117">
        <f t="shared" si="55"/>
        <v>1355.5046811285918</v>
      </c>
      <c r="V161" s="117">
        <f t="shared" si="55"/>
        <v>1272.1474263239718</v>
      </c>
      <c r="W161" s="117">
        <f t="shared" ref="W161:Y161" si="56">W162+W164+W166+W175</f>
        <v>1529.1558086615394</v>
      </c>
      <c r="X161" s="117">
        <f t="shared" si="56"/>
        <v>1209.9958584448448</v>
      </c>
      <c r="Y161" s="117">
        <f t="shared" si="56"/>
        <v>1186.5142135528408</v>
      </c>
      <c r="DA161" s="129" t="s">
        <v>1890</v>
      </c>
    </row>
    <row r="162" spans="1:105" ht="12.95" customHeight="1" x14ac:dyDescent="0.25">
      <c r="A162" s="121" t="s">
        <v>57</v>
      </c>
      <c r="B162" s="122">
        <f t="shared" ref="B162:Y162" si="57">B163</f>
        <v>1330.8219431743942</v>
      </c>
      <c r="C162" s="122">
        <f t="shared" si="57"/>
        <v>1270.2364580491646</v>
      </c>
      <c r="D162" s="122">
        <f t="shared" si="57"/>
        <v>1159.88746277563</v>
      </c>
      <c r="E162" s="122">
        <f t="shared" si="57"/>
        <v>1109.7195794217005</v>
      </c>
      <c r="F162" s="122">
        <f t="shared" si="57"/>
        <v>1022.5948189108259</v>
      </c>
      <c r="G162" s="122">
        <f t="shared" si="57"/>
        <v>1011.0363436263664</v>
      </c>
      <c r="H162" s="122">
        <f t="shared" si="57"/>
        <v>928.94418151376897</v>
      </c>
      <c r="I162" s="122">
        <f t="shared" si="57"/>
        <v>839.75888928110635</v>
      </c>
      <c r="J162" s="122">
        <f t="shared" si="57"/>
        <v>791.64458764895141</v>
      </c>
      <c r="K162" s="122">
        <f t="shared" si="57"/>
        <v>846.84940436949614</v>
      </c>
      <c r="L162" s="122">
        <f t="shared" si="57"/>
        <v>997.17555077237103</v>
      </c>
      <c r="M162" s="122">
        <f t="shared" si="57"/>
        <v>873.55316990687186</v>
      </c>
      <c r="N162" s="122">
        <f t="shared" si="57"/>
        <v>1022.9881857278582</v>
      </c>
      <c r="O162" s="122">
        <f t="shared" si="57"/>
        <v>1022.268015514589</v>
      </c>
      <c r="P162" s="122">
        <f t="shared" si="57"/>
        <v>932.97967706900317</v>
      </c>
      <c r="Q162" s="122">
        <f t="shared" si="57"/>
        <v>1058.3582961128905</v>
      </c>
      <c r="R162" s="122">
        <f t="shared" si="57"/>
        <v>1101.5770675046567</v>
      </c>
      <c r="S162" s="122">
        <f t="shared" si="57"/>
        <v>1231.768584984085</v>
      </c>
      <c r="T162" s="122">
        <f t="shared" si="57"/>
        <v>1251.1575136870902</v>
      </c>
      <c r="U162" s="122">
        <f t="shared" si="57"/>
        <v>1232.4197920485556</v>
      </c>
      <c r="V162" s="122">
        <f t="shared" si="57"/>
        <v>1152.0416782964917</v>
      </c>
      <c r="W162" s="122">
        <f t="shared" si="57"/>
        <v>1398.8528070271827</v>
      </c>
      <c r="X162" s="122">
        <f t="shared" si="57"/>
        <v>1087.9782405302424</v>
      </c>
      <c r="Y162" s="122">
        <f t="shared" si="57"/>
        <v>1065.7274963906432</v>
      </c>
      <c r="DA162" s="130" t="s">
        <v>1891</v>
      </c>
    </row>
    <row r="163" spans="1:105" ht="12" customHeight="1" x14ac:dyDescent="0.25">
      <c r="A163" s="97" t="s">
        <v>53</v>
      </c>
      <c r="B163" s="33">
        <v>1330.8219431743942</v>
      </c>
      <c r="C163" s="33">
        <v>1270.2364580491646</v>
      </c>
      <c r="D163" s="33">
        <v>1159.88746277563</v>
      </c>
      <c r="E163" s="33">
        <v>1109.7195794217005</v>
      </c>
      <c r="F163" s="33">
        <v>1022.5948189108259</v>
      </c>
      <c r="G163" s="33">
        <v>1011.0363436263664</v>
      </c>
      <c r="H163" s="33">
        <v>928.94418151376897</v>
      </c>
      <c r="I163" s="33">
        <v>839.75888928110635</v>
      </c>
      <c r="J163" s="33">
        <v>791.64458764895141</v>
      </c>
      <c r="K163" s="33">
        <v>846.84940436949614</v>
      </c>
      <c r="L163" s="33">
        <v>997.17555077237103</v>
      </c>
      <c r="M163" s="33">
        <v>873.55316990687186</v>
      </c>
      <c r="N163" s="33">
        <v>1022.9881857278582</v>
      </c>
      <c r="O163" s="33">
        <v>1022.268015514589</v>
      </c>
      <c r="P163" s="33">
        <v>932.97967706900317</v>
      </c>
      <c r="Q163" s="33">
        <v>1058.3582961128905</v>
      </c>
      <c r="R163" s="33">
        <v>1101.5770675046567</v>
      </c>
      <c r="S163" s="33">
        <v>1231.768584984085</v>
      </c>
      <c r="T163" s="33">
        <v>1251.1575136870902</v>
      </c>
      <c r="U163" s="33">
        <v>1232.4197920485556</v>
      </c>
      <c r="V163" s="33">
        <v>1152.0416782964917</v>
      </c>
      <c r="W163" s="33">
        <v>1398.8528070271827</v>
      </c>
      <c r="X163" s="33">
        <v>1087.9782405302424</v>
      </c>
      <c r="Y163" s="33">
        <v>1065.7274963906432</v>
      </c>
      <c r="DA163" s="60" t="s">
        <v>1892</v>
      </c>
    </row>
    <row r="164" spans="1:105" ht="12.95" customHeight="1" x14ac:dyDescent="0.25">
      <c r="A164" s="121" t="s">
        <v>92</v>
      </c>
      <c r="B164" s="122">
        <f t="shared" ref="B164:Y164" si="58">B165</f>
        <v>0.39157206982003145</v>
      </c>
      <c r="C164" s="122">
        <f t="shared" si="58"/>
        <v>0.41025688397742499</v>
      </c>
      <c r="D164" s="122">
        <f t="shared" si="58"/>
        <v>0.41775240559553384</v>
      </c>
      <c r="E164" s="122">
        <f t="shared" si="58"/>
        <v>0.37138847098484734</v>
      </c>
      <c r="F164" s="122">
        <f t="shared" si="58"/>
        <v>0.32009563706731031</v>
      </c>
      <c r="G164" s="122">
        <f t="shared" si="58"/>
        <v>0.27454768371428195</v>
      </c>
      <c r="H164" s="122">
        <f t="shared" si="58"/>
        <v>0.24073975262244934</v>
      </c>
      <c r="I164" s="122">
        <f t="shared" si="58"/>
        <v>0.23620412188662682</v>
      </c>
      <c r="J164" s="122">
        <f t="shared" si="58"/>
        <v>0.25427156926056171</v>
      </c>
      <c r="K164" s="122">
        <f t="shared" si="58"/>
        <v>0.30949144795377093</v>
      </c>
      <c r="L164" s="122">
        <f t="shared" si="58"/>
        <v>0.46186448652538631</v>
      </c>
      <c r="M164" s="122">
        <f t="shared" si="58"/>
        <v>0.57100464440306031</v>
      </c>
      <c r="N164" s="122">
        <f t="shared" si="58"/>
        <v>0.83852127103744389</v>
      </c>
      <c r="O164" s="122">
        <f t="shared" si="58"/>
        <v>1.1011040175897038</v>
      </c>
      <c r="P164" s="122">
        <f t="shared" si="58"/>
        <v>1.4264891995036633</v>
      </c>
      <c r="Q164" s="122">
        <f t="shared" si="58"/>
        <v>1.5005159280455922</v>
      </c>
      <c r="R164" s="122">
        <f t="shared" si="58"/>
        <v>1.57208923557562</v>
      </c>
      <c r="S164" s="122">
        <f t="shared" si="58"/>
        <v>1.6916170591041519</v>
      </c>
      <c r="T164" s="122">
        <f t="shared" si="58"/>
        <v>1.8109146710490416</v>
      </c>
      <c r="U164" s="122">
        <f t="shared" si="58"/>
        <v>1.7912095624603652</v>
      </c>
      <c r="V164" s="122">
        <f t="shared" si="58"/>
        <v>1.75913221889677</v>
      </c>
      <c r="W164" s="122">
        <f t="shared" si="58"/>
        <v>1.7355975463860807</v>
      </c>
      <c r="X164" s="122">
        <f t="shared" si="58"/>
        <v>1.7788360999261756</v>
      </c>
      <c r="Y164" s="122">
        <f t="shared" si="58"/>
        <v>1.7593431973921039</v>
      </c>
      <c r="DA164" s="130" t="s">
        <v>1893</v>
      </c>
    </row>
    <row r="165" spans="1:105" ht="12" customHeight="1" x14ac:dyDescent="0.25">
      <c r="A165" s="97" t="s">
        <v>53</v>
      </c>
      <c r="B165" s="98">
        <v>0.39157206982003145</v>
      </c>
      <c r="C165" s="98">
        <v>0.41025688397742499</v>
      </c>
      <c r="D165" s="98">
        <v>0.41775240559553384</v>
      </c>
      <c r="E165" s="98">
        <v>0.37138847098484734</v>
      </c>
      <c r="F165" s="98">
        <v>0.32009563706731031</v>
      </c>
      <c r="G165" s="98">
        <v>0.27454768371428195</v>
      </c>
      <c r="H165" s="98">
        <v>0.24073975262244934</v>
      </c>
      <c r="I165" s="98">
        <v>0.23620412188662682</v>
      </c>
      <c r="J165" s="98">
        <v>0.25427156926056171</v>
      </c>
      <c r="K165" s="98">
        <v>0.30949144795377093</v>
      </c>
      <c r="L165" s="98">
        <v>0.46186448652538631</v>
      </c>
      <c r="M165" s="98">
        <v>0.57100464440306031</v>
      </c>
      <c r="N165" s="98">
        <v>0.83852127103744389</v>
      </c>
      <c r="O165" s="98">
        <v>1.1011040175897038</v>
      </c>
      <c r="P165" s="98">
        <v>1.4264891995036633</v>
      </c>
      <c r="Q165" s="98">
        <v>1.5005159280455922</v>
      </c>
      <c r="R165" s="98">
        <v>1.57208923557562</v>
      </c>
      <c r="S165" s="98">
        <v>1.6916170591041519</v>
      </c>
      <c r="T165" s="98">
        <v>1.8109146710490416</v>
      </c>
      <c r="U165" s="98">
        <v>1.7912095624603652</v>
      </c>
      <c r="V165" s="98">
        <v>1.75913221889677</v>
      </c>
      <c r="W165" s="98">
        <v>1.7355975463860807</v>
      </c>
      <c r="X165" s="98">
        <v>1.7788360999261756</v>
      </c>
      <c r="Y165" s="98">
        <v>1.7593431973921039</v>
      </c>
      <c r="DA165" s="63" t="s">
        <v>1894</v>
      </c>
    </row>
    <row r="166" spans="1:105" ht="12" customHeight="1" x14ac:dyDescent="0.25">
      <c r="A166" s="121" t="s">
        <v>55</v>
      </c>
      <c r="B166" s="122">
        <v>92.152585301959135</v>
      </c>
      <c r="C166" s="122">
        <v>81.915750706250151</v>
      </c>
      <c r="D166" s="122">
        <v>75.262083148819556</v>
      </c>
      <c r="E166" s="122">
        <v>70.100046017942319</v>
      </c>
      <c r="F166" s="122">
        <v>65.551573934635499</v>
      </c>
      <c r="G166" s="122">
        <v>62.625374566665549</v>
      </c>
      <c r="H166" s="122">
        <v>59.226167934980552</v>
      </c>
      <c r="I166" s="122">
        <v>55.52750336824451</v>
      </c>
      <c r="J166" s="122">
        <v>49.991042027301532</v>
      </c>
      <c r="K166" s="122">
        <v>51.956860836044498</v>
      </c>
      <c r="L166" s="122">
        <v>51.114014406908595</v>
      </c>
      <c r="M166" s="122">
        <v>53.303479720773183</v>
      </c>
      <c r="N166" s="122">
        <v>55.149364768095296</v>
      </c>
      <c r="O166" s="122">
        <v>63.128622068505081</v>
      </c>
      <c r="P166" s="122">
        <v>66.167736078291455</v>
      </c>
      <c r="Q166" s="122">
        <v>76.251118729681949</v>
      </c>
      <c r="R166" s="122">
        <v>86.841532171979551</v>
      </c>
      <c r="S166" s="122">
        <v>87.127313225653552</v>
      </c>
      <c r="T166" s="122">
        <v>97.12717528676302</v>
      </c>
      <c r="U166" s="122">
        <v>99.379385307088057</v>
      </c>
      <c r="V166" s="122">
        <v>96.196318092950079</v>
      </c>
      <c r="W166" s="122">
        <v>106.03450111863779</v>
      </c>
      <c r="X166" s="122">
        <v>99.179173720175683</v>
      </c>
      <c r="Y166" s="122">
        <v>98.618861062566637</v>
      </c>
      <c r="DA166" s="130" t="s">
        <v>1895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4.7922265348927302E-2</v>
      </c>
      <c r="E167" s="98">
        <v>9.9935770316230771E-2</v>
      </c>
      <c r="F167" s="98">
        <v>0.10937777103243726</v>
      </c>
      <c r="G167" s="98">
        <v>0.18478931279651936</v>
      </c>
      <c r="H167" s="98">
        <v>0.20471342881571708</v>
      </c>
      <c r="I167" s="98">
        <v>0.24466795225836549</v>
      </c>
      <c r="J167" s="98">
        <v>0.22659031596623594</v>
      </c>
      <c r="K167" s="98">
        <v>0.2309921633159461</v>
      </c>
      <c r="L167" s="98">
        <v>0.21479308428638944</v>
      </c>
      <c r="M167" s="98">
        <v>0.23206139651912003</v>
      </c>
      <c r="N167" s="98">
        <v>0.23158218973944397</v>
      </c>
      <c r="O167" s="98">
        <v>0.27186342110475165</v>
      </c>
      <c r="P167" s="98">
        <v>0.4389283750171758</v>
      </c>
      <c r="Q167" s="98">
        <v>0.29069431132175888</v>
      </c>
      <c r="R167" s="98">
        <v>0.32483136805168861</v>
      </c>
      <c r="S167" s="98">
        <v>0.33815294835004589</v>
      </c>
      <c r="T167" s="98">
        <v>0.3344933574338575</v>
      </c>
      <c r="U167" s="98">
        <v>0.34826298506764247</v>
      </c>
      <c r="V167" s="98">
        <v>0.35217282934745425</v>
      </c>
      <c r="W167" s="98">
        <v>0.43249770901002427</v>
      </c>
      <c r="X167" s="98">
        <v>0.48115896559079629</v>
      </c>
      <c r="Y167" s="98">
        <v>0.53165539419739194</v>
      </c>
      <c r="DA167" s="63" t="s">
        <v>1896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6.3379543150443137E-5</v>
      </c>
      <c r="E168" s="98">
        <v>1.4831576845167967E-4</v>
      </c>
      <c r="F168" s="98">
        <v>1.1739685197243527E-4</v>
      </c>
      <c r="G168" s="98">
        <v>2.1977191696579285E-4</v>
      </c>
      <c r="H168" s="98">
        <v>2.0188124545414215E-4</v>
      </c>
      <c r="I168" s="98">
        <v>3.6315617202906244E-4</v>
      </c>
      <c r="J168" s="98">
        <v>4.7093774836555404E-4</v>
      </c>
      <c r="K168" s="98">
        <v>4.1431026713513322E-4</v>
      </c>
      <c r="L168" s="98">
        <v>4.000289129634232E-4</v>
      </c>
      <c r="M168" s="98">
        <v>4.3049980385598393E-4</v>
      </c>
      <c r="N168" s="98">
        <v>3.9093037060916526E-4</v>
      </c>
      <c r="O168" s="98">
        <v>3.5141739910351231E-4</v>
      </c>
      <c r="P168" s="98">
        <v>5.0513870712950938E-4</v>
      </c>
      <c r="Q168" s="98">
        <v>2.1831146897186322E-4</v>
      </c>
      <c r="R168" s="98">
        <v>2.535146261032563E-4</v>
      </c>
      <c r="S168" s="98">
        <v>1.7649242300268788E-4</v>
      </c>
      <c r="T168" s="98">
        <v>1.7491143535304873E-4</v>
      </c>
      <c r="U168" s="98">
        <v>8.5768219364300307E-5</v>
      </c>
      <c r="V168" s="98">
        <v>8.2640314261204985E-5</v>
      </c>
      <c r="W168" s="98">
        <v>2.7316761526173549E-4</v>
      </c>
      <c r="X168" s="98">
        <v>2.8608885423920622E-4</v>
      </c>
      <c r="Y168" s="98">
        <v>3.0223559728437298E-4</v>
      </c>
      <c r="DA168" s="63" t="s">
        <v>1897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4.3362966595610473E-5</v>
      </c>
      <c r="E169" s="101">
        <v>9.7232959697035457E-5</v>
      </c>
      <c r="F169" s="101">
        <v>7.7396276621179388E-5</v>
      </c>
      <c r="G169" s="101">
        <v>1.3214971336350024E-4</v>
      </c>
      <c r="H169" s="101">
        <v>1.2581555165329438E-4</v>
      </c>
      <c r="I169" s="101">
        <v>2.234448212159732E-4</v>
      </c>
      <c r="J169" s="101">
        <v>2.8732705389417881E-4</v>
      </c>
      <c r="K169" s="101">
        <v>2.5475971329745497E-4</v>
      </c>
      <c r="L169" s="101">
        <v>2.39765122158229E-4</v>
      </c>
      <c r="M169" s="101">
        <v>2.5380148978671428E-4</v>
      </c>
      <c r="N169" s="101">
        <v>2.2895355898885052E-4</v>
      </c>
      <c r="O169" s="101">
        <v>2.1689109236841655E-4</v>
      </c>
      <c r="P169" s="101">
        <v>3.1259236466812143E-4</v>
      </c>
      <c r="Q169" s="101">
        <v>1.4097411662957401E-4</v>
      </c>
      <c r="R169" s="101">
        <v>1.7174365706879201E-4</v>
      </c>
      <c r="S169" s="101">
        <v>1.1633688594372935E-4</v>
      </c>
      <c r="T169" s="101">
        <v>1.2013896237313056E-4</v>
      </c>
      <c r="U169" s="101">
        <v>5.9260779955886177E-5</v>
      </c>
      <c r="V169" s="101">
        <v>5.6808864562084591E-5</v>
      </c>
      <c r="W169" s="101">
        <v>1.9641546651917452E-4</v>
      </c>
      <c r="X169" s="101">
        <v>2.0677003813360942E-4</v>
      </c>
      <c r="Y169" s="101">
        <v>2.2044526200457569E-4</v>
      </c>
      <c r="DA169" s="131" t="s">
        <v>1898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2.0016576554832664E-5</v>
      </c>
      <c r="E170" s="104">
        <v>5.1082808754644197E-5</v>
      </c>
      <c r="F170" s="104">
        <v>4.0000575351255879E-5</v>
      </c>
      <c r="G170" s="104">
        <v>8.7622203602292627E-5</v>
      </c>
      <c r="H170" s="104">
        <v>7.6065693800847758E-5</v>
      </c>
      <c r="I170" s="104">
        <v>1.3971135081308926E-4</v>
      </c>
      <c r="J170" s="104">
        <v>1.8361069447137522E-4</v>
      </c>
      <c r="K170" s="104">
        <v>1.5955055383767825E-4</v>
      </c>
      <c r="L170" s="104">
        <v>1.602637908051942E-4</v>
      </c>
      <c r="M170" s="104">
        <v>1.7669831406926968E-4</v>
      </c>
      <c r="N170" s="104">
        <v>1.6197681162031477E-4</v>
      </c>
      <c r="O170" s="104">
        <v>1.3452630673509576E-4</v>
      </c>
      <c r="P170" s="104">
        <v>1.9254634246138795E-4</v>
      </c>
      <c r="Q170" s="104">
        <v>7.733735234228921E-5</v>
      </c>
      <c r="R170" s="104">
        <v>8.1770969034464282E-5</v>
      </c>
      <c r="S170" s="104">
        <v>6.0155537058958512E-5</v>
      </c>
      <c r="T170" s="104">
        <v>5.4772472979918174E-5</v>
      </c>
      <c r="U170" s="104">
        <v>2.6507439408414127E-5</v>
      </c>
      <c r="V170" s="104">
        <v>2.583144969912039E-5</v>
      </c>
      <c r="W170" s="104">
        <v>7.6752148742560938E-5</v>
      </c>
      <c r="X170" s="104">
        <v>7.93188161055968E-5</v>
      </c>
      <c r="Y170" s="104">
        <v>8.1790335279797294E-5</v>
      </c>
      <c r="DA170" s="132" t="s">
        <v>1899</v>
      </c>
    </row>
    <row r="171" spans="1:105" ht="12" customHeight="1" x14ac:dyDescent="0.25">
      <c r="A171" s="106" t="s">
        <v>122</v>
      </c>
      <c r="B171" s="101">
        <v>83.572571301024709</v>
      </c>
      <c r="C171" s="101">
        <v>74.303092346410267</v>
      </c>
      <c r="D171" s="101">
        <v>68.031215601184698</v>
      </c>
      <c r="E171" s="101">
        <v>63.363599816054368</v>
      </c>
      <c r="F171" s="101">
        <v>59.340566793288481</v>
      </c>
      <c r="G171" s="101">
        <v>56.505089661854257</v>
      </c>
      <c r="H171" s="101">
        <v>53.292258245201815</v>
      </c>
      <c r="I171" s="101">
        <v>47.860348748712369</v>
      </c>
      <c r="J171" s="101">
        <v>42.471750129129646</v>
      </c>
      <c r="K171" s="101">
        <v>44.283236446747956</v>
      </c>
      <c r="L171" s="101">
        <v>43.329182771949981</v>
      </c>
      <c r="M171" s="101">
        <v>45.184881796552276</v>
      </c>
      <c r="N171" s="101">
        <v>46.823646263826632</v>
      </c>
      <c r="O171" s="101">
        <v>53.915959845023067</v>
      </c>
      <c r="P171" s="101">
        <v>56.451815163788837</v>
      </c>
      <c r="Q171" s="101">
        <v>65.245625451774984</v>
      </c>
      <c r="R171" s="101">
        <v>74.558604529788511</v>
      </c>
      <c r="S171" s="101">
        <v>75.084094513377252</v>
      </c>
      <c r="T171" s="101">
        <v>84.133528869300804</v>
      </c>
      <c r="U171" s="101">
        <v>86.371224046030378</v>
      </c>
      <c r="V171" s="101">
        <v>83.787579815061136</v>
      </c>
      <c r="W171" s="101">
        <v>92.348080793657687</v>
      </c>
      <c r="X171" s="101">
        <v>86.411384698190133</v>
      </c>
      <c r="Y171" s="101">
        <v>86.360637807991026</v>
      </c>
      <c r="DA171" s="131" t="s">
        <v>1900</v>
      </c>
    </row>
    <row r="172" spans="1:105" ht="12" customHeight="1" x14ac:dyDescent="0.25">
      <c r="A172" s="107" t="s">
        <v>121</v>
      </c>
      <c r="B172" s="104">
        <v>8.5800140009344297</v>
      </c>
      <c r="C172" s="104">
        <v>7.6126583598398856</v>
      </c>
      <c r="D172" s="104">
        <v>7.1828819027427731</v>
      </c>
      <c r="E172" s="104">
        <v>6.6363621158032631</v>
      </c>
      <c r="F172" s="104">
        <v>6.1015119734626069</v>
      </c>
      <c r="G172" s="104">
        <v>5.9352758200978064</v>
      </c>
      <c r="H172" s="104">
        <v>5.7289943797175633</v>
      </c>
      <c r="I172" s="104">
        <v>7.4221235111017441</v>
      </c>
      <c r="J172" s="104">
        <v>7.2922306444572857</v>
      </c>
      <c r="K172" s="104">
        <v>7.44221791571346</v>
      </c>
      <c r="L172" s="104">
        <v>7.5696385217592566</v>
      </c>
      <c r="M172" s="104">
        <v>7.8861060278979345</v>
      </c>
      <c r="N172" s="104">
        <v>8.0937453841586091</v>
      </c>
      <c r="O172" s="104">
        <v>8.9404473849781567</v>
      </c>
      <c r="P172" s="104">
        <v>9.2764874007783185</v>
      </c>
      <c r="Q172" s="104">
        <v>10.714580655116231</v>
      </c>
      <c r="R172" s="104">
        <v>11.957842759513259</v>
      </c>
      <c r="S172" s="104">
        <v>11.704889271503241</v>
      </c>
      <c r="T172" s="104">
        <v>12.658978148593006</v>
      </c>
      <c r="U172" s="104">
        <v>12.659812507770674</v>
      </c>
      <c r="V172" s="104">
        <v>12.056482808227228</v>
      </c>
      <c r="W172" s="104">
        <v>13.253649448354821</v>
      </c>
      <c r="X172" s="104">
        <v>12.286343967540517</v>
      </c>
      <c r="Y172" s="104">
        <v>11.726265624780932</v>
      </c>
      <c r="DA172" s="132" t="s">
        <v>1901</v>
      </c>
    </row>
    <row r="173" spans="1:105" ht="12" customHeight="1" x14ac:dyDescent="0.25">
      <c r="A173" s="108" t="s">
        <v>53</v>
      </c>
      <c r="B173" s="98">
        <v>5.1535546649330222</v>
      </c>
      <c r="C173" s="98">
        <v>5.3176022855153455</v>
      </c>
      <c r="D173" s="98">
        <v>4.9143979358283705</v>
      </c>
      <c r="E173" s="98">
        <v>4.3496808889754632</v>
      </c>
      <c r="F173" s="98">
        <v>4.0228495599009229</v>
      </c>
      <c r="G173" s="98">
        <v>3.569009887117232</v>
      </c>
      <c r="H173" s="98">
        <v>3.5707679345182992</v>
      </c>
      <c r="I173" s="98">
        <v>4.567827018759842</v>
      </c>
      <c r="J173" s="98">
        <v>4.4491637093493903</v>
      </c>
      <c r="K173" s="98">
        <v>4.5775214626992131</v>
      </c>
      <c r="L173" s="98">
        <v>4.5377753668544525</v>
      </c>
      <c r="M173" s="98">
        <v>4.6489555048755919</v>
      </c>
      <c r="N173" s="98">
        <v>4.7390403801649681</v>
      </c>
      <c r="O173" s="98">
        <v>5.5129965494717963</v>
      </c>
      <c r="P173" s="98">
        <v>5.7407388519934832</v>
      </c>
      <c r="Q173" s="98">
        <v>6.9218691605279643</v>
      </c>
      <c r="R173" s="98">
        <v>8.1012883553990083</v>
      </c>
      <c r="S173" s="98">
        <v>7.7208191561851987</v>
      </c>
      <c r="T173" s="98">
        <v>8.6933796512986881</v>
      </c>
      <c r="U173" s="98">
        <v>8.7525903328226793</v>
      </c>
      <c r="V173" s="98">
        <v>8.2940228161070397</v>
      </c>
      <c r="W173" s="98">
        <v>9.5607327076431954</v>
      </c>
      <c r="X173" s="98">
        <v>8.9116454604121298</v>
      </c>
      <c r="Y173" s="98">
        <v>8.5725449835977408</v>
      </c>
      <c r="DA173" s="63" t="s">
        <v>1902</v>
      </c>
    </row>
    <row r="174" spans="1:105" ht="12" customHeight="1" x14ac:dyDescent="0.25">
      <c r="A174" s="115" t="s">
        <v>52</v>
      </c>
      <c r="B174" s="33">
        <v>3.4264593360014084</v>
      </c>
      <c r="C174" s="33">
        <v>2.2950560743245405</v>
      </c>
      <c r="D174" s="33">
        <v>2.2684839669144026</v>
      </c>
      <c r="E174" s="33">
        <v>2.2866812268277998</v>
      </c>
      <c r="F174" s="33">
        <v>2.0786624135616836</v>
      </c>
      <c r="G174" s="33">
        <v>2.3662659329805744</v>
      </c>
      <c r="H174" s="33">
        <v>2.1582264451992641</v>
      </c>
      <c r="I174" s="33">
        <v>2.8542964923419021</v>
      </c>
      <c r="J174" s="33">
        <v>2.843066935107895</v>
      </c>
      <c r="K174" s="33">
        <v>2.8646964530142465</v>
      </c>
      <c r="L174" s="33">
        <v>3.0318631549048041</v>
      </c>
      <c r="M174" s="33">
        <v>3.2371505230223421</v>
      </c>
      <c r="N174" s="33">
        <v>3.3547050039936406</v>
      </c>
      <c r="O174" s="33">
        <v>3.4274508355063609</v>
      </c>
      <c r="P174" s="33">
        <v>3.5357485487848344</v>
      </c>
      <c r="Q174" s="33">
        <v>3.7927114945882665</v>
      </c>
      <c r="R174" s="33">
        <v>3.8565544041142505</v>
      </c>
      <c r="S174" s="33">
        <v>3.9840701153180413</v>
      </c>
      <c r="T174" s="33">
        <v>3.9655984972943181</v>
      </c>
      <c r="U174" s="33">
        <v>3.9072221749479938</v>
      </c>
      <c r="V174" s="33">
        <v>3.7624599921201884</v>
      </c>
      <c r="W174" s="33">
        <v>3.6929167407116257</v>
      </c>
      <c r="X174" s="33">
        <v>3.3746985071283868</v>
      </c>
      <c r="Y174" s="33">
        <v>3.1537206411831926</v>
      </c>
      <c r="DA174" s="60" t="s">
        <v>1903</v>
      </c>
    </row>
    <row r="175" spans="1:105" ht="12" customHeight="1" x14ac:dyDescent="0.25">
      <c r="A175" s="121" t="s">
        <v>54</v>
      </c>
      <c r="B175" s="122">
        <v>14.459040508883438</v>
      </c>
      <c r="C175" s="122">
        <v>13.466214432104763</v>
      </c>
      <c r="D175" s="122">
        <v>12.632027677847436</v>
      </c>
      <c r="E175" s="122">
        <v>12.092249812454382</v>
      </c>
      <c r="F175" s="122">
        <v>11.67555733471653</v>
      </c>
      <c r="G175" s="122">
        <v>11.213142643253279</v>
      </c>
      <c r="H175" s="122">
        <v>10.685459816298414</v>
      </c>
      <c r="I175" s="122">
        <v>10.022820552302582</v>
      </c>
      <c r="J175" s="122">
        <v>9.2586153266175835</v>
      </c>
      <c r="K175" s="122">
        <v>10.057509644366524</v>
      </c>
      <c r="L175" s="122">
        <v>10.65806549746749</v>
      </c>
      <c r="M175" s="122">
        <v>10.765156955820178</v>
      </c>
      <c r="N175" s="122">
        <v>11.457003667546747</v>
      </c>
      <c r="O175" s="122">
        <v>13.244768174684417</v>
      </c>
      <c r="P175" s="122">
        <v>13.750922626771484</v>
      </c>
      <c r="Q175" s="122">
        <v>15.857377726217191</v>
      </c>
      <c r="R175" s="122">
        <v>16.610398031679285</v>
      </c>
      <c r="S175" s="122">
        <v>19.2128160417865</v>
      </c>
      <c r="T175" s="122">
        <v>21.15524142865743</v>
      </c>
      <c r="U175" s="122">
        <v>21.91429421048765</v>
      </c>
      <c r="V175" s="122">
        <v>22.150297715633055</v>
      </c>
      <c r="W175" s="122">
        <v>22.532902969332824</v>
      </c>
      <c r="X175" s="122">
        <v>21.059608094500586</v>
      </c>
      <c r="Y175" s="122">
        <v>20.408512902238883</v>
      </c>
      <c r="DA175" s="130" t="s">
        <v>1904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1905</v>
      </c>
    </row>
    <row r="177" spans="1:105" ht="12" customHeight="1" x14ac:dyDescent="0.25">
      <c r="A177" s="109" t="s">
        <v>120</v>
      </c>
      <c r="B177" s="33">
        <v>14.459040508883438</v>
      </c>
      <c r="C177" s="33">
        <v>13.466214432104763</v>
      </c>
      <c r="D177" s="33">
        <v>12.632027677847436</v>
      </c>
      <c r="E177" s="33">
        <v>12.092249812454382</v>
      </c>
      <c r="F177" s="33">
        <v>11.67555733471653</v>
      </c>
      <c r="G177" s="33">
        <v>11.213142643253279</v>
      </c>
      <c r="H177" s="33">
        <v>10.685459816298414</v>
      </c>
      <c r="I177" s="33">
        <v>10.022820552302582</v>
      </c>
      <c r="J177" s="33">
        <v>9.2586153266175835</v>
      </c>
      <c r="K177" s="33">
        <v>10.057509644366524</v>
      </c>
      <c r="L177" s="33">
        <v>10.65806549746749</v>
      </c>
      <c r="M177" s="33">
        <v>10.765156955820178</v>
      </c>
      <c r="N177" s="33">
        <v>11.457003667546747</v>
      </c>
      <c r="O177" s="33">
        <v>13.244768174684417</v>
      </c>
      <c r="P177" s="33">
        <v>13.750922626771484</v>
      </c>
      <c r="Q177" s="33">
        <v>15.857377726217191</v>
      </c>
      <c r="R177" s="33">
        <v>16.610398031679285</v>
      </c>
      <c r="S177" s="33">
        <v>19.2128160417865</v>
      </c>
      <c r="T177" s="33">
        <v>21.15524142865743</v>
      </c>
      <c r="U177" s="33">
        <v>21.91429421048765</v>
      </c>
      <c r="V177" s="33">
        <v>22.150297715633055</v>
      </c>
      <c r="W177" s="33">
        <v>22.532902969332824</v>
      </c>
      <c r="X177" s="33">
        <v>21.059608094500586</v>
      </c>
      <c r="Y177" s="33">
        <v>20.408512902238883</v>
      </c>
      <c r="DA177" s="60" t="s">
        <v>1906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 t="str">
        <f>IF(RES_hhdet_tes!B3=0,"",RES_hhdet_tes!B3/RES_hhdet_fec!B3)</f>
        <v/>
      </c>
      <c r="C3" s="119" t="str">
        <f>IF(RES_hhdet_tes!C3=0,"",RES_hhdet_tes!C3/RES_hhdet_fec!C3)</f>
        <v/>
      </c>
      <c r="D3" s="119" t="str">
        <f>IF(RES_hhdet_tes!D3=0,"",RES_hhdet_tes!D3/RES_hhdet_fec!D3)</f>
        <v/>
      </c>
      <c r="E3" s="119" t="str">
        <f>IF(RES_hhdet_tes!E3=0,"",RES_hhdet_tes!E3/RES_hhdet_fec!E3)</f>
        <v/>
      </c>
      <c r="F3" s="119" t="str">
        <f>IF(RES_hhdet_tes!F3=0,"",RES_hhdet_tes!F3/RES_hhdet_fec!F3)</f>
        <v/>
      </c>
      <c r="G3" s="119" t="str">
        <f>IF(RES_hhdet_tes!G3=0,"",RES_hhdet_tes!G3/RES_hhdet_fec!G3)</f>
        <v/>
      </c>
      <c r="H3" s="119" t="str">
        <f>IF(RES_hhdet_tes!H3=0,"",RES_hhdet_tes!H3/RES_hhdet_fec!H3)</f>
        <v/>
      </c>
      <c r="I3" s="119" t="str">
        <f>IF(RES_hhdet_tes!I3=0,"",RES_hhdet_tes!I3/RES_hhdet_fec!I3)</f>
        <v/>
      </c>
      <c r="J3" s="119" t="str">
        <f>IF(RES_hhdet_tes!J3=0,"",RES_hhdet_tes!J3/RES_hhdet_fec!J3)</f>
        <v/>
      </c>
      <c r="K3" s="119" t="str">
        <f>IF(RES_hhdet_tes!K3=0,"",RES_hhdet_tes!K3/RES_hhdet_fec!K3)</f>
        <v/>
      </c>
      <c r="L3" s="119" t="str">
        <f>IF(RES_hhdet_tes!L3=0,"",RES_hhdet_tes!L3/RES_hhdet_fec!L3)</f>
        <v/>
      </c>
      <c r="M3" s="119" t="str">
        <f>IF(RES_hhdet_tes!M3=0,"",RES_hhdet_tes!M3/RES_hhdet_fec!M3)</f>
        <v/>
      </c>
      <c r="N3" s="119" t="str">
        <f>IF(RES_hhdet_tes!N3=0,"",RES_hhdet_tes!N3/RES_hhdet_fec!N3)</f>
        <v/>
      </c>
      <c r="O3" s="119" t="str">
        <f>IF(RES_hhdet_tes!O3=0,"",RES_hhdet_tes!O3/RES_hhdet_fec!O3)</f>
        <v/>
      </c>
      <c r="P3" s="119" t="str">
        <f>IF(RES_hhdet_tes!P3=0,"",RES_hhdet_tes!P3/RES_hhdet_fec!P3)</f>
        <v/>
      </c>
      <c r="Q3" s="119" t="str">
        <f>IF(RES_hhdet_tes!Q3=0,"",RES_hhdet_tes!Q3/RES_hhdet_fec!Q3)</f>
        <v/>
      </c>
      <c r="R3" s="119" t="str">
        <f>IF(RES_hhdet_tes!R3=0,"",RES_hhdet_tes!R3/RES_hhdet_fec!R3)</f>
        <v/>
      </c>
      <c r="S3" s="119" t="str">
        <f>IF(RES_hhdet_tes!S3=0,"",RES_hhdet_tes!S3/RES_hhdet_fec!S3)</f>
        <v/>
      </c>
      <c r="T3" s="119" t="str">
        <f>IF(RES_hhdet_tes!T3=0,"",RES_hhdet_tes!T3/RES_hhdet_fec!T3)</f>
        <v/>
      </c>
      <c r="U3" s="119" t="str">
        <f>IF(RES_hhdet_tes!U3=0,"",RES_hhdet_tes!U3/RES_hhdet_fec!U3)</f>
        <v/>
      </c>
      <c r="V3" s="119" t="str">
        <f>IF(RES_hhdet_tes!V3=0,"",RES_hhdet_tes!V3/RES_hhdet_fec!V3)</f>
        <v/>
      </c>
      <c r="W3" s="119" t="str">
        <f>IF(RES_hhdet_tes!W3=0,"",RES_hhdet_tes!W3/RES_hhdet_fec!W3)</f>
        <v/>
      </c>
      <c r="X3" s="119" t="str">
        <f>IF(RES_hhdet_tes!X3=0,"",RES_hhdet_tes!X3/RES_hhdet_fec!X3)</f>
        <v/>
      </c>
      <c r="Y3" s="119" t="str">
        <f>IF(RES_hhdet_tes!Y3=0,"",RES_hhdet_tes!Y3/RES_hhdet_fec!Y3)</f>
        <v/>
      </c>
      <c r="DA3" s="129" t="s">
        <v>1908</v>
      </c>
    </row>
    <row r="4" spans="1:105" ht="12.95" customHeight="1" x14ac:dyDescent="0.25">
      <c r="A4" s="121" t="s">
        <v>57</v>
      </c>
      <c r="B4" s="124" t="str">
        <f>IF(RES_hhdet_tes!B4=0,"",RES_hhdet_tes!B4/RES_hhdet_fec!B4)</f>
        <v/>
      </c>
      <c r="C4" s="124" t="str">
        <f>IF(RES_hhdet_tes!C4=0,"",RES_hhdet_tes!C4/RES_hhdet_fec!C4)</f>
        <v/>
      </c>
      <c r="D4" s="124" t="str">
        <f>IF(RES_hhdet_tes!D4=0,"",RES_hhdet_tes!D4/RES_hhdet_fec!D4)</f>
        <v/>
      </c>
      <c r="E4" s="124" t="str">
        <f>IF(RES_hhdet_tes!E4=0,"",RES_hhdet_tes!E4/RES_hhdet_fec!E4)</f>
        <v/>
      </c>
      <c r="F4" s="124" t="str">
        <f>IF(RES_hhdet_tes!F4=0,"",RES_hhdet_tes!F4/RES_hhdet_fec!F4)</f>
        <v/>
      </c>
      <c r="G4" s="124" t="str">
        <f>IF(RES_hhdet_tes!G4=0,"",RES_hhdet_tes!G4/RES_hhdet_fec!G4)</f>
        <v/>
      </c>
      <c r="H4" s="124" t="str">
        <f>IF(RES_hhdet_tes!H4=0,"",RES_hhdet_tes!H4/RES_hhdet_fec!H4)</f>
        <v/>
      </c>
      <c r="I4" s="124" t="str">
        <f>IF(RES_hhdet_tes!I4=0,"",RES_hhdet_tes!I4/RES_hhdet_fec!I4)</f>
        <v/>
      </c>
      <c r="J4" s="124" t="str">
        <f>IF(RES_hhdet_tes!J4=0,"",RES_hhdet_tes!J4/RES_hhdet_fec!J4)</f>
        <v/>
      </c>
      <c r="K4" s="124" t="str">
        <f>IF(RES_hhdet_tes!K4=0,"",RES_hhdet_tes!K4/RES_hhdet_fec!K4)</f>
        <v/>
      </c>
      <c r="L4" s="124" t="str">
        <f>IF(RES_hhdet_tes!L4=0,"",RES_hhdet_tes!L4/RES_hhdet_fec!L4)</f>
        <v/>
      </c>
      <c r="M4" s="124" t="str">
        <f>IF(RES_hhdet_tes!M4=0,"",RES_hhdet_tes!M4/RES_hhdet_fec!M4)</f>
        <v/>
      </c>
      <c r="N4" s="124" t="str">
        <f>IF(RES_hhdet_tes!N4=0,"",RES_hhdet_tes!N4/RES_hhdet_fec!N4)</f>
        <v/>
      </c>
      <c r="O4" s="124" t="str">
        <f>IF(RES_hhdet_tes!O4=0,"",RES_hhdet_tes!O4/RES_hhdet_fec!O4)</f>
        <v/>
      </c>
      <c r="P4" s="124" t="str">
        <f>IF(RES_hhdet_tes!P4=0,"",RES_hhdet_tes!P4/RES_hhdet_fec!P4)</f>
        <v/>
      </c>
      <c r="Q4" s="124" t="str">
        <f>IF(RES_hhdet_tes!Q4=0,"",RES_hhdet_tes!Q4/RES_hhdet_fec!Q4)</f>
        <v/>
      </c>
      <c r="R4" s="124" t="str">
        <f>IF(RES_hhdet_tes!R4=0,"",RES_hhdet_tes!R4/RES_hhdet_fec!R4)</f>
        <v/>
      </c>
      <c r="S4" s="124" t="str">
        <f>IF(RES_hhdet_tes!S4=0,"",RES_hhdet_tes!S4/RES_hhdet_fec!S4)</f>
        <v/>
      </c>
      <c r="T4" s="124" t="str">
        <f>IF(RES_hhdet_tes!T4=0,"",RES_hhdet_tes!T4/RES_hhdet_fec!T4)</f>
        <v/>
      </c>
      <c r="U4" s="124" t="str">
        <f>IF(RES_hhdet_tes!U4=0,"",RES_hhdet_tes!U4/RES_hhdet_fec!U4)</f>
        <v/>
      </c>
      <c r="V4" s="124" t="str">
        <f>IF(RES_hhdet_tes!V4=0,"",RES_hhdet_tes!V4/RES_hhdet_fec!V4)</f>
        <v/>
      </c>
      <c r="W4" s="124" t="str">
        <f>IF(RES_hhdet_tes!W4=0,"",RES_hhdet_tes!W4/RES_hhdet_fec!W4)</f>
        <v/>
      </c>
      <c r="X4" s="124" t="str">
        <f>IF(RES_hhdet_tes!X4=0,"",RES_hhdet_tes!X4/RES_hhdet_fec!X4)</f>
        <v/>
      </c>
      <c r="Y4" s="124" t="str">
        <f>IF(RES_hhdet_tes!Y4=0,"",RES_hhdet_tes!Y4/RES_hhdet_fec!Y4)</f>
        <v/>
      </c>
      <c r="DA4" s="130" t="s">
        <v>1909</v>
      </c>
    </row>
    <row r="5" spans="1:105" ht="12" customHeight="1" x14ac:dyDescent="0.25">
      <c r="A5" s="97" t="s">
        <v>51</v>
      </c>
      <c r="B5" s="111" t="str">
        <f>IF(RES_hhdet_tes!B5=0,"",RES_hhdet_tes!B5/RES_hhdet_fec!B5)</f>
        <v/>
      </c>
      <c r="C5" s="111" t="str">
        <f>IF(RES_hhdet_tes!C5=0,"",RES_hhdet_tes!C5/RES_hhdet_fec!C5)</f>
        <v/>
      </c>
      <c r="D5" s="111" t="str">
        <f>IF(RES_hhdet_tes!D5=0,"",RES_hhdet_tes!D5/RES_hhdet_fec!D5)</f>
        <v/>
      </c>
      <c r="E5" s="111" t="str">
        <f>IF(RES_hhdet_tes!E5=0,"",RES_hhdet_tes!E5/RES_hhdet_fec!E5)</f>
        <v/>
      </c>
      <c r="F5" s="111" t="str">
        <f>IF(RES_hhdet_tes!F5=0,"",RES_hhdet_tes!F5/RES_hhdet_fec!F5)</f>
        <v/>
      </c>
      <c r="G5" s="111" t="str">
        <f>IF(RES_hhdet_tes!G5=0,"",RES_hhdet_tes!G5/RES_hhdet_fec!G5)</f>
        <v/>
      </c>
      <c r="H5" s="111" t="str">
        <f>IF(RES_hhdet_tes!H5=0,"",RES_hhdet_tes!H5/RES_hhdet_fec!H5)</f>
        <v/>
      </c>
      <c r="I5" s="111" t="str">
        <f>IF(RES_hhdet_tes!I5=0,"",RES_hhdet_tes!I5/RES_hhdet_fec!I5)</f>
        <v/>
      </c>
      <c r="J5" s="111" t="str">
        <f>IF(RES_hhdet_tes!J5=0,"",RES_hhdet_tes!J5/RES_hhdet_fec!J5)</f>
        <v/>
      </c>
      <c r="K5" s="111" t="str">
        <f>IF(RES_hhdet_tes!K5=0,"",RES_hhdet_tes!K5/RES_hhdet_fec!K5)</f>
        <v/>
      </c>
      <c r="L5" s="111" t="str">
        <f>IF(RES_hhdet_tes!L5=0,"",RES_hhdet_tes!L5/RES_hhdet_fec!L5)</f>
        <v/>
      </c>
      <c r="M5" s="111" t="str">
        <f>IF(RES_hhdet_tes!M5=0,"",RES_hhdet_tes!M5/RES_hhdet_fec!M5)</f>
        <v/>
      </c>
      <c r="N5" s="111" t="str">
        <f>IF(RES_hhdet_tes!N5=0,"",RES_hhdet_tes!N5/RES_hhdet_fec!N5)</f>
        <v/>
      </c>
      <c r="O5" s="111" t="str">
        <f>IF(RES_hhdet_tes!O5=0,"",RES_hhdet_tes!O5/RES_hhdet_fec!O5)</f>
        <v/>
      </c>
      <c r="P5" s="111" t="str">
        <f>IF(RES_hhdet_tes!P5=0,"",RES_hhdet_tes!P5/RES_hhdet_fec!P5)</f>
        <v/>
      </c>
      <c r="Q5" s="111" t="str">
        <f>IF(RES_hhdet_tes!Q5=0,"",RES_hhdet_tes!Q5/RES_hhdet_fec!Q5)</f>
        <v/>
      </c>
      <c r="R5" s="111" t="str">
        <f>IF(RES_hhdet_tes!R5=0,"",RES_hhdet_tes!R5/RES_hhdet_fec!R5)</f>
        <v/>
      </c>
      <c r="S5" s="111" t="str">
        <f>IF(RES_hhdet_tes!S5=0,"",RES_hhdet_tes!S5/RES_hhdet_fec!S5)</f>
        <v/>
      </c>
      <c r="T5" s="111" t="str">
        <f>IF(RES_hhdet_tes!T5=0,"",RES_hhdet_tes!T5/RES_hhdet_fec!T5)</f>
        <v/>
      </c>
      <c r="U5" s="111" t="str">
        <f>IF(RES_hhdet_tes!U5=0,"",RES_hhdet_tes!U5/RES_hhdet_fec!U5)</f>
        <v/>
      </c>
      <c r="V5" s="111" t="str">
        <f>IF(RES_hhdet_tes!V5=0,"",RES_hhdet_tes!V5/RES_hhdet_fec!V5)</f>
        <v/>
      </c>
      <c r="W5" s="111" t="str">
        <f>IF(RES_hhdet_tes!W5=0,"",RES_hhdet_tes!W5/RES_hhdet_fec!W5)</f>
        <v/>
      </c>
      <c r="X5" s="111" t="str">
        <f>IF(RES_hhdet_tes!X5=0,"",RES_hhdet_tes!X5/RES_hhdet_fec!X5)</f>
        <v/>
      </c>
      <c r="Y5" s="111" t="str">
        <f>IF(RES_hhdet_tes!Y5=0,"",RES_hhdet_tes!Y5/RES_hhdet_fec!Y5)</f>
        <v/>
      </c>
      <c r="DA5" s="63" t="s">
        <v>1910</v>
      </c>
    </row>
    <row r="6" spans="1:105" ht="12" customHeight="1" x14ac:dyDescent="0.25">
      <c r="A6" s="97" t="s">
        <v>53</v>
      </c>
      <c r="B6" s="111" t="str">
        <f>IF(RES_hhdet_tes!B6=0,"",RES_hhdet_tes!B6/RES_hhdet_fec!B6)</f>
        <v/>
      </c>
      <c r="C6" s="111" t="str">
        <f>IF(RES_hhdet_tes!C6=0,"",RES_hhdet_tes!C6/RES_hhdet_fec!C6)</f>
        <v/>
      </c>
      <c r="D6" s="111" t="str">
        <f>IF(RES_hhdet_tes!D6=0,"",RES_hhdet_tes!D6/RES_hhdet_fec!D6)</f>
        <v/>
      </c>
      <c r="E6" s="111" t="str">
        <f>IF(RES_hhdet_tes!E6=0,"",RES_hhdet_tes!E6/RES_hhdet_fec!E6)</f>
        <v/>
      </c>
      <c r="F6" s="111" t="str">
        <f>IF(RES_hhdet_tes!F6=0,"",RES_hhdet_tes!F6/RES_hhdet_fec!F6)</f>
        <v/>
      </c>
      <c r="G6" s="111" t="str">
        <f>IF(RES_hhdet_tes!G6=0,"",RES_hhdet_tes!G6/RES_hhdet_fec!G6)</f>
        <v/>
      </c>
      <c r="H6" s="111" t="str">
        <f>IF(RES_hhdet_tes!H6=0,"",RES_hhdet_tes!H6/RES_hhdet_fec!H6)</f>
        <v/>
      </c>
      <c r="I6" s="111" t="str">
        <f>IF(RES_hhdet_tes!I6=0,"",RES_hhdet_tes!I6/RES_hhdet_fec!I6)</f>
        <v/>
      </c>
      <c r="J6" s="111" t="str">
        <f>IF(RES_hhdet_tes!J6=0,"",RES_hhdet_tes!J6/RES_hhdet_fec!J6)</f>
        <v/>
      </c>
      <c r="K6" s="111" t="str">
        <f>IF(RES_hhdet_tes!K6=0,"",RES_hhdet_tes!K6/RES_hhdet_fec!K6)</f>
        <v/>
      </c>
      <c r="L6" s="111" t="str">
        <f>IF(RES_hhdet_tes!L6=0,"",RES_hhdet_tes!L6/RES_hhdet_fec!L6)</f>
        <v/>
      </c>
      <c r="M6" s="111" t="str">
        <f>IF(RES_hhdet_tes!M6=0,"",RES_hhdet_tes!M6/RES_hhdet_fec!M6)</f>
        <v/>
      </c>
      <c r="N6" s="111" t="str">
        <f>IF(RES_hhdet_tes!N6=0,"",RES_hhdet_tes!N6/RES_hhdet_fec!N6)</f>
        <v/>
      </c>
      <c r="O6" s="111" t="str">
        <f>IF(RES_hhdet_tes!O6=0,"",RES_hhdet_tes!O6/RES_hhdet_fec!O6)</f>
        <v/>
      </c>
      <c r="P6" s="111" t="str">
        <f>IF(RES_hhdet_tes!P6=0,"",RES_hhdet_tes!P6/RES_hhdet_fec!P6)</f>
        <v/>
      </c>
      <c r="Q6" s="111" t="str">
        <f>IF(RES_hhdet_tes!Q6=0,"",RES_hhdet_tes!Q6/RES_hhdet_fec!Q6)</f>
        <v/>
      </c>
      <c r="R6" s="111" t="str">
        <f>IF(RES_hhdet_tes!R6=0,"",RES_hhdet_tes!R6/RES_hhdet_fec!R6)</f>
        <v/>
      </c>
      <c r="S6" s="111" t="str">
        <f>IF(RES_hhdet_tes!S6=0,"",RES_hhdet_tes!S6/RES_hhdet_fec!S6)</f>
        <v/>
      </c>
      <c r="T6" s="111" t="str">
        <f>IF(RES_hhdet_tes!T6=0,"",RES_hhdet_tes!T6/RES_hhdet_fec!T6)</f>
        <v/>
      </c>
      <c r="U6" s="111" t="str">
        <f>IF(RES_hhdet_tes!U6=0,"",RES_hhdet_tes!U6/RES_hhdet_fec!U6)</f>
        <v/>
      </c>
      <c r="V6" s="111" t="str">
        <f>IF(RES_hhdet_tes!V6=0,"",RES_hhdet_tes!V6/RES_hhdet_fec!V6)</f>
        <v/>
      </c>
      <c r="W6" s="111" t="str">
        <f>IF(RES_hhdet_tes!W6=0,"",RES_hhdet_tes!W6/RES_hhdet_fec!W6)</f>
        <v/>
      </c>
      <c r="X6" s="111" t="str">
        <f>IF(RES_hhdet_tes!X6=0,"",RES_hhdet_tes!X6/RES_hhdet_fec!X6)</f>
        <v/>
      </c>
      <c r="Y6" s="111" t="str">
        <f>IF(RES_hhdet_tes!Y6=0,"",RES_hhdet_tes!Y6/RES_hhdet_fec!Y6)</f>
        <v/>
      </c>
      <c r="DA6" s="63" t="s">
        <v>1911</v>
      </c>
    </row>
    <row r="7" spans="1:105" ht="12.95" customHeight="1" x14ac:dyDescent="0.25">
      <c r="A7" s="121" t="s">
        <v>92</v>
      </c>
      <c r="B7" s="124" t="str">
        <f>IF(RES_hhdet_tes!B7=0,"",RES_hhdet_tes!B7/RES_hhdet_fec!B7)</f>
        <v/>
      </c>
      <c r="C7" s="124" t="str">
        <f>IF(RES_hhdet_tes!C7=0,"",RES_hhdet_tes!C7/RES_hhdet_fec!C7)</f>
        <v/>
      </c>
      <c r="D7" s="124" t="str">
        <f>IF(RES_hhdet_tes!D7=0,"",RES_hhdet_tes!D7/RES_hhdet_fec!D7)</f>
        <v/>
      </c>
      <c r="E7" s="124" t="str">
        <f>IF(RES_hhdet_tes!E7=0,"",RES_hhdet_tes!E7/RES_hhdet_fec!E7)</f>
        <v/>
      </c>
      <c r="F7" s="124" t="str">
        <f>IF(RES_hhdet_tes!F7=0,"",RES_hhdet_tes!F7/RES_hhdet_fec!F7)</f>
        <v/>
      </c>
      <c r="G7" s="124" t="str">
        <f>IF(RES_hhdet_tes!G7=0,"",RES_hhdet_tes!G7/RES_hhdet_fec!G7)</f>
        <v/>
      </c>
      <c r="H7" s="124" t="str">
        <f>IF(RES_hhdet_tes!H7=0,"",RES_hhdet_tes!H7/RES_hhdet_fec!H7)</f>
        <v/>
      </c>
      <c r="I7" s="124" t="str">
        <f>IF(RES_hhdet_tes!I7=0,"",RES_hhdet_tes!I7/RES_hhdet_fec!I7)</f>
        <v/>
      </c>
      <c r="J7" s="124" t="str">
        <f>IF(RES_hhdet_tes!J7=0,"",RES_hhdet_tes!J7/RES_hhdet_fec!J7)</f>
        <v/>
      </c>
      <c r="K7" s="124" t="str">
        <f>IF(RES_hhdet_tes!K7=0,"",RES_hhdet_tes!K7/RES_hhdet_fec!K7)</f>
        <v/>
      </c>
      <c r="L7" s="124" t="str">
        <f>IF(RES_hhdet_tes!L7=0,"",RES_hhdet_tes!L7/RES_hhdet_fec!L7)</f>
        <v/>
      </c>
      <c r="M7" s="124" t="str">
        <f>IF(RES_hhdet_tes!M7=0,"",RES_hhdet_tes!M7/RES_hhdet_fec!M7)</f>
        <v/>
      </c>
      <c r="N7" s="124" t="str">
        <f>IF(RES_hhdet_tes!N7=0,"",RES_hhdet_tes!N7/RES_hhdet_fec!N7)</f>
        <v/>
      </c>
      <c r="O7" s="124" t="str">
        <f>IF(RES_hhdet_tes!O7=0,"",RES_hhdet_tes!O7/RES_hhdet_fec!O7)</f>
        <v/>
      </c>
      <c r="P7" s="124" t="str">
        <f>IF(RES_hhdet_tes!P7=0,"",RES_hhdet_tes!P7/RES_hhdet_fec!P7)</f>
        <v/>
      </c>
      <c r="Q7" s="124" t="str">
        <f>IF(RES_hhdet_tes!Q7=0,"",RES_hhdet_tes!Q7/RES_hhdet_fec!Q7)</f>
        <v/>
      </c>
      <c r="R7" s="124" t="str">
        <f>IF(RES_hhdet_tes!R7=0,"",RES_hhdet_tes!R7/RES_hhdet_fec!R7)</f>
        <v/>
      </c>
      <c r="S7" s="124" t="str">
        <f>IF(RES_hhdet_tes!S7=0,"",RES_hhdet_tes!S7/RES_hhdet_fec!S7)</f>
        <v/>
      </c>
      <c r="T7" s="124" t="str">
        <f>IF(RES_hhdet_tes!T7=0,"",RES_hhdet_tes!T7/RES_hhdet_fec!T7)</f>
        <v/>
      </c>
      <c r="U7" s="124" t="str">
        <f>IF(RES_hhdet_tes!U7=0,"",RES_hhdet_tes!U7/RES_hhdet_fec!U7)</f>
        <v/>
      </c>
      <c r="V7" s="124" t="str">
        <f>IF(RES_hhdet_tes!V7=0,"",RES_hhdet_tes!V7/RES_hhdet_fec!V7)</f>
        <v/>
      </c>
      <c r="W7" s="124" t="str">
        <f>IF(RES_hhdet_tes!W7=0,"",RES_hhdet_tes!W7/RES_hhdet_fec!W7)</f>
        <v/>
      </c>
      <c r="X7" s="124" t="str">
        <f>IF(RES_hhdet_tes!X7=0,"",RES_hhdet_tes!X7/RES_hhdet_fec!X7)</f>
        <v/>
      </c>
      <c r="Y7" s="124" t="str">
        <f>IF(RES_hhdet_tes!Y7=0,"",RES_hhdet_tes!Y7/RES_hhdet_fec!Y7)</f>
        <v/>
      </c>
      <c r="DA7" s="130" t="s">
        <v>1912</v>
      </c>
    </row>
    <row r="8" spans="1:105" ht="12" customHeight="1" x14ac:dyDescent="0.25">
      <c r="A8" s="97" t="s">
        <v>53</v>
      </c>
      <c r="B8" s="111" t="str">
        <f>IF(RES_hhdet_tes!B8=0,"",RES_hhdet_tes!B8/RES_hhdet_fec!B8)</f>
        <v/>
      </c>
      <c r="C8" s="111" t="str">
        <f>IF(RES_hhdet_tes!C8=0,"",RES_hhdet_tes!C8/RES_hhdet_fec!C8)</f>
        <v/>
      </c>
      <c r="D8" s="111" t="str">
        <f>IF(RES_hhdet_tes!D8=0,"",RES_hhdet_tes!D8/RES_hhdet_fec!D8)</f>
        <v/>
      </c>
      <c r="E8" s="111" t="str">
        <f>IF(RES_hhdet_tes!E8=0,"",RES_hhdet_tes!E8/RES_hhdet_fec!E8)</f>
        <v/>
      </c>
      <c r="F8" s="111" t="str">
        <f>IF(RES_hhdet_tes!F8=0,"",RES_hhdet_tes!F8/RES_hhdet_fec!F8)</f>
        <v/>
      </c>
      <c r="G8" s="111" t="str">
        <f>IF(RES_hhdet_tes!G8=0,"",RES_hhdet_tes!G8/RES_hhdet_fec!G8)</f>
        <v/>
      </c>
      <c r="H8" s="111" t="str">
        <f>IF(RES_hhdet_tes!H8=0,"",RES_hhdet_tes!H8/RES_hhdet_fec!H8)</f>
        <v/>
      </c>
      <c r="I8" s="111" t="str">
        <f>IF(RES_hhdet_tes!I8=0,"",RES_hhdet_tes!I8/RES_hhdet_fec!I8)</f>
        <v/>
      </c>
      <c r="J8" s="111" t="str">
        <f>IF(RES_hhdet_tes!J8=0,"",RES_hhdet_tes!J8/RES_hhdet_fec!J8)</f>
        <v/>
      </c>
      <c r="K8" s="111" t="str">
        <f>IF(RES_hhdet_tes!K8=0,"",RES_hhdet_tes!K8/RES_hhdet_fec!K8)</f>
        <v/>
      </c>
      <c r="L8" s="111" t="str">
        <f>IF(RES_hhdet_tes!L8=0,"",RES_hhdet_tes!L8/RES_hhdet_fec!L8)</f>
        <v/>
      </c>
      <c r="M8" s="111" t="str">
        <f>IF(RES_hhdet_tes!M8=0,"",RES_hhdet_tes!M8/RES_hhdet_fec!M8)</f>
        <v/>
      </c>
      <c r="N8" s="111" t="str">
        <f>IF(RES_hhdet_tes!N8=0,"",RES_hhdet_tes!N8/RES_hhdet_fec!N8)</f>
        <v/>
      </c>
      <c r="O8" s="111" t="str">
        <f>IF(RES_hhdet_tes!O8=0,"",RES_hhdet_tes!O8/RES_hhdet_fec!O8)</f>
        <v/>
      </c>
      <c r="P8" s="111" t="str">
        <f>IF(RES_hhdet_tes!P8=0,"",RES_hhdet_tes!P8/RES_hhdet_fec!P8)</f>
        <v/>
      </c>
      <c r="Q8" s="111" t="str">
        <f>IF(RES_hhdet_tes!Q8=0,"",RES_hhdet_tes!Q8/RES_hhdet_fec!Q8)</f>
        <v/>
      </c>
      <c r="R8" s="111" t="str">
        <f>IF(RES_hhdet_tes!R8=0,"",RES_hhdet_tes!R8/RES_hhdet_fec!R8)</f>
        <v/>
      </c>
      <c r="S8" s="111" t="str">
        <f>IF(RES_hhdet_tes!S8=0,"",RES_hhdet_tes!S8/RES_hhdet_fec!S8)</f>
        <v/>
      </c>
      <c r="T8" s="111" t="str">
        <f>IF(RES_hhdet_tes!T8=0,"",RES_hhdet_tes!T8/RES_hhdet_fec!T8)</f>
        <v/>
      </c>
      <c r="U8" s="111" t="str">
        <f>IF(RES_hhdet_tes!U8=0,"",RES_hhdet_tes!U8/RES_hhdet_fec!U8)</f>
        <v/>
      </c>
      <c r="V8" s="111" t="str">
        <f>IF(RES_hhdet_tes!V8=0,"",RES_hhdet_tes!V8/RES_hhdet_fec!V8)</f>
        <v/>
      </c>
      <c r="W8" s="111" t="str">
        <f>IF(RES_hhdet_tes!W8=0,"",RES_hhdet_tes!W8/RES_hhdet_fec!W8)</f>
        <v/>
      </c>
      <c r="X8" s="111" t="str">
        <f>IF(RES_hhdet_tes!X8=0,"",RES_hhdet_tes!X8/RES_hhdet_fec!X8)</f>
        <v/>
      </c>
      <c r="Y8" s="111" t="str">
        <f>IF(RES_hhdet_tes!Y8=0,"",RES_hhdet_tes!Y8/RES_hhdet_fec!Y8)</f>
        <v/>
      </c>
      <c r="DA8" s="63" t="s">
        <v>1913</v>
      </c>
    </row>
    <row r="9" spans="1:105" ht="12" customHeight="1" x14ac:dyDescent="0.25">
      <c r="A9" s="121" t="s">
        <v>55</v>
      </c>
      <c r="B9" s="124" t="str">
        <f>IF(RES_hhdet_tes!B9=0,"",RES_hhdet_tes!B9/RES_hhdet_fec!B9)</f>
        <v/>
      </c>
      <c r="C9" s="124" t="str">
        <f>IF(RES_hhdet_tes!C9=0,"",RES_hhdet_tes!C9/RES_hhdet_fec!C9)</f>
        <v/>
      </c>
      <c r="D9" s="124" t="str">
        <f>IF(RES_hhdet_tes!D9=0,"",RES_hhdet_tes!D9/RES_hhdet_fec!D9)</f>
        <v/>
      </c>
      <c r="E9" s="124" t="str">
        <f>IF(RES_hhdet_tes!E9=0,"",RES_hhdet_tes!E9/RES_hhdet_fec!E9)</f>
        <v/>
      </c>
      <c r="F9" s="124" t="str">
        <f>IF(RES_hhdet_tes!F9=0,"",RES_hhdet_tes!F9/RES_hhdet_fec!F9)</f>
        <v/>
      </c>
      <c r="G9" s="124" t="str">
        <f>IF(RES_hhdet_tes!G9=0,"",RES_hhdet_tes!G9/RES_hhdet_fec!G9)</f>
        <v/>
      </c>
      <c r="H9" s="124" t="str">
        <f>IF(RES_hhdet_tes!H9=0,"",RES_hhdet_tes!H9/RES_hhdet_fec!H9)</f>
        <v/>
      </c>
      <c r="I9" s="124" t="str">
        <f>IF(RES_hhdet_tes!I9=0,"",RES_hhdet_tes!I9/RES_hhdet_fec!I9)</f>
        <v/>
      </c>
      <c r="J9" s="124" t="str">
        <f>IF(RES_hhdet_tes!J9=0,"",RES_hhdet_tes!J9/RES_hhdet_fec!J9)</f>
        <v/>
      </c>
      <c r="K9" s="124" t="str">
        <f>IF(RES_hhdet_tes!K9=0,"",RES_hhdet_tes!K9/RES_hhdet_fec!K9)</f>
        <v/>
      </c>
      <c r="L9" s="124" t="str">
        <f>IF(RES_hhdet_tes!L9=0,"",RES_hhdet_tes!L9/RES_hhdet_fec!L9)</f>
        <v/>
      </c>
      <c r="M9" s="124" t="str">
        <f>IF(RES_hhdet_tes!M9=0,"",RES_hhdet_tes!M9/RES_hhdet_fec!M9)</f>
        <v/>
      </c>
      <c r="N9" s="124" t="str">
        <f>IF(RES_hhdet_tes!N9=0,"",RES_hhdet_tes!N9/RES_hhdet_fec!N9)</f>
        <v/>
      </c>
      <c r="O9" s="124" t="str">
        <f>IF(RES_hhdet_tes!O9=0,"",RES_hhdet_tes!O9/RES_hhdet_fec!O9)</f>
        <v/>
      </c>
      <c r="P9" s="124" t="str">
        <f>IF(RES_hhdet_tes!P9=0,"",RES_hhdet_tes!P9/RES_hhdet_fec!P9)</f>
        <v/>
      </c>
      <c r="Q9" s="124" t="str">
        <f>IF(RES_hhdet_tes!Q9=0,"",RES_hhdet_tes!Q9/RES_hhdet_fec!Q9)</f>
        <v/>
      </c>
      <c r="R9" s="124" t="str">
        <f>IF(RES_hhdet_tes!R9=0,"",RES_hhdet_tes!R9/RES_hhdet_fec!R9)</f>
        <v/>
      </c>
      <c r="S9" s="124" t="str">
        <f>IF(RES_hhdet_tes!S9=0,"",RES_hhdet_tes!S9/RES_hhdet_fec!S9)</f>
        <v/>
      </c>
      <c r="T9" s="124" t="str">
        <f>IF(RES_hhdet_tes!T9=0,"",RES_hhdet_tes!T9/RES_hhdet_fec!T9)</f>
        <v/>
      </c>
      <c r="U9" s="124" t="str">
        <f>IF(RES_hhdet_tes!U9=0,"",RES_hhdet_tes!U9/RES_hhdet_fec!U9)</f>
        <v/>
      </c>
      <c r="V9" s="124" t="str">
        <f>IF(RES_hhdet_tes!V9=0,"",RES_hhdet_tes!V9/RES_hhdet_fec!V9)</f>
        <v/>
      </c>
      <c r="W9" s="124" t="str">
        <f>IF(RES_hhdet_tes!W9=0,"",RES_hhdet_tes!W9/RES_hhdet_fec!W9)</f>
        <v/>
      </c>
      <c r="X9" s="124" t="str">
        <f>IF(RES_hhdet_tes!X9=0,"",RES_hhdet_tes!X9/RES_hhdet_fec!X9)</f>
        <v/>
      </c>
      <c r="Y9" s="124" t="str">
        <f>IF(RES_hhdet_tes!Y9=0,"",RES_hhdet_tes!Y9/RES_hhdet_fec!Y9)</f>
        <v/>
      </c>
      <c r="DA9" s="130" t="s">
        <v>1914</v>
      </c>
    </row>
    <row r="10" spans="1:105" ht="12" customHeight="1" x14ac:dyDescent="0.25">
      <c r="A10" s="97" t="s">
        <v>143</v>
      </c>
      <c r="B10" s="111" t="str">
        <f>IF(RES_hhdet_tes!B10=0,"",RES_hhdet_tes!B10/RES_hhdet_fec!B10)</f>
        <v/>
      </c>
      <c r="C10" s="111" t="str">
        <f>IF(RES_hhdet_tes!C10=0,"",RES_hhdet_tes!C10/RES_hhdet_fec!C10)</f>
        <v/>
      </c>
      <c r="D10" s="111" t="str">
        <f>IF(RES_hhdet_tes!D10=0,"",RES_hhdet_tes!D10/RES_hhdet_fec!D10)</f>
        <v/>
      </c>
      <c r="E10" s="111" t="str">
        <f>IF(RES_hhdet_tes!E10=0,"",RES_hhdet_tes!E10/RES_hhdet_fec!E10)</f>
        <v/>
      </c>
      <c r="F10" s="111" t="str">
        <f>IF(RES_hhdet_tes!F10=0,"",RES_hhdet_tes!F10/RES_hhdet_fec!F10)</f>
        <v/>
      </c>
      <c r="G10" s="111" t="str">
        <f>IF(RES_hhdet_tes!G10=0,"",RES_hhdet_tes!G10/RES_hhdet_fec!G10)</f>
        <v/>
      </c>
      <c r="H10" s="111" t="str">
        <f>IF(RES_hhdet_tes!H10=0,"",RES_hhdet_tes!H10/RES_hhdet_fec!H10)</f>
        <v/>
      </c>
      <c r="I10" s="111" t="str">
        <f>IF(RES_hhdet_tes!I10=0,"",RES_hhdet_tes!I10/RES_hhdet_fec!I10)</f>
        <v/>
      </c>
      <c r="J10" s="111" t="str">
        <f>IF(RES_hhdet_tes!J10=0,"",RES_hhdet_tes!J10/RES_hhdet_fec!J10)</f>
        <v/>
      </c>
      <c r="K10" s="111" t="str">
        <f>IF(RES_hhdet_tes!K10=0,"",RES_hhdet_tes!K10/RES_hhdet_fec!K10)</f>
        <v/>
      </c>
      <c r="L10" s="111" t="str">
        <f>IF(RES_hhdet_tes!L10=0,"",RES_hhdet_tes!L10/RES_hhdet_fec!L10)</f>
        <v/>
      </c>
      <c r="M10" s="111" t="str">
        <f>IF(RES_hhdet_tes!M10=0,"",RES_hhdet_tes!M10/RES_hhdet_fec!M10)</f>
        <v/>
      </c>
      <c r="N10" s="111" t="str">
        <f>IF(RES_hhdet_tes!N10=0,"",RES_hhdet_tes!N10/RES_hhdet_fec!N10)</f>
        <v/>
      </c>
      <c r="O10" s="111" t="str">
        <f>IF(RES_hhdet_tes!O10=0,"",RES_hhdet_tes!O10/RES_hhdet_fec!O10)</f>
        <v/>
      </c>
      <c r="P10" s="111" t="str">
        <f>IF(RES_hhdet_tes!P10=0,"",RES_hhdet_tes!P10/RES_hhdet_fec!P10)</f>
        <v/>
      </c>
      <c r="Q10" s="111" t="str">
        <f>IF(RES_hhdet_tes!Q10=0,"",RES_hhdet_tes!Q10/RES_hhdet_fec!Q10)</f>
        <v/>
      </c>
      <c r="R10" s="111" t="str">
        <f>IF(RES_hhdet_tes!R10=0,"",RES_hhdet_tes!R10/RES_hhdet_fec!R10)</f>
        <v/>
      </c>
      <c r="S10" s="111" t="str">
        <f>IF(RES_hhdet_tes!S10=0,"",RES_hhdet_tes!S10/RES_hhdet_fec!S10)</f>
        <v/>
      </c>
      <c r="T10" s="111" t="str">
        <f>IF(RES_hhdet_tes!T10=0,"",RES_hhdet_tes!T10/RES_hhdet_fec!T10)</f>
        <v/>
      </c>
      <c r="U10" s="111" t="str">
        <f>IF(RES_hhdet_tes!U10=0,"",RES_hhdet_tes!U10/RES_hhdet_fec!U10)</f>
        <v/>
      </c>
      <c r="V10" s="111" t="str">
        <f>IF(RES_hhdet_tes!V10=0,"",RES_hhdet_tes!V10/RES_hhdet_fec!V10)</f>
        <v/>
      </c>
      <c r="W10" s="111" t="str">
        <f>IF(RES_hhdet_tes!W10=0,"",RES_hhdet_tes!W10/RES_hhdet_fec!W10)</f>
        <v/>
      </c>
      <c r="X10" s="111" t="str">
        <f>IF(RES_hhdet_tes!X10=0,"",RES_hhdet_tes!X10/RES_hhdet_fec!X10)</f>
        <v/>
      </c>
      <c r="Y10" s="111" t="str">
        <f>IF(RES_hhdet_tes!Y10=0,"",RES_hhdet_tes!Y10/RES_hhdet_fec!Y10)</f>
        <v/>
      </c>
      <c r="DA10" s="63" t="s">
        <v>1915</v>
      </c>
    </row>
    <row r="11" spans="1:105" ht="12" customHeight="1" x14ac:dyDescent="0.25">
      <c r="A11" s="97" t="s">
        <v>124</v>
      </c>
      <c r="B11" s="111" t="str">
        <f>IF(RES_hhdet_tes!B11=0,"",RES_hhdet_tes!B11/RES_hhdet_fec!B11)</f>
        <v/>
      </c>
      <c r="C11" s="111" t="str">
        <f>IF(RES_hhdet_tes!C11=0,"",RES_hhdet_tes!C11/RES_hhdet_fec!C11)</f>
        <v/>
      </c>
      <c r="D11" s="111" t="str">
        <f>IF(RES_hhdet_tes!D11=0,"",RES_hhdet_tes!D11/RES_hhdet_fec!D11)</f>
        <v/>
      </c>
      <c r="E11" s="111" t="str">
        <f>IF(RES_hhdet_tes!E11=0,"",RES_hhdet_tes!E11/RES_hhdet_fec!E11)</f>
        <v/>
      </c>
      <c r="F11" s="111" t="str">
        <f>IF(RES_hhdet_tes!F11=0,"",RES_hhdet_tes!F11/RES_hhdet_fec!F11)</f>
        <v/>
      </c>
      <c r="G11" s="111" t="str">
        <f>IF(RES_hhdet_tes!G11=0,"",RES_hhdet_tes!G11/RES_hhdet_fec!G11)</f>
        <v/>
      </c>
      <c r="H11" s="111" t="str">
        <f>IF(RES_hhdet_tes!H11=0,"",RES_hhdet_tes!H11/RES_hhdet_fec!H11)</f>
        <v/>
      </c>
      <c r="I11" s="111" t="str">
        <f>IF(RES_hhdet_tes!I11=0,"",RES_hhdet_tes!I11/RES_hhdet_fec!I11)</f>
        <v/>
      </c>
      <c r="J11" s="111" t="str">
        <f>IF(RES_hhdet_tes!J11=0,"",RES_hhdet_tes!J11/RES_hhdet_fec!J11)</f>
        <v/>
      </c>
      <c r="K11" s="111" t="str">
        <f>IF(RES_hhdet_tes!K11=0,"",RES_hhdet_tes!K11/RES_hhdet_fec!K11)</f>
        <v/>
      </c>
      <c r="L11" s="111" t="str">
        <f>IF(RES_hhdet_tes!L11=0,"",RES_hhdet_tes!L11/RES_hhdet_fec!L11)</f>
        <v/>
      </c>
      <c r="M11" s="111" t="str">
        <f>IF(RES_hhdet_tes!M11=0,"",RES_hhdet_tes!M11/RES_hhdet_fec!M11)</f>
        <v/>
      </c>
      <c r="N11" s="111" t="str">
        <f>IF(RES_hhdet_tes!N11=0,"",RES_hhdet_tes!N11/RES_hhdet_fec!N11)</f>
        <v/>
      </c>
      <c r="O11" s="111" t="str">
        <f>IF(RES_hhdet_tes!O11=0,"",RES_hhdet_tes!O11/RES_hhdet_fec!O11)</f>
        <v/>
      </c>
      <c r="P11" s="111" t="str">
        <f>IF(RES_hhdet_tes!P11=0,"",RES_hhdet_tes!P11/RES_hhdet_fec!P11)</f>
        <v/>
      </c>
      <c r="Q11" s="111" t="str">
        <f>IF(RES_hhdet_tes!Q11=0,"",RES_hhdet_tes!Q11/RES_hhdet_fec!Q11)</f>
        <v/>
      </c>
      <c r="R11" s="111" t="str">
        <f>IF(RES_hhdet_tes!R11=0,"",RES_hhdet_tes!R11/RES_hhdet_fec!R11)</f>
        <v/>
      </c>
      <c r="S11" s="111" t="str">
        <f>IF(RES_hhdet_tes!S11=0,"",RES_hhdet_tes!S11/RES_hhdet_fec!S11)</f>
        <v/>
      </c>
      <c r="T11" s="111" t="str">
        <f>IF(RES_hhdet_tes!T11=0,"",RES_hhdet_tes!T11/RES_hhdet_fec!T11)</f>
        <v/>
      </c>
      <c r="U11" s="111" t="str">
        <f>IF(RES_hhdet_tes!U11=0,"",RES_hhdet_tes!U11/RES_hhdet_fec!U11)</f>
        <v/>
      </c>
      <c r="V11" s="111" t="str">
        <f>IF(RES_hhdet_tes!V11=0,"",RES_hhdet_tes!V11/RES_hhdet_fec!V11)</f>
        <v/>
      </c>
      <c r="W11" s="111" t="str">
        <f>IF(RES_hhdet_tes!W11=0,"",RES_hhdet_tes!W11/RES_hhdet_fec!W11)</f>
        <v/>
      </c>
      <c r="X11" s="111" t="str">
        <f>IF(RES_hhdet_tes!X11=0,"",RES_hhdet_tes!X11/RES_hhdet_fec!X11)</f>
        <v/>
      </c>
      <c r="Y11" s="111" t="str">
        <f>IF(RES_hhdet_tes!Y11=0,"",RES_hhdet_tes!Y11/RES_hhdet_fec!Y11)</f>
        <v/>
      </c>
      <c r="DA11" s="63" t="s">
        <v>1916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X12" s="111" t="str">
        <f>IF(RES_hhdet_tes!X12=0,"",RES_hhdet_tes!X12/RES_hhdet_fec!X12)</f>
        <v/>
      </c>
      <c r="Y12" s="111" t="str">
        <f>IF(RES_hhdet_tes!Y12=0,"",RES_hhdet_tes!Y12/RES_hhdet_fec!Y12)</f>
        <v/>
      </c>
      <c r="DA12" s="63" t="s">
        <v>1917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X13" s="112" t="str">
        <f>IF(RES_hhdet_tes!X13=0,"",RES_hhdet_tes!X13/RES_hhdet_fec!X13)</f>
        <v/>
      </c>
      <c r="Y13" s="112" t="str">
        <f>IF(RES_hhdet_tes!Y13=0,"",RES_hhdet_tes!Y13/RES_hhdet_fec!Y13)</f>
        <v/>
      </c>
      <c r="DA13" s="131" t="s">
        <v>1918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X14" s="113" t="str">
        <f>IF(RES_hhdet_tes!X14=0,"",RES_hhdet_tes!X14/RES_hhdet_fec!X14)</f>
        <v/>
      </c>
      <c r="Y14" s="113" t="str">
        <f>IF(RES_hhdet_tes!Y14=0,"",RES_hhdet_tes!Y14/RES_hhdet_fec!Y14)</f>
        <v/>
      </c>
      <c r="DA14" s="132" t="s">
        <v>1919</v>
      </c>
    </row>
    <row r="15" spans="1:105" ht="12" customHeight="1" x14ac:dyDescent="0.25">
      <c r="A15" s="106" t="s">
        <v>122</v>
      </c>
      <c r="B15" s="112" t="str">
        <f>IF(RES_hhdet_tes!B15=0,"",RES_hhdet_tes!B15/RES_hhdet_fec!B15)</f>
        <v/>
      </c>
      <c r="C15" s="112" t="str">
        <f>IF(RES_hhdet_tes!C15=0,"",RES_hhdet_tes!C15/RES_hhdet_fec!C15)</f>
        <v/>
      </c>
      <c r="D15" s="112" t="str">
        <f>IF(RES_hhdet_tes!D15=0,"",RES_hhdet_tes!D15/RES_hhdet_fec!D15)</f>
        <v/>
      </c>
      <c r="E15" s="112" t="str">
        <f>IF(RES_hhdet_tes!E15=0,"",RES_hhdet_tes!E15/RES_hhdet_fec!E15)</f>
        <v/>
      </c>
      <c r="F15" s="112" t="str">
        <f>IF(RES_hhdet_tes!F15=0,"",RES_hhdet_tes!F15/RES_hhdet_fec!F15)</f>
        <v/>
      </c>
      <c r="G15" s="112" t="str">
        <f>IF(RES_hhdet_tes!G15=0,"",RES_hhdet_tes!G15/RES_hhdet_fec!G15)</f>
        <v/>
      </c>
      <c r="H15" s="112" t="str">
        <f>IF(RES_hhdet_tes!H15=0,"",RES_hhdet_tes!H15/RES_hhdet_fec!H15)</f>
        <v/>
      </c>
      <c r="I15" s="112" t="str">
        <f>IF(RES_hhdet_tes!I15=0,"",RES_hhdet_tes!I15/RES_hhdet_fec!I15)</f>
        <v/>
      </c>
      <c r="J15" s="112" t="str">
        <f>IF(RES_hhdet_tes!J15=0,"",RES_hhdet_tes!J15/RES_hhdet_fec!J15)</f>
        <v/>
      </c>
      <c r="K15" s="112" t="str">
        <f>IF(RES_hhdet_tes!K15=0,"",RES_hhdet_tes!K15/RES_hhdet_fec!K15)</f>
        <v/>
      </c>
      <c r="L15" s="112" t="str">
        <f>IF(RES_hhdet_tes!L15=0,"",RES_hhdet_tes!L15/RES_hhdet_fec!L15)</f>
        <v/>
      </c>
      <c r="M15" s="112" t="str">
        <f>IF(RES_hhdet_tes!M15=0,"",RES_hhdet_tes!M15/RES_hhdet_fec!M15)</f>
        <v/>
      </c>
      <c r="N15" s="112" t="str">
        <f>IF(RES_hhdet_tes!N15=0,"",RES_hhdet_tes!N15/RES_hhdet_fec!N15)</f>
        <v/>
      </c>
      <c r="O15" s="112" t="str">
        <f>IF(RES_hhdet_tes!O15=0,"",RES_hhdet_tes!O15/RES_hhdet_fec!O15)</f>
        <v/>
      </c>
      <c r="P15" s="112" t="str">
        <f>IF(RES_hhdet_tes!P15=0,"",RES_hhdet_tes!P15/RES_hhdet_fec!P15)</f>
        <v/>
      </c>
      <c r="Q15" s="112" t="str">
        <f>IF(RES_hhdet_tes!Q15=0,"",RES_hhdet_tes!Q15/RES_hhdet_fec!Q15)</f>
        <v/>
      </c>
      <c r="R15" s="112" t="str">
        <f>IF(RES_hhdet_tes!R15=0,"",RES_hhdet_tes!R15/RES_hhdet_fec!R15)</f>
        <v/>
      </c>
      <c r="S15" s="112" t="str">
        <f>IF(RES_hhdet_tes!S15=0,"",RES_hhdet_tes!S15/RES_hhdet_fec!S15)</f>
        <v/>
      </c>
      <c r="T15" s="112" t="str">
        <f>IF(RES_hhdet_tes!T15=0,"",RES_hhdet_tes!T15/RES_hhdet_fec!T15)</f>
        <v/>
      </c>
      <c r="U15" s="112" t="str">
        <f>IF(RES_hhdet_tes!U15=0,"",RES_hhdet_tes!U15/RES_hhdet_fec!U15)</f>
        <v/>
      </c>
      <c r="V15" s="112" t="str">
        <f>IF(RES_hhdet_tes!V15=0,"",RES_hhdet_tes!V15/RES_hhdet_fec!V15)</f>
        <v/>
      </c>
      <c r="W15" s="112" t="str">
        <f>IF(RES_hhdet_tes!W15=0,"",RES_hhdet_tes!W15/RES_hhdet_fec!W15)</f>
        <v/>
      </c>
      <c r="X15" s="112" t="str">
        <f>IF(RES_hhdet_tes!X15=0,"",RES_hhdet_tes!X15/RES_hhdet_fec!X15)</f>
        <v/>
      </c>
      <c r="Y15" s="112" t="str">
        <f>IF(RES_hhdet_tes!Y15=0,"",RES_hhdet_tes!Y15/RES_hhdet_fec!Y15)</f>
        <v/>
      </c>
      <c r="DA15" s="131" t="s">
        <v>1920</v>
      </c>
    </row>
    <row r="16" spans="1:105" ht="12" customHeight="1" x14ac:dyDescent="0.25">
      <c r="A16" s="107" t="s">
        <v>121</v>
      </c>
      <c r="B16" s="113" t="str">
        <f>IF(RES_hhdet_tes!B16=0,"",RES_hhdet_tes!B16/RES_hhdet_fec!B16)</f>
        <v/>
      </c>
      <c r="C16" s="113" t="str">
        <f>IF(RES_hhdet_tes!C16=0,"",RES_hhdet_tes!C16/RES_hhdet_fec!C16)</f>
        <v/>
      </c>
      <c r="D16" s="113" t="str">
        <f>IF(RES_hhdet_tes!D16=0,"",RES_hhdet_tes!D16/RES_hhdet_fec!D16)</f>
        <v/>
      </c>
      <c r="E16" s="113" t="str">
        <f>IF(RES_hhdet_tes!E16=0,"",RES_hhdet_tes!E16/RES_hhdet_fec!E16)</f>
        <v/>
      </c>
      <c r="F16" s="113" t="str">
        <f>IF(RES_hhdet_tes!F16=0,"",RES_hhdet_tes!F16/RES_hhdet_fec!F16)</f>
        <v/>
      </c>
      <c r="G16" s="113" t="str">
        <f>IF(RES_hhdet_tes!G16=0,"",RES_hhdet_tes!G16/RES_hhdet_fec!G16)</f>
        <v/>
      </c>
      <c r="H16" s="113" t="str">
        <f>IF(RES_hhdet_tes!H16=0,"",RES_hhdet_tes!H16/RES_hhdet_fec!H16)</f>
        <v/>
      </c>
      <c r="I16" s="113" t="str">
        <f>IF(RES_hhdet_tes!I16=0,"",RES_hhdet_tes!I16/RES_hhdet_fec!I16)</f>
        <v/>
      </c>
      <c r="J16" s="113" t="str">
        <f>IF(RES_hhdet_tes!J16=0,"",RES_hhdet_tes!J16/RES_hhdet_fec!J16)</f>
        <v/>
      </c>
      <c r="K16" s="113" t="str">
        <f>IF(RES_hhdet_tes!K16=0,"",RES_hhdet_tes!K16/RES_hhdet_fec!K16)</f>
        <v/>
      </c>
      <c r="L16" s="113" t="str">
        <f>IF(RES_hhdet_tes!L16=0,"",RES_hhdet_tes!L16/RES_hhdet_fec!L16)</f>
        <v/>
      </c>
      <c r="M16" s="113" t="str">
        <f>IF(RES_hhdet_tes!M16=0,"",RES_hhdet_tes!M16/RES_hhdet_fec!M16)</f>
        <v/>
      </c>
      <c r="N16" s="113" t="str">
        <f>IF(RES_hhdet_tes!N16=0,"",RES_hhdet_tes!N16/RES_hhdet_fec!N16)</f>
        <v/>
      </c>
      <c r="O16" s="113" t="str">
        <f>IF(RES_hhdet_tes!O16=0,"",RES_hhdet_tes!O16/RES_hhdet_fec!O16)</f>
        <v/>
      </c>
      <c r="P16" s="113" t="str">
        <f>IF(RES_hhdet_tes!P16=0,"",RES_hhdet_tes!P16/RES_hhdet_fec!P16)</f>
        <v/>
      </c>
      <c r="Q16" s="113" t="str">
        <f>IF(RES_hhdet_tes!Q16=0,"",RES_hhdet_tes!Q16/RES_hhdet_fec!Q16)</f>
        <v/>
      </c>
      <c r="R16" s="113" t="str">
        <f>IF(RES_hhdet_tes!R16=0,"",RES_hhdet_tes!R16/RES_hhdet_fec!R16)</f>
        <v/>
      </c>
      <c r="S16" s="113" t="str">
        <f>IF(RES_hhdet_tes!S16=0,"",RES_hhdet_tes!S16/RES_hhdet_fec!S16)</f>
        <v/>
      </c>
      <c r="T16" s="113" t="str">
        <f>IF(RES_hhdet_tes!T16=0,"",RES_hhdet_tes!T16/RES_hhdet_fec!T16)</f>
        <v/>
      </c>
      <c r="U16" s="113" t="str">
        <f>IF(RES_hhdet_tes!U16=0,"",RES_hhdet_tes!U16/RES_hhdet_fec!U16)</f>
        <v/>
      </c>
      <c r="V16" s="113" t="str">
        <f>IF(RES_hhdet_tes!V16=0,"",RES_hhdet_tes!V16/RES_hhdet_fec!V16)</f>
        <v/>
      </c>
      <c r="W16" s="113" t="str">
        <f>IF(RES_hhdet_tes!W16=0,"",RES_hhdet_tes!W16/RES_hhdet_fec!W16)</f>
        <v/>
      </c>
      <c r="X16" s="113" t="str">
        <f>IF(RES_hhdet_tes!X16=0,"",RES_hhdet_tes!X16/RES_hhdet_fec!X16)</f>
        <v/>
      </c>
      <c r="Y16" s="113" t="str">
        <f>IF(RES_hhdet_tes!Y16=0,"",RES_hhdet_tes!Y16/RES_hhdet_fec!Y16)</f>
        <v/>
      </c>
      <c r="DA16" s="132" t="s">
        <v>1921</v>
      </c>
    </row>
    <row r="17" spans="1:105" ht="12" customHeight="1" x14ac:dyDescent="0.25">
      <c r="A17" s="108" t="s">
        <v>53</v>
      </c>
      <c r="B17" s="111" t="str">
        <f>IF(RES_hhdet_tes!B17=0,"",RES_hhdet_tes!B17/RES_hhdet_fec!B17)</f>
        <v/>
      </c>
      <c r="C17" s="111" t="str">
        <f>IF(RES_hhdet_tes!C17=0,"",RES_hhdet_tes!C17/RES_hhdet_fec!C17)</f>
        <v/>
      </c>
      <c r="D17" s="111" t="str">
        <f>IF(RES_hhdet_tes!D17=0,"",RES_hhdet_tes!D17/RES_hhdet_fec!D17)</f>
        <v/>
      </c>
      <c r="E17" s="111" t="str">
        <f>IF(RES_hhdet_tes!E17=0,"",RES_hhdet_tes!E17/RES_hhdet_fec!E17)</f>
        <v/>
      </c>
      <c r="F17" s="111" t="str">
        <f>IF(RES_hhdet_tes!F17=0,"",RES_hhdet_tes!F17/RES_hhdet_fec!F17)</f>
        <v/>
      </c>
      <c r="G17" s="111" t="str">
        <f>IF(RES_hhdet_tes!G17=0,"",RES_hhdet_tes!G17/RES_hhdet_fec!G17)</f>
        <v/>
      </c>
      <c r="H17" s="111" t="str">
        <f>IF(RES_hhdet_tes!H17=0,"",RES_hhdet_tes!H17/RES_hhdet_fec!H17)</f>
        <v/>
      </c>
      <c r="I17" s="111" t="str">
        <f>IF(RES_hhdet_tes!I17=0,"",RES_hhdet_tes!I17/RES_hhdet_fec!I17)</f>
        <v/>
      </c>
      <c r="J17" s="111" t="str">
        <f>IF(RES_hhdet_tes!J17=0,"",RES_hhdet_tes!J17/RES_hhdet_fec!J17)</f>
        <v/>
      </c>
      <c r="K17" s="111" t="str">
        <f>IF(RES_hhdet_tes!K17=0,"",RES_hhdet_tes!K17/RES_hhdet_fec!K17)</f>
        <v/>
      </c>
      <c r="L17" s="111" t="str">
        <f>IF(RES_hhdet_tes!L17=0,"",RES_hhdet_tes!L17/RES_hhdet_fec!L17)</f>
        <v/>
      </c>
      <c r="M17" s="111" t="str">
        <f>IF(RES_hhdet_tes!M17=0,"",RES_hhdet_tes!M17/RES_hhdet_fec!M17)</f>
        <v/>
      </c>
      <c r="N17" s="111" t="str">
        <f>IF(RES_hhdet_tes!N17=0,"",RES_hhdet_tes!N17/RES_hhdet_fec!N17)</f>
        <v/>
      </c>
      <c r="O17" s="111" t="str">
        <f>IF(RES_hhdet_tes!O17=0,"",RES_hhdet_tes!O17/RES_hhdet_fec!O17)</f>
        <v/>
      </c>
      <c r="P17" s="111" t="str">
        <f>IF(RES_hhdet_tes!P17=0,"",RES_hhdet_tes!P17/RES_hhdet_fec!P17)</f>
        <v/>
      </c>
      <c r="Q17" s="111" t="str">
        <f>IF(RES_hhdet_tes!Q17=0,"",RES_hhdet_tes!Q17/RES_hhdet_fec!Q17)</f>
        <v/>
      </c>
      <c r="R17" s="111" t="str">
        <f>IF(RES_hhdet_tes!R17=0,"",RES_hhdet_tes!R17/RES_hhdet_fec!R17)</f>
        <v/>
      </c>
      <c r="S17" s="111" t="str">
        <f>IF(RES_hhdet_tes!S17=0,"",RES_hhdet_tes!S17/RES_hhdet_fec!S17)</f>
        <v/>
      </c>
      <c r="T17" s="111" t="str">
        <f>IF(RES_hhdet_tes!T17=0,"",RES_hhdet_tes!T17/RES_hhdet_fec!T17)</f>
        <v/>
      </c>
      <c r="U17" s="111" t="str">
        <f>IF(RES_hhdet_tes!U17=0,"",RES_hhdet_tes!U17/RES_hhdet_fec!U17)</f>
        <v/>
      </c>
      <c r="V17" s="111" t="str">
        <f>IF(RES_hhdet_tes!V17=0,"",RES_hhdet_tes!V17/RES_hhdet_fec!V17)</f>
        <v/>
      </c>
      <c r="W17" s="111" t="str">
        <f>IF(RES_hhdet_tes!W17=0,"",RES_hhdet_tes!W17/RES_hhdet_fec!W17)</f>
        <v/>
      </c>
      <c r="X17" s="111" t="str">
        <f>IF(RES_hhdet_tes!X17=0,"",RES_hhdet_tes!X17/RES_hhdet_fec!X17)</f>
        <v/>
      </c>
      <c r="Y17" s="111" t="str">
        <f>IF(RES_hhdet_tes!Y17=0,"",RES_hhdet_tes!Y17/RES_hhdet_fec!Y17)</f>
        <v/>
      </c>
      <c r="DA17" s="63" t="s">
        <v>1922</v>
      </c>
    </row>
    <row r="18" spans="1:105" ht="12" customHeight="1" x14ac:dyDescent="0.25">
      <c r="A18" s="108" t="s">
        <v>52</v>
      </c>
      <c r="B18" s="111" t="str">
        <f>IF(RES_hhdet_tes!B18=0,"",RES_hhdet_tes!B18/RES_hhdet_fec!B18)</f>
        <v/>
      </c>
      <c r="C18" s="111" t="str">
        <f>IF(RES_hhdet_tes!C18=0,"",RES_hhdet_tes!C18/RES_hhdet_fec!C18)</f>
        <v/>
      </c>
      <c r="D18" s="111" t="str">
        <f>IF(RES_hhdet_tes!D18=0,"",RES_hhdet_tes!D18/RES_hhdet_fec!D18)</f>
        <v/>
      </c>
      <c r="E18" s="111" t="str">
        <f>IF(RES_hhdet_tes!E18=0,"",RES_hhdet_tes!E18/RES_hhdet_fec!E18)</f>
        <v/>
      </c>
      <c r="F18" s="111" t="str">
        <f>IF(RES_hhdet_tes!F18=0,"",RES_hhdet_tes!F18/RES_hhdet_fec!F18)</f>
        <v/>
      </c>
      <c r="G18" s="111" t="str">
        <f>IF(RES_hhdet_tes!G18=0,"",RES_hhdet_tes!G18/RES_hhdet_fec!G18)</f>
        <v/>
      </c>
      <c r="H18" s="111" t="str">
        <f>IF(RES_hhdet_tes!H18=0,"",RES_hhdet_tes!H18/RES_hhdet_fec!H18)</f>
        <v/>
      </c>
      <c r="I18" s="111" t="str">
        <f>IF(RES_hhdet_tes!I18=0,"",RES_hhdet_tes!I18/RES_hhdet_fec!I18)</f>
        <v/>
      </c>
      <c r="J18" s="111" t="str">
        <f>IF(RES_hhdet_tes!J18=0,"",RES_hhdet_tes!J18/RES_hhdet_fec!J18)</f>
        <v/>
      </c>
      <c r="K18" s="111" t="str">
        <f>IF(RES_hhdet_tes!K18=0,"",RES_hhdet_tes!K18/RES_hhdet_fec!K18)</f>
        <v/>
      </c>
      <c r="L18" s="111" t="str">
        <f>IF(RES_hhdet_tes!L18=0,"",RES_hhdet_tes!L18/RES_hhdet_fec!L18)</f>
        <v/>
      </c>
      <c r="M18" s="111" t="str">
        <f>IF(RES_hhdet_tes!M18=0,"",RES_hhdet_tes!M18/RES_hhdet_fec!M18)</f>
        <v/>
      </c>
      <c r="N18" s="111" t="str">
        <f>IF(RES_hhdet_tes!N18=0,"",RES_hhdet_tes!N18/RES_hhdet_fec!N18)</f>
        <v/>
      </c>
      <c r="O18" s="111" t="str">
        <f>IF(RES_hhdet_tes!O18=0,"",RES_hhdet_tes!O18/RES_hhdet_fec!O18)</f>
        <v/>
      </c>
      <c r="P18" s="111" t="str">
        <f>IF(RES_hhdet_tes!P18=0,"",RES_hhdet_tes!P18/RES_hhdet_fec!P18)</f>
        <v/>
      </c>
      <c r="Q18" s="111" t="str">
        <f>IF(RES_hhdet_tes!Q18=0,"",RES_hhdet_tes!Q18/RES_hhdet_fec!Q18)</f>
        <v/>
      </c>
      <c r="R18" s="111" t="str">
        <f>IF(RES_hhdet_tes!R18=0,"",RES_hhdet_tes!R18/RES_hhdet_fec!R18)</f>
        <v/>
      </c>
      <c r="S18" s="111" t="str">
        <f>IF(RES_hhdet_tes!S18=0,"",RES_hhdet_tes!S18/RES_hhdet_fec!S18)</f>
        <v/>
      </c>
      <c r="T18" s="111" t="str">
        <f>IF(RES_hhdet_tes!T18=0,"",RES_hhdet_tes!T18/RES_hhdet_fec!T18)</f>
        <v/>
      </c>
      <c r="U18" s="111" t="str">
        <f>IF(RES_hhdet_tes!U18=0,"",RES_hhdet_tes!U18/RES_hhdet_fec!U18)</f>
        <v/>
      </c>
      <c r="V18" s="111" t="str">
        <f>IF(RES_hhdet_tes!V18=0,"",RES_hhdet_tes!V18/RES_hhdet_fec!V18)</f>
        <v/>
      </c>
      <c r="W18" s="111" t="str">
        <f>IF(RES_hhdet_tes!W18=0,"",RES_hhdet_tes!W18/RES_hhdet_fec!W18)</f>
        <v/>
      </c>
      <c r="X18" s="111" t="str">
        <f>IF(RES_hhdet_tes!X18=0,"",RES_hhdet_tes!X18/RES_hhdet_fec!X18)</f>
        <v/>
      </c>
      <c r="Y18" s="111" t="str">
        <f>IF(RES_hhdet_tes!Y18=0,"",RES_hhdet_tes!Y18/RES_hhdet_fec!Y18)</f>
        <v/>
      </c>
      <c r="DA18" s="63" t="s">
        <v>1923</v>
      </c>
    </row>
    <row r="19" spans="1:105" ht="12" customHeight="1" x14ac:dyDescent="0.25">
      <c r="A19" s="121" t="s">
        <v>54</v>
      </c>
      <c r="B19" s="124" t="str">
        <f>IF(RES_hhdet_tes!B19=0,"",RES_hhdet_tes!B19/RES_hhdet_fec!B19)</f>
        <v/>
      </c>
      <c r="C19" s="124" t="str">
        <f>IF(RES_hhdet_tes!C19=0,"",RES_hhdet_tes!C19/RES_hhdet_fec!C19)</f>
        <v/>
      </c>
      <c r="D19" s="124" t="str">
        <f>IF(RES_hhdet_tes!D19=0,"",RES_hhdet_tes!D19/RES_hhdet_fec!D19)</f>
        <v/>
      </c>
      <c r="E19" s="124" t="str">
        <f>IF(RES_hhdet_tes!E19=0,"",RES_hhdet_tes!E19/RES_hhdet_fec!E19)</f>
        <v/>
      </c>
      <c r="F19" s="124" t="str">
        <f>IF(RES_hhdet_tes!F19=0,"",RES_hhdet_tes!F19/RES_hhdet_fec!F19)</f>
        <v/>
      </c>
      <c r="G19" s="124" t="str">
        <f>IF(RES_hhdet_tes!G19=0,"",RES_hhdet_tes!G19/RES_hhdet_fec!G19)</f>
        <v/>
      </c>
      <c r="H19" s="124" t="str">
        <f>IF(RES_hhdet_tes!H19=0,"",RES_hhdet_tes!H19/RES_hhdet_fec!H19)</f>
        <v/>
      </c>
      <c r="I19" s="124" t="str">
        <f>IF(RES_hhdet_tes!I19=0,"",RES_hhdet_tes!I19/RES_hhdet_fec!I19)</f>
        <v/>
      </c>
      <c r="J19" s="124" t="str">
        <f>IF(RES_hhdet_tes!J19=0,"",RES_hhdet_tes!J19/RES_hhdet_fec!J19)</f>
        <v/>
      </c>
      <c r="K19" s="124" t="str">
        <f>IF(RES_hhdet_tes!K19=0,"",RES_hhdet_tes!K19/RES_hhdet_fec!K19)</f>
        <v/>
      </c>
      <c r="L19" s="124" t="str">
        <f>IF(RES_hhdet_tes!L19=0,"",RES_hhdet_tes!L19/RES_hhdet_fec!L19)</f>
        <v/>
      </c>
      <c r="M19" s="124" t="str">
        <f>IF(RES_hhdet_tes!M19=0,"",RES_hhdet_tes!M19/RES_hhdet_fec!M19)</f>
        <v/>
      </c>
      <c r="N19" s="124" t="str">
        <f>IF(RES_hhdet_tes!N19=0,"",RES_hhdet_tes!N19/RES_hhdet_fec!N19)</f>
        <v/>
      </c>
      <c r="O19" s="124" t="str">
        <f>IF(RES_hhdet_tes!O19=0,"",RES_hhdet_tes!O19/RES_hhdet_fec!O19)</f>
        <v/>
      </c>
      <c r="P19" s="124" t="str">
        <f>IF(RES_hhdet_tes!P19=0,"",RES_hhdet_tes!P19/RES_hhdet_fec!P19)</f>
        <v/>
      </c>
      <c r="Q19" s="124" t="str">
        <f>IF(RES_hhdet_tes!Q19=0,"",RES_hhdet_tes!Q19/RES_hhdet_fec!Q19)</f>
        <v/>
      </c>
      <c r="R19" s="124" t="str">
        <f>IF(RES_hhdet_tes!R19=0,"",RES_hhdet_tes!R19/RES_hhdet_fec!R19)</f>
        <v/>
      </c>
      <c r="S19" s="124" t="str">
        <f>IF(RES_hhdet_tes!S19=0,"",RES_hhdet_tes!S19/RES_hhdet_fec!S19)</f>
        <v/>
      </c>
      <c r="T19" s="124" t="str">
        <f>IF(RES_hhdet_tes!T19=0,"",RES_hhdet_tes!T19/RES_hhdet_fec!T19)</f>
        <v/>
      </c>
      <c r="U19" s="124" t="str">
        <f>IF(RES_hhdet_tes!U19=0,"",RES_hhdet_tes!U19/RES_hhdet_fec!U19)</f>
        <v/>
      </c>
      <c r="V19" s="124" t="str">
        <f>IF(RES_hhdet_tes!V19=0,"",RES_hhdet_tes!V19/RES_hhdet_fec!V19)</f>
        <v/>
      </c>
      <c r="W19" s="124" t="str">
        <f>IF(RES_hhdet_tes!W19=0,"",RES_hhdet_tes!W19/RES_hhdet_fec!W19)</f>
        <v/>
      </c>
      <c r="X19" s="124" t="str">
        <f>IF(RES_hhdet_tes!X19=0,"",RES_hhdet_tes!X19/RES_hhdet_fec!X19)</f>
        <v/>
      </c>
      <c r="Y19" s="124" t="str">
        <f>IF(RES_hhdet_tes!Y19=0,"",RES_hhdet_tes!Y19/RES_hhdet_fec!Y19)</f>
        <v/>
      </c>
      <c r="DA19" s="130" t="s">
        <v>1924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X20" s="111" t="str">
        <f>IF(RES_hhdet_tes!X20=0,"",RES_hhdet_tes!X20/RES_hhdet_fec!X20)</f>
        <v/>
      </c>
      <c r="Y20" s="111" t="str">
        <f>IF(RES_hhdet_tes!Y20=0,"",RES_hhdet_tes!Y20/RES_hhdet_fec!Y20)</f>
        <v/>
      </c>
      <c r="DA20" s="63" t="s">
        <v>1925</v>
      </c>
    </row>
    <row r="21" spans="1:105" ht="12" customHeight="1" x14ac:dyDescent="0.25">
      <c r="A21" s="97" t="s">
        <v>50</v>
      </c>
      <c r="B21" s="111" t="str">
        <f>IF(RES_hhdet_tes!B21=0,"",RES_hhdet_tes!B21/RES_hhdet_fec!B21)</f>
        <v/>
      </c>
      <c r="C21" s="111" t="str">
        <f>IF(RES_hhdet_tes!C21=0,"",RES_hhdet_tes!C21/RES_hhdet_fec!C21)</f>
        <v/>
      </c>
      <c r="D21" s="111" t="str">
        <f>IF(RES_hhdet_tes!D21=0,"",RES_hhdet_tes!D21/RES_hhdet_fec!D21)</f>
        <v/>
      </c>
      <c r="E21" s="111" t="str">
        <f>IF(RES_hhdet_tes!E21=0,"",RES_hhdet_tes!E21/RES_hhdet_fec!E21)</f>
        <v/>
      </c>
      <c r="F21" s="111" t="str">
        <f>IF(RES_hhdet_tes!F21=0,"",RES_hhdet_tes!F21/RES_hhdet_fec!F21)</f>
        <v/>
      </c>
      <c r="G21" s="111" t="str">
        <f>IF(RES_hhdet_tes!G21=0,"",RES_hhdet_tes!G21/RES_hhdet_fec!G21)</f>
        <v/>
      </c>
      <c r="H21" s="111" t="str">
        <f>IF(RES_hhdet_tes!H21=0,"",RES_hhdet_tes!H21/RES_hhdet_fec!H21)</f>
        <v/>
      </c>
      <c r="I21" s="111" t="str">
        <f>IF(RES_hhdet_tes!I21=0,"",RES_hhdet_tes!I21/RES_hhdet_fec!I21)</f>
        <v/>
      </c>
      <c r="J21" s="111" t="str">
        <f>IF(RES_hhdet_tes!J21=0,"",RES_hhdet_tes!J21/RES_hhdet_fec!J21)</f>
        <v/>
      </c>
      <c r="K21" s="111" t="str">
        <f>IF(RES_hhdet_tes!K21=0,"",RES_hhdet_tes!K21/RES_hhdet_fec!K21)</f>
        <v/>
      </c>
      <c r="L21" s="111" t="str">
        <f>IF(RES_hhdet_tes!L21=0,"",RES_hhdet_tes!L21/RES_hhdet_fec!L21)</f>
        <v/>
      </c>
      <c r="M21" s="111" t="str">
        <f>IF(RES_hhdet_tes!M21=0,"",RES_hhdet_tes!M21/RES_hhdet_fec!M21)</f>
        <v/>
      </c>
      <c r="N21" s="111" t="str">
        <f>IF(RES_hhdet_tes!N21=0,"",RES_hhdet_tes!N21/RES_hhdet_fec!N21)</f>
        <v/>
      </c>
      <c r="O21" s="111" t="str">
        <f>IF(RES_hhdet_tes!O21=0,"",RES_hhdet_tes!O21/RES_hhdet_fec!O21)</f>
        <v/>
      </c>
      <c r="P21" s="111" t="str">
        <f>IF(RES_hhdet_tes!P21=0,"",RES_hhdet_tes!P21/RES_hhdet_fec!P21)</f>
        <v/>
      </c>
      <c r="Q21" s="111" t="str">
        <f>IF(RES_hhdet_tes!Q21=0,"",RES_hhdet_tes!Q21/RES_hhdet_fec!Q21)</f>
        <v/>
      </c>
      <c r="R21" s="111" t="str">
        <f>IF(RES_hhdet_tes!R21=0,"",RES_hhdet_tes!R21/RES_hhdet_fec!R21)</f>
        <v/>
      </c>
      <c r="S21" s="111" t="str">
        <f>IF(RES_hhdet_tes!S21=0,"",RES_hhdet_tes!S21/RES_hhdet_fec!S21)</f>
        <v/>
      </c>
      <c r="T21" s="111" t="str">
        <f>IF(RES_hhdet_tes!T21=0,"",RES_hhdet_tes!T21/RES_hhdet_fec!T21)</f>
        <v/>
      </c>
      <c r="U21" s="111" t="str">
        <f>IF(RES_hhdet_tes!U21=0,"",RES_hhdet_tes!U21/RES_hhdet_fec!U21)</f>
        <v/>
      </c>
      <c r="V21" s="111" t="str">
        <f>IF(RES_hhdet_tes!V21=0,"",RES_hhdet_tes!V21/RES_hhdet_fec!V21)</f>
        <v/>
      </c>
      <c r="W21" s="111" t="str">
        <f>IF(RES_hhdet_tes!W21=0,"",RES_hhdet_tes!W21/RES_hhdet_fec!W21)</f>
        <v/>
      </c>
      <c r="X21" s="111" t="str">
        <f>IF(RES_hhdet_tes!X21=0,"",RES_hhdet_tes!X21/RES_hhdet_fec!X21)</f>
        <v/>
      </c>
      <c r="Y21" s="111" t="str">
        <f>IF(RES_hhdet_tes!Y21=0,"",RES_hhdet_tes!Y21/RES_hhdet_fec!Y21)</f>
        <v/>
      </c>
      <c r="DA21" s="63" t="s">
        <v>1926</v>
      </c>
    </row>
    <row r="22" spans="1:105" ht="12" customHeight="1" x14ac:dyDescent="0.25">
      <c r="A22" s="109" t="s">
        <v>120</v>
      </c>
      <c r="B22" s="45" t="str">
        <f>IF(RES_hhdet_tes!B22=0,"",RES_hhdet_tes!B22/RES_hhdet_fec!B22)</f>
        <v/>
      </c>
      <c r="C22" s="45" t="str">
        <f>IF(RES_hhdet_tes!C22=0,"",RES_hhdet_tes!C22/RES_hhdet_fec!C22)</f>
        <v/>
      </c>
      <c r="D22" s="45" t="str">
        <f>IF(RES_hhdet_tes!D22=0,"",RES_hhdet_tes!D22/RES_hhdet_fec!D22)</f>
        <v/>
      </c>
      <c r="E22" s="45" t="str">
        <f>IF(RES_hhdet_tes!E22=0,"",RES_hhdet_tes!E22/RES_hhdet_fec!E22)</f>
        <v/>
      </c>
      <c r="F22" s="45" t="str">
        <f>IF(RES_hhdet_tes!F22=0,"",RES_hhdet_tes!F22/RES_hhdet_fec!F22)</f>
        <v/>
      </c>
      <c r="G22" s="45" t="str">
        <f>IF(RES_hhdet_tes!G22=0,"",RES_hhdet_tes!G22/RES_hhdet_fec!G22)</f>
        <v/>
      </c>
      <c r="H22" s="45" t="str">
        <f>IF(RES_hhdet_tes!H22=0,"",RES_hhdet_tes!H22/RES_hhdet_fec!H22)</f>
        <v/>
      </c>
      <c r="I22" s="45" t="str">
        <f>IF(RES_hhdet_tes!I22=0,"",RES_hhdet_tes!I22/RES_hhdet_fec!I22)</f>
        <v/>
      </c>
      <c r="J22" s="45" t="str">
        <f>IF(RES_hhdet_tes!J22=0,"",RES_hhdet_tes!J22/RES_hhdet_fec!J22)</f>
        <v/>
      </c>
      <c r="K22" s="45" t="str">
        <f>IF(RES_hhdet_tes!K22=0,"",RES_hhdet_tes!K22/RES_hhdet_fec!K22)</f>
        <v/>
      </c>
      <c r="L22" s="45" t="str">
        <f>IF(RES_hhdet_tes!L22=0,"",RES_hhdet_tes!L22/RES_hhdet_fec!L22)</f>
        <v/>
      </c>
      <c r="M22" s="45" t="str">
        <f>IF(RES_hhdet_tes!M22=0,"",RES_hhdet_tes!M22/RES_hhdet_fec!M22)</f>
        <v/>
      </c>
      <c r="N22" s="45" t="str">
        <f>IF(RES_hhdet_tes!N22=0,"",RES_hhdet_tes!N22/RES_hhdet_fec!N22)</f>
        <v/>
      </c>
      <c r="O22" s="45" t="str">
        <f>IF(RES_hhdet_tes!O22=0,"",RES_hhdet_tes!O22/RES_hhdet_fec!O22)</f>
        <v/>
      </c>
      <c r="P22" s="45" t="str">
        <f>IF(RES_hhdet_tes!P22=0,"",RES_hhdet_tes!P22/RES_hhdet_fec!P22)</f>
        <v/>
      </c>
      <c r="Q22" s="45" t="str">
        <f>IF(RES_hhdet_tes!Q22=0,"",RES_hhdet_tes!Q22/RES_hhdet_fec!Q22)</f>
        <v/>
      </c>
      <c r="R22" s="45" t="str">
        <f>IF(RES_hhdet_tes!R22=0,"",RES_hhdet_tes!R22/RES_hhdet_fec!R22)</f>
        <v/>
      </c>
      <c r="S22" s="45" t="str">
        <f>IF(RES_hhdet_tes!S22=0,"",RES_hhdet_tes!S22/RES_hhdet_fec!S22)</f>
        <v/>
      </c>
      <c r="T22" s="45" t="str">
        <f>IF(RES_hhdet_tes!T22=0,"",RES_hhdet_tes!T22/RES_hhdet_fec!T22)</f>
        <v/>
      </c>
      <c r="U22" s="45" t="str">
        <f>IF(RES_hhdet_tes!U22=0,"",RES_hhdet_tes!U22/RES_hhdet_fec!U22)</f>
        <v/>
      </c>
      <c r="V22" s="45" t="str">
        <f>IF(RES_hhdet_tes!V22=0,"",RES_hhdet_tes!V22/RES_hhdet_fec!V22)</f>
        <v/>
      </c>
      <c r="W22" s="45" t="str">
        <f>IF(RES_hhdet_tes!W22=0,"",RES_hhdet_tes!W22/RES_hhdet_fec!W22)</f>
        <v/>
      </c>
      <c r="X22" s="45" t="str">
        <f>IF(RES_hhdet_tes!X22=0,"",RES_hhdet_tes!X22/RES_hhdet_fec!X22)</f>
        <v/>
      </c>
      <c r="Y22" s="45" t="str">
        <f>IF(RES_hhdet_tes!Y22=0,"",RES_hhdet_tes!Y22/RES_hhdet_fec!Y22)</f>
        <v/>
      </c>
      <c r="DA22" s="60" t="s">
        <v>1927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 t="str">
        <f>IF(RES_hhdet_tes!B24=0,"",RES_hhdet_tes!B24/RES_hhdet_fec!B24)</f>
        <v/>
      </c>
      <c r="C24" s="119" t="str">
        <f>IF(RES_hhdet_tes!C24=0,"",RES_hhdet_tes!C24/RES_hhdet_fec!C24)</f>
        <v/>
      </c>
      <c r="D24" s="119">
        <f>IF(RES_hhdet_tes!D24=0,"",RES_hhdet_tes!D24/RES_hhdet_fec!D24)</f>
        <v>0.55520872605666771</v>
      </c>
      <c r="E24" s="119">
        <f>IF(RES_hhdet_tes!E24=0,"",RES_hhdet_tes!E24/RES_hhdet_fec!E24)</f>
        <v>0.5561959110785557</v>
      </c>
      <c r="F24" s="119">
        <f>IF(RES_hhdet_tes!F24=0,"",RES_hhdet_tes!F24/RES_hhdet_fec!F24)</f>
        <v>0.55959693115688602</v>
      </c>
      <c r="G24" s="119">
        <f>IF(RES_hhdet_tes!G24=0,"",RES_hhdet_tes!G24/RES_hhdet_fec!G24)</f>
        <v>0.56044884866639566</v>
      </c>
      <c r="H24" s="119">
        <f>IF(RES_hhdet_tes!H24=0,"",RES_hhdet_tes!H24/RES_hhdet_fec!H24)</f>
        <v>0.56274789439137607</v>
      </c>
      <c r="I24" s="119">
        <f>IF(RES_hhdet_tes!I24=0,"",RES_hhdet_tes!I24/RES_hhdet_fec!I24)</f>
        <v>0.5644389647265835</v>
      </c>
      <c r="J24" s="119">
        <f>IF(RES_hhdet_tes!J24=0,"",RES_hhdet_tes!J24/RES_hhdet_fec!J24)</f>
        <v>0.56511071305926031</v>
      </c>
      <c r="K24" s="119">
        <f>IF(RES_hhdet_tes!K24=0,"",RES_hhdet_tes!K24/RES_hhdet_fec!K24)</f>
        <v>0.56568866457339229</v>
      </c>
      <c r="L24" s="119">
        <f>IF(RES_hhdet_tes!L24=0,"",RES_hhdet_tes!L24/RES_hhdet_fec!L24)</f>
        <v>0.5649253151095649</v>
      </c>
      <c r="M24" s="119">
        <f>IF(RES_hhdet_tes!M24=0,"",RES_hhdet_tes!M24/RES_hhdet_fec!M24)</f>
        <v>0.56582640729009703</v>
      </c>
      <c r="N24" s="119">
        <f>IF(RES_hhdet_tes!N24=0,"",RES_hhdet_tes!N24/RES_hhdet_fec!N24)</f>
        <v>0.57154709403354775</v>
      </c>
      <c r="O24" s="119">
        <f>IF(RES_hhdet_tes!O24=0,"",RES_hhdet_tes!O24/RES_hhdet_fec!O24)</f>
        <v>0.58156488204086343</v>
      </c>
      <c r="P24" s="119">
        <f>IF(RES_hhdet_tes!P24=0,"",RES_hhdet_tes!P24/RES_hhdet_fec!P24)</f>
        <v>0.59473723979147253</v>
      </c>
      <c r="Q24" s="119">
        <f>IF(RES_hhdet_tes!Q24=0,"",RES_hhdet_tes!Q24/RES_hhdet_fec!Q24)</f>
        <v>0.60115568140048392</v>
      </c>
      <c r="R24" s="119">
        <f>IF(RES_hhdet_tes!R24=0,"",RES_hhdet_tes!R24/RES_hhdet_fec!R24)</f>
        <v>0.6081503542138933</v>
      </c>
      <c r="S24" s="119">
        <f>IF(RES_hhdet_tes!S24=0,"",RES_hhdet_tes!S24/RES_hhdet_fec!S24)</f>
        <v>0.62339057882319759</v>
      </c>
      <c r="T24" s="119">
        <f>IF(RES_hhdet_tes!T24=0,"",RES_hhdet_tes!T24/RES_hhdet_fec!T24)</f>
        <v>0.65207101490675845</v>
      </c>
      <c r="U24" s="119">
        <f>IF(RES_hhdet_tes!U24=0,"",RES_hhdet_tes!U24/RES_hhdet_fec!U24)</f>
        <v>0.67380870896845146</v>
      </c>
      <c r="V24" s="119">
        <f>IF(RES_hhdet_tes!V24=0,"",RES_hhdet_tes!V24/RES_hhdet_fec!V24)</f>
        <v>0.6915568241277088</v>
      </c>
      <c r="W24" s="119">
        <f>IF(RES_hhdet_tes!W24=0,"",RES_hhdet_tes!W24/RES_hhdet_fec!W24)</f>
        <v>0.70552018439429465</v>
      </c>
      <c r="X24" s="119">
        <f>IF(RES_hhdet_tes!X24=0,"",RES_hhdet_tes!X24/RES_hhdet_fec!X24)</f>
        <v>0.71522275662943846</v>
      </c>
      <c r="Y24" s="119">
        <f>IF(RES_hhdet_tes!Y24=0,"",RES_hhdet_tes!Y24/RES_hhdet_fec!Y24)</f>
        <v>0.72355707719260232</v>
      </c>
      <c r="DA24" s="129" t="s">
        <v>1928</v>
      </c>
    </row>
    <row r="25" spans="1:105" ht="12.95" customHeight="1" x14ac:dyDescent="0.25">
      <c r="A25" s="121" t="s">
        <v>57</v>
      </c>
      <c r="B25" s="124" t="str">
        <f>IF(RES_hhdet_tes!B25=0,"",RES_hhdet_tes!B25/RES_hhdet_fec!B25)</f>
        <v/>
      </c>
      <c r="C25" s="124" t="str">
        <f>IF(RES_hhdet_tes!C25=0,"",RES_hhdet_tes!C25/RES_hhdet_fec!C25)</f>
        <v/>
      </c>
      <c r="D25" s="124">
        <f>IF(RES_hhdet_tes!D25=0,"",RES_hhdet_tes!D25/RES_hhdet_fec!D25)</f>
        <v>0.54854587912111596</v>
      </c>
      <c r="E25" s="124">
        <f>IF(RES_hhdet_tes!E25=0,"",RES_hhdet_tes!E25/RES_hhdet_fec!E25)</f>
        <v>0.55047182128820837</v>
      </c>
      <c r="F25" s="124">
        <f>IF(RES_hhdet_tes!F25=0,"",RES_hhdet_tes!F25/RES_hhdet_fec!F25)</f>
        <v>0.55212930897287082</v>
      </c>
      <c r="G25" s="124">
        <f>IF(RES_hhdet_tes!G25=0,"",RES_hhdet_tes!G25/RES_hhdet_fec!G25)</f>
        <v>0.55444066498636346</v>
      </c>
      <c r="H25" s="124">
        <f>IF(RES_hhdet_tes!H25=0,"",RES_hhdet_tes!H25/RES_hhdet_fec!H25)</f>
        <v>0.55598364171428782</v>
      </c>
      <c r="I25" s="124">
        <f>IF(RES_hhdet_tes!I25=0,"",RES_hhdet_tes!I25/RES_hhdet_fec!I25)</f>
        <v>0.55786737217364091</v>
      </c>
      <c r="J25" s="124">
        <f>IF(RES_hhdet_tes!J25=0,"",RES_hhdet_tes!J25/RES_hhdet_fec!J25)</f>
        <v>0.55853718136256747</v>
      </c>
      <c r="K25" s="124">
        <f>IF(RES_hhdet_tes!K25=0,"",RES_hhdet_tes!K25/RES_hhdet_fec!K25)</f>
        <v>0.55867943227616201</v>
      </c>
      <c r="L25" s="124">
        <f>IF(RES_hhdet_tes!L25=0,"",RES_hhdet_tes!L25/RES_hhdet_fec!L25)</f>
        <v>0.55882255386252344</v>
      </c>
      <c r="M25" s="124">
        <f>IF(RES_hhdet_tes!M25=0,"",RES_hhdet_tes!M25/RES_hhdet_fec!M25)</f>
        <v>0.55895673697863402</v>
      </c>
      <c r="N25" s="124">
        <f>IF(RES_hhdet_tes!N25=0,"",RES_hhdet_tes!N25/RES_hhdet_fec!N25)</f>
        <v>0.56452324965670075</v>
      </c>
      <c r="O25" s="124">
        <f>IF(RES_hhdet_tes!O25=0,"",RES_hhdet_tes!O25/RES_hhdet_fec!O25)</f>
        <v>0.5735825053043746</v>
      </c>
      <c r="P25" s="124">
        <f>IF(RES_hhdet_tes!P25=0,"",RES_hhdet_tes!P25/RES_hhdet_fec!P25)</f>
        <v>0.58877553575128438</v>
      </c>
      <c r="Q25" s="124">
        <f>IF(RES_hhdet_tes!Q25=0,"",RES_hhdet_tes!Q25/RES_hhdet_fec!Q25)</f>
        <v>0.59187336885835895</v>
      </c>
      <c r="R25" s="124">
        <f>IF(RES_hhdet_tes!R25=0,"",RES_hhdet_tes!R25/RES_hhdet_fec!R25)</f>
        <v>0.59956012617098342</v>
      </c>
      <c r="S25" s="124">
        <f>IF(RES_hhdet_tes!S25=0,"",RES_hhdet_tes!S25/RES_hhdet_fec!S25)</f>
        <v>0.61550267586700258</v>
      </c>
      <c r="T25" s="124">
        <f>IF(RES_hhdet_tes!T25=0,"",RES_hhdet_tes!T25/RES_hhdet_fec!T25)</f>
        <v>0.64413483703106811</v>
      </c>
      <c r="U25" s="124">
        <f>IF(RES_hhdet_tes!U25=0,"",RES_hhdet_tes!U25/RES_hhdet_fec!U25)</f>
        <v>0.66628467020899063</v>
      </c>
      <c r="V25" s="124">
        <f>IF(RES_hhdet_tes!V25=0,"",RES_hhdet_tes!V25/RES_hhdet_fec!V25)</f>
        <v>0.68422274242334902</v>
      </c>
      <c r="W25" s="124">
        <f>IF(RES_hhdet_tes!W25=0,"",RES_hhdet_tes!W25/RES_hhdet_fec!W25)</f>
        <v>0.69769023217317738</v>
      </c>
      <c r="X25" s="124">
        <f>IF(RES_hhdet_tes!X25=0,"",RES_hhdet_tes!X25/RES_hhdet_fec!X25)</f>
        <v>0.70712911298495518</v>
      </c>
      <c r="Y25" s="124">
        <f>IF(RES_hhdet_tes!Y25=0,"",RES_hhdet_tes!Y25/RES_hhdet_fec!Y25)</f>
        <v>0.71492533804806924</v>
      </c>
      <c r="DA25" s="130" t="s">
        <v>1929</v>
      </c>
    </row>
    <row r="26" spans="1:105" ht="12" customHeight="1" x14ac:dyDescent="0.25">
      <c r="A26" s="97" t="s">
        <v>74</v>
      </c>
      <c r="B26" s="111" t="str">
        <f>IF(RES_hhdet_tes!B26=0,"",RES_hhdet_tes!B26/RES_hhdet_fec!B26)</f>
        <v/>
      </c>
      <c r="C26" s="111" t="str">
        <f>IF(RES_hhdet_tes!C26=0,"",RES_hhdet_tes!C26/RES_hhdet_fec!C26)</f>
        <v/>
      </c>
      <c r="D26" s="111">
        <f>IF(RES_hhdet_tes!D26=0,"",RES_hhdet_tes!D26/RES_hhdet_fec!D26)</f>
        <v>0.54293099672291167</v>
      </c>
      <c r="E26" s="111">
        <f>IF(RES_hhdet_tes!E26=0,"",RES_hhdet_tes!E26/RES_hhdet_fec!E26)</f>
        <v>0.54499135921870789</v>
      </c>
      <c r="F26" s="111">
        <f>IF(RES_hhdet_tes!F26=0,"",RES_hhdet_tes!F26/RES_hhdet_fec!F26)</f>
        <v>0.54682305998145264</v>
      </c>
      <c r="G26" s="111">
        <f>IF(RES_hhdet_tes!G26=0,"",RES_hhdet_tes!G26/RES_hhdet_fec!G26)</f>
        <v>0.54918562043629893</v>
      </c>
      <c r="H26" s="111">
        <f>IF(RES_hhdet_tes!H26=0,"",RES_hhdet_tes!H26/RES_hhdet_fec!H26)</f>
        <v>0.55087877304887312</v>
      </c>
      <c r="I26" s="111">
        <f>IF(RES_hhdet_tes!I26=0,"",RES_hhdet_tes!I26/RES_hhdet_fec!I26)</f>
        <v>0.55287822845346024</v>
      </c>
      <c r="J26" s="111">
        <f>IF(RES_hhdet_tes!J26=0,"",RES_hhdet_tes!J26/RES_hhdet_fec!J26)</f>
        <v>0.55362539814715728</v>
      </c>
      <c r="K26" s="111">
        <f>IF(RES_hhdet_tes!K26=0,"",RES_hhdet_tes!K26/RES_hhdet_fec!K26)</f>
        <v>0.55386370247900185</v>
      </c>
      <c r="L26" s="111">
        <f>IF(RES_hhdet_tes!L26=0,"",RES_hhdet_tes!L26/RES_hhdet_fec!L26)</f>
        <v>0.55403676457650319</v>
      </c>
      <c r="M26" s="111">
        <f>IF(RES_hhdet_tes!M26=0,"",RES_hhdet_tes!M26/RES_hhdet_fec!M26)</f>
        <v>0.5542364621922129</v>
      </c>
      <c r="N26" s="111">
        <f>IF(RES_hhdet_tes!N26=0,"",RES_hhdet_tes!N26/RES_hhdet_fec!N26)</f>
        <v>0.55984402824082724</v>
      </c>
      <c r="O26" s="111">
        <f>IF(RES_hhdet_tes!O26=0,"",RES_hhdet_tes!O26/RES_hhdet_fec!O26)</f>
        <v>0.5690295331684897</v>
      </c>
      <c r="P26" s="111">
        <f>IF(RES_hhdet_tes!P26=0,"",RES_hhdet_tes!P26/RES_hhdet_fec!P26)</f>
        <v>0.584337595731934</v>
      </c>
      <c r="Q26" s="111">
        <f>IF(RES_hhdet_tes!Q26=0,"",RES_hhdet_tes!Q26/RES_hhdet_fec!Q26)</f>
        <v>0.58748646435828267</v>
      </c>
      <c r="R26" s="111">
        <f>IF(RES_hhdet_tes!R26=0,"",RES_hhdet_tes!R26/RES_hhdet_fec!R26)</f>
        <v>0.59523270880379009</v>
      </c>
      <c r="S26" s="111">
        <f>IF(RES_hhdet_tes!S26=0,"",RES_hhdet_tes!S26/RES_hhdet_fec!S26)</f>
        <v>0.61129134513562966</v>
      </c>
      <c r="T26" s="111">
        <f>IF(RES_hhdet_tes!T26=0,"",RES_hhdet_tes!T26/RES_hhdet_fec!T26)</f>
        <v>0.64007165483504669</v>
      </c>
      <c r="U26" s="111">
        <f>IF(RES_hhdet_tes!U26=0,"",RES_hhdet_tes!U26/RES_hhdet_fec!U26)</f>
        <v>0.6623360708196615</v>
      </c>
      <c r="V26" s="111">
        <f>IF(RES_hhdet_tes!V26=0,"",RES_hhdet_tes!V26/RES_hhdet_fec!V26)</f>
        <v>0.6803887117159706</v>
      </c>
      <c r="W26" s="111">
        <f>IF(RES_hhdet_tes!W26=0,"",RES_hhdet_tes!W26/RES_hhdet_fec!W26)</f>
        <v>0.69394416122522506</v>
      </c>
      <c r="X26" s="111">
        <f>IF(RES_hhdet_tes!X26=0,"",RES_hhdet_tes!X26/RES_hhdet_fec!X26)</f>
        <v>0.70344178569535487</v>
      </c>
      <c r="Y26" s="111">
        <f>IF(RES_hhdet_tes!Y26=0,"",RES_hhdet_tes!Y26/RES_hhdet_fec!Y26)</f>
        <v>0.71129479220217318</v>
      </c>
      <c r="DA26" s="63" t="s">
        <v>1930</v>
      </c>
    </row>
    <row r="27" spans="1:105" ht="12" customHeight="1" x14ac:dyDescent="0.25">
      <c r="A27" s="97" t="s">
        <v>53</v>
      </c>
      <c r="B27" s="111" t="str">
        <f>IF(RES_hhdet_tes!B27=0,"",RES_hhdet_tes!B27/RES_hhdet_fec!B27)</f>
        <v/>
      </c>
      <c r="C27" s="111" t="str">
        <f>IF(RES_hhdet_tes!C27=0,"",RES_hhdet_tes!C27/RES_hhdet_fec!C27)</f>
        <v/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X27" s="111">
        <f>IF(RES_hhdet_tes!X27=0,"",RES_hhdet_tes!X27/RES_hhdet_fec!X27)</f>
        <v>1</v>
      </c>
      <c r="Y27" s="111">
        <f>IF(RES_hhdet_tes!Y27=0,"",RES_hhdet_tes!Y27/RES_hhdet_fec!Y27)</f>
        <v>1</v>
      </c>
      <c r="DA27" s="63" t="s">
        <v>1931</v>
      </c>
    </row>
    <row r="28" spans="1:105" ht="12.95" customHeight="1" x14ac:dyDescent="0.25">
      <c r="A28" s="121" t="s">
        <v>92</v>
      </c>
      <c r="B28" s="124" t="str">
        <f>IF(RES_hhdet_tes!B28=0,"",RES_hhdet_tes!B28/RES_hhdet_fec!B28)</f>
        <v/>
      </c>
      <c r="C28" s="124" t="str">
        <f>IF(RES_hhdet_tes!C28=0,"",RES_hhdet_tes!C28/RES_hhdet_fec!C28)</f>
        <v/>
      </c>
      <c r="D28" s="124" t="str">
        <f>IF(RES_hhdet_tes!D28=0,"",RES_hhdet_tes!D28/RES_hhdet_fec!D28)</f>
        <v/>
      </c>
      <c r="E28" s="124">
        <f>IF(RES_hhdet_tes!E28=0,"",RES_hhdet_tes!E28/RES_hhdet_fec!E28)</f>
        <v>2.7480032338588898</v>
      </c>
      <c r="F28" s="124">
        <f>IF(RES_hhdet_tes!F28=0,"",RES_hhdet_tes!F28/RES_hhdet_fec!F28)</f>
        <v>2.8241235335214867</v>
      </c>
      <c r="G28" s="124">
        <f>IF(RES_hhdet_tes!G28=0,"",RES_hhdet_tes!G28/RES_hhdet_fec!G28)</f>
        <v>2.8998402892773711</v>
      </c>
      <c r="H28" s="124">
        <f>IF(RES_hhdet_tes!H28=0,"",RES_hhdet_tes!H28/RES_hhdet_fec!H28)</f>
        <v>2.9626057012193798</v>
      </c>
      <c r="I28" s="124">
        <f>IF(RES_hhdet_tes!I28=0,"",RES_hhdet_tes!I28/RES_hhdet_fec!I28)</f>
        <v>2.9861044254458626</v>
      </c>
      <c r="J28" s="124">
        <f>IF(RES_hhdet_tes!J28=0,"",RES_hhdet_tes!J28/RES_hhdet_fec!J28)</f>
        <v>2.9861044254458622</v>
      </c>
      <c r="K28" s="124">
        <f>IF(RES_hhdet_tes!K28=0,"",RES_hhdet_tes!K28/RES_hhdet_fec!K28)</f>
        <v>2.9861044254458626</v>
      </c>
      <c r="L28" s="124">
        <f>IF(RES_hhdet_tes!L28=0,"",RES_hhdet_tes!L28/RES_hhdet_fec!L28)</f>
        <v>3.0159709704198896</v>
      </c>
      <c r="M28" s="124">
        <f>IF(RES_hhdet_tes!M28=0,"",RES_hhdet_tes!M28/RES_hhdet_fec!M28)</f>
        <v>3.0638625396354433</v>
      </c>
      <c r="N28" s="124">
        <f>IF(RES_hhdet_tes!N28=0,"",RES_hhdet_tes!N28/RES_hhdet_fec!N28)</f>
        <v>3.248217169919533</v>
      </c>
      <c r="O28" s="124">
        <f>IF(RES_hhdet_tes!O28=0,"",RES_hhdet_tes!O28/RES_hhdet_fec!O28)</f>
        <v>3.7796360655465908</v>
      </c>
      <c r="P28" s="124">
        <f>IF(RES_hhdet_tes!P28=0,"",RES_hhdet_tes!P28/RES_hhdet_fec!P28)</f>
        <v>4.2032750975832736</v>
      </c>
      <c r="Q28" s="124">
        <f>IF(RES_hhdet_tes!Q28=0,"",RES_hhdet_tes!Q28/RES_hhdet_fec!Q28)</f>
        <v>4.2696642083192664</v>
      </c>
      <c r="R28" s="124">
        <f>IF(RES_hhdet_tes!R28=0,"",RES_hhdet_tes!R28/RES_hhdet_fec!R28)</f>
        <v>4.3019107946356732</v>
      </c>
      <c r="S28" s="124">
        <f>IF(RES_hhdet_tes!S28=0,"",RES_hhdet_tes!S28/RES_hhdet_fec!S28)</f>
        <v>4.3135764513916151</v>
      </c>
      <c r="T28" s="124">
        <f>IF(RES_hhdet_tes!T28=0,"",RES_hhdet_tes!T28/RES_hhdet_fec!T28)</f>
        <v>4.333254254544828</v>
      </c>
      <c r="U28" s="124">
        <f>IF(RES_hhdet_tes!U28=0,"",RES_hhdet_tes!U28/RES_hhdet_fec!U28)</f>
        <v>4.3965326212992517</v>
      </c>
      <c r="V28" s="124">
        <f>IF(RES_hhdet_tes!V28=0,"",RES_hhdet_tes!V28/RES_hhdet_fec!V28)</f>
        <v>4.4585789763857289</v>
      </c>
      <c r="W28" s="124">
        <f>IF(RES_hhdet_tes!W28=0,"",RES_hhdet_tes!W28/RES_hhdet_fec!W28)</f>
        <v>4.4982400440846249</v>
      </c>
      <c r="X28" s="124">
        <f>IF(RES_hhdet_tes!X28=0,"",RES_hhdet_tes!X28/RES_hhdet_fec!X28)</f>
        <v>4.5264927297514008</v>
      </c>
      <c r="Y28" s="124">
        <f>IF(RES_hhdet_tes!Y28=0,"",RES_hhdet_tes!Y28/RES_hhdet_fec!Y28)</f>
        <v>4.5360552130288871</v>
      </c>
      <c r="DA28" s="130" t="s">
        <v>1932</v>
      </c>
    </row>
    <row r="29" spans="1:105" ht="12" customHeight="1" x14ac:dyDescent="0.25">
      <c r="A29" s="97" t="s">
        <v>53</v>
      </c>
      <c r="B29" s="111" t="str">
        <f>IF(RES_hhdet_tes!B29=0,"",RES_hhdet_tes!B29/RES_hhdet_fec!B29)</f>
        <v/>
      </c>
      <c r="C29" s="111" t="str">
        <f>IF(RES_hhdet_tes!C29=0,"",RES_hhdet_tes!C29/RES_hhdet_fec!C29)</f>
        <v/>
      </c>
      <c r="D29" s="111" t="str">
        <f>IF(RES_hhdet_tes!D29=0,"",RES_hhdet_tes!D29/RES_hhdet_fec!D29)</f>
        <v/>
      </c>
      <c r="E29" s="111">
        <f>IF(RES_hhdet_tes!E29=0,"",RES_hhdet_tes!E29/RES_hhdet_fec!E29)</f>
        <v>2.7480032338588898</v>
      </c>
      <c r="F29" s="111">
        <f>IF(RES_hhdet_tes!F29=0,"",RES_hhdet_tes!F29/RES_hhdet_fec!F29)</f>
        <v>2.8241235335214867</v>
      </c>
      <c r="G29" s="111">
        <f>IF(RES_hhdet_tes!G29=0,"",RES_hhdet_tes!G29/RES_hhdet_fec!G29)</f>
        <v>2.8998402892773711</v>
      </c>
      <c r="H29" s="111">
        <f>IF(RES_hhdet_tes!H29=0,"",RES_hhdet_tes!H29/RES_hhdet_fec!H29)</f>
        <v>2.9626057012193798</v>
      </c>
      <c r="I29" s="111">
        <f>IF(RES_hhdet_tes!I29=0,"",RES_hhdet_tes!I29/RES_hhdet_fec!I29)</f>
        <v>2.9861044254458626</v>
      </c>
      <c r="J29" s="111">
        <f>IF(RES_hhdet_tes!J29=0,"",RES_hhdet_tes!J29/RES_hhdet_fec!J29)</f>
        <v>2.9861044254458622</v>
      </c>
      <c r="K29" s="111">
        <f>IF(RES_hhdet_tes!K29=0,"",RES_hhdet_tes!K29/RES_hhdet_fec!K29)</f>
        <v>2.9861044254458626</v>
      </c>
      <c r="L29" s="111">
        <f>IF(RES_hhdet_tes!L29=0,"",RES_hhdet_tes!L29/RES_hhdet_fec!L29)</f>
        <v>3.0159709704198896</v>
      </c>
      <c r="M29" s="111">
        <f>IF(RES_hhdet_tes!M29=0,"",RES_hhdet_tes!M29/RES_hhdet_fec!M29)</f>
        <v>3.0638625396354433</v>
      </c>
      <c r="N29" s="111">
        <f>IF(RES_hhdet_tes!N29=0,"",RES_hhdet_tes!N29/RES_hhdet_fec!N29)</f>
        <v>3.248217169919533</v>
      </c>
      <c r="O29" s="111">
        <f>IF(RES_hhdet_tes!O29=0,"",RES_hhdet_tes!O29/RES_hhdet_fec!O29)</f>
        <v>3.7796360655465908</v>
      </c>
      <c r="P29" s="111">
        <f>IF(RES_hhdet_tes!P29=0,"",RES_hhdet_tes!P29/RES_hhdet_fec!P29)</f>
        <v>4.2032750975832736</v>
      </c>
      <c r="Q29" s="111">
        <f>IF(RES_hhdet_tes!Q29=0,"",RES_hhdet_tes!Q29/RES_hhdet_fec!Q29)</f>
        <v>4.2696642083192664</v>
      </c>
      <c r="R29" s="111">
        <f>IF(RES_hhdet_tes!R29=0,"",RES_hhdet_tes!R29/RES_hhdet_fec!R29)</f>
        <v>4.3019107946356732</v>
      </c>
      <c r="S29" s="111">
        <f>IF(RES_hhdet_tes!S29=0,"",RES_hhdet_tes!S29/RES_hhdet_fec!S29)</f>
        <v>4.3135764513916151</v>
      </c>
      <c r="T29" s="111">
        <f>IF(RES_hhdet_tes!T29=0,"",RES_hhdet_tes!T29/RES_hhdet_fec!T29)</f>
        <v>4.333254254544828</v>
      </c>
      <c r="U29" s="111">
        <f>IF(RES_hhdet_tes!U29=0,"",RES_hhdet_tes!U29/RES_hhdet_fec!U29)</f>
        <v>4.3965326212992517</v>
      </c>
      <c r="V29" s="111">
        <f>IF(RES_hhdet_tes!V29=0,"",RES_hhdet_tes!V29/RES_hhdet_fec!V29)</f>
        <v>4.4585789763857289</v>
      </c>
      <c r="W29" s="111">
        <f>IF(RES_hhdet_tes!W29=0,"",RES_hhdet_tes!W29/RES_hhdet_fec!W29)</f>
        <v>4.4982400440846249</v>
      </c>
      <c r="X29" s="111">
        <f>IF(RES_hhdet_tes!X29=0,"",RES_hhdet_tes!X29/RES_hhdet_fec!X29)</f>
        <v>4.5264927297514008</v>
      </c>
      <c r="Y29" s="111">
        <f>IF(RES_hhdet_tes!Y29=0,"",RES_hhdet_tes!Y29/RES_hhdet_fec!Y29)</f>
        <v>4.5360552130288871</v>
      </c>
      <c r="DA29" s="63" t="s">
        <v>1933</v>
      </c>
    </row>
    <row r="30" spans="1:105" ht="12" customHeight="1" x14ac:dyDescent="0.25">
      <c r="A30" s="121" t="s">
        <v>55</v>
      </c>
      <c r="B30" s="124" t="str">
        <f>IF(RES_hhdet_tes!B30=0,"",RES_hhdet_tes!B30/RES_hhdet_fec!B30)</f>
        <v/>
      </c>
      <c r="C30" s="124" t="str">
        <f>IF(RES_hhdet_tes!C30=0,"",RES_hhdet_tes!C30/RES_hhdet_fec!C30)</f>
        <v/>
      </c>
      <c r="D30" s="124">
        <f>IF(RES_hhdet_tes!D30=0,"",RES_hhdet_tes!D30/RES_hhdet_fec!D30)</f>
        <v>0.64857492485184898</v>
      </c>
      <c r="E30" s="124">
        <f>IF(RES_hhdet_tes!E30=0,"",RES_hhdet_tes!E30/RES_hhdet_fec!E30)</f>
        <v>0.64894039029254735</v>
      </c>
      <c r="F30" s="124">
        <f>IF(RES_hhdet_tes!F30=0,"",RES_hhdet_tes!F30/RES_hhdet_fec!F30)</f>
        <v>0.64889073386720886</v>
      </c>
      <c r="G30" s="124">
        <f>IF(RES_hhdet_tes!G30=0,"",RES_hhdet_tes!G30/RES_hhdet_fec!G30)</f>
        <v>0.651255790397129</v>
      </c>
      <c r="H30" s="124">
        <f>IF(RES_hhdet_tes!H30=0,"",RES_hhdet_tes!H30/RES_hhdet_fec!H30)</f>
        <v>0.65144254391005296</v>
      </c>
      <c r="I30" s="124">
        <f>IF(RES_hhdet_tes!I30=0,"",RES_hhdet_tes!I30/RES_hhdet_fec!I30)</f>
        <v>0.65723542493033638</v>
      </c>
      <c r="J30" s="124">
        <f>IF(RES_hhdet_tes!J30=0,"",RES_hhdet_tes!J30/RES_hhdet_fec!J30)</f>
        <v>0.65917318227199617</v>
      </c>
      <c r="K30" s="124">
        <f>IF(RES_hhdet_tes!K30=0,"",RES_hhdet_tes!K30/RES_hhdet_fec!K30)</f>
        <v>0.66035183452834811</v>
      </c>
      <c r="L30" s="124">
        <f>IF(RES_hhdet_tes!L30=0,"",RES_hhdet_tes!L30/RES_hhdet_fec!L30)</f>
        <v>0.66441249733202168</v>
      </c>
      <c r="M30" s="124">
        <f>IF(RES_hhdet_tes!M30=0,"",RES_hhdet_tes!M30/RES_hhdet_fec!M30)</f>
        <v>0.66810938223181926</v>
      </c>
      <c r="N30" s="124">
        <f>IF(RES_hhdet_tes!N30=0,"",RES_hhdet_tes!N30/RES_hhdet_fec!N30)</f>
        <v>0.67291459427797384</v>
      </c>
      <c r="O30" s="124">
        <f>IF(RES_hhdet_tes!O30=0,"",RES_hhdet_tes!O30/RES_hhdet_fec!O30)</f>
        <v>0.67847655741512325</v>
      </c>
      <c r="P30" s="124">
        <f>IF(RES_hhdet_tes!P30=0,"",RES_hhdet_tes!P30/RES_hhdet_fec!P30)</f>
        <v>0.68848702846533094</v>
      </c>
      <c r="Q30" s="124">
        <f>IF(RES_hhdet_tes!Q30=0,"",RES_hhdet_tes!Q30/RES_hhdet_fec!Q30)</f>
        <v>0.69150088125809772</v>
      </c>
      <c r="R30" s="124">
        <f>IF(RES_hhdet_tes!R30=0,"",RES_hhdet_tes!R30/RES_hhdet_fec!R30)</f>
        <v>0.69769674259258052</v>
      </c>
      <c r="S30" s="124">
        <f>IF(RES_hhdet_tes!S30=0,"",RES_hhdet_tes!S30/RES_hhdet_fec!S30)</f>
        <v>0.70964697439969859</v>
      </c>
      <c r="T30" s="124">
        <f>IF(RES_hhdet_tes!T30=0,"",RES_hhdet_tes!T30/RES_hhdet_fec!T30)</f>
        <v>0.7269853276557352</v>
      </c>
      <c r="U30" s="124">
        <f>IF(RES_hhdet_tes!U30=0,"",RES_hhdet_tes!U30/RES_hhdet_fec!U30)</f>
        <v>0.74383581080984873</v>
      </c>
      <c r="V30" s="124">
        <f>IF(RES_hhdet_tes!V30=0,"",RES_hhdet_tes!V30/RES_hhdet_fec!V30)</f>
        <v>0.76171479124335528</v>
      </c>
      <c r="W30" s="124">
        <f>IF(RES_hhdet_tes!W30=0,"",RES_hhdet_tes!W30/RES_hhdet_fec!W30)</f>
        <v>0.77470160545874511</v>
      </c>
      <c r="X30" s="124">
        <f>IF(RES_hhdet_tes!X30=0,"",RES_hhdet_tes!X30/RES_hhdet_fec!X30)</f>
        <v>0.78586408463090618</v>
      </c>
      <c r="Y30" s="124">
        <f>IF(RES_hhdet_tes!Y30=0,"",RES_hhdet_tes!Y30/RES_hhdet_fec!Y30)</f>
        <v>0.79179762051769653</v>
      </c>
      <c r="DA30" s="130" t="s">
        <v>1934</v>
      </c>
    </row>
    <row r="31" spans="1:105" ht="12" customHeight="1" x14ac:dyDescent="0.25">
      <c r="A31" s="97" t="s">
        <v>141</v>
      </c>
      <c r="B31" s="111" t="str">
        <f>IF(RES_hhdet_tes!B31=0,"",RES_hhdet_tes!B31/RES_hhdet_fec!B31)</f>
        <v/>
      </c>
      <c r="C31" s="111" t="str">
        <f>IF(RES_hhdet_tes!C31=0,"",RES_hhdet_tes!C31/RES_hhdet_fec!C31)</f>
        <v/>
      </c>
      <c r="D31" s="111">
        <f>IF(RES_hhdet_tes!D31=0,"",RES_hhdet_tes!D31/RES_hhdet_fec!D31)</f>
        <v>0.71483403588529892</v>
      </c>
      <c r="E31" s="111">
        <f>IF(RES_hhdet_tes!E31=0,"",RES_hhdet_tes!E31/RES_hhdet_fec!E31)</f>
        <v>0.7156626785399206</v>
      </c>
      <c r="F31" s="111">
        <f>IF(RES_hhdet_tes!F31=0,"",RES_hhdet_tes!F31/RES_hhdet_fec!F31)</f>
        <v>0.71622170990065848</v>
      </c>
      <c r="G31" s="111">
        <f>IF(RES_hhdet_tes!G31=0,"",RES_hhdet_tes!G31/RES_hhdet_fec!G31)</f>
        <v>0.71695375919823401</v>
      </c>
      <c r="H31" s="111">
        <f>IF(RES_hhdet_tes!H31=0,"",RES_hhdet_tes!H31/RES_hhdet_fec!H31)</f>
        <v>0.71695375919823401</v>
      </c>
      <c r="I31" s="111">
        <f>IF(RES_hhdet_tes!I31=0,"",RES_hhdet_tes!I31/RES_hhdet_fec!I31)</f>
        <v>0.71816395068243366</v>
      </c>
      <c r="J31" s="111">
        <f>IF(RES_hhdet_tes!J31=0,"",RES_hhdet_tes!J31/RES_hhdet_fec!J31)</f>
        <v>0.71864293298985871</v>
      </c>
      <c r="K31" s="111">
        <f>IF(RES_hhdet_tes!K31=0,"",RES_hhdet_tes!K31/RES_hhdet_fec!K31)</f>
        <v>0.71927970850448397</v>
      </c>
      <c r="L31" s="111">
        <f>IF(RES_hhdet_tes!L31=0,"",RES_hhdet_tes!L31/RES_hhdet_fec!L31)</f>
        <v>0.72236259654914692</v>
      </c>
      <c r="M31" s="111">
        <f>IF(RES_hhdet_tes!M31=0,"",RES_hhdet_tes!M31/RES_hhdet_fec!M31)</f>
        <v>0.72404361144697471</v>
      </c>
      <c r="N31" s="111">
        <f>IF(RES_hhdet_tes!N31=0,"",RES_hhdet_tes!N31/RES_hhdet_fec!N31)</f>
        <v>0.74452270648169838</v>
      </c>
      <c r="O31" s="111">
        <f>IF(RES_hhdet_tes!O31=0,"",RES_hhdet_tes!O31/RES_hhdet_fec!O31)</f>
        <v>0.75775608073123635</v>
      </c>
      <c r="P31" s="111">
        <f>IF(RES_hhdet_tes!P31=0,"",RES_hhdet_tes!P31/RES_hhdet_fec!P31)</f>
        <v>0.78631315719634354</v>
      </c>
      <c r="Q31" s="111">
        <f>IF(RES_hhdet_tes!Q31=0,"",RES_hhdet_tes!Q31/RES_hhdet_fec!Q31)</f>
        <v>0.78631315719634354</v>
      </c>
      <c r="R31" s="111">
        <f>IF(RES_hhdet_tes!R31=0,"",RES_hhdet_tes!R31/RES_hhdet_fec!R31)</f>
        <v>0.78631315719634354</v>
      </c>
      <c r="S31" s="111">
        <f>IF(RES_hhdet_tes!S31=0,"",RES_hhdet_tes!S31/RES_hhdet_fec!S31)</f>
        <v>0.78631315719634343</v>
      </c>
      <c r="T31" s="111">
        <f>IF(RES_hhdet_tes!T31=0,"",RES_hhdet_tes!T31/RES_hhdet_fec!T31)</f>
        <v>0.78631315719634365</v>
      </c>
      <c r="U31" s="111">
        <f>IF(RES_hhdet_tes!U31=0,"",RES_hhdet_tes!U31/RES_hhdet_fec!U31)</f>
        <v>0.79872704532865002</v>
      </c>
      <c r="V31" s="111">
        <f>IF(RES_hhdet_tes!V31=0,"",RES_hhdet_tes!V31/RES_hhdet_fec!V31)</f>
        <v>0.81295272341037417</v>
      </c>
      <c r="W31" s="111" t="str">
        <f>IF(RES_hhdet_tes!W31=0,"",RES_hhdet_tes!W31/RES_hhdet_fec!W31)</f>
        <v/>
      </c>
      <c r="X31" s="111" t="str">
        <f>IF(RES_hhdet_tes!X31=0,"",RES_hhdet_tes!X31/RES_hhdet_fec!X31)</f>
        <v/>
      </c>
      <c r="Y31" s="111" t="str">
        <f>IF(RES_hhdet_tes!Y31=0,"",RES_hhdet_tes!Y31/RES_hhdet_fec!Y31)</f>
        <v/>
      </c>
      <c r="DA31" s="63" t="s">
        <v>1935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 t="str">
        <f>IF(RES_hhdet_tes!C32=0,"",RES_hhdet_tes!C32/RES_hhdet_fec!C32)</f>
        <v/>
      </c>
      <c r="D32" s="111" t="str">
        <f>IF(RES_hhdet_tes!D32=0,"",RES_hhdet_tes!D32/RES_hhdet_fec!D32)</f>
        <v/>
      </c>
      <c r="E32" s="111" t="str">
        <f>IF(RES_hhdet_tes!E32=0,"",RES_hhdet_tes!E32/RES_hhdet_fec!E32)</f>
        <v/>
      </c>
      <c r="F32" s="111" t="str">
        <f>IF(RES_hhdet_tes!F32=0,"",RES_hhdet_tes!F32/RES_hhdet_fec!F32)</f>
        <v/>
      </c>
      <c r="G32" s="111" t="str">
        <f>IF(RES_hhdet_tes!G32=0,"",RES_hhdet_tes!G32/RES_hhdet_fec!G32)</f>
        <v/>
      </c>
      <c r="H32" s="111" t="str">
        <f>IF(RES_hhdet_tes!H32=0,"",RES_hhdet_tes!H32/RES_hhdet_fec!H32)</f>
        <v/>
      </c>
      <c r="I32" s="111" t="str">
        <f>IF(RES_hhdet_tes!I32=0,"",RES_hhdet_tes!I32/RES_hhdet_fec!I32)</f>
        <v/>
      </c>
      <c r="J32" s="111" t="str">
        <f>IF(RES_hhdet_tes!J32=0,"",RES_hhdet_tes!J32/RES_hhdet_fec!J32)</f>
        <v/>
      </c>
      <c r="K32" s="111" t="str">
        <f>IF(RES_hhdet_tes!K32=0,"",RES_hhdet_tes!K32/RES_hhdet_fec!K32)</f>
        <v/>
      </c>
      <c r="L32" s="111" t="str">
        <f>IF(RES_hhdet_tes!L32=0,"",RES_hhdet_tes!L32/RES_hhdet_fec!L32)</f>
        <v/>
      </c>
      <c r="M32" s="111" t="str">
        <f>IF(RES_hhdet_tes!M32=0,"",RES_hhdet_tes!M32/RES_hhdet_fec!M32)</f>
        <v/>
      </c>
      <c r="N32" s="111" t="str">
        <f>IF(RES_hhdet_tes!N32=0,"",RES_hhdet_tes!N32/RES_hhdet_fec!N32)</f>
        <v/>
      </c>
      <c r="O32" s="111" t="str">
        <f>IF(RES_hhdet_tes!O32=0,"",RES_hhdet_tes!O32/RES_hhdet_fec!O32)</f>
        <v/>
      </c>
      <c r="P32" s="111" t="str">
        <f>IF(RES_hhdet_tes!P32=0,"",RES_hhdet_tes!P32/RES_hhdet_fec!P32)</f>
        <v/>
      </c>
      <c r="Q32" s="111" t="str">
        <f>IF(RES_hhdet_tes!Q32=0,"",RES_hhdet_tes!Q32/RES_hhdet_fec!Q32)</f>
        <v/>
      </c>
      <c r="R32" s="111" t="str">
        <f>IF(RES_hhdet_tes!R32=0,"",RES_hhdet_tes!R32/RES_hhdet_fec!R32)</f>
        <v/>
      </c>
      <c r="S32" s="111" t="str">
        <f>IF(RES_hhdet_tes!S32=0,"",RES_hhdet_tes!S32/RES_hhdet_fec!S32)</f>
        <v/>
      </c>
      <c r="T32" s="111" t="str">
        <f>IF(RES_hhdet_tes!T32=0,"",RES_hhdet_tes!T32/RES_hhdet_fec!T32)</f>
        <v/>
      </c>
      <c r="U32" s="111" t="str">
        <f>IF(RES_hhdet_tes!U32=0,"",RES_hhdet_tes!U32/RES_hhdet_fec!U32)</f>
        <v/>
      </c>
      <c r="V32" s="111" t="str">
        <f>IF(RES_hhdet_tes!V32=0,"",RES_hhdet_tes!V32/RES_hhdet_fec!V32)</f>
        <v/>
      </c>
      <c r="W32" s="111" t="str">
        <f>IF(RES_hhdet_tes!W32=0,"",RES_hhdet_tes!W32/RES_hhdet_fec!W32)</f>
        <v/>
      </c>
      <c r="X32" s="111" t="str">
        <f>IF(RES_hhdet_tes!X32=0,"",RES_hhdet_tes!X32/RES_hhdet_fec!X32)</f>
        <v/>
      </c>
      <c r="Y32" s="111" t="str">
        <f>IF(RES_hhdet_tes!Y32=0,"",RES_hhdet_tes!Y32/RES_hhdet_fec!Y32)</f>
        <v/>
      </c>
      <c r="DA32" s="63" t="s">
        <v>1936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 t="str">
        <f>IF(RES_hhdet_tes!C33=0,"",RES_hhdet_tes!C33/RES_hhdet_fec!C33)</f>
        <v/>
      </c>
      <c r="D33" s="112" t="str">
        <f>IF(RES_hhdet_tes!D33=0,"",RES_hhdet_tes!D33/RES_hhdet_fec!D33)</f>
        <v/>
      </c>
      <c r="E33" s="112" t="str">
        <f>IF(RES_hhdet_tes!E33=0,"",RES_hhdet_tes!E33/RES_hhdet_fec!E33)</f>
        <v/>
      </c>
      <c r="F33" s="112" t="str">
        <f>IF(RES_hhdet_tes!F33=0,"",RES_hhdet_tes!F33/RES_hhdet_fec!F33)</f>
        <v/>
      </c>
      <c r="G33" s="112" t="str">
        <f>IF(RES_hhdet_tes!G33=0,"",RES_hhdet_tes!G33/RES_hhdet_fec!G33)</f>
        <v/>
      </c>
      <c r="H33" s="112" t="str">
        <f>IF(RES_hhdet_tes!H33=0,"",RES_hhdet_tes!H33/RES_hhdet_fec!H33)</f>
        <v/>
      </c>
      <c r="I33" s="112" t="str">
        <f>IF(RES_hhdet_tes!I33=0,"",RES_hhdet_tes!I33/RES_hhdet_fec!I33)</f>
        <v/>
      </c>
      <c r="J33" s="112" t="str">
        <f>IF(RES_hhdet_tes!J33=0,"",RES_hhdet_tes!J33/RES_hhdet_fec!J33)</f>
        <v/>
      </c>
      <c r="K33" s="112" t="str">
        <f>IF(RES_hhdet_tes!K33=0,"",RES_hhdet_tes!K33/RES_hhdet_fec!K33)</f>
        <v/>
      </c>
      <c r="L33" s="112" t="str">
        <f>IF(RES_hhdet_tes!L33=0,"",RES_hhdet_tes!L33/RES_hhdet_fec!L33)</f>
        <v/>
      </c>
      <c r="M33" s="112" t="str">
        <f>IF(RES_hhdet_tes!M33=0,"",RES_hhdet_tes!M33/RES_hhdet_fec!M33)</f>
        <v/>
      </c>
      <c r="N33" s="112" t="str">
        <f>IF(RES_hhdet_tes!N33=0,"",RES_hhdet_tes!N33/RES_hhdet_fec!N33)</f>
        <v/>
      </c>
      <c r="O33" s="112" t="str">
        <f>IF(RES_hhdet_tes!O33=0,"",RES_hhdet_tes!O33/RES_hhdet_fec!O33)</f>
        <v/>
      </c>
      <c r="P33" s="112" t="str">
        <f>IF(RES_hhdet_tes!P33=0,"",RES_hhdet_tes!P33/RES_hhdet_fec!P33)</f>
        <v/>
      </c>
      <c r="Q33" s="112" t="str">
        <f>IF(RES_hhdet_tes!Q33=0,"",RES_hhdet_tes!Q33/RES_hhdet_fec!Q33)</f>
        <v/>
      </c>
      <c r="R33" s="112" t="str">
        <f>IF(RES_hhdet_tes!R33=0,"",RES_hhdet_tes!R33/RES_hhdet_fec!R33)</f>
        <v/>
      </c>
      <c r="S33" s="112" t="str">
        <f>IF(RES_hhdet_tes!S33=0,"",RES_hhdet_tes!S33/RES_hhdet_fec!S33)</f>
        <v/>
      </c>
      <c r="T33" s="112" t="str">
        <f>IF(RES_hhdet_tes!T33=0,"",RES_hhdet_tes!T33/RES_hhdet_fec!T33)</f>
        <v/>
      </c>
      <c r="U33" s="112" t="str">
        <f>IF(RES_hhdet_tes!U33=0,"",RES_hhdet_tes!U33/RES_hhdet_fec!U33)</f>
        <v/>
      </c>
      <c r="V33" s="112" t="str">
        <f>IF(RES_hhdet_tes!V33=0,"",RES_hhdet_tes!V33/RES_hhdet_fec!V33)</f>
        <v/>
      </c>
      <c r="W33" s="112" t="str">
        <f>IF(RES_hhdet_tes!W33=0,"",RES_hhdet_tes!W33/RES_hhdet_fec!W33)</f>
        <v/>
      </c>
      <c r="X33" s="112" t="str">
        <f>IF(RES_hhdet_tes!X33=0,"",RES_hhdet_tes!X33/RES_hhdet_fec!X33)</f>
        <v/>
      </c>
      <c r="Y33" s="112" t="str">
        <f>IF(RES_hhdet_tes!Y33=0,"",RES_hhdet_tes!Y33/RES_hhdet_fec!Y33)</f>
        <v/>
      </c>
      <c r="DA33" s="131" t="s">
        <v>1937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 t="str">
        <f>IF(RES_hhdet_tes!C34=0,"",RES_hhdet_tes!C34/RES_hhdet_fec!C34)</f>
        <v/>
      </c>
      <c r="D34" s="113" t="str">
        <f>IF(RES_hhdet_tes!D34=0,"",RES_hhdet_tes!D34/RES_hhdet_fec!D34)</f>
        <v/>
      </c>
      <c r="E34" s="113" t="str">
        <f>IF(RES_hhdet_tes!E34=0,"",RES_hhdet_tes!E34/RES_hhdet_fec!E34)</f>
        <v/>
      </c>
      <c r="F34" s="113" t="str">
        <f>IF(RES_hhdet_tes!F34=0,"",RES_hhdet_tes!F34/RES_hhdet_fec!F34)</f>
        <v/>
      </c>
      <c r="G34" s="113" t="str">
        <f>IF(RES_hhdet_tes!G34=0,"",RES_hhdet_tes!G34/RES_hhdet_fec!G34)</f>
        <v/>
      </c>
      <c r="H34" s="113" t="str">
        <f>IF(RES_hhdet_tes!H34=0,"",RES_hhdet_tes!H34/RES_hhdet_fec!H34)</f>
        <v/>
      </c>
      <c r="I34" s="113" t="str">
        <f>IF(RES_hhdet_tes!I34=0,"",RES_hhdet_tes!I34/RES_hhdet_fec!I34)</f>
        <v/>
      </c>
      <c r="J34" s="113" t="str">
        <f>IF(RES_hhdet_tes!J34=0,"",RES_hhdet_tes!J34/RES_hhdet_fec!J34)</f>
        <v/>
      </c>
      <c r="K34" s="113" t="str">
        <f>IF(RES_hhdet_tes!K34=0,"",RES_hhdet_tes!K34/RES_hhdet_fec!K34)</f>
        <v/>
      </c>
      <c r="L34" s="113" t="str">
        <f>IF(RES_hhdet_tes!L34=0,"",RES_hhdet_tes!L34/RES_hhdet_fec!L34)</f>
        <v/>
      </c>
      <c r="M34" s="113" t="str">
        <f>IF(RES_hhdet_tes!M34=0,"",RES_hhdet_tes!M34/RES_hhdet_fec!M34)</f>
        <v/>
      </c>
      <c r="N34" s="113" t="str">
        <f>IF(RES_hhdet_tes!N34=0,"",RES_hhdet_tes!N34/RES_hhdet_fec!N34)</f>
        <v/>
      </c>
      <c r="O34" s="113" t="str">
        <f>IF(RES_hhdet_tes!O34=0,"",RES_hhdet_tes!O34/RES_hhdet_fec!O34)</f>
        <v/>
      </c>
      <c r="P34" s="113" t="str">
        <f>IF(RES_hhdet_tes!P34=0,"",RES_hhdet_tes!P34/RES_hhdet_fec!P34)</f>
        <v/>
      </c>
      <c r="Q34" s="113" t="str">
        <f>IF(RES_hhdet_tes!Q34=0,"",RES_hhdet_tes!Q34/RES_hhdet_fec!Q34)</f>
        <v/>
      </c>
      <c r="R34" s="113" t="str">
        <f>IF(RES_hhdet_tes!R34=0,"",RES_hhdet_tes!R34/RES_hhdet_fec!R34)</f>
        <v/>
      </c>
      <c r="S34" s="113" t="str">
        <f>IF(RES_hhdet_tes!S34=0,"",RES_hhdet_tes!S34/RES_hhdet_fec!S34)</f>
        <v/>
      </c>
      <c r="T34" s="113" t="str">
        <f>IF(RES_hhdet_tes!T34=0,"",RES_hhdet_tes!T34/RES_hhdet_fec!T34)</f>
        <v/>
      </c>
      <c r="U34" s="113" t="str">
        <f>IF(RES_hhdet_tes!U34=0,"",RES_hhdet_tes!U34/RES_hhdet_fec!U34)</f>
        <v/>
      </c>
      <c r="V34" s="113" t="str">
        <f>IF(RES_hhdet_tes!V34=0,"",RES_hhdet_tes!V34/RES_hhdet_fec!V34)</f>
        <v/>
      </c>
      <c r="W34" s="113" t="str">
        <f>IF(RES_hhdet_tes!W34=0,"",RES_hhdet_tes!W34/RES_hhdet_fec!W34)</f>
        <v/>
      </c>
      <c r="X34" s="113" t="str">
        <f>IF(RES_hhdet_tes!X34=0,"",RES_hhdet_tes!X34/RES_hhdet_fec!X34)</f>
        <v/>
      </c>
      <c r="Y34" s="113" t="str">
        <f>IF(RES_hhdet_tes!Y34=0,"",RES_hhdet_tes!Y34/RES_hhdet_fec!Y34)</f>
        <v/>
      </c>
      <c r="DA34" s="132" t="s">
        <v>1938</v>
      </c>
    </row>
    <row r="35" spans="1:105" ht="12" customHeight="1" x14ac:dyDescent="0.25">
      <c r="A35" s="106" t="s">
        <v>122</v>
      </c>
      <c r="B35" s="112" t="str">
        <f>IF(RES_hhdet_tes!B35=0,"",RES_hhdet_tes!B35/RES_hhdet_fec!B35)</f>
        <v/>
      </c>
      <c r="C35" s="112" t="str">
        <f>IF(RES_hhdet_tes!C35=0,"",RES_hhdet_tes!C35/RES_hhdet_fec!C35)</f>
        <v/>
      </c>
      <c r="D35" s="112">
        <f>IF(RES_hhdet_tes!D35=0,"",RES_hhdet_tes!D35/RES_hhdet_fec!D35)</f>
        <v>0.63931953178660617</v>
      </c>
      <c r="E35" s="112">
        <f>IF(RES_hhdet_tes!E35=0,"",RES_hhdet_tes!E35/RES_hhdet_fec!E35)</f>
        <v>0.64002530386318301</v>
      </c>
      <c r="F35" s="112">
        <f>IF(RES_hhdet_tes!F35=0,"",RES_hhdet_tes!F35/RES_hhdet_fec!F35)</f>
        <v>0.640673679702076</v>
      </c>
      <c r="G35" s="112">
        <f>IF(RES_hhdet_tes!G35=0,"",RES_hhdet_tes!G35/RES_hhdet_fec!G35)</f>
        <v>0.64155684903578858</v>
      </c>
      <c r="H35" s="112">
        <f>IF(RES_hhdet_tes!H35=0,"",RES_hhdet_tes!H35/RES_hhdet_fec!H35)</f>
        <v>0.6423335783405415</v>
      </c>
      <c r="I35" s="112">
        <f>IF(RES_hhdet_tes!I35=0,"",RES_hhdet_tes!I35/RES_hhdet_fec!I35)</f>
        <v>0.64311633094134846</v>
      </c>
      <c r="J35" s="112">
        <f>IF(RES_hhdet_tes!J35=0,"",RES_hhdet_tes!J35/RES_hhdet_fec!J35)</f>
        <v>0.64423395961540841</v>
      </c>
      <c r="K35" s="112">
        <f>IF(RES_hhdet_tes!K35=0,"",RES_hhdet_tes!K35/RES_hhdet_fec!K35)</f>
        <v>0.64606319170502224</v>
      </c>
      <c r="L35" s="112">
        <f>IF(RES_hhdet_tes!L35=0,"",RES_hhdet_tes!L35/RES_hhdet_fec!L35)</f>
        <v>0.64915974504185481</v>
      </c>
      <c r="M35" s="112">
        <f>IF(RES_hhdet_tes!M35=0,"",RES_hhdet_tes!M35/RES_hhdet_fec!M35)</f>
        <v>0.65247345715915106</v>
      </c>
      <c r="N35" s="112">
        <f>IF(RES_hhdet_tes!N35=0,"",RES_hhdet_tes!N35/RES_hhdet_fec!N35)</f>
        <v>0.65779198972167163</v>
      </c>
      <c r="O35" s="112">
        <f>IF(RES_hhdet_tes!O35=0,"",RES_hhdet_tes!O35/RES_hhdet_fec!O35)</f>
        <v>0.66513663184869087</v>
      </c>
      <c r="P35" s="112">
        <f>IF(RES_hhdet_tes!P35=0,"",RES_hhdet_tes!P35/RES_hhdet_fec!P35)</f>
        <v>0.67537186905883018</v>
      </c>
      <c r="Q35" s="112">
        <f>IF(RES_hhdet_tes!Q35=0,"",RES_hhdet_tes!Q35/RES_hhdet_fec!Q35)</f>
        <v>0.67972200344160583</v>
      </c>
      <c r="R35" s="112">
        <f>IF(RES_hhdet_tes!R35=0,"",RES_hhdet_tes!R35/RES_hhdet_fec!R35)</f>
        <v>0.68762780649448141</v>
      </c>
      <c r="S35" s="112">
        <f>IF(RES_hhdet_tes!S35=0,"",RES_hhdet_tes!S35/RES_hhdet_fec!S35)</f>
        <v>0.69954954240893275</v>
      </c>
      <c r="T35" s="112">
        <f>IF(RES_hhdet_tes!T35=0,"",RES_hhdet_tes!T35/RES_hhdet_fec!T35)</f>
        <v>0.71890368956966966</v>
      </c>
      <c r="U35" s="112">
        <f>IF(RES_hhdet_tes!U35=0,"",RES_hhdet_tes!U35/RES_hhdet_fec!U35)</f>
        <v>0.73674871766542815</v>
      </c>
      <c r="V35" s="112">
        <f>IF(RES_hhdet_tes!V35=0,"",RES_hhdet_tes!V35/RES_hhdet_fec!V35)</f>
        <v>0.75518300780433811</v>
      </c>
      <c r="W35" s="112">
        <f>IF(RES_hhdet_tes!W35=0,"",RES_hhdet_tes!W35/RES_hhdet_fec!W35)</f>
        <v>0.76920619312583727</v>
      </c>
      <c r="X35" s="112">
        <f>IF(RES_hhdet_tes!X35=0,"",RES_hhdet_tes!X35/RES_hhdet_fec!X35)</f>
        <v>0.78026667156629592</v>
      </c>
      <c r="Y35" s="112">
        <f>IF(RES_hhdet_tes!Y35=0,"",RES_hhdet_tes!Y35/RES_hhdet_fec!Y35)</f>
        <v>0.78669133417669879</v>
      </c>
      <c r="DA35" s="131" t="s">
        <v>1939</v>
      </c>
    </row>
    <row r="36" spans="1:105" ht="12" customHeight="1" x14ac:dyDescent="0.25">
      <c r="A36" s="107" t="s">
        <v>121</v>
      </c>
      <c r="B36" s="113" t="str">
        <f>IF(RES_hhdet_tes!B36=0,"",RES_hhdet_tes!B36/RES_hhdet_fec!B36)</f>
        <v/>
      </c>
      <c r="C36" s="113" t="str">
        <f>IF(RES_hhdet_tes!C36=0,"",RES_hhdet_tes!C36/RES_hhdet_fec!C36)</f>
        <v/>
      </c>
      <c r="D36" s="113">
        <f>IF(RES_hhdet_tes!D36=0,"",RES_hhdet_tes!D36/RES_hhdet_fec!D36)</f>
        <v>0.72150583809205981</v>
      </c>
      <c r="E36" s="113">
        <f>IF(RES_hhdet_tes!E36=0,"",RES_hhdet_tes!E36/RES_hhdet_fec!E36)</f>
        <v>0.73051840990168115</v>
      </c>
      <c r="F36" s="113">
        <f>IF(RES_hhdet_tes!F36=0,"",RES_hhdet_tes!F36/RES_hhdet_fec!F36)</f>
        <v>0.72982431847047835</v>
      </c>
      <c r="G36" s="113">
        <f>IF(RES_hhdet_tes!G36=0,"",RES_hhdet_tes!G36/RES_hhdet_fec!G36)</f>
        <v>0.74838101632720988</v>
      </c>
      <c r="H36" s="113">
        <f>IF(RES_hhdet_tes!H36=0,"",RES_hhdet_tes!H36/RES_hhdet_fec!H36)</f>
        <v>0.74223620231482412</v>
      </c>
      <c r="I36" s="113">
        <f>IF(RES_hhdet_tes!I36=0,"",RES_hhdet_tes!I36/RES_hhdet_fec!I36)</f>
        <v>0.74705108533906883</v>
      </c>
      <c r="J36" s="113">
        <f>IF(RES_hhdet_tes!J36=0,"",RES_hhdet_tes!J36/RES_hhdet_fec!J36)</f>
        <v>0.74960952714683282</v>
      </c>
      <c r="K36" s="113">
        <f>IF(RES_hhdet_tes!K36=0,"",RES_hhdet_tes!K36/RES_hhdet_fec!K36)</f>
        <v>0.74888160138236937</v>
      </c>
      <c r="L36" s="113">
        <f>IF(RES_hhdet_tes!L36=0,"",RES_hhdet_tes!L36/RES_hhdet_fec!L36)</f>
        <v>0.75553903531737987</v>
      </c>
      <c r="M36" s="113">
        <f>IF(RES_hhdet_tes!M36=0,"",RES_hhdet_tes!M36/RES_hhdet_fec!M36)</f>
        <v>0.76027888407585065</v>
      </c>
      <c r="N36" s="113">
        <f>IF(RES_hhdet_tes!N36=0,"",RES_hhdet_tes!N36/RES_hhdet_fec!N36)</f>
        <v>0.76468912554454616</v>
      </c>
      <c r="O36" s="113">
        <f>IF(RES_hhdet_tes!O36=0,"",RES_hhdet_tes!O36/RES_hhdet_fec!O36)</f>
        <v>0.76049406113222529</v>
      </c>
      <c r="P36" s="113">
        <f>IF(RES_hhdet_tes!P36=0,"",RES_hhdet_tes!P36/RES_hhdet_fec!P36)</f>
        <v>0.77018066065192181</v>
      </c>
      <c r="Q36" s="113">
        <f>IF(RES_hhdet_tes!Q36=0,"",RES_hhdet_tes!Q36/RES_hhdet_fec!Q36)</f>
        <v>0.76902428373059883</v>
      </c>
      <c r="R36" s="113">
        <f>IF(RES_hhdet_tes!R36=0,"",RES_hhdet_tes!R36/RES_hhdet_fec!R36)</f>
        <v>0.76646537880061749</v>
      </c>
      <c r="S36" s="113">
        <f>IF(RES_hhdet_tes!S36=0,"",RES_hhdet_tes!S36/RES_hhdet_fec!S36)</f>
        <v>0.77863050182619076</v>
      </c>
      <c r="T36" s="113">
        <f>IF(RES_hhdet_tes!T36=0,"",RES_hhdet_tes!T36/RES_hhdet_fec!T36)</f>
        <v>0.78469782199597804</v>
      </c>
      <c r="U36" s="113">
        <f>IF(RES_hhdet_tes!U36=0,"",RES_hhdet_tes!U36/RES_hhdet_fec!U36)</f>
        <v>0.79685517800789707</v>
      </c>
      <c r="V36" s="113">
        <f>IF(RES_hhdet_tes!V36=0,"",RES_hhdet_tes!V36/RES_hhdet_fec!V36)</f>
        <v>0.81273134876290976</v>
      </c>
      <c r="W36" s="113">
        <f>IF(RES_hhdet_tes!W36=0,"",RES_hhdet_tes!W36/RES_hhdet_fec!W36)</f>
        <v>0.8195838850622057</v>
      </c>
      <c r="X36" s="113">
        <f>IF(RES_hhdet_tes!X36=0,"",RES_hhdet_tes!X36/RES_hhdet_fec!X36)</f>
        <v>0.83089489632031688</v>
      </c>
      <c r="Y36" s="113">
        <f>IF(RES_hhdet_tes!Y36=0,"",RES_hhdet_tes!Y36/RES_hhdet_fec!Y36)</f>
        <v>0.83364524019479536</v>
      </c>
      <c r="DA36" s="132" t="s">
        <v>1940</v>
      </c>
    </row>
    <row r="37" spans="1:105" ht="12" customHeight="1" x14ac:dyDescent="0.25">
      <c r="A37" s="108" t="s">
        <v>53</v>
      </c>
      <c r="B37" s="111" t="str">
        <f>IF(RES_hhdet_tes!B37=0,"",RES_hhdet_tes!B37/RES_hhdet_fec!B37)</f>
        <v/>
      </c>
      <c r="C37" s="111" t="str">
        <f>IF(RES_hhdet_tes!C37=0,"",RES_hhdet_tes!C37/RES_hhdet_fec!C37)</f>
        <v/>
      </c>
      <c r="D37" s="111">
        <f>IF(RES_hhdet_tes!D37=0,"",RES_hhdet_tes!D37/RES_hhdet_fec!D37)</f>
        <v>0.63931953178660605</v>
      </c>
      <c r="E37" s="111">
        <f>IF(RES_hhdet_tes!E37=0,"",RES_hhdet_tes!E37/RES_hhdet_fec!E37)</f>
        <v>0.63986837471841762</v>
      </c>
      <c r="F37" s="111">
        <f>IF(RES_hhdet_tes!F37=0,"",RES_hhdet_tes!F37/RES_hhdet_fec!F37)</f>
        <v>0.64041949123606923</v>
      </c>
      <c r="G37" s="111">
        <f>IF(RES_hhdet_tes!G37=0,"",RES_hhdet_tes!G37/RES_hhdet_fec!G37)</f>
        <v>0.64138280522301638</v>
      </c>
      <c r="H37" s="111">
        <f>IF(RES_hhdet_tes!H37=0,"",RES_hhdet_tes!H37/RES_hhdet_fec!H37)</f>
        <v>0.64218596660295535</v>
      </c>
      <c r="I37" s="111">
        <f>IF(RES_hhdet_tes!I37=0,"",RES_hhdet_tes!I37/RES_hhdet_fec!I37)</f>
        <v>0.64508835483141169</v>
      </c>
      <c r="J37" s="111">
        <f>IF(RES_hhdet_tes!J37=0,"",RES_hhdet_tes!J37/RES_hhdet_fec!J37)</f>
        <v>0.64621377227149157</v>
      </c>
      <c r="K37" s="111">
        <f>IF(RES_hhdet_tes!K37=0,"",RES_hhdet_tes!K37/RES_hhdet_fec!K37)</f>
        <v>0.6471751326741515</v>
      </c>
      <c r="L37" s="111">
        <f>IF(RES_hhdet_tes!L37=0,"",RES_hhdet_tes!L37/RES_hhdet_fec!L37)</f>
        <v>0.64946021629774509</v>
      </c>
      <c r="M37" s="111">
        <f>IF(RES_hhdet_tes!M37=0,"",RES_hhdet_tes!M37/RES_hhdet_fec!M37)</f>
        <v>0.65152497777835316</v>
      </c>
      <c r="N37" s="111">
        <f>IF(RES_hhdet_tes!N37=0,"",RES_hhdet_tes!N37/RES_hhdet_fec!N37)</f>
        <v>0.65550016527033417</v>
      </c>
      <c r="O37" s="111">
        <f>IF(RES_hhdet_tes!O37=0,"",RES_hhdet_tes!O37/RES_hhdet_fec!O37)</f>
        <v>0.66193132839599222</v>
      </c>
      <c r="P37" s="111">
        <f>IF(RES_hhdet_tes!P37=0,"",RES_hhdet_tes!P37/RES_hhdet_fec!P37)</f>
        <v>0.67468161561776252</v>
      </c>
      <c r="Q37" s="111">
        <f>IF(RES_hhdet_tes!Q37=0,"",RES_hhdet_tes!Q37/RES_hhdet_fec!Q37)</f>
        <v>0.6826312172066672</v>
      </c>
      <c r="R37" s="111">
        <f>IF(RES_hhdet_tes!R37=0,"",RES_hhdet_tes!R37/RES_hhdet_fec!R37)</f>
        <v>0.68978084607102419</v>
      </c>
      <c r="S37" s="111">
        <f>IF(RES_hhdet_tes!S37=0,"",RES_hhdet_tes!S37/RES_hhdet_fec!S37)</f>
        <v>0.69880570609044368</v>
      </c>
      <c r="T37" s="111">
        <f>IF(RES_hhdet_tes!T37=0,"",RES_hhdet_tes!T37/RES_hhdet_fec!T37)</f>
        <v>0.71452249804359846</v>
      </c>
      <c r="U37" s="111">
        <f>IF(RES_hhdet_tes!U37=0,"",RES_hhdet_tes!U37/RES_hhdet_fec!U37)</f>
        <v>0.73060040492176292</v>
      </c>
      <c r="V37" s="111">
        <f>IF(RES_hhdet_tes!V37=0,"",RES_hhdet_tes!V37/RES_hhdet_fec!V37)</f>
        <v>0.74909454184178181</v>
      </c>
      <c r="W37" s="111">
        <f>IF(RES_hhdet_tes!W37=0,"",RES_hhdet_tes!W37/RES_hhdet_fec!W37)</f>
        <v>0.76619015822456438</v>
      </c>
      <c r="X37" s="111">
        <f>IF(RES_hhdet_tes!X37=0,"",RES_hhdet_tes!X37/RES_hhdet_fec!X37)</f>
        <v>0.78088879621096685</v>
      </c>
      <c r="Y37" s="111">
        <f>IF(RES_hhdet_tes!Y37=0,"",RES_hhdet_tes!Y37/RES_hhdet_fec!Y37)</f>
        <v>0.7855687371019634</v>
      </c>
      <c r="DA37" s="63" t="s">
        <v>1941</v>
      </c>
    </row>
    <row r="38" spans="1:105" ht="12" customHeight="1" x14ac:dyDescent="0.25">
      <c r="A38" s="108" t="s">
        <v>52</v>
      </c>
      <c r="B38" s="111" t="str">
        <f>IF(RES_hhdet_tes!B38=0,"",RES_hhdet_tes!B38/RES_hhdet_fec!B38)</f>
        <v/>
      </c>
      <c r="C38" s="111" t="str">
        <f>IF(RES_hhdet_tes!C38=0,"",RES_hhdet_tes!C38/RES_hhdet_fec!C38)</f>
        <v/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X38" s="111">
        <f>IF(RES_hhdet_tes!X38=0,"",RES_hhdet_tes!X38/RES_hhdet_fec!X38)</f>
        <v>1</v>
      </c>
      <c r="Y38" s="111">
        <f>IF(RES_hhdet_tes!Y38=0,"",RES_hhdet_tes!Y38/RES_hhdet_fec!Y38)</f>
        <v>1</v>
      </c>
      <c r="DA38" s="63" t="s">
        <v>1942</v>
      </c>
    </row>
    <row r="39" spans="1:105" ht="12" customHeight="1" x14ac:dyDescent="0.25">
      <c r="A39" s="121" t="s">
        <v>54</v>
      </c>
      <c r="B39" s="124" t="str">
        <f>IF(RES_hhdet_tes!B39=0,"",RES_hhdet_tes!B39/RES_hhdet_fec!B39)</f>
        <v/>
      </c>
      <c r="C39" s="124" t="str">
        <f>IF(RES_hhdet_tes!C39=0,"",RES_hhdet_tes!C39/RES_hhdet_fec!C39)</f>
        <v/>
      </c>
      <c r="D39" s="124">
        <f>IF(RES_hhdet_tes!D39=0,"",RES_hhdet_tes!D39/RES_hhdet_fec!D39)</f>
        <v>0.78198657994233001</v>
      </c>
      <c r="E39" s="124">
        <f>IF(RES_hhdet_tes!E39=0,"",RES_hhdet_tes!E39/RES_hhdet_fec!E39)</f>
        <v>0.78250332072939066</v>
      </c>
      <c r="F39" s="124">
        <f>IF(RES_hhdet_tes!F39=0,"",RES_hhdet_tes!F39/RES_hhdet_fec!F39)</f>
        <v>0.78297854626357022</v>
      </c>
      <c r="G39" s="124">
        <f>IF(RES_hhdet_tes!G39=0,"",RES_hhdet_tes!G39/RES_hhdet_fec!G39)</f>
        <v>0.78363778891776914</v>
      </c>
      <c r="H39" s="124">
        <f>IF(RES_hhdet_tes!H39=0,"",RES_hhdet_tes!H39/RES_hhdet_fec!H39)</f>
        <v>0.78420323605172737</v>
      </c>
      <c r="I39" s="124">
        <f>IF(RES_hhdet_tes!I39=0,"",RES_hhdet_tes!I39/RES_hhdet_fec!I39)</f>
        <v>0.78498023870679146</v>
      </c>
      <c r="J39" s="124">
        <f>IF(RES_hhdet_tes!J39=0,"",RES_hhdet_tes!J39/RES_hhdet_fec!J39)</f>
        <v>0.78575448186864105</v>
      </c>
      <c r="K39" s="124">
        <f>IF(RES_hhdet_tes!K39=0,"",RES_hhdet_tes!K39/RES_hhdet_fec!K39)</f>
        <v>0.78691815561562384</v>
      </c>
      <c r="L39" s="124">
        <f>IF(RES_hhdet_tes!L39=0,"",RES_hhdet_tes!L39/RES_hhdet_fec!L39)</f>
        <v>0.78884436102353483</v>
      </c>
      <c r="M39" s="124">
        <f>IF(RES_hhdet_tes!M39=0,"",RES_hhdet_tes!M39/RES_hhdet_fec!M39)</f>
        <v>0.79067913523198141</v>
      </c>
      <c r="N39" s="124">
        <f>IF(RES_hhdet_tes!N39=0,"",RES_hhdet_tes!N39/RES_hhdet_fec!N39)</f>
        <v>0.79311322871138468</v>
      </c>
      <c r="O39" s="124">
        <f>IF(RES_hhdet_tes!O39=0,"",RES_hhdet_tes!O39/RES_hhdet_fec!O39)</f>
        <v>0.7961886517767256</v>
      </c>
      <c r="P39" s="124">
        <f>IF(RES_hhdet_tes!P39=0,"",RES_hhdet_tes!P39/RES_hhdet_fec!P39)</f>
        <v>0.80022764983439887</v>
      </c>
      <c r="Q39" s="124">
        <f>IF(RES_hhdet_tes!Q39=0,"",RES_hhdet_tes!Q39/RES_hhdet_fec!Q39)</f>
        <v>0.80218048693286248</v>
      </c>
      <c r="R39" s="124">
        <f>IF(RES_hhdet_tes!R39=0,"",RES_hhdet_tes!R39/RES_hhdet_fec!R39)</f>
        <v>0.80567017071898972</v>
      </c>
      <c r="S39" s="124">
        <f>IF(RES_hhdet_tes!S39=0,"",RES_hhdet_tes!S39/RES_hhdet_fec!S39)</f>
        <v>0.81202453903583915</v>
      </c>
      <c r="T39" s="124">
        <f>IF(RES_hhdet_tes!T39=0,"",RES_hhdet_tes!T39/RES_hhdet_fec!T39)</f>
        <v>0.82528575244742763</v>
      </c>
      <c r="U39" s="124">
        <f>IF(RES_hhdet_tes!U39=0,"",RES_hhdet_tes!U39/RES_hhdet_fec!U39)</f>
        <v>0.83914755198888247</v>
      </c>
      <c r="V39" s="124">
        <f>IF(RES_hhdet_tes!V39=0,"",RES_hhdet_tes!V39/RES_hhdet_fec!V39)</f>
        <v>0.8542727771116071</v>
      </c>
      <c r="W39" s="124">
        <f>IF(RES_hhdet_tes!W39=0,"",RES_hhdet_tes!W39/RES_hhdet_fec!W39)</f>
        <v>0.86683662966236708</v>
      </c>
      <c r="X39" s="124">
        <f>IF(RES_hhdet_tes!X39=0,"",RES_hhdet_tes!X39/RES_hhdet_fec!X39)</f>
        <v>0.87721946490156211</v>
      </c>
      <c r="Y39" s="124">
        <f>IF(RES_hhdet_tes!Y39=0,"",RES_hhdet_tes!Y39/RES_hhdet_fec!Y39)</f>
        <v>0.88285750509335936</v>
      </c>
      <c r="DA39" s="130" t="s">
        <v>1943</v>
      </c>
    </row>
    <row r="40" spans="1:105" ht="12" customHeight="1" x14ac:dyDescent="0.25">
      <c r="A40" s="97" t="s">
        <v>50</v>
      </c>
      <c r="B40" s="111" t="str">
        <f>IF(RES_hhdet_tes!B40=0,"",RES_hhdet_tes!B40/RES_hhdet_fec!B40)</f>
        <v/>
      </c>
      <c r="C40" s="111" t="str">
        <f>IF(RES_hhdet_tes!C40=0,"",RES_hhdet_tes!C40/RES_hhdet_fec!C40)</f>
        <v/>
      </c>
      <c r="D40" s="111" t="str">
        <f>IF(RES_hhdet_tes!D40=0,"",RES_hhdet_tes!D40/RES_hhdet_fec!D40)</f>
        <v/>
      </c>
      <c r="E40" s="111" t="str">
        <f>IF(RES_hhdet_tes!E40=0,"",RES_hhdet_tes!E40/RES_hhdet_fec!E40)</f>
        <v/>
      </c>
      <c r="F40" s="111" t="str">
        <f>IF(RES_hhdet_tes!F40=0,"",RES_hhdet_tes!F40/RES_hhdet_fec!F40)</f>
        <v/>
      </c>
      <c r="G40" s="111" t="str">
        <f>IF(RES_hhdet_tes!G40=0,"",RES_hhdet_tes!G40/RES_hhdet_fec!G40)</f>
        <v/>
      </c>
      <c r="H40" s="111" t="str">
        <f>IF(RES_hhdet_tes!H40=0,"",RES_hhdet_tes!H40/RES_hhdet_fec!H40)</f>
        <v/>
      </c>
      <c r="I40" s="111" t="str">
        <f>IF(RES_hhdet_tes!I40=0,"",RES_hhdet_tes!I40/RES_hhdet_fec!I40)</f>
        <v/>
      </c>
      <c r="J40" s="111" t="str">
        <f>IF(RES_hhdet_tes!J40=0,"",RES_hhdet_tes!J40/RES_hhdet_fec!J40)</f>
        <v/>
      </c>
      <c r="K40" s="111" t="str">
        <f>IF(RES_hhdet_tes!K40=0,"",RES_hhdet_tes!K40/RES_hhdet_fec!K40)</f>
        <v/>
      </c>
      <c r="L40" s="111" t="str">
        <f>IF(RES_hhdet_tes!L40=0,"",RES_hhdet_tes!L40/RES_hhdet_fec!L40)</f>
        <v/>
      </c>
      <c r="M40" s="111" t="str">
        <f>IF(RES_hhdet_tes!M40=0,"",RES_hhdet_tes!M40/RES_hhdet_fec!M40)</f>
        <v/>
      </c>
      <c r="N40" s="111" t="str">
        <f>IF(RES_hhdet_tes!N40=0,"",RES_hhdet_tes!N40/RES_hhdet_fec!N40)</f>
        <v/>
      </c>
      <c r="O40" s="111" t="str">
        <f>IF(RES_hhdet_tes!O40=0,"",RES_hhdet_tes!O40/RES_hhdet_fec!O40)</f>
        <v/>
      </c>
      <c r="P40" s="111" t="str">
        <f>IF(RES_hhdet_tes!P40=0,"",RES_hhdet_tes!P40/RES_hhdet_fec!P40)</f>
        <v/>
      </c>
      <c r="Q40" s="111" t="str">
        <f>IF(RES_hhdet_tes!Q40=0,"",RES_hhdet_tes!Q40/RES_hhdet_fec!Q40)</f>
        <v/>
      </c>
      <c r="R40" s="111" t="str">
        <f>IF(RES_hhdet_tes!R40=0,"",RES_hhdet_tes!R40/RES_hhdet_fec!R40)</f>
        <v/>
      </c>
      <c r="S40" s="111" t="str">
        <f>IF(RES_hhdet_tes!S40=0,"",RES_hhdet_tes!S40/RES_hhdet_fec!S40)</f>
        <v/>
      </c>
      <c r="T40" s="111" t="str">
        <f>IF(RES_hhdet_tes!T40=0,"",RES_hhdet_tes!T40/RES_hhdet_fec!T40)</f>
        <v/>
      </c>
      <c r="U40" s="111" t="str">
        <f>IF(RES_hhdet_tes!U40=0,"",RES_hhdet_tes!U40/RES_hhdet_fec!U40)</f>
        <v/>
      </c>
      <c r="V40" s="111" t="str">
        <f>IF(RES_hhdet_tes!V40=0,"",RES_hhdet_tes!V40/RES_hhdet_fec!V40)</f>
        <v/>
      </c>
      <c r="W40" s="111" t="str">
        <f>IF(RES_hhdet_tes!W40=0,"",RES_hhdet_tes!W40/RES_hhdet_fec!W40)</f>
        <v/>
      </c>
      <c r="X40" s="111" t="str">
        <f>IF(RES_hhdet_tes!X40=0,"",RES_hhdet_tes!X40/RES_hhdet_fec!X40)</f>
        <v/>
      </c>
      <c r="Y40" s="111" t="str">
        <f>IF(RES_hhdet_tes!Y40=0,"",RES_hhdet_tes!Y40/RES_hhdet_fec!Y40)</f>
        <v/>
      </c>
      <c r="DA40" s="63" t="s">
        <v>1944</v>
      </c>
    </row>
    <row r="41" spans="1:105" ht="12" customHeight="1" x14ac:dyDescent="0.25">
      <c r="A41" s="109" t="s">
        <v>120</v>
      </c>
      <c r="B41" s="45" t="str">
        <f>IF(RES_hhdet_tes!B41=0,"",RES_hhdet_tes!B41/RES_hhdet_fec!B41)</f>
        <v/>
      </c>
      <c r="C41" s="45" t="str">
        <f>IF(RES_hhdet_tes!C41=0,"",RES_hhdet_tes!C41/RES_hhdet_fec!C41)</f>
        <v/>
      </c>
      <c r="D41" s="45">
        <f>IF(RES_hhdet_tes!D41=0,"",RES_hhdet_tes!D41/RES_hhdet_fec!D41)</f>
        <v>0.78198657994233001</v>
      </c>
      <c r="E41" s="45">
        <f>IF(RES_hhdet_tes!E41=0,"",RES_hhdet_tes!E41/RES_hhdet_fec!E41)</f>
        <v>0.78250332072939066</v>
      </c>
      <c r="F41" s="45">
        <f>IF(RES_hhdet_tes!F41=0,"",RES_hhdet_tes!F41/RES_hhdet_fec!F41)</f>
        <v>0.78297854626357022</v>
      </c>
      <c r="G41" s="45">
        <f>IF(RES_hhdet_tes!G41=0,"",RES_hhdet_tes!G41/RES_hhdet_fec!G41)</f>
        <v>0.78363778891776914</v>
      </c>
      <c r="H41" s="45">
        <f>IF(RES_hhdet_tes!H41=0,"",RES_hhdet_tes!H41/RES_hhdet_fec!H41)</f>
        <v>0.78420323605172737</v>
      </c>
      <c r="I41" s="45">
        <f>IF(RES_hhdet_tes!I41=0,"",RES_hhdet_tes!I41/RES_hhdet_fec!I41)</f>
        <v>0.78498023870679146</v>
      </c>
      <c r="J41" s="45">
        <f>IF(RES_hhdet_tes!J41=0,"",RES_hhdet_tes!J41/RES_hhdet_fec!J41)</f>
        <v>0.78575448186864105</v>
      </c>
      <c r="K41" s="45">
        <f>IF(RES_hhdet_tes!K41=0,"",RES_hhdet_tes!K41/RES_hhdet_fec!K41)</f>
        <v>0.78691815561562384</v>
      </c>
      <c r="L41" s="45">
        <f>IF(RES_hhdet_tes!L41=0,"",RES_hhdet_tes!L41/RES_hhdet_fec!L41)</f>
        <v>0.78884436102353483</v>
      </c>
      <c r="M41" s="45">
        <f>IF(RES_hhdet_tes!M41=0,"",RES_hhdet_tes!M41/RES_hhdet_fec!M41)</f>
        <v>0.79067913523198141</v>
      </c>
      <c r="N41" s="45">
        <f>IF(RES_hhdet_tes!N41=0,"",RES_hhdet_tes!N41/RES_hhdet_fec!N41)</f>
        <v>0.79311322871138468</v>
      </c>
      <c r="O41" s="45">
        <f>IF(RES_hhdet_tes!O41=0,"",RES_hhdet_tes!O41/RES_hhdet_fec!O41)</f>
        <v>0.7961886517767256</v>
      </c>
      <c r="P41" s="45">
        <f>IF(RES_hhdet_tes!P41=0,"",RES_hhdet_tes!P41/RES_hhdet_fec!P41)</f>
        <v>0.80022764983439887</v>
      </c>
      <c r="Q41" s="45">
        <f>IF(RES_hhdet_tes!Q41=0,"",RES_hhdet_tes!Q41/RES_hhdet_fec!Q41)</f>
        <v>0.80218048693286248</v>
      </c>
      <c r="R41" s="45">
        <f>IF(RES_hhdet_tes!R41=0,"",RES_hhdet_tes!R41/RES_hhdet_fec!R41)</f>
        <v>0.80567017071898972</v>
      </c>
      <c r="S41" s="45">
        <f>IF(RES_hhdet_tes!S41=0,"",RES_hhdet_tes!S41/RES_hhdet_fec!S41)</f>
        <v>0.81202453903583915</v>
      </c>
      <c r="T41" s="45">
        <f>IF(RES_hhdet_tes!T41=0,"",RES_hhdet_tes!T41/RES_hhdet_fec!T41)</f>
        <v>0.82528575244742763</v>
      </c>
      <c r="U41" s="45">
        <f>IF(RES_hhdet_tes!U41=0,"",RES_hhdet_tes!U41/RES_hhdet_fec!U41)</f>
        <v>0.83914755198888247</v>
      </c>
      <c r="V41" s="45">
        <f>IF(RES_hhdet_tes!V41=0,"",RES_hhdet_tes!V41/RES_hhdet_fec!V41)</f>
        <v>0.8542727771116071</v>
      </c>
      <c r="W41" s="45">
        <f>IF(RES_hhdet_tes!W41=0,"",RES_hhdet_tes!W41/RES_hhdet_fec!W41)</f>
        <v>0.86683662966236708</v>
      </c>
      <c r="X41" s="45">
        <f>IF(RES_hhdet_tes!X41=0,"",RES_hhdet_tes!X41/RES_hhdet_fec!X41)</f>
        <v>0.87721946490156211</v>
      </c>
      <c r="Y41" s="45">
        <f>IF(RES_hhdet_tes!Y41=0,"",RES_hhdet_tes!Y41/RES_hhdet_fec!Y41)</f>
        <v>0.88285750509335936</v>
      </c>
      <c r="DA41" s="60" t="s">
        <v>1945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0.44232440984482663</v>
      </c>
      <c r="C43" s="119">
        <f>IF(RES_hhdet_tes!C43=0,"",RES_hhdet_tes!C43/RES_hhdet_fec!C43)</f>
        <v>0.44237388954218787</v>
      </c>
      <c r="D43" s="119">
        <f>IF(RES_hhdet_tes!D43=0,"",RES_hhdet_tes!D43/RES_hhdet_fec!D43)</f>
        <v>0.44233998261387475</v>
      </c>
      <c r="E43" s="119">
        <f>IF(RES_hhdet_tes!E43=0,"",RES_hhdet_tes!E43/RES_hhdet_fec!E43)</f>
        <v>0.44223152917359221</v>
      </c>
      <c r="F43" s="119">
        <f>IF(RES_hhdet_tes!F43=0,"",RES_hhdet_tes!F43/RES_hhdet_fec!F43)</f>
        <v>0.44298629544099921</v>
      </c>
      <c r="G43" s="119">
        <f>IF(RES_hhdet_tes!G43=0,"",RES_hhdet_tes!G43/RES_hhdet_fec!G43)</f>
        <v>0.44436919343048631</v>
      </c>
      <c r="H43" s="119">
        <f>IF(RES_hhdet_tes!H43=0,"",RES_hhdet_tes!H43/RES_hhdet_fec!H43)</f>
        <v>0.44538064088211227</v>
      </c>
      <c r="I43" s="119">
        <f>IF(RES_hhdet_tes!I43=0,"",RES_hhdet_tes!I43/RES_hhdet_fec!I43)</f>
        <v>0.44771866961751372</v>
      </c>
      <c r="J43" s="119">
        <f>IF(RES_hhdet_tes!J43=0,"",RES_hhdet_tes!J43/RES_hhdet_fec!J43)</f>
        <v>0.44875190527990444</v>
      </c>
      <c r="K43" s="119">
        <f>IF(RES_hhdet_tes!K43=0,"",RES_hhdet_tes!K43/RES_hhdet_fec!K43)</f>
        <v>0.45301866380418843</v>
      </c>
      <c r="L43" s="119">
        <f>IF(RES_hhdet_tes!L43=0,"",RES_hhdet_tes!L43/RES_hhdet_fec!L43)</f>
        <v>0.45960136519499045</v>
      </c>
      <c r="M43" s="119">
        <f>IF(RES_hhdet_tes!M43=0,"",RES_hhdet_tes!M43/RES_hhdet_fec!M43)</f>
        <v>0.47962279881737407</v>
      </c>
      <c r="N43" s="119">
        <f>IF(RES_hhdet_tes!N43=0,"",RES_hhdet_tes!N43/RES_hhdet_fec!N43)</f>
        <v>0.51348599029318565</v>
      </c>
      <c r="O43" s="119">
        <f>IF(RES_hhdet_tes!O43=0,"",RES_hhdet_tes!O43/RES_hhdet_fec!O43)</f>
        <v>0.5547862884297442</v>
      </c>
      <c r="P43" s="119">
        <f>IF(RES_hhdet_tes!P43=0,"",RES_hhdet_tes!P43/RES_hhdet_fec!P43)</f>
        <v>0.55697994743953461</v>
      </c>
      <c r="Q43" s="119">
        <f>IF(RES_hhdet_tes!Q43=0,"",RES_hhdet_tes!Q43/RES_hhdet_fec!Q43)</f>
        <v>0.55859284472895576</v>
      </c>
      <c r="R43" s="119">
        <f>IF(RES_hhdet_tes!R43=0,"",RES_hhdet_tes!R43/RES_hhdet_fec!R43)</f>
        <v>0.56036672675290344</v>
      </c>
      <c r="S43" s="119">
        <f>IF(RES_hhdet_tes!S43=0,"",RES_hhdet_tes!S43/RES_hhdet_fec!S43)</f>
        <v>0.56186814546511532</v>
      </c>
      <c r="T43" s="119">
        <f>IF(RES_hhdet_tes!T43=0,"",RES_hhdet_tes!T43/RES_hhdet_fec!T43)</f>
        <v>0.56453803134168334</v>
      </c>
      <c r="U43" s="119">
        <f>IF(RES_hhdet_tes!U43=0,"",RES_hhdet_tes!U43/RES_hhdet_fec!U43)</f>
        <v>0.57315188088359936</v>
      </c>
      <c r="V43" s="119">
        <f>IF(RES_hhdet_tes!V43=0,"",RES_hhdet_tes!V43/RES_hhdet_fec!V43)</f>
        <v>0.5833854711342058</v>
      </c>
      <c r="W43" s="119">
        <f>IF(RES_hhdet_tes!W43=0,"",RES_hhdet_tes!W43/RES_hhdet_fec!W43)</f>
        <v>0.5928558148896661</v>
      </c>
      <c r="X43" s="119">
        <f>IF(RES_hhdet_tes!X43=0,"",RES_hhdet_tes!X43/RES_hhdet_fec!X43)</f>
        <v>0.60031939768273213</v>
      </c>
      <c r="Y43" s="119">
        <f>IF(RES_hhdet_tes!Y43=0,"",RES_hhdet_tes!Y43/RES_hhdet_fec!Y43)</f>
        <v>0.60457413368380364</v>
      </c>
      <c r="DA43" s="129" t="s">
        <v>1946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0.43682352206031716</v>
      </c>
      <c r="C44" s="124">
        <f>IF(RES_hhdet_tes!C44=0,"",RES_hhdet_tes!C44/RES_hhdet_fec!C44)</f>
        <v>0.43722601734731864</v>
      </c>
      <c r="D44" s="124">
        <f>IF(RES_hhdet_tes!D44=0,"",RES_hhdet_tes!D44/RES_hhdet_fec!D44)</f>
        <v>0.43712277428180835</v>
      </c>
      <c r="E44" s="124">
        <f>IF(RES_hhdet_tes!E44=0,"",RES_hhdet_tes!E44/RES_hhdet_fec!E44)</f>
        <v>0.43703714571025432</v>
      </c>
      <c r="F44" s="124">
        <f>IF(RES_hhdet_tes!F44=0,"",RES_hhdet_tes!F44/RES_hhdet_fec!F44)</f>
        <v>0.43691884812562143</v>
      </c>
      <c r="G44" s="124">
        <f>IF(RES_hhdet_tes!G44=0,"",RES_hhdet_tes!G44/RES_hhdet_fec!G44)</f>
        <v>0.43943603103145334</v>
      </c>
      <c r="H44" s="124">
        <f>IF(RES_hhdet_tes!H44=0,"",RES_hhdet_tes!H44/RES_hhdet_fec!H44)</f>
        <v>0.43984174033649842</v>
      </c>
      <c r="I44" s="124">
        <f>IF(RES_hhdet_tes!I44=0,"",RES_hhdet_tes!I44/RES_hhdet_fec!I44)</f>
        <v>0.44190331534683247</v>
      </c>
      <c r="J44" s="124">
        <f>IF(RES_hhdet_tes!J44=0,"",RES_hhdet_tes!J44/RES_hhdet_fec!J44)</f>
        <v>0.44305318884580236</v>
      </c>
      <c r="K44" s="124">
        <f>IF(RES_hhdet_tes!K44=0,"",RES_hhdet_tes!K44/RES_hhdet_fec!K44)</f>
        <v>0.44714108872562891</v>
      </c>
      <c r="L44" s="124">
        <f>IF(RES_hhdet_tes!L44=0,"",RES_hhdet_tes!L44/RES_hhdet_fec!L44)</f>
        <v>0.45451255489517656</v>
      </c>
      <c r="M44" s="124">
        <f>IF(RES_hhdet_tes!M44=0,"",RES_hhdet_tes!M44/RES_hhdet_fec!M44)</f>
        <v>0.47454275824400399</v>
      </c>
      <c r="N44" s="124">
        <f>IF(RES_hhdet_tes!N44=0,"",RES_hhdet_tes!N44/RES_hhdet_fec!N44)</f>
        <v>0.50942065699527206</v>
      </c>
      <c r="O44" s="124">
        <f>IF(RES_hhdet_tes!O44=0,"",RES_hhdet_tes!O44/RES_hhdet_fec!O44)</f>
        <v>0.55138225127358886</v>
      </c>
      <c r="P44" s="124">
        <f>IF(RES_hhdet_tes!P44=0,"",RES_hhdet_tes!P44/RES_hhdet_fec!P44)</f>
        <v>0.55327244303742684</v>
      </c>
      <c r="Q44" s="124">
        <f>IF(RES_hhdet_tes!Q44=0,"",RES_hhdet_tes!Q44/RES_hhdet_fec!Q44)</f>
        <v>0.55462667806266985</v>
      </c>
      <c r="R44" s="124">
        <f>IF(RES_hhdet_tes!R44=0,"",RES_hhdet_tes!R44/RES_hhdet_fec!R44)</f>
        <v>0.55586247281726064</v>
      </c>
      <c r="S44" s="124">
        <f>IF(RES_hhdet_tes!S44=0,"",RES_hhdet_tes!S44/RES_hhdet_fec!S44)</f>
        <v>0.55709594843389154</v>
      </c>
      <c r="T44" s="124">
        <f>IF(RES_hhdet_tes!T44=0,"",RES_hhdet_tes!T44/RES_hhdet_fec!T44)</f>
        <v>0.55900926358850911</v>
      </c>
      <c r="U44" s="124">
        <f>IF(RES_hhdet_tes!U44=0,"",RES_hhdet_tes!U44/RES_hhdet_fec!U44)</f>
        <v>0.56690714703928768</v>
      </c>
      <c r="V44" s="124">
        <f>IF(RES_hhdet_tes!V44=0,"",RES_hhdet_tes!V44/RES_hhdet_fec!V44)</f>
        <v>0.57640072671312603</v>
      </c>
      <c r="W44" s="124">
        <f>IF(RES_hhdet_tes!W44=0,"",RES_hhdet_tes!W44/RES_hhdet_fec!W44)</f>
        <v>0.58398358535809602</v>
      </c>
      <c r="X44" s="124">
        <f>IF(RES_hhdet_tes!X44=0,"",RES_hhdet_tes!X44/RES_hhdet_fec!X44)</f>
        <v>0.58677469428302453</v>
      </c>
      <c r="Y44" s="124">
        <f>IF(RES_hhdet_tes!Y44=0,"",RES_hhdet_tes!Y44/RES_hhdet_fec!Y44)</f>
        <v>0.59033449544157224</v>
      </c>
      <c r="DA44" s="130" t="s">
        <v>1947</v>
      </c>
    </row>
    <row r="45" spans="1:105" ht="12" customHeight="1" x14ac:dyDescent="0.25">
      <c r="A45" s="97" t="s">
        <v>211</v>
      </c>
      <c r="B45" s="111">
        <f>IF(RES_hhdet_tes!B45=0,"",RES_hhdet_tes!B45/RES_hhdet_fec!B45)</f>
        <v>0.43095528058208249</v>
      </c>
      <c r="C45" s="111">
        <f>IF(RES_hhdet_tes!C45=0,"",RES_hhdet_tes!C45/RES_hhdet_fec!C45)</f>
        <v>0.43150780788334453</v>
      </c>
      <c r="D45" s="111">
        <f>IF(RES_hhdet_tes!D45=0,"",RES_hhdet_tes!D45/RES_hhdet_fec!D45)</f>
        <v>0.43155815557231775</v>
      </c>
      <c r="E45" s="111">
        <f>IF(RES_hhdet_tes!E45=0,"",RES_hhdet_tes!E45/RES_hhdet_fec!E45)</f>
        <v>0.43160172023036814</v>
      </c>
      <c r="F45" s="111">
        <f>IF(RES_hhdet_tes!F45=0,"",RES_hhdet_tes!F45/RES_hhdet_fec!F45)</f>
        <v>0.43165269349778562</v>
      </c>
      <c r="G45" s="111">
        <f>IF(RES_hhdet_tes!G45=0,"",RES_hhdet_tes!G45/RES_hhdet_fec!G45)</f>
        <v>0.43420875477434207</v>
      </c>
      <c r="H45" s="111">
        <f>IF(RES_hhdet_tes!H45=0,"",RES_hhdet_tes!H45/RES_hhdet_fec!H45)</f>
        <v>0.43475910449818905</v>
      </c>
      <c r="I45" s="111">
        <f>IF(RES_hhdet_tes!I45=0,"",RES_hhdet_tes!I45/RES_hhdet_fec!I45)</f>
        <v>0.43692638372839698</v>
      </c>
      <c r="J45" s="111">
        <f>IF(RES_hhdet_tes!J45=0,"",RES_hhdet_tes!J45/RES_hhdet_fec!J45)</f>
        <v>0.43814902887248519</v>
      </c>
      <c r="K45" s="111">
        <f>IF(RES_hhdet_tes!K45=0,"",RES_hhdet_tes!K45/RES_hhdet_fec!K45)</f>
        <v>0.44232317468941423</v>
      </c>
      <c r="L45" s="111">
        <f>IF(RES_hhdet_tes!L45=0,"",RES_hhdet_tes!L45/RES_hhdet_fec!L45)</f>
        <v>0.44970948952379131</v>
      </c>
      <c r="M45" s="111">
        <f>IF(RES_hhdet_tes!M45=0,"",RES_hhdet_tes!M45/RES_hhdet_fec!M45)</f>
        <v>0.46977604263471651</v>
      </c>
      <c r="N45" s="111">
        <f>IF(RES_hhdet_tes!N45=0,"",RES_hhdet_tes!N45/RES_hhdet_fec!N45)</f>
        <v>0.50466886586189708</v>
      </c>
      <c r="O45" s="111">
        <f>IF(RES_hhdet_tes!O45=0,"",RES_hhdet_tes!O45/RES_hhdet_fec!O45)</f>
        <v>0.54677953847362337</v>
      </c>
      <c r="P45" s="111">
        <f>IF(RES_hhdet_tes!P45=0,"",RES_hhdet_tes!P45/RES_hhdet_fec!P45)</f>
        <v>0.54874501054618929</v>
      </c>
      <c r="Q45" s="111">
        <f>IF(RES_hhdet_tes!Q45=0,"",RES_hhdet_tes!Q45/RES_hhdet_fec!Q45)</f>
        <v>0.55014370910991384</v>
      </c>
      <c r="R45" s="111">
        <f>IF(RES_hhdet_tes!R45=0,"",RES_hhdet_tes!R45/RES_hhdet_fec!R45)</f>
        <v>0.55141614349179302</v>
      </c>
      <c r="S45" s="111">
        <f>IF(RES_hhdet_tes!S45=0,"",RES_hhdet_tes!S45/RES_hhdet_fec!S45)</f>
        <v>0.55270978723227071</v>
      </c>
      <c r="T45" s="111">
        <f>IF(RES_hhdet_tes!T45=0,"",RES_hhdet_tes!T45/RES_hhdet_fec!T45)</f>
        <v>0.55464613827486209</v>
      </c>
      <c r="U45" s="111">
        <f>IF(RES_hhdet_tes!U45=0,"",RES_hhdet_tes!U45/RES_hhdet_fec!U45)</f>
        <v>0.56255469215808362</v>
      </c>
      <c r="V45" s="111">
        <f>IF(RES_hhdet_tes!V45=0,"",RES_hhdet_tes!V45/RES_hhdet_fec!V45)</f>
        <v>0.57207631719934771</v>
      </c>
      <c r="W45" s="111">
        <f>IF(RES_hhdet_tes!W45=0,"",RES_hhdet_tes!W45/RES_hhdet_fec!W45)</f>
        <v>0.57967736645510481</v>
      </c>
      <c r="X45" s="111">
        <f>IF(RES_hhdet_tes!X45=0,"",RES_hhdet_tes!X45/RES_hhdet_fec!X45)</f>
        <v>0.58246679634612064</v>
      </c>
      <c r="Y45" s="111">
        <f>IF(RES_hhdet_tes!Y45=0,"",RES_hhdet_tes!Y45/RES_hhdet_fec!Y45)</f>
        <v>0.58603599116270633</v>
      </c>
      <c r="DA45" s="63" t="s">
        <v>1948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X46" s="111">
        <f>IF(RES_hhdet_tes!X46=0,"",RES_hhdet_tes!X46/RES_hhdet_fec!X46)</f>
        <v>1</v>
      </c>
      <c r="Y46" s="111">
        <f>IF(RES_hhdet_tes!Y46=0,"",RES_hhdet_tes!Y46/RES_hhdet_fec!Y46)</f>
        <v>1</v>
      </c>
      <c r="DA46" s="63" t="s">
        <v>1949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1.8998925920708361</v>
      </c>
      <c r="C47" s="124">
        <f>IF(RES_hhdet_tes!C47=0,"",RES_hhdet_tes!C47/RES_hhdet_fec!C47)</f>
        <v>1.9805462831603806</v>
      </c>
      <c r="D47" s="124">
        <f>IF(RES_hhdet_tes!D47=0,"",RES_hhdet_tes!D47/RES_hhdet_fec!D47)</f>
        <v>2.0669781363547552</v>
      </c>
      <c r="E47" s="124">
        <f>IF(RES_hhdet_tes!E47=0,"",RES_hhdet_tes!E47/RES_hhdet_fec!E47)</f>
        <v>2.1056308210858741</v>
      </c>
      <c r="F47" s="124">
        <f>IF(RES_hhdet_tes!F47=0,"",RES_hhdet_tes!F47/RES_hhdet_fec!F47)</f>
        <v>2.1545991249254435</v>
      </c>
      <c r="G47" s="124">
        <f>IF(RES_hhdet_tes!G47=0,"",RES_hhdet_tes!G47/RES_hhdet_fec!G47)</f>
        <v>2.2719364328968177</v>
      </c>
      <c r="H47" s="124">
        <f>IF(RES_hhdet_tes!H47=0,"",RES_hhdet_tes!H47/RES_hhdet_fec!H47)</f>
        <v>2.5250371663719489</v>
      </c>
      <c r="I47" s="124">
        <f>IF(RES_hhdet_tes!I47=0,"",RES_hhdet_tes!I47/RES_hhdet_fec!I47)</f>
        <v>2.7649128148043731</v>
      </c>
      <c r="J47" s="124">
        <f>IF(RES_hhdet_tes!J47=0,"",RES_hhdet_tes!J47/RES_hhdet_fec!J47)</f>
        <v>2.8356611724907821</v>
      </c>
      <c r="K47" s="124">
        <f>IF(RES_hhdet_tes!K47=0,"",RES_hhdet_tes!K47/RES_hhdet_fec!K47)</f>
        <v>3.0386985892922516</v>
      </c>
      <c r="L47" s="124">
        <f>IF(RES_hhdet_tes!L47=0,"",RES_hhdet_tes!L47/RES_hhdet_fec!L47)</f>
        <v>3.2765844430460822</v>
      </c>
      <c r="M47" s="124">
        <f>IF(RES_hhdet_tes!M47=0,"",RES_hhdet_tes!M47/RES_hhdet_fec!M47)</f>
        <v>3.4391128248354916</v>
      </c>
      <c r="N47" s="124">
        <f>IF(RES_hhdet_tes!N47=0,"",RES_hhdet_tes!N47/RES_hhdet_fec!N47)</f>
        <v>3.6847423485644994</v>
      </c>
      <c r="O47" s="124">
        <f>IF(RES_hhdet_tes!O47=0,"",RES_hhdet_tes!O47/RES_hhdet_fec!O47)</f>
        <v>3.8872466263201426</v>
      </c>
      <c r="P47" s="124">
        <f>IF(RES_hhdet_tes!P47=0,"",RES_hhdet_tes!P47/RES_hhdet_fec!P47)</f>
        <v>4.0174569076452009</v>
      </c>
      <c r="Q47" s="124">
        <f>IF(RES_hhdet_tes!Q47=0,"",RES_hhdet_tes!Q47/RES_hhdet_fec!Q47)</f>
        <v>4.0872166591374803</v>
      </c>
      <c r="R47" s="124">
        <f>IF(RES_hhdet_tes!R47=0,"",RES_hhdet_tes!R47/RES_hhdet_fec!R47)</f>
        <v>4.1110511373822129</v>
      </c>
      <c r="S47" s="124">
        <f>IF(RES_hhdet_tes!S47=0,"",RES_hhdet_tes!S47/RES_hhdet_fec!S47)</f>
        <v>4.1384890379094745</v>
      </c>
      <c r="T47" s="124">
        <f>IF(RES_hhdet_tes!T47=0,"",RES_hhdet_tes!T47/RES_hhdet_fec!T47)</f>
        <v>4.1723359628674226</v>
      </c>
      <c r="U47" s="124">
        <f>IF(RES_hhdet_tes!U47=0,"",RES_hhdet_tes!U47/RES_hhdet_fec!U47)</f>
        <v>4.2338717313887342</v>
      </c>
      <c r="V47" s="124">
        <f>IF(RES_hhdet_tes!V47=0,"",RES_hhdet_tes!V47/RES_hhdet_fec!V47)</f>
        <v>4.3568426471190547</v>
      </c>
      <c r="W47" s="124">
        <f>IF(RES_hhdet_tes!W47=0,"",RES_hhdet_tes!W47/RES_hhdet_fec!W47)</f>
        <v>4.4714431408329016</v>
      </c>
      <c r="X47" s="124">
        <f>IF(RES_hhdet_tes!X47=0,"",RES_hhdet_tes!X47/RES_hhdet_fec!X47)</f>
        <v>4.5434010300655574</v>
      </c>
      <c r="Y47" s="124">
        <f>IF(RES_hhdet_tes!Y47=0,"",RES_hhdet_tes!Y47/RES_hhdet_fec!Y47)</f>
        <v>4.5627119600991124</v>
      </c>
      <c r="DA47" s="130" t="s">
        <v>1950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1.8998925920708361</v>
      </c>
      <c r="C48" s="111">
        <f>IF(RES_hhdet_tes!C48=0,"",RES_hhdet_tes!C48/RES_hhdet_fec!C48)</f>
        <v>1.9805462831603806</v>
      </c>
      <c r="D48" s="111">
        <f>IF(RES_hhdet_tes!D48=0,"",RES_hhdet_tes!D48/RES_hhdet_fec!D48)</f>
        <v>2.0669781363547552</v>
      </c>
      <c r="E48" s="111">
        <f>IF(RES_hhdet_tes!E48=0,"",RES_hhdet_tes!E48/RES_hhdet_fec!E48)</f>
        <v>2.1056308210858741</v>
      </c>
      <c r="F48" s="111">
        <f>IF(RES_hhdet_tes!F48=0,"",RES_hhdet_tes!F48/RES_hhdet_fec!F48)</f>
        <v>2.1545991249254435</v>
      </c>
      <c r="G48" s="111">
        <f>IF(RES_hhdet_tes!G48=0,"",RES_hhdet_tes!G48/RES_hhdet_fec!G48)</f>
        <v>2.2719364328968177</v>
      </c>
      <c r="H48" s="111">
        <f>IF(RES_hhdet_tes!H48=0,"",RES_hhdet_tes!H48/RES_hhdet_fec!H48)</f>
        <v>2.5250371663719489</v>
      </c>
      <c r="I48" s="111">
        <f>IF(RES_hhdet_tes!I48=0,"",RES_hhdet_tes!I48/RES_hhdet_fec!I48)</f>
        <v>2.7649128148043731</v>
      </c>
      <c r="J48" s="111">
        <f>IF(RES_hhdet_tes!J48=0,"",RES_hhdet_tes!J48/RES_hhdet_fec!J48)</f>
        <v>2.8356611724907821</v>
      </c>
      <c r="K48" s="111">
        <f>IF(RES_hhdet_tes!K48=0,"",RES_hhdet_tes!K48/RES_hhdet_fec!K48)</f>
        <v>3.0386985892922516</v>
      </c>
      <c r="L48" s="111">
        <f>IF(RES_hhdet_tes!L48=0,"",RES_hhdet_tes!L48/RES_hhdet_fec!L48)</f>
        <v>3.2765844430460822</v>
      </c>
      <c r="M48" s="111">
        <f>IF(RES_hhdet_tes!M48=0,"",RES_hhdet_tes!M48/RES_hhdet_fec!M48)</f>
        <v>3.4391128248354916</v>
      </c>
      <c r="N48" s="111">
        <f>IF(RES_hhdet_tes!N48=0,"",RES_hhdet_tes!N48/RES_hhdet_fec!N48)</f>
        <v>3.6847423485644994</v>
      </c>
      <c r="O48" s="111">
        <f>IF(RES_hhdet_tes!O48=0,"",RES_hhdet_tes!O48/RES_hhdet_fec!O48)</f>
        <v>3.8872466263201426</v>
      </c>
      <c r="P48" s="111">
        <f>IF(RES_hhdet_tes!P48=0,"",RES_hhdet_tes!P48/RES_hhdet_fec!P48)</f>
        <v>4.0174569076452009</v>
      </c>
      <c r="Q48" s="111">
        <f>IF(RES_hhdet_tes!Q48=0,"",RES_hhdet_tes!Q48/RES_hhdet_fec!Q48)</f>
        <v>4.0872166591374803</v>
      </c>
      <c r="R48" s="111">
        <f>IF(RES_hhdet_tes!R48=0,"",RES_hhdet_tes!R48/RES_hhdet_fec!R48)</f>
        <v>4.1110511373822129</v>
      </c>
      <c r="S48" s="111">
        <f>IF(RES_hhdet_tes!S48=0,"",RES_hhdet_tes!S48/RES_hhdet_fec!S48)</f>
        <v>4.1384890379094745</v>
      </c>
      <c r="T48" s="111">
        <f>IF(RES_hhdet_tes!T48=0,"",RES_hhdet_tes!T48/RES_hhdet_fec!T48)</f>
        <v>4.1723359628674226</v>
      </c>
      <c r="U48" s="111">
        <f>IF(RES_hhdet_tes!U48=0,"",RES_hhdet_tes!U48/RES_hhdet_fec!U48)</f>
        <v>4.2338717313887342</v>
      </c>
      <c r="V48" s="111">
        <f>IF(RES_hhdet_tes!V48=0,"",RES_hhdet_tes!V48/RES_hhdet_fec!V48)</f>
        <v>4.3568426471190547</v>
      </c>
      <c r="W48" s="111">
        <f>IF(RES_hhdet_tes!W48=0,"",RES_hhdet_tes!W48/RES_hhdet_fec!W48)</f>
        <v>4.4714431408329016</v>
      </c>
      <c r="X48" s="111">
        <f>IF(RES_hhdet_tes!X48=0,"",RES_hhdet_tes!X48/RES_hhdet_fec!X48)</f>
        <v>4.5434010300655574</v>
      </c>
      <c r="Y48" s="111">
        <f>IF(RES_hhdet_tes!Y48=0,"",RES_hhdet_tes!Y48/RES_hhdet_fec!Y48)</f>
        <v>4.5627119600991124</v>
      </c>
      <c r="DA48" s="63" t="s">
        <v>1951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0.49804009535403237</v>
      </c>
      <c r="C49" s="124">
        <f>IF(RES_hhdet_tes!C49=0,"",RES_hhdet_tes!C49/RES_hhdet_fec!C49)</f>
        <v>0.49829872309797757</v>
      </c>
      <c r="D49" s="124">
        <f>IF(RES_hhdet_tes!D49=0,"",RES_hhdet_tes!D49/RES_hhdet_fec!D49)</f>
        <v>0.49890669379219643</v>
      </c>
      <c r="E49" s="124">
        <f>IF(RES_hhdet_tes!E49=0,"",RES_hhdet_tes!E49/RES_hhdet_fec!E49)</f>
        <v>0.50021258199352636</v>
      </c>
      <c r="F49" s="124">
        <f>IF(RES_hhdet_tes!F49=0,"",RES_hhdet_tes!F49/RES_hhdet_fec!F49)</f>
        <v>0.50395286137886364</v>
      </c>
      <c r="G49" s="124">
        <f>IF(RES_hhdet_tes!G49=0,"",RES_hhdet_tes!G49/RES_hhdet_fec!G49)</f>
        <v>0.50363077178134652</v>
      </c>
      <c r="H49" s="124">
        <f>IF(RES_hhdet_tes!H49=0,"",RES_hhdet_tes!H49/RES_hhdet_fec!H49)</f>
        <v>0.50748662542532863</v>
      </c>
      <c r="I49" s="124">
        <f>IF(RES_hhdet_tes!I49=0,"",RES_hhdet_tes!I49/RES_hhdet_fec!I49)</f>
        <v>0.51069061951255124</v>
      </c>
      <c r="J49" s="124">
        <f>IF(RES_hhdet_tes!J49=0,"",RES_hhdet_tes!J49/RES_hhdet_fec!J49)</f>
        <v>0.51457665551507226</v>
      </c>
      <c r="K49" s="124">
        <f>IF(RES_hhdet_tes!K49=0,"",RES_hhdet_tes!K49/RES_hhdet_fec!K49)</f>
        <v>0.51864220609972878</v>
      </c>
      <c r="L49" s="124">
        <f>IF(RES_hhdet_tes!L49=0,"",RES_hhdet_tes!L49/RES_hhdet_fec!L49)</f>
        <v>0.52408120258379631</v>
      </c>
      <c r="M49" s="124">
        <f>IF(RES_hhdet_tes!M49=0,"",RES_hhdet_tes!M49/RES_hhdet_fec!M49)</f>
        <v>0.53329391127126202</v>
      </c>
      <c r="N49" s="124">
        <f>IF(RES_hhdet_tes!N49=0,"",RES_hhdet_tes!N49/RES_hhdet_fec!N49)</f>
        <v>0.55092269961793228</v>
      </c>
      <c r="O49" s="124">
        <f>IF(RES_hhdet_tes!O49=0,"",RES_hhdet_tes!O49/RES_hhdet_fec!O49)</f>
        <v>0.57377646161565465</v>
      </c>
      <c r="P49" s="124">
        <f>IF(RES_hhdet_tes!P49=0,"",RES_hhdet_tes!P49/RES_hhdet_fec!P49)</f>
        <v>0.57531393260359975</v>
      </c>
      <c r="Q49" s="124">
        <f>IF(RES_hhdet_tes!Q49=0,"",RES_hhdet_tes!Q49/RES_hhdet_fec!Q49)</f>
        <v>0.57734918491046949</v>
      </c>
      <c r="R49" s="124">
        <f>IF(RES_hhdet_tes!R49=0,"",RES_hhdet_tes!R49/RES_hhdet_fec!R49)</f>
        <v>0.58460947781158057</v>
      </c>
      <c r="S49" s="124">
        <f>IF(RES_hhdet_tes!S49=0,"",RES_hhdet_tes!S49/RES_hhdet_fec!S49)</f>
        <v>0.58990814488292431</v>
      </c>
      <c r="T49" s="124">
        <f>IF(RES_hhdet_tes!T49=0,"",RES_hhdet_tes!T49/RES_hhdet_fec!T49)</f>
        <v>0.59403819107527689</v>
      </c>
      <c r="U49" s="124">
        <f>IF(RES_hhdet_tes!U49=0,"",RES_hhdet_tes!U49/RES_hhdet_fec!U49)</f>
        <v>0.60756056295799421</v>
      </c>
      <c r="V49" s="124">
        <f>IF(RES_hhdet_tes!V49=0,"",RES_hhdet_tes!V49/RES_hhdet_fec!V49)</f>
        <v>0.62722187581957289</v>
      </c>
      <c r="W49" s="124">
        <f>IF(RES_hhdet_tes!W49=0,"",RES_hhdet_tes!W49/RES_hhdet_fec!W49)</f>
        <v>0.69613107171373312</v>
      </c>
      <c r="X49" s="124">
        <f>IF(RES_hhdet_tes!X49=0,"",RES_hhdet_tes!X49/RES_hhdet_fec!X49)</f>
        <v>0.735680053260376</v>
      </c>
      <c r="Y49" s="124">
        <f>IF(RES_hhdet_tes!Y49=0,"",RES_hhdet_tes!Y49/RES_hhdet_fec!Y49)</f>
        <v>0.74931707556498006</v>
      </c>
      <c r="DA49" s="130" t="s">
        <v>1952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0.49389756025289011</v>
      </c>
      <c r="C50" s="111">
        <f>IF(RES_hhdet_tes!C50=0,"",RES_hhdet_tes!C50/RES_hhdet_fec!C50)</f>
        <v>0.49414058250866671</v>
      </c>
      <c r="D50" s="111">
        <f>IF(RES_hhdet_tes!D50=0,"",RES_hhdet_tes!D50/RES_hhdet_fec!D50)</f>
        <v>0.4947072754498773</v>
      </c>
      <c r="E50" s="111">
        <f>IF(RES_hhdet_tes!E50=0,"",RES_hhdet_tes!E50/RES_hhdet_fec!E50)</f>
        <v>0.4960188350174155</v>
      </c>
      <c r="F50" s="111">
        <f>IF(RES_hhdet_tes!F50=0,"",RES_hhdet_tes!F50/RES_hhdet_fec!F50)</f>
        <v>0.49885571960009478</v>
      </c>
      <c r="G50" s="111">
        <f>IF(RES_hhdet_tes!G50=0,"",RES_hhdet_tes!G50/RES_hhdet_fec!G50)</f>
        <v>0.49976331695673337</v>
      </c>
      <c r="H50" s="111">
        <f>IF(RES_hhdet_tes!H50=0,"",RES_hhdet_tes!H50/RES_hhdet_fec!H50)</f>
        <v>0.50288265064108184</v>
      </c>
      <c r="I50" s="111">
        <f>IF(RES_hhdet_tes!I50=0,"",RES_hhdet_tes!I50/RES_hhdet_fec!I50)</f>
        <v>0.50589786241834511</v>
      </c>
      <c r="J50" s="111">
        <f>IF(RES_hhdet_tes!J50=0,"",RES_hhdet_tes!J50/RES_hhdet_fec!J50)</f>
        <v>0.5101150914350393</v>
      </c>
      <c r="K50" s="111">
        <f>IF(RES_hhdet_tes!K50=0,"",RES_hhdet_tes!K50/RES_hhdet_fec!K50)</f>
        <v>0.51431058385846051</v>
      </c>
      <c r="L50" s="111">
        <f>IF(RES_hhdet_tes!L50=0,"",RES_hhdet_tes!L50/RES_hhdet_fec!L50)</f>
        <v>0.5191306329096439</v>
      </c>
      <c r="M50" s="111">
        <f>IF(RES_hhdet_tes!M50=0,"",RES_hhdet_tes!M50/RES_hhdet_fec!M50)</f>
        <v>0.52875992397329774</v>
      </c>
      <c r="N50" s="111">
        <f>IF(RES_hhdet_tes!N50=0,"",RES_hhdet_tes!N50/RES_hhdet_fec!N50)</f>
        <v>0.5467935147032793</v>
      </c>
      <c r="O50" s="111">
        <f>IF(RES_hhdet_tes!O50=0,"",RES_hhdet_tes!O50/RES_hhdet_fec!O50)</f>
        <v>0.57014174526405559</v>
      </c>
      <c r="P50" s="111">
        <f>IF(RES_hhdet_tes!P50=0,"",RES_hhdet_tes!P50/RES_hhdet_fec!P50)</f>
        <v>0.57149343224898452</v>
      </c>
      <c r="Q50" s="111">
        <f>IF(RES_hhdet_tes!Q50=0,"",RES_hhdet_tes!Q50/RES_hhdet_fec!Q50)</f>
        <v>0.57366880207798221</v>
      </c>
      <c r="R50" s="111">
        <f>IF(RES_hhdet_tes!R50=0,"",RES_hhdet_tes!R50/RES_hhdet_fec!R50)</f>
        <v>0.5807586348278907</v>
      </c>
      <c r="S50" s="111">
        <f>IF(RES_hhdet_tes!S50=0,"",RES_hhdet_tes!S50/RES_hhdet_fec!S50)</f>
        <v>0.5860689171423128</v>
      </c>
      <c r="T50" s="111">
        <f>IF(RES_hhdet_tes!T50=0,"",RES_hhdet_tes!T50/RES_hhdet_fec!T50)</f>
        <v>0.58966240410514792</v>
      </c>
      <c r="U50" s="111">
        <f>IF(RES_hhdet_tes!U50=0,"",RES_hhdet_tes!U50/RES_hhdet_fec!U50)</f>
        <v>0.59545317239683437</v>
      </c>
      <c r="V50" s="111">
        <f>IF(RES_hhdet_tes!V50=0,"",RES_hhdet_tes!V50/RES_hhdet_fec!V50)</f>
        <v>0.60599677248019068</v>
      </c>
      <c r="W50" s="111">
        <f>IF(RES_hhdet_tes!W50=0,"",RES_hhdet_tes!W50/RES_hhdet_fec!W50)</f>
        <v>0.63940999233910201</v>
      </c>
      <c r="X50" s="111">
        <f>IF(RES_hhdet_tes!X50=0,"",RES_hhdet_tes!X50/RES_hhdet_fec!X50)</f>
        <v>0.6731313354046039</v>
      </c>
      <c r="Y50" s="111">
        <f>IF(RES_hhdet_tes!Y50=0,"",RES_hhdet_tes!Y50/RES_hhdet_fec!Y50)</f>
        <v>0.68768138812736745</v>
      </c>
      <c r="DA50" s="63" t="s">
        <v>1953</v>
      </c>
    </row>
    <row r="51" spans="1:105" ht="12" customHeight="1" x14ac:dyDescent="0.25">
      <c r="A51" s="97" t="s">
        <v>137</v>
      </c>
      <c r="B51" s="111">
        <f>IF(RES_hhdet_tes!B51=0,"",RES_hhdet_tes!B51/RES_hhdet_fec!B51)</f>
        <v>0.61900448344920334</v>
      </c>
      <c r="C51" s="111">
        <f>IF(RES_hhdet_tes!C51=0,"",RES_hhdet_tes!C51/RES_hhdet_fec!C51)</f>
        <v>0.58281649023882387</v>
      </c>
      <c r="D51" s="111">
        <f>IF(RES_hhdet_tes!D51=0,"",RES_hhdet_tes!D51/RES_hhdet_fec!D51)</f>
        <v>0.58858972791772346</v>
      </c>
      <c r="E51" s="111">
        <f>IF(RES_hhdet_tes!E51=0,"",RES_hhdet_tes!E51/RES_hhdet_fec!E51)</f>
        <v>0.59944160334482766</v>
      </c>
      <c r="F51" s="111">
        <f>IF(RES_hhdet_tes!F51=0,"",RES_hhdet_tes!F51/RES_hhdet_fec!F51)</f>
        <v>0.59806911299617094</v>
      </c>
      <c r="G51" s="111">
        <f>IF(RES_hhdet_tes!G51=0,"",RES_hhdet_tes!G51/RES_hhdet_fec!G51)</f>
        <v>0.62436189005911735</v>
      </c>
      <c r="H51" s="111">
        <f>IF(RES_hhdet_tes!H51=0,"",RES_hhdet_tes!H51/RES_hhdet_fec!H51)</f>
        <v>0.61633685313199882</v>
      </c>
      <c r="I51" s="111">
        <f>IF(RES_hhdet_tes!I51=0,"",RES_hhdet_tes!I51/RES_hhdet_fec!I51)</f>
        <v>0.62715135040803005</v>
      </c>
      <c r="J51" s="111">
        <f>IF(RES_hhdet_tes!J51=0,"",RES_hhdet_tes!J51/RES_hhdet_fec!J51)</f>
        <v>0.63397492212184903</v>
      </c>
      <c r="K51" s="111">
        <f>IF(RES_hhdet_tes!K51=0,"",RES_hhdet_tes!K51/RES_hhdet_fec!K51)</f>
        <v>0.63283848230034823</v>
      </c>
      <c r="L51" s="111">
        <f>IF(RES_hhdet_tes!L51=0,"",RES_hhdet_tes!L51/RES_hhdet_fec!L51)</f>
        <v>0.64032368065986622</v>
      </c>
      <c r="M51" s="111">
        <f>IF(RES_hhdet_tes!M51=0,"",RES_hhdet_tes!M51/RES_hhdet_fec!M51)</f>
        <v>0.65209800446044219</v>
      </c>
      <c r="N51" s="111">
        <f>IF(RES_hhdet_tes!N51=0,"",RES_hhdet_tes!N51/RES_hhdet_fec!N51)</f>
        <v>0.67212248757075777</v>
      </c>
      <c r="O51" s="111">
        <f>IF(RES_hhdet_tes!O51=0,"",RES_hhdet_tes!O51/RES_hhdet_fec!O51)</f>
        <v>0.67815202456498858</v>
      </c>
      <c r="P51" s="111">
        <f>IF(RES_hhdet_tes!P51=0,"",RES_hhdet_tes!P51/RES_hhdet_fec!P51)</f>
        <v>0.67737189354347338</v>
      </c>
      <c r="Q51" s="111">
        <f>IF(RES_hhdet_tes!Q51=0,"",RES_hhdet_tes!Q51/RES_hhdet_fec!Q51)</f>
        <v>0.66855115441399193</v>
      </c>
      <c r="R51" s="111">
        <f>IF(RES_hhdet_tes!R51=0,"",RES_hhdet_tes!R51/RES_hhdet_fec!R51)</f>
        <v>0.65757215323040885</v>
      </c>
      <c r="S51" s="111">
        <f>IF(RES_hhdet_tes!S51=0,"",RES_hhdet_tes!S51/RES_hhdet_fec!S51)</f>
        <v>0.66491689174340296</v>
      </c>
      <c r="T51" s="111">
        <f>IF(RES_hhdet_tes!T51=0,"",RES_hhdet_tes!T51/RES_hhdet_fec!T51)</f>
        <v>0.65733735252715164</v>
      </c>
      <c r="U51" s="111">
        <f>IF(RES_hhdet_tes!U51=0,"",RES_hhdet_tes!U51/RES_hhdet_fec!U51)</f>
        <v>0.65840432364307255</v>
      </c>
      <c r="V51" s="111">
        <f>IF(RES_hhdet_tes!V51=0,"",RES_hhdet_tes!V51/RES_hhdet_fec!V51)</f>
        <v>0.6822915154080289</v>
      </c>
      <c r="W51" s="111">
        <f>IF(RES_hhdet_tes!W51=0,"",RES_hhdet_tes!W51/RES_hhdet_fec!W51)</f>
        <v>0.67865547089180123</v>
      </c>
      <c r="X51" s="111">
        <f>IF(RES_hhdet_tes!X51=0,"",RES_hhdet_tes!X51/RES_hhdet_fec!X51)</f>
        <v>0.67628123047259447</v>
      </c>
      <c r="Y51" s="111">
        <f>IF(RES_hhdet_tes!Y51=0,"",RES_hhdet_tes!Y51/RES_hhdet_fec!Y51)</f>
        <v>0.68131313799788518</v>
      </c>
      <c r="DA51" s="63" t="s">
        <v>1954</v>
      </c>
    </row>
    <row r="52" spans="1:105" ht="12" customHeight="1" x14ac:dyDescent="0.25">
      <c r="A52" s="100" t="s">
        <v>211</v>
      </c>
      <c r="B52" s="112">
        <f>IF(RES_hhdet_tes!B52=0,"",RES_hhdet_tes!B52/RES_hhdet_fec!B52)</f>
        <v>0.49389756025289006</v>
      </c>
      <c r="C52" s="112">
        <f>IF(RES_hhdet_tes!C52=0,"",RES_hhdet_tes!C52/RES_hhdet_fec!C52)</f>
        <v>0.49389756025289011</v>
      </c>
      <c r="D52" s="112">
        <f>IF(RES_hhdet_tes!D52=0,"",RES_hhdet_tes!D52/RES_hhdet_fec!D52)</f>
        <v>0.49465607749605067</v>
      </c>
      <c r="E52" s="112">
        <f>IF(RES_hhdet_tes!E52=0,"",RES_hhdet_tes!E52/RES_hhdet_fec!E52)</f>
        <v>0.49517392237575802</v>
      </c>
      <c r="F52" s="112">
        <f>IF(RES_hhdet_tes!F52=0,"",RES_hhdet_tes!F52/RES_hhdet_fec!F52)</f>
        <v>0.49522374999016933</v>
      </c>
      <c r="G52" s="112">
        <f>IF(RES_hhdet_tes!G52=0,"",RES_hhdet_tes!G52/RES_hhdet_fec!G52)</f>
        <v>0.49994380987100995</v>
      </c>
      <c r="H52" s="112">
        <f>IF(RES_hhdet_tes!H52=0,"",RES_hhdet_tes!H52/RES_hhdet_fec!H52)</f>
        <v>0.50033492527524714</v>
      </c>
      <c r="I52" s="112">
        <f>IF(RES_hhdet_tes!I52=0,"",RES_hhdet_tes!I52/RES_hhdet_fec!I52)</f>
        <v>0.50861094846334565</v>
      </c>
      <c r="J52" s="112">
        <f>IF(RES_hhdet_tes!J52=0,"",RES_hhdet_tes!J52/RES_hhdet_fec!J52)</f>
        <v>0.51382096345044825</v>
      </c>
      <c r="K52" s="112">
        <f>IF(RES_hhdet_tes!K52=0,"",RES_hhdet_tes!K52/RES_hhdet_fec!K52)</f>
        <v>0.51463469257839189</v>
      </c>
      <c r="L52" s="112">
        <f>IF(RES_hhdet_tes!L52=0,"",RES_hhdet_tes!L52/RES_hhdet_fec!L52)</f>
        <v>0.51626590727512667</v>
      </c>
      <c r="M52" s="112">
        <f>IF(RES_hhdet_tes!M52=0,"",RES_hhdet_tes!M52/RES_hhdet_fec!M52)</f>
        <v>0.52495239262924076</v>
      </c>
      <c r="N52" s="112">
        <f>IF(RES_hhdet_tes!N52=0,"",RES_hhdet_tes!N52/RES_hhdet_fec!N52)</f>
        <v>0.54551206848326339</v>
      </c>
      <c r="O52" s="112">
        <f>IF(RES_hhdet_tes!O52=0,"",RES_hhdet_tes!O52/RES_hhdet_fec!O52)</f>
        <v>0.56509709105778794</v>
      </c>
      <c r="P52" s="112">
        <f>IF(RES_hhdet_tes!P52=0,"",RES_hhdet_tes!P52/RES_hhdet_fec!P52)</f>
        <v>0.56509709105778816</v>
      </c>
      <c r="Q52" s="112">
        <f>IF(RES_hhdet_tes!Q52=0,"",RES_hhdet_tes!Q52/RES_hhdet_fec!Q52)</f>
        <v>0.56580805978968496</v>
      </c>
      <c r="R52" s="112">
        <f>IF(RES_hhdet_tes!R52=0,"",RES_hhdet_tes!R52/RES_hhdet_fec!R52)</f>
        <v>0.56541007914996111</v>
      </c>
      <c r="S52" s="112">
        <f>IF(RES_hhdet_tes!S52=0,"",RES_hhdet_tes!S52/RES_hhdet_fec!S52)</f>
        <v>0.56690672177064572</v>
      </c>
      <c r="T52" s="112">
        <f>IF(RES_hhdet_tes!T52=0,"",RES_hhdet_tes!T52/RES_hhdet_fec!T52)</f>
        <v>0.56848480234245879</v>
      </c>
      <c r="U52" s="112">
        <f>IF(RES_hhdet_tes!U52=0,"",RES_hhdet_tes!U52/RES_hhdet_fec!U52)</f>
        <v>0.57128887096257186</v>
      </c>
      <c r="V52" s="112">
        <f>IF(RES_hhdet_tes!V52=0,"",RES_hhdet_tes!V52/RES_hhdet_fec!V52)</f>
        <v>0.59634770623887656</v>
      </c>
      <c r="W52" s="112">
        <f>IF(RES_hhdet_tes!W52=0,"",RES_hhdet_tes!W52/RES_hhdet_fec!W52)</f>
        <v>0.60371352373712783</v>
      </c>
      <c r="X52" s="112">
        <f>IF(RES_hhdet_tes!X52=0,"",RES_hhdet_tes!X52/RES_hhdet_fec!X52)</f>
        <v>0.6023854952388612</v>
      </c>
      <c r="Y52" s="112">
        <f>IF(RES_hhdet_tes!Y52=0,"",RES_hhdet_tes!Y52/RES_hhdet_fec!Y52)</f>
        <v>0.60973850275552877</v>
      </c>
      <c r="DA52" s="131" t="s">
        <v>1955</v>
      </c>
    </row>
    <row r="53" spans="1:105" ht="12" customHeight="1" x14ac:dyDescent="0.25">
      <c r="A53" s="103" t="s">
        <v>52</v>
      </c>
      <c r="B53" s="113">
        <f>IF(RES_hhdet_tes!B53=0,"",RES_hhdet_tes!B53/RES_hhdet_fec!B53)</f>
        <v>1</v>
      </c>
      <c r="C53" s="113">
        <f>IF(RES_hhdet_tes!C53=0,"",RES_hhdet_tes!C53/RES_hhdet_fec!C53)</f>
        <v>1</v>
      </c>
      <c r="D53" s="113">
        <f>IF(RES_hhdet_tes!D53=0,"",RES_hhdet_tes!D53/RES_hhdet_fec!D53)</f>
        <v>1</v>
      </c>
      <c r="E53" s="113">
        <f>IF(RES_hhdet_tes!E53=0,"",RES_hhdet_tes!E53/RES_hhdet_fec!E53)</f>
        <v>1</v>
      </c>
      <c r="F53" s="113">
        <f>IF(RES_hhdet_tes!F53=0,"",RES_hhdet_tes!F53/RES_hhdet_fec!F53)</f>
        <v>1</v>
      </c>
      <c r="G53" s="113">
        <f>IF(RES_hhdet_tes!G53=0,"",RES_hhdet_tes!G53/RES_hhdet_fec!G53)</f>
        <v>1</v>
      </c>
      <c r="H53" s="113">
        <f>IF(RES_hhdet_tes!H53=0,"",RES_hhdet_tes!H53/RES_hhdet_fec!H53)</f>
        <v>1</v>
      </c>
      <c r="I53" s="113">
        <f>IF(RES_hhdet_tes!I53=0,"",RES_hhdet_tes!I53/RES_hhdet_fec!I53)</f>
        <v>1</v>
      </c>
      <c r="J53" s="113">
        <f>IF(RES_hhdet_tes!J53=0,"",RES_hhdet_tes!J53/RES_hhdet_fec!J53)</f>
        <v>1</v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X53" s="113">
        <f>IF(RES_hhdet_tes!X53=0,"",RES_hhdet_tes!X53/RES_hhdet_fec!X53)</f>
        <v>1</v>
      </c>
      <c r="Y53" s="113">
        <f>IF(RES_hhdet_tes!Y53=0,"",RES_hhdet_tes!Y53/RES_hhdet_fec!Y53)</f>
        <v>1</v>
      </c>
      <c r="DA53" s="132" t="s">
        <v>1956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0.61827213820827298</v>
      </c>
      <c r="C54" s="112">
        <f>IF(RES_hhdet_tes!C54=0,"",RES_hhdet_tes!C54/RES_hhdet_fec!C54)</f>
        <v>0.62008366167986773</v>
      </c>
      <c r="D54" s="112">
        <f>IF(RES_hhdet_tes!D54=0,"",RES_hhdet_tes!D54/RES_hhdet_fec!D54)</f>
        <v>0.62162316636543746</v>
      </c>
      <c r="E54" s="112">
        <f>IF(RES_hhdet_tes!E54=0,"",RES_hhdet_tes!E54/RES_hhdet_fec!E54)</f>
        <v>0.62423703713625611</v>
      </c>
      <c r="F54" s="112">
        <f>IF(RES_hhdet_tes!F54=0,"",RES_hhdet_tes!F54/RES_hhdet_fec!F54)</f>
        <v>0.62753653067349924</v>
      </c>
      <c r="G54" s="112">
        <f>IF(RES_hhdet_tes!G54=0,"",RES_hhdet_tes!G54/RES_hhdet_fec!G54)</f>
        <v>0.63362001943009938</v>
      </c>
      <c r="H54" s="112">
        <f>IF(RES_hhdet_tes!H54=0,"",RES_hhdet_tes!H54/RES_hhdet_fec!H54)</f>
        <v>0.63989739039064786</v>
      </c>
      <c r="I54" s="112">
        <f>IF(RES_hhdet_tes!I54=0,"",RES_hhdet_tes!I54/RES_hhdet_fec!I54)</f>
        <v>0.64316756117575113</v>
      </c>
      <c r="J54" s="112">
        <f>IF(RES_hhdet_tes!J54=0,"",RES_hhdet_tes!J54/RES_hhdet_fec!J54)</f>
        <v>0.64389522865491777</v>
      </c>
      <c r="K54" s="112">
        <f>IF(RES_hhdet_tes!K54=0,"",RES_hhdet_tes!K54/RES_hhdet_fec!K54)</f>
        <v>0.64436067416547349</v>
      </c>
      <c r="L54" s="112">
        <f>IF(RES_hhdet_tes!L54=0,"",RES_hhdet_tes!L54/RES_hhdet_fec!L54)</f>
        <v>0.64517300932136334</v>
      </c>
      <c r="M54" s="112">
        <f>IF(RES_hhdet_tes!M54=0,"",RES_hhdet_tes!M54/RES_hhdet_fec!M54)</f>
        <v>0.64979127023117056</v>
      </c>
      <c r="N54" s="112">
        <f>IF(RES_hhdet_tes!N54=0,"",RES_hhdet_tes!N54/RES_hhdet_fec!N54)</f>
        <v>0.65747341626930778</v>
      </c>
      <c r="O54" s="112">
        <f>IF(RES_hhdet_tes!O54=0,"",RES_hhdet_tes!O54/RES_hhdet_fec!O54)</f>
        <v>0.67080443408081503</v>
      </c>
      <c r="P54" s="112">
        <f>IF(RES_hhdet_tes!P54=0,"",RES_hhdet_tes!P54/RES_hhdet_fec!P54)</f>
        <v>0.67941707383557526</v>
      </c>
      <c r="Q54" s="112">
        <f>IF(RES_hhdet_tes!Q54=0,"",RES_hhdet_tes!Q54/RES_hhdet_fec!Q54)</f>
        <v>0.68272424951522581</v>
      </c>
      <c r="R54" s="112">
        <f>IF(RES_hhdet_tes!R54=0,"",RES_hhdet_tes!R54/RES_hhdet_fec!R54)</f>
        <v>0.68374710864780452</v>
      </c>
      <c r="S54" s="112">
        <f>IF(RES_hhdet_tes!S54=0,"",RES_hhdet_tes!S54/RES_hhdet_fec!S54)</f>
        <v>0.69170675282280358</v>
      </c>
      <c r="T54" s="112">
        <f>IF(RES_hhdet_tes!T54=0,"",RES_hhdet_tes!T54/RES_hhdet_fec!T54)</f>
        <v>0.70770607549744402</v>
      </c>
      <c r="U54" s="112">
        <f>IF(RES_hhdet_tes!U54=0,"",RES_hhdet_tes!U54/RES_hhdet_fec!U54)</f>
        <v>0.75819046630396558</v>
      </c>
      <c r="V54" s="112">
        <f>IF(RES_hhdet_tes!V54=0,"",RES_hhdet_tes!V54/RES_hhdet_fec!V54)</f>
        <v>0.77869254527825293</v>
      </c>
      <c r="W54" s="112">
        <f>IF(RES_hhdet_tes!W54=0,"",RES_hhdet_tes!W54/RES_hhdet_fec!W54)</f>
        <v>0.79164099435615132</v>
      </c>
      <c r="X54" s="112">
        <f>IF(RES_hhdet_tes!X54=0,"",RES_hhdet_tes!X54/RES_hhdet_fec!X54)</f>
        <v>0.79718160982619302</v>
      </c>
      <c r="Y54" s="112">
        <f>IF(RES_hhdet_tes!Y54=0,"",RES_hhdet_tes!Y54/RES_hhdet_fec!Y54)</f>
        <v>0.7983141127445913</v>
      </c>
      <c r="DA54" s="131" t="s">
        <v>1957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0.72947678065317068</v>
      </c>
      <c r="C55" s="113">
        <f>IF(RES_hhdet_tes!C55=0,"",RES_hhdet_tes!C55/RES_hhdet_fec!C55)</f>
        <v>0.70026325155539071</v>
      </c>
      <c r="D55" s="113">
        <f>IF(RES_hhdet_tes!D55=0,"",RES_hhdet_tes!D55/RES_hhdet_fec!D55)</f>
        <v>0.70627112844616835</v>
      </c>
      <c r="E55" s="113">
        <f>IF(RES_hhdet_tes!E55=0,"",RES_hhdet_tes!E55/RES_hhdet_fec!E55)</f>
        <v>0.71721734211872268</v>
      </c>
      <c r="F55" s="113">
        <f>IF(RES_hhdet_tes!F55=0,"",RES_hhdet_tes!F55/RES_hhdet_fec!F55)</f>
        <v>0.71865656184092885</v>
      </c>
      <c r="G55" s="113">
        <f>IF(RES_hhdet_tes!G55=0,"",RES_hhdet_tes!G55/RES_hhdet_fec!G55)</f>
        <v>0.74223159403598082</v>
      </c>
      <c r="H55" s="113">
        <f>IF(RES_hhdet_tes!H55=0,"",RES_hhdet_tes!H55/RES_hhdet_fec!H55)</f>
        <v>0.74049790793599946</v>
      </c>
      <c r="I55" s="113">
        <f>IF(RES_hhdet_tes!I55=0,"",RES_hhdet_tes!I55/RES_hhdet_fec!I55)</f>
        <v>0.74636085173800781</v>
      </c>
      <c r="J55" s="113">
        <f>IF(RES_hhdet_tes!J55=0,"",RES_hhdet_tes!J55/RES_hhdet_fec!J55)</f>
        <v>0.74857186772020001</v>
      </c>
      <c r="K55" s="113">
        <f>IF(RES_hhdet_tes!K55=0,"",RES_hhdet_tes!K55/RES_hhdet_fec!K55)</f>
        <v>0.74746617891719525</v>
      </c>
      <c r="L55" s="113">
        <f>IF(RES_hhdet_tes!L55=0,"",RES_hhdet_tes!L55/RES_hhdet_fec!L55)</f>
        <v>0.75295581683447788</v>
      </c>
      <c r="M55" s="113">
        <f>IF(RES_hhdet_tes!M55=0,"",RES_hhdet_tes!M55/RES_hhdet_fec!M55)</f>
        <v>0.75889257862365755</v>
      </c>
      <c r="N55" s="113">
        <f>IF(RES_hhdet_tes!N55=0,"",RES_hhdet_tes!N55/RES_hhdet_fec!N55)</f>
        <v>0.76544482072568498</v>
      </c>
      <c r="O55" s="113">
        <f>IF(RES_hhdet_tes!O55=0,"",RES_hhdet_tes!O55/RES_hhdet_fec!O55)</f>
        <v>0.76580070845855031</v>
      </c>
      <c r="P55" s="113">
        <f>IF(RES_hhdet_tes!P55=0,"",RES_hhdet_tes!P55/RES_hhdet_fec!P55)</f>
        <v>0.77327593090450564</v>
      </c>
      <c r="Q55" s="113">
        <f>IF(RES_hhdet_tes!Q55=0,"",RES_hhdet_tes!Q55/RES_hhdet_fec!Q55)</f>
        <v>0.77137745280641867</v>
      </c>
      <c r="R55" s="113">
        <f>IF(RES_hhdet_tes!R55=0,"",RES_hhdet_tes!R55/RES_hhdet_fec!R55)</f>
        <v>0.76354713504571536</v>
      </c>
      <c r="S55" s="113">
        <f>IF(RES_hhdet_tes!S55=0,"",RES_hhdet_tes!S55/RES_hhdet_fec!S55)</f>
        <v>0.77348863029554416</v>
      </c>
      <c r="T55" s="113">
        <f>IF(RES_hhdet_tes!T55=0,"",RES_hhdet_tes!T55/RES_hhdet_fec!T55)</f>
        <v>0.77721067375113662</v>
      </c>
      <c r="U55" s="113">
        <f>IF(RES_hhdet_tes!U55=0,"",RES_hhdet_tes!U55/RES_hhdet_fec!U55)</f>
        <v>0.81617958335977558</v>
      </c>
      <c r="V55" s="113">
        <f>IF(RES_hhdet_tes!V55=0,"",RES_hhdet_tes!V55/RES_hhdet_fec!V55)</f>
        <v>0.83573593642510335</v>
      </c>
      <c r="W55" s="113">
        <f>IF(RES_hhdet_tes!W55=0,"",RES_hhdet_tes!W55/RES_hhdet_fec!W55)</f>
        <v>0.84091968311554743</v>
      </c>
      <c r="X55" s="113">
        <f>IF(RES_hhdet_tes!X55=0,"",RES_hhdet_tes!X55/RES_hhdet_fec!X55)</f>
        <v>0.84502767312777949</v>
      </c>
      <c r="Y55" s="113">
        <f>IF(RES_hhdet_tes!Y55=0,"",RES_hhdet_tes!Y55/RES_hhdet_fec!Y55)</f>
        <v>0.84479108815133686</v>
      </c>
      <c r="DA55" s="132" t="s">
        <v>1958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0.61827213820827298</v>
      </c>
      <c r="C56" s="111">
        <f>IF(RES_hhdet_tes!C56=0,"",RES_hhdet_tes!C56/RES_hhdet_fec!C56)</f>
        <v>0.62005032205953192</v>
      </c>
      <c r="D56" s="111">
        <f>IF(RES_hhdet_tes!D56=0,"",RES_hhdet_tes!D56/RES_hhdet_fec!D56)</f>
        <v>0.62194468364282895</v>
      </c>
      <c r="E56" s="111">
        <f>IF(RES_hhdet_tes!E56=0,"",RES_hhdet_tes!E56/RES_hhdet_fec!E56)</f>
        <v>0.6243935307418168</v>
      </c>
      <c r="F56" s="111">
        <f>IF(RES_hhdet_tes!F56=0,"",RES_hhdet_tes!F56/RES_hhdet_fec!F56)</f>
        <v>0.62744266529352344</v>
      </c>
      <c r="G56" s="111">
        <f>IF(RES_hhdet_tes!G56=0,"",RES_hhdet_tes!G56/RES_hhdet_fec!G56)</f>
        <v>0.63389763437780666</v>
      </c>
      <c r="H56" s="111">
        <f>IF(RES_hhdet_tes!H56=0,"",RES_hhdet_tes!H56/RES_hhdet_fec!H56)</f>
        <v>0.64010011770255393</v>
      </c>
      <c r="I56" s="111">
        <f>IF(RES_hhdet_tes!I56=0,"",RES_hhdet_tes!I56/RES_hhdet_fec!I56)</f>
        <v>0.6442523847984708</v>
      </c>
      <c r="J56" s="111">
        <f>IF(RES_hhdet_tes!J56=0,"",RES_hhdet_tes!J56/RES_hhdet_fec!J56)</f>
        <v>0.6449505758370111</v>
      </c>
      <c r="K56" s="111">
        <f>IF(RES_hhdet_tes!K56=0,"",RES_hhdet_tes!K56/RES_hhdet_fec!K56)</f>
        <v>0.64545784491225899</v>
      </c>
      <c r="L56" s="111">
        <f>IF(RES_hhdet_tes!L56=0,"",RES_hhdet_tes!L56/RES_hhdet_fec!L56)</f>
        <v>0.64628084882686854</v>
      </c>
      <c r="M56" s="111">
        <f>IF(RES_hhdet_tes!M56=0,"",RES_hhdet_tes!M56/RES_hhdet_fec!M56)</f>
        <v>0.64979944455732053</v>
      </c>
      <c r="N56" s="111">
        <f>IF(RES_hhdet_tes!N56=0,"",RES_hhdet_tes!N56/RES_hhdet_fec!N56)</f>
        <v>0.65644897856442797</v>
      </c>
      <c r="O56" s="111">
        <f>IF(RES_hhdet_tes!O56=0,"",RES_hhdet_tes!O56/RES_hhdet_fec!O56)</f>
        <v>0.66846977950491471</v>
      </c>
      <c r="P56" s="111">
        <f>IF(RES_hhdet_tes!P56=0,"",RES_hhdet_tes!P56/RES_hhdet_fec!P56)</f>
        <v>0.67852622974262733</v>
      </c>
      <c r="Q56" s="111">
        <f>IF(RES_hhdet_tes!Q56=0,"",RES_hhdet_tes!Q56/RES_hhdet_fec!Q56)</f>
        <v>0.68550460639425526</v>
      </c>
      <c r="R56" s="111">
        <f>IF(RES_hhdet_tes!R56=0,"",RES_hhdet_tes!R56/RES_hhdet_fec!R56)</f>
        <v>0.68629655149156754</v>
      </c>
      <c r="S56" s="111">
        <f>IF(RES_hhdet_tes!S56=0,"",RES_hhdet_tes!S56/RES_hhdet_fec!S56)</f>
        <v>0.69254184288077147</v>
      </c>
      <c r="T56" s="111">
        <f>IF(RES_hhdet_tes!T56=0,"",RES_hhdet_tes!T56/RES_hhdet_fec!T56)</f>
        <v>0.70551083737948983</v>
      </c>
      <c r="U56" s="111">
        <f>IF(RES_hhdet_tes!U56=0,"",RES_hhdet_tes!U56/RES_hhdet_fec!U56)</f>
        <v>0.7542839359211625</v>
      </c>
      <c r="V56" s="111">
        <f>IF(RES_hhdet_tes!V56=0,"",RES_hhdet_tes!V56/RES_hhdet_fec!V56)</f>
        <v>0.77777899760301272</v>
      </c>
      <c r="W56" s="111">
        <f>IF(RES_hhdet_tes!W56=0,"",RES_hhdet_tes!W56/RES_hhdet_fec!W56)</f>
        <v>0.79223959759608131</v>
      </c>
      <c r="X56" s="111">
        <f>IF(RES_hhdet_tes!X56=0,"",RES_hhdet_tes!X56/RES_hhdet_fec!X56)</f>
        <v>0.79818570048072368</v>
      </c>
      <c r="Y56" s="111">
        <f>IF(RES_hhdet_tes!Y56=0,"",RES_hhdet_tes!Y56/RES_hhdet_fec!Y56)</f>
        <v>0.79915970034252737</v>
      </c>
      <c r="DA56" s="63" t="s">
        <v>1959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X57" s="111">
        <f>IF(RES_hhdet_tes!X57=0,"",RES_hhdet_tes!X57/RES_hhdet_fec!X57)</f>
        <v>1</v>
      </c>
      <c r="Y57" s="111">
        <f>IF(RES_hhdet_tes!Y57=0,"",RES_hhdet_tes!Y57/RES_hhdet_fec!Y57)</f>
        <v>1</v>
      </c>
      <c r="DA57" s="63" t="s">
        <v>1960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0.76770167268012435</v>
      </c>
      <c r="C58" s="124">
        <f>IF(RES_hhdet_tes!C58=0,"",RES_hhdet_tes!C58/RES_hhdet_fec!C58)</f>
        <v>0.76894351181498455</v>
      </c>
      <c r="D58" s="124">
        <f>IF(RES_hhdet_tes!D58=0,"",RES_hhdet_tes!D58/RES_hhdet_fec!D58)</f>
        <v>0.77003636338280756</v>
      </c>
      <c r="E58" s="124">
        <f>IF(RES_hhdet_tes!E58=0,"",RES_hhdet_tes!E58/RES_hhdet_fec!E58)</f>
        <v>0.77185330825377851</v>
      </c>
      <c r="F58" s="124">
        <f>IF(RES_hhdet_tes!F58=0,"",RES_hhdet_tes!F58/RES_hhdet_fec!F58)</f>
        <v>0.77412530261677837</v>
      </c>
      <c r="G58" s="124">
        <f>IF(RES_hhdet_tes!G58=0,"",RES_hhdet_tes!G58/RES_hhdet_fec!G58)</f>
        <v>0.77826921614014677</v>
      </c>
      <c r="H58" s="124">
        <f>IF(RES_hhdet_tes!H58=0,"",RES_hhdet_tes!H58/RES_hhdet_fec!H58)</f>
        <v>0.78262486466420056</v>
      </c>
      <c r="I58" s="124">
        <f>IF(RES_hhdet_tes!I58=0,"",RES_hhdet_tes!I58/RES_hhdet_fec!I58)</f>
        <v>0.78490440212755375</v>
      </c>
      <c r="J58" s="124">
        <f>IF(RES_hhdet_tes!J58=0,"",RES_hhdet_tes!J58/RES_hhdet_fec!J58)</f>
        <v>0.78525901836752532</v>
      </c>
      <c r="K58" s="124">
        <f>IF(RES_hhdet_tes!K58=0,"",RES_hhdet_tes!K58/RES_hhdet_fec!K58)</f>
        <v>0.78611111927214616</v>
      </c>
      <c r="L58" s="124">
        <f>IF(RES_hhdet_tes!L58=0,"",RES_hhdet_tes!L58/RES_hhdet_fec!L58)</f>
        <v>0.78711570704956835</v>
      </c>
      <c r="M58" s="124">
        <f>IF(RES_hhdet_tes!M58=0,"",RES_hhdet_tes!M58/RES_hhdet_fec!M58)</f>
        <v>0.78960106079630799</v>
      </c>
      <c r="N58" s="124">
        <f>IF(RES_hhdet_tes!N58=0,"",RES_hhdet_tes!N58/RES_hhdet_fec!N58)</f>
        <v>0.7938236405151371</v>
      </c>
      <c r="O58" s="124">
        <f>IF(RES_hhdet_tes!O58=0,"",RES_hhdet_tes!O58/RES_hhdet_fec!O58)</f>
        <v>0.79918958739381318</v>
      </c>
      <c r="P58" s="124">
        <f>IF(RES_hhdet_tes!P58=0,"",RES_hhdet_tes!P58/RES_hhdet_fec!P58)</f>
        <v>0.80014058732605275</v>
      </c>
      <c r="Q58" s="124">
        <f>IF(RES_hhdet_tes!Q58=0,"",RES_hhdet_tes!Q58/RES_hhdet_fec!Q58)</f>
        <v>0.80180120760605822</v>
      </c>
      <c r="R58" s="124">
        <f>IF(RES_hhdet_tes!R58=0,"",RES_hhdet_tes!R58/RES_hhdet_fec!R58)</f>
        <v>0.80353780190325397</v>
      </c>
      <c r="S58" s="124">
        <f>IF(RES_hhdet_tes!S58=0,"",RES_hhdet_tes!S58/RES_hhdet_fec!S58)</f>
        <v>0.80923014456796949</v>
      </c>
      <c r="T58" s="124">
        <f>IF(RES_hhdet_tes!T58=0,"",RES_hhdet_tes!T58/RES_hhdet_fec!T58)</f>
        <v>0.82042751940933767</v>
      </c>
      <c r="U58" s="124">
        <f>IF(RES_hhdet_tes!U58=0,"",RES_hhdet_tes!U58/RES_hhdet_fec!U58)</f>
        <v>0.83941189897096513</v>
      </c>
      <c r="V58" s="124">
        <f>IF(RES_hhdet_tes!V58=0,"",RES_hhdet_tes!V58/RES_hhdet_fec!V58)</f>
        <v>0.85901778784890193</v>
      </c>
      <c r="W58" s="124">
        <f>IF(RES_hhdet_tes!W58=0,"",RES_hhdet_tes!W58/RES_hhdet_fec!W58)</f>
        <v>0.87258591717986633</v>
      </c>
      <c r="X58" s="124">
        <f>IF(RES_hhdet_tes!X58=0,"",RES_hhdet_tes!X58/RES_hhdet_fec!X58)</f>
        <v>0.8757971594778704</v>
      </c>
      <c r="Y58" s="124">
        <f>IF(RES_hhdet_tes!Y58=0,"",RES_hhdet_tes!Y58/RES_hhdet_fec!Y58)</f>
        <v>0.87894886405048855</v>
      </c>
      <c r="DA58" s="130" t="s">
        <v>1961</v>
      </c>
    </row>
    <row r="59" spans="1:105" ht="12" customHeight="1" x14ac:dyDescent="0.25">
      <c r="A59" s="97" t="s">
        <v>50</v>
      </c>
      <c r="B59" s="111" t="str">
        <f>IF(RES_hhdet_tes!B59=0,"",RES_hhdet_tes!B59/RES_hhdet_fec!B59)</f>
        <v/>
      </c>
      <c r="C59" s="111" t="str">
        <f>IF(RES_hhdet_tes!C59=0,"",RES_hhdet_tes!C59/RES_hhdet_fec!C59)</f>
        <v/>
      </c>
      <c r="D59" s="111" t="str">
        <f>IF(RES_hhdet_tes!D59=0,"",RES_hhdet_tes!D59/RES_hhdet_fec!D59)</f>
        <v/>
      </c>
      <c r="E59" s="111" t="str">
        <f>IF(RES_hhdet_tes!E59=0,"",RES_hhdet_tes!E59/RES_hhdet_fec!E59)</f>
        <v/>
      </c>
      <c r="F59" s="111" t="str">
        <f>IF(RES_hhdet_tes!F59=0,"",RES_hhdet_tes!F59/RES_hhdet_fec!F59)</f>
        <v/>
      </c>
      <c r="G59" s="111" t="str">
        <f>IF(RES_hhdet_tes!G59=0,"",RES_hhdet_tes!G59/RES_hhdet_fec!G59)</f>
        <v/>
      </c>
      <c r="H59" s="111" t="str">
        <f>IF(RES_hhdet_tes!H59=0,"",RES_hhdet_tes!H59/RES_hhdet_fec!H59)</f>
        <v/>
      </c>
      <c r="I59" s="111" t="str">
        <f>IF(RES_hhdet_tes!I59=0,"",RES_hhdet_tes!I59/RES_hhdet_fec!I59)</f>
        <v/>
      </c>
      <c r="J59" s="111" t="str">
        <f>IF(RES_hhdet_tes!J59=0,"",RES_hhdet_tes!J59/RES_hhdet_fec!J59)</f>
        <v/>
      </c>
      <c r="K59" s="111" t="str">
        <f>IF(RES_hhdet_tes!K59=0,"",RES_hhdet_tes!K59/RES_hhdet_fec!K59)</f>
        <v/>
      </c>
      <c r="L59" s="111" t="str">
        <f>IF(RES_hhdet_tes!L59=0,"",RES_hhdet_tes!L59/RES_hhdet_fec!L59)</f>
        <v/>
      </c>
      <c r="M59" s="111" t="str">
        <f>IF(RES_hhdet_tes!M59=0,"",RES_hhdet_tes!M59/RES_hhdet_fec!M59)</f>
        <v/>
      </c>
      <c r="N59" s="111" t="str">
        <f>IF(RES_hhdet_tes!N59=0,"",RES_hhdet_tes!N59/RES_hhdet_fec!N59)</f>
        <v/>
      </c>
      <c r="O59" s="111" t="str">
        <f>IF(RES_hhdet_tes!O59=0,"",RES_hhdet_tes!O59/RES_hhdet_fec!O59)</f>
        <v/>
      </c>
      <c r="P59" s="111" t="str">
        <f>IF(RES_hhdet_tes!P59=0,"",RES_hhdet_tes!P59/RES_hhdet_fec!P59)</f>
        <v/>
      </c>
      <c r="Q59" s="111" t="str">
        <f>IF(RES_hhdet_tes!Q59=0,"",RES_hhdet_tes!Q59/RES_hhdet_fec!Q59)</f>
        <v/>
      </c>
      <c r="R59" s="111" t="str">
        <f>IF(RES_hhdet_tes!R59=0,"",RES_hhdet_tes!R59/RES_hhdet_fec!R59)</f>
        <v/>
      </c>
      <c r="S59" s="111" t="str">
        <f>IF(RES_hhdet_tes!S59=0,"",RES_hhdet_tes!S59/RES_hhdet_fec!S59)</f>
        <v/>
      </c>
      <c r="T59" s="111" t="str">
        <f>IF(RES_hhdet_tes!T59=0,"",RES_hhdet_tes!T59/RES_hhdet_fec!T59)</f>
        <v/>
      </c>
      <c r="U59" s="111" t="str">
        <f>IF(RES_hhdet_tes!U59=0,"",RES_hhdet_tes!U59/RES_hhdet_fec!U59)</f>
        <v/>
      </c>
      <c r="V59" s="111" t="str">
        <f>IF(RES_hhdet_tes!V59=0,"",RES_hhdet_tes!V59/RES_hhdet_fec!V59)</f>
        <v/>
      </c>
      <c r="W59" s="111" t="str">
        <f>IF(RES_hhdet_tes!W59=0,"",RES_hhdet_tes!W59/RES_hhdet_fec!W59)</f>
        <v/>
      </c>
      <c r="X59" s="111" t="str">
        <f>IF(RES_hhdet_tes!X59=0,"",RES_hhdet_tes!X59/RES_hhdet_fec!X59)</f>
        <v/>
      </c>
      <c r="Y59" s="111" t="str">
        <f>IF(RES_hhdet_tes!Y59=0,"",RES_hhdet_tes!Y59/RES_hhdet_fec!Y59)</f>
        <v/>
      </c>
      <c r="DA59" s="63" t="s">
        <v>1962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0.76770167268012435</v>
      </c>
      <c r="C60" s="45">
        <f>IF(RES_hhdet_tes!C60=0,"",RES_hhdet_tes!C60/RES_hhdet_fec!C60)</f>
        <v>0.76894351181498455</v>
      </c>
      <c r="D60" s="45">
        <f>IF(RES_hhdet_tes!D60=0,"",RES_hhdet_tes!D60/RES_hhdet_fec!D60)</f>
        <v>0.77003636338280756</v>
      </c>
      <c r="E60" s="45">
        <f>IF(RES_hhdet_tes!E60=0,"",RES_hhdet_tes!E60/RES_hhdet_fec!E60)</f>
        <v>0.77185330825377851</v>
      </c>
      <c r="F60" s="45">
        <f>IF(RES_hhdet_tes!F60=0,"",RES_hhdet_tes!F60/RES_hhdet_fec!F60)</f>
        <v>0.77412530261677837</v>
      </c>
      <c r="G60" s="45">
        <f>IF(RES_hhdet_tes!G60=0,"",RES_hhdet_tes!G60/RES_hhdet_fec!G60)</f>
        <v>0.77826921614014677</v>
      </c>
      <c r="H60" s="45">
        <f>IF(RES_hhdet_tes!H60=0,"",RES_hhdet_tes!H60/RES_hhdet_fec!H60)</f>
        <v>0.78262486466420056</v>
      </c>
      <c r="I60" s="45">
        <f>IF(RES_hhdet_tes!I60=0,"",RES_hhdet_tes!I60/RES_hhdet_fec!I60)</f>
        <v>0.78490440212755375</v>
      </c>
      <c r="J60" s="45">
        <f>IF(RES_hhdet_tes!J60=0,"",RES_hhdet_tes!J60/RES_hhdet_fec!J60)</f>
        <v>0.78525901836752532</v>
      </c>
      <c r="K60" s="45">
        <f>IF(RES_hhdet_tes!K60=0,"",RES_hhdet_tes!K60/RES_hhdet_fec!K60)</f>
        <v>0.78611111927214616</v>
      </c>
      <c r="L60" s="45">
        <f>IF(RES_hhdet_tes!L60=0,"",RES_hhdet_tes!L60/RES_hhdet_fec!L60)</f>
        <v>0.78711570704956835</v>
      </c>
      <c r="M60" s="45">
        <f>IF(RES_hhdet_tes!M60=0,"",RES_hhdet_tes!M60/RES_hhdet_fec!M60)</f>
        <v>0.78960106079630799</v>
      </c>
      <c r="N60" s="45">
        <f>IF(RES_hhdet_tes!N60=0,"",RES_hhdet_tes!N60/RES_hhdet_fec!N60)</f>
        <v>0.7938236405151371</v>
      </c>
      <c r="O60" s="45">
        <f>IF(RES_hhdet_tes!O60=0,"",RES_hhdet_tes!O60/RES_hhdet_fec!O60)</f>
        <v>0.79918958739381318</v>
      </c>
      <c r="P60" s="45">
        <f>IF(RES_hhdet_tes!P60=0,"",RES_hhdet_tes!P60/RES_hhdet_fec!P60)</f>
        <v>0.80014058732605275</v>
      </c>
      <c r="Q60" s="45">
        <f>IF(RES_hhdet_tes!Q60=0,"",RES_hhdet_tes!Q60/RES_hhdet_fec!Q60)</f>
        <v>0.80180120760605822</v>
      </c>
      <c r="R60" s="45">
        <f>IF(RES_hhdet_tes!R60=0,"",RES_hhdet_tes!R60/RES_hhdet_fec!R60)</f>
        <v>0.80353780190325397</v>
      </c>
      <c r="S60" s="45">
        <f>IF(RES_hhdet_tes!S60=0,"",RES_hhdet_tes!S60/RES_hhdet_fec!S60)</f>
        <v>0.80923014456796949</v>
      </c>
      <c r="T60" s="45">
        <f>IF(RES_hhdet_tes!T60=0,"",RES_hhdet_tes!T60/RES_hhdet_fec!T60)</f>
        <v>0.82042751940933767</v>
      </c>
      <c r="U60" s="45">
        <f>IF(RES_hhdet_tes!U60=0,"",RES_hhdet_tes!U60/RES_hhdet_fec!U60)</f>
        <v>0.83941189897096513</v>
      </c>
      <c r="V60" s="45">
        <f>IF(RES_hhdet_tes!V60=0,"",RES_hhdet_tes!V60/RES_hhdet_fec!V60)</f>
        <v>0.85901778784890193</v>
      </c>
      <c r="W60" s="45">
        <f>IF(RES_hhdet_tes!W60=0,"",RES_hhdet_tes!W60/RES_hhdet_fec!W60)</f>
        <v>0.87258591717986633</v>
      </c>
      <c r="X60" s="45">
        <f>IF(RES_hhdet_tes!X60=0,"",RES_hhdet_tes!X60/RES_hhdet_fec!X60)</f>
        <v>0.8757971594778704</v>
      </c>
      <c r="Y60" s="45">
        <f>IF(RES_hhdet_tes!Y60=0,"",RES_hhdet_tes!Y60/RES_hhdet_fec!Y60)</f>
        <v>0.87894886405048855</v>
      </c>
      <c r="DA60" s="60" t="s">
        <v>1963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0.48447184443261437</v>
      </c>
      <c r="C62" s="119">
        <f>IF(RES_hhdet_tes!C62=0,"",RES_hhdet_tes!C62/RES_hhdet_fec!C62)</f>
        <v>0.48517723583480421</v>
      </c>
      <c r="D62" s="119">
        <f>IF(RES_hhdet_tes!D62=0,"",RES_hhdet_tes!D62/RES_hhdet_fec!D62)</f>
        <v>0.48555795465223839</v>
      </c>
      <c r="E62" s="119">
        <f>IF(RES_hhdet_tes!E62=0,"",RES_hhdet_tes!E62/RES_hhdet_fec!E62)</f>
        <v>0.48575064062154216</v>
      </c>
      <c r="F62" s="119">
        <f>IF(RES_hhdet_tes!F62=0,"",RES_hhdet_tes!F62/RES_hhdet_fec!F62)</f>
        <v>0.48597333677816529</v>
      </c>
      <c r="G62" s="119">
        <f>IF(RES_hhdet_tes!G62=0,"",RES_hhdet_tes!G62/RES_hhdet_fec!G62)</f>
        <v>0.48591780797893513</v>
      </c>
      <c r="H62" s="119">
        <f>IF(RES_hhdet_tes!H62=0,"",RES_hhdet_tes!H62/RES_hhdet_fec!H62)</f>
        <v>0.48689700754169429</v>
      </c>
      <c r="I62" s="119">
        <f>IF(RES_hhdet_tes!I62=0,"",RES_hhdet_tes!I62/RES_hhdet_fec!I62)</f>
        <v>0.50607536692847488</v>
      </c>
      <c r="J62" s="119">
        <f>IF(RES_hhdet_tes!J62=0,"",RES_hhdet_tes!J62/RES_hhdet_fec!J62)</f>
        <v>0.52726144503197447</v>
      </c>
      <c r="K62" s="119">
        <f>IF(RES_hhdet_tes!K62=0,"",RES_hhdet_tes!K62/RES_hhdet_fec!K62)</f>
        <v>0.5395157269858718</v>
      </c>
      <c r="L62" s="119">
        <f>IF(RES_hhdet_tes!L62=0,"",RES_hhdet_tes!L62/RES_hhdet_fec!L62)</f>
        <v>0.5447095476328877</v>
      </c>
      <c r="M62" s="119">
        <f>IF(RES_hhdet_tes!M62=0,"",RES_hhdet_tes!M62/RES_hhdet_fec!M62)</f>
        <v>0.55157019712818978</v>
      </c>
      <c r="N62" s="119">
        <f>IF(RES_hhdet_tes!N62=0,"",RES_hhdet_tes!N62/RES_hhdet_fec!N62)</f>
        <v>0.55828621443511506</v>
      </c>
      <c r="O62" s="119">
        <f>IF(RES_hhdet_tes!O62=0,"",RES_hhdet_tes!O62/RES_hhdet_fec!O62)</f>
        <v>0.56763966594599469</v>
      </c>
      <c r="P62" s="119">
        <f>IF(RES_hhdet_tes!P62=0,"",RES_hhdet_tes!P62/RES_hhdet_fec!P62)</f>
        <v>0.57054771170859842</v>
      </c>
      <c r="Q62" s="119">
        <f>IF(RES_hhdet_tes!Q62=0,"",RES_hhdet_tes!Q62/RES_hhdet_fec!Q62)</f>
        <v>0.57246000420057386</v>
      </c>
      <c r="R62" s="119">
        <f>IF(RES_hhdet_tes!R62=0,"",RES_hhdet_tes!R62/RES_hhdet_fec!R62)</f>
        <v>0.57297671898932989</v>
      </c>
      <c r="S62" s="119">
        <f>IF(RES_hhdet_tes!S62=0,"",RES_hhdet_tes!S62/RES_hhdet_fec!S62)</f>
        <v>0.57388872417892023</v>
      </c>
      <c r="T62" s="119">
        <f>IF(RES_hhdet_tes!T62=0,"",RES_hhdet_tes!T62/RES_hhdet_fec!T62)</f>
        <v>0.5755549013109994</v>
      </c>
      <c r="U62" s="119">
        <f>IF(RES_hhdet_tes!U62=0,"",RES_hhdet_tes!U62/RES_hhdet_fec!U62)</f>
        <v>0.57685703535822241</v>
      </c>
      <c r="V62" s="119">
        <f>IF(RES_hhdet_tes!V62=0,"",RES_hhdet_tes!V62/RES_hhdet_fec!V62)</f>
        <v>0.57887975129260694</v>
      </c>
      <c r="W62" s="119">
        <f>IF(RES_hhdet_tes!W62=0,"",RES_hhdet_tes!W62/RES_hhdet_fec!W62)</f>
        <v>0.57858629533606698</v>
      </c>
      <c r="X62" s="119">
        <f>IF(RES_hhdet_tes!X62=0,"",RES_hhdet_tes!X62/RES_hhdet_fec!X62)</f>
        <v>0.59142287814752104</v>
      </c>
      <c r="Y62" s="119">
        <f>IF(RES_hhdet_tes!Y62=0,"",RES_hhdet_tes!Y62/RES_hhdet_fec!Y62)</f>
        <v>0.64065872236327848</v>
      </c>
      <c r="DA62" s="129" t="s">
        <v>1964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0.48119129954035084</v>
      </c>
      <c r="C63" s="124">
        <f>IF(RES_hhdet_tes!C63=0,"",RES_hhdet_tes!C63/RES_hhdet_fec!C63)</f>
        <v>0.48217396645238891</v>
      </c>
      <c r="D63" s="124">
        <f>IF(RES_hhdet_tes!D63=0,"",RES_hhdet_tes!D63/RES_hhdet_fec!D63)</f>
        <v>0.48212077299901157</v>
      </c>
      <c r="E63" s="124">
        <f>IF(RES_hhdet_tes!E63=0,"",RES_hhdet_tes!E63/RES_hhdet_fec!E63)</f>
        <v>0.48199027751852735</v>
      </c>
      <c r="F63" s="124">
        <f>IF(RES_hhdet_tes!F63=0,"",RES_hhdet_tes!F63/RES_hhdet_fec!F63)</f>
        <v>0.48181895481985021</v>
      </c>
      <c r="G63" s="124">
        <f>IF(RES_hhdet_tes!G63=0,"",RES_hhdet_tes!G63/RES_hhdet_fec!G63)</f>
        <v>0.48177241037674917</v>
      </c>
      <c r="H63" s="124">
        <f>IF(RES_hhdet_tes!H63=0,"",RES_hhdet_tes!H63/RES_hhdet_fec!H63)</f>
        <v>0.48257296164994418</v>
      </c>
      <c r="I63" s="124">
        <f>IF(RES_hhdet_tes!I63=0,"",RES_hhdet_tes!I63/RES_hhdet_fec!I63)</f>
        <v>0.50164765843281478</v>
      </c>
      <c r="J63" s="124">
        <f>IF(RES_hhdet_tes!J63=0,"",RES_hhdet_tes!J63/RES_hhdet_fec!J63)</f>
        <v>0.52317486540292657</v>
      </c>
      <c r="K63" s="124">
        <f>IF(RES_hhdet_tes!K63=0,"",RES_hhdet_tes!K63/RES_hhdet_fec!K63)</f>
        <v>0.53536289004483906</v>
      </c>
      <c r="L63" s="124">
        <f>IF(RES_hhdet_tes!L63=0,"",RES_hhdet_tes!L63/RES_hhdet_fec!L63)</f>
        <v>0.54125551947621142</v>
      </c>
      <c r="M63" s="124">
        <f>IF(RES_hhdet_tes!M63=0,"",RES_hhdet_tes!M63/RES_hhdet_fec!M63)</f>
        <v>0.54731206505697538</v>
      </c>
      <c r="N63" s="124">
        <f>IF(RES_hhdet_tes!N63=0,"",RES_hhdet_tes!N63/RES_hhdet_fec!N63)</f>
        <v>0.55387349831375066</v>
      </c>
      <c r="O63" s="124">
        <f>IF(RES_hhdet_tes!O63=0,"",RES_hhdet_tes!O63/RES_hhdet_fec!O63)</f>
        <v>0.56247338301975613</v>
      </c>
      <c r="P63" s="124">
        <f>IF(RES_hhdet_tes!P63=0,"",RES_hhdet_tes!P63/RES_hhdet_fec!P63)</f>
        <v>0.56498569214040384</v>
      </c>
      <c r="Q63" s="124">
        <f>IF(RES_hhdet_tes!Q63=0,"",RES_hhdet_tes!Q63/RES_hhdet_fec!Q63)</f>
        <v>0.56647262700722845</v>
      </c>
      <c r="R63" s="124">
        <f>IF(RES_hhdet_tes!R63=0,"",RES_hhdet_tes!R63/RES_hhdet_fec!R63)</f>
        <v>0.56670292994615079</v>
      </c>
      <c r="S63" s="124">
        <f>IF(RES_hhdet_tes!S63=0,"",RES_hhdet_tes!S63/RES_hhdet_fec!S63)</f>
        <v>0.56696998953803368</v>
      </c>
      <c r="T63" s="124">
        <f>IF(RES_hhdet_tes!T63=0,"",RES_hhdet_tes!T63/RES_hhdet_fec!T63)</f>
        <v>0.56696252568721506</v>
      </c>
      <c r="U63" s="124">
        <f>IF(RES_hhdet_tes!U63=0,"",RES_hhdet_tes!U63/RES_hhdet_fec!U63)</f>
        <v>0.56697336288544753</v>
      </c>
      <c r="V63" s="124">
        <f>IF(RES_hhdet_tes!V63=0,"",RES_hhdet_tes!V63/RES_hhdet_fec!V63)</f>
        <v>0.56699829820148162</v>
      </c>
      <c r="W63" s="124">
        <f>IF(RES_hhdet_tes!W63=0,"",RES_hhdet_tes!W63/RES_hhdet_fec!W63)</f>
        <v>0.56715120448811307</v>
      </c>
      <c r="X63" s="124">
        <f>IF(RES_hhdet_tes!X63=0,"",RES_hhdet_tes!X63/RES_hhdet_fec!X63)</f>
        <v>0.57923154067430349</v>
      </c>
      <c r="Y63" s="124">
        <f>IF(RES_hhdet_tes!Y63=0,"",RES_hhdet_tes!Y63/RES_hhdet_fec!Y63)</f>
        <v>0.62936589772591733</v>
      </c>
      <c r="DA63" s="130" t="s">
        <v>1965</v>
      </c>
    </row>
    <row r="64" spans="1:105" ht="12" customHeight="1" x14ac:dyDescent="0.25">
      <c r="A64" s="97" t="s">
        <v>212</v>
      </c>
      <c r="B64" s="111">
        <f>IF(RES_hhdet_tes!B64=0,"",RES_hhdet_tes!B64/RES_hhdet_fec!B64)</f>
        <v>0.47522998078418827</v>
      </c>
      <c r="C64" s="111">
        <f>IF(RES_hhdet_tes!C64=0,"",RES_hhdet_tes!C64/RES_hhdet_fec!C64)</f>
        <v>0.4763654988615047</v>
      </c>
      <c r="D64" s="111">
        <f>IF(RES_hhdet_tes!D64=0,"",RES_hhdet_tes!D64/RES_hhdet_fec!D64)</f>
        <v>0.47646821751746454</v>
      </c>
      <c r="E64" s="111">
        <f>IF(RES_hhdet_tes!E64=0,"",RES_hhdet_tes!E64/RES_hhdet_fec!E64)</f>
        <v>0.47646895446677773</v>
      </c>
      <c r="F64" s="111">
        <f>IF(RES_hhdet_tes!F64=0,"",RES_hhdet_tes!F64/RES_hhdet_fec!F64)</f>
        <v>0.4764695576676235</v>
      </c>
      <c r="G64" s="111">
        <f>IF(RES_hhdet_tes!G64=0,"",RES_hhdet_tes!G64/RES_hhdet_fec!G64)</f>
        <v>0.47646958397108902</v>
      </c>
      <c r="H64" s="111">
        <f>IF(RES_hhdet_tes!H64=0,"",RES_hhdet_tes!H64/RES_hhdet_fec!H64)</f>
        <v>0.47741738892822022</v>
      </c>
      <c r="I64" s="111">
        <f>IF(RES_hhdet_tes!I64=0,"",RES_hhdet_tes!I64/RES_hhdet_fec!I64)</f>
        <v>0.49659657912490351</v>
      </c>
      <c r="J64" s="111">
        <f>IF(RES_hhdet_tes!J64=0,"",RES_hhdet_tes!J64/RES_hhdet_fec!J64)</f>
        <v>0.51820902038011452</v>
      </c>
      <c r="K64" s="111">
        <f>IF(RES_hhdet_tes!K64=0,"",RES_hhdet_tes!K64/RES_hhdet_fec!K64)</f>
        <v>0.53050654342244463</v>
      </c>
      <c r="L64" s="111">
        <f>IF(RES_hhdet_tes!L64=0,"",RES_hhdet_tes!L64/RES_hhdet_fec!L64)</f>
        <v>0.53643724581930685</v>
      </c>
      <c r="M64" s="111">
        <f>IF(RES_hhdet_tes!M64=0,"",RES_hhdet_tes!M64/RES_hhdet_fec!M64)</f>
        <v>0.54256915363082359</v>
      </c>
      <c r="N64" s="111">
        <f>IF(RES_hhdet_tes!N64=0,"",RES_hhdet_tes!N64/RES_hhdet_fec!N64)</f>
        <v>0.54917123036298898</v>
      </c>
      <c r="O64" s="111">
        <f>IF(RES_hhdet_tes!O64=0,"",RES_hhdet_tes!O64/RES_hhdet_fec!O64)</f>
        <v>0.55789322212323367</v>
      </c>
      <c r="P64" s="111">
        <f>IF(RES_hhdet_tes!P64=0,"",RES_hhdet_tes!P64/RES_hhdet_fec!P64)</f>
        <v>0.56048266687918402</v>
      </c>
      <c r="Q64" s="111">
        <f>IF(RES_hhdet_tes!Q64=0,"",RES_hhdet_tes!Q64/RES_hhdet_fec!Q64)</f>
        <v>0.56201473435134885</v>
      </c>
      <c r="R64" s="111">
        <f>IF(RES_hhdet_tes!R64=0,"",RES_hhdet_tes!R64/RES_hhdet_fec!R64)</f>
        <v>0.56227966645817606</v>
      </c>
      <c r="S64" s="111">
        <f>IF(RES_hhdet_tes!S64=0,"",RES_hhdet_tes!S64/RES_hhdet_fec!S64)</f>
        <v>0.56260483885991475</v>
      </c>
      <c r="T64" s="111">
        <f>IF(RES_hhdet_tes!T64=0,"",RES_hhdet_tes!T64/RES_hhdet_fec!T64)</f>
        <v>0.56261652102024939</v>
      </c>
      <c r="U64" s="111">
        <f>IF(RES_hhdet_tes!U64=0,"",RES_hhdet_tes!U64/RES_hhdet_fec!U64)</f>
        <v>0.56262106004765866</v>
      </c>
      <c r="V64" s="111">
        <f>IF(RES_hhdet_tes!V64=0,"",RES_hhdet_tes!V64/RES_hhdet_fec!V64)</f>
        <v>0.5626507327336252</v>
      </c>
      <c r="W64" s="111">
        <f>IF(RES_hhdet_tes!W64=0,"",RES_hhdet_tes!W64/RES_hhdet_fec!W64)</f>
        <v>0.56280119189271327</v>
      </c>
      <c r="X64" s="111">
        <f>IF(RES_hhdet_tes!X64=0,"",RES_hhdet_tes!X64/RES_hhdet_fec!X64)</f>
        <v>0.57490197530620268</v>
      </c>
      <c r="Y64" s="111">
        <f>IF(RES_hhdet_tes!Y64=0,"",RES_hhdet_tes!Y64/RES_hhdet_fec!Y64)</f>
        <v>0.62521693258222466</v>
      </c>
      <c r="DA64" s="63" t="s">
        <v>1966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X65" s="111">
        <f>IF(RES_hhdet_tes!X65=0,"",RES_hhdet_tes!X65/RES_hhdet_fec!X65)</f>
        <v>1</v>
      </c>
      <c r="Y65" s="111">
        <f>IF(RES_hhdet_tes!Y65=0,"",RES_hhdet_tes!Y65/RES_hhdet_fec!Y65)</f>
        <v>1</v>
      </c>
      <c r="DA65" s="63" t="s">
        <v>1967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1.8998925920708361</v>
      </c>
      <c r="C66" s="124">
        <f>IF(RES_hhdet_tes!C66=0,"",RES_hhdet_tes!C66/RES_hhdet_fec!C66)</f>
        <v>1.9824873031657002</v>
      </c>
      <c r="D66" s="124">
        <f>IF(RES_hhdet_tes!D66=0,"",RES_hhdet_tes!D66/RES_hhdet_fec!D66)</f>
        <v>2.0606988999498128</v>
      </c>
      <c r="E66" s="124">
        <f>IF(RES_hhdet_tes!E66=0,"",RES_hhdet_tes!E66/RES_hhdet_fec!E66)</f>
        <v>2.1012153058352903</v>
      </c>
      <c r="F66" s="124">
        <f>IF(RES_hhdet_tes!F66=0,"",RES_hhdet_tes!F66/RES_hhdet_fec!F66)</f>
        <v>2.1482231337524031</v>
      </c>
      <c r="G66" s="124">
        <f>IF(RES_hhdet_tes!G66=0,"",RES_hhdet_tes!G66/RES_hhdet_fec!G66)</f>
        <v>2.2236336019598801</v>
      </c>
      <c r="H66" s="124">
        <f>IF(RES_hhdet_tes!H66=0,"",RES_hhdet_tes!H66/RES_hhdet_fec!H66)</f>
        <v>2.438447554281292</v>
      </c>
      <c r="I66" s="124">
        <f>IF(RES_hhdet_tes!I66=0,"",RES_hhdet_tes!I66/RES_hhdet_fec!I66)</f>
        <v>2.8846481466548903</v>
      </c>
      <c r="J66" s="124">
        <f>IF(RES_hhdet_tes!J66=0,"",RES_hhdet_tes!J66/RES_hhdet_fec!J66)</f>
        <v>3.1135934441442279</v>
      </c>
      <c r="K66" s="124">
        <f>IF(RES_hhdet_tes!K66=0,"",RES_hhdet_tes!K66/RES_hhdet_fec!K66)</f>
        <v>3.3625389857099632</v>
      </c>
      <c r="L66" s="124">
        <f>IF(RES_hhdet_tes!L66=0,"",RES_hhdet_tes!L66/RES_hhdet_fec!L66)</f>
        <v>3.4644632906455008</v>
      </c>
      <c r="M66" s="124">
        <f>IF(RES_hhdet_tes!M66=0,"",RES_hhdet_tes!M66/RES_hhdet_fec!M66)</f>
        <v>3.501616200350568</v>
      </c>
      <c r="N66" s="124">
        <f>IF(RES_hhdet_tes!N66=0,"",RES_hhdet_tes!N66/RES_hhdet_fec!N66)</f>
        <v>3.5194812743228931</v>
      </c>
      <c r="O66" s="124">
        <f>IF(RES_hhdet_tes!O66=0,"",RES_hhdet_tes!O66/RES_hhdet_fec!O66)</f>
        <v>3.5366637267325043</v>
      </c>
      <c r="P66" s="124">
        <f>IF(RES_hhdet_tes!P66=0,"",RES_hhdet_tes!P66/RES_hhdet_fec!P66)</f>
        <v>3.5775174496956494</v>
      </c>
      <c r="Q66" s="124">
        <f>IF(RES_hhdet_tes!Q66=0,"",RES_hhdet_tes!Q66/RES_hhdet_fec!Q66)</f>
        <v>3.6391023755650709</v>
      </c>
      <c r="R66" s="124">
        <f>IF(RES_hhdet_tes!R66=0,"",RES_hhdet_tes!R66/RES_hhdet_fec!R66)</f>
        <v>3.7291434575002613</v>
      </c>
      <c r="S66" s="124">
        <f>IF(RES_hhdet_tes!S66=0,"",RES_hhdet_tes!S66/RES_hhdet_fec!S66)</f>
        <v>3.8860699233914393</v>
      </c>
      <c r="T66" s="124">
        <f>IF(RES_hhdet_tes!T66=0,"",RES_hhdet_tes!T66/RES_hhdet_fec!T66)</f>
        <v>4.1271710183896815</v>
      </c>
      <c r="U66" s="124">
        <f>IF(RES_hhdet_tes!U66=0,"",RES_hhdet_tes!U66/RES_hhdet_fec!U66)</f>
        <v>4.3596539676680592</v>
      </c>
      <c r="V66" s="124">
        <f>IF(RES_hhdet_tes!V66=0,"",RES_hhdet_tes!V66/RES_hhdet_fec!V66)</f>
        <v>4.4299754679044421</v>
      </c>
      <c r="W66" s="124">
        <f>IF(RES_hhdet_tes!W66=0,"",RES_hhdet_tes!W66/RES_hhdet_fec!W66)</f>
        <v>4.4531865038359717</v>
      </c>
      <c r="X66" s="124">
        <f>IF(RES_hhdet_tes!X66=0,"",RES_hhdet_tes!X66/RES_hhdet_fec!X66)</f>
        <v>4.5067332307542847</v>
      </c>
      <c r="Y66" s="124">
        <f>IF(RES_hhdet_tes!Y66=0,"",RES_hhdet_tes!Y66/RES_hhdet_fec!Y66)</f>
        <v>4.6036647390253709</v>
      </c>
      <c r="DA66" s="130" t="s">
        <v>1968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1.8998925920708361</v>
      </c>
      <c r="C67" s="111">
        <f>IF(RES_hhdet_tes!C67=0,"",RES_hhdet_tes!C67/RES_hhdet_fec!C67)</f>
        <v>1.9824873031657002</v>
      </c>
      <c r="D67" s="111">
        <f>IF(RES_hhdet_tes!D67=0,"",RES_hhdet_tes!D67/RES_hhdet_fec!D67)</f>
        <v>2.0606988999498128</v>
      </c>
      <c r="E67" s="111">
        <f>IF(RES_hhdet_tes!E67=0,"",RES_hhdet_tes!E67/RES_hhdet_fec!E67)</f>
        <v>2.1012153058352903</v>
      </c>
      <c r="F67" s="111">
        <f>IF(RES_hhdet_tes!F67=0,"",RES_hhdet_tes!F67/RES_hhdet_fec!F67)</f>
        <v>2.1482231337524031</v>
      </c>
      <c r="G67" s="111">
        <f>IF(RES_hhdet_tes!G67=0,"",RES_hhdet_tes!G67/RES_hhdet_fec!G67)</f>
        <v>2.2236336019598801</v>
      </c>
      <c r="H67" s="111">
        <f>IF(RES_hhdet_tes!H67=0,"",RES_hhdet_tes!H67/RES_hhdet_fec!H67)</f>
        <v>2.438447554281292</v>
      </c>
      <c r="I67" s="111">
        <f>IF(RES_hhdet_tes!I67=0,"",RES_hhdet_tes!I67/RES_hhdet_fec!I67)</f>
        <v>2.8846481466548903</v>
      </c>
      <c r="J67" s="111">
        <f>IF(RES_hhdet_tes!J67=0,"",RES_hhdet_tes!J67/RES_hhdet_fec!J67)</f>
        <v>3.1135934441442279</v>
      </c>
      <c r="K67" s="111">
        <f>IF(RES_hhdet_tes!K67=0,"",RES_hhdet_tes!K67/RES_hhdet_fec!K67)</f>
        <v>3.3625389857099632</v>
      </c>
      <c r="L67" s="111">
        <f>IF(RES_hhdet_tes!L67=0,"",RES_hhdet_tes!L67/RES_hhdet_fec!L67)</f>
        <v>3.4644632906455008</v>
      </c>
      <c r="M67" s="111">
        <f>IF(RES_hhdet_tes!M67=0,"",RES_hhdet_tes!M67/RES_hhdet_fec!M67)</f>
        <v>3.501616200350568</v>
      </c>
      <c r="N67" s="111">
        <f>IF(RES_hhdet_tes!N67=0,"",RES_hhdet_tes!N67/RES_hhdet_fec!N67)</f>
        <v>3.5194812743228931</v>
      </c>
      <c r="O67" s="111">
        <f>IF(RES_hhdet_tes!O67=0,"",RES_hhdet_tes!O67/RES_hhdet_fec!O67)</f>
        <v>3.5366637267325043</v>
      </c>
      <c r="P67" s="111">
        <f>IF(RES_hhdet_tes!P67=0,"",RES_hhdet_tes!P67/RES_hhdet_fec!P67)</f>
        <v>3.5775174496956494</v>
      </c>
      <c r="Q67" s="111">
        <f>IF(RES_hhdet_tes!Q67=0,"",RES_hhdet_tes!Q67/RES_hhdet_fec!Q67)</f>
        <v>3.6391023755650709</v>
      </c>
      <c r="R67" s="111">
        <f>IF(RES_hhdet_tes!R67=0,"",RES_hhdet_tes!R67/RES_hhdet_fec!R67)</f>
        <v>3.7291434575002613</v>
      </c>
      <c r="S67" s="111">
        <f>IF(RES_hhdet_tes!S67=0,"",RES_hhdet_tes!S67/RES_hhdet_fec!S67)</f>
        <v>3.8860699233914393</v>
      </c>
      <c r="T67" s="111">
        <f>IF(RES_hhdet_tes!T67=0,"",RES_hhdet_tes!T67/RES_hhdet_fec!T67)</f>
        <v>4.1271710183896815</v>
      </c>
      <c r="U67" s="111">
        <f>IF(RES_hhdet_tes!U67=0,"",RES_hhdet_tes!U67/RES_hhdet_fec!U67)</f>
        <v>4.3596539676680592</v>
      </c>
      <c r="V67" s="111">
        <f>IF(RES_hhdet_tes!V67=0,"",RES_hhdet_tes!V67/RES_hhdet_fec!V67)</f>
        <v>4.4299754679044421</v>
      </c>
      <c r="W67" s="111">
        <f>IF(RES_hhdet_tes!W67=0,"",RES_hhdet_tes!W67/RES_hhdet_fec!W67)</f>
        <v>4.4531865038359717</v>
      </c>
      <c r="X67" s="111">
        <f>IF(RES_hhdet_tes!X67=0,"",RES_hhdet_tes!X67/RES_hhdet_fec!X67)</f>
        <v>4.5067332307542847</v>
      </c>
      <c r="Y67" s="111">
        <f>IF(RES_hhdet_tes!Y67=0,"",RES_hhdet_tes!Y67/RES_hhdet_fec!Y67)</f>
        <v>4.6036647390253709</v>
      </c>
      <c r="DA67" s="63" t="s">
        <v>1969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0.51489151688150137</v>
      </c>
      <c r="C68" s="124">
        <f>IF(RES_hhdet_tes!C68=0,"",RES_hhdet_tes!C68/RES_hhdet_fec!C68)</f>
        <v>0.51561002047730731</v>
      </c>
      <c r="D68" s="124">
        <f>IF(RES_hhdet_tes!D68=0,"",RES_hhdet_tes!D68/RES_hhdet_fec!D68)</f>
        <v>0.52266207128860565</v>
      </c>
      <c r="E68" s="124">
        <f>IF(RES_hhdet_tes!E68=0,"",RES_hhdet_tes!E68/RES_hhdet_fec!E68)</f>
        <v>0.5297500306511681</v>
      </c>
      <c r="F68" s="124">
        <f>IF(RES_hhdet_tes!F68=0,"",RES_hhdet_tes!F68/RES_hhdet_fec!F68)</f>
        <v>0.53511642945283411</v>
      </c>
      <c r="G68" s="124">
        <f>IF(RES_hhdet_tes!G68=0,"",RES_hhdet_tes!G68/RES_hhdet_fec!G68)</f>
        <v>0.53943879643010362</v>
      </c>
      <c r="H68" s="124">
        <f>IF(RES_hhdet_tes!H68=0,"",RES_hhdet_tes!H68/RES_hhdet_fec!H68)</f>
        <v>0.5410908906033558</v>
      </c>
      <c r="I68" s="124">
        <f>IF(RES_hhdet_tes!I68=0,"",RES_hhdet_tes!I68/RES_hhdet_fec!I68)</f>
        <v>0.56102974663589467</v>
      </c>
      <c r="J68" s="124">
        <f>IF(RES_hhdet_tes!J68=0,"",RES_hhdet_tes!J68/RES_hhdet_fec!J68)</f>
        <v>0.58197785278932856</v>
      </c>
      <c r="K68" s="124">
        <f>IF(RES_hhdet_tes!K68=0,"",RES_hhdet_tes!K68/RES_hhdet_fec!K68)</f>
        <v>0.59474152894695409</v>
      </c>
      <c r="L68" s="124">
        <f>IF(RES_hhdet_tes!L68=0,"",RES_hhdet_tes!L68/RES_hhdet_fec!L68)</f>
        <v>0.60232100584461268</v>
      </c>
      <c r="M68" s="124">
        <f>IF(RES_hhdet_tes!M68=0,"",RES_hhdet_tes!M68/RES_hhdet_fec!M68)</f>
        <v>0.61574363756052775</v>
      </c>
      <c r="N68" s="124">
        <f>IF(RES_hhdet_tes!N68=0,"",RES_hhdet_tes!N68/RES_hhdet_fec!N68)</f>
        <v>0.63108154245899273</v>
      </c>
      <c r="O68" s="124">
        <f>IF(RES_hhdet_tes!O68=0,"",RES_hhdet_tes!O68/RES_hhdet_fec!O68)</f>
        <v>0.64490663618116129</v>
      </c>
      <c r="P68" s="124">
        <f>IF(RES_hhdet_tes!P68=0,"",RES_hhdet_tes!P68/RES_hhdet_fec!P68)</f>
        <v>0.64780110206895547</v>
      </c>
      <c r="Q68" s="124">
        <f>IF(RES_hhdet_tes!Q68=0,"",RES_hhdet_tes!Q68/RES_hhdet_fec!Q68)</f>
        <v>0.64984619637853613</v>
      </c>
      <c r="R68" s="124">
        <f>IF(RES_hhdet_tes!R68=0,"",RES_hhdet_tes!R68/RES_hhdet_fec!R68)</f>
        <v>0.65507178090630047</v>
      </c>
      <c r="S68" s="124">
        <f>IF(RES_hhdet_tes!S68=0,"",RES_hhdet_tes!S68/RES_hhdet_fec!S68)</f>
        <v>0.67285872780703004</v>
      </c>
      <c r="T68" s="124">
        <f>IF(RES_hhdet_tes!T68=0,"",RES_hhdet_tes!T68/RES_hhdet_fec!T68)</f>
        <v>0.69362841878405967</v>
      </c>
      <c r="U68" s="124">
        <f>IF(RES_hhdet_tes!U68=0,"",RES_hhdet_tes!U68/RES_hhdet_fec!U68)</f>
        <v>0.71451128234921935</v>
      </c>
      <c r="V68" s="124">
        <f>IF(RES_hhdet_tes!V68=0,"",RES_hhdet_tes!V68/RES_hhdet_fec!V68)</f>
        <v>0.74625790756890065</v>
      </c>
      <c r="W68" s="124">
        <f>IF(RES_hhdet_tes!W68=0,"",RES_hhdet_tes!W68/RES_hhdet_fec!W68)</f>
        <v>0.75043373447505146</v>
      </c>
      <c r="X68" s="124">
        <f>IF(RES_hhdet_tes!X68=0,"",RES_hhdet_tes!X68/RES_hhdet_fec!X68)</f>
        <v>0.76182657871427772</v>
      </c>
      <c r="Y68" s="124">
        <f>IF(RES_hhdet_tes!Y68=0,"",RES_hhdet_tes!Y68/RES_hhdet_fec!Y68)</f>
        <v>0.79432631759507766</v>
      </c>
      <c r="DA68" s="130" t="s">
        <v>1970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0.51144759682124474</v>
      </c>
      <c r="C69" s="111">
        <f>IF(RES_hhdet_tes!C69=0,"",RES_hhdet_tes!C69/RES_hhdet_fec!C69)</f>
        <v>0.51272339067945993</v>
      </c>
      <c r="D69" s="111">
        <f>IF(RES_hhdet_tes!D69=0,"",RES_hhdet_tes!D69/RES_hhdet_fec!D69)</f>
        <v>0.51919051021398099</v>
      </c>
      <c r="E69" s="111">
        <f>IF(RES_hhdet_tes!E69=0,"",RES_hhdet_tes!E69/RES_hhdet_fec!E69)</f>
        <v>0.52643710456612913</v>
      </c>
      <c r="F69" s="111">
        <f>IF(RES_hhdet_tes!F69=0,"",RES_hhdet_tes!F69/RES_hhdet_fec!F69)</f>
        <v>0.53224677041612489</v>
      </c>
      <c r="G69" s="111">
        <f>IF(RES_hhdet_tes!G69=0,"",RES_hhdet_tes!G69/RES_hhdet_fec!G69)</f>
        <v>0.53649484839746964</v>
      </c>
      <c r="H69" s="111">
        <f>IF(RES_hhdet_tes!H69=0,"",RES_hhdet_tes!H69/RES_hhdet_fec!H69)</f>
        <v>0.53719762098438839</v>
      </c>
      <c r="I69" s="111">
        <f>IF(RES_hhdet_tes!I69=0,"",RES_hhdet_tes!I69/RES_hhdet_fec!I69)</f>
        <v>0.55665541868315838</v>
      </c>
      <c r="J69" s="111">
        <f>IF(RES_hhdet_tes!J69=0,"",RES_hhdet_tes!J69/RES_hhdet_fec!J69)</f>
        <v>0.57953649334011104</v>
      </c>
      <c r="K69" s="111">
        <f>IF(RES_hhdet_tes!K69=0,"",RES_hhdet_tes!K69/RES_hhdet_fec!K69)</f>
        <v>0.59276123299135675</v>
      </c>
      <c r="L69" s="111">
        <f>IF(RES_hhdet_tes!L69=0,"",RES_hhdet_tes!L69/RES_hhdet_fec!L69)</f>
        <v>0.60029405478951359</v>
      </c>
      <c r="M69" s="111">
        <f>IF(RES_hhdet_tes!M69=0,"",RES_hhdet_tes!M69/RES_hhdet_fec!M69)</f>
        <v>0.61350534740588925</v>
      </c>
      <c r="N69" s="111">
        <f>IF(RES_hhdet_tes!N69=0,"",RES_hhdet_tes!N69/RES_hhdet_fec!N69)</f>
        <v>0.62944916133305384</v>
      </c>
      <c r="O69" s="111">
        <f>IF(RES_hhdet_tes!O69=0,"",RES_hhdet_tes!O69/RES_hhdet_fec!O69)</f>
        <v>0.64384433711679301</v>
      </c>
      <c r="P69" s="111">
        <f>IF(RES_hhdet_tes!P69=0,"",RES_hhdet_tes!P69/RES_hhdet_fec!P69)</f>
        <v>0.64656025934284433</v>
      </c>
      <c r="Q69" s="111">
        <f>IF(RES_hhdet_tes!Q69=0,"",RES_hhdet_tes!Q69/RES_hhdet_fec!Q69)</f>
        <v>0.64818099680645036</v>
      </c>
      <c r="R69" s="111">
        <f>IF(RES_hhdet_tes!R69=0,"",RES_hhdet_tes!R69/RES_hhdet_fec!R69)</f>
        <v>0.6531549988304638</v>
      </c>
      <c r="S69" s="111">
        <f>IF(RES_hhdet_tes!S69=0,"",RES_hhdet_tes!S69/RES_hhdet_fec!S69)</f>
        <v>0.67083396045418919</v>
      </c>
      <c r="T69" s="111">
        <f>IF(RES_hhdet_tes!T69=0,"",RES_hhdet_tes!T69/RES_hhdet_fec!T69)</f>
        <v>0.69220274722977171</v>
      </c>
      <c r="U69" s="111">
        <f>IF(RES_hhdet_tes!U69=0,"",RES_hhdet_tes!U69/RES_hhdet_fec!U69)</f>
        <v>0.71383188839488343</v>
      </c>
      <c r="V69" s="111">
        <f>IF(RES_hhdet_tes!V69=0,"",RES_hhdet_tes!V69/RES_hhdet_fec!V69)</f>
        <v>0.74535029349950033</v>
      </c>
      <c r="W69" s="111">
        <f>IF(RES_hhdet_tes!W69=0,"",RES_hhdet_tes!W69/RES_hhdet_fec!W69)</f>
        <v>0.74966278017886034</v>
      </c>
      <c r="X69" s="111">
        <f>IF(RES_hhdet_tes!X69=0,"",RES_hhdet_tes!X69/RES_hhdet_fec!X69)</f>
        <v>0.76137732355607446</v>
      </c>
      <c r="Y69" s="111">
        <f>IF(RES_hhdet_tes!Y69=0,"",RES_hhdet_tes!Y69/RES_hhdet_fec!Y69)</f>
        <v>0.79416495829861455</v>
      </c>
      <c r="DA69" s="63" t="s">
        <v>1971</v>
      </c>
    </row>
    <row r="70" spans="1:105" ht="12" customHeight="1" x14ac:dyDescent="0.25">
      <c r="A70" s="97" t="s">
        <v>133</v>
      </c>
      <c r="B70" s="111">
        <f>IF(RES_hhdet_tes!B70=0,"",RES_hhdet_tes!B70/RES_hhdet_fec!B70)</f>
        <v>0.63543702462520879</v>
      </c>
      <c r="C70" s="111">
        <f>IF(RES_hhdet_tes!C70=0,"",RES_hhdet_tes!C70/RES_hhdet_fec!C70)</f>
        <v>0.60812068117039386</v>
      </c>
      <c r="D70" s="111">
        <f>IF(RES_hhdet_tes!D70=0,"",RES_hhdet_tes!D70/RES_hhdet_fec!D70)</f>
        <v>0.61372659159866705</v>
      </c>
      <c r="E70" s="111">
        <f>IF(RES_hhdet_tes!E70=0,"",RES_hhdet_tes!E70/RES_hhdet_fec!E70)</f>
        <v>0.62378166299775162</v>
      </c>
      <c r="F70" s="111">
        <f>IF(RES_hhdet_tes!F70=0,"",RES_hhdet_tes!F70/RES_hhdet_fec!F70)</f>
        <v>0.62316989622113339</v>
      </c>
      <c r="G70" s="111">
        <f>IF(RES_hhdet_tes!G70=0,"",RES_hhdet_tes!G70/RES_hhdet_fec!G70)</f>
        <v>0.64511637635640773</v>
      </c>
      <c r="H70" s="111">
        <f>IF(RES_hhdet_tes!H70=0,"",RES_hhdet_tes!H70/RES_hhdet_fec!H70)</f>
        <v>0.63722881945905241</v>
      </c>
      <c r="I70" s="111">
        <f>IF(RES_hhdet_tes!I70=0,"",RES_hhdet_tes!I70/RES_hhdet_fec!I70)</f>
        <v>0.6627193377931474</v>
      </c>
      <c r="J70" s="111">
        <f>IF(RES_hhdet_tes!J70=0,"",RES_hhdet_tes!J70/RES_hhdet_fec!J70)</f>
        <v>0.70454739404566102</v>
      </c>
      <c r="K70" s="111">
        <f>IF(RES_hhdet_tes!K70=0,"",RES_hhdet_tes!K70/RES_hhdet_fec!K70)</f>
        <v>0.71141225241140194</v>
      </c>
      <c r="L70" s="111">
        <f>IF(RES_hhdet_tes!L70=0,"",RES_hhdet_tes!L70/RES_hhdet_fec!L70)</f>
        <v>0.72006077824679748</v>
      </c>
      <c r="M70" s="111">
        <f>IF(RES_hhdet_tes!M70=0,"",RES_hhdet_tes!M70/RES_hhdet_fec!M70)</f>
        <v>0.72530540982585101</v>
      </c>
      <c r="N70" s="111">
        <f>IF(RES_hhdet_tes!N70=0,"",RES_hhdet_tes!N70/RES_hhdet_fec!N70)</f>
        <v>0.72905213674510161</v>
      </c>
      <c r="O70" s="111">
        <f>IF(RES_hhdet_tes!O70=0,"",RES_hhdet_tes!O70/RES_hhdet_fec!O70)</f>
        <v>0.72282745175616736</v>
      </c>
      <c r="P70" s="111">
        <f>IF(RES_hhdet_tes!P70=0,"",RES_hhdet_tes!P70/RES_hhdet_fec!P70)</f>
        <v>0.72213900778187745</v>
      </c>
      <c r="Q70" s="111">
        <f>IF(RES_hhdet_tes!Q70=0,"",RES_hhdet_tes!Q70/RES_hhdet_fec!Q70)</f>
        <v>0.7151996177661476</v>
      </c>
      <c r="R70" s="111">
        <f>IF(RES_hhdet_tes!R70=0,"",RES_hhdet_tes!R70/RES_hhdet_fec!R70)</f>
        <v>0.70637923949381731</v>
      </c>
      <c r="S70" s="111">
        <f>IF(RES_hhdet_tes!S70=0,"",RES_hhdet_tes!S70/RES_hhdet_fec!S70)</f>
        <v>0.71289190706980243</v>
      </c>
      <c r="T70" s="111">
        <f>IF(RES_hhdet_tes!T70=0,"",RES_hhdet_tes!T70/RES_hhdet_fec!T70)</f>
        <v>0.70456617428244872</v>
      </c>
      <c r="U70" s="111">
        <f>IF(RES_hhdet_tes!U70=0,"",RES_hhdet_tes!U70/RES_hhdet_fec!U70)</f>
        <v>0.70315001737895788</v>
      </c>
      <c r="V70" s="111">
        <f>IF(RES_hhdet_tes!V70=0,"",RES_hhdet_tes!V70/RES_hhdet_fec!V70)</f>
        <v>0.70462756741516241</v>
      </c>
      <c r="W70" s="111">
        <f>IF(RES_hhdet_tes!W70=0,"",RES_hhdet_tes!W70/RES_hhdet_fec!W70)</f>
        <v>0.69467010517668804</v>
      </c>
      <c r="X70" s="111">
        <f>IF(RES_hhdet_tes!X70=0,"",RES_hhdet_tes!X70/RES_hhdet_fec!X70)</f>
        <v>0.69363726563812522</v>
      </c>
      <c r="Y70" s="111">
        <f>IF(RES_hhdet_tes!Y70=0,"",RES_hhdet_tes!Y70/RES_hhdet_fec!Y70)</f>
        <v>0.72733782012418247</v>
      </c>
      <c r="DA70" s="63" t="s">
        <v>1972</v>
      </c>
    </row>
    <row r="71" spans="1:105" ht="12" customHeight="1" x14ac:dyDescent="0.25">
      <c r="A71" s="100" t="s">
        <v>212</v>
      </c>
      <c r="B71" s="112">
        <f>IF(RES_hhdet_tes!B71=0,"",RES_hhdet_tes!B71/RES_hhdet_fec!B71)</f>
        <v>0.51144759682124474</v>
      </c>
      <c r="C71" s="112">
        <f>IF(RES_hhdet_tes!C71=0,"",RES_hhdet_tes!C71/RES_hhdet_fec!C71)</f>
        <v>0.52017394080640733</v>
      </c>
      <c r="D71" s="112">
        <f>IF(RES_hhdet_tes!D71=0,"",RES_hhdet_tes!D71/RES_hhdet_fec!D71)</f>
        <v>0.52087890708519102</v>
      </c>
      <c r="E71" s="112">
        <f>IF(RES_hhdet_tes!E71=0,"",RES_hhdet_tes!E71/RES_hhdet_fec!E71)</f>
        <v>0.52081345611962215</v>
      </c>
      <c r="F71" s="112">
        <f>IF(RES_hhdet_tes!F71=0,"",RES_hhdet_tes!F71/RES_hhdet_fec!F71)</f>
        <v>0.52165645015683493</v>
      </c>
      <c r="G71" s="112">
        <f>IF(RES_hhdet_tes!G71=0,"",RES_hhdet_tes!G71/RES_hhdet_fec!G71)</f>
        <v>0.52230813394770848</v>
      </c>
      <c r="H71" s="112">
        <f>IF(RES_hhdet_tes!H71=0,"",RES_hhdet_tes!H71/RES_hhdet_fec!H71)</f>
        <v>0.52266620476692982</v>
      </c>
      <c r="I71" s="112">
        <f>IF(RES_hhdet_tes!I71=0,"",RES_hhdet_tes!I71/RES_hhdet_fec!I71)</f>
        <v>0.54720712144747419</v>
      </c>
      <c r="J71" s="112">
        <f>IF(RES_hhdet_tes!J71=0,"",RES_hhdet_tes!J71/RES_hhdet_fec!J71)</f>
        <v>0.59277938169291966</v>
      </c>
      <c r="K71" s="112">
        <f>IF(RES_hhdet_tes!K71=0,"",RES_hhdet_tes!K71/RES_hhdet_fec!K71)</f>
        <v>0.60278447950008407</v>
      </c>
      <c r="L71" s="112">
        <f>IF(RES_hhdet_tes!L71=0,"",RES_hhdet_tes!L71/RES_hhdet_fec!L71)</f>
        <v>0.60677058713245635</v>
      </c>
      <c r="M71" s="112">
        <f>IF(RES_hhdet_tes!M71=0,"",RES_hhdet_tes!M71/RES_hhdet_fec!M71)</f>
        <v>0.60900975548345249</v>
      </c>
      <c r="N71" s="112">
        <f>IF(RES_hhdet_tes!N71=0,"",RES_hhdet_tes!N71/RES_hhdet_fec!N71)</f>
        <v>0.61185856174731124</v>
      </c>
      <c r="O71" s="112">
        <f>IF(RES_hhdet_tes!O71=0,"",RES_hhdet_tes!O71/RES_hhdet_fec!O71)</f>
        <v>0.61669193205745154</v>
      </c>
      <c r="P71" s="112">
        <f>IF(RES_hhdet_tes!P71=0,"",RES_hhdet_tes!P71/RES_hhdet_fec!P71)</f>
        <v>0.61669193205745143</v>
      </c>
      <c r="Q71" s="112">
        <f>IF(RES_hhdet_tes!Q71=0,"",RES_hhdet_tes!Q71/RES_hhdet_fec!Q71)</f>
        <v>0.61872481328256068</v>
      </c>
      <c r="R71" s="112">
        <f>IF(RES_hhdet_tes!R71=0,"",RES_hhdet_tes!R71/RES_hhdet_fec!R71)</f>
        <v>0.61980614913561427</v>
      </c>
      <c r="S71" s="112">
        <f>IF(RES_hhdet_tes!S71=0,"",RES_hhdet_tes!S71/RES_hhdet_fec!S71)</f>
        <v>0.62096070434418071</v>
      </c>
      <c r="T71" s="112">
        <f>IF(RES_hhdet_tes!T71=0,"",RES_hhdet_tes!T71/RES_hhdet_fec!T71)</f>
        <v>0.62094592690453454</v>
      </c>
      <c r="U71" s="112">
        <f>IF(RES_hhdet_tes!U71=0,"",RES_hhdet_tes!U71/RES_hhdet_fec!U71)</f>
        <v>0.62092448130243261</v>
      </c>
      <c r="V71" s="112">
        <f>IF(RES_hhdet_tes!V71=0,"",RES_hhdet_tes!V71/RES_hhdet_fec!V71)</f>
        <v>0.62140782826220564</v>
      </c>
      <c r="W71" s="112">
        <f>IF(RES_hhdet_tes!W71=0,"",RES_hhdet_tes!W71/RES_hhdet_fec!W71)</f>
        <v>0.62140782826220564</v>
      </c>
      <c r="X71" s="112">
        <f>IF(RES_hhdet_tes!X71=0,"",RES_hhdet_tes!X71/RES_hhdet_fec!X71)</f>
        <v>0.62140782826220575</v>
      </c>
      <c r="Y71" s="112">
        <f>IF(RES_hhdet_tes!Y71=0,"",RES_hhdet_tes!Y71/RES_hhdet_fec!Y71)</f>
        <v>0.66107156283954416</v>
      </c>
      <c r="DA71" s="131" t="s">
        <v>1973</v>
      </c>
    </row>
    <row r="72" spans="1:105" ht="12" customHeight="1" x14ac:dyDescent="0.25">
      <c r="A72" s="103" t="s">
        <v>52</v>
      </c>
      <c r="B72" s="113">
        <f>IF(RES_hhdet_tes!B72=0,"",RES_hhdet_tes!B72/RES_hhdet_fec!B72)</f>
        <v>1</v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X72" s="113">
        <f>IF(RES_hhdet_tes!X72=0,"",RES_hhdet_tes!X72/RES_hhdet_fec!X72)</f>
        <v>1</v>
      </c>
      <c r="Y72" s="113">
        <f>IF(RES_hhdet_tes!Y72=0,"",RES_hhdet_tes!Y72/RES_hhdet_fec!Y72)</f>
        <v>1</v>
      </c>
      <c r="DA72" s="132" t="s">
        <v>1974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0.61827213820827298</v>
      </c>
      <c r="C73" s="112">
        <f>IF(RES_hhdet_tes!C73=0,"",RES_hhdet_tes!C73/RES_hhdet_fec!C73)</f>
        <v>0.62031502995057097</v>
      </c>
      <c r="D73" s="112">
        <f>IF(RES_hhdet_tes!D73=0,"",RES_hhdet_tes!D73/RES_hhdet_fec!D73)</f>
        <v>0.62080224283074636</v>
      </c>
      <c r="E73" s="112">
        <f>IF(RES_hhdet_tes!E73=0,"",RES_hhdet_tes!E73/RES_hhdet_fec!E73)</f>
        <v>0.62216540966474776</v>
      </c>
      <c r="F73" s="112">
        <f>IF(RES_hhdet_tes!F73=0,"",RES_hhdet_tes!F73/RES_hhdet_fec!F73)</f>
        <v>0.62614545527631604</v>
      </c>
      <c r="G73" s="112">
        <f>IF(RES_hhdet_tes!G73=0,"",RES_hhdet_tes!G73/RES_hhdet_fec!G73)</f>
        <v>0.63214119240540279</v>
      </c>
      <c r="H73" s="112">
        <f>IF(RES_hhdet_tes!H73=0,"",RES_hhdet_tes!H73/RES_hhdet_fec!H73)</f>
        <v>0.64060575727931912</v>
      </c>
      <c r="I73" s="112">
        <f>IF(RES_hhdet_tes!I73=0,"",RES_hhdet_tes!I73/RES_hhdet_fec!I73)</f>
        <v>0.64510618393684849</v>
      </c>
      <c r="J73" s="112">
        <f>IF(RES_hhdet_tes!J73=0,"",RES_hhdet_tes!J73/RES_hhdet_fec!J73)</f>
        <v>0.64745065070875585</v>
      </c>
      <c r="K73" s="112">
        <f>IF(RES_hhdet_tes!K73=0,"",RES_hhdet_tes!K73/RES_hhdet_fec!K73)</f>
        <v>0.6494450268869878</v>
      </c>
      <c r="L73" s="112">
        <f>IF(RES_hhdet_tes!L73=0,"",RES_hhdet_tes!L73/RES_hhdet_fec!L73)</f>
        <v>0.64969000155789935</v>
      </c>
      <c r="M73" s="112">
        <f>IF(RES_hhdet_tes!M73=0,"",RES_hhdet_tes!M73/RES_hhdet_fec!M73)</f>
        <v>0.65090601148972338</v>
      </c>
      <c r="N73" s="112">
        <f>IF(RES_hhdet_tes!N73=0,"",RES_hhdet_tes!N73/RES_hhdet_fec!N73)</f>
        <v>0.65154410264731033</v>
      </c>
      <c r="O73" s="112">
        <f>IF(RES_hhdet_tes!O73=0,"",RES_hhdet_tes!O73/RES_hhdet_fec!O73)</f>
        <v>0.65403281050621798</v>
      </c>
      <c r="P73" s="112">
        <f>IF(RES_hhdet_tes!P73=0,"",RES_hhdet_tes!P73/RES_hhdet_fec!P73)</f>
        <v>0.66786419797177099</v>
      </c>
      <c r="Q73" s="112">
        <f>IF(RES_hhdet_tes!Q73=0,"",RES_hhdet_tes!Q73/RES_hhdet_fec!Q73)</f>
        <v>0.68996144235078427</v>
      </c>
      <c r="R73" s="112">
        <f>IF(RES_hhdet_tes!R73=0,"",RES_hhdet_tes!R73/RES_hhdet_fec!R73)</f>
        <v>0.71242413227142498</v>
      </c>
      <c r="S73" s="112">
        <f>IF(RES_hhdet_tes!S73=0,"",RES_hhdet_tes!S73/RES_hhdet_fec!S73)</f>
        <v>0.72313911530461572</v>
      </c>
      <c r="T73" s="112">
        <f>IF(RES_hhdet_tes!T73=0,"",RES_hhdet_tes!T73/RES_hhdet_fec!T73)</f>
        <v>0.72680147132978401</v>
      </c>
      <c r="U73" s="112">
        <f>IF(RES_hhdet_tes!U73=0,"",RES_hhdet_tes!U73/RES_hhdet_fec!U73)</f>
        <v>0.72918275325364756</v>
      </c>
      <c r="V73" s="112">
        <f>IF(RES_hhdet_tes!V73=0,"",RES_hhdet_tes!V73/RES_hhdet_fec!V73)</f>
        <v>0.74868335011765175</v>
      </c>
      <c r="W73" s="112">
        <f>IF(RES_hhdet_tes!W73=0,"",RES_hhdet_tes!W73/RES_hhdet_fec!W73)</f>
        <v>0.77116456561785718</v>
      </c>
      <c r="X73" s="112">
        <f>IF(RES_hhdet_tes!X73=0,"",RES_hhdet_tes!X73/RES_hhdet_fec!X73)</f>
        <v>0.7733663689726139</v>
      </c>
      <c r="Y73" s="112">
        <f>IF(RES_hhdet_tes!Y73=0,"",RES_hhdet_tes!Y73/RES_hhdet_fec!Y73)</f>
        <v>0.79771636834733228</v>
      </c>
      <c r="DA73" s="131" t="s">
        <v>1975</v>
      </c>
    </row>
    <row r="74" spans="1:105" ht="12" customHeight="1" x14ac:dyDescent="0.25">
      <c r="A74" s="107" t="s">
        <v>121</v>
      </c>
      <c r="B74" s="113">
        <f>IF(RES_hhdet_tes!B74=0,"",RES_hhdet_tes!B74/RES_hhdet_fec!B74)</f>
        <v>0.72947678065317079</v>
      </c>
      <c r="C74" s="113">
        <f>IF(RES_hhdet_tes!C74=0,"",RES_hhdet_tes!C74/RES_hhdet_fec!C74)</f>
        <v>0.70045702788231967</v>
      </c>
      <c r="D74" s="113">
        <f>IF(RES_hhdet_tes!D74=0,"",RES_hhdet_tes!D74/RES_hhdet_fec!D74)</f>
        <v>0.70520803827367684</v>
      </c>
      <c r="E74" s="113">
        <f>IF(RES_hhdet_tes!E74=0,"",RES_hhdet_tes!E74/RES_hhdet_fec!E74)</f>
        <v>0.71527288656001053</v>
      </c>
      <c r="F74" s="113">
        <f>IF(RES_hhdet_tes!F74=0,"",RES_hhdet_tes!F74/RES_hhdet_fec!F74)</f>
        <v>0.71714904921338263</v>
      </c>
      <c r="G74" s="113">
        <f>IF(RES_hhdet_tes!G74=0,"",RES_hhdet_tes!G74/RES_hhdet_fec!G74)</f>
        <v>0.74084104986817934</v>
      </c>
      <c r="H74" s="113">
        <f>IF(RES_hhdet_tes!H74=0,"",RES_hhdet_tes!H74/RES_hhdet_fec!H74)</f>
        <v>0.74115372731645357</v>
      </c>
      <c r="I74" s="113">
        <f>IF(RES_hhdet_tes!I74=0,"",RES_hhdet_tes!I74/RES_hhdet_fec!I74)</f>
        <v>0.74891022810224328</v>
      </c>
      <c r="J74" s="113">
        <f>IF(RES_hhdet_tes!J74=0,"",RES_hhdet_tes!J74/RES_hhdet_fec!J74)</f>
        <v>0.75159150460546786</v>
      </c>
      <c r="K74" s="113">
        <f>IF(RES_hhdet_tes!K74=0,"",RES_hhdet_tes!K74/RES_hhdet_fec!K74)</f>
        <v>0.75062845627270391</v>
      </c>
      <c r="L74" s="113">
        <f>IF(RES_hhdet_tes!L74=0,"",RES_hhdet_tes!L74/RES_hhdet_fec!L74)</f>
        <v>0.75546769785612089</v>
      </c>
      <c r="M74" s="113">
        <f>IF(RES_hhdet_tes!M74=0,"",RES_hhdet_tes!M74/RES_hhdet_fec!M74)</f>
        <v>0.75892227090887199</v>
      </c>
      <c r="N74" s="113">
        <f>IF(RES_hhdet_tes!N74=0,"",RES_hhdet_tes!N74/RES_hhdet_fec!N74)</f>
        <v>0.76034863085787785</v>
      </c>
      <c r="O74" s="113">
        <f>IF(RES_hhdet_tes!O74=0,"",RES_hhdet_tes!O74/RES_hhdet_fec!O74)</f>
        <v>0.75200197450988659</v>
      </c>
      <c r="P74" s="113">
        <f>IF(RES_hhdet_tes!P74=0,"",RES_hhdet_tes!P74/RES_hhdet_fec!P74)</f>
        <v>0.76233139635164837</v>
      </c>
      <c r="Q74" s="113">
        <f>IF(RES_hhdet_tes!Q74=0,"",RES_hhdet_tes!Q74/RES_hhdet_fec!Q74)</f>
        <v>0.77917533362893965</v>
      </c>
      <c r="R74" s="113">
        <f>IF(RES_hhdet_tes!R74=0,"",RES_hhdet_tes!R74/RES_hhdet_fec!R74)</f>
        <v>0.78856964874374058</v>
      </c>
      <c r="S74" s="113">
        <f>IF(RES_hhdet_tes!S74=0,"",RES_hhdet_tes!S74/RES_hhdet_fec!S74)</f>
        <v>0.79683900396465801</v>
      </c>
      <c r="T74" s="113">
        <f>IF(RES_hhdet_tes!T74=0,"",RES_hhdet_tes!T74/RES_hhdet_fec!T74)</f>
        <v>0.79256353702654037</v>
      </c>
      <c r="U74" s="113">
        <f>IF(RES_hhdet_tes!U74=0,"",RES_hhdet_tes!U74/RES_hhdet_fec!U74)</f>
        <v>0.79332714301524565</v>
      </c>
      <c r="V74" s="113">
        <f>IF(RES_hhdet_tes!V74=0,"",RES_hhdet_tes!V74/RES_hhdet_fec!V74)</f>
        <v>0.80678306840612435</v>
      </c>
      <c r="W74" s="113">
        <f>IF(RES_hhdet_tes!W74=0,"",RES_hhdet_tes!W74/RES_hhdet_fec!W74)</f>
        <v>0.82420581536640924</v>
      </c>
      <c r="X74" s="113">
        <f>IF(RES_hhdet_tes!X74=0,"",RES_hhdet_tes!X74/RES_hhdet_fec!X74)</f>
        <v>0.82406695065231417</v>
      </c>
      <c r="Y74" s="113">
        <f>IF(RES_hhdet_tes!Y74=0,"",RES_hhdet_tes!Y74/RES_hhdet_fec!Y74)</f>
        <v>0.83801718185990504</v>
      </c>
      <c r="DA74" s="132" t="s">
        <v>1976</v>
      </c>
    </row>
    <row r="75" spans="1:105" ht="12" customHeight="1" x14ac:dyDescent="0.25">
      <c r="A75" s="108" t="s">
        <v>53</v>
      </c>
      <c r="B75" s="111">
        <f>IF(RES_hhdet_tes!B75=0,"",RES_hhdet_tes!B75/RES_hhdet_fec!B75)</f>
        <v>0.61827213820827298</v>
      </c>
      <c r="C75" s="111">
        <f>IF(RES_hhdet_tes!C75=0,"",RES_hhdet_tes!C75/RES_hhdet_fec!C75)</f>
        <v>0.62026783473578628</v>
      </c>
      <c r="D75" s="111">
        <f>IF(RES_hhdet_tes!D75=0,"",RES_hhdet_tes!D75/RES_hhdet_fec!D75)</f>
        <v>0.62074028157850991</v>
      </c>
      <c r="E75" s="111">
        <f>IF(RES_hhdet_tes!E75=0,"",RES_hhdet_tes!E75/RES_hhdet_fec!E75)</f>
        <v>0.62214706599451675</v>
      </c>
      <c r="F75" s="111">
        <f>IF(RES_hhdet_tes!F75=0,"",RES_hhdet_tes!F75/RES_hhdet_fec!F75)</f>
        <v>0.62570095996508845</v>
      </c>
      <c r="G75" s="111">
        <f>IF(RES_hhdet_tes!G75=0,"",RES_hhdet_tes!G75/RES_hhdet_fec!G75)</f>
        <v>0.63221226338672343</v>
      </c>
      <c r="H75" s="111">
        <f>IF(RES_hhdet_tes!H75=0,"",RES_hhdet_tes!H75/RES_hhdet_fec!H75)</f>
        <v>0.640886616373466</v>
      </c>
      <c r="I75" s="111">
        <f>IF(RES_hhdet_tes!I75=0,"",RES_hhdet_tes!I75/RES_hhdet_fec!I75)</f>
        <v>0.64734313889662953</v>
      </c>
      <c r="J75" s="111">
        <f>IF(RES_hhdet_tes!J75=0,"",RES_hhdet_tes!J75/RES_hhdet_fec!J75)</f>
        <v>0.64863055368801137</v>
      </c>
      <c r="K75" s="111">
        <f>IF(RES_hhdet_tes!K75=0,"",RES_hhdet_tes!K75/RES_hhdet_fec!K75)</f>
        <v>0.64929816513664806</v>
      </c>
      <c r="L75" s="111">
        <f>IF(RES_hhdet_tes!L75=0,"",RES_hhdet_tes!L75/RES_hhdet_fec!L75)</f>
        <v>0.64937228908729183</v>
      </c>
      <c r="M75" s="111">
        <f>IF(RES_hhdet_tes!M75=0,"",RES_hhdet_tes!M75/RES_hhdet_fec!M75)</f>
        <v>0.6498363726259504</v>
      </c>
      <c r="N75" s="111">
        <f>IF(RES_hhdet_tes!N75=0,"",RES_hhdet_tes!N75/RES_hhdet_fec!N75)</f>
        <v>0.6500672644417832</v>
      </c>
      <c r="O75" s="111">
        <f>IF(RES_hhdet_tes!O75=0,"",RES_hhdet_tes!O75/RES_hhdet_fec!O75)</f>
        <v>0.65154578995025669</v>
      </c>
      <c r="P75" s="111">
        <f>IF(RES_hhdet_tes!P75=0,"",RES_hhdet_tes!P75/RES_hhdet_fec!P75)</f>
        <v>0.66498942558230223</v>
      </c>
      <c r="Q75" s="111">
        <f>IF(RES_hhdet_tes!Q75=0,"",RES_hhdet_tes!Q75/RES_hhdet_fec!Q75)</f>
        <v>0.69507362584177979</v>
      </c>
      <c r="R75" s="111">
        <f>IF(RES_hhdet_tes!R75=0,"",RES_hhdet_tes!R75/RES_hhdet_fec!R75)</f>
        <v>0.71645829959288609</v>
      </c>
      <c r="S75" s="111">
        <f>IF(RES_hhdet_tes!S75=0,"",RES_hhdet_tes!S75/RES_hhdet_fec!S75)</f>
        <v>0.72122933937130951</v>
      </c>
      <c r="T75" s="111">
        <f>IF(RES_hhdet_tes!T75=0,"",RES_hhdet_tes!T75/RES_hhdet_fec!T75)</f>
        <v>0.72405038005739941</v>
      </c>
      <c r="U75" s="111">
        <f>IF(RES_hhdet_tes!U75=0,"",RES_hhdet_tes!U75/RES_hhdet_fec!U75)</f>
        <v>0.72631691342008775</v>
      </c>
      <c r="V75" s="111">
        <f>IF(RES_hhdet_tes!V75=0,"",RES_hhdet_tes!V75/RES_hhdet_fec!V75)</f>
        <v>0.74176718574659395</v>
      </c>
      <c r="W75" s="111">
        <f>IF(RES_hhdet_tes!W75=0,"",RES_hhdet_tes!W75/RES_hhdet_fec!W75)</f>
        <v>0.77179908068532344</v>
      </c>
      <c r="X75" s="111">
        <f>IF(RES_hhdet_tes!X75=0,"",RES_hhdet_tes!X75/RES_hhdet_fec!X75)</f>
        <v>0.77259435827366096</v>
      </c>
      <c r="Y75" s="111">
        <f>IF(RES_hhdet_tes!Y75=0,"",RES_hhdet_tes!Y75/RES_hhdet_fec!Y75)</f>
        <v>0.79088723353733792</v>
      </c>
      <c r="DA75" s="63" t="s">
        <v>1977</v>
      </c>
    </row>
    <row r="76" spans="1:105" ht="12" customHeight="1" x14ac:dyDescent="0.25">
      <c r="A76" s="108" t="s">
        <v>52</v>
      </c>
      <c r="B76" s="111">
        <f>IF(RES_hhdet_tes!B76=0,"",RES_hhdet_tes!B76/RES_hhdet_fec!B76)</f>
        <v>1</v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X76" s="111">
        <f>IF(RES_hhdet_tes!X76=0,"",RES_hhdet_tes!X76/RES_hhdet_fec!X76)</f>
        <v>1</v>
      </c>
      <c r="Y76" s="111">
        <f>IF(RES_hhdet_tes!Y76=0,"",RES_hhdet_tes!Y76/RES_hhdet_fec!Y76)</f>
        <v>1</v>
      </c>
      <c r="DA76" s="63" t="s">
        <v>1978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0.62780013027033699</v>
      </c>
      <c r="C77" s="124">
        <f>IF(RES_hhdet_tes!C77=0,"",RES_hhdet_tes!C77/RES_hhdet_fec!C77)</f>
        <v>0.62791081604371601</v>
      </c>
      <c r="D77" s="124">
        <f>IF(RES_hhdet_tes!D77=0,"",RES_hhdet_tes!D77/RES_hhdet_fec!D77)</f>
        <v>0.62929243827456804</v>
      </c>
      <c r="E77" s="124">
        <f>IF(RES_hhdet_tes!E77=0,"",RES_hhdet_tes!E77/RES_hhdet_fec!E77)</f>
        <v>0.62969194561146702</v>
      </c>
      <c r="F77" s="124">
        <f>IF(RES_hhdet_tes!F77=0,"",RES_hhdet_tes!F77/RES_hhdet_fec!F77)</f>
        <v>0.63022008057639323</v>
      </c>
      <c r="G77" s="124">
        <f>IF(RES_hhdet_tes!G77=0,"",RES_hhdet_tes!G77/RES_hhdet_fec!G77)</f>
        <v>0.63175130551217884</v>
      </c>
      <c r="H77" s="124">
        <f>IF(RES_hhdet_tes!H77=0,"",RES_hhdet_tes!H77/RES_hhdet_fec!H77)</f>
        <v>0.63470736762801849</v>
      </c>
      <c r="I77" s="124">
        <f>IF(RES_hhdet_tes!I77=0,"",RES_hhdet_tes!I77/RES_hhdet_fec!I77)</f>
        <v>0.63637447233054645</v>
      </c>
      <c r="J77" s="124">
        <f>IF(RES_hhdet_tes!J77=0,"",RES_hhdet_tes!J77/RES_hhdet_fec!J77)</f>
        <v>0.63431085795745878</v>
      </c>
      <c r="K77" s="124">
        <f>IF(RES_hhdet_tes!K77=0,"",RES_hhdet_tes!K77/RES_hhdet_fec!K77)</f>
        <v>0.63409167238258557</v>
      </c>
      <c r="L77" s="124">
        <f>IF(RES_hhdet_tes!L77=0,"",RES_hhdet_tes!L77/RES_hhdet_fec!L77)</f>
        <v>0.63443807757909088</v>
      </c>
      <c r="M77" s="124">
        <f>IF(RES_hhdet_tes!M77=0,"",RES_hhdet_tes!M77/RES_hhdet_fec!M77)</f>
        <v>0.63568653442381051</v>
      </c>
      <c r="N77" s="124">
        <f>IF(RES_hhdet_tes!N77=0,"",RES_hhdet_tes!N77/RES_hhdet_fec!N77)</f>
        <v>0.63544803025413232</v>
      </c>
      <c r="O77" s="124">
        <f>IF(RES_hhdet_tes!O77=0,"",RES_hhdet_tes!O77/RES_hhdet_fec!O77)</f>
        <v>0.63520822673263244</v>
      </c>
      <c r="P77" s="124">
        <f>IF(RES_hhdet_tes!P77=0,"",RES_hhdet_tes!P77/RES_hhdet_fec!P77)</f>
        <v>0.63502277957359476</v>
      </c>
      <c r="Q77" s="124">
        <f>IF(RES_hhdet_tes!Q77=0,"",RES_hhdet_tes!Q77/RES_hhdet_fec!Q77)</f>
        <v>0.6352403732113574</v>
      </c>
      <c r="R77" s="124">
        <f>IF(RES_hhdet_tes!R77=0,"",RES_hhdet_tes!R77/RES_hhdet_fec!R77)</f>
        <v>0.63546187401811416</v>
      </c>
      <c r="S77" s="124">
        <f>IF(RES_hhdet_tes!S77=0,"",RES_hhdet_tes!S77/RES_hhdet_fec!S77)</f>
        <v>0.6366267097015863</v>
      </c>
      <c r="T77" s="124">
        <f>IF(RES_hhdet_tes!T77=0,"",RES_hhdet_tes!T77/RES_hhdet_fec!T77)</f>
        <v>0.63667052834810267</v>
      </c>
      <c r="U77" s="124">
        <f>IF(RES_hhdet_tes!U77=0,"",RES_hhdet_tes!U77/RES_hhdet_fec!U77)</f>
        <v>0.63619077031897031</v>
      </c>
      <c r="V77" s="124">
        <f>IF(RES_hhdet_tes!V77=0,"",RES_hhdet_tes!V77/RES_hhdet_fec!V77)</f>
        <v>0.63990501122830645</v>
      </c>
      <c r="W77" s="124">
        <f>IF(RES_hhdet_tes!W77=0,"",RES_hhdet_tes!W77/RES_hhdet_fec!W77)</f>
        <v>0.63722947781892114</v>
      </c>
      <c r="X77" s="124">
        <f>IF(RES_hhdet_tes!X77=0,"",RES_hhdet_tes!X77/RES_hhdet_fec!X77)</f>
        <v>0.63874795675658225</v>
      </c>
      <c r="Y77" s="124">
        <f>IF(RES_hhdet_tes!Y77=0,"",RES_hhdet_tes!Y77/RES_hhdet_fec!Y77)</f>
        <v>0.64091805700265903</v>
      </c>
      <c r="DA77" s="130" t="s">
        <v>1979</v>
      </c>
    </row>
    <row r="78" spans="1:105" ht="12" customHeight="1" x14ac:dyDescent="0.25">
      <c r="A78" s="97" t="s">
        <v>189</v>
      </c>
      <c r="B78" s="111">
        <f>IF(RES_hhdet_tes!B78=0,"",RES_hhdet_tes!B78/RES_hhdet_fec!B78)</f>
        <v>0.62360365194913236</v>
      </c>
      <c r="C78" s="111">
        <f>IF(RES_hhdet_tes!C78=0,"",RES_hhdet_tes!C78/RES_hhdet_fec!C78)</f>
        <v>0.62429302850494606</v>
      </c>
      <c r="D78" s="111">
        <f>IF(RES_hhdet_tes!D78=0,"",RES_hhdet_tes!D78/RES_hhdet_fec!D78)</f>
        <v>0.62442825573825667</v>
      </c>
      <c r="E78" s="111">
        <f>IF(RES_hhdet_tes!E78=0,"",RES_hhdet_tes!E78/RES_hhdet_fec!E78)</f>
        <v>0.6248890809254587</v>
      </c>
      <c r="F78" s="111">
        <f>IF(RES_hhdet_tes!F78=0,"",RES_hhdet_tes!F78/RES_hhdet_fec!F78)</f>
        <v>0.62600318352864426</v>
      </c>
      <c r="G78" s="111">
        <f>IF(RES_hhdet_tes!G78=0,"",RES_hhdet_tes!G78/RES_hhdet_fec!G78)</f>
        <v>0.62757731658656413</v>
      </c>
      <c r="H78" s="111">
        <f>IF(RES_hhdet_tes!H78=0,"",RES_hhdet_tes!H78/RES_hhdet_fec!H78)</f>
        <v>0.62956056632998003</v>
      </c>
      <c r="I78" s="111">
        <f>IF(RES_hhdet_tes!I78=0,"",RES_hhdet_tes!I78/RES_hhdet_fec!I78)</f>
        <v>0.63040483249201151</v>
      </c>
      <c r="J78" s="111">
        <f>IF(RES_hhdet_tes!J78=0,"",RES_hhdet_tes!J78/RES_hhdet_fec!J78)</f>
        <v>0.63051362875399009</v>
      </c>
      <c r="K78" s="111">
        <f>IF(RES_hhdet_tes!K78=0,"",RES_hhdet_tes!K78/RES_hhdet_fec!K78)</f>
        <v>0.63058886622603783</v>
      </c>
      <c r="L78" s="111">
        <f>IF(RES_hhdet_tes!L78=0,"",RES_hhdet_tes!L78/RES_hhdet_fec!L78)</f>
        <v>0.63061903878122172</v>
      </c>
      <c r="M78" s="111">
        <f>IF(RES_hhdet_tes!M78=0,"",RES_hhdet_tes!M78/RES_hhdet_fec!M78)</f>
        <v>0.63065492737325324</v>
      </c>
      <c r="N78" s="111">
        <f>IF(RES_hhdet_tes!N78=0,"",RES_hhdet_tes!N78/RES_hhdet_fec!N78)</f>
        <v>0.63068879095429198</v>
      </c>
      <c r="O78" s="111">
        <f>IF(RES_hhdet_tes!O78=0,"",RES_hhdet_tes!O78/RES_hhdet_fec!O78)</f>
        <v>0.63072744888628474</v>
      </c>
      <c r="P78" s="111">
        <f>IF(RES_hhdet_tes!P78=0,"",RES_hhdet_tes!P78/RES_hhdet_fec!P78)</f>
        <v>0.63078843356126313</v>
      </c>
      <c r="Q78" s="111">
        <f>IF(RES_hhdet_tes!Q78=0,"",RES_hhdet_tes!Q78/RES_hhdet_fec!Q78)</f>
        <v>0.63097585251011268</v>
      </c>
      <c r="R78" s="111">
        <f>IF(RES_hhdet_tes!R78=0,"",RES_hhdet_tes!R78/RES_hhdet_fec!R78)</f>
        <v>0.6313294152943234</v>
      </c>
      <c r="S78" s="111">
        <f>IF(RES_hhdet_tes!S78=0,"",RES_hhdet_tes!S78/RES_hhdet_fec!S78)</f>
        <v>0.63162135296204958</v>
      </c>
      <c r="T78" s="111">
        <f>IF(RES_hhdet_tes!T78=0,"",RES_hhdet_tes!T78/RES_hhdet_fec!T78)</f>
        <v>0.63171986519044032</v>
      </c>
      <c r="U78" s="111">
        <f>IF(RES_hhdet_tes!U78=0,"",RES_hhdet_tes!U78/RES_hhdet_fec!U78)</f>
        <v>0.63179451739196169</v>
      </c>
      <c r="V78" s="111">
        <f>IF(RES_hhdet_tes!V78=0,"",RES_hhdet_tes!V78/RES_hhdet_fec!V78)</f>
        <v>0.63191419969248808</v>
      </c>
      <c r="W78" s="111">
        <f>IF(RES_hhdet_tes!W78=0,"",RES_hhdet_tes!W78/RES_hhdet_fec!W78)</f>
        <v>0.63205339751473688</v>
      </c>
      <c r="X78" s="111">
        <f>IF(RES_hhdet_tes!X78=0,"",RES_hhdet_tes!X78/RES_hhdet_fec!X78)</f>
        <v>0.63335751615517422</v>
      </c>
      <c r="Y78" s="111">
        <f>IF(RES_hhdet_tes!Y78=0,"",RES_hhdet_tes!Y78/RES_hhdet_fec!Y78)</f>
        <v>0.63519448691035163</v>
      </c>
      <c r="DA78" s="63" t="s">
        <v>1980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0.76770167268012413</v>
      </c>
      <c r="C79" s="45">
        <f>IF(RES_hhdet_tes!C79=0,"",RES_hhdet_tes!C79/RES_hhdet_fec!C79)</f>
        <v>0.76910807265179215</v>
      </c>
      <c r="D79" s="45">
        <f>IF(RES_hhdet_tes!D79=0,"",RES_hhdet_tes!D79/RES_hhdet_fec!D79)</f>
        <v>0.78183854780012152</v>
      </c>
      <c r="E79" s="45">
        <f>IF(RES_hhdet_tes!E79=0,"",RES_hhdet_tes!E79/RES_hhdet_fec!E79)</f>
        <v>0.78325126364356501</v>
      </c>
      <c r="F79" s="45">
        <f>IF(RES_hhdet_tes!F79=0,"",RES_hhdet_tes!F79/RES_hhdet_fec!F79)</f>
        <v>0.78452371259279796</v>
      </c>
      <c r="G79" s="45">
        <f>IF(RES_hhdet_tes!G79=0,"",RES_hhdet_tes!G79/RES_hhdet_fec!G79)</f>
        <v>0.78584860467754869</v>
      </c>
      <c r="H79" s="45">
        <f>IF(RES_hhdet_tes!H79=0,"",RES_hhdet_tes!H79/RES_hhdet_fec!H79)</f>
        <v>0.78586002904801555</v>
      </c>
      <c r="I79" s="45">
        <f>IF(RES_hhdet_tes!I79=0,"",RES_hhdet_tes!I79/RES_hhdet_fec!I79)</f>
        <v>0.78636360402447325</v>
      </c>
      <c r="J79" s="45">
        <f>IF(RES_hhdet_tes!J79=0,"",RES_hhdet_tes!J79/RES_hhdet_fec!J79)</f>
        <v>0.78773029665528271</v>
      </c>
      <c r="K79" s="45">
        <f>IF(RES_hhdet_tes!K79=0,"",RES_hhdet_tes!K79/RES_hhdet_fec!K79)</f>
        <v>0.78864273379835681</v>
      </c>
      <c r="L79" s="45">
        <f>IF(RES_hhdet_tes!L79=0,"",RES_hhdet_tes!L79/RES_hhdet_fec!L79)</f>
        <v>0.78906693059907296</v>
      </c>
      <c r="M79" s="45">
        <f>IF(RES_hhdet_tes!M79=0,"",RES_hhdet_tes!M79/RES_hhdet_fec!M79)</f>
        <v>0.79163184683225429</v>
      </c>
      <c r="N79" s="45">
        <f>IF(RES_hhdet_tes!N79=0,"",RES_hhdet_tes!N79/RES_hhdet_fec!N79)</f>
        <v>0.79229437331510799</v>
      </c>
      <c r="O79" s="45">
        <f>IF(RES_hhdet_tes!O79=0,"",RES_hhdet_tes!O79/RES_hhdet_fec!O79)</f>
        <v>0.79262474186989296</v>
      </c>
      <c r="P79" s="45">
        <f>IF(RES_hhdet_tes!P79=0,"",RES_hhdet_tes!P79/RES_hhdet_fec!P79)</f>
        <v>0.79595806615399511</v>
      </c>
      <c r="Q79" s="45">
        <f>IF(RES_hhdet_tes!Q79=0,"",RES_hhdet_tes!Q79/RES_hhdet_fec!Q79)</f>
        <v>0.80205183016677439</v>
      </c>
      <c r="R79" s="45">
        <f>IF(RES_hhdet_tes!R79=0,"",RES_hhdet_tes!R79/RES_hhdet_fec!R79)</f>
        <v>0.81293641645087455</v>
      </c>
      <c r="S79" s="45">
        <f>IF(RES_hhdet_tes!S79=0,"",RES_hhdet_tes!S79/RES_hhdet_fec!S79)</f>
        <v>0.82068874234101297</v>
      </c>
      <c r="T79" s="45">
        <f>IF(RES_hhdet_tes!T79=0,"",RES_hhdet_tes!T79/RES_hhdet_fec!T79)</f>
        <v>0.82572256842591285</v>
      </c>
      <c r="U79" s="45">
        <f>IF(RES_hhdet_tes!U79=0,"",RES_hhdet_tes!U79/RES_hhdet_fec!U79)</f>
        <v>0.83450542903287139</v>
      </c>
      <c r="V79" s="45">
        <f>IF(RES_hhdet_tes!V79=0,"",RES_hhdet_tes!V79/RES_hhdet_fec!V79)</f>
        <v>0.847760521631305</v>
      </c>
      <c r="W79" s="45">
        <f>IF(RES_hhdet_tes!W79=0,"",RES_hhdet_tes!W79/RES_hhdet_fec!W79)</f>
        <v>0.8495210278173585</v>
      </c>
      <c r="X79" s="45">
        <f>IF(RES_hhdet_tes!X79=0,"",RES_hhdet_tes!X79/RES_hhdet_fec!X79)</f>
        <v>0.85759468054458088</v>
      </c>
      <c r="Y79" s="45">
        <f>IF(RES_hhdet_tes!Y79=0,"",RES_hhdet_tes!Y79/RES_hhdet_fec!Y79)</f>
        <v>0.87918961555921016</v>
      </c>
      <c r="DA79" s="60" t="s">
        <v>1981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>
        <f>IF(RES_hhdet_tes!B81=0,"",RES_hhdet_tes!B81/RES_hhdet_fec!B81)</f>
        <v>0.4361064901891975</v>
      </c>
      <c r="C81" s="119">
        <f>IF(RES_hhdet_tes!C81=0,"",RES_hhdet_tes!C81/RES_hhdet_fec!C81)</f>
        <v>0.4388478411290444</v>
      </c>
      <c r="D81" s="119">
        <f>IF(RES_hhdet_tes!D81=0,"",RES_hhdet_tes!D81/RES_hhdet_fec!D81)</f>
        <v>0.44710571150488748</v>
      </c>
      <c r="E81" s="119">
        <f>IF(RES_hhdet_tes!E81=0,"",RES_hhdet_tes!E81/RES_hhdet_fec!E81)</f>
        <v>0.45658745386467453</v>
      </c>
      <c r="F81" s="119">
        <f>IF(RES_hhdet_tes!F81=0,"",RES_hhdet_tes!F81/RES_hhdet_fec!F81)</f>
        <v>0.46844801248161472</v>
      </c>
      <c r="G81" s="119">
        <f>IF(RES_hhdet_tes!G81=0,"",RES_hhdet_tes!G81/RES_hhdet_fec!G81)</f>
        <v>0.48106437536344032</v>
      </c>
      <c r="H81" s="119">
        <f>IF(RES_hhdet_tes!H81=0,"",RES_hhdet_tes!H81/RES_hhdet_fec!H81)</f>
        <v>0.49559709764752374</v>
      </c>
      <c r="I81" s="119">
        <f>IF(RES_hhdet_tes!I81=0,"",RES_hhdet_tes!I81/RES_hhdet_fec!I81)</f>
        <v>0.51293093774354437</v>
      </c>
      <c r="J81" s="119">
        <f>IF(RES_hhdet_tes!J81=0,"",RES_hhdet_tes!J81/RES_hhdet_fec!J81)</f>
        <v>0.52956511150116348</v>
      </c>
      <c r="K81" s="119">
        <f>IF(RES_hhdet_tes!K81=0,"",RES_hhdet_tes!K81/RES_hhdet_fec!K81)</f>
        <v>0.55264357725994917</v>
      </c>
      <c r="L81" s="119">
        <f>IF(RES_hhdet_tes!L81=0,"",RES_hhdet_tes!L81/RES_hhdet_fec!L81)</f>
        <v>0.57816386096794103</v>
      </c>
      <c r="M81" s="119">
        <f>IF(RES_hhdet_tes!M81=0,"",RES_hhdet_tes!M81/RES_hhdet_fec!M81)</f>
        <v>0.60827088009615826</v>
      </c>
      <c r="N81" s="119">
        <f>IF(RES_hhdet_tes!N81=0,"",RES_hhdet_tes!N81/RES_hhdet_fec!N81)</f>
        <v>0.62704784445051875</v>
      </c>
      <c r="O81" s="119">
        <f>IF(RES_hhdet_tes!O81=0,"",RES_hhdet_tes!O81/RES_hhdet_fec!O81)</f>
        <v>0.64050970981102939</v>
      </c>
      <c r="P81" s="119">
        <f>IF(RES_hhdet_tes!P81=0,"",RES_hhdet_tes!P81/RES_hhdet_fec!P81)</f>
        <v>0.64204736899577097</v>
      </c>
      <c r="Q81" s="119">
        <f>IF(RES_hhdet_tes!Q81=0,"",RES_hhdet_tes!Q81/RES_hhdet_fec!Q81)</f>
        <v>0.64429760525779389</v>
      </c>
      <c r="R81" s="119">
        <f>IF(RES_hhdet_tes!R81=0,"",RES_hhdet_tes!R81/RES_hhdet_fec!R81)</f>
        <v>0.64717881458865889</v>
      </c>
      <c r="S81" s="119">
        <f>IF(RES_hhdet_tes!S81=0,"",RES_hhdet_tes!S81/RES_hhdet_fec!S81)</f>
        <v>0.65162085713089291</v>
      </c>
      <c r="T81" s="119">
        <f>IF(RES_hhdet_tes!T81=0,"",RES_hhdet_tes!T81/RES_hhdet_fec!T81)</f>
        <v>0.65814397212007747</v>
      </c>
      <c r="U81" s="119">
        <f>IF(RES_hhdet_tes!U81=0,"",RES_hhdet_tes!U81/RES_hhdet_fec!U81)</f>
        <v>0.66790513013241848</v>
      </c>
      <c r="V81" s="119">
        <f>IF(RES_hhdet_tes!V81=0,"",RES_hhdet_tes!V81/RES_hhdet_fec!V81)</f>
        <v>0.68020875193608887</v>
      </c>
      <c r="W81" s="119">
        <f>IF(RES_hhdet_tes!W81=0,"",RES_hhdet_tes!W81/RES_hhdet_fec!W81)</f>
        <v>0.69134998271113712</v>
      </c>
      <c r="X81" s="119">
        <f>IF(RES_hhdet_tes!X81=0,"",RES_hhdet_tes!X81/RES_hhdet_fec!X81)</f>
        <v>0.70316144140272019</v>
      </c>
      <c r="Y81" s="119">
        <f>IF(RES_hhdet_tes!Y81=0,"",RES_hhdet_tes!Y81/RES_hhdet_fec!Y81)</f>
        <v>0.71480701956813442</v>
      </c>
      <c r="DA81" s="129" t="s">
        <v>1982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0.43301699593629261</v>
      </c>
      <c r="C82" s="124">
        <f>IF(RES_hhdet_tes!C82=0,"",RES_hhdet_tes!C82/RES_hhdet_fec!C82)</f>
        <v>0.43576295271455373</v>
      </c>
      <c r="D82" s="124">
        <f>IF(RES_hhdet_tes!D82=0,"",RES_hhdet_tes!D82/RES_hhdet_fec!D82)</f>
        <v>0.44403677703625216</v>
      </c>
      <c r="E82" s="124">
        <f>IF(RES_hhdet_tes!E82=0,"",RES_hhdet_tes!E82/RES_hhdet_fec!E82)</f>
        <v>0.45349888702549129</v>
      </c>
      <c r="F82" s="124">
        <f>IF(RES_hhdet_tes!F82=0,"",RES_hhdet_tes!F82/RES_hhdet_fec!F82)</f>
        <v>0.46518304916931597</v>
      </c>
      <c r="G82" s="124">
        <f>IF(RES_hhdet_tes!G82=0,"",RES_hhdet_tes!G82/RES_hhdet_fec!G82)</f>
        <v>0.47791945195144542</v>
      </c>
      <c r="H82" s="124">
        <f>IF(RES_hhdet_tes!H82=0,"",RES_hhdet_tes!H82/RES_hhdet_fec!H82)</f>
        <v>0.49220527661206392</v>
      </c>
      <c r="I82" s="124">
        <f>IF(RES_hhdet_tes!I82=0,"",RES_hhdet_tes!I82/RES_hhdet_fec!I82)</f>
        <v>0.50944561133394872</v>
      </c>
      <c r="J82" s="124">
        <f>IF(RES_hhdet_tes!J82=0,"",RES_hhdet_tes!J82/RES_hhdet_fec!J82)</f>
        <v>0.52618672122368126</v>
      </c>
      <c r="K82" s="124">
        <f>IF(RES_hhdet_tes!K82=0,"",RES_hhdet_tes!K82/RES_hhdet_fec!K82)</f>
        <v>0.54884804888334904</v>
      </c>
      <c r="L82" s="124">
        <f>IF(RES_hhdet_tes!L82=0,"",RES_hhdet_tes!L82/RES_hhdet_fec!L82)</f>
        <v>0.57429884711834112</v>
      </c>
      <c r="M82" s="124">
        <f>IF(RES_hhdet_tes!M82=0,"",RES_hhdet_tes!M82/RES_hhdet_fec!M82)</f>
        <v>0.6050464248447549</v>
      </c>
      <c r="N82" s="124">
        <f>IF(RES_hhdet_tes!N82=0,"",RES_hhdet_tes!N82/RES_hhdet_fec!N82)</f>
        <v>0.62376588989169979</v>
      </c>
      <c r="O82" s="124">
        <f>IF(RES_hhdet_tes!O82=0,"",RES_hhdet_tes!O82/RES_hhdet_fec!O82)</f>
        <v>0.63656172190510196</v>
      </c>
      <c r="P82" s="124">
        <f>IF(RES_hhdet_tes!P82=0,"",RES_hhdet_tes!P82/RES_hhdet_fec!P82)</f>
        <v>0.63778850135724363</v>
      </c>
      <c r="Q82" s="124">
        <f>IF(RES_hhdet_tes!Q82=0,"",RES_hhdet_tes!Q82/RES_hhdet_fec!Q82)</f>
        <v>0.63972795874478405</v>
      </c>
      <c r="R82" s="124">
        <f>IF(RES_hhdet_tes!R82=0,"",RES_hhdet_tes!R82/RES_hhdet_fec!R82)</f>
        <v>0.64252655406362502</v>
      </c>
      <c r="S82" s="124">
        <f>IF(RES_hhdet_tes!S82=0,"",RES_hhdet_tes!S82/RES_hhdet_fec!S82)</f>
        <v>0.64691797883649205</v>
      </c>
      <c r="T82" s="124">
        <f>IF(RES_hhdet_tes!T82=0,"",RES_hhdet_tes!T82/RES_hhdet_fec!T82)</f>
        <v>0.65258738714891595</v>
      </c>
      <c r="U82" s="124">
        <f>IF(RES_hhdet_tes!U82=0,"",RES_hhdet_tes!U82/RES_hhdet_fec!U82)</f>
        <v>0.66188957863902076</v>
      </c>
      <c r="V82" s="124">
        <f>IF(RES_hhdet_tes!V82=0,"",RES_hhdet_tes!V82/RES_hhdet_fec!V82)</f>
        <v>0.67419024137515871</v>
      </c>
      <c r="W82" s="124">
        <f>IF(RES_hhdet_tes!W82=0,"",RES_hhdet_tes!W82/RES_hhdet_fec!W82)</f>
        <v>0.68515270630289105</v>
      </c>
      <c r="X82" s="124">
        <f>IF(RES_hhdet_tes!X82=0,"",RES_hhdet_tes!X82/RES_hhdet_fec!X82)</f>
        <v>0.69618326366430494</v>
      </c>
      <c r="Y82" s="124">
        <f>IF(RES_hhdet_tes!Y82=0,"",RES_hhdet_tes!Y82/RES_hhdet_fec!Y82)</f>
        <v>0.70744114632011867</v>
      </c>
      <c r="DA82" s="130" t="s">
        <v>1983</v>
      </c>
    </row>
    <row r="83" spans="1:105" ht="12" customHeight="1" x14ac:dyDescent="0.25">
      <c r="A83" s="97" t="s">
        <v>199</v>
      </c>
      <c r="B83" s="111">
        <f>IF(RES_hhdet_tes!B83=0,"",RES_hhdet_tes!B83/RES_hhdet_fec!B83)</f>
        <v>0.43065547788052222</v>
      </c>
      <c r="C83" s="111">
        <f>IF(RES_hhdet_tes!C83=0,"",RES_hhdet_tes!C83/RES_hhdet_fec!C83)</f>
        <v>0.43345935119652967</v>
      </c>
      <c r="D83" s="111">
        <f>IF(RES_hhdet_tes!D83=0,"",RES_hhdet_tes!D83/RES_hhdet_fec!D83)</f>
        <v>0.44178616533259996</v>
      </c>
      <c r="E83" s="111">
        <f>IF(RES_hhdet_tes!E83=0,"",RES_hhdet_tes!E83/RES_hhdet_fec!E83)</f>
        <v>0.45129200397192215</v>
      </c>
      <c r="F83" s="111">
        <f>IF(RES_hhdet_tes!F83=0,"",RES_hhdet_tes!F83/RES_hhdet_fec!F83)</f>
        <v>0.46303685566252606</v>
      </c>
      <c r="G83" s="111">
        <f>IF(RES_hhdet_tes!G83=0,"",RES_hhdet_tes!G83/RES_hhdet_fec!G83)</f>
        <v>0.47578561853561024</v>
      </c>
      <c r="H83" s="111">
        <f>IF(RES_hhdet_tes!H83=0,"",RES_hhdet_tes!H83/RES_hhdet_fec!H83)</f>
        <v>0.49012755737349806</v>
      </c>
      <c r="I83" s="111">
        <f>IF(RES_hhdet_tes!I83=0,"",RES_hhdet_tes!I83/RES_hhdet_fec!I83)</f>
        <v>0.50741347372844237</v>
      </c>
      <c r="J83" s="111">
        <f>IF(RES_hhdet_tes!J83=0,"",RES_hhdet_tes!J83/RES_hhdet_fec!J83)</f>
        <v>0.52419014853034862</v>
      </c>
      <c r="K83" s="111">
        <f>IF(RES_hhdet_tes!K83=0,"",RES_hhdet_tes!K83/RES_hhdet_fec!K83)</f>
        <v>0.54690359053585391</v>
      </c>
      <c r="L83" s="111">
        <f>IF(RES_hhdet_tes!L83=0,"",RES_hhdet_tes!L83/RES_hhdet_fec!L83)</f>
        <v>0.57239049322192848</v>
      </c>
      <c r="M83" s="111">
        <f>IF(RES_hhdet_tes!M83=0,"",RES_hhdet_tes!M83/RES_hhdet_fec!M83)</f>
        <v>0.60320623403656992</v>
      </c>
      <c r="N83" s="111">
        <f>IF(RES_hhdet_tes!N83=0,"",RES_hhdet_tes!N83/RES_hhdet_fec!N83)</f>
        <v>0.62196938361869825</v>
      </c>
      <c r="O83" s="111">
        <f>IF(RES_hhdet_tes!O83=0,"",RES_hhdet_tes!O83/RES_hhdet_fec!O83)</f>
        <v>0.63483001940625094</v>
      </c>
      <c r="P83" s="111">
        <f>IF(RES_hhdet_tes!P83=0,"",RES_hhdet_tes!P83/RES_hhdet_fec!P83)</f>
        <v>0.63608643294246059</v>
      </c>
      <c r="Q83" s="111">
        <f>IF(RES_hhdet_tes!Q83=0,"",RES_hhdet_tes!Q83/RES_hhdet_fec!Q83)</f>
        <v>0.63804564234200456</v>
      </c>
      <c r="R83" s="111">
        <f>IF(RES_hhdet_tes!R83=0,"",RES_hhdet_tes!R83/RES_hhdet_fec!R83)</f>
        <v>0.64086285963948575</v>
      </c>
      <c r="S83" s="111">
        <f>IF(RES_hhdet_tes!S83=0,"",RES_hhdet_tes!S83/RES_hhdet_fec!S83)</f>
        <v>0.64528505854678431</v>
      </c>
      <c r="T83" s="111">
        <f>IF(RES_hhdet_tes!T83=0,"",RES_hhdet_tes!T83/RES_hhdet_fec!T83)</f>
        <v>0.6509736929510046</v>
      </c>
      <c r="U83" s="111">
        <f>IF(RES_hhdet_tes!U83=0,"",RES_hhdet_tes!U83/RES_hhdet_fec!U83)</f>
        <v>0.66029427047919198</v>
      </c>
      <c r="V83" s="111">
        <f>IF(RES_hhdet_tes!V83=0,"",RES_hhdet_tes!V83/RES_hhdet_fec!V83)</f>
        <v>0.67262595831681726</v>
      </c>
      <c r="W83" s="111">
        <f>IF(RES_hhdet_tes!W83=0,"",RES_hhdet_tes!W83/RES_hhdet_fec!W83)</f>
        <v>0.68361536228511299</v>
      </c>
      <c r="X83" s="111">
        <f>IF(RES_hhdet_tes!X83=0,"",RES_hhdet_tes!X83/RES_hhdet_fec!X83)</f>
        <v>0.69467228274929149</v>
      </c>
      <c r="Y83" s="111">
        <f>IF(RES_hhdet_tes!Y83=0,"",RES_hhdet_tes!Y83/RES_hhdet_fec!Y83)</f>
        <v>0.70596197585952825</v>
      </c>
      <c r="DA83" s="63" t="s">
        <v>1984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X84" s="111">
        <f>IF(RES_hhdet_tes!X84=0,"",RES_hhdet_tes!X84/RES_hhdet_fec!X84)</f>
        <v>1</v>
      </c>
      <c r="Y84" s="111">
        <f>IF(RES_hhdet_tes!Y84=0,"",RES_hhdet_tes!Y84/RES_hhdet_fec!Y84)</f>
        <v>1</v>
      </c>
      <c r="DA84" s="63" t="s">
        <v>1985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1.8998925920708361</v>
      </c>
      <c r="C85" s="124">
        <f>IF(RES_hhdet_tes!C85=0,"",RES_hhdet_tes!C85/RES_hhdet_fec!C85)</f>
        <v>1.9848267223423492</v>
      </c>
      <c r="D85" s="124">
        <f>IF(RES_hhdet_tes!D85=0,"",RES_hhdet_tes!D85/RES_hhdet_fec!D85)</f>
        <v>2.0922325907352533</v>
      </c>
      <c r="E85" s="124">
        <f>IF(RES_hhdet_tes!E85=0,"",RES_hhdet_tes!E85/RES_hhdet_fec!E85)</f>
        <v>2.185917052550618</v>
      </c>
      <c r="F85" s="124">
        <f>IF(RES_hhdet_tes!F85=0,"",RES_hhdet_tes!F85/RES_hhdet_fec!F85)</f>
        <v>2.3302350052555134</v>
      </c>
      <c r="G85" s="124">
        <f>IF(RES_hhdet_tes!G85=0,"",RES_hhdet_tes!G85/RES_hhdet_fec!G85)</f>
        <v>2.5447201021252259</v>
      </c>
      <c r="H85" s="124">
        <f>IF(RES_hhdet_tes!H85=0,"",RES_hhdet_tes!H85/RES_hhdet_fec!H85)</f>
        <v>2.805746337017593</v>
      </c>
      <c r="I85" s="124">
        <f>IF(RES_hhdet_tes!I85=0,"",RES_hhdet_tes!I85/RES_hhdet_fec!I85)</f>
        <v>2.9576941773683876</v>
      </c>
      <c r="J85" s="124">
        <f>IF(RES_hhdet_tes!J85=0,"",RES_hhdet_tes!J85/RES_hhdet_fec!J85)</f>
        <v>3.03304148885461</v>
      </c>
      <c r="K85" s="124">
        <f>IF(RES_hhdet_tes!K85=0,"",RES_hhdet_tes!K85/RES_hhdet_fec!K85)</f>
        <v>3.1680548768937373</v>
      </c>
      <c r="L85" s="124">
        <f>IF(RES_hhdet_tes!L85=0,"",RES_hhdet_tes!L85/RES_hhdet_fec!L85)</f>
        <v>3.3264554892162606</v>
      </c>
      <c r="M85" s="124">
        <f>IF(RES_hhdet_tes!M85=0,"",RES_hhdet_tes!M85/RES_hhdet_fec!M85)</f>
        <v>3.4758266113836105</v>
      </c>
      <c r="N85" s="124">
        <f>IF(RES_hhdet_tes!N85=0,"",RES_hhdet_tes!N85/RES_hhdet_fec!N85)</f>
        <v>3.6574209540724101</v>
      </c>
      <c r="O85" s="124">
        <f>IF(RES_hhdet_tes!O85=0,"",RES_hhdet_tes!O85/RES_hhdet_fec!O85)</f>
        <v>3.7952557069868207</v>
      </c>
      <c r="P85" s="124">
        <f>IF(RES_hhdet_tes!P85=0,"",RES_hhdet_tes!P85/RES_hhdet_fec!P85)</f>
        <v>3.8712143334355784</v>
      </c>
      <c r="Q85" s="124">
        <f>IF(RES_hhdet_tes!Q85=0,"",RES_hhdet_tes!Q85/RES_hhdet_fec!Q85)</f>
        <v>3.9185678939939383</v>
      </c>
      <c r="R85" s="124">
        <f>IF(RES_hhdet_tes!R85=0,"",RES_hhdet_tes!R85/RES_hhdet_fec!R85)</f>
        <v>3.9560481914280174</v>
      </c>
      <c r="S85" s="124">
        <f>IF(RES_hhdet_tes!S85=0,"",RES_hhdet_tes!S85/RES_hhdet_fec!S85)</f>
        <v>4.0161711658248143</v>
      </c>
      <c r="T85" s="124">
        <f>IF(RES_hhdet_tes!T85=0,"",RES_hhdet_tes!T85/RES_hhdet_fec!T85)</f>
        <v>4.0992196712627447</v>
      </c>
      <c r="U85" s="124">
        <f>IF(RES_hhdet_tes!U85=0,"",RES_hhdet_tes!U85/RES_hhdet_fec!U85)</f>
        <v>4.2259839281115745</v>
      </c>
      <c r="V85" s="124">
        <f>IF(RES_hhdet_tes!V85=0,"",RES_hhdet_tes!V85/RES_hhdet_fec!V85)</f>
        <v>4.4145337785853309</v>
      </c>
      <c r="W85" s="124">
        <f>IF(RES_hhdet_tes!W85=0,"",RES_hhdet_tes!W85/RES_hhdet_fec!W85)</f>
        <v>4.5113760165211172</v>
      </c>
      <c r="X85" s="124">
        <f>IF(RES_hhdet_tes!X85=0,"",RES_hhdet_tes!X85/RES_hhdet_fec!X85)</f>
        <v>4.5502896707681266</v>
      </c>
      <c r="Y85" s="124">
        <f>IF(RES_hhdet_tes!Y85=0,"",RES_hhdet_tes!Y85/RES_hhdet_fec!Y85)</f>
        <v>4.5715314488234764</v>
      </c>
      <c r="DA85" s="130" t="s">
        <v>1986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1.8998925920708361</v>
      </c>
      <c r="C86" s="111">
        <f>IF(RES_hhdet_tes!C86=0,"",RES_hhdet_tes!C86/RES_hhdet_fec!C86)</f>
        <v>1.9848267223423492</v>
      </c>
      <c r="D86" s="111">
        <f>IF(RES_hhdet_tes!D86=0,"",RES_hhdet_tes!D86/RES_hhdet_fec!D86)</f>
        <v>2.0922325907352533</v>
      </c>
      <c r="E86" s="111">
        <f>IF(RES_hhdet_tes!E86=0,"",RES_hhdet_tes!E86/RES_hhdet_fec!E86)</f>
        <v>2.185917052550618</v>
      </c>
      <c r="F86" s="111">
        <f>IF(RES_hhdet_tes!F86=0,"",RES_hhdet_tes!F86/RES_hhdet_fec!F86)</f>
        <v>2.3302350052555134</v>
      </c>
      <c r="G86" s="111">
        <f>IF(RES_hhdet_tes!G86=0,"",RES_hhdet_tes!G86/RES_hhdet_fec!G86)</f>
        <v>2.5447201021252259</v>
      </c>
      <c r="H86" s="111">
        <f>IF(RES_hhdet_tes!H86=0,"",RES_hhdet_tes!H86/RES_hhdet_fec!H86)</f>
        <v>2.805746337017593</v>
      </c>
      <c r="I86" s="111">
        <f>IF(RES_hhdet_tes!I86=0,"",RES_hhdet_tes!I86/RES_hhdet_fec!I86)</f>
        <v>2.9576941773683876</v>
      </c>
      <c r="J86" s="111">
        <f>IF(RES_hhdet_tes!J86=0,"",RES_hhdet_tes!J86/RES_hhdet_fec!J86)</f>
        <v>3.03304148885461</v>
      </c>
      <c r="K86" s="111">
        <f>IF(RES_hhdet_tes!K86=0,"",RES_hhdet_tes!K86/RES_hhdet_fec!K86)</f>
        <v>3.1680548768937373</v>
      </c>
      <c r="L86" s="111">
        <f>IF(RES_hhdet_tes!L86=0,"",RES_hhdet_tes!L86/RES_hhdet_fec!L86)</f>
        <v>3.3264554892162606</v>
      </c>
      <c r="M86" s="111">
        <f>IF(RES_hhdet_tes!M86=0,"",RES_hhdet_tes!M86/RES_hhdet_fec!M86)</f>
        <v>3.4758266113836105</v>
      </c>
      <c r="N86" s="111">
        <f>IF(RES_hhdet_tes!N86=0,"",RES_hhdet_tes!N86/RES_hhdet_fec!N86)</f>
        <v>3.6574209540724101</v>
      </c>
      <c r="O86" s="111">
        <f>IF(RES_hhdet_tes!O86=0,"",RES_hhdet_tes!O86/RES_hhdet_fec!O86)</f>
        <v>3.7952557069868207</v>
      </c>
      <c r="P86" s="111">
        <f>IF(RES_hhdet_tes!P86=0,"",RES_hhdet_tes!P86/RES_hhdet_fec!P86)</f>
        <v>3.8712143334355784</v>
      </c>
      <c r="Q86" s="111">
        <f>IF(RES_hhdet_tes!Q86=0,"",RES_hhdet_tes!Q86/RES_hhdet_fec!Q86)</f>
        <v>3.9185678939939383</v>
      </c>
      <c r="R86" s="111">
        <f>IF(RES_hhdet_tes!R86=0,"",RES_hhdet_tes!R86/RES_hhdet_fec!R86)</f>
        <v>3.9560481914280174</v>
      </c>
      <c r="S86" s="111">
        <f>IF(RES_hhdet_tes!S86=0,"",RES_hhdet_tes!S86/RES_hhdet_fec!S86)</f>
        <v>4.0161711658248143</v>
      </c>
      <c r="T86" s="111">
        <f>IF(RES_hhdet_tes!T86=0,"",RES_hhdet_tes!T86/RES_hhdet_fec!T86)</f>
        <v>4.0992196712627447</v>
      </c>
      <c r="U86" s="111">
        <f>IF(RES_hhdet_tes!U86=0,"",RES_hhdet_tes!U86/RES_hhdet_fec!U86)</f>
        <v>4.2259839281115745</v>
      </c>
      <c r="V86" s="111">
        <f>IF(RES_hhdet_tes!V86=0,"",RES_hhdet_tes!V86/RES_hhdet_fec!V86)</f>
        <v>4.4145337785853309</v>
      </c>
      <c r="W86" s="111">
        <f>IF(RES_hhdet_tes!W86=0,"",RES_hhdet_tes!W86/RES_hhdet_fec!W86)</f>
        <v>4.5113760165211172</v>
      </c>
      <c r="X86" s="111">
        <f>IF(RES_hhdet_tes!X86=0,"",RES_hhdet_tes!X86/RES_hhdet_fec!X86)</f>
        <v>4.5502896707681266</v>
      </c>
      <c r="Y86" s="111">
        <f>IF(RES_hhdet_tes!Y86=0,"",RES_hhdet_tes!Y86/RES_hhdet_fec!Y86)</f>
        <v>4.5715314488234764</v>
      </c>
      <c r="DA86" s="63" t="s">
        <v>1987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0.45173208280580396</v>
      </c>
      <c r="C87" s="124">
        <f>IF(RES_hhdet_tes!C87=0,"",RES_hhdet_tes!C87/RES_hhdet_fec!C87)</f>
        <v>0.45490408554313694</v>
      </c>
      <c r="D87" s="124">
        <f>IF(RES_hhdet_tes!D87=0,"",RES_hhdet_tes!D87/RES_hhdet_fec!D87)</f>
        <v>0.4635800633134099</v>
      </c>
      <c r="E87" s="124">
        <f>IF(RES_hhdet_tes!E87=0,"",RES_hhdet_tes!E87/RES_hhdet_fec!E87)</f>
        <v>0.47380369140895673</v>
      </c>
      <c r="F87" s="124">
        <f>IF(RES_hhdet_tes!F87=0,"",RES_hhdet_tes!F87/RES_hhdet_fec!F87)</f>
        <v>0.48649870348173146</v>
      </c>
      <c r="G87" s="124">
        <f>IF(RES_hhdet_tes!G87=0,"",RES_hhdet_tes!G87/RES_hhdet_fec!G87)</f>
        <v>0.50045577802118513</v>
      </c>
      <c r="H87" s="124">
        <f>IF(RES_hhdet_tes!H87=0,"",RES_hhdet_tes!H87/RES_hhdet_fec!H87)</f>
        <v>0.51636059539471546</v>
      </c>
      <c r="I87" s="124">
        <f>IF(RES_hhdet_tes!I87=0,"",RES_hhdet_tes!I87/RES_hhdet_fec!I87)</f>
        <v>0.53540260031436948</v>
      </c>
      <c r="J87" s="124">
        <f>IF(RES_hhdet_tes!J87=0,"",RES_hhdet_tes!J87/RES_hhdet_fec!J87)</f>
        <v>0.55416079989274114</v>
      </c>
      <c r="K87" s="124">
        <f>IF(RES_hhdet_tes!K87=0,"",RES_hhdet_tes!K87/RES_hhdet_fec!K87)</f>
        <v>0.58000159679573615</v>
      </c>
      <c r="L87" s="124">
        <f>IF(RES_hhdet_tes!L87=0,"",RES_hhdet_tes!L87/RES_hhdet_fec!L87)</f>
        <v>0.60933628727447764</v>
      </c>
      <c r="M87" s="124">
        <f>IF(RES_hhdet_tes!M87=0,"",RES_hhdet_tes!M87/RES_hhdet_fec!M87)</f>
        <v>0.64199748860991102</v>
      </c>
      <c r="N87" s="124">
        <f>IF(RES_hhdet_tes!N87=0,"",RES_hhdet_tes!N87/RES_hhdet_fec!N87)</f>
        <v>0.66291238429351673</v>
      </c>
      <c r="O87" s="124">
        <f>IF(RES_hhdet_tes!O87=0,"",RES_hhdet_tes!O87/RES_hhdet_fec!O87)</f>
        <v>0.67589848831323507</v>
      </c>
      <c r="P87" s="124">
        <f>IF(RES_hhdet_tes!P87=0,"",RES_hhdet_tes!P87/RES_hhdet_fec!P87)</f>
        <v>0.6779298691363147</v>
      </c>
      <c r="Q87" s="124">
        <f>IF(RES_hhdet_tes!Q87=0,"",RES_hhdet_tes!Q87/RES_hhdet_fec!Q87)</f>
        <v>0.6804384634299907</v>
      </c>
      <c r="R87" s="124">
        <f>IF(RES_hhdet_tes!R87=0,"",RES_hhdet_tes!R87/RES_hhdet_fec!R87)</f>
        <v>0.68433633273387695</v>
      </c>
      <c r="S87" s="124">
        <f>IF(RES_hhdet_tes!S87=0,"",RES_hhdet_tes!S87/RES_hhdet_fec!S87)</f>
        <v>0.69043559774857655</v>
      </c>
      <c r="T87" s="124">
        <f>IF(RES_hhdet_tes!T87=0,"",RES_hhdet_tes!T87/RES_hhdet_fec!T87)</f>
        <v>0.69848768291676844</v>
      </c>
      <c r="U87" s="124">
        <f>IF(RES_hhdet_tes!U87=0,"",RES_hhdet_tes!U87/RES_hhdet_fec!U87)</f>
        <v>0.71119635018484406</v>
      </c>
      <c r="V87" s="124">
        <f>IF(RES_hhdet_tes!V87=0,"",RES_hhdet_tes!V87/RES_hhdet_fec!V87)</f>
        <v>0.72710453556573995</v>
      </c>
      <c r="W87" s="124">
        <f>IF(RES_hhdet_tes!W87=0,"",RES_hhdet_tes!W87/RES_hhdet_fec!W87)</f>
        <v>0.74115605312616262</v>
      </c>
      <c r="X87" s="124">
        <f>IF(RES_hhdet_tes!X87=0,"",RES_hhdet_tes!X87/RES_hhdet_fec!X87)</f>
        <v>0.75552293572862306</v>
      </c>
      <c r="Y87" s="124">
        <f>IF(RES_hhdet_tes!Y87=0,"",RES_hhdet_tes!Y87/RES_hhdet_fec!Y87)</f>
        <v>0.76910860183082819</v>
      </c>
      <c r="DA87" s="130" t="s">
        <v>1988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0.44694340577689617</v>
      </c>
      <c r="C88" s="111">
        <f>IF(RES_hhdet_tes!C88=0,"",RES_hhdet_tes!C88/RES_hhdet_fec!C88)</f>
        <v>0.45013020216877636</v>
      </c>
      <c r="D88" s="111">
        <f>IF(RES_hhdet_tes!D88=0,"",RES_hhdet_tes!D88/RES_hhdet_fec!D88)</f>
        <v>0.45927159774304532</v>
      </c>
      <c r="E88" s="111">
        <f>IF(RES_hhdet_tes!E88=0,"",RES_hhdet_tes!E88/RES_hhdet_fec!E88)</f>
        <v>0.46967966272003131</v>
      </c>
      <c r="F88" s="111">
        <f>IF(RES_hhdet_tes!F88=0,"",RES_hhdet_tes!F88/RES_hhdet_fec!F88)</f>
        <v>0.4824564666117393</v>
      </c>
      <c r="G88" s="111">
        <f>IF(RES_hhdet_tes!G88=0,"",RES_hhdet_tes!G88/RES_hhdet_fec!G88)</f>
        <v>0.49634347474582186</v>
      </c>
      <c r="H88" s="111">
        <f>IF(RES_hhdet_tes!H88=0,"",RES_hhdet_tes!H88/RES_hhdet_fec!H88)</f>
        <v>0.51190716037623862</v>
      </c>
      <c r="I88" s="111">
        <f>IF(RES_hhdet_tes!I88=0,"",RES_hhdet_tes!I88/RES_hhdet_fec!I88)</f>
        <v>0.53081574735023651</v>
      </c>
      <c r="J88" s="111">
        <f>IF(RES_hhdet_tes!J88=0,"",RES_hhdet_tes!J88/RES_hhdet_fec!J88)</f>
        <v>0.54988573455538592</v>
      </c>
      <c r="K88" s="111">
        <f>IF(RES_hhdet_tes!K88=0,"",RES_hhdet_tes!K88/RES_hhdet_fec!K88)</f>
        <v>0.5759193110056825</v>
      </c>
      <c r="L88" s="111">
        <f>IF(RES_hhdet_tes!L88=0,"",RES_hhdet_tes!L88/RES_hhdet_fec!L88)</f>
        <v>0.60512650194771711</v>
      </c>
      <c r="M88" s="111">
        <f>IF(RES_hhdet_tes!M88=0,"",RES_hhdet_tes!M88/RES_hhdet_fec!M88)</f>
        <v>0.64052197038289238</v>
      </c>
      <c r="N88" s="111">
        <f>IF(RES_hhdet_tes!N88=0,"",RES_hhdet_tes!N88/RES_hhdet_fec!N88)</f>
        <v>0.66222249202033434</v>
      </c>
      <c r="O88" s="111">
        <f>IF(RES_hhdet_tes!O88=0,"",RES_hhdet_tes!O88/RES_hhdet_fec!O88)</f>
        <v>0.67576659556479446</v>
      </c>
      <c r="P88" s="111">
        <f>IF(RES_hhdet_tes!P88=0,"",RES_hhdet_tes!P88/RES_hhdet_fec!P88)</f>
        <v>0.67762376633908994</v>
      </c>
      <c r="Q88" s="111">
        <f>IF(RES_hhdet_tes!Q88=0,"",RES_hhdet_tes!Q88/RES_hhdet_fec!Q88)</f>
        <v>0.67990872439041405</v>
      </c>
      <c r="R88" s="111">
        <f>IF(RES_hhdet_tes!R88=0,"",RES_hhdet_tes!R88/RES_hhdet_fec!R88)</f>
        <v>0.68347197403374715</v>
      </c>
      <c r="S88" s="111">
        <f>IF(RES_hhdet_tes!S88=0,"",RES_hhdet_tes!S88/RES_hhdet_fec!S88)</f>
        <v>0.68905244648951425</v>
      </c>
      <c r="T88" s="111">
        <f>IF(RES_hhdet_tes!T88=0,"",RES_hhdet_tes!T88/RES_hhdet_fec!T88)</f>
        <v>0.69646969683710469</v>
      </c>
      <c r="U88" s="111">
        <f>IF(RES_hhdet_tes!U88=0,"",RES_hhdet_tes!U88/RES_hhdet_fec!U88)</f>
        <v>0.70882457989764491</v>
      </c>
      <c r="V88" s="111">
        <f>IF(RES_hhdet_tes!V88=0,"",RES_hhdet_tes!V88/RES_hhdet_fec!V88)</f>
        <v>0.72538363467657219</v>
      </c>
      <c r="W88" s="111">
        <f>IF(RES_hhdet_tes!W88=0,"",RES_hhdet_tes!W88/RES_hhdet_fec!W88)</f>
        <v>0.73986203020079044</v>
      </c>
      <c r="X88" s="111">
        <f>IF(RES_hhdet_tes!X88=0,"",RES_hhdet_tes!X88/RES_hhdet_fec!X88)</f>
        <v>0.75476952501111394</v>
      </c>
      <c r="Y88" s="111">
        <f>IF(RES_hhdet_tes!Y88=0,"",RES_hhdet_tes!Y88/RES_hhdet_fec!Y88)</f>
        <v>0.76852662568408159</v>
      </c>
      <c r="DA88" s="63" t="s">
        <v>1989</v>
      </c>
    </row>
    <row r="89" spans="1:105" ht="12" customHeight="1" x14ac:dyDescent="0.25">
      <c r="A89" s="97" t="s">
        <v>131</v>
      </c>
      <c r="B89" s="111">
        <f>IF(RES_hhdet_tes!B89=0,"",RES_hhdet_tes!B89/RES_hhdet_fec!B89)</f>
        <v>0.57363396708823988</v>
      </c>
      <c r="C89" s="111">
        <f>IF(RES_hhdet_tes!C89=0,"",RES_hhdet_tes!C89/RES_hhdet_fec!C89)</f>
        <v>0.53636938039205517</v>
      </c>
      <c r="D89" s="111">
        <f>IF(RES_hhdet_tes!D89=0,"",RES_hhdet_tes!D89/RES_hhdet_fec!D89)</f>
        <v>0.55418413596643223</v>
      </c>
      <c r="E89" s="111">
        <f>IF(RES_hhdet_tes!E89=0,"",RES_hhdet_tes!E89/RES_hhdet_fec!E89)</f>
        <v>0.57349287515929548</v>
      </c>
      <c r="F89" s="111">
        <f>IF(RES_hhdet_tes!F89=0,"",RES_hhdet_tes!F89/RES_hhdet_fec!F89)</f>
        <v>0.58324570089949646</v>
      </c>
      <c r="G89" s="111">
        <f>IF(RES_hhdet_tes!G89=0,"",RES_hhdet_tes!G89/RES_hhdet_fec!G89)</f>
        <v>0.62138654707562324</v>
      </c>
      <c r="H89" s="111">
        <f>IF(RES_hhdet_tes!H89=0,"",RES_hhdet_tes!H89/RES_hhdet_fec!H89)</f>
        <v>0.62371991377803071</v>
      </c>
      <c r="I89" s="111">
        <f>IF(RES_hhdet_tes!I89=0,"",RES_hhdet_tes!I89/RES_hhdet_fec!I89)</f>
        <v>0.67839038105594307</v>
      </c>
      <c r="J89" s="111">
        <f>IF(RES_hhdet_tes!J89=0,"",RES_hhdet_tes!J89/RES_hhdet_fec!J89)</f>
        <v>0.7031918167849599</v>
      </c>
      <c r="K89" s="111">
        <f>IF(RES_hhdet_tes!K89=0,"",RES_hhdet_tes!K89/RES_hhdet_fec!K89)</f>
        <v>0.70931182308315888</v>
      </c>
      <c r="L89" s="111">
        <f>IF(RES_hhdet_tes!L89=0,"",RES_hhdet_tes!L89/RES_hhdet_fec!L89)</f>
        <v>0.72271478632972386</v>
      </c>
      <c r="M89" s="111">
        <f>IF(RES_hhdet_tes!M89=0,"",RES_hhdet_tes!M89/RES_hhdet_fec!M89)</f>
        <v>0.76768849609071821</v>
      </c>
      <c r="N89" s="111">
        <f>IF(RES_hhdet_tes!N89=0,"",RES_hhdet_tes!N89/RES_hhdet_fec!N89)</f>
        <v>0.77676497194061533</v>
      </c>
      <c r="O89" s="111">
        <f>IF(RES_hhdet_tes!O89=0,"",RES_hhdet_tes!O89/RES_hhdet_fec!O89)</f>
        <v>0.77273474592899793</v>
      </c>
      <c r="P89" s="111">
        <f>IF(RES_hhdet_tes!P89=0,"",RES_hhdet_tes!P89/RES_hhdet_fec!P89)</f>
        <v>0.77286298297285394</v>
      </c>
      <c r="Q89" s="111">
        <f>IF(RES_hhdet_tes!Q89=0,"",RES_hhdet_tes!Q89/RES_hhdet_fec!Q89)</f>
        <v>0.76619581382802759</v>
      </c>
      <c r="R89" s="111">
        <f>IF(RES_hhdet_tes!R89=0,"",RES_hhdet_tes!R89/RES_hhdet_fec!R89)</f>
        <v>0.75897380072962395</v>
      </c>
      <c r="S89" s="111">
        <f>IF(RES_hhdet_tes!S89=0,"",RES_hhdet_tes!S89/RES_hhdet_fec!S89)</f>
        <v>0.7653857541745499</v>
      </c>
      <c r="T89" s="111">
        <f>IF(RES_hhdet_tes!T89=0,"",RES_hhdet_tes!T89/RES_hhdet_fec!T89)</f>
        <v>0.7604529325380317</v>
      </c>
      <c r="U89" s="111">
        <f>IF(RES_hhdet_tes!U89=0,"",RES_hhdet_tes!U89/RES_hhdet_fec!U89)</f>
        <v>0.76109076425904543</v>
      </c>
      <c r="V89" s="111">
        <f>IF(RES_hhdet_tes!V89=0,"",RES_hhdet_tes!V89/RES_hhdet_fec!V89)</f>
        <v>0.77619980235531616</v>
      </c>
      <c r="W89" s="111">
        <f>IF(RES_hhdet_tes!W89=0,"",RES_hhdet_tes!W89/RES_hhdet_fec!W89)</f>
        <v>0.77888610465176489</v>
      </c>
      <c r="X89" s="111">
        <f>IF(RES_hhdet_tes!X89=0,"",RES_hhdet_tes!X89/RES_hhdet_fec!X89)</f>
        <v>0.79918021740215961</v>
      </c>
      <c r="Y89" s="111">
        <f>IF(RES_hhdet_tes!Y89=0,"",RES_hhdet_tes!Y89/RES_hhdet_fec!Y89)</f>
        <v>0.81191720470706286</v>
      </c>
      <c r="DA89" s="63" t="s">
        <v>1990</v>
      </c>
    </row>
    <row r="90" spans="1:105" ht="12" customHeight="1" x14ac:dyDescent="0.25">
      <c r="A90" s="100" t="s">
        <v>199</v>
      </c>
      <c r="B90" s="112">
        <f>IF(RES_hhdet_tes!B90=0,"",RES_hhdet_tes!B90/RES_hhdet_fec!B90)</f>
        <v>0.44694340577689617</v>
      </c>
      <c r="C90" s="112">
        <f>IF(RES_hhdet_tes!C90=0,"",RES_hhdet_tes!C90/RES_hhdet_fec!C90)</f>
        <v>0.44694340577689617</v>
      </c>
      <c r="D90" s="112">
        <f>IF(RES_hhdet_tes!D90=0,"",RES_hhdet_tes!D90/RES_hhdet_fec!D90)</f>
        <v>0.45960542379779645</v>
      </c>
      <c r="E90" s="112">
        <f>IF(RES_hhdet_tes!E90=0,"",RES_hhdet_tes!E90/RES_hhdet_fec!E90)</f>
        <v>0.46845518802212011</v>
      </c>
      <c r="F90" s="112">
        <f>IF(RES_hhdet_tes!F90=0,"",RES_hhdet_tes!F90/RES_hhdet_fec!F90)</f>
        <v>0.47990733161574289</v>
      </c>
      <c r="G90" s="112">
        <f>IF(RES_hhdet_tes!G90=0,"",RES_hhdet_tes!G90/RES_hhdet_fec!G90)</f>
        <v>0.49670613278136694</v>
      </c>
      <c r="H90" s="112">
        <f>IF(RES_hhdet_tes!H90=0,"",RES_hhdet_tes!H90/RES_hhdet_fec!H90)</f>
        <v>0.50813403588688522</v>
      </c>
      <c r="I90" s="112">
        <f>IF(RES_hhdet_tes!I90=0,"",RES_hhdet_tes!I90/RES_hhdet_fec!I90)</f>
        <v>0.56485072608041653</v>
      </c>
      <c r="J90" s="112">
        <f>IF(RES_hhdet_tes!J90=0,"",RES_hhdet_tes!J90/RES_hhdet_fec!J90)</f>
        <v>0.59114251020742103</v>
      </c>
      <c r="K90" s="112">
        <f>IF(RES_hhdet_tes!K90=0,"",RES_hhdet_tes!K90/RES_hhdet_fec!K90)</f>
        <v>0.60012427007123237</v>
      </c>
      <c r="L90" s="112">
        <f>IF(RES_hhdet_tes!L90=0,"",RES_hhdet_tes!L90/RES_hhdet_fec!L90)</f>
        <v>0.60964960791534917</v>
      </c>
      <c r="M90" s="112">
        <f>IF(RES_hhdet_tes!M90=0,"",RES_hhdet_tes!M90/RES_hhdet_fec!M90)</f>
        <v>0.6609538772415573</v>
      </c>
      <c r="N90" s="112">
        <f>IF(RES_hhdet_tes!N90=0,"",RES_hhdet_tes!N90/RES_hhdet_fec!N90)</f>
        <v>0.67083345738335631</v>
      </c>
      <c r="O90" s="112">
        <f>IF(RES_hhdet_tes!O90=0,"",RES_hhdet_tes!O90/RES_hhdet_fec!O90)</f>
        <v>0.67711096258484915</v>
      </c>
      <c r="P90" s="112">
        <f>IF(RES_hhdet_tes!P90=0,"",RES_hhdet_tes!P90/RES_hhdet_fec!P90)</f>
        <v>0.67805570947464477</v>
      </c>
      <c r="Q90" s="112">
        <f>IF(RES_hhdet_tes!Q90=0,"",RES_hhdet_tes!Q90/RES_hhdet_fec!Q90)</f>
        <v>0.6792246087949424</v>
      </c>
      <c r="R90" s="112">
        <f>IF(RES_hhdet_tes!R90=0,"",RES_hhdet_tes!R90/RES_hhdet_fec!R90)</f>
        <v>0.6808770610740742</v>
      </c>
      <c r="S90" s="112">
        <f>IF(RES_hhdet_tes!S90=0,"",RES_hhdet_tes!S90/RES_hhdet_fec!S90)</f>
        <v>0.68274020245588596</v>
      </c>
      <c r="T90" s="112">
        <f>IF(RES_hhdet_tes!T90=0,"",RES_hhdet_tes!T90/RES_hhdet_fec!T90)</f>
        <v>0.68552413336984397</v>
      </c>
      <c r="U90" s="112">
        <f>IF(RES_hhdet_tes!U90=0,"",RES_hhdet_tes!U90/RES_hhdet_fec!U90)</f>
        <v>0.68771155860022404</v>
      </c>
      <c r="V90" s="112">
        <f>IF(RES_hhdet_tes!V90=0,"",RES_hhdet_tes!V90/RES_hhdet_fec!V90)</f>
        <v>0.70463351828471443</v>
      </c>
      <c r="W90" s="112">
        <f>IF(RES_hhdet_tes!W90=0,"",RES_hhdet_tes!W90/RES_hhdet_fec!W90)</f>
        <v>0.717607270709684</v>
      </c>
      <c r="X90" s="112">
        <f>IF(RES_hhdet_tes!X90=0,"",RES_hhdet_tes!X90/RES_hhdet_fec!X90)</f>
        <v>0.74269873837359479</v>
      </c>
      <c r="Y90" s="112">
        <f>IF(RES_hhdet_tes!Y90=0,"",RES_hhdet_tes!Y90/RES_hhdet_fec!Y90)</f>
        <v>0.75937539454457137</v>
      </c>
      <c r="DA90" s="131" t="s">
        <v>1991</v>
      </c>
    </row>
    <row r="91" spans="1:105" ht="12" customHeight="1" x14ac:dyDescent="0.25">
      <c r="A91" s="103" t="s">
        <v>52</v>
      </c>
      <c r="B91" s="113">
        <f>IF(RES_hhdet_tes!B91=0,"",RES_hhdet_tes!B91/RES_hhdet_fec!B91)</f>
        <v>1</v>
      </c>
      <c r="C91" s="113">
        <f>IF(RES_hhdet_tes!C91=0,"",RES_hhdet_tes!C91/RES_hhdet_fec!C91)</f>
        <v>1</v>
      </c>
      <c r="D91" s="113">
        <f>IF(RES_hhdet_tes!D91=0,"",RES_hhdet_tes!D91/RES_hhdet_fec!D91)</f>
        <v>1</v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X91" s="113">
        <f>IF(RES_hhdet_tes!X91=0,"",RES_hhdet_tes!X91/RES_hhdet_fec!X91)</f>
        <v>1</v>
      </c>
      <c r="Y91" s="113">
        <f>IF(RES_hhdet_tes!Y91=0,"",RES_hhdet_tes!Y91/RES_hhdet_fec!Y91)</f>
        <v>1</v>
      </c>
      <c r="DA91" s="132" t="s">
        <v>1992</v>
      </c>
    </row>
    <row r="92" spans="1:105" ht="12" customHeight="1" x14ac:dyDescent="0.25">
      <c r="A92" s="106" t="s">
        <v>124</v>
      </c>
      <c r="B92" s="112" t="str">
        <f>IF(RES_hhdet_tes!B92=0,"",RES_hhdet_tes!B92/RES_hhdet_fec!B92)</f>
        <v/>
      </c>
      <c r="C92" s="112" t="str">
        <f>IF(RES_hhdet_tes!C92=0,"",RES_hhdet_tes!C92/RES_hhdet_fec!C92)</f>
        <v/>
      </c>
      <c r="D92" s="112">
        <f>IF(RES_hhdet_tes!D92=0,"",RES_hhdet_tes!D92/RES_hhdet_fec!D92)</f>
        <v>0.71483403588529881</v>
      </c>
      <c r="E92" s="112">
        <f>IF(RES_hhdet_tes!E92=0,"",RES_hhdet_tes!E92/RES_hhdet_fec!E92)</f>
        <v>0.71579091822187035</v>
      </c>
      <c r="F92" s="112">
        <f>IF(RES_hhdet_tes!F92=0,"",RES_hhdet_tes!F92/RES_hhdet_fec!F92)</f>
        <v>0.71691840647561555</v>
      </c>
      <c r="G92" s="112">
        <f>IF(RES_hhdet_tes!G92=0,"",RES_hhdet_tes!G92/RES_hhdet_fec!G92)</f>
        <v>0.71839437436949427</v>
      </c>
      <c r="H92" s="112">
        <f>IF(RES_hhdet_tes!H92=0,"",RES_hhdet_tes!H92/RES_hhdet_fec!H92)</f>
        <v>0.71989460764406399</v>
      </c>
      <c r="I92" s="112">
        <f>IF(RES_hhdet_tes!I92=0,"",RES_hhdet_tes!I92/RES_hhdet_fec!I92)</f>
        <v>0.72168664987990627</v>
      </c>
      <c r="J92" s="112">
        <f>IF(RES_hhdet_tes!J92=0,"",RES_hhdet_tes!J92/RES_hhdet_fec!J92)</f>
        <v>0.72343962690006558</v>
      </c>
      <c r="K92" s="112">
        <f>IF(RES_hhdet_tes!K92=0,"",RES_hhdet_tes!K92/RES_hhdet_fec!K92)</f>
        <v>0.72588118859371986</v>
      </c>
      <c r="L92" s="112">
        <f>IF(RES_hhdet_tes!L92=0,"",RES_hhdet_tes!L92/RES_hhdet_fec!L92)</f>
        <v>0.72999275430939148</v>
      </c>
      <c r="M92" s="112">
        <f>IF(RES_hhdet_tes!M92=0,"",RES_hhdet_tes!M92/RES_hhdet_fec!M92)</f>
        <v>0.73606660419321246</v>
      </c>
      <c r="N92" s="112">
        <f>IF(RES_hhdet_tes!N92=0,"",RES_hhdet_tes!N92/RES_hhdet_fec!N92)</f>
        <v>0.74213205750666522</v>
      </c>
      <c r="O92" s="112">
        <f>IF(RES_hhdet_tes!O92=0,"",RES_hhdet_tes!O92/RES_hhdet_fec!O92)</f>
        <v>0.74845870456629671</v>
      </c>
      <c r="P92" s="112">
        <f>IF(RES_hhdet_tes!P92=0,"",RES_hhdet_tes!P92/RES_hhdet_fec!P92)</f>
        <v>0.75778751126524668</v>
      </c>
      <c r="Q92" s="112">
        <f>IF(RES_hhdet_tes!Q92=0,"",RES_hhdet_tes!Q92/RES_hhdet_fec!Q92)</f>
        <v>0.76143006130783486</v>
      </c>
      <c r="R92" s="112">
        <f>IF(RES_hhdet_tes!R92=0,"",RES_hhdet_tes!R92/RES_hhdet_fec!R92)</f>
        <v>0.76938091853068069</v>
      </c>
      <c r="S92" s="112">
        <f>IF(RES_hhdet_tes!S92=0,"",RES_hhdet_tes!S92/RES_hhdet_fec!S92)</f>
        <v>0.78667653759531486</v>
      </c>
      <c r="T92" s="112">
        <f>IF(RES_hhdet_tes!T92=0,"",RES_hhdet_tes!T92/RES_hhdet_fec!T92)</f>
        <v>0.81398903291067304</v>
      </c>
      <c r="U92" s="112">
        <f>IF(RES_hhdet_tes!U92=0,"",RES_hhdet_tes!U92/RES_hhdet_fec!U92)</f>
        <v>0.84845105861079106</v>
      </c>
      <c r="V92" s="112">
        <f>IF(RES_hhdet_tes!V92=0,"",RES_hhdet_tes!V92/RES_hhdet_fec!V92)</f>
        <v>0.86672797097098941</v>
      </c>
      <c r="W92" s="112">
        <f>IF(RES_hhdet_tes!W92=0,"",RES_hhdet_tes!W92/RES_hhdet_fec!W92)</f>
        <v>0.88428202334206973</v>
      </c>
      <c r="X92" s="112">
        <f>IF(RES_hhdet_tes!X92=0,"",RES_hhdet_tes!X92/RES_hhdet_fec!X92)</f>
        <v>0.88963833267557402</v>
      </c>
      <c r="Y92" s="112">
        <f>IF(RES_hhdet_tes!Y92=0,"",RES_hhdet_tes!Y92/RES_hhdet_fec!Y92)</f>
        <v>0.8927952947726332</v>
      </c>
      <c r="DA92" s="131" t="s">
        <v>1993</v>
      </c>
    </row>
    <row r="93" spans="1:105" ht="12" customHeight="1" x14ac:dyDescent="0.25">
      <c r="A93" s="107" t="s">
        <v>123</v>
      </c>
      <c r="B93" s="113" t="str">
        <f>IF(RES_hhdet_tes!B93=0,"",RES_hhdet_tes!B93/RES_hhdet_fec!B93)</f>
        <v/>
      </c>
      <c r="C93" s="113" t="str">
        <f>IF(RES_hhdet_tes!C93=0,"",RES_hhdet_tes!C93/RES_hhdet_fec!C93)</f>
        <v/>
      </c>
      <c r="D93" s="113" t="str">
        <f>IF(RES_hhdet_tes!D93=0,"",RES_hhdet_tes!D93/RES_hhdet_fec!D93)</f>
        <v/>
      </c>
      <c r="E93" s="113" t="str">
        <f>IF(RES_hhdet_tes!E93=0,"",RES_hhdet_tes!E93/RES_hhdet_fec!E93)</f>
        <v/>
      </c>
      <c r="F93" s="113" t="str">
        <f>IF(RES_hhdet_tes!F93=0,"",RES_hhdet_tes!F93/RES_hhdet_fec!F93)</f>
        <v/>
      </c>
      <c r="G93" s="113" t="str">
        <f>IF(RES_hhdet_tes!G93=0,"",RES_hhdet_tes!G93/RES_hhdet_fec!G93)</f>
        <v/>
      </c>
      <c r="H93" s="113" t="str">
        <f>IF(RES_hhdet_tes!H93=0,"",RES_hhdet_tes!H93/RES_hhdet_fec!H93)</f>
        <v/>
      </c>
      <c r="I93" s="113" t="str">
        <f>IF(RES_hhdet_tes!I93=0,"",RES_hhdet_tes!I93/RES_hhdet_fec!I93)</f>
        <v/>
      </c>
      <c r="J93" s="113" t="str">
        <f>IF(RES_hhdet_tes!J93=0,"",RES_hhdet_tes!J93/RES_hhdet_fec!J93)</f>
        <v/>
      </c>
      <c r="K93" s="113" t="str">
        <f>IF(RES_hhdet_tes!K93=0,"",RES_hhdet_tes!K93/RES_hhdet_fec!K93)</f>
        <v/>
      </c>
      <c r="L93" s="113" t="str">
        <f>IF(RES_hhdet_tes!L93=0,"",RES_hhdet_tes!L93/RES_hhdet_fec!L93)</f>
        <v/>
      </c>
      <c r="M93" s="113" t="str">
        <f>IF(RES_hhdet_tes!M93=0,"",RES_hhdet_tes!M93/RES_hhdet_fec!M93)</f>
        <v/>
      </c>
      <c r="N93" s="113" t="str">
        <f>IF(RES_hhdet_tes!N93=0,"",RES_hhdet_tes!N93/RES_hhdet_fec!N93)</f>
        <v/>
      </c>
      <c r="O93" s="113" t="str">
        <f>IF(RES_hhdet_tes!O93=0,"",RES_hhdet_tes!O93/RES_hhdet_fec!O93)</f>
        <v/>
      </c>
      <c r="P93" s="113" t="str">
        <f>IF(RES_hhdet_tes!P93=0,"",RES_hhdet_tes!P93/RES_hhdet_fec!P93)</f>
        <v/>
      </c>
      <c r="Q93" s="113" t="str">
        <f>IF(RES_hhdet_tes!Q93=0,"",RES_hhdet_tes!Q93/RES_hhdet_fec!Q93)</f>
        <v/>
      </c>
      <c r="R93" s="113" t="str">
        <f>IF(RES_hhdet_tes!R93=0,"",RES_hhdet_tes!R93/RES_hhdet_fec!R93)</f>
        <v/>
      </c>
      <c r="S93" s="113" t="str">
        <f>IF(RES_hhdet_tes!S93=0,"",RES_hhdet_tes!S93/RES_hhdet_fec!S93)</f>
        <v/>
      </c>
      <c r="T93" s="113" t="str">
        <f>IF(RES_hhdet_tes!T93=0,"",RES_hhdet_tes!T93/RES_hhdet_fec!T93)</f>
        <v/>
      </c>
      <c r="U93" s="113" t="str">
        <f>IF(RES_hhdet_tes!U93=0,"",RES_hhdet_tes!U93/RES_hhdet_fec!U93)</f>
        <v/>
      </c>
      <c r="V93" s="113" t="str">
        <f>IF(RES_hhdet_tes!V93=0,"",RES_hhdet_tes!V93/RES_hhdet_fec!V93)</f>
        <v/>
      </c>
      <c r="W93" s="113" t="str">
        <f>IF(RES_hhdet_tes!W93=0,"",RES_hhdet_tes!W93/RES_hhdet_fec!W93)</f>
        <v/>
      </c>
      <c r="X93" s="113" t="str">
        <f>IF(RES_hhdet_tes!X93=0,"",RES_hhdet_tes!X93/RES_hhdet_fec!X93)</f>
        <v/>
      </c>
      <c r="Y93" s="113" t="str">
        <f>IF(RES_hhdet_tes!Y93=0,"",RES_hhdet_tes!Y93/RES_hhdet_fec!Y93)</f>
        <v/>
      </c>
      <c r="DA93" s="132" t="s">
        <v>1994</v>
      </c>
    </row>
    <row r="94" spans="1:105" ht="12" customHeight="1" x14ac:dyDescent="0.25">
      <c r="A94" s="108" t="s">
        <v>50</v>
      </c>
      <c r="B94" s="111" t="str">
        <f>IF(RES_hhdet_tes!B94=0,"",RES_hhdet_tes!B94/RES_hhdet_fec!B94)</f>
        <v/>
      </c>
      <c r="C94" s="111" t="str">
        <f>IF(RES_hhdet_tes!C94=0,"",RES_hhdet_tes!C94/RES_hhdet_fec!C94)</f>
        <v/>
      </c>
      <c r="D94" s="111" t="str">
        <f>IF(RES_hhdet_tes!D94=0,"",RES_hhdet_tes!D94/RES_hhdet_fec!D94)</f>
        <v/>
      </c>
      <c r="E94" s="111" t="str">
        <f>IF(RES_hhdet_tes!E94=0,"",RES_hhdet_tes!E94/RES_hhdet_fec!E94)</f>
        <v/>
      </c>
      <c r="F94" s="111" t="str">
        <f>IF(RES_hhdet_tes!F94=0,"",RES_hhdet_tes!F94/RES_hhdet_fec!F94)</f>
        <v/>
      </c>
      <c r="G94" s="111" t="str">
        <f>IF(RES_hhdet_tes!G94=0,"",RES_hhdet_tes!G94/RES_hhdet_fec!G94)</f>
        <v/>
      </c>
      <c r="H94" s="111" t="str">
        <f>IF(RES_hhdet_tes!H94=0,"",RES_hhdet_tes!H94/RES_hhdet_fec!H94)</f>
        <v/>
      </c>
      <c r="I94" s="111" t="str">
        <f>IF(RES_hhdet_tes!I94=0,"",RES_hhdet_tes!I94/RES_hhdet_fec!I94)</f>
        <v/>
      </c>
      <c r="J94" s="111" t="str">
        <f>IF(RES_hhdet_tes!J94=0,"",RES_hhdet_tes!J94/RES_hhdet_fec!J94)</f>
        <v/>
      </c>
      <c r="K94" s="111" t="str">
        <f>IF(RES_hhdet_tes!K94=0,"",RES_hhdet_tes!K94/RES_hhdet_fec!K94)</f>
        <v/>
      </c>
      <c r="L94" s="111" t="str">
        <f>IF(RES_hhdet_tes!L94=0,"",RES_hhdet_tes!L94/RES_hhdet_fec!L94)</f>
        <v/>
      </c>
      <c r="M94" s="111" t="str">
        <f>IF(RES_hhdet_tes!M94=0,"",RES_hhdet_tes!M94/RES_hhdet_fec!M94)</f>
        <v/>
      </c>
      <c r="N94" s="111" t="str">
        <f>IF(RES_hhdet_tes!N94=0,"",RES_hhdet_tes!N94/RES_hhdet_fec!N94)</f>
        <v/>
      </c>
      <c r="O94" s="111" t="str">
        <f>IF(RES_hhdet_tes!O94=0,"",RES_hhdet_tes!O94/RES_hhdet_fec!O94)</f>
        <v/>
      </c>
      <c r="P94" s="111" t="str">
        <f>IF(RES_hhdet_tes!P94=0,"",RES_hhdet_tes!P94/RES_hhdet_fec!P94)</f>
        <v/>
      </c>
      <c r="Q94" s="111" t="str">
        <f>IF(RES_hhdet_tes!Q94=0,"",RES_hhdet_tes!Q94/RES_hhdet_fec!Q94)</f>
        <v/>
      </c>
      <c r="R94" s="111" t="str">
        <f>IF(RES_hhdet_tes!R94=0,"",RES_hhdet_tes!R94/RES_hhdet_fec!R94)</f>
        <v/>
      </c>
      <c r="S94" s="111" t="str">
        <f>IF(RES_hhdet_tes!S94=0,"",RES_hhdet_tes!S94/RES_hhdet_fec!S94)</f>
        <v/>
      </c>
      <c r="T94" s="111" t="str">
        <f>IF(RES_hhdet_tes!T94=0,"",RES_hhdet_tes!T94/RES_hhdet_fec!T94)</f>
        <v/>
      </c>
      <c r="U94" s="111" t="str">
        <f>IF(RES_hhdet_tes!U94=0,"",RES_hhdet_tes!U94/RES_hhdet_fec!U94)</f>
        <v/>
      </c>
      <c r="V94" s="111" t="str">
        <f>IF(RES_hhdet_tes!V94=0,"",RES_hhdet_tes!V94/RES_hhdet_fec!V94)</f>
        <v/>
      </c>
      <c r="W94" s="111" t="str">
        <f>IF(RES_hhdet_tes!W94=0,"",RES_hhdet_tes!W94/RES_hhdet_fec!W94)</f>
        <v/>
      </c>
      <c r="X94" s="111" t="str">
        <f>IF(RES_hhdet_tes!X94=0,"",RES_hhdet_tes!X94/RES_hhdet_fec!X94)</f>
        <v/>
      </c>
      <c r="Y94" s="111" t="str">
        <f>IF(RES_hhdet_tes!Y94=0,"",RES_hhdet_tes!Y94/RES_hhdet_fec!Y94)</f>
        <v/>
      </c>
      <c r="DA94" s="63" t="s">
        <v>1995</v>
      </c>
    </row>
    <row r="95" spans="1:105" ht="12" customHeight="1" x14ac:dyDescent="0.25">
      <c r="A95" s="108" t="s">
        <v>52</v>
      </c>
      <c r="B95" s="111" t="str">
        <f>IF(RES_hhdet_tes!B95=0,"",RES_hhdet_tes!B95/RES_hhdet_fec!B95)</f>
        <v/>
      </c>
      <c r="C95" s="111" t="str">
        <f>IF(RES_hhdet_tes!C95=0,"",RES_hhdet_tes!C95/RES_hhdet_fec!C95)</f>
        <v/>
      </c>
      <c r="D95" s="111" t="str">
        <f>IF(RES_hhdet_tes!D95=0,"",RES_hhdet_tes!D95/RES_hhdet_fec!D95)</f>
        <v/>
      </c>
      <c r="E95" s="111" t="str">
        <f>IF(RES_hhdet_tes!E95=0,"",RES_hhdet_tes!E95/RES_hhdet_fec!E95)</f>
        <v/>
      </c>
      <c r="F95" s="111" t="str">
        <f>IF(RES_hhdet_tes!F95=0,"",RES_hhdet_tes!F95/RES_hhdet_fec!F95)</f>
        <v/>
      </c>
      <c r="G95" s="111" t="str">
        <f>IF(RES_hhdet_tes!G95=0,"",RES_hhdet_tes!G95/RES_hhdet_fec!G95)</f>
        <v/>
      </c>
      <c r="H95" s="111" t="str">
        <f>IF(RES_hhdet_tes!H95=0,"",RES_hhdet_tes!H95/RES_hhdet_fec!H95)</f>
        <v/>
      </c>
      <c r="I95" s="111" t="str">
        <f>IF(RES_hhdet_tes!I95=0,"",RES_hhdet_tes!I95/RES_hhdet_fec!I95)</f>
        <v/>
      </c>
      <c r="J95" s="111" t="str">
        <f>IF(RES_hhdet_tes!J95=0,"",RES_hhdet_tes!J95/RES_hhdet_fec!J95)</f>
        <v/>
      </c>
      <c r="K95" s="111" t="str">
        <f>IF(RES_hhdet_tes!K95=0,"",RES_hhdet_tes!K95/RES_hhdet_fec!K95)</f>
        <v/>
      </c>
      <c r="L95" s="111" t="str">
        <f>IF(RES_hhdet_tes!L95=0,"",RES_hhdet_tes!L95/RES_hhdet_fec!L95)</f>
        <v/>
      </c>
      <c r="M95" s="111" t="str">
        <f>IF(RES_hhdet_tes!M95=0,"",RES_hhdet_tes!M95/RES_hhdet_fec!M95)</f>
        <v/>
      </c>
      <c r="N95" s="111" t="str">
        <f>IF(RES_hhdet_tes!N95=0,"",RES_hhdet_tes!N95/RES_hhdet_fec!N95)</f>
        <v/>
      </c>
      <c r="O95" s="111" t="str">
        <f>IF(RES_hhdet_tes!O95=0,"",RES_hhdet_tes!O95/RES_hhdet_fec!O95)</f>
        <v/>
      </c>
      <c r="P95" s="111" t="str">
        <f>IF(RES_hhdet_tes!P95=0,"",RES_hhdet_tes!P95/RES_hhdet_fec!P95)</f>
        <v/>
      </c>
      <c r="Q95" s="111" t="str">
        <f>IF(RES_hhdet_tes!Q95=0,"",RES_hhdet_tes!Q95/RES_hhdet_fec!Q95)</f>
        <v/>
      </c>
      <c r="R95" s="111" t="str">
        <f>IF(RES_hhdet_tes!R95=0,"",RES_hhdet_tes!R95/RES_hhdet_fec!R95)</f>
        <v/>
      </c>
      <c r="S95" s="111" t="str">
        <f>IF(RES_hhdet_tes!S95=0,"",RES_hhdet_tes!S95/RES_hhdet_fec!S95)</f>
        <v/>
      </c>
      <c r="T95" s="111" t="str">
        <f>IF(RES_hhdet_tes!T95=0,"",RES_hhdet_tes!T95/RES_hhdet_fec!T95)</f>
        <v/>
      </c>
      <c r="U95" s="111" t="str">
        <f>IF(RES_hhdet_tes!U95=0,"",RES_hhdet_tes!U95/RES_hhdet_fec!U95)</f>
        <v/>
      </c>
      <c r="V95" s="111" t="str">
        <f>IF(RES_hhdet_tes!V95=0,"",RES_hhdet_tes!V95/RES_hhdet_fec!V95)</f>
        <v/>
      </c>
      <c r="W95" s="111" t="str">
        <f>IF(RES_hhdet_tes!W95=0,"",RES_hhdet_tes!W95/RES_hhdet_fec!W95)</f>
        <v/>
      </c>
      <c r="X95" s="111" t="str">
        <f>IF(RES_hhdet_tes!X95=0,"",RES_hhdet_tes!X95/RES_hhdet_fec!X95)</f>
        <v/>
      </c>
      <c r="Y95" s="111" t="str">
        <f>IF(RES_hhdet_tes!Y95=0,"",RES_hhdet_tes!Y95/RES_hhdet_fec!Y95)</f>
        <v/>
      </c>
      <c r="DA95" s="63" t="s">
        <v>1996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0.61827213820827298</v>
      </c>
      <c r="C96" s="112">
        <f>IF(RES_hhdet_tes!C96=0,"",RES_hhdet_tes!C96/RES_hhdet_fec!C96)</f>
        <v>0.6194875342169418</v>
      </c>
      <c r="D96" s="112">
        <f>IF(RES_hhdet_tes!D96=0,"",RES_hhdet_tes!D96/RES_hhdet_fec!D96)</f>
        <v>0.62217587038526345</v>
      </c>
      <c r="E96" s="112">
        <f>IF(RES_hhdet_tes!E96=0,"",RES_hhdet_tes!E96/RES_hhdet_fec!E96)</f>
        <v>0.62597850796313859</v>
      </c>
      <c r="F96" s="112">
        <f>IF(RES_hhdet_tes!F96=0,"",RES_hhdet_tes!F96/RES_hhdet_fec!F96)</f>
        <v>0.63099220474690532</v>
      </c>
      <c r="G96" s="112">
        <f>IF(RES_hhdet_tes!G96=0,"",RES_hhdet_tes!G96/RES_hhdet_fec!G96)</f>
        <v>0.63631394041091527</v>
      </c>
      <c r="H96" s="112">
        <f>IF(RES_hhdet_tes!H96=0,"",RES_hhdet_tes!H96/RES_hhdet_fec!H96)</f>
        <v>0.64185031521431801</v>
      </c>
      <c r="I96" s="112">
        <f>IF(RES_hhdet_tes!I96=0,"",RES_hhdet_tes!I96/RES_hhdet_fec!I96)</f>
        <v>0.64435021728595188</v>
      </c>
      <c r="J96" s="112">
        <f>IF(RES_hhdet_tes!J96=0,"",RES_hhdet_tes!J96/RES_hhdet_fec!J96)</f>
        <v>0.64569892676250296</v>
      </c>
      <c r="K96" s="112">
        <f>IF(RES_hhdet_tes!K96=0,"",RES_hhdet_tes!K96/RES_hhdet_fec!K96)</f>
        <v>0.648227975457775</v>
      </c>
      <c r="L96" s="112">
        <f>IF(RES_hhdet_tes!L96=0,"",RES_hhdet_tes!L96/RES_hhdet_fec!L96)</f>
        <v>0.65102772124814001</v>
      </c>
      <c r="M96" s="112">
        <f>IF(RES_hhdet_tes!M96=0,"",RES_hhdet_tes!M96/RES_hhdet_fec!M96)</f>
        <v>0.65553552448500652</v>
      </c>
      <c r="N96" s="112">
        <f>IF(RES_hhdet_tes!N96=0,"",RES_hhdet_tes!N96/RES_hhdet_fec!N96)</f>
        <v>0.65924470981783023</v>
      </c>
      <c r="O96" s="112">
        <f>IF(RES_hhdet_tes!O96=0,"",RES_hhdet_tes!O96/RES_hhdet_fec!O96)</f>
        <v>0.66334233092577322</v>
      </c>
      <c r="P96" s="112">
        <f>IF(RES_hhdet_tes!P96=0,"",RES_hhdet_tes!P96/RES_hhdet_fec!P96)</f>
        <v>0.66838171954929648</v>
      </c>
      <c r="Q96" s="112">
        <f>IF(RES_hhdet_tes!Q96=0,"",RES_hhdet_tes!Q96/RES_hhdet_fec!Q96)</f>
        <v>0.67608426928903487</v>
      </c>
      <c r="R96" s="112">
        <f>IF(RES_hhdet_tes!R96=0,"",RES_hhdet_tes!R96/RES_hhdet_fec!R96)</f>
        <v>0.68687860224895814</v>
      </c>
      <c r="S96" s="112">
        <f>IF(RES_hhdet_tes!S96=0,"",RES_hhdet_tes!S96/RES_hhdet_fec!S96)</f>
        <v>0.70254911068529036</v>
      </c>
      <c r="T96" s="112">
        <f>IF(RES_hhdet_tes!T96=0,"",RES_hhdet_tes!T96/RES_hhdet_fec!T96)</f>
        <v>0.72062773416343606</v>
      </c>
      <c r="U96" s="112">
        <f>IF(RES_hhdet_tes!U96=0,"",RES_hhdet_tes!U96/RES_hhdet_fec!U96)</f>
        <v>0.74180149443663279</v>
      </c>
      <c r="V96" s="112">
        <f>IF(RES_hhdet_tes!V96=0,"",RES_hhdet_tes!V96/RES_hhdet_fec!V96)</f>
        <v>0.75348270719404054</v>
      </c>
      <c r="W96" s="112">
        <f>IF(RES_hhdet_tes!W96=0,"",RES_hhdet_tes!W96/RES_hhdet_fec!W96)</f>
        <v>0.76121966321959844</v>
      </c>
      <c r="X96" s="112">
        <f>IF(RES_hhdet_tes!X96=0,"",RES_hhdet_tes!X96/RES_hhdet_fec!X96)</f>
        <v>0.77182895521392725</v>
      </c>
      <c r="Y96" s="112">
        <f>IF(RES_hhdet_tes!Y96=0,"",RES_hhdet_tes!Y96/RES_hhdet_fec!Y96)</f>
        <v>0.77945736752493333</v>
      </c>
      <c r="DA96" s="131" t="s">
        <v>1997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0.72947678065317068</v>
      </c>
      <c r="C97" s="113">
        <f>IF(RES_hhdet_tes!C97=0,"",RES_hhdet_tes!C97/RES_hhdet_fec!C97)</f>
        <v>0.69975702893556002</v>
      </c>
      <c r="D97" s="113">
        <f>IF(RES_hhdet_tes!D97=0,"",RES_hhdet_tes!D97/RES_hhdet_fec!D97)</f>
        <v>0.70705865281049074</v>
      </c>
      <c r="E97" s="113">
        <f>IF(RES_hhdet_tes!E97=0,"",RES_hhdet_tes!E97/RES_hhdet_fec!E97)</f>
        <v>0.71885566602831386</v>
      </c>
      <c r="F97" s="113">
        <f>IF(RES_hhdet_tes!F97=0,"",RES_hhdet_tes!F97/RES_hhdet_fec!F97)</f>
        <v>0.72154768810228531</v>
      </c>
      <c r="G97" s="113">
        <f>IF(RES_hhdet_tes!G97=0,"",RES_hhdet_tes!G97/RES_hhdet_fec!G97)</f>
        <v>0.74432182914305489</v>
      </c>
      <c r="H97" s="113">
        <f>IF(RES_hhdet_tes!H97=0,"",RES_hhdet_tes!H97/RES_hhdet_fec!H97)</f>
        <v>0.74207936385360806</v>
      </c>
      <c r="I97" s="113">
        <f>IF(RES_hhdet_tes!I97=0,"",RES_hhdet_tes!I97/RES_hhdet_fec!I97)</f>
        <v>0.74814580326429403</v>
      </c>
      <c r="J97" s="113">
        <f>IF(RES_hhdet_tes!J97=0,"",RES_hhdet_tes!J97/RES_hhdet_fec!J97)</f>
        <v>0.75063436014584028</v>
      </c>
      <c r="K97" s="113">
        <f>IF(RES_hhdet_tes!K97=0,"",RES_hhdet_tes!K97/RES_hhdet_fec!K97)</f>
        <v>0.74998923526817918</v>
      </c>
      <c r="L97" s="113">
        <f>IF(RES_hhdet_tes!L97=0,"",RES_hhdet_tes!L97/RES_hhdet_fec!L97)</f>
        <v>0.75658158293220235</v>
      </c>
      <c r="M97" s="113">
        <f>IF(RES_hhdet_tes!M97=0,"",RES_hhdet_tes!M97/RES_hhdet_fec!M97)</f>
        <v>0.76233775138591164</v>
      </c>
      <c r="N97" s="113">
        <f>IF(RES_hhdet_tes!N97=0,"",RES_hhdet_tes!N97/RES_hhdet_fec!N97)</f>
        <v>0.76623760995534107</v>
      </c>
      <c r="O97" s="113">
        <f>IF(RES_hhdet_tes!O97=0,"",RES_hhdet_tes!O97/RES_hhdet_fec!O97)</f>
        <v>0.76021410815811219</v>
      </c>
      <c r="P97" s="113">
        <f>IF(RES_hhdet_tes!P97=0,"",RES_hhdet_tes!P97/RES_hhdet_fec!P97)</f>
        <v>0.76502760190620911</v>
      </c>
      <c r="Q97" s="113">
        <f>IF(RES_hhdet_tes!Q97=0,"",RES_hhdet_tes!Q97/RES_hhdet_fec!Q97)</f>
        <v>0.76703535211188845</v>
      </c>
      <c r="R97" s="113">
        <f>IF(RES_hhdet_tes!R97=0,"",RES_hhdet_tes!R97/RES_hhdet_fec!R97)</f>
        <v>0.76683645296785408</v>
      </c>
      <c r="S97" s="113">
        <f>IF(RES_hhdet_tes!S97=0,"",RES_hhdet_tes!S97/RES_hhdet_fec!S97)</f>
        <v>0.78190845960963251</v>
      </c>
      <c r="T97" s="113">
        <f>IF(RES_hhdet_tes!T97=0,"",RES_hhdet_tes!T97/RES_hhdet_fec!T97)</f>
        <v>0.78831186316895352</v>
      </c>
      <c r="U97" s="113">
        <f>IF(RES_hhdet_tes!U97=0,"",RES_hhdet_tes!U97/RES_hhdet_fec!U97)</f>
        <v>0.80283513761385217</v>
      </c>
      <c r="V97" s="113">
        <f>IF(RES_hhdet_tes!V97=0,"",RES_hhdet_tes!V97/RES_hhdet_fec!V97)</f>
        <v>0.81332277554367072</v>
      </c>
      <c r="W97" s="113">
        <f>IF(RES_hhdet_tes!W97=0,"",RES_hhdet_tes!W97/RES_hhdet_fec!W97)</f>
        <v>0.81365661343750351</v>
      </c>
      <c r="X97" s="113">
        <f>IF(RES_hhdet_tes!X97=0,"",RES_hhdet_tes!X97/RES_hhdet_fec!X97)</f>
        <v>0.82434408044540963</v>
      </c>
      <c r="Y97" s="113">
        <f>IF(RES_hhdet_tes!Y97=0,"",RES_hhdet_tes!Y97/RES_hhdet_fec!Y97)</f>
        <v>0.8286092832845634</v>
      </c>
      <c r="DA97" s="132" t="s">
        <v>1998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0.61827213820827298</v>
      </c>
      <c r="C98" s="111">
        <f>IF(RES_hhdet_tes!C98=0,"",RES_hhdet_tes!C98/RES_hhdet_fec!C98)</f>
        <v>0.61948224241455618</v>
      </c>
      <c r="D98" s="111">
        <f>IF(RES_hhdet_tes!D98=0,"",RES_hhdet_tes!D98/RES_hhdet_fec!D98)</f>
        <v>0.62283756152690795</v>
      </c>
      <c r="E98" s="111">
        <f>IF(RES_hhdet_tes!E98=0,"",RES_hhdet_tes!E98/RES_hhdet_fec!E98)</f>
        <v>0.62628942205806504</v>
      </c>
      <c r="F98" s="111">
        <f>IF(RES_hhdet_tes!F98=0,"",RES_hhdet_tes!F98/RES_hhdet_fec!F98)</f>
        <v>0.63078956615020709</v>
      </c>
      <c r="G98" s="111">
        <f>IF(RES_hhdet_tes!G98=0,"",RES_hhdet_tes!G98/RES_hhdet_fec!G98)</f>
        <v>0.63643604572099866</v>
      </c>
      <c r="H98" s="111">
        <f>IF(RES_hhdet_tes!H98=0,"",RES_hhdet_tes!H98/RES_hhdet_fec!H98)</f>
        <v>0.64199761423694357</v>
      </c>
      <c r="I98" s="111">
        <f>IF(RES_hhdet_tes!I98=0,"",RES_hhdet_tes!I98/RES_hhdet_fec!I98)</f>
        <v>0.64641549003462373</v>
      </c>
      <c r="J98" s="111">
        <f>IF(RES_hhdet_tes!J98=0,"",RES_hhdet_tes!J98/RES_hhdet_fec!J98)</f>
        <v>0.64746277269526764</v>
      </c>
      <c r="K98" s="111">
        <f>IF(RES_hhdet_tes!K98=0,"",RES_hhdet_tes!K98/RES_hhdet_fec!K98)</f>
        <v>0.64852082502534381</v>
      </c>
      <c r="L98" s="111">
        <f>IF(RES_hhdet_tes!L98=0,"",RES_hhdet_tes!L98/RES_hhdet_fec!L98)</f>
        <v>0.65074603416699561</v>
      </c>
      <c r="M98" s="111">
        <f>IF(RES_hhdet_tes!M98=0,"",RES_hhdet_tes!M98/RES_hhdet_fec!M98)</f>
        <v>0.65409292294072618</v>
      </c>
      <c r="N98" s="111">
        <f>IF(RES_hhdet_tes!N98=0,"",RES_hhdet_tes!N98/RES_hhdet_fec!N98)</f>
        <v>0.65744530148015889</v>
      </c>
      <c r="O98" s="111">
        <f>IF(RES_hhdet_tes!O98=0,"",RES_hhdet_tes!O98/RES_hhdet_fec!O98)</f>
        <v>0.66158743403962317</v>
      </c>
      <c r="P98" s="111">
        <f>IF(RES_hhdet_tes!P98=0,"",RES_hhdet_tes!P98/RES_hhdet_fec!P98)</f>
        <v>0.66830944170024631</v>
      </c>
      <c r="Q98" s="111">
        <f>IF(RES_hhdet_tes!Q98=0,"",RES_hhdet_tes!Q98/RES_hhdet_fec!Q98)</f>
        <v>0.68020771228201282</v>
      </c>
      <c r="R98" s="111">
        <f>IF(RES_hhdet_tes!R98=0,"",RES_hhdet_tes!R98/RES_hhdet_fec!R98)</f>
        <v>0.69022452182104266</v>
      </c>
      <c r="S98" s="111">
        <f>IF(RES_hhdet_tes!S98=0,"",RES_hhdet_tes!S98/RES_hhdet_fec!S98)</f>
        <v>0.70281453143993655</v>
      </c>
      <c r="T98" s="111">
        <f>IF(RES_hhdet_tes!T98=0,"",RES_hhdet_tes!T98/RES_hhdet_fec!T98)</f>
        <v>0.71889250829904117</v>
      </c>
      <c r="U98" s="111">
        <f>IF(RES_hhdet_tes!U98=0,"",RES_hhdet_tes!U98/RES_hhdet_fec!U98)</f>
        <v>0.73788917412700217</v>
      </c>
      <c r="V98" s="111">
        <f>IF(RES_hhdet_tes!V98=0,"",RES_hhdet_tes!V98/RES_hhdet_fec!V98)</f>
        <v>0.74982508022847194</v>
      </c>
      <c r="W98" s="111">
        <f>IF(RES_hhdet_tes!W98=0,"",RES_hhdet_tes!W98/RES_hhdet_fec!W98)</f>
        <v>0.75902448632198771</v>
      </c>
      <c r="X98" s="111">
        <f>IF(RES_hhdet_tes!X98=0,"",RES_hhdet_tes!X98/RES_hhdet_fec!X98)</f>
        <v>0.77293022639875086</v>
      </c>
      <c r="Y98" s="111">
        <f>IF(RES_hhdet_tes!Y98=0,"",RES_hhdet_tes!Y98/RES_hhdet_fec!Y98)</f>
        <v>0.7794624072955233</v>
      </c>
      <c r="DA98" s="63" t="s">
        <v>1999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X99" s="111">
        <f>IF(RES_hhdet_tes!X99=0,"",RES_hhdet_tes!X99/RES_hhdet_fec!X99)</f>
        <v>1</v>
      </c>
      <c r="Y99" s="111">
        <f>IF(RES_hhdet_tes!Y99=0,"",RES_hhdet_tes!Y99/RES_hhdet_fec!Y99)</f>
        <v>1</v>
      </c>
      <c r="DA99" s="63" t="s">
        <v>2000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0.76770167268012424</v>
      </c>
      <c r="C100" s="124">
        <f>IF(RES_hhdet_tes!C100=0,"",RES_hhdet_tes!C100/RES_hhdet_fec!C100)</f>
        <v>0.76916120991219961</v>
      </c>
      <c r="D100" s="124">
        <f>IF(RES_hhdet_tes!D100=0,"",RES_hhdet_tes!D100/RES_hhdet_fec!D100)</f>
        <v>0.77150284750904197</v>
      </c>
      <c r="E100" s="124">
        <f>IF(RES_hhdet_tes!E100=0,"",RES_hhdet_tes!E100/RES_hhdet_fec!E100)</f>
        <v>0.77408701533829694</v>
      </c>
      <c r="F100" s="124">
        <f>IF(RES_hhdet_tes!F100=0,"",RES_hhdet_tes!F100/RES_hhdet_fec!F100)</f>
        <v>0.77699306739761842</v>
      </c>
      <c r="G100" s="124">
        <f>IF(RES_hhdet_tes!G100=0,"",RES_hhdet_tes!G100/RES_hhdet_fec!G100)</f>
        <v>0.78009395521930391</v>
      </c>
      <c r="H100" s="124">
        <f>IF(RES_hhdet_tes!H100=0,"",RES_hhdet_tes!H100/RES_hhdet_fec!H100)</f>
        <v>0.78345744469741141</v>
      </c>
      <c r="I100" s="124">
        <f>IF(RES_hhdet_tes!I100=0,"",RES_hhdet_tes!I100/RES_hhdet_fec!I100)</f>
        <v>0.78528715502876945</v>
      </c>
      <c r="J100" s="124">
        <f>IF(RES_hhdet_tes!J100=0,"",RES_hhdet_tes!J100/RES_hhdet_fec!J100)</f>
        <v>0.78622421487283201</v>
      </c>
      <c r="K100" s="124">
        <f>IF(RES_hhdet_tes!K100=0,"",RES_hhdet_tes!K100/RES_hhdet_fec!K100)</f>
        <v>0.7877927049897453</v>
      </c>
      <c r="L100" s="124">
        <f>IF(RES_hhdet_tes!L100=0,"",RES_hhdet_tes!L100/RES_hhdet_fec!L100)</f>
        <v>0.7896973520233953</v>
      </c>
      <c r="M100" s="124">
        <f>IF(RES_hhdet_tes!M100=0,"",RES_hhdet_tes!M100/RES_hhdet_fec!M100)</f>
        <v>0.79228103994849131</v>
      </c>
      <c r="N100" s="124">
        <f>IF(RES_hhdet_tes!N100=0,"",RES_hhdet_tes!N100/RES_hhdet_fec!N100)</f>
        <v>0.79424107630829022</v>
      </c>
      <c r="O100" s="124">
        <f>IF(RES_hhdet_tes!O100=0,"",RES_hhdet_tes!O100/RES_hhdet_fec!O100)</f>
        <v>0.79605334766322167</v>
      </c>
      <c r="P100" s="124">
        <f>IF(RES_hhdet_tes!P100=0,"",RES_hhdet_tes!P100/RES_hhdet_fec!P100)</f>
        <v>0.79760574123723538</v>
      </c>
      <c r="Q100" s="124">
        <f>IF(RES_hhdet_tes!Q100=0,"",RES_hhdet_tes!Q100/RES_hhdet_fec!Q100)</f>
        <v>0.800530044874182</v>
      </c>
      <c r="R100" s="124">
        <f>IF(RES_hhdet_tes!R100=0,"",RES_hhdet_tes!R100/RES_hhdet_fec!R100)</f>
        <v>0.80535216915142449</v>
      </c>
      <c r="S100" s="124">
        <f>IF(RES_hhdet_tes!S100=0,"",RES_hhdet_tes!S100/RES_hhdet_fec!S100)</f>
        <v>0.8137906901180989</v>
      </c>
      <c r="T100" s="124">
        <f>IF(RES_hhdet_tes!T100=0,"",RES_hhdet_tes!T100/RES_hhdet_fec!T100)</f>
        <v>0.82608694772750535</v>
      </c>
      <c r="U100" s="124">
        <f>IF(RES_hhdet_tes!U100=0,"",RES_hhdet_tes!U100/RES_hhdet_fec!U100)</f>
        <v>0.84282912387211795</v>
      </c>
      <c r="V100" s="124">
        <f>IF(RES_hhdet_tes!V100=0,"",RES_hhdet_tes!V100/RES_hhdet_fec!V100)</f>
        <v>0.85645859110331435</v>
      </c>
      <c r="W100" s="124">
        <f>IF(RES_hhdet_tes!W100=0,"",RES_hhdet_tes!W100/RES_hhdet_fec!W100)</f>
        <v>0.8660187052368935</v>
      </c>
      <c r="X100" s="124">
        <f>IF(RES_hhdet_tes!X100=0,"",RES_hhdet_tes!X100/RES_hhdet_fec!X100)</f>
        <v>0.8742474828179484</v>
      </c>
      <c r="Y100" s="124">
        <f>IF(RES_hhdet_tes!Y100=0,"",RES_hhdet_tes!Y100/RES_hhdet_fec!Y100)</f>
        <v>0.88292710278288333</v>
      </c>
      <c r="DA100" s="130" t="s">
        <v>2001</v>
      </c>
    </row>
    <row r="101" spans="1:105" ht="12" customHeight="1" x14ac:dyDescent="0.25">
      <c r="A101" s="97" t="s">
        <v>202</v>
      </c>
      <c r="B101" s="111" t="str">
        <f>IF(RES_hhdet_tes!B101=0,"",RES_hhdet_tes!B101/RES_hhdet_fec!B101)</f>
        <v/>
      </c>
      <c r="C101" s="111" t="str">
        <f>IF(RES_hhdet_tes!C101=0,"",RES_hhdet_tes!C101/RES_hhdet_fec!C101)</f>
        <v/>
      </c>
      <c r="D101" s="111" t="str">
        <f>IF(RES_hhdet_tes!D101=0,"",RES_hhdet_tes!D101/RES_hhdet_fec!D101)</f>
        <v/>
      </c>
      <c r="E101" s="111" t="str">
        <f>IF(RES_hhdet_tes!E101=0,"",RES_hhdet_tes!E101/RES_hhdet_fec!E101)</f>
        <v/>
      </c>
      <c r="F101" s="111" t="str">
        <f>IF(RES_hhdet_tes!F101=0,"",RES_hhdet_tes!F101/RES_hhdet_fec!F101)</f>
        <v/>
      </c>
      <c r="G101" s="111" t="str">
        <f>IF(RES_hhdet_tes!G101=0,"",RES_hhdet_tes!G101/RES_hhdet_fec!G101)</f>
        <v/>
      </c>
      <c r="H101" s="111" t="str">
        <f>IF(RES_hhdet_tes!H101=0,"",RES_hhdet_tes!H101/RES_hhdet_fec!H101)</f>
        <v/>
      </c>
      <c r="I101" s="111" t="str">
        <f>IF(RES_hhdet_tes!I101=0,"",RES_hhdet_tes!I101/RES_hhdet_fec!I101)</f>
        <v/>
      </c>
      <c r="J101" s="111" t="str">
        <f>IF(RES_hhdet_tes!J101=0,"",RES_hhdet_tes!J101/RES_hhdet_fec!J101)</f>
        <v/>
      </c>
      <c r="K101" s="111" t="str">
        <f>IF(RES_hhdet_tes!K101=0,"",RES_hhdet_tes!K101/RES_hhdet_fec!K101)</f>
        <v/>
      </c>
      <c r="L101" s="111" t="str">
        <f>IF(RES_hhdet_tes!L101=0,"",RES_hhdet_tes!L101/RES_hhdet_fec!L101)</f>
        <v/>
      </c>
      <c r="M101" s="111" t="str">
        <f>IF(RES_hhdet_tes!M101=0,"",RES_hhdet_tes!M101/RES_hhdet_fec!M101)</f>
        <v/>
      </c>
      <c r="N101" s="111" t="str">
        <f>IF(RES_hhdet_tes!N101=0,"",RES_hhdet_tes!N101/RES_hhdet_fec!N101)</f>
        <v/>
      </c>
      <c r="O101" s="111" t="str">
        <f>IF(RES_hhdet_tes!O101=0,"",RES_hhdet_tes!O101/RES_hhdet_fec!O101)</f>
        <v/>
      </c>
      <c r="P101" s="111" t="str">
        <f>IF(RES_hhdet_tes!P101=0,"",RES_hhdet_tes!P101/RES_hhdet_fec!P101)</f>
        <v/>
      </c>
      <c r="Q101" s="111" t="str">
        <f>IF(RES_hhdet_tes!Q101=0,"",RES_hhdet_tes!Q101/RES_hhdet_fec!Q101)</f>
        <v/>
      </c>
      <c r="R101" s="111" t="str">
        <f>IF(RES_hhdet_tes!R101=0,"",RES_hhdet_tes!R101/RES_hhdet_fec!R101)</f>
        <v/>
      </c>
      <c r="S101" s="111" t="str">
        <f>IF(RES_hhdet_tes!S101=0,"",RES_hhdet_tes!S101/RES_hhdet_fec!S101)</f>
        <v/>
      </c>
      <c r="T101" s="111" t="str">
        <f>IF(RES_hhdet_tes!T101=0,"",RES_hhdet_tes!T101/RES_hhdet_fec!T101)</f>
        <v/>
      </c>
      <c r="U101" s="111" t="str">
        <f>IF(RES_hhdet_tes!U101=0,"",RES_hhdet_tes!U101/RES_hhdet_fec!U101)</f>
        <v/>
      </c>
      <c r="V101" s="111" t="str">
        <f>IF(RES_hhdet_tes!V101=0,"",RES_hhdet_tes!V101/RES_hhdet_fec!V101)</f>
        <v/>
      </c>
      <c r="W101" s="111" t="str">
        <f>IF(RES_hhdet_tes!W101=0,"",RES_hhdet_tes!W101/RES_hhdet_fec!W101)</f>
        <v/>
      </c>
      <c r="X101" s="111" t="str">
        <f>IF(RES_hhdet_tes!X101=0,"",RES_hhdet_tes!X101/RES_hhdet_fec!X101)</f>
        <v/>
      </c>
      <c r="Y101" s="111" t="str">
        <f>IF(RES_hhdet_tes!Y101=0,"",RES_hhdet_tes!Y101/RES_hhdet_fec!Y101)</f>
        <v/>
      </c>
      <c r="DA101" s="63" t="s">
        <v>2002</v>
      </c>
    </row>
    <row r="102" spans="1:105" ht="12" customHeight="1" x14ac:dyDescent="0.25">
      <c r="A102" s="97" t="s">
        <v>50</v>
      </c>
      <c r="B102" s="111" t="str">
        <f>IF(RES_hhdet_tes!B102=0,"",RES_hhdet_tes!B102/RES_hhdet_fec!B102)</f>
        <v/>
      </c>
      <c r="C102" s="111" t="str">
        <f>IF(RES_hhdet_tes!C102=0,"",RES_hhdet_tes!C102/RES_hhdet_fec!C102)</f>
        <v/>
      </c>
      <c r="D102" s="111" t="str">
        <f>IF(RES_hhdet_tes!D102=0,"",RES_hhdet_tes!D102/RES_hhdet_fec!D102)</f>
        <v/>
      </c>
      <c r="E102" s="111" t="str">
        <f>IF(RES_hhdet_tes!E102=0,"",RES_hhdet_tes!E102/RES_hhdet_fec!E102)</f>
        <v/>
      </c>
      <c r="F102" s="111" t="str">
        <f>IF(RES_hhdet_tes!F102=0,"",RES_hhdet_tes!F102/RES_hhdet_fec!F102)</f>
        <v/>
      </c>
      <c r="G102" s="111" t="str">
        <f>IF(RES_hhdet_tes!G102=0,"",RES_hhdet_tes!G102/RES_hhdet_fec!G102)</f>
        <v/>
      </c>
      <c r="H102" s="111" t="str">
        <f>IF(RES_hhdet_tes!H102=0,"",RES_hhdet_tes!H102/RES_hhdet_fec!H102)</f>
        <v/>
      </c>
      <c r="I102" s="111" t="str">
        <f>IF(RES_hhdet_tes!I102=0,"",RES_hhdet_tes!I102/RES_hhdet_fec!I102)</f>
        <v/>
      </c>
      <c r="J102" s="111" t="str">
        <f>IF(RES_hhdet_tes!J102=0,"",RES_hhdet_tes!J102/RES_hhdet_fec!J102)</f>
        <v/>
      </c>
      <c r="K102" s="111" t="str">
        <f>IF(RES_hhdet_tes!K102=0,"",RES_hhdet_tes!K102/RES_hhdet_fec!K102)</f>
        <v/>
      </c>
      <c r="L102" s="111" t="str">
        <f>IF(RES_hhdet_tes!L102=0,"",RES_hhdet_tes!L102/RES_hhdet_fec!L102)</f>
        <v/>
      </c>
      <c r="M102" s="111" t="str">
        <f>IF(RES_hhdet_tes!M102=0,"",RES_hhdet_tes!M102/RES_hhdet_fec!M102)</f>
        <v/>
      </c>
      <c r="N102" s="111" t="str">
        <f>IF(RES_hhdet_tes!N102=0,"",RES_hhdet_tes!N102/RES_hhdet_fec!N102)</f>
        <v/>
      </c>
      <c r="O102" s="111" t="str">
        <f>IF(RES_hhdet_tes!O102=0,"",RES_hhdet_tes!O102/RES_hhdet_fec!O102)</f>
        <v/>
      </c>
      <c r="P102" s="111" t="str">
        <f>IF(RES_hhdet_tes!P102=0,"",RES_hhdet_tes!P102/RES_hhdet_fec!P102)</f>
        <v/>
      </c>
      <c r="Q102" s="111" t="str">
        <f>IF(RES_hhdet_tes!Q102=0,"",RES_hhdet_tes!Q102/RES_hhdet_fec!Q102)</f>
        <v/>
      </c>
      <c r="R102" s="111" t="str">
        <f>IF(RES_hhdet_tes!R102=0,"",RES_hhdet_tes!R102/RES_hhdet_fec!R102)</f>
        <v/>
      </c>
      <c r="S102" s="111" t="str">
        <f>IF(RES_hhdet_tes!S102=0,"",RES_hhdet_tes!S102/RES_hhdet_fec!S102)</f>
        <v/>
      </c>
      <c r="T102" s="111" t="str">
        <f>IF(RES_hhdet_tes!T102=0,"",RES_hhdet_tes!T102/RES_hhdet_fec!T102)</f>
        <v/>
      </c>
      <c r="U102" s="111" t="str">
        <f>IF(RES_hhdet_tes!U102=0,"",RES_hhdet_tes!U102/RES_hhdet_fec!U102)</f>
        <v/>
      </c>
      <c r="V102" s="111" t="str">
        <f>IF(RES_hhdet_tes!V102=0,"",RES_hhdet_tes!V102/RES_hhdet_fec!V102)</f>
        <v/>
      </c>
      <c r="W102" s="111" t="str">
        <f>IF(RES_hhdet_tes!W102=0,"",RES_hhdet_tes!W102/RES_hhdet_fec!W102)</f>
        <v/>
      </c>
      <c r="X102" s="111" t="str">
        <f>IF(RES_hhdet_tes!X102=0,"",RES_hhdet_tes!X102/RES_hhdet_fec!X102)</f>
        <v/>
      </c>
      <c r="Y102" s="111" t="str">
        <f>IF(RES_hhdet_tes!Y102=0,"",RES_hhdet_tes!Y102/RES_hhdet_fec!Y102)</f>
        <v/>
      </c>
      <c r="DA102" s="63" t="s">
        <v>2003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0.76770167268012424</v>
      </c>
      <c r="C103" s="45">
        <f>IF(RES_hhdet_tes!C103=0,"",RES_hhdet_tes!C103/RES_hhdet_fec!C103)</f>
        <v>0.76916120991219961</v>
      </c>
      <c r="D103" s="45">
        <f>IF(RES_hhdet_tes!D103=0,"",RES_hhdet_tes!D103/RES_hhdet_fec!D103)</f>
        <v>0.77150284750904197</v>
      </c>
      <c r="E103" s="45">
        <f>IF(RES_hhdet_tes!E103=0,"",RES_hhdet_tes!E103/RES_hhdet_fec!E103)</f>
        <v>0.77408701533829694</v>
      </c>
      <c r="F103" s="45">
        <f>IF(RES_hhdet_tes!F103=0,"",RES_hhdet_tes!F103/RES_hhdet_fec!F103)</f>
        <v>0.77699306739761842</v>
      </c>
      <c r="G103" s="45">
        <f>IF(RES_hhdet_tes!G103=0,"",RES_hhdet_tes!G103/RES_hhdet_fec!G103)</f>
        <v>0.78009395521930391</v>
      </c>
      <c r="H103" s="45">
        <f>IF(RES_hhdet_tes!H103=0,"",RES_hhdet_tes!H103/RES_hhdet_fec!H103)</f>
        <v>0.78345744469741141</v>
      </c>
      <c r="I103" s="45">
        <f>IF(RES_hhdet_tes!I103=0,"",RES_hhdet_tes!I103/RES_hhdet_fec!I103)</f>
        <v>0.78528715502876945</v>
      </c>
      <c r="J103" s="45">
        <f>IF(RES_hhdet_tes!J103=0,"",RES_hhdet_tes!J103/RES_hhdet_fec!J103)</f>
        <v>0.78622421487283201</v>
      </c>
      <c r="K103" s="45">
        <f>IF(RES_hhdet_tes!K103=0,"",RES_hhdet_tes!K103/RES_hhdet_fec!K103)</f>
        <v>0.7877927049897453</v>
      </c>
      <c r="L103" s="45">
        <f>IF(RES_hhdet_tes!L103=0,"",RES_hhdet_tes!L103/RES_hhdet_fec!L103)</f>
        <v>0.7896973520233953</v>
      </c>
      <c r="M103" s="45">
        <f>IF(RES_hhdet_tes!M103=0,"",RES_hhdet_tes!M103/RES_hhdet_fec!M103)</f>
        <v>0.79228103994849131</v>
      </c>
      <c r="N103" s="45">
        <f>IF(RES_hhdet_tes!N103=0,"",RES_hhdet_tes!N103/RES_hhdet_fec!N103)</f>
        <v>0.79424107630829022</v>
      </c>
      <c r="O103" s="45">
        <f>IF(RES_hhdet_tes!O103=0,"",RES_hhdet_tes!O103/RES_hhdet_fec!O103)</f>
        <v>0.79605334766322167</v>
      </c>
      <c r="P103" s="45">
        <f>IF(RES_hhdet_tes!P103=0,"",RES_hhdet_tes!P103/RES_hhdet_fec!P103)</f>
        <v>0.79760574123723538</v>
      </c>
      <c r="Q103" s="45">
        <f>IF(RES_hhdet_tes!Q103=0,"",RES_hhdet_tes!Q103/RES_hhdet_fec!Q103)</f>
        <v>0.800530044874182</v>
      </c>
      <c r="R103" s="45">
        <f>IF(RES_hhdet_tes!R103=0,"",RES_hhdet_tes!R103/RES_hhdet_fec!R103)</f>
        <v>0.80535216915142449</v>
      </c>
      <c r="S103" s="45">
        <f>IF(RES_hhdet_tes!S103=0,"",RES_hhdet_tes!S103/RES_hhdet_fec!S103)</f>
        <v>0.8137906901180989</v>
      </c>
      <c r="T103" s="45">
        <f>IF(RES_hhdet_tes!T103=0,"",RES_hhdet_tes!T103/RES_hhdet_fec!T103)</f>
        <v>0.82608694772750535</v>
      </c>
      <c r="U103" s="45">
        <f>IF(RES_hhdet_tes!U103=0,"",RES_hhdet_tes!U103/RES_hhdet_fec!U103)</f>
        <v>0.84282912387211795</v>
      </c>
      <c r="V103" s="45">
        <f>IF(RES_hhdet_tes!V103=0,"",RES_hhdet_tes!V103/RES_hhdet_fec!V103)</f>
        <v>0.85645859110331435</v>
      </c>
      <c r="W103" s="45">
        <f>IF(RES_hhdet_tes!W103=0,"",RES_hhdet_tes!W103/RES_hhdet_fec!W103)</f>
        <v>0.8660187052368935</v>
      </c>
      <c r="X103" s="45">
        <f>IF(RES_hhdet_tes!X103=0,"",RES_hhdet_tes!X103/RES_hhdet_fec!X103)</f>
        <v>0.8742474828179484</v>
      </c>
      <c r="Y103" s="45">
        <f>IF(RES_hhdet_tes!Y103=0,"",RES_hhdet_tes!Y103/RES_hhdet_fec!Y103)</f>
        <v>0.88292710278288333</v>
      </c>
      <c r="DA103" s="60" t="s">
        <v>2004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X105" s="119" t="str">
        <f>IF(RES_hhdet_tes!X105=0,"",RES_hhdet_tes!X105/RES_hhdet_fec!X105)</f>
        <v/>
      </c>
      <c r="Y105" s="119" t="str">
        <f>IF(RES_hhdet_tes!Y105=0,"",RES_hhdet_tes!Y105/RES_hhdet_fec!Y105)</f>
        <v/>
      </c>
      <c r="DA105" s="129" t="s">
        <v>2005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X106" s="124" t="str">
        <f>IF(RES_hhdet_tes!X106=0,"",RES_hhdet_tes!X106/RES_hhdet_fec!X106)</f>
        <v/>
      </c>
      <c r="Y106" s="124" t="str">
        <f>IF(RES_hhdet_tes!Y106=0,"",RES_hhdet_tes!Y106/RES_hhdet_fec!Y106)</f>
        <v/>
      </c>
      <c r="DA106" s="130" t="s">
        <v>2006</v>
      </c>
    </row>
    <row r="107" spans="1:105" ht="12" customHeight="1" x14ac:dyDescent="0.25">
      <c r="A107" s="97" t="s">
        <v>197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X107" s="111" t="str">
        <f>IF(RES_hhdet_tes!X107=0,"",RES_hhdet_tes!X107/RES_hhdet_fec!X107)</f>
        <v/>
      </c>
      <c r="Y107" s="111" t="str">
        <f>IF(RES_hhdet_tes!Y107=0,"",RES_hhdet_tes!Y107/RES_hhdet_fec!Y107)</f>
        <v/>
      </c>
      <c r="DA107" s="63" t="s">
        <v>2007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X108" s="111" t="str">
        <f>IF(RES_hhdet_tes!X108=0,"",RES_hhdet_tes!X108/RES_hhdet_fec!X108)</f>
        <v/>
      </c>
      <c r="Y108" s="111" t="str">
        <f>IF(RES_hhdet_tes!Y108=0,"",RES_hhdet_tes!Y108/RES_hhdet_fec!Y108)</f>
        <v/>
      </c>
      <c r="DA108" s="63" t="s">
        <v>2008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X109" s="124" t="str">
        <f>IF(RES_hhdet_tes!X109=0,"",RES_hhdet_tes!X109/RES_hhdet_fec!X109)</f>
        <v/>
      </c>
      <c r="Y109" s="124" t="str">
        <f>IF(RES_hhdet_tes!Y109=0,"",RES_hhdet_tes!Y109/RES_hhdet_fec!Y109)</f>
        <v/>
      </c>
      <c r="DA109" s="130" t="s">
        <v>2009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X110" s="111" t="str">
        <f>IF(RES_hhdet_tes!X110=0,"",RES_hhdet_tes!X110/RES_hhdet_fec!X110)</f>
        <v/>
      </c>
      <c r="Y110" s="111" t="str">
        <f>IF(RES_hhdet_tes!Y110=0,"",RES_hhdet_tes!Y110/RES_hhdet_fec!Y110)</f>
        <v/>
      </c>
      <c r="DA110" s="63" t="s">
        <v>2010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X111" s="124" t="str">
        <f>IF(RES_hhdet_tes!X111=0,"",RES_hhdet_tes!X111/RES_hhdet_fec!X111)</f>
        <v/>
      </c>
      <c r="Y111" s="124" t="str">
        <f>IF(RES_hhdet_tes!Y111=0,"",RES_hhdet_tes!Y111/RES_hhdet_fec!Y111)</f>
        <v/>
      </c>
      <c r="DA111" s="130" t="s">
        <v>2011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X112" s="111" t="str">
        <f>IF(RES_hhdet_tes!X112=0,"",RES_hhdet_tes!X112/RES_hhdet_fec!X112)</f>
        <v/>
      </c>
      <c r="Y112" s="111" t="str">
        <f>IF(RES_hhdet_tes!Y112=0,"",RES_hhdet_tes!Y112/RES_hhdet_fec!Y112)</f>
        <v/>
      </c>
      <c r="DA112" s="63" t="s">
        <v>2012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X113" s="111" t="str">
        <f>IF(RES_hhdet_tes!X113=0,"",RES_hhdet_tes!X113/RES_hhdet_fec!X113)</f>
        <v/>
      </c>
      <c r="Y113" s="111" t="str">
        <f>IF(RES_hhdet_tes!Y113=0,"",RES_hhdet_tes!Y113/RES_hhdet_fec!Y113)</f>
        <v/>
      </c>
      <c r="DA113" s="63" t="s">
        <v>2013</v>
      </c>
    </row>
    <row r="114" spans="1:105" ht="12" customHeight="1" x14ac:dyDescent="0.25">
      <c r="A114" s="100" t="s">
        <v>197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X114" s="112" t="str">
        <f>IF(RES_hhdet_tes!X114=0,"",RES_hhdet_tes!X114/RES_hhdet_fec!X114)</f>
        <v/>
      </c>
      <c r="Y114" s="112" t="str">
        <f>IF(RES_hhdet_tes!Y114=0,"",RES_hhdet_tes!Y114/RES_hhdet_fec!Y114)</f>
        <v/>
      </c>
      <c r="DA114" s="131" t="s">
        <v>2014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X115" s="113" t="str">
        <f>IF(RES_hhdet_tes!X115=0,"",RES_hhdet_tes!X115/RES_hhdet_fec!X115)</f>
        <v/>
      </c>
      <c r="Y115" s="113" t="str">
        <f>IF(RES_hhdet_tes!Y115=0,"",RES_hhdet_tes!Y115/RES_hhdet_fec!Y115)</f>
        <v/>
      </c>
      <c r="DA115" s="132" t="s">
        <v>2015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X116" s="112" t="str">
        <f>IF(RES_hhdet_tes!X116=0,"",RES_hhdet_tes!X116/RES_hhdet_fec!X116)</f>
        <v/>
      </c>
      <c r="Y116" s="112" t="str">
        <f>IF(RES_hhdet_tes!Y116=0,"",RES_hhdet_tes!Y116/RES_hhdet_fec!Y116)</f>
        <v/>
      </c>
      <c r="DA116" s="131" t="s">
        <v>2016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X117" s="113" t="str">
        <f>IF(RES_hhdet_tes!X117=0,"",RES_hhdet_tes!X117/RES_hhdet_fec!X117)</f>
        <v/>
      </c>
      <c r="Y117" s="113" t="str">
        <f>IF(RES_hhdet_tes!Y117=0,"",RES_hhdet_tes!Y117/RES_hhdet_fec!Y117)</f>
        <v/>
      </c>
      <c r="DA117" s="132" t="s">
        <v>2017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X118" s="111" t="str">
        <f>IF(RES_hhdet_tes!X118=0,"",RES_hhdet_tes!X118/RES_hhdet_fec!X118)</f>
        <v/>
      </c>
      <c r="Y118" s="111" t="str">
        <f>IF(RES_hhdet_tes!Y118=0,"",RES_hhdet_tes!Y118/RES_hhdet_fec!Y118)</f>
        <v/>
      </c>
      <c r="DA118" s="63" t="s">
        <v>2018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X119" s="111" t="str">
        <f>IF(RES_hhdet_tes!X119=0,"",RES_hhdet_tes!X119/RES_hhdet_fec!X119)</f>
        <v/>
      </c>
      <c r="Y119" s="111" t="str">
        <f>IF(RES_hhdet_tes!Y119=0,"",RES_hhdet_tes!Y119/RES_hhdet_fec!Y119)</f>
        <v/>
      </c>
      <c r="DA119" s="63" t="s">
        <v>2019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X120" s="124" t="str">
        <f>IF(RES_hhdet_tes!X120=0,"",RES_hhdet_tes!X120/RES_hhdet_fec!X120)</f>
        <v/>
      </c>
      <c r="Y120" s="124" t="str">
        <f>IF(RES_hhdet_tes!Y120=0,"",RES_hhdet_tes!Y120/RES_hhdet_fec!Y120)</f>
        <v/>
      </c>
      <c r="DA120" s="130" t="s">
        <v>2020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X121" s="111" t="str">
        <f>IF(RES_hhdet_tes!X121=0,"",RES_hhdet_tes!X121/RES_hhdet_fec!X121)</f>
        <v/>
      </c>
      <c r="Y121" s="111" t="str">
        <f>IF(RES_hhdet_tes!Y121=0,"",RES_hhdet_tes!Y121/RES_hhdet_fec!Y121)</f>
        <v/>
      </c>
      <c r="DA121" s="63" t="s">
        <v>2021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X122" s="45" t="str">
        <f>IF(RES_hhdet_tes!X122=0,"",RES_hhdet_tes!X122/RES_hhdet_fec!X122)</f>
        <v/>
      </c>
      <c r="Y122" s="45" t="str">
        <f>IF(RES_hhdet_tes!Y122=0,"",RES_hhdet_tes!Y122/RES_hhdet_fec!Y122)</f>
        <v/>
      </c>
      <c r="DA122" s="60" t="s">
        <v>2022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>
        <f>IF(RES_hhdet_tes!B124=0,"",RES_hhdet_tes!B124/RES_hhdet_fec!B124)</f>
        <v>0.73703750055757045</v>
      </c>
      <c r="C124" s="119">
        <f>IF(RES_hhdet_tes!C124=0,"",RES_hhdet_tes!C124/RES_hhdet_fec!C124)</f>
        <v>0.73940693092876453</v>
      </c>
      <c r="D124" s="119">
        <f>IF(RES_hhdet_tes!D124=0,"",RES_hhdet_tes!D124/RES_hhdet_fec!D124)</f>
        <v>0.74155185274319746</v>
      </c>
      <c r="E124" s="119">
        <f>IF(RES_hhdet_tes!E124=0,"",RES_hhdet_tes!E124/RES_hhdet_fec!E124)</f>
        <v>0.7435766653315955</v>
      </c>
      <c r="F124" s="119">
        <f>IF(RES_hhdet_tes!F124=0,"",RES_hhdet_tes!F124/RES_hhdet_fec!F124)</f>
        <v>0.74576926492317852</v>
      </c>
      <c r="G124" s="119">
        <f>IF(RES_hhdet_tes!G124=0,"",RES_hhdet_tes!G124/RES_hhdet_fec!G124)</f>
        <v>0.74729499021941781</v>
      </c>
      <c r="H124" s="119">
        <f>IF(RES_hhdet_tes!H124=0,"",RES_hhdet_tes!H124/RES_hhdet_fec!H124)</f>
        <v>0.74947727249579177</v>
      </c>
      <c r="I124" s="119">
        <f>IF(RES_hhdet_tes!I124=0,"",RES_hhdet_tes!I124/RES_hhdet_fec!I124)</f>
        <v>0.75210403496950728</v>
      </c>
      <c r="J124" s="119">
        <f>IF(RES_hhdet_tes!J124=0,"",RES_hhdet_tes!J124/RES_hhdet_fec!J124)</f>
        <v>0.75532779680710593</v>
      </c>
      <c r="K124" s="119">
        <f>IF(RES_hhdet_tes!K124=0,"",RES_hhdet_tes!K124/RES_hhdet_fec!K124)</f>
        <v>0.75826537233440716</v>
      </c>
      <c r="L124" s="119">
        <f>IF(RES_hhdet_tes!L124=0,"",RES_hhdet_tes!L124/RES_hhdet_fec!L124)</f>
        <v>0.76017904212215215</v>
      </c>
      <c r="M124" s="119">
        <f>IF(RES_hhdet_tes!M124=0,"",RES_hhdet_tes!M124/RES_hhdet_fec!M124)</f>
        <v>0.76319321909559501</v>
      </c>
      <c r="N124" s="119">
        <f>IF(RES_hhdet_tes!N124=0,"",RES_hhdet_tes!N124/RES_hhdet_fec!N124)</f>
        <v>0.76693556795378914</v>
      </c>
      <c r="O124" s="119">
        <f>IF(RES_hhdet_tes!O124=0,"",RES_hhdet_tes!O124/RES_hhdet_fec!O124)</f>
        <v>0.77113404611453873</v>
      </c>
      <c r="P124" s="119">
        <f>IF(RES_hhdet_tes!P124=0,"",RES_hhdet_tes!P124/RES_hhdet_fec!P124)</f>
        <v>0.77270032090322482</v>
      </c>
      <c r="Q124" s="119">
        <f>IF(RES_hhdet_tes!Q124=0,"",RES_hhdet_tes!Q124/RES_hhdet_fec!Q124)</f>
        <v>0.774790692617638</v>
      </c>
      <c r="R124" s="119">
        <f>IF(RES_hhdet_tes!R124=0,"",RES_hhdet_tes!R124/RES_hhdet_fec!R124)</f>
        <v>0.77741018648890114</v>
      </c>
      <c r="S124" s="119">
        <f>IF(RES_hhdet_tes!S124=0,"",RES_hhdet_tes!S124/RES_hhdet_fec!S124)</f>
        <v>0.78089733807189265</v>
      </c>
      <c r="T124" s="119">
        <f>IF(RES_hhdet_tes!T124=0,"",RES_hhdet_tes!T124/RES_hhdet_fec!T124)</f>
        <v>0.78460962709885007</v>
      </c>
      <c r="U124" s="119">
        <f>IF(RES_hhdet_tes!U124=0,"",RES_hhdet_tes!U124/RES_hhdet_fec!U124)</f>
        <v>0.78827739370357564</v>
      </c>
      <c r="V124" s="119">
        <f>IF(RES_hhdet_tes!V124=0,"",RES_hhdet_tes!V124/RES_hhdet_fec!V124)</f>
        <v>0.79169784247465047</v>
      </c>
      <c r="W124" s="119">
        <f>IF(RES_hhdet_tes!W124=0,"",RES_hhdet_tes!W124/RES_hhdet_fec!W124)</f>
        <v>0.79543468765275527</v>
      </c>
      <c r="X124" s="119">
        <f>IF(RES_hhdet_tes!X124=0,"",RES_hhdet_tes!X124/RES_hhdet_fec!X124)</f>
        <v>0.8001377842116586</v>
      </c>
      <c r="Y124" s="119">
        <f>IF(RES_hhdet_tes!Y124=0,"",RES_hhdet_tes!Y124/RES_hhdet_fec!Y124)</f>
        <v>0.80489915871763595</v>
      </c>
      <c r="DA124" s="129" t="s">
        <v>2023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0.73461780317182335</v>
      </c>
      <c r="C125" s="124">
        <f>IF(RES_hhdet_tes!C125=0,"",RES_hhdet_tes!C125/RES_hhdet_fec!C125)</f>
        <v>0.73721000113946489</v>
      </c>
      <c r="D125" s="124">
        <f>IF(RES_hhdet_tes!D125=0,"",RES_hhdet_tes!D125/RES_hhdet_fec!D125)</f>
        <v>0.73932983769236849</v>
      </c>
      <c r="E125" s="124">
        <f>IF(RES_hhdet_tes!E125=0,"",RES_hhdet_tes!E125/RES_hhdet_fec!E125)</f>
        <v>0.74140969080464458</v>
      </c>
      <c r="F125" s="124">
        <f>IF(RES_hhdet_tes!F125=0,"",RES_hhdet_tes!F125/RES_hhdet_fec!F125)</f>
        <v>0.74361415313385615</v>
      </c>
      <c r="G125" s="124">
        <f>IF(RES_hhdet_tes!G125=0,"",RES_hhdet_tes!G125/RES_hhdet_fec!G125)</f>
        <v>0.74506418055352652</v>
      </c>
      <c r="H125" s="124">
        <f>IF(RES_hhdet_tes!H125=0,"",RES_hhdet_tes!H125/RES_hhdet_fec!H125)</f>
        <v>0.74702954929101262</v>
      </c>
      <c r="I125" s="124">
        <f>IF(RES_hhdet_tes!I125=0,"",RES_hhdet_tes!I125/RES_hhdet_fec!I125)</f>
        <v>0.74948237749267932</v>
      </c>
      <c r="J125" s="124">
        <f>IF(RES_hhdet_tes!J125=0,"",RES_hhdet_tes!J125/RES_hhdet_fec!J125)</f>
        <v>0.75300514297115273</v>
      </c>
      <c r="K125" s="124">
        <f>IF(RES_hhdet_tes!K125=0,"",RES_hhdet_tes!K125/RES_hhdet_fec!K125)</f>
        <v>0.75606890617314881</v>
      </c>
      <c r="L125" s="124">
        <f>IF(RES_hhdet_tes!L125=0,"",RES_hhdet_tes!L125/RES_hhdet_fec!L125)</f>
        <v>0.75814875137978965</v>
      </c>
      <c r="M125" s="124">
        <f>IF(RES_hhdet_tes!M125=0,"",RES_hhdet_tes!M125/RES_hhdet_fec!M125)</f>
        <v>0.76089918535465517</v>
      </c>
      <c r="N125" s="124">
        <f>IF(RES_hhdet_tes!N125=0,"",RES_hhdet_tes!N125/RES_hhdet_fec!N125)</f>
        <v>0.76470287414150295</v>
      </c>
      <c r="O125" s="124">
        <f>IF(RES_hhdet_tes!O125=0,"",RES_hhdet_tes!O125/RES_hhdet_fec!O125)</f>
        <v>0.76857310906285747</v>
      </c>
      <c r="P125" s="124">
        <f>IF(RES_hhdet_tes!P125=0,"",RES_hhdet_tes!P125/RES_hhdet_fec!P125)</f>
        <v>0.76982457077779254</v>
      </c>
      <c r="Q125" s="124">
        <f>IF(RES_hhdet_tes!Q125=0,"",RES_hhdet_tes!Q125/RES_hhdet_fec!Q125)</f>
        <v>0.7715635284861817</v>
      </c>
      <c r="R125" s="124">
        <f>IF(RES_hhdet_tes!R125=0,"",RES_hhdet_tes!R125/RES_hhdet_fec!R125)</f>
        <v>0.77395777273857325</v>
      </c>
      <c r="S125" s="124">
        <f>IF(RES_hhdet_tes!S125=0,"",RES_hhdet_tes!S125/RES_hhdet_fec!S125)</f>
        <v>0.77731948273764362</v>
      </c>
      <c r="T125" s="124">
        <f>IF(RES_hhdet_tes!T125=0,"",RES_hhdet_tes!T125/RES_hhdet_fec!T125)</f>
        <v>0.78051977814977469</v>
      </c>
      <c r="U125" s="124">
        <f>IF(RES_hhdet_tes!U125=0,"",RES_hhdet_tes!U125/RES_hhdet_fec!U125)</f>
        <v>0.78381018861955687</v>
      </c>
      <c r="V125" s="124">
        <f>IF(RES_hhdet_tes!V125=0,"",RES_hhdet_tes!V125/RES_hhdet_fec!V125)</f>
        <v>0.78696415075617787</v>
      </c>
      <c r="W125" s="124">
        <f>IF(RES_hhdet_tes!W125=0,"",RES_hhdet_tes!W125/RES_hhdet_fec!W125)</f>
        <v>0.79052247744381021</v>
      </c>
      <c r="X125" s="124">
        <f>IF(RES_hhdet_tes!X125=0,"",RES_hhdet_tes!X125/RES_hhdet_fec!X125)</f>
        <v>0.79455963465958224</v>
      </c>
      <c r="Y125" s="124">
        <f>IF(RES_hhdet_tes!Y125=0,"",RES_hhdet_tes!Y125/RES_hhdet_fec!Y125)</f>
        <v>0.79887591129584434</v>
      </c>
      <c r="DA125" s="130" t="s">
        <v>2024</v>
      </c>
    </row>
    <row r="126" spans="1:105" ht="12" customHeight="1" x14ac:dyDescent="0.25">
      <c r="A126" s="97" t="s">
        <v>198</v>
      </c>
      <c r="B126" s="111">
        <f>IF(RES_hhdet_tes!B126=0,"",RES_hhdet_tes!B126/RES_hhdet_fec!B126)</f>
        <v>0.73367626590736779</v>
      </c>
      <c r="C126" s="111">
        <f>IF(RES_hhdet_tes!C126=0,"",RES_hhdet_tes!C126/RES_hhdet_fec!C126)</f>
        <v>0.73629876635113511</v>
      </c>
      <c r="D126" s="111">
        <f>IF(RES_hhdet_tes!D126=0,"",RES_hhdet_tes!D126/RES_hhdet_fec!D126)</f>
        <v>0.73844792904513978</v>
      </c>
      <c r="E126" s="111">
        <f>IF(RES_hhdet_tes!E126=0,"",RES_hhdet_tes!E126/RES_hhdet_fec!E126)</f>
        <v>0.74055291148786362</v>
      </c>
      <c r="F126" s="111">
        <f>IF(RES_hhdet_tes!F126=0,"",RES_hhdet_tes!F126/RES_hhdet_fec!F126)</f>
        <v>0.74278891816972203</v>
      </c>
      <c r="G126" s="111">
        <f>IF(RES_hhdet_tes!G126=0,"",RES_hhdet_tes!G126/RES_hhdet_fec!G126)</f>
        <v>0.74424923058479098</v>
      </c>
      <c r="H126" s="111">
        <f>IF(RES_hhdet_tes!H126=0,"",RES_hhdet_tes!H126/RES_hhdet_fec!H126)</f>
        <v>0.74624158089446035</v>
      </c>
      <c r="I126" s="111">
        <f>IF(RES_hhdet_tes!I126=0,"",RES_hhdet_tes!I126/RES_hhdet_fec!I126)</f>
        <v>0.74871672839599146</v>
      </c>
      <c r="J126" s="111">
        <f>IF(RES_hhdet_tes!J126=0,"",RES_hhdet_tes!J126/RES_hhdet_fec!J126)</f>
        <v>0.7522583263711653</v>
      </c>
      <c r="K126" s="111">
        <f>IF(RES_hhdet_tes!K126=0,"",RES_hhdet_tes!K126/RES_hhdet_fec!K126)</f>
        <v>0.75534288992031307</v>
      </c>
      <c r="L126" s="111">
        <f>IF(RES_hhdet_tes!L126=0,"",RES_hhdet_tes!L126/RES_hhdet_fec!L126)</f>
        <v>0.75743141421945226</v>
      </c>
      <c r="M126" s="111">
        <f>IF(RES_hhdet_tes!M126=0,"",RES_hhdet_tes!M126/RES_hhdet_fec!M126)</f>
        <v>0.76019719957930332</v>
      </c>
      <c r="N126" s="111">
        <f>IF(RES_hhdet_tes!N126=0,"",RES_hhdet_tes!N126/RES_hhdet_fec!N126)</f>
        <v>0.76401281099916474</v>
      </c>
      <c r="O126" s="111">
        <f>IF(RES_hhdet_tes!O126=0,"",RES_hhdet_tes!O126/RES_hhdet_fec!O126)</f>
        <v>0.76790618382487874</v>
      </c>
      <c r="P126" s="111">
        <f>IF(RES_hhdet_tes!P126=0,"",RES_hhdet_tes!P126/RES_hhdet_fec!P126)</f>
        <v>0.769170612117407</v>
      </c>
      <c r="Q126" s="111">
        <f>IF(RES_hhdet_tes!Q126=0,"",RES_hhdet_tes!Q126/RES_hhdet_fec!Q126)</f>
        <v>0.77091910756722071</v>
      </c>
      <c r="R126" s="111">
        <f>IF(RES_hhdet_tes!R126=0,"",RES_hhdet_tes!R126/RES_hhdet_fec!R126)</f>
        <v>0.77332304831869048</v>
      </c>
      <c r="S126" s="111">
        <f>IF(RES_hhdet_tes!S126=0,"",RES_hhdet_tes!S126/RES_hhdet_fec!S126)</f>
        <v>0.77669969478182954</v>
      </c>
      <c r="T126" s="111">
        <f>IF(RES_hhdet_tes!T126=0,"",RES_hhdet_tes!T126/RES_hhdet_fec!T126)</f>
        <v>0.77990908704657314</v>
      </c>
      <c r="U126" s="111">
        <f>IF(RES_hhdet_tes!U126=0,"",RES_hhdet_tes!U126/RES_hhdet_fec!U126)</f>
        <v>0.78320522493678979</v>
      </c>
      <c r="V126" s="111">
        <f>IF(RES_hhdet_tes!V126=0,"",RES_hhdet_tes!V126/RES_hhdet_fec!V126)</f>
        <v>0.78636625538012772</v>
      </c>
      <c r="W126" s="111">
        <f>IF(RES_hhdet_tes!W126=0,"",RES_hhdet_tes!W126/RES_hhdet_fec!W126)</f>
        <v>0.78993152006360801</v>
      </c>
      <c r="X126" s="111">
        <f>IF(RES_hhdet_tes!X126=0,"",RES_hhdet_tes!X126/RES_hhdet_fec!X126)</f>
        <v>0.7939757456071409</v>
      </c>
      <c r="Y126" s="111">
        <f>IF(RES_hhdet_tes!Y126=0,"",RES_hhdet_tes!Y126/RES_hhdet_fec!Y126)</f>
        <v>0.79830096878716028</v>
      </c>
      <c r="DA126" s="63" t="s">
        <v>2025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X127" s="111">
        <f>IF(RES_hhdet_tes!X127=0,"",RES_hhdet_tes!X127/RES_hhdet_fec!X127)</f>
        <v>1</v>
      </c>
      <c r="Y127" s="111">
        <f>IF(RES_hhdet_tes!Y127=0,"",RES_hhdet_tes!Y127/RES_hhdet_fec!Y127)</f>
        <v>1</v>
      </c>
      <c r="DA127" s="63" t="s">
        <v>2026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1.8998925920708361</v>
      </c>
      <c r="C128" s="124">
        <f>IF(RES_hhdet_tes!C128=0,"",RES_hhdet_tes!C128/RES_hhdet_fec!C128)</f>
        <v>2.0034012999826003</v>
      </c>
      <c r="D128" s="124">
        <f>IF(RES_hhdet_tes!D128=0,"",RES_hhdet_tes!D128/RES_hhdet_fec!D128)</f>
        <v>2.1150902313165147</v>
      </c>
      <c r="E128" s="124">
        <f>IF(RES_hhdet_tes!E128=0,"",RES_hhdet_tes!E128/RES_hhdet_fec!E128)</f>
        <v>2.2342928629244891</v>
      </c>
      <c r="F128" s="124">
        <f>IF(RES_hhdet_tes!F128=0,"",RES_hhdet_tes!F128/RES_hhdet_fec!F128)</f>
        <v>2.3687043129264733</v>
      </c>
      <c r="G128" s="124">
        <f>IF(RES_hhdet_tes!G128=0,"",RES_hhdet_tes!G128/RES_hhdet_fec!G128)</f>
        <v>2.5419198174381044</v>
      </c>
      <c r="H128" s="124">
        <f>IF(RES_hhdet_tes!H128=0,"",RES_hhdet_tes!H128/RES_hhdet_fec!H128)</f>
        <v>2.7590782009877994</v>
      </c>
      <c r="I128" s="124">
        <f>IF(RES_hhdet_tes!I128=0,"",RES_hhdet_tes!I128/RES_hhdet_fec!I128)</f>
        <v>2.8910969405128224</v>
      </c>
      <c r="J128" s="124">
        <f>IF(RES_hhdet_tes!J128=0,"",RES_hhdet_tes!J128/RES_hhdet_fec!J128)</f>
        <v>2.9726101441977435</v>
      </c>
      <c r="K128" s="124">
        <f>IF(RES_hhdet_tes!K128=0,"",RES_hhdet_tes!K128/RES_hhdet_fec!K128)</f>
        <v>3.1363671578783134</v>
      </c>
      <c r="L128" s="124">
        <f>IF(RES_hhdet_tes!L128=0,"",RES_hhdet_tes!L128/RES_hhdet_fec!L128)</f>
        <v>3.2809998363944195</v>
      </c>
      <c r="M128" s="124">
        <f>IF(RES_hhdet_tes!M128=0,"",RES_hhdet_tes!M128/RES_hhdet_fec!M128)</f>
        <v>3.3919603396510896</v>
      </c>
      <c r="N128" s="124">
        <f>IF(RES_hhdet_tes!N128=0,"",RES_hhdet_tes!N128/RES_hhdet_fec!N128)</f>
        <v>3.5246737906840271</v>
      </c>
      <c r="O128" s="124">
        <f>IF(RES_hhdet_tes!O128=0,"",RES_hhdet_tes!O128/RES_hhdet_fec!O128)</f>
        <v>3.6786943934498382</v>
      </c>
      <c r="P128" s="124">
        <f>IF(RES_hhdet_tes!P128=0,"",RES_hhdet_tes!P128/RES_hhdet_fec!P128)</f>
        <v>3.8498012729697959</v>
      </c>
      <c r="Q128" s="124">
        <f>IF(RES_hhdet_tes!Q128=0,"",RES_hhdet_tes!Q128/RES_hhdet_fec!Q128)</f>
        <v>3.9781914671818015</v>
      </c>
      <c r="R128" s="124">
        <f>IF(RES_hhdet_tes!R128=0,"",RES_hhdet_tes!R128/RES_hhdet_fec!R128)</f>
        <v>4.094430136683834</v>
      </c>
      <c r="S128" s="124">
        <f>IF(RES_hhdet_tes!S128=0,"",RES_hhdet_tes!S128/RES_hhdet_fec!S128)</f>
        <v>4.2294729333791938</v>
      </c>
      <c r="T128" s="124">
        <f>IF(RES_hhdet_tes!T128=0,"",RES_hhdet_tes!T128/RES_hhdet_fec!T128)</f>
        <v>4.3338658552803819</v>
      </c>
      <c r="U128" s="124">
        <f>IF(RES_hhdet_tes!U128=0,"",RES_hhdet_tes!U128/RES_hhdet_fec!U128)</f>
        <v>4.4046884150848067</v>
      </c>
      <c r="V128" s="124">
        <f>IF(RES_hhdet_tes!V128=0,"",RES_hhdet_tes!V128/RES_hhdet_fec!V128)</f>
        <v>4.4613618610802535</v>
      </c>
      <c r="W128" s="124">
        <f>IF(RES_hhdet_tes!W128=0,"",RES_hhdet_tes!W128/RES_hhdet_fec!W128)</f>
        <v>4.4984824426318353</v>
      </c>
      <c r="X128" s="124">
        <f>IF(RES_hhdet_tes!X128=0,"",RES_hhdet_tes!X128/RES_hhdet_fec!X128)</f>
        <v>4.5297280187471882</v>
      </c>
      <c r="Y128" s="124">
        <f>IF(RES_hhdet_tes!Y128=0,"",RES_hhdet_tes!Y128/RES_hhdet_fec!Y128)</f>
        <v>4.5535858164047029</v>
      </c>
      <c r="DA128" s="130" t="s">
        <v>2027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1.8998925920708361</v>
      </c>
      <c r="C129" s="111">
        <f>IF(RES_hhdet_tes!C129=0,"",RES_hhdet_tes!C129/RES_hhdet_fec!C129)</f>
        <v>2.0034012999826003</v>
      </c>
      <c r="D129" s="111">
        <f>IF(RES_hhdet_tes!D129=0,"",RES_hhdet_tes!D129/RES_hhdet_fec!D129)</f>
        <v>2.1150902313165147</v>
      </c>
      <c r="E129" s="111">
        <f>IF(RES_hhdet_tes!E129=0,"",RES_hhdet_tes!E129/RES_hhdet_fec!E129)</f>
        <v>2.2342928629244891</v>
      </c>
      <c r="F129" s="111">
        <f>IF(RES_hhdet_tes!F129=0,"",RES_hhdet_tes!F129/RES_hhdet_fec!F129)</f>
        <v>2.3687043129264733</v>
      </c>
      <c r="G129" s="111">
        <f>IF(RES_hhdet_tes!G129=0,"",RES_hhdet_tes!G129/RES_hhdet_fec!G129)</f>
        <v>2.5419198174381044</v>
      </c>
      <c r="H129" s="111">
        <f>IF(RES_hhdet_tes!H129=0,"",RES_hhdet_tes!H129/RES_hhdet_fec!H129)</f>
        <v>2.7590782009877994</v>
      </c>
      <c r="I129" s="111">
        <f>IF(RES_hhdet_tes!I129=0,"",RES_hhdet_tes!I129/RES_hhdet_fec!I129)</f>
        <v>2.8910969405128224</v>
      </c>
      <c r="J129" s="111">
        <f>IF(RES_hhdet_tes!J129=0,"",RES_hhdet_tes!J129/RES_hhdet_fec!J129)</f>
        <v>2.9726101441977435</v>
      </c>
      <c r="K129" s="111">
        <f>IF(RES_hhdet_tes!K129=0,"",RES_hhdet_tes!K129/RES_hhdet_fec!K129)</f>
        <v>3.1363671578783134</v>
      </c>
      <c r="L129" s="111">
        <f>IF(RES_hhdet_tes!L129=0,"",RES_hhdet_tes!L129/RES_hhdet_fec!L129)</f>
        <v>3.2809998363944195</v>
      </c>
      <c r="M129" s="111">
        <f>IF(RES_hhdet_tes!M129=0,"",RES_hhdet_tes!M129/RES_hhdet_fec!M129)</f>
        <v>3.3919603396510896</v>
      </c>
      <c r="N129" s="111">
        <f>IF(RES_hhdet_tes!N129=0,"",RES_hhdet_tes!N129/RES_hhdet_fec!N129)</f>
        <v>3.5246737906840271</v>
      </c>
      <c r="O129" s="111">
        <f>IF(RES_hhdet_tes!O129=0,"",RES_hhdet_tes!O129/RES_hhdet_fec!O129)</f>
        <v>3.6786943934498382</v>
      </c>
      <c r="P129" s="111">
        <f>IF(RES_hhdet_tes!P129=0,"",RES_hhdet_tes!P129/RES_hhdet_fec!P129)</f>
        <v>3.8498012729697959</v>
      </c>
      <c r="Q129" s="111">
        <f>IF(RES_hhdet_tes!Q129=0,"",RES_hhdet_tes!Q129/RES_hhdet_fec!Q129)</f>
        <v>3.9781914671818015</v>
      </c>
      <c r="R129" s="111">
        <f>IF(RES_hhdet_tes!R129=0,"",RES_hhdet_tes!R129/RES_hhdet_fec!R129)</f>
        <v>4.094430136683834</v>
      </c>
      <c r="S129" s="111">
        <f>IF(RES_hhdet_tes!S129=0,"",RES_hhdet_tes!S129/RES_hhdet_fec!S129)</f>
        <v>4.2294729333791938</v>
      </c>
      <c r="T129" s="111">
        <f>IF(RES_hhdet_tes!T129=0,"",RES_hhdet_tes!T129/RES_hhdet_fec!T129)</f>
        <v>4.3338658552803819</v>
      </c>
      <c r="U129" s="111">
        <f>IF(RES_hhdet_tes!U129=0,"",RES_hhdet_tes!U129/RES_hhdet_fec!U129)</f>
        <v>4.4046884150848067</v>
      </c>
      <c r="V129" s="111">
        <f>IF(RES_hhdet_tes!V129=0,"",RES_hhdet_tes!V129/RES_hhdet_fec!V129)</f>
        <v>4.4613618610802535</v>
      </c>
      <c r="W129" s="111">
        <f>IF(RES_hhdet_tes!W129=0,"",RES_hhdet_tes!W129/RES_hhdet_fec!W129)</f>
        <v>4.4984824426318353</v>
      </c>
      <c r="X129" s="111">
        <f>IF(RES_hhdet_tes!X129=0,"",RES_hhdet_tes!X129/RES_hhdet_fec!X129)</f>
        <v>4.5297280187471882</v>
      </c>
      <c r="Y129" s="111">
        <f>IF(RES_hhdet_tes!Y129=0,"",RES_hhdet_tes!Y129/RES_hhdet_fec!Y129)</f>
        <v>4.5535858164047029</v>
      </c>
      <c r="DA129" s="63" t="s">
        <v>2028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0.76739529649827987</v>
      </c>
      <c r="C130" s="124">
        <f>IF(RES_hhdet_tes!C130=0,"",RES_hhdet_tes!C130/RES_hhdet_fec!C130)</f>
        <v>0.76955173687421852</v>
      </c>
      <c r="D130" s="124">
        <f>IF(RES_hhdet_tes!D130=0,"",RES_hhdet_tes!D130/RES_hhdet_fec!D130)</f>
        <v>0.77198935945673486</v>
      </c>
      <c r="E130" s="124">
        <f>IF(RES_hhdet_tes!E130=0,"",RES_hhdet_tes!E130/RES_hhdet_fec!E130)</f>
        <v>0.77340155341062755</v>
      </c>
      <c r="F130" s="124">
        <f>IF(RES_hhdet_tes!F130=0,"",RES_hhdet_tes!F130/RES_hhdet_fec!F130)</f>
        <v>0.77385888214908261</v>
      </c>
      <c r="G130" s="124">
        <f>IF(RES_hhdet_tes!G130=0,"",RES_hhdet_tes!G130/RES_hhdet_fec!G130)</f>
        <v>0.77895144603299749</v>
      </c>
      <c r="H130" s="124">
        <f>IF(RES_hhdet_tes!H130=0,"",RES_hhdet_tes!H130/RES_hhdet_fec!H130)</f>
        <v>0.78488910782281074</v>
      </c>
      <c r="I130" s="124">
        <f>IF(RES_hhdet_tes!I130=0,"",RES_hhdet_tes!I130/RES_hhdet_fec!I130)</f>
        <v>0.78996312016868853</v>
      </c>
      <c r="J130" s="124">
        <f>IF(RES_hhdet_tes!J130=0,"",RES_hhdet_tes!J130/RES_hhdet_fec!J130)</f>
        <v>0.78739282880987693</v>
      </c>
      <c r="K130" s="124">
        <f>IF(RES_hhdet_tes!K130=0,"",RES_hhdet_tes!K130/RES_hhdet_fec!K130)</f>
        <v>0.78638298685828745</v>
      </c>
      <c r="L130" s="124">
        <f>IF(RES_hhdet_tes!L130=0,"",RES_hhdet_tes!L130/RES_hhdet_fec!L130)</f>
        <v>0.79587279388904519</v>
      </c>
      <c r="M130" s="124">
        <f>IF(RES_hhdet_tes!M130=0,"",RES_hhdet_tes!M130/RES_hhdet_fec!M130)</f>
        <v>0.79759264948311315</v>
      </c>
      <c r="N130" s="124">
        <f>IF(RES_hhdet_tes!N130=0,"",RES_hhdet_tes!N130/RES_hhdet_fec!N130)</f>
        <v>0.80258770215161712</v>
      </c>
      <c r="O130" s="124">
        <f>IF(RES_hhdet_tes!O130=0,"",RES_hhdet_tes!O130/RES_hhdet_fec!O130)</f>
        <v>0.80720441967073897</v>
      </c>
      <c r="P130" s="124">
        <f>IF(RES_hhdet_tes!P130=0,"",RES_hhdet_tes!P130/RES_hhdet_fec!P130)</f>
        <v>0.80937972968877336</v>
      </c>
      <c r="Q130" s="124">
        <f>IF(RES_hhdet_tes!Q130=0,"",RES_hhdet_tes!Q130/RES_hhdet_fec!Q130)</f>
        <v>0.81257819721771274</v>
      </c>
      <c r="R130" s="124">
        <f>IF(RES_hhdet_tes!R130=0,"",RES_hhdet_tes!R130/RES_hhdet_fec!R130)</f>
        <v>0.81710574313275974</v>
      </c>
      <c r="S130" s="124">
        <f>IF(RES_hhdet_tes!S130=0,"",RES_hhdet_tes!S130/RES_hhdet_fec!S130)</f>
        <v>0.82337757716114246</v>
      </c>
      <c r="T130" s="124">
        <f>IF(RES_hhdet_tes!T130=0,"",RES_hhdet_tes!T130/RES_hhdet_fec!T130)</f>
        <v>0.82816016903496581</v>
      </c>
      <c r="U130" s="124">
        <f>IF(RES_hhdet_tes!U130=0,"",RES_hhdet_tes!U130/RES_hhdet_fec!U130)</f>
        <v>0.8333370163165893</v>
      </c>
      <c r="V130" s="124">
        <f>IF(RES_hhdet_tes!V130=0,"",RES_hhdet_tes!V130/RES_hhdet_fec!V130)</f>
        <v>0.83790143457441046</v>
      </c>
      <c r="W130" s="124">
        <f>IF(RES_hhdet_tes!W130=0,"",RES_hhdet_tes!W130/RES_hhdet_fec!W130)</f>
        <v>0.8434735558860349</v>
      </c>
      <c r="X130" s="124">
        <f>IF(RES_hhdet_tes!X130=0,"",RES_hhdet_tes!X130/RES_hhdet_fec!X130)</f>
        <v>0.84966556052221442</v>
      </c>
      <c r="Y130" s="124">
        <f>IF(RES_hhdet_tes!Y130=0,"",RES_hhdet_tes!Y130/RES_hhdet_fec!Y130)</f>
        <v>0.85605964343193219</v>
      </c>
      <c r="DA130" s="130" t="s">
        <v>2029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0.77288383907972324</v>
      </c>
      <c r="C131" s="111">
        <f>IF(RES_hhdet_tes!C131=0,"",RES_hhdet_tes!C131/RES_hhdet_fec!C131)</f>
        <v>0.77561952397532397</v>
      </c>
      <c r="D131" s="111">
        <f>IF(RES_hhdet_tes!D131=0,"",RES_hhdet_tes!D131/RES_hhdet_fec!D131)</f>
        <v>0.77801812800868109</v>
      </c>
      <c r="E131" s="111">
        <f>IF(RES_hhdet_tes!E131=0,"",RES_hhdet_tes!E131/RES_hhdet_fec!E131)</f>
        <v>0.78028715856809583</v>
      </c>
      <c r="F131" s="111">
        <f>IF(RES_hhdet_tes!F131=0,"",RES_hhdet_tes!F131/RES_hhdet_fec!F131)</f>
        <v>0.78257110996468238</v>
      </c>
      <c r="G131" s="111">
        <f>IF(RES_hhdet_tes!G131=0,"",RES_hhdet_tes!G131/RES_hhdet_fec!G131)</f>
        <v>0.78470814134503442</v>
      </c>
      <c r="H131" s="111">
        <f>IF(RES_hhdet_tes!H131=0,"",RES_hhdet_tes!H131/RES_hhdet_fec!H131)</f>
        <v>0.78753511423219547</v>
      </c>
      <c r="I131" s="111">
        <f>IF(RES_hhdet_tes!I131=0,"",RES_hhdet_tes!I131/RES_hhdet_fec!I131)</f>
        <v>0.79071170496397303</v>
      </c>
      <c r="J131" s="111">
        <f>IF(RES_hhdet_tes!J131=0,"",RES_hhdet_tes!J131/RES_hhdet_fec!J131)</f>
        <v>0.79420540624469282</v>
      </c>
      <c r="K131" s="111">
        <f>IF(RES_hhdet_tes!K131=0,"",RES_hhdet_tes!K131/RES_hhdet_fec!K131)</f>
        <v>0.79759023250942107</v>
      </c>
      <c r="L131" s="111">
        <f>IF(RES_hhdet_tes!L131=0,"",RES_hhdet_tes!L131/RES_hhdet_fec!L131)</f>
        <v>0.80102161984750231</v>
      </c>
      <c r="M131" s="111">
        <f>IF(RES_hhdet_tes!M131=0,"",RES_hhdet_tes!M131/RES_hhdet_fec!M131)</f>
        <v>0.80436780127030694</v>
      </c>
      <c r="N131" s="111">
        <f>IF(RES_hhdet_tes!N131=0,"",RES_hhdet_tes!N131/RES_hhdet_fec!N131)</f>
        <v>0.80919246049250337</v>
      </c>
      <c r="O131" s="111">
        <f>IF(RES_hhdet_tes!O131=0,"",RES_hhdet_tes!O131/RES_hhdet_fec!O131)</f>
        <v>0.81392295613910348</v>
      </c>
      <c r="P131" s="111">
        <f>IF(RES_hhdet_tes!P131=0,"",RES_hhdet_tes!P131/RES_hhdet_fec!P131)</f>
        <v>0.81591397573740965</v>
      </c>
      <c r="Q131" s="111">
        <f>IF(RES_hhdet_tes!Q131=0,"",RES_hhdet_tes!Q131/RES_hhdet_fec!Q131)</f>
        <v>0.8186307571584619</v>
      </c>
      <c r="R131" s="111">
        <f>IF(RES_hhdet_tes!R131=0,"",RES_hhdet_tes!R131/RES_hhdet_fec!R131)</f>
        <v>0.82218621518436685</v>
      </c>
      <c r="S131" s="111">
        <f>IF(RES_hhdet_tes!S131=0,"",RES_hhdet_tes!S131/RES_hhdet_fec!S131)</f>
        <v>0.82713924764139368</v>
      </c>
      <c r="T131" s="111">
        <f>IF(RES_hhdet_tes!T131=0,"",RES_hhdet_tes!T131/RES_hhdet_fec!T131)</f>
        <v>0.83198892867927132</v>
      </c>
      <c r="U131" s="111">
        <f>IF(RES_hhdet_tes!U131=0,"",RES_hhdet_tes!U131/RES_hhdet_fec!U131)</f>
        <v>0.8369258908138798</v>
      </c>
      <c r="V131" s="111">
        <f>IF(RES_hhdet_tes!V131=0,"",RES_hhdet_tes!V131/RES_hhdet_fec!V131)</f>
        <v>0.84159936372310307</v>
      </c>
      <c r="W131" s="111">
        <f>IF(RES_hhdet_tes!W131=0,"",RES_hhdet_tes!W131/RES_hhdet_fec!W131)</f>
        <v>0.84687420845290429</v>
      </c>
      <c r="X131" s="111">
        <f>IF(RES_hhdet_tes!X131=0,"",RES_hhdet_tes!X131/RES_hhdet_fec!X131)</f>
        <v>0.85270695746528768</v>
      </c>
      <c r="Y131" s="111">
        <f>IF(RES_hhdet_tes!Y131=0,"",RES_hhdet_tes!Y131/RES_hhdet_fec!Y131)</f>
        <v>0.85859922504650588</v>
      </c>
      <c r="DA131" s="63" t="s">
        <v>2030</v>
      </c>
    </row>
    <row r="132" spans="1:105" ht="12" customHeight="1" x14ac:dyDescent="0.25">
      <c r="A132" s="97" t="s">
        <v>127</v>
      </c>
      <c r="B132" s="111">
        <f>IF(RES_hhdet_tes!B132=0,"",RES_hhdet_tes!B132/RES_hhdet_fec!B132)</f>
        <v>0.84998447519151121</v>
      </c>
      <c r="C132" s="111">
        <f>IF(RES_hhdet_tes!C132=0,"",RES_hhdet_tes!C132/RES_hhdet_fec!C132)</f>
        <v>0.83271961579558573</v>
      </c>
      <c r="D132" s="111">
        <f>IF(RES_hhdet_tes!D132=0,"",RES_hhdet_tes!D132/RES_hhdet_fec!D132)</f>
        <v>0.83810588167274203</v>
      </c>
      <c r="E132" s="111">
        <f>IF(RES_hhdet_tes!E132=0,"",RES_hhdet_tes!E132/RES_hhdet_fec!E132)</f>
        <v>0.84491396416333875</v>
      </c>
      <c r="F132" s="111">
        <f>IF(RES_hhdet_tes!F132=0,"",RES_hhdet_tes!F132/RES_hhdet_fec!F132)</f>
        <v>0.84584814093882021</v>
      </c>
      <c r="G132" s="111">
        <f>IF(RES_hhdet_tes!G132=0,"",RES_hhdet_tes!G132/RES_hhdet_fec!G132)</f>
        <v>0.85858709995805393</v>
      </c>
      <c r="H132" s="111">
        <f>IF(RES_hhdet_tes!H132=0,"",RES_hhdet_tes!H132/RES_hhdet_fec!H132)</f>
        <v>0.8564355225000464</v>
      </c>
      <c r="I132" s="111">
        <f>IF(RES_hhdet_tes!I132=0,"",RES_hhdet_tes!I132/RES_hhdet_fec!I132)</f>
        <v>0.86509703190848153</v>
      </c>
      <c r="J132" s="111">
        <f>IF(RES_hhdet_tes!J132=0,"",RES_hhdet_tes!J132/RES_hhdet_fec!J132)</f>
        <v>0.86873069174239459</v>
      </c>
      <c r="K132" s="111">
        <f>IF(RES_hhdet_tes!K132=0,"",RES_hhdet_tes!K132/RES_hhdet_fec!K132)</f>
        <v>0.86895612398213884</v>
      </c>
      <c r="L132" s="111">
        <f>IF(RES_hhdet_tes!L132=0,"",RES_hhdet_tes!L132/RES_hhdet_fec!L132)</f>
        <v>0.87360322307712546</v>
      </c>
      <c r="M132" s="111">
        <f>IF(RES_hhdet_tes!M132=0,"",RES_hhdet_tes!M132/RES_hhdet_fec!M132)</f>
        <v>0.87649596587484591</v>
      </c>
      <c r="N132" s="111">
        <f>IF(RES_hhdet_tes!N132=0,"",RES_hhdet_tes!N132/RES_hhdet_fec!N132)</f>
        <v>0.87866494330493861</v>
      </c>
      <c r="O132" s="111">
        <f>IF(RES_hhdet_tes!O132=0,"",RES_hhdet_tes!O132/RES_hhdet_fec!O132)</f>
        <v>0.87479620923482126</v>
      </c>
      <c r="P132" s="111">
        <f>IF(RES_hhdet_tes!P132=0,"",RES_hhdet_tes!P132/RES_hhdet_fec!P132)</f>
        <v>0.87528243404531691</v>
      </c>
      <c r="Q132" s="111">
        <f>IF(RES_hhdet_tes!Q132=0,"",RES_hhdet_tes!Q132/RES_hhdet_fec!Q132)</f>
        <v>0.87188763626928967</v>
      </c>
      <c r="R132" s="111">
        <f>IF(RES_hhdet_tes!R132=0,"",RES_hhdet_tes!R132/RES_hhdet_fec!R132)</f>
        <v>0.86817680943914632</v>
      </c>
      <c r="S132" s="111">
        <f>IF(RES_hhdet_tes!S132=0,"",RES_hhdet_tes!S132/RES_hhdet_fec!S132)</f>
        <v>0.87478839302717182</v>
      </c>
      <c r="T132" s="111">
        <f>IF(RES_hhdet_tes!T132=0,"",RES_hhdet_tes!T132/RES_hhdet_fec!T132)</f>
        <v>0.87339029491830422</v>
      </c>
      <c r="U132" s="111">
        <f>IF(RES_hhdet_tes!U132=0,"",RES_hhdet_tes!U132/RES_hhdet_fec!U132)</f>
        <v>0.87766034233684298</v>
      </c>
      <c r="V132" s="111">
        <f>IF(RES_hhdet_tes!V132=0,"",RES_hhdet_tes!V132/RES_hhdet_fec!V132)</f>
        <v>0.88200362098609963</v>
      </c>
      <c r="W132" s="111">
        <f>IF(RES_hhdet_tes!W132=0,"",RES_hhdet_tes!W132/RES_hhdet_fec!W132)</f>
        <v>0.88365829691335729</v>
      </c>
      <c r="X132" s="111">
        <f>IF(RES_hhdet_tes!X132=0,"",RES_hhdet_tes!X132/RES_hhdet_fec!X132)</f>
        <v>0.89024780061641939</v>
      </c>
      <c r="Y132" s="111">
        <f>IF(RES_hhdet_tes!Y132=0,"",RES_hhdet_tes!Y132/RES_hhdet_fec!Y132)</f>
        <v>0.89739526525379221</v>
      </c>
      <c r="DA132" s="63" t="s">
        <v>2031</v>
      </c>
    </row>
    <row r="133" spans="1:105" ht="12" customHeight="1" x14ac:dyDescent="0.25">
      <c r="A133" s="100" t="s">
        <v>198</v>
      </c>
      <c r="B133" s="112">
        <f>IF(RES_hhdet_tes!B133=0,"",RES_hhdet_tes!B133/RES_hhdet_fec!B133)</f>
        <v>0.77288383907972324</v>
      </c>
      <c r="C133" s="112">
        <f>IF(RES_hhdet_tes!C133=0,"",RES_hhdet_tes!C133/RES_hhdet_fec!C133)</f>
        <v>0.77665337774364929</v>
      </c>
      <c r="D133" s="112">
        <f>IF(RES_hhdet_tes!D133=0,"",RES_hhdet_tes!D133/RES_hhdet_fec!D133)</f>
        <v>0.77983304700566292</v>
      </c>
      <c r="E133" s="112">
        <f>IF(RES_hhdet_tes!E133=0,"",RES_hhdet_tes!E133/RES_hhdet_fec!E133)</f>
        <v>0.78122003696082132</v>
      </c>
      <c r="F133" s="112">
        <f>IF(RES_hhdet_tes!F133=0,"",RES_hhdet_tes!F133/RES_hhdet_fec!F133)</f>
        <v>0.78345144831235181</v>
      </c>
      <c r="G133" s="112">
        <f>IF(RES_hhdet_tes!G133=0,"",RES_hhdet_tes!G133/RES_hhdet_fec!G133)</f>
        <v>0.7849849052715131</v>
      </c>
      <c r="H133" s="112">
        <f>IF(RES_hhdet_tes!H133=0,"",RES_hhdet_tes!H133/RES_hhdet_fec!H133)</f>
        <v>0.78804670231387652</v>
      </c>
      <c r="I133" s="112">
        <f>IF(RES_hhdet_tes!I133=0,"",RES_hhdet_tes!I133/RES_hhdet_fec!I133)</f>
        <v>0.79783553849178401</v>
      </c>
      <c r="J133" s="112">
        <f>IF(RES_hhdet_tes!J133=0,"",RES_hhdet_tes!J133/RES_hhdet_fec!J133)</f>
        <v>0.80150808835941401</v>
      </c>
      <c r="K133" s="112">
        <f>IF(RES_hhdet_tes!K133=0,"",RES_hhdet_tes!K133/RES_hhdet_fec!K133)</f>
        <v>0.80311447418895709</v>
      </c>
      <c r="L133" s="112">
        <f>IF(RES_hhdet_tes!L133=0,"",RES_hhdet_tes!L133/RES_hhdet_fec!L133)</f>
        <v>0.80559813623462861</v>
      </c>
      <c r="M133" s="112">
        <f>IF(RES_hhdet_tes!M133=0,"",RES_hhdet_tes!M133/RES_hhdet_fec!M133)</f>
        <v>0.80712501181613727</v>
      </c>
      <c r="N133" s="112">
        <f>IF(RES_hhdet_tes!N133=0,"",RES_hhdet_tes!N133/RES_hhdet_fec!N133)</f>
        <v>0.80917030859402928</v>
      </c>
      <c r="O133" s="112">
        <f>IF(RES_hhdet_tes!O133=0,"",RES_hhdet_tes!O133/RES_hhdet_fec!O133)</f>
        <v>0.81162848037366009</v>
      </c>
      <c r="P133" s="112">
        <f>IF(RES_hhdet_tes!P133=0,"",RES_hhdet_tes!P133/RES_hhdet_fec!P133)</f>
        <v>0.81285209044978546</v>
      </c>
      <c r="Q133" s="112">
        <f>IF(RES_hhdet_tes!Q133=0,"",RES_hhdet_tes!Q133/RES_hhdet_fec!Q133)</f>
        <v>0.81470556349629641</v>
      </c>
      <c r="R133" s="112">
        <f>IF(RES_hhdet_tes!R133=0,"",RES_hhdet_tes!R133/RES_hhdet_fec!R133)</f>
        <v>0.81691895482606092</v>
      </c>
      <c r="S133" s="112">
        <f>IF(RES_hhdet_tes!S133=0,"",RES_hhdet_tes!S133/RES_hhdet_fec!S133)</f>
        <v>0.82170357506690417</v>
      </c>
      <c r="T133" s="112">
        <f>IF(RES_hhdet_tes!T133=0,"",RES_hhdet_tes!T133/RES_hhdet_fec!T133)</f>
        <v>0.82570670695782855</v>
      </c>
      <c r="U133" s="112">
        <f>IF(RES_hhdet_tes!U133=0,"",RES_hhdet_tes!U133/RES_hhdet_fec!U133)</f>
        <v>0.83221174237273166</v>
      </c>
      <c r="V133" s="112">
        <f>IF(RES_hhdet_tes!V133=0,"",RES_hhdet_tes!V133/RES_hhdet_fec!V133)</f>
        <v>0.83719336347762408</v>
      </c>
      <c r="W133" s="112">
        <f>IF(RES_hhdet_tes!W133=0,"",RES_hhdet_tes!W133/RES_hhdet_fec!W133)</f>
        <v>0.84565477291862035</v>
      </c>
      <c r="X133" s="112">
        <f>IF(RES_hhdet_tes!X133=0,"",RES_hhdet_tes!X133/RES_hhdet_fec!X133)</f>
        <v>0.85472199843703267</v>
      </c>
      <c r="Y133" s="112">
        <f>IF(RES_hhdet_tes!Y133=0,"",RES_hhdet_tes!Y133/RES_hhdet_fec!Y133)</f>
        <v>0.86476159247631534</v>
      </c>
      <c r="DA133" s="131" t="s">
        <v>2032</v>
      </c>
    </row>
    <row r="134" spans="1:105" ht="12" customHeight="1" x14ac:dyDescent="0.25">
      <c r="A134" s="103" t="s">
        <v>52</v>
      </c>
      <c r="B134" s="113">
        <f>IF(RES_hhdet_tes!B134=0,"",RES_hhdet_tes!B134/RES_hhdet_fec!B134)</f>
        <v>1</v>
      </c>
      <c r="C134" s="113">
        <f>IF(RES_hhdet_tes!C134=0,"",RES_hhdet_tes!C134/RES_hhdet_fec!C134)</f>
        <v>1</v>
      </c>
      <c r="D134" s="113">
        <f>IF(RES_hhdet_tes!D134=0,"",RES_hhdet_tes!D134/RES_hhdet_fec!D134)</f>
        <v>1</v>
      </c>
      <c r="E134" s="113">
        <f>IF(RES_hhdet_tes!E134=0,"",RES_hhdet_tes!E134/RES_hhdet_fec!E134)</f>
        <v>1</v>
      </c>
      <c r="F134" s="113">
        <f>IF(RES_hhdet_tes!F134=0,"",RES_hhdet_tes!F134/RES_hhdet_fec!F134)</f>
        <v>1</v>
      </c>
      <c r="G134" s="113">
        <f>IF(RES_hhdet_tes!G134=0,"",RES_hhdet_tes!G134/RES_hhdet_fec!G134)</f>
        <v>1</v>
      </c>
      <c r="H134" s="113">
        <f>IF(RES_hhdet_tes!H134=0,"",RES_hhdet_tes!H134/RES_hhdet_fec!H134)</f>
        <v>1</v>
      </c>
      <c r="I134" s="113">
        <f>IF(RES_hhdet_tes!I134=0,"",RES_hhdet_tes!I134/RES_hhdet_fec!I134)</f>
        <v>1</v>
      </c>
      <c r="J134" s="113">
        <f>IF(RES_hhdet_tes!J134=0,"",RES_hhdet_tes!J134/RES_hhdet_fec!J134)</f>
        <v>1</v>
      </c>
      <c r="K134" s="113">
        <f>IF(RES_hhdet_tes!K134=0,"",RES_hhdet_tes!K134/RES_hhdet_fec!K134)</f>
        <v>1</v>
      </c>
      <c r="L134" s="113">
        <f>IF(RES_hhdet_tes!L134=0,"",RES_hhdet_tes!L134/RES_hhdet_fec!L134)</f>
        <v>1</v>
      </c>
      <c r="M134" s="113">
        <f>IF(RES_hhdet_tes!M134=0,"",RES_hhdet_tes!M134/RES_hhdet_fec!M134)</f>
        <v>1</v>
      </c>
      <c r="N134" s="113">
        <f>IF(RES_hhdet_tes!N134=0,"",RES_hhdet_tes!N134/RES_hhdet_fec!N134)</f>
        <v>1</v>
      </c>
      <c r="O134" s="113">
        <f>IF(RES_hhdet_tes!O134=0,"",RES_hhdet_tes!O134/RES_hhdet_fec!O134)</f>
        <v>1</v>
      </c>
      <c r="P134" s="113">
        <f>IF(RES_hhdet_tes!P134=0,"",RES_hhdet_tes!P134/RES_hhdet_fec!P134)</f>
        <v>1</v>
      </c>
      <c r="Q134" s="113">
        <f>IF(RES_hhdet_tes!Q134=0,"",RES_hhdet_tes!Q134/RES_hhdet_fec!Q134)</f>
        <v>1</v>
      </c>
      <c r="R134" s="113">
        <f>IF(RES_hhdet_tes!R134=0,"",RES_hhdet_tes!R134/RES_hhdet_fec!R134)</f>
        <v>1</v>
      </c>
      <c r="S134" s="113">
        <f>IF(RES_hhdet_tes!S134=0,"",RES_hhdet_tes!S134/RES_hhdet_fec!S134)</f>
        <v>1</v>
      </c>
      <c r="T134" s="113">
        <f>IF(RES_hhdet_tes!T134=0,"",RES_hhdet_tes!T134/RES_hhdet_fec!T134)</f>
        <v>1</v>
      </c>
      <c r="U134" s="113">
        <f>IF(RES_hhdet_tes!U134=0,"",RES_hhdet_tes!U134/RES_hhdet_fec!U134)</f>
        <v>1</v>
      </c>
      <c r="V134" s="113">
        <f>IF(RES_hhdet_tes!V134=0,"",RES_hhdet_tes!V134/RES_hhdet_fec!V134)</f>
        <v>1</v>
      </c>
      <c r="W134" s="113">
        <f>IF(RES_hhdet_tes!W134=0,"",RES_hhdet_tes!W134/RES_hhdet_fec!W134)</f>
        <v>1</v>
      </c>
      <c r="X134" s="113">
        <f>IF(RES_hhdet_tes!X134=0,"",RES_hhdet_tes!X134/RES_hhdet_fec!X134)</f>
        <v>1</v>
      </c>
      <c r="Y134" s="113">
        <f>IF(RES_hhdet_tes!Y134=0,"",RES_hhdet_tes!Y134/RES_hhdet_fec!Y134)</f>
        <v>1</v>
      </c>
      <c r="DA134" s="132" t="s">
        <v>2033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0.61827213820827298</v>
      </c>
      <c r="C135" s="112">
        <f>IF(RES_hhdet_tes!C135=0,"",RES_hhdet_tes!C135/RES_hhdet_fec!C135)</f>
        <v>0.62425022628924631</v>
      </c>
      <c r="D135" s="112">
        <f>IF(RES_hhdet_tes!D135=0,"",RES_hhdet_tes!D135/RES_hhdet_fec!D135)</f>
        <v>0.62698400094814821</v>
      </c>
      <c r="E135" s="112">
        <f>IF(RES_hhdet_tes!E135=0,"",RES_hhdet_tes!E135/RES_hhdet_fec!E135)</f>
        <v>0.63137424986370583</v>
      </c>
      <c r="F135" s="112">
        <f>IF(RES_hhdet_tes!F135=0,"",RES_hhdet_tes!F135/RES_hhdet_fec!F135)</f>
        <v>0.63632344047896627</v>
      </c>
      <c r="G135" s="112">
        <f>IF(RES_hhdet_tes!G135=0,"",RES_hhdet_tes!G135/RES_hhdet_fec!G135)</f>
        <v>0.64162163611807854</v>
      </c>
      <c r="H135" s="112">
        <f>IF(RES_hhdet_tes!H135=0,"",RES_hhdet_tes!H135/RES_hhdet_fec!H135)</f>
        <v>0.64271649442061296</v>
      </c>
      <c r="I135" s="112">
        <f>IF(RES_hhdet_tes!I135=0,"",RES_hhdet_tes!I135/RES_hhdet_fec!I135)</f>
        <v>0.64271649442061285</v>
      </c>
      <c r="J135" s="112">
        <f>IF(RES_hhdet_tes!J135=0,"",RES_hhdet_tes!J135/RES_hhdet_fec!J135)</f>
        <v>0.65008912390452622</v>
      </c>
      <c r="K135" s="112">
        <f>IF(RES_hhdet_tes!K135=0,"",RES_hhdet_tes!K135/RES_hhdet_fec!K135)</f>
        <v>0.6516384634485699</v>
      </c>
      <c r="L135" s="112">
        <f>IF(RES_hhdet_tes!L135=0,"",RES_hhdet_tes!L135/RES_hhdet_fec!L135)</f>
        <v>0.65362421959096517</v>
      </c>
      <c r="M135" s="112">
        <f>IF(RES_hhdet_tes!M135=0,"",RES_hhdet_tes!M135/RES_hhdet_fec!M135)</f>
        <v>0.65460579746335024</v>
      </c>
      <c r="N135" s="112">
        <f>IF(RES_hhdet_tes!N135=0,"",RES_hhdet_tes!N135/RES_hhdet_fec!N135)</f>
        <v>0.65498202214559298</v>
      </c>
      <c r="O135" s="112">
        <f>IF(RES_hhdet_tes!O135=0,"",RES_hhdet_tes!O135/RES_hhdet_fec!O135)</f>
        <v>0.65697816257917718</v>
      </c>
      <c r="P135" s="112">
        <f>IF(RES_hhdet_tes!P135=0,"",RES_hhdet_tes!P135/RES_hhdet_fec!P135)</f>
        <v>0.66228547155385553</v>
      </c>
      <c r="Q135" s="112">
        <f>IF(RES_hhdet_tes!Q135=0,"",RES_hhdet_tes!Q135/RES_hhdet_fec!Q135)</f>
        <v>0.67271069497151703</v>
      </c>
      <c r="R135" s="112">
        <f>IF(RES_hhdet_tes!R135=0,"",RES_hhdet_tes!R135/RES_hhdet_fec!R135)</f>
        <v>0.6972192871687154</v>
      </c>
      <c r="S135" s="112">
        <f>IF(RES_hhdet_tes!S135=0,"",RES_hhdet_tes!S135/RES_hhdet_fec!S135)</f>
        <v>0.72924821710875598</v>
      </c>
      <c r="T135" s="112">
        <f>IF(RES_hhdet_tes!T135=0,"",RES_hhdet_tes!T135/RES_hhdet_fec!T135)</f>
        <v>0.7342763956000552</v>
      </c>
      <c r="U135" s="112">
        <f>IF(RES_hhdet_tes!U135=0,"",RES_hhdet_tes!U135/RES_hhdet_fec!U135)</f>
        <v>0.74253894955325961</v>
      </c>
      <c r="V135" s="112">
        <f>IF(RES_hhdet_tes!V135=0,"",RES_hhdet_tes!V135/RES_hhdet_fec!V135)</f>
        <v>0.74908051665842479</v>
      </c>
      <c r="W135" s="112">
        <f>IF(RES_hhdet_tes!W135=0,"",RES_hhdet_tes!W135/RES_hhdet_fec!W135)</f>
        <v>0.75994794583795156</v>
      </c>
      <c r="X135" s="112">
        <f>IF(RES_hhdet_tes!X135=0,"",RES_hhdet_tes!X135/RES_hhdet_fec!X135)</f>
        <v>0.773610684904941</v>
      </c>
      <c r="Y135" s="112">
        <f>IF(RES_hhdet_tes!Y135=0,"",RES_hhdet_tes!Y135/RES_hhdet_fec!Y135)</f>
        <v>0.78938663974617829</v>
      </c>
      <c r="DA135" s="131" t="s">
        <v>2034</v>
      </c>
    </row>
    <row r="136" spans="1:105" ht="12" customHeight="1" x14ac:dyDescent="0.25">
      <c r="A136" s="107" t="s">
        <v>121</v>
      </c>
      <c r="B136" s="113">
        <f>IF(RES_hhdet_tes!B136=0,"",RES_hhdet_tes!B136/RES_hhdet_fec!B136)</f>
        <v>0.72947678065317068</v>
      </c>
      <c r="C136" s="113">
        <f>IF(RES_hhdet_tes!C136=0,"",RES_hhdet_tes!C136/RES_hhdet_fec!C136)</f>
        <v>0.70392323007752422</v>
      </c>
      <c r="D136" s="113">
        <f>IF(RES_hhdet_tes!D136=0,"",RES_hhdet_tes!D136/RES_hhdet_fec!D136)</f>
        <v>0.71110248891264238</v>
      </c>
      <c r="E136" s="113">
        <f>IF(RES_hhdet_tes!E136=0,"",RES_hhdet_tes!E136/RES_hhdet_fec!E136)</f>
        <v>0.72327041434618322</v>
      </c>
      <c r="F136" s="113">
        <f>IF(RES_hhdet_tes!F136=0,"",RES_hhdet_tes!F136/RES_hhdet_fec!F136)</f>
        <v>0.72602113789328893</v>
      </c>
      <c r="G136" s="113">
        <f>IF(RES_hhdet_tes!G136=0,"",RES_hhdet_tes!G136/RES_hhdet_fec!G136)</f>
        <v>0.74843249545358059</v>
      </c>
      <c r="H136" s="113">
        <f>IF(RES_hhdet_tes!H136=0,"",RES_hhdet_tes!H136/RES_hhdet_fec!H136)</f>
        <v>0.74267782739106003</v>
      </c>
      <c r="I136" s="113">
        <f>IF(RES_hhdet_tes!I136=0,"",RES_hhdet_tes!I136/RES_hhdet_fec!I136)</f>
        <v>0.74509137543304094</v>
      </c>
      <c r="J136" s="113">
        <f>IF(RES_hhdet_tes!J136=0,"",RES_hhdet_tes!J136/RES_hhdet_fec!J136)</f>
        <v>0.75326235564292976</v>
      </c>
      <c r="K136" s="113">
        <f>IF(RES_hhdet_tes!K136=0,"",RES_hhdet_tes!K136/RES_hhdet_fec!K136)</f>
        <v>0.7523147975788731</v>
      </c>
      <c r="L136" s="113">
        <f>IF(RES_hhdet_tes!L136=0,"",RES_hhdet_tes!L136/RES_hhdet_fec!L136)</f>
        <v>0.75868726245564255</v>
      </c>
      <c r="M136" s="113">
        <f>IF(RES_hhdet_tes!M136=0,"",RES_hhdet_tes!M136/RES_hhdet_fec!M136)</f>
        <v>0.76275675434708667</v>
      </c>
      <c r="N136" s="113">
        <f>IF(RES_hhdet_tes!N136=0,"",RES_hhdet_tes!N136/RES_hhdet_fec!N136)</f>
        <v>0.7644113674695191</v>
      </c>
      <c r="O136" s="113">
        <f>IF(RES_hhdet_tes!O136=0,"",RES_hhdet_tes!O136/RES_hhdet_fec!O136)</f>
        <v>0.75730861309029185</v>
      </c>
      <c r="P136" s="113">
        <f>IF(RES_hhdet_tes!P136=0,"",RES_hhdet_tes!P136/RES_hhdet_fec!P136)</f>
        <v>0.76380807037431619</v>
      </c>
      <c r="Q136" s="113">
        <f>IF(RES_hhdet_tes!Q136=0,"",RES_hhdet_tes!Q136/RES_hhdet_fec!Q136)</f>
        <v>0.76824414256753515</v>
      </c>
      <c r="R136" s="113">
        <f>IF(RES_hhdet_tes!R136=0,"",RES_hhdet_tes!R136/RES_hhdet_fec!R136)</f>
        <v>0.77908036510512046</v>
      </c>
      <c r="S136" s="113">
        <f>IF(RES_hhdet_tes!S136=0,"",RES_hhdet_tes!S136/RES_hhdet_fec!S136)</f>
        <v>0.80160663326264181</v>
      </c>
      <c r="T136" s="113">
        <f>IF(RES_hhdet_tes!T136=0,"",RES_hhdet_tes!T136/RES_hhdet_fec!T136)</f>
        <v>0.79873236116295876</v>
      </c>
      <c r="U136" s="113">
        <f>IF(RES_hhdet_tes!U136=0,"",RES_hhdet_tes!U136/RES_hhdet_fec!U136)</f>
        <v>0.80387401309471451</v>
      </c>
      <c r="V136" s="113">
        <f>IF(RES_hhdet_tes!V136=0,"",RES_hhdet_tes!V136/RES_hhdet_fec!V136)</f>
        <v>0.81030731899583741</v>
      </c>
      <c r="W136" s="113">
        <f>IF(RES_hhdet_tes!W136=0,"",RES_hhdet_tes!W136/RES_hhdet_fec!W136)</f>
        <v>0.81348796814656588</v>
      </c>
      <c r="X136" s="113">
        <f>IF(RES_hhdet_tes!X136=0,"",RES_hhdet_tes!X136/RES_hhdet_fec!X136)</f>
        <v>0.82602883030805174</v>
      </c>
      <c r="Y136" s="113">
        <f>IF(RES_hhdet_tes!Y136=0,"",RES_hhdet_tes!Y136/RES_hhdet_fec!Y136)</f>
        <v>0.83721154687828603</v>
      </c>
      <c r="DA136" s="132" t="s">
        <v>2035</v>
      </c>
    </row>
    <row r="137" spans="1:105" ht="12" customHeight="1" x14ac:dyDescent="0.25">
      <c r="A137" s="108" t="s">
        <v>53</v>
      </c>
      <c r="B137" s="111">
        <f>IF(RES_hhdet_tes!B137=0,"",RES_hhdet_tes!B137/RES_hhdet_fec!B137)</f>
        <v>0.61827213820827298</v>
      </c>
      <c r="C137" s="111">
        <f>IF(RES_hhdet_tes!C137=0,"",RES_hhdet_tes!C137/RES_hhdet_fec!C137)</f>
        <v>0.6241640739597144</v>
      </c>
      <c r="D137" s="111">
        <f>IF(RES_hhdet_tes!D137=0,"",RES_hhdet_tes!D137/RES_hhdet_fec!D137)</f>
        <v>0.62743139611729848</v>
      </c>
      <c r="E137" s="111">
        <f>IF(RES_hhdet_tes!E137=0,"",RES_hhdet_tes!E137/RES_hhdet_fec!E137)</f>
        <v>0.63141242289661914</v>
      </c>
      <c r="F137" s="111">
        <f>IF(RES_hhdet_tes!F137=0,"",RES_hhdet_tes!F137/RES_hhdet_fec!F137)</f>
        <v>0.63598550048783786</v>
      </c>
      <c r="G137" s="111">
        <f>IF(RES_hhdet_tes!G137=0,"",RES_hhdet_tes!G137/RES_hhdet_fec!G137)</f>
        <v>0.64144568719131445</v>
      </c>
      <c r="H137" s="111">
        <f>IF(RES_hhdet_tes!H137=0,"",RES_hhdet_tes!H137/RES_hhdet_fec!H137)</f>
        <v>0.64271649442061296</v>
      </c>
      <c r="I137" s="111">
        <f>IF(RES_hhdet_tes!I137=0,"",RES_hhdet_tes!I137/RES_hhdet_fec!I137)</f>
        <v>0.64271649442061296</v>
      </c>
      <c r="J137" s="111">
        <f>IF(RES_hhdet_tes!J137=0,"",RES_hhdet_tes!J137/RES_hhdet_fec!J137)</f>
        <v>0.65067206212182727</v>
      </c>
      <c r="K137" s="111">
        <f>IF(RES_hhdet_tes!K137=0,"",RES_hhdet_tes!K137/RES_hhdet_fec!K137)</f>
        <v>0.65135146516189912</v>
      </c>
      <c r="L137" s="111">
        <f>IF(RES_hhdet_tes!L137=0,"",RES_hhdet_tes!L137/RES_hhdet_fec!L137)</f>
        <v>0.65334776162861807</v>
      </c>
      <c r="M137" s="111">
        <f>IF(RES_hhdet_tes!M137=0,"",RES_hhdet_tes!M137/RES_hhdet_fec!M137)</f>
        <v>0.65461630290452599</v>
      </c>
      <c r="N137" s="111">
        <f>IF(RES_hhdet_tes!N137=0,"",RES_hhdet_tes!N137/RES_hhdet_fec!N137)</f>
        <v>0.65515164470272724</v>
      </c>
      <c r="O137" s="111">
        <f>IF(RES_hhdet_tes!O137=0,"",RES_hhdet_tes!O137/RES_hhdet_fec!O137)</f>
        <v>0.65802446424698446</v>
      </c>
      <c r="P137" s="111">
        <f>IF(RES_hhdet_tes!P137=0,"",RES_hhdet_tes!P137/RES_hhdet_fec!P137)</f>
        <v>0.66680655959086332</v>
      </c>
      <c r="Q137" s="111">
        <f>IF(RES_hhdet_tes!Q137=0,"",RES_hhdet_tes!Q137/RES_hhdet_fec!Q137)</f>
        <v>0.68168005976567425</v>
      </c>
      <c r="R137" s="111">
        <f>IF(RES_hhdet_tes!R137=0,"",RES_hhdet_tes!R137/RES_hhdet_fec!R137)</f>
        <v>0.70494353381402464</v>
      </c>
      <c r="S137" s="111">
        <f>IF(RES_hhdet_tes!S137=0,"",RES_hhdet_tes!S137/RES_hhdet_fec!S137)</f>
        <v>0.72716378492938516</v>
      </c>
      <c r="T137" s="111">
        <f>IF(RES_hhdet_tes!T137=0,"",RES_hhdet_tes!T137/RES_hhdet_fec!T137)</f>
        <v>0.73156660349260449</v>
      </c>
      <c r="U137" s="111">
        <f>IF(RES_hhdet_tes!U137=0,"",RES_hhdet_tes!U137/RES_hhdet_fec!U137)</f>
        <v>0.73915907218027399</v>
      </c>
      <c r="V137" s="111">
        <f>IF(RES_hhdet_tes!V137=0,"",RES_hhdet_tes!V137/RES_hhdet_fec!V137)</f>
        <v>0.74610411865910464</v>
      </c>
      <c r="W137" s="111">
        <f>IF(RES_hhdet_tes!W137=0,"",RES_hhdet_tes!W137/RES_hhdet_fec!W137)</f>
        <v>0.75882105332952265</v>
      </c>
      <c r="X137" s="111">
        <f>IF(RES_hhdet_tes!X137=0,"",RES_hhdet_tes!X137/RES_hhdet_fec!X137)</f>
        <v>0.77497348626955143</v>
      </c>
      <c r="Y137" s="111">
        <f>IF(RES_hhdet_tes!Y137=0,"",RES_hhdet_tes!Y137/RES_hhdet_fec!Y137)</f>
        <v>0.78990595998485513</v>
      </c>
      <c r="DA137" s="63" t="s">
        <v>2036</v>
      </c>
    </row>
    <row r="138" spans="1:105" ht="12" customHeight="1" x14ac:dyDescent="0.25">
      <c r="A138" s="108" t="s">
        <v>52</v>
      </c>
      <c r="B138" s="111">
        <f>IF(RES_hhdet_tes!B138=0,"",RES_hhdet_tes!B138/RES_hhdet_fec!B138)</f>
        <v>1</v>
      </c>
      <c r="C138" s="111">
        <f>IF(RES_hhdet_tes!C138=0,"",RES_hhdet_tes!C138/RES_hhdet_fec!C138)</f>
        <v>1</v>
      </c>
      <c r="D138" s="111">
        <f>IF(RES_hhdet_tes!D138=0,"",RES_hhdet_tes!D138/RES_hhdet_fec!D138)</f>
        <v>1</v>
      </c>
      <c r="E138" s="111">
        <f>IF(RES_hhdet_tes!E138=0,"",RES_hhdet_tes!E138/RES_hhdet_fec!E138)</f>
        <v>1</v>
      </c>
      <c r="F138" s="111">
        <f>IF(RES_hhdet_tes!F138=0,"",RES_hhdet_tes!F138/RES_hhdet_fec!F138)</f>
        <v>1</v>
      </c>
      <c r="G138" s="111">
        <f>IF(RES_hhdet_tes!G138=0,"",RES_hhdet_tes!G138/RES_hhdet_fec!G138)</f>
        <v>1</v>
      </c>
      <c r="H138" s="111">
        <f>IF(RES_hhdet_tes!H138=0,"",RES_hhdet_tes!H138/RES_hhdet_fec!H138)</f>
        <v>1</v>
      </c>
      <c r="I138" s="111">
        <f>IF(RES_hhdet_tes!I138=0,"",RES_hhdet_tes!I138/RES_hhdet_fec!I138)</f>
        <v>1</v>
      </c>
      <c r="J138" s="111">
        <f>IF(RES_hhdet_tes!J138=0,"",RES_hhdet_tes!J138/RES_hhdet_fec!J138)</f>
        <v>1</v>
      </c>
      <c r="K138" s="111">
        <f>IF(RES_hhdet_tes!K138=0,"",RES_hhdet_tes!K138/RES_hhdet_fec!K138)</f>
        <v>1</v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X138" s="111">
        <f>IF(RES_hhdet_tes!X138=0,"",RES_hhdet_tes!X138/RES_hhdet_fec!X138)</f>
        <v>1</v>
      </c>
      <c r="Y138" s="111">
        <f>IF(RES_hhdet_tes!Y138=0,"",RES_hhdet_tes!Y138/RES_hhdet_fec!Y138)</f>
        <v>1</v>
      </c>
      <c r="DA138" s="63" t="s">
        <v>2037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0.76770167268012424</v>
      </c>
      <c r="C139" s="124">
        <f>IF(RES_hhdet_tes!C139=0,"",RES_hhdet_tes!C139/RES_hhdet_fec!C139)</f>
        <v>0.77014911325972757</v>
      </c>
      <c r="D139" s="124">
        <f>IF(RES_hhdet_tes!D139=0,"",RES_hhdet_tes!D139/RES_hhdet_fec!D139)</f>
        <v>0.77242923696275323</v>
      </c>
      <c r="E139" s="124">
        <f>IF(RES_hhdet_tes!E139=0,"",RES_hhdet_tes!E139/RES_hhdet_fec!E139)</f>
        <v>0.7748083944047387</v>
      </c>
      <c r="F139" s="124">
        <f>IF(RES_hhdet_tes!F139=0,"",RES_hhdet_tes!F139/RES_hhdet_fec!F139)</f>
        <v>0.77738945859225117</v>
      </c>
      <c r="G139" s="124">
        <f>IF(RES_hhdet_tes!G139=0,"",RES_hhdet_tes!G139/RES_hhdet_fec!G139)</f>
        <v>0.77990996841928462</v>
      </c>
      <c r="H139" s="124">
        <f>IF(RES_hhdet_tes!H139=0,"",RES_hhdet_tes!H139/RES_hhdet_fec!H139)</f>
        <v>0.78302145709536153</v>
      </c>
      <c r="I139" s="124">
        <f>IF(RES_hhdet_tes!I139=0,"",RES_hhdet_tes!I139/RES_hhdet_fec!I139)</f>
        <v>0.78481146806348401</v>
      </c>
      <c r="J139" s="124">
        <f>IF(RES_hhdet_tes!J139=0,"",RES_hhdet_tes!J139/RES_hhdet_fec!J139)</f>
        <v>0.78612225403247737</v>
      </c>
      <c r="K139" s="124">
        <f>IF(RES_hhdet_tes!K139=0,"",RES_hhdet_tes!K139/RES_hhdet_fec!K139)</f>
        <v>0.78774486107257113</v>
      </c>
      <c r="L139" s="124">
        <f>IF(RES_hhdet_tes!L139=0,"",RES_hhdet_tes!L139/RES_hhdet_fec!L139)</f>
        <v>0.78895110283774705</v>
      </c>
      <c r="M139" s="124">
        <f>IF(RES_hhdet_tes!M139=0,"",RES_hhdet_tes!M139/RES_hhdet_fec!M139)</f>
        <v>0.79047856017879659</v>
      </c>
      <c r="N139" s="124">
        <f>IF(RES_hhdet_tes!N139=0,"",RES_hhdet_tes!N139/RES_hhdet_fec!N139)</f>
        <v>0.79268836744742144</v>
      </c>
      <c r="O139" s="124">
        <f>IF(RES_hhdet_tes!O139=0,"",RES_hhdet_tes!O139/RES_hhdet_fec!O139)</f>
        <v>0.79545186647992083</v>
      </c>
      <c r="P139" s="124">
        <f>IF(RES_hhdet_tes!P139=0,"",RES_hhdet_tes!P139/RES_hhdet_fec!P139)</f>
        <v>0.79840208230325649</v>
      </c>
      <c r="Q139" s="124">
        <f>IF(RES_hhdet_tes!Q139=0,"",RES_hhdet_tes!Q139/RES_hhdet_fec!Q139)</f>
        <v>0.80292659524057475</v>
      </c>
      <c r="R139" s="124">
        <f>IF(RES_hhdet_tes!R139=0,"",RES_hhdet_tes!R139/RES_hhdet_fec!R139)</f>
        <v>0.80962951884841328</v>
      </c>
      <c r="S139" s="124">
        <f>IF(RES_hhdet_tes!S139=0,"",RES_hhdet_tes!S139/RES_hhdet_fec!S139)</f>
        <v>0.81794518741023958</v>
      </c>
      <c r="T139" s="124">
        <f>IF(RES_hhdet_tes!T139=0,"",RES_hhdet_tes!T139/RES_hhdet_fec!T139)</f>
        <v>0.82654034804345322</v>
      </c>
      <c r="U139" s="124">
        <f>IF(RES_hhdet_tes!U139=0,"",RES_hhdet_tes!U139/RES_hhdet_fec!U139)</f>
        <v>0.83745011312020035</v>
      </c>
      <c r="V139" s="124">
        <f>IF(RES_hhdet_tes!V139=0,"",RES_hhdet_tes!V139/RES_hhdet_fec!V139)</f>
        <v>0.84963202998921894</v>
      </c>
      <c r="W139" s="124">
        <f>IF(RES_hhdet_tes!W139=0,"",RES_hhdet_tes!W139/RES_hhdet_fec!W139)</f>
        <v>0.86255371286522942</v>
      </c>
      <c r="X139" s="124">
        <f>IF(RES_hhdet_tes!X139=0,"",RES_hhdet_tes!X139/RES_hhdet_fec!X139)</f>
        <v>0.87451472433688271</v>
      </c>
      <c r="Y139" s="124">
        <f>IF(RES_hhdet_tes!Y139=0,"",RES_hhdet_tes!Y139/RES_hhdet_fec!Y139)</f>
        <v>0.88573650432285789</v>
      </c>
      <c r="DA139" s="130" t="s">
        <v>2038</v>
      </c>
    </row>
    <row r="140" spans="1:105" ht="12" customHeight="1" x14ac:dyDescent="0.25">
      <c r="A140" s="97" t="s">
        <v>50</v>
      </c>
      <c r="B140" s="111" t="str">
        <f>IF(RES_hhdet_tes!B140=0,"",RES_hhdet_tes!B140/RES_hhdet_fec!B140)</f>
        <v/>
      </c>
      <c r="C140" s="111" t="str">
        <f>IF(RES_hhdet_tes!C140=0,"",RES_hhdet_tes!C140/RES_hhdet_fec!C140)</f>
        <v/>
      </c>
      <c r="D140" s="111" t="str">
        <f>IF(RES_hhdet_tes!D140=0,"",RES_hhdet_tes!D140/RES_hhdet_fec!D140)</f>
        <v/>
      </c>
      <c r="E140" s="111" t="str">
        <f>IF(RES_hhdet_tes!E140=0,"",RES_hhdet_tes!E140/RES_hhdet_fec!E140)</f>
        <v/>
      </c>
      <c r="F140" s="111" t="str">
        <f>IF(RES_hhdet_tes!F140=0,"",RES_hhdet_tes!F140/RES_hhdet_fec!F140)</f>
        <v/>
      </c>
      <c r="G140" s="111" t="str">
        <f>IF(RES_hhdet_tes!G140=0,"",RES_hhdet_tes!G140/RES_hhdet_fec!G140)</f>
        <v/>
      </c>
      <c r="H140" s="111" t="str">
        <f>IF(RES_hhdet_tes!H140=0,"",RES_hhdet_tes!H140/RES_hhdet_fec!H140)</f>
        <v/>
      </c>
      <c r="I140" s="111" t="str">
        <f>IF(RES_hhdet_tes!I140=0,"",RES_hhdet_tes!I140/RES_hhdet_fec!I140)</f>
        <v/>
      </c>
      <c r="J140" s="111" t="str">
        <f>IF(RES_hhdet_tes!J140=0,"",RES_hhdet_tes!J140/RES_hhdet_fec!J140)</f>
        <v/>
      </c>
      <c r="K140" s="111" t="str">
        <f>IF(RES_hhdet_tes!K140=0,"",RES_hhdet_tes!K140/RES_hhdet_fec!K140)</f>
        <v/>
      </c>
      <c r="L140" s="111" t="str">
        <f>IF(RES_hhdet_tes!L140=0,"",RES_hhdet_tes!L140/RES_hhdet_fec!L140)</f>
        <v/>
      </c>
      <c r="M140" s="111" t="str">
        <f>IF(RES_hhdet_tes!M140=0,"",RES_hhdet_tes!M140/RES_hhdet_fec!M140)</f>
        <v/>
      </c>
      <c r="N140" s="111" t="str">
        <f>IF(RES_hhdet_tes!N140=0,"",RES_hhdet_tes!N140/RES_hhdet_fec!N140)</f>
        <v/>
      </c>
      <c r="O140" s="111" t="str">
        <f>IF(RES_hhdet_tes!O140=0,"",RES_hhdet_tes!O140/RES_hhdet_fec!O140)</f>
        <v/>
      </c>
      <c r="P140" s="111" t="str">
        <f>IF(RES_hhdet_tes!P140=0,"",RES_hhdet_tes!P140/RES_hhdet_fec!P140)</f>
        <v/>
      </c>
      <c r="Q140" s="111" t="str">
        <f>IF(RES_hhdet_tes!Q140=0,"",RES_hhdet_tes!Q140/RES_hhdet_fec!Q140)</f>
        <v/>
      </c>
      <c r="R140" s="111" t="str">
        <f>IF(RES_hhdet_tes!R140=0,"",RES_hhdet_tes!R140/RES_hhdet_fec!R140)</f>
        <v/>
      </c>
      <c r="S140" s="111" t="str">
        <f>IF(RES_hhdet_tes!S140=0,"",RES_hhdet_tes!S140/RES_hhdet_fec!S140)</f>
        <v/>
      </c>
      <c r="T140" s="111" t="str">
        <f>IF(RES_hhdet_tes!T140=0,"",RES_hhdet_tes!T140/RES_hhdet_fec!T140)</f>
        <v/>
      </c>
      <c r="U140" s="111" t="str">
        <f>IF(RES_hhdet_tes!U140=0,"",RES_hhdet_tes!U140/RES_hhdet_fec!U140)</f>
        <v/>
      </c>
      <c r="V140" s="111" t="str">
        <f>IF(RES_hhdet_tes!V140=0,"",RES_hhdet_tes!V140/RES_hhdet_fec!V140)</f>
        <v/>
      </c>
      <c r="W140" s="111" t="str">
        <f>IF(RES_hhdet_tes!W140=0,"",RES_hhdet_tes!W140/RES_hhdet_fec!W140)</f>
        <v/>
      </c>
      <c r="X140" s="111" t="str">
        <f>IF(RES_hhdet_tes!X140=0,"",RES_hhdet_tes!X140/RES_hhdet_fec!X140)</f>
        <v/>
      </c>
      <c r="Y140" s="111" t="str">
        <f>IF(RES_hhdet_tes!Y140=0,"",RES_hhdet_tes!Y140/RES_hhdet_fec!Y140)</f>
        <v/>
      </c>
      <c r="DA140" s="63" t="s">
        <v>2039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0.76770167268012424</v>
      </c>
      <c r="C141" s="45">
        <f>IF(RES_hhdet_tes!C141=0,"",RES_hhdet_tes!C141/RES_hhdet_fec!C141)</f>
        <v>0.77014911325972757</v>
      </c>
      <c r="D141" s="45">
        <f>IF(RES_hhdet_tes!D141=0,"",RES_hhdet_tes!D141/RES_hhdet_fec!D141)</f>
        <v>0.77242923696275323</v>
      </c>
      <c r="E141" s="45">
        <f>IF(RES_hhdet_tes!E141=0,"",RES_hhdet_tes!E141/RES_hhdet_fec!E141)</f>
        <v>0.7748083944047387</v>
      </c>
      <c r="F141" s="45">
        <f>IF(RES_hhdet_tes!F141=0,"",RES_hhdet_tes!F141/RES_hhdet_fec!F141)</f>
        <v>0.77738945859225117</v>
      </c>
      <c r="G141" s="45">
        <f>IF(RES_hhdet_tes!G141=0,"",RES_hhdet_tes!G141/RES_hhdet_fec!G141)</f>
        <v>0.77990996841928462</v>
      </c>
      <c r="H141" s="45">
        <f>IF(RES_hhdet_tes!H141=0,"",RES_hhdet_tes!H141/RES_hhdet_fec!H141)</f>
        <v>0.78302145709536153</v>
      </c>
      <c r="I141" s="45">
        <f>IF(RES_hhdet_tes!I141=0,"",RES_hhdet_tes!I141/RES_hhdet_fec!I141)</f>
        <v>0.78481146806348401</v>
      </c>
      <c r="J141" s="45">
        <f>IF(RES_hhdet_tes!J141=0,"",RES_hhdet_tes!J141/RES_hhdet_fec!J141)</f>
        <v>0.78612225403247737</v>
      </c>
      <c r="K141" s="45">
        <f>IF(RES_hhdet_tes!K141=0,"",RES_hhdet_tes!K141/RES_hhdet_fec!K141)</f>
        <v>0.78774486107257113</v>
      </c>
      <c r="L141" s="45">
        <f>IF(RES_hhdet_tes!L141=0,"",RES_hhdet_tes!L141/RES_hhdet_fec!L141)</f>
        <v>0.78895110283774705</v>
      </c>
      <c r="M141" s="45">
        <f>IF(RES_hhdet_tes!M141=0,"",RES_hhdet_tes!M141/RES_hhdet_fec!M141)</f>
        <v>0.79047856017879659</v>
      </c>
      <c r="N141" s="45">
        <f>IF(RES_hhdet_tes!N141=0,"",RES_hhdet_tes!N141/RES_hhdet_fec!N141)</f>
        <v>0.79268836744742144</v>
      </c>
      <c r="O141" s="45">
        <f>IF(RES_hhdet_tes!O141=0,"",RES_hhdet_tes!O141/RES_hhdet_fec!O141)</f>
        <v>0.79545186647992083</v>
      </c>
      <c r="P141" s="45">
        <f>IF(RES_hhdet_tes!P141=0,"",RES_hhdet_tes!P141/RES_hhdet_fec!P141)</f>
        <v>0.79840208230325649</v>
      </c>
      <c r="Q141" s="45">
        <f>IF(RES_hhdet_tes!Q141=0,"",RES_hhdet_tes!Q141/RES_hhdet_fec!Q141)</f>
        <v>0.80292659524057475</v>
      </c>
      <c r="R141" s="45">
        <f>IF(RES_hhdet_tes!R141=0,"",RES_hhdet_tes!R141/RES_hhdet_fec!R141)</f>
        <v>0.80962951884841328</v>
      </c>
      <c r="S141" s="45">
        <f>IF(RES_hhdet_tes!S141=0,"",RES_hhdet_tes!S141/RES_hhdet_fec!S141)</f>
        <v>0.81794518741023958</v>
      </c>
      <c r="T141" s="45">
        <f>IF(RES_hhdet_tes!T141=0,"",RES_hhdet_tes!T141/RES_hhdet_fec!T141)</f>
        <v>0.82654034804345322</v>
      </c>
      <c r="U141" s="45">
        <f>IF(RES_hhdet_tes!U141=0,"",RES_hhdet_tes!U141/RES_hhdet_fec!U141)</f>
        <v>0.83745011312020035</v>
      </c>
      <c r="V141" s="45">
        <f>IF(RES_hhdet_tes!V141=0,"",RES_hhdet_tes!V141/RES_hhdet_fec!V141)</f>
        <v>0.84963202998921894</v>
      </c>
      <c r="W141" s="45">
        <f>IF(RES_hhdet_tes!W141=0,"",RES_hhdet_tes!W141/RES_hhdet_fec!W141)</f>
        <v>0.86255371286522942</v>
      </c>
      <c r="X141" s="45">
        <f>IF(RES_hhdet_tes!X141=0,"",RES_hhdet_tes!X141/RES_hhdet_fec!X141)</f>
        <v>0.87451472433688271</v>
      </c>
      <c r="Y141" s="45">
        <f>IF(RES_hhdet_tes!Y141=0,"",RES_hhdet_tes!Y141/RES_hhdet_fec!Y141)</f>
        <v>0.88573650432285789</v>
      </c>
      <c r="DA141" s="60" t="s">
        <v>2040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1.299122822264938</v>
      </c>
      <c r="C143" s="119">
        <f>IF(RES_hhdet_tes!C143=0,"",RES_hhdet_tes!C143/RES_hhdet_fec!C143)</f>
        <v>1.3277600660000182</v>
      </c>
      <c r="D143" s="119">
        <f>IF(RES_hhdet_tes!D143=0,"",RES_hhdet_tes!D143/RES_hhdet_fec!D143)</f>
        <v>1.3586391830661901</v>
      </c>
      <c r="E143" s="119">
        <f>IF(RES_hhdet_tes!E143=0,"",RES_hhdet_tes!E143/RES_hhdet_fec!E143)</f>
        <v>1.3947056010135312</v>
      </c>
      <c r="F143" s="119">
        <f>IF(RES_hhdet_tes!F143=0,"",RES_hhdet_tes!F143/RES_hhdet_fec!F143)</f>
        <v>1.42615789172416</v>
      </c>
      <c r="G143" s="119">
        <f>IF(RES_hhdet_tes!G143=0,"",RES_hhdet_tes!G143/RES_hhdet_fec!G143)</f>
        <v>1.4657880036915281</v>
      </c>
      <c r="H143" s="119">
        <f>IF(RES_hhdet_tes!H143=0,"",RES_hhdet_tes!H143/RES_hhdet_fec!H143)</f>
        <v>1.4955975662022223</v>
      </c>
      <c r="I143" s="119">
        <f>IF(RES_hhdet_tes!I143=0,"",RES_hhdet_tes!I143/RES_hhdet_fec!I143)</f>
        <v>1.5263758938737482</v>
      </c>
      <c r="J143" s="119">
        <f>IF(RES_hhdet_tes!J143=0,"",RES_hhdet_tes!J143/RES_hhdet_fec!J143)</f>
        <v>1.5747212144278162</v>
      </c>
      <c r="K143" s="119">
        <f>IF(RES_hhdet_tes!K143=0,"",RES_hhdet_tes!K143/RES_hhdet_fec!K143)</f>
        <v>1.6132794784318722</v>
      </c>
      <c r="L143" s="119">
        <f>IF(RES_hhdet_tes!L143=0,"",RES_hhdet_tes!L143/RES_hhdet_fec!L143)</f>
        <v>1.6874936374607266</v>
      </c>
      <c r="M143" s="119">
        <f>IF(RES_hhdet_tes!M143=0,"",RES_hhdet_tes!M143/RES_hhdet_fec!M143)</f>
        <v>1.7127385193000493</v>
      </c>
      <c r="N143" s="119">
        <f>IF(RES_hhdet_tes!N143=0,"",RES_hhdet_tes!N143/RES_hhdet_fec!N143)</f>
        <v>1.7629755184584306</v>
      </c>
      <c r="O143" s="119">
        <f>IF(RES_hhdet_tes!O143=0,"",RES_hhdet_tes!O143/RES_hhdet_fec!O143)</f>
        <v>1.8095730072082632</v>
      </c>
      <c r="P143" s="119">
        <f>IF(RES_hhdet_tes!P143=0,"",RES_hhdet_tes!P143/RES_hhdet_fec!P143)</f>
        <v>1.8409069878235305</v>
      </c>
      <c r="Q143" s="119">
        <f>IF(RES_hhdet_tes!Q143=0,"",RES_hhdet_tes!Q143/RES_hhdet_fec!Q143)</f>
        <v>1.8690997783235574</v>
      </c>
      <c r="R143" s="119">
        <f>IF(RES_hhdet_tes!R143=0,"",RES_hhdet_tes!R143/RES_hhdet_fec!R143)</f>
        <v>1.9535488528643068</v>
      </c>
      <c r="S143" s="119">
        <f>IF(RES_hhdet_tes!S143=0,"",RES_hhdet_tes!S143/RES_hhdet_fec!S143)</f>
        <v>2.0483997186381444</v>
      </c>
      <c r="T143" s="119">
        <f>IF(RES_hhdet_tes!T143=0,"",RES_hhdet_tes!T143/RES_hhdet_fec!T143)</f>
        <v>2.1281298442420353</v>
      </c>
      <c r="U143" s="119">
        <f>IF(RES_hhdet_tes!U143=0,"",RES_hhdet_tes!U143/RES_hhdet_fec!U143)</f>
        <v>2.2053165839631861</v>
      </c>
      <c r="V143" s="119">
        <f>IF(RES_hhdet_tes!V143=0,"",RES_hhdet_tes!V143/RES_hhdet_fec!V143)</f>
        <v>2.3117821352493011</v>
      </c>
      <c r="W143" s="119">
        <f>IF(RES_hhdet_tes!W143=0,"",RES_hhdet_tes!W143/RES_hhdet_fec!W143)</f>
        <v>2.3470543314358165</v>
      </c>
      <c r="X143" s="119">
        <f>IF(RES_hhdet_tes!X143=0,"",RES_hhdet_tes!X143/RES_hhdet_fec!X143)</f>
        <v>2.4217271001522875</v>
      </c>
      <c r="Y143" s="119">
        <f>IF(RES_hhdet_tes!Y143=0,"",RES_hhdet_tes!Y143/RES_hhdet_fec!Y143)</f>
        <v>2.4476897481431901</v>
      </c>
      <c r="DA143" s="129" t="s">
        <v>2041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1.4266593847675386</v>
      </c>
      <c r="C144" s="124">
        <f>IF(RES_hhdet_tes!C144=0,"",RES_hhdet_tes!C144/RES_hhdet_fec!C144)</f>
        <v>1.4426090377182816</v>
      </c>
      <c r="D144" s="124">
        <f>IF(RES_hhdet_tes!D144=0,"",RES_hhdet_tes!D144/RES_hhdet_fec!D144)</f>
        <v>1.4780829886123279</v>
      </c>
      <c r="E144" s="124">
        <f>IF(RES_hhdet_tes!E144=0,"",RES_hhdet_tes!E144/RES_hhdet_fec!E144)</f>
        <v>1.518652370641693</v>
      </c>
      <c r="F144" s="124">
        <f>IF(RES_hhdet_tes!F144=0,"",RES_hhdet_tes!F144/RES_hhdet_fec!F144)</f>
        <v>1.5612338142550377</v>
      </c>
      <c r="G144" s="124">
        <f>IF(RES_hhdet_tes!G144=0,"",RES_hhdet_tes!G144/RES_hhdet_fec!G144)</f>
        <v>1.6026143822392307</v>
      </c>
      <c r="H144" s="124">
        <f>IF(RES_hhdet_tes!H144=0,"",RES_hhdet_tes!H144/RES_hhdet_fec!H144)</f>
        <v>1.6453980113114473</v>
      </c>
      <c r="I144" s="124">
        <f>IF(RES_hhdet_tes!I144=0,"",RES_hhdet_tes!I144/RES_hhdet_fec!I144)</f>
        <v>1.6904486466512305</v>
      </c>
      <c r="J144" s="124">
        <f>IF(RES_hhdet_tes!J144=0,"",RES_hhdet_tes!J144/RES_hhdet_fec!J144)</f>
        <v>1.7418694024187416</v>
      </c>
      <c r="K144" s="124">
        <f>IF(RES_hhdet_tes!K144=0,"",RES_hhdet_tes!K144/RES_hhdet_fec!K144)</f>
        <v>1.796013359851828</v>
      </c>
      <c r="L144" s="124">
        <f>IF(RES_hhdet_tes!L144=0,"",RES_hhdet_tes!L144/RES_hhdet_fec!L144)</f>
        <v>1.8507014955903911</v>
      </c>
      <c r="M144" s="124">
        <f>IF(RES_hhdet_tes!M144=0,"",RES_hhdet_tes!M144/RES_hhdet_fec!M144)</f>
        <v>1.9031246857046307</v>
      </c>
      <c r="N144" s="124">
        <f>IF(RES_hhdet_tes!N144=0,"",RES_hhdet_tes!N144/RES_hhdet_fec!N144)</f>
        <v>1.9670215648049971</v>
      </c>
      <c r="O144" s="124">
        <f>IF(RES_hhdet_tes!O144=0,"",RES_hhdet_tes!O144/RES_hhdet_fec!O144)</f>
        <v>2.0617478000298397</v>
      </c>
      <c r="P144" s="124">
        <f>IF(RES_hhdet_tes!P144=0,"",RES_hhdet_tes!P144/RES_hhdet_fec!P144)</f>
        <v>2.1195738445951826</v>
      </c>
      <c r="Q144" s="124">
        <f>IF(RES_hhdet_tes!Q144=0,"",RES_hhdet_tes!Q144/RES_hhdet_fec!Q144)</f>
        <v>2.1970056086376393</v>
      </c>
      <c r="R144" s="124">
        <f>IF(RES_hhdet_tes!R144=0,"",RES_hhdet_tes!R144/RES_hhdet_fec!R144)</f>
        <v>2.3034852032019231</v>
      </c>
      <c r="S144" s="124">
        <f>IF(RES_hhdet_tes!S144=0,"",RES_hhdet_tes!S144/RES_hhdet_fec!S144)</f>
        <v>2.4282443597051171</v>
      </c>
      <c r="T144" s="124">
        <f>IF(RES_hhdet_tes!T144=0,"",RES_hhdet_tes!T144/RES_hhdet_fec!T144)</f>
        <v>2.5858996521911695</v>
      </c>
      <c r="U144" s="124">
        <f>IF(RES_hhdet_tes!U144=0,"",RES_hhdet_tes!U144/RES_hhdet_fec!U144)</f>
        <v>2.7214572297394075</v>
      </c>
      <c r="V144" s="124">
        <f>IF(RES_hhdet_tes!V144=0,"",RES_hhdet_tes!V144/RES_hhdet_fec!V144)</f>
        <v>2.8478326791822872</v>
      </c>
      <c r="W144" s="124">
        <f>IF(RES_hhdet_tes!W144=0,"",RES_hhdet_tes!W144/RES_hhdet_fec!W144)</f>
        <v>2.9499430472157293</v>
      </c>
      <c r="X144" s="124">
        <f>IF(RES_hhdet_tes!X144=0,"",RES_hhdet_tes!X144/RES_hhdet_fec!X144)</f>
        <v>3.0601534764841758</v>
      </c>
      <c r="Y144" s="124">
        <f>IF(RES_hhdet_tes!Y144=0,"",RES_hhdet_tes!Y144/RES_hhdet_fec!Y144)</f>
        <v>3.1583518393544141</v>
      </c>
      <c r="DA144" s="130" t="s">
        <v>2042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1.4266593847675386</v>
      </c>
      <c r="C145" s="111">
        <f>IF(RES_hhdet_tes!C145=0,"",RES_hhdet_tes!C145/RES_hhdet_fec!C145)</f>
        <v>1.4426090377182816</v>
      </c>
      <c r="D145" s="111">
        <f>IF(RES_hhdet_tes!D145=0,"",RES_hhdet_tes!D145/RES_hhdet_fec!D145)</f>
        <v>1.4780829886123279</v>
      </c>
      <c r="E145" s="111">
        <f>IF(RES_hhdet_tes!E145=0,"",RES_hhdet_tes!E145/RES_hhdet_fec!E145)</f>
        <v>1.518652370641693</v>
      </c>
      <c r="F145" s="111">
        <f>IF(RES_hhdet_tes!F145=0,"",RES_hhdet_tes!F145/RES_hhdet_fec!F145)</f>
        <v>1.5612338142550377</v>
      </c>
      <c r="G145" s="111">
        <f>IF(RES_hhdet_tes!G145=0,"",RES_hhdet_tes!G145/RES_hhdet_fec!G145)</f>
        <v>1.6026143822392307</v>
      </c>
      <c r="H145" s="111">
        <f>IF(RES_hhdet_tes!H145=0,"",RES_hhdet_tes!H145/RES_hhdet_fec!H145)</f>
        <v>1.6453980113114473</v>
      </c>
      <c r="I145" s="111">
        <f>IF(RES_hhdet_tes!I145=0,"",RES_hhdet_tes!I145/RES_hhdet_fec!I145)</f>
        <v>1.6904486466512305</v>
      </c>
      <c r="J145" s="111">
        <f>IF(RES_hhdet_tes!J145=0,"",RES_hhdet_tes!J145/RES_hhdet_fec!J145)</f>
        <v>1.7418694024187416</v>
      </c>
      <c r="K145" s="111">
        <f>IF(RES_hhdet_tes!K145=0,"",RES_hhdet_tes!K145/RES_hhdet_fec!K145)</f>
        <v>1.796013359851828</v>
      </c>
      <c r="L145" s="111">
        <f>IF(RES_hhdet_tes!L145=0,"",RES_hhdet_tes!L145/RES_hhdet_fec!L145)</f>
        <v>1.8507014955903911</v>
      </c>
      <c r="M145" s="111">
        <f>IF(RES_hhdet_tes!M145=0,"",RES_hhdet_tes!M145/RES_hhdet_fec!M145)</f>
        <v>1.9031246857046307</v>
      </c>
      <c r="N145" s="111">
        <f>IF(RES_hhdet_tes!N145=0,"",RES_hhdet_tes!N145/RES_hhdet_fec!N145)</f>
        <v>1.9670215648049971</v>
      </c>
      <c r="O145" s="111">
        <f>IF(RES_hhdet_tes!O145=0,"",RES_hhdet_tes!O145/RES_hhdet_fec!O145)</f>
        <v>2.0617478000298397</v>
      </c>
      <c r="P145" s="111">
        <f>IF(RES_hhdet_tes!P145=0,"",RES_hhdet_tes!P145/RES_hhdet_fec!P145)</f>
        <v>2.1195738445951826</v>
      </c>
      <c r="Q145" s="111">
        <f>IF(RES_hhdet_tes!Q145=0,"",RES_hhdet_tes!Q145/RES_hhdet_fec!Q145)</f>
        <v>2.1970056086376393</v>
      </c>
      <c r="R145" s="111">
        <f>IF(RES_hhdet_tes!R145=0,"",RES_hhdet_tes!R145/RES_hhdet_fec!R145)</f>
        <v>2.3034852032019231</v>
      </c>
      <c r="S145" s="111">
        <f>IF(RES_hhdet_tes!S145=0,"",RES_hhdet_tes!S145/RES_hhdet_fec!S145)</f>
        <v>2.4282443597051171</v>
      </c>
      <c r="T145" s="111">
        <f>IF(RES_hhdet_tes!T145=0,"",RES_hhdet_tes!T145/RES_hhdet_fec!T145)</f>
        <v>2.5858996521911695</v>
      </c>
      <c r="U145" s="111">
        <f>IF(RES_hhdet_tes!U145=0,"",RES_hhdet_tes!U145/RES_hhdet_fec!U145)</f>
        <v>2.7214572297394075</v>
      </c>
      <c r="V145" s="111">
        <f>IF(RES_hhdet_tes!V145=0,"",RES_hhdet_tes!V145/RES_hhdet_fec!V145)</f>
        <v>2.8478326791822872</v>
      </c>
      <c r="W145" s="111">
        <f>IF(RES_hhdet_tes!W145=0,"",RES_hhdet_tes!W145/RES_hhdet_fec!W145)</f>
        <v>2.9499430472157293</v>
      </c>
      <c r="X145" s="111">
        <f>IF(RES_hhdet_tes!X145=0,"",RES_hhdet_tes!X145/RES_hhdet_fec!X145)</f>
        <v>3.0601534764841758</v>
      </c>
      <c r="Y145" s="111">
        <f>IF(RES_hhdet_tes!Y145=0,"",RES_hhdet_tes!Y145/RES_hhdet_fec!Y145)</f>
        <v>3.1583518393544141</v>
      </c>
      <c r="DA145" s="63" t="s">
        <v>2043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1.8998925920708361</v>
      </c>
      <c r="C146" s="124">
        <f>IF(RES_hhdet_tes!C146=0,"",RES_hhdet_tes!C146/RES_hhdet_fec!C146)</f>
        <v>2.0203718946377518</v>
      </c>
      <c r="D146" s="124">
        <f>IF(RES_hhdet_tes!D146=0,"",RES_hhdet_tes!D146/RES_hhdet_fec!D146)</f>
        <v>2.1667886183079337</v>
      </c>
      <c r="E146" s="124">
        <f>IF(RES_hhdet_tes!E146=0,"",RES_hhdet_tes!E146/RES_hhdet_fec!E146)</f>
        <v>2.3454086701632448</v>
      </c>
      <c r="F146" s="124">
        <f>IF(RES_hhdet_tes!F146=0,"",RES_hhdet_tes!F146/RES_hhdet_fec!F146)</f>
        <v>2.5177155263231765</v>
      </c>
      <c r="G146" s="124">
        <f>IF(RES_hhdet_tes!G146=0,"",RES_hhdet_tes!G146/RES_hhdet_fec!G146)</f>
        <v>2.687374216962787</v>
      </c>
      <c r="H146" s="124">
        <f>IF(RES_hhdet_tes!H146=0,"",RES_hhdet_tes!H146/RES_hhdet_fec!H146)</f>
        <v>2.8436234483020715</v>
      </c>
      <c r="I146" s="124">
        <f>IF(RES_hhdet_tes!I146=0,"",RES_hhdet_tes!I146/RES_hhdet_fec!I146)</f>
        <v>2.941285222884964</v>
      </c>
      <c r="J146" s="124">
        <f>IF(RES_hhdet_tes!J146=0,"",RES_hhdet_tes!J146/RES_hhdet_fec!J146)</f>
        <v>3.0022610201855007</v>
      </c>
      <c r="K146" s="124">
        <f>IF(RES_hhdet_tes!K146=0,"",RES_hhdet_tes!K146/RES_hhdet_fec!K146)</f>
        <v>3.1110361020434714</v>
      </c>
      <c r="L146" s="124">
        <f>IF(RES_hhdet_tes!L146=0,"",RES_hhdet_tes!L146/RES_hhdet_fec!L146)</f>
        <v>3.2293634454767313</v>
      </c>
      <c r="M146" s="124">
        <f>IF(RES_hhdet_tes!M146=0,"",RES_hhdet_tes!M146/RES_hhdet_fec!M146)</f>
        <v>3.3455973254281886</v>
      </c>
      <c r="N146" s="124">
        <f>IF(RES_hhdet_tes!N146=0,"",RES_hhdet_tes!N146/RES_hhdet_fec!N146)</f>
        <v>3.4816235771466544</v>
      </c>
      <c r="O146" s="124">
        <f>IF(RES_hhdet_tes!O146=0,"",RES_hhdet_tes!O146/RES_hhdet_fec!O146)</f>
        <v>3.6399007174053213</v>
      </c>
      <c r="P146" s="124">
        <f>IF(RES_hhdet_tes!P146=0,"",RES_hhdet_tes!P146/RES_hhdet_fec!P146)</f>
        <v>3.833611406934311</v>
      </c>
      <c r="Q146" s="124">
        <f>IF(RES_hhdet_tes!Q146=0,"",RES_hhdet_tes!Q146/RES_hhdet_fec!Q146)</f>
        <v>3.9890464026144703</v>
      </c>
      <c r="R146" s="124">
        <f>IF(RES_hhdet_tes!R146=0,"",RES_hhdet_tes!R146/RES_hhdet_fec!R146)</f>
        <v>4.1166022715068937</v>
      </c>
      <c r="S146" s="124">
        <f>IF(RES_hhdet_tes!S146=0,"",RES_hhdet_tes!S146/RES_hhdet_fec!S146)</f>
        <v>4.250544325615806</v>
      </c>
      <c r="T146" s="124">
        <f>IF(RES_hhdet_tes!T146=0,"",RES_hhdet_tes!T146/RES_hhdet_fec!T146)</f>
        <v>4.3520976299030485</v>
      </c>
      <c r="U146" s="124">
        <f>IF(RES_hhdet_tes!U146=0,"",RES_hhdet_tes!U146/RES_hhdet_fec!U146)</f>
        <v>4.4215475486862834</v>
      </c>
      <c r="V146" s="124">
        <f>IF(RES_hhdet_tes!V146=0,"",RES_hhdet_tes!V146/RES_hhdet_fec!V146)</f>
        <v>4.4713082403376889</v>
      </c>
      <c r="W146" s="124">
        <f>IF(RES_hhdet_tes!W146=0,"",RES_hhdet_tes!W146/RES_hhdet_fec!W146)</f>
        <v>4.5007027672760662</v>
      </c>
      <c r="X146" s="124">
        <f>IF(RES_hhdet_tes!X146=0,"",RES_hhdet_tes!X146/RES_hhdet_fec!X146)</f>
        <v>4.5269266887204376</v>
      </c>
      <c r="Y146" s="124">
        <f>IF(RES_hhdet_tes!Y146=0,"",RES_hhdet_tes!Y146/RES_hhdet_fec!Y146)</f>
        <v>4.5474327540308206</v>
      </c>
      <c r="DA146" s="130" t="s">
        <v>2044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1.8998925920708361</v>
      </c>
      <c r="C147" s="111">
        <f>IF(RES_hhdet_tes!C147=0,"",RES_hhdet_tes!C147/RES_hhdet_fec!C147)</f>
        <v>2.0203718946377518</v>
      </c>
      <c r="D147" s="111">
        <f>IF(RES_hhdet_tes!D147=0,"",RES_hhdet_tes!D147/RES_hhdet_fec!D147)</f>
        <v>2.1667886183079337</v>
      </c>
      <c r="E147" s="111">
        <f>IF(RES_hhdet_tes!E147=0,"",RES_hhdet_tes!E147/RES_hhdet_fec!E147)</f>
        <v>2.3454086701632448</v>
      </c>
      <c r="F147" s="111">
        <f>IF(RES_hhdet_tes!F147=0,"",RES_hhdet_tes!F147/RES_hhdet_fec!F147)</f>
        <v>2.5177155263231765</v>
      </c>
      <c r="G147" s="111">
        <f>IF(RES_hhdet_tes!G147=0,"",RES_hhdet_tes!G147/RES_hhdet_fec!G147)</f>
        <v>2.687374216962787</v>
      </c>
      <c r="H147" s="111">
        <f>IF(RES_hhdet_tes!H147=0,"",RES_hhdet_tes!H147/RES_hhdet_fec!H147)</f>
        <v>2.8436234483020715</v>
      </c>
      <c r="I147" s="111">
        <f>IF(RES_hhdet_tes!I147=0,"",RES_hhdet_tes!I147/RES_hhdet_fec!I147)</f>
        <v>2.941285222884964</v>
      </c>
      <c r="J147" s="111">
        <f>IF(RES_hhdet_tes!J147=0,"",RES_hhdet_tes!J147/RES_hhdet_fec!J147)</f>
        <v>3.0022610201855007</v>
      </c>
      <c r="K147" s="111">
        <f>IF(RES_hhdet_tes!K147=0,"",RES_hhdet_tes!K147/RES_hhdet_fec!K147)</f>
        <v>3.1110361020434714</v>
      </c>
      <c r="L147" s="111">
        <f>IF(RES_hhdet_tes!L147=0,"",RES_hhdet_tes!L147/RES_hhdet_fec!L147)</f>
        <v>3.2293634454767313</v>
      </c>
      <c r="M147" s="111">
        <f>IF(RES_hhdet_tes!M147=0,"",RES_hhdet_tes!M147/RES_hhdet_fec!M147)</f>
        <v>3.3455973254281886</v>
      </c>
      <c r="N147" s="111">
        <f>IF(RES_hhdet_tes!N147=0,"",RES_hhdet_tes!N147/RES_hhdet_fec!N147)</f>
        <v>3.4816235771466544</v>
      </c>
      <c r="O147" s="111">
        <f>IF(RES_hhdet_tes!O147=0,"",RES_hhdet_tes!O147/RES_hhdet_fec!O147)</f>
        <v>3.6399007174053213</v>
      </c>
      <c r="P147" s="111">
        <f>IF(RES_hhdet_tes!P147=0,"",RES_hhdet_tes!P147/RES_hhdet_fec!P147)</f>
        <v>3.833611406934311</v>
      </c>
      <c r="Q147" s="111">
        <f>IF(RES_hhdet_tes!Q147=0,"",RES_hhdet_tes!Q147/RES_hhdet_fec!Q147)</f>
        <v>3.9890464026144703</v>
      </c>
      <c r="R147" s="111">
        <f>IF(RES_hhdet_tes!R147=0,"",RES_hhdet_tes!R147/RES_hhdet_fec!R147)</f>
        <v>4.1166022715068937</v>
      </c>
      <c r="S147" s="111">
        <f>IF(RES_hhdet_tes!S147=0,"",RES_hhdet_tes!S147/RES_hhdet_fec!S147)</f>
        <v>4.250544325615806</v>
      </c>
      <c r="T147" s="111">
        <f>IF(RES_hhdet_tes!T147=0,"",RES_hhdet_tes!T147/RES_hhdet_fec!T147)</f>
        <v>4.3520976299030485</v>
      </c>
      <c r="U147" s="111">
        <f>IF(RES_hhdet_tes!U147=0,"",RES_hhdet_tes!U147/RES_hhdet_fec!U147)</f>
        <v>4.4215475486862834</v>
      </c>
      <c r="V147" s="111">
        <f>IF(RES_hhdet_tes!V147=0,"",RES_hhdet_tes!V147/RES_hhdet_fec!V147)</f>
        <v>4.4713082403376889</v>
      </c>
      <c r="W147" s="111">
        <f>IF(RES_hhdet_tes!W147=0,"",RES_hhdet_tes!W147/RES_hhdet_fec!W147)</f>
        <v>4.5007027672760662</v>
      </c>
      <c r="X147" s="111">
        <f>IF(RES_hhdet_tes!X147=0,"",RES_hhdet_tes!X147/RES_hhdet_fec!X147)</f>
        <v>4.5269266887204376</v>
      </c>
      <c r="Y147" s="111">
        <f>IF(RES_hhdet_tes!Y147=0,"",RES_hhdet_tes!Y147/RES_hhdet_fec!Y147)</f>
        <v>4.5474327540308206</v>
      </c>
      <c r="DA147" s="63" t="s">
        <v>2045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0.62717399998081025</v>
      </c>
      <c r="C148" s="124">
        <f>IF(RES_hhdet_tes!C148=0,"",RES_hhdet_tes!C148/RES_hhdet_fec!C148)</f>
        <v>0.62974442650699358</v>
      </c>
      <c r="D148" s="124">
        <f>IF(RES_hhdet_tes!D148=0,"",RES_hhdet_tes!D148/RES_hhdet_fec!D148)</f>
        <v>0.63570937191877619</v>
      </c>
      <c r="E148" s="124">
        <f>IF(RES_hhdet_tes!E148=0,"",RES_hhdet_tes!E148/RES_hhdet_fec!E148)</f>
        <v>0.64022252960082426</v>
      </c>
      <c r="F148" s="124">
        <f>IF(RES_hhdet_tes!F148=0,"",RES_hhdet_tes!F148/RES_hhdet_fec!F148)</f>
        <v>0.64322084473769592</v>
      </c>
      <c r="G148" s="124">
        <f>IF(RES_hhdet_tes!G148=0,"",RES_hhdet_tes!G148/RES_hhdet_fec!G148)</f>
        <v>0.64776894755132441</v>
      </c>
      <c r="H148" s="124">
        <f>IF(RES_hhdet_tes!H148=0,"",RES_hhdet_tes!H148/RES_hhdet_fec!H148)</f>
        <v>0.65036172207319431</v>
      </c>
      <c r="I148" s="124">
        <f>IF(RES_hhdet_tes!I148=0,"",RES_hhdet_tes!I148/RES_hhdet_fec!I148)</f>
        <v>0.65683885501148775</v>
      </c>
      <c r="J148" s="124">
        <f>IF(RES_hhdet_tes!J148=0,"",RES_hhdet_tes!J148/RES_hhdet_fec!J148)</f>
        <v>0.65983622646272333</v>
      </c>
      <c r="K148" s="124">
        <f>IF(RES_hhdet_tes!K148=0,"",RES_hhdet_tes!K148/RES_hhdet_fec!K148)</f>
        <v>0.66131682613438669</v>
      </c>
      <c r="L148" s="124">
        <f>IF(RES_hhdet_tes!L148=0,"",RES_hhdet_tes!L148/RES_hhdet_fec!L148)</f>
        <v>0.66470841642295952</v>
      </c>
      <c r="M148" s="124">
        <f>IF(RES_hhdet_tes!M148=0,"",RES_hhdet_tes!M148/RES_hhdet_fec!M148)</f>
        <v>0.66789359631450218</v>
      </c>
      <c r="N148" s="124">
        <f>IF(RES_hhdet_tes!N148=0,"",RES_hhdet_tes!N148/RES_hhdet_fec!N148)</f>
        <v>0.67183217082908031</v>
      </c>
      <c r="O148" s="124">
        <f>IF(RES_hhdet_tes!O148=0,"",RES_hhdet_tes!O148/RES_hhdet_fec!O148)</f>
        <v>0.6767147898005349</v>
      </c>
      <c r="P148" s="124">
        <f>IF(RES_hhdet_tes!P148=0,"",RES_hhdet_tes!P148/RES_hhdet_fec!P148)</f>
        <v>0.68374970942393465</v>
      </c>
      <c r="Q148" s="124">
        <f>IF(RES_hhdet_tes!Q148=0,"",RES_hhdet_tes!Q148/RES_hhdet_fec!Q148)</f>
        <v>0.69214654714727919</v>
      </c>
      <c r="R148" s="124">
        <f>IF(RES_hhdet_tes!R148=0,"",RES_hhdet_tes!R148/RES_hhdet_fec!R148)</f>
        <v>0.70385689510031213</v>
      </c>
      <c r="S148" s="124">
        <f>IF(RES_hhdet_tes!S148=0,"",RES_hhdet_tes!S148/RES_hhdet_fec!S148)</f>
        <v>0.71796618790820643</v>
      </c>
      <c r="T148" s="124">
        <f>IF(RES_hhdet_tes!T148=0,"",RES_hhdet_tes!T148/RES_hhdet_fec!T148)</f>
        <v>0.73280059407486031</v>
      </c>
      <c r="U148" s="124">
        <f>IF(RES_hhdet_tes!U148=0,"",RES_hhdet_tes!U148/RES_hhdet_fec!U148)</f>
        <v>0.74670060662215409</v>
      </c>
      <c r="V148" s="124">
        <f>IF(RES_hhdet_tes!V148=0,"",RES_hhdet_tes!V148/RES_hhdet_fec!V148)</f>
        <v>0.76080892924694732</v>
      </c>
      <c r="W148" s="124">
        <f>IF(RES_hhdet_tes!W148=0,"",RES_hhdet_tes!W148/RES_hhdet_fec!W148)</f>
        <v>0.77239841054726588</v>
      </c>
      <c r="X148" s="124">
        <f>IF(RES_hhdet_tes!X148=0,"",RES_hhdet_tes!X148/RES_hhdet_fec!X148)</f>
        <v>0.78473494439019886</v>
      </c>
      <c r="Y148" s="124">
        <f>IF(RES_hhdet_tes!Y148=0,"",RES_hhdet_tes!Y148/RES_hhdet_fec!Y148)</f>
        <v>0.79610322396636191</v>
      </c>
      <c r="DA148" s="130" t="s">
        <v>2046</v>
      </c>
    </row>
    <row r="149" spans="1:105" ht="12" customHeight="1" x14ac:dyDescent="0.25">
      <c r="A149" s="97" t="s">
        <v>124</v>
      </c>
      <c r="B149" s="111" t="str">
        <f>IF(RES_hhdet_tes!B149=0,"",RES_hhdet_tes!B149/RES_hhdet_fec!B149)</f>
        <v/>
      </c>
      <c r="C149" s="111" t="str">
        <f>IF(RES_hhdet_tes!C149=0,"",RES_hhdet_tes!C149/RES_hhdet_fec!C149)</f>
        <v/>
      </c>
      <c r="D149" s="111">
        <f>IF(RES_hhdet_tes!D149=0,"",RES_hhdet_tes!D149/RES_hhdet_fec!D149)</f>
        <v>0.71483403588529881</v>
      </c>
      <c r="E149" s="111">
        <f>IF(RES_hhdet_tes!E149=0,"",RES_hhdet_tes!E149/RES_hhdet_fec!E149)</f>
        <v>0.7156992489599121</v>
      </c>
      <c r="F149" s="111">
        <f>IF(RES_hhdet_tes!F149=0,"",RES_hhdet_tes!F149/RES_hhdet_fec!F149)</f>
        <v>0.71652011408560623</v>
      </c>
      <c r="G149" s="111">
        <f>IF(RES_hhdet_tes!G149=0,"",RES_hhdet_tes!G149/RES_hhdet_fec!G149)</f>
        <v>0.71766286751857156</v>
      </c>
      <c r="H149" s="111">
        <f>IF(RES_hhdet_tes!H149=0,"",RES_hhdet_tes!H149/RES_hhdet_fec!H149)</f>
        <v>0.71868673266677585</v>
      </c>
      <c r="I149" s="111">
        <f>IF(RES_hhdet_tes!I149=0,"",RES_hhdet_tes!I149/RES_hhdet_fec!I149)</f>
        <v>0.72031496385386862</v>
      </c>
      <c r="J149" s="111">
        <f>IF(RES_hhdet_tes!J149=0,"",RES_hhdet_tes!J149/RES_hhdet_fec!J149)</f>
        <v>0.72223010537485788</v>
      </c>
      <c r="K149" s="111">
        <f>IF(RES_hhdet_tes!K149=0,"",RES_hhdet_tes!K149/RES_hhdet_fec!K149)</f>
        <v>0.72461493225868578</v>
      </c>
      <c r="L149" s="111">
        <f>IF(RES_hhdet_tes!L149=0,"",RES_hhdet_tes!L149/RES_hhdet_fec!L149)</f>
        <v>0.72840781968333457</v>
      </c>
      <c r="M149" s="111">
        <f>IF(RES_hhdet_tes!M149=0,"",RES_hhdet_tes!M149/RES_hhdet_fec!M149)</f>
        <v>0.73252439305696382</v>
      </c>
      <c r="N149" s="111">
        <f>IF(RES_hhdet_tes!N149=0,"",RES_hhdet_tes!N149/RES_hhdet_fec!N149)</f>
        <v>0.73906806350900067</v>
      </c>
      <c r="O149" s="111">
        <f>IF(RES_hhdet_tes!O149=0,"",RES_hhdet_tes!O149/RES_hhdet_fec!O149)</f>
        <v>0.74950928827437791</v>
      </c>
      <c r="P149" s="111">
        <f>IF(RES_hhdet_tes!P149=0,"",RES_hhdet_tes!P149/RES_hhdet_fec!P149)</f>
        <v>0.76361620131916186</v>
      </c>
      <c r="Q149" s="111">
        <f>IF(RES_hhdet_tes!Q149=0,"",RES_hhdet_tes!Q149/RES_hhdet_fec!Q149)</f>
        <v>0.76974557732605131</v>
      </c>
      <c r="R149" s="111">
        <f>IF(RES_hhdet_tes!R149=0,"",RES_hhdet_tes!R149/RES_hhdet_fec!R149)</f>
        <v>0.78219685967712738</v>
      </c>
      <c r="S149" s="111">
        <f>IF(RES_hhdet_tes!S149=0,"",RES_hhdet_tes!S149/RES_hhdet_fec!S149)</f>
        <v>0.79732326175969526</v>
      </c>
      <c r="T149" s="111">
        <f>IF(RES_hhdet_tes!T149=0,"",RES_hhdet_tes!T149/RES_hhdet_fec!T149)</f>
        <v>0.81986229149762724</v>
      </c>
      <c r="U149" s="111">
        <f>IF(RES_hhdet_tes!U149=0,"",RES_hhdet_tes!U149/RES_hhdet_fec!U149)</f>
        <v>0.84264215543930088</v>
      </c>
      <c r="V149" s="111">
        <f>IF(RES_hhdet_tes!V149=0,"",RES_hhdet_tes!V149/RES_hhdet_fec!V149)</f>
        <v>0.86684157809601137</v>
      </c>
      <c r="W149" s="111">
        <f>IF(RES_hhdet_tes!W149=0,"",RES_hhdet_tes!W149/RES_hhdet_fec!W149)</f>
        <v>0.88537423652658087</v>
      </c>
      <c r="X149" s="111">
        <f>IF(RES_hhdet_tes!X149=0,"",RES_hhdet_tes!X149/RES_hhdet_fec!X149)</f>
        <v>0.89702981144096416</v>
      </c>
      <c r="Y149" s="111">
        <f>IF(RES_hhdet_tes!Y149=0,"",RES_hhdet_tes!Y149/RES_hhdet_fec!Y149)</f>
        <v>0.90068078308345534</v>
      </c>
      <c r="DA149" s="63" t="s">
        <v>2047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>
        <f>IF(RES_hhdet_tes!D150=0,"",RES_hhdet_tes!D150/RES_hhdet_fec!D150)</f>
        <v>0.78558485798924393</v>
      </c>
      <c r="E150" s="111">
        <f>IF(RES_hhdet_tes!E150=0,"",RES_hhdet_tes!E150/RES_hhdet_fec!E150)</f>
        <v>0.7938030182827901</v>
      </c>
      <c r="F150" s="111">
        <f>IF(RES_hhdet_tes!F150=0,"",RES_hhdet_tes!F150/RES_hhdet_fec!F150)</f>
        <v>0.79288286578949996</v>
      </c>
      <c r="G150" s="111">
        <f>IF(RES_hhdet_tes!G150=0,"",RES_hhdet_tes!G150/RES_hhdet_fec!G150)</f>
        <v>0.80857049354834465</v>
      </c>
      <c r="H150" s="111">
        <f>IF(RES_hhdet_tes!H150=0,"",RES_hhdet_tes!H150/RES_hhdet_fec!H150)</f>
        <v>0.80296917131016798</v>
      </c>
      <c r="I150" s="111">
        <f>IF(RES_hhdet_tes!I150=0,"",RES_hhdet_tes!I150/RES_hhdet_fec!I150)</f>
        <v>0.80852915935450831</v>
      </c>
      <c r="J150" s="111">
        <f>IF(RES_hhdet_tes!J150=0,"",RES_hhdet_tes!J150/RES_hhdet_fec!J150)</f>
        <v>0.81102922297224656</v>
      </c>
      <c r="K150" s="111">
        <f>IF(RES_hhdet_tes!K150=0,"",RES_hhdet_tes!K150/RES_hhdet_fec!K150)</f>
        <v>0.81059719027541577</v>
      </c>
      <c r="L150" s="111">
        <f>IF(RES_hhdet_tes!L150=0,"",RES_hhdet_tes!L150/RES_hhdet_fec!L150)</f>
        <v>0.8181232257528761</v>
      </c>
      <c r="M150" s="111">
        <f>IF(RES_hhdet_tes!M150=0,"",RES_hhdet_tes!M150/RES_hhdet_fec!M150)</f>
        <v>0.82056807363348216</v>
      </c>
      <c r="N150" s="111">
        <f>IF(RES_hhdet_tes!N150=0,"",RES_hhdet_tes!N150/RES_hhdet_fec!N150)</f>
        <v>0.82558734847090731</v>
      </c>
      <c r="O150" s="111">
        <f>IF(RES_hhdet_tes!O150=0,"",RES_hhdet_tes!O150/RES_hhdet_fec!O150)</f>
        <v>0.82198177969928343</v>
      </c>
      <c r="P150" s="111">
        <f>IF(RES_hhdet_tes!P150=0,"",RES_hhdet_tes!P150/RES_hhdet_fec!P150)</f>
        <v>0.8490401170909978</v>
      </c>
      <c r="Q150" s="111">
        <f>IF(RES_hhdet_tes!Q150=0,"",RES_hhdet_tes!Q150/RES_hhdet_fec!Q150)</f>
        <v>0.85427073560508471</v>
      </c>
      <c r="R150" s="111">
        <f>IF(RES_hhdet_tes!R150=0,"",RES_hhdet_tes!R150/RES_hhdet_fec!R150)</f>
        <v>0.84820219500058724</v>
      </c>
      <c r="S150" s="111">
        <f>IF(RES_hhdet_tes!S150=0,"",RES_hhdet_tes!S150/RES_hhdet_fec!S150)</f>
        <v>0.86148836895590486</v>
      </c>
      <c r="T150" s="111">
        <f>IF(RES_hhdet_tes!T150=0,"",RES_hhdet_tes!T150/RES_hhdet_fec!T150)</f>
        <v>0.8565037936487514</v>
      </c>
      <c r="U150" s="111">
        <f>IF(RES_hhdet_tes!U150=0,"",RES_hhdet_tes!U150/RES_hhdet_fec!U150)</f>
        <v>0.87174888233482251</v>
      </c>
      <c r="V150" s="111">
        <f>IF(RES_hhdet_tes!V150=0,"",RES_hhdet_tes!V150/RES_hhdet_fec!V150)</f>
        <v>0.88728640066870201</v>
      </c>
      <c r="W150" s="111">
        <f>IF(RES_hhdet_tes!W150=0,"",RES_hhdet_tes!W150/RES_hhdet_fec!W150)</f>
        <v>0.91805710885920921</v>
      </c>
      <c r="X150" s="111">
        <f>IF(RES_hhdet_tes!X150=0,"",RES_hhdet_tes!X150/RES_hhdet_fec!X150)</f>
        <v>0.92852288033015307</v>
      </c>
      <c r="Y150" s="111">
        <f>IF(RES_hhdet_tes!Y150=0,"",RES_hhdet_tes!Y150/RES_hhdet_fec!Y150)</f>
        <v>0.9286956010447508</v>
      </c>
      <c r="DA150" s="63" t="s">
        <v>2048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>
        <f>IF(RES_hhdet_tes!D151=0,"",RES_hhdet_tes!D151/RES_hhdet_fec!D151)</f>
        <v>0.71483403588529881</v>
      </c>
      <c r="E151" s="112">
        <f>IF(RES_hhdet_tes!E151=0,"",RES_hhdet_tes!E151/RES_hhdet_fec!E151)</f>
        <v>0.71621623795849432</v>
      </c>
      <c r="F151" s="112">
        <f>IF(RES_hhdet_tes!F151=0,"",RES_hhdet_tes!F151/RES_hhdet_fec!F151)</f>
        <v>0.71621623795849432</v>
      </c>
      <c r="G151" s="112">
        <f>IF(RES_hhdet_tes!G151=0,"",RES_hhdet_tes!G151/RES_hhdet_fec!G151)</f>
        <v>0.71749980640764699</v>
      </c>
      <c r="H151" s="112">
        <f>IF(RES_hhdet_tes!H151=0,"",RES_hhdet_tes!H151/RES_hhdet_fec!H151)</f>
        <v>0.71749980640764699</v>
      </c>
      <c r="I151" s="112">
        <f>IF(RES_hhdet_tes!I151=0,"",RES_hhdet_tes!I151/RES_hhdet_fec!I151)</f>
        <v>0.72208202944278277</v>
      </c>
      <c r="J151" s="112">
        <f>IF(RES_hhdet_tes!J151=0,"",RES_hhdet_tes!J151/RES_hhdet_fec!J151)</f>
        <v>0.72364344899894928</v>
      </c>
      <c r="K151" s="112">
        <f>IF(RES_hhdet_tes!K151=0,"",RES_hhdet_tes!K151/RES_hhdet_fec!K151)</f>
        <v>0.7246410484772623</v>
      </c>
      <c r="L151" s="112">
        <f>IF(RES_hhdet_tes!L151=0,"",RES_hhdet_tes!L151/RES_hhdet_fec!L151)</f>
        <v>0.72944459900189129</v>
      </c>
      <c r="M151" s="112">
        <f>IF(RES_hhdet_tes!M151=0,"",RES_hhdet_tes!M151/RES_hhdet_fec!M151)</f>
        <v>0.72944459900189129</v>
      </c>
      <c r="N151" s="112">
        <f>IF(RES_hhdet_tes!N151=0,"",RES_hhdet_tes!N151/RES_hhdet_fec!N151)</f>
        <v>0.73490651017536179</v>
      </c>
      <c r="O151" s="112">
        <f>IF(RES_hhdet_tes!O151=0,"",RES_hhdet_tes!O151/RES_hhdet_fec!O151)</f>
        <v>0.74024704783303874</v>
      </c>
      <c r="P151" s="112">
        <f>IF(RES_hhdet_tes!P151=0,"",RES_hhdet_tes!P151/RES_hhdet_fec!P151)</f>
        <v>0.77680772558351874</v>
      </c>
      <c r="Q151" s="112">
        <f>IF(RES_hhdet_tes!Q151=0,"",RES_hhdet_tes!Q151/RES_hhdet_fec!Q151)</f>
        <v>0.79103097995700256</v>
      </c>
      <c r="R151" s="112">
        <f>IF(RES_hhdet_tes!R151=0,"",RES_hhdet_tes!R151/RES_hhdet_fec!R151)</f>
        <v>0.79103097995700278</v>
      </c>
      <c r="S151" s="112">
        <f>IF(RES_hhdet_tes!S151=0,"",RES_hhdet_tes!S151/RES_hhdet_fec!S151)</f>
        <v>0.80391092913199858</v>
      </c>
      <c r="T151" s="112">
        <f>IF(RES_hhdet_tes!T151=0,"",RES_hhdet_tes!T151/RES_hhdet_fec!T151)</f>
        <v>0.80391092913199869</v>
      </c>
      <c r="U151" s="112">
        <f>IF(RES_hhdet_tes!U151=0,"",RES_hhdet_tes!U151/RES_hhdet_fec!U151)</f>
        <v>0.82445257324104293</v>
      </c>
      <c r="V151" s="112">
        <f>IF(RES_hhdet_tes!V151=0,"",RES_hhdet_tes!V151/RES_hhdet_fec!V151)</f>
        <v>0.8440284372780319</v>
      </c>
      <c r="W151" s="112">
        <f>IF(RES_hhdet_tes!W151=0,"",RES_hhdet_tes!W151/RES_hhdet_fec!W151)</f>
        <v>0.88957267595948142</v>
      </c>
      <c r="X151" s="112">
        <f>IF(RES_hhdet_tes!X151=0,"",RES_hhdet_tes!X151/RES_hhdet_fec!X151)</f>
        <v>0.90374292221548269</v>
      </c>
      <c r="Y151" s="112">
        <f>IF(RES_hhdet_tes!Y151=0,"",RES_hhdet_tes!Y151/RES_hhdet_fec!Y151)</f>
        <v>0.90475964576601642</v>
      </c>
      <c r="DA151" s="131" t="s">
        <v>2049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>
        <f>IF(RES_hhdet_tes!D152=0,"",RES_hhdet_tes!D152/RES_hhdet_fec!D152)</f>
        <v>1</v>
      </c>
      <c r="E152" s="113">
        <f>IF(RES_hhdet_tes!E152=0,"",RES_hhdet_tes!E152/RES_hhdet_fec!E152)</f>
        <v>1</v>
      </c>
      <c r="F152" s="113">
        <f>IF(RES_hhdet_tes!F152=0,"",RES_hhdet_tes!F152/RES_hhdet_fec!F152)</f>
        <v>1</v>
      </c>
      <c r="G152" s="113">
        <f>IF(RES_hhdet_tes!G152=0,"",RES_hhdet_tes!G152/RES_hhdet_fec!G152)</f>
        <v>1</v>
      </c>
      <c r="H152" s="113">
        <f>IF(RES_hhdet_tes!H152=0,"",RES_hhdet_tes!H152/RES_hhdet_fec!H152)</f>
        <v>1</v>
      </c>
      <c r="I152" s="113">
        <f>IF(RES_hhdet_tes!I152=0,"",RES_hhdet_tes!I152/RES_hhdet_fec!I152)</f>
        <v>1</v>
      </c>
      <c r="J152" s="113">
        <f>IF(RES_hhdet_tes!J152=0,"",RES_hhdet_tes!J152/RES_hhdet_fec!J152)</f>
        <v>1</v>
      </c>
      <c r="K152" s="113">
        <f>IF(RES_hhdet_tes!K152=0,"",RES_hhdet_tes!K152/RES_hhdet_fec!K152)</f>
        <v>1</v>
      </c>
      <c r="L152" s="113">
        <f>IF(RES_hhdet_tes!L152=0,"",RES_hhdet_tes!L152/RES_hhdet_fec!L152)</f>
        <v>1</v>
      </c>
      <c r="M152" s="113">
        <f>IF(RES_hhdet_tes!M152=0,"",RES_hhdet_tes!M152/RES_hhdet_fec!M152)</f>
        <v>1</v>
      </c>
      <c r="N152" s="113">
        <f>IF(RES_hhdet_tes!N152=0,"",RES_hhdet_tes!N152/RES_hhdet_fec!N152)</f>
        <v>1</v>
      </c>
      <c r="O152" s="113">
        <f>IF(RES_hhdet_tes!O152=0,"",RES_hhdet_tes!O152/RES_hhdet_fec!O152)</f>
        <v>1</v>
      </c>
      <c r="P152" s="113">
        <f>IF(RES_hhdet_tes!P152=0,"",RES_hhdet_tes!P152/RES_hhdet_fec!P152)</f>
        <v>1</v>
      </c>
      <c r="Q152" s="113">
        <f>IF(RES_hhdet_tes!Q152=0,"",RES_hhdet_tes!Q152/RES_hhdet_fec!Q152)</f>
        <v>1</v>
      </c>
      <c r="R152" s="113">
        <f>IF(RES_hhdet_tes!R152=0,"",RES_hhdet_tes!R152/RES_hhdet_fec!R152)</f>
        <v>1</v>
      </c>
      <c r="S152" s="113">
        <f>IF(RES_hhdet_tes!S152=0,"",RES_hhdet_tes!S152/RES_hhdet_fec!S152)</f>
        <v>1</v>
      </c>
      <c r="T152" s="113">
        <f>IF(RES_hhdet_tes!T152=0,"",RES_hhdet_tes!T152/RES_hhdet_fec!T152)</f>
        <v>1</v>
      </c>
      <c r="U152" s="113">
        <f>IF(RES_hhdet_tes!U152=0,"",RES_hhdet_tes!U152/RES_hhdet_fec!U152)</f>
        <v>1</v>
      </c>
      <c r="V152" s="113">
        <f>IF(RES_hhdet_tes!V152=0,"",RES_hhdet_tes!V152/RES_hhdet_fec!V152)</f>
        <v>1</v>
      </c>
      <c r="W152" s="113">
        <f>IF(RES_hhdet_tes!W152=0,"",RES_hhdet_tes!W152/RES_hhdet_fec!W152)</f>
        <v>1</v>
      </c>
      <c r="X152" s="113">
        <f>IF(RES_hhdet_tes!X152=0,"",RES_hhdet_tes!X152/RES_hhdet_fec!X152)</f>
        <v>1</v>
      </c>
      <c r="Y152" s="113">
        <f>IF(RES_hhdet_tes!Y152=0,"",RES_hhdet_tes!Y152/RES_hhdet_fec!Y152)</f>
        <v>1</v>
      </c>
      <c r="DA152" s="132" t="s">
        <v>2050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0.61827213820827298</v>
      </c>
      <c r="C153" s="112">
        <f>IF(RES_hhdet_tes!C153=0,"",RES_hhdet_tes!C153/RES_hhdet_fec!C153)</f>
        <v>0.62311881602562802</v>
      </c>
      <c r="D153" s="112">
        <f>IF(RES_hhdet_tes!D153=0,"",RES_hhdet_tes!D153/RES_hhdet_fec!D153)</f>
        <v>0.6280326019674255</v>
      </c>
      <c r="E153" s="112">
        <f>IF(RES_hhdet_tes!E153=0,"",RES_hhdet_tes!E153/RES_hhdet_fec!E153)</f>
        <v>0.63208486024124089</v>
      </c>
      <c r="F153" s="112">
        <f>IF(RES_hhdet_tes!F153=0,"",RES_hhdet_tes!F153/RES_hhdet_fec!F153)</f>
        <v>0.63550359901666309</v>
      </c>
      <c r="G153" s="112">
        <f>IF(RES_hhdet_tes!G153=0,"",RES_hhdet_tes!G153/RES_hhdet_fec!G153)</f>
        <v>0.63852458821064162</v>
      </c>
      <c r="H153" s="112">
        <f>IF(RES_hhdet_tes!H153=0,"",RES_hhdet_tes!H153/RES_hhdet_fec!H153)</f>
        <v>0.64154905957975683</v>
      </c>
      <c r="I153" s="112">
        <f>IF(RES_hhdet_tes!I153=0,"",RES_hhdet_tes!I153/RES_hhdet_fec!I153)</f>
        <v>0.64313299574006955</v>
      </c>
      <c r="J153" s="112">
        <f>IF(RES_hhdet_tes!J153=0,"",RES_hhdet_tes!J153/RES_hhdet_fec!J153)</f>
        <v>0.64471293396495766</v>
      </c>
      <c r="K153" s="112">
        <f>IF(RES_hhdet_tes!K153=0,"",RES_hhdet_tes!K153/RES_hhdet_fec!K153)</f>
        <v>0.64719787527973893</v>
      </c>
      <c r="L153" s="112">
        <f>IF(RES_hhdet_tes!L153=0,"",RES_hhdet_tes!L153/RES_hhdet_fec!L153)</f>
        <v>0.64979935139625611</v>
      </c>
      <c r="M153" s="112">
        <f>IF(RES_hhdet_tes!M153=0,"",RES_hhdet_tes!M153/RES_hhdet_fec!M153)</f>
        <v>0.65282951517467658</v>
      </c>
      <c r="N153" s="112">
        <f>IF(RES_hhdet_tes!N153=0,"",RES_hhdet_tes!N153/RES_hhdet_fec!N153)</f>
        <v>0.65693252113678624</v>
      </c>
      <c r="O153" s="112">
        <f>IF(RES_hhdet_tes!O153=0,"",RES_hhdet_tes!O153/RES_hhdet_fec!O153)</f>
        <v>0.6636064502129464</v>
      </c>
      <c r="P153" s="112">
        <f>IF(RES_hhdet_tes!P153=0,"",RES_hhdet_tes!P153/RES_hhdet_fec!P153)</f>
        <v>0.67077563596750045</v>
      </c>
      <c r="Q153" s="112">
        <f>IF(RES_hhdet_tes!Q153=0,"",RES_hhdet_tes!Q153/RES_hhdet_fec!Q153)</f>
        <v>0.68046367626360127</v>
      </c>
      <c r="R153" s="112">
        <f>IF(RES_hhdet_tes!R153=0,"",RES_hhdet_tes!R153/RES_hhdet_fec!R153)</f>
        <v>0.69371316272773376</v>
      </c>
      <c r="S153" s="112">
        <f>IF(RES_hhdet_tes!S153=0,"",RES_hhdet_tes!S153/RES_hhdet_fec!S153)</f>
        <v>0.70794583940290567</v>
      </c>
      <c r="T153" s="112">
        <f>IF(RES_hhdet_tes!T153=0,"",RES_hhdet_tes!T153/RES_hhdet_fec!T153)</f>
        <v>0.72440755076429342</v>
      </c>
      <c r="U153" s="112">
        <f>IF(RES_hhdet_tes!U153=0,"",RES_hhdet_tes!U153/RES_hhdet_fec!U153)</f>
        <v>0.73899116633639017</v>
      </c>
      <c r="V153" s="112">
        <f>IF(RES_hhdet_tes!V153=0,"",RES_hhdet_tes!V153/RES_hhdet_fec!V153)</f>
        <v>0.75334875891051334</v>
      </c>
      <c r="W153" s="112">
        <f>IF(RES_hhdet_tes!W153=0,"",RES_hhdet_tes!W153/RES_hhdet_fec!W153)</f>
        <v>0.76579101775618186</v>
      </c>
      <c r="X153" s="112">
        <f>IF(RES_hhdet_tes!X153=0,"",RES_hhdet_tes!X153/RES_hhdet_fec!X153)</f>
        <v>0.77811768690954686</v>
      </c>
      <c r="Y153" s="112">
        <f>IF(RES_hhdet_tes!Y153=0,"",RES_hhdet_tes!Y153/RES_hhdet_fec!Y153)</f>
        <v>0.79014538036662985</v>
      </c>
      <c r="DA153" s="131" t="s">
        <v>2051</v>
      </c>
    </row>
    <row r="154" spans="1:105" ht="12" customHeight="1" x14ac:dyDescent="0.25">
      <c r="A154" s="107" t="s">
        <v>121</v>
      </c>
      <c r="B154" s="113">
        <f>IF(RES_hhdet_tes!B154=0,"",RES_hhdet_tes!B154/RES_hhdet_fec!B154)</f>
        <v>0.72947678065317068</v>
      </c>
      <c r="C154" s="113">
        <f>IF(RES_hhdet_tes!C154=0,"",RES_hhdet_tes!C154/RES_hhdet_fec!C154)</f>
        <v>0.70292755467995771</v>
      </c>
      <c r="D154" s="113">
        <f>IF(RES_hhdet_tes!D154=0,"",RES_hhdet_tes!D154/RES_hhdet_fec!D154)</f>
        <v>0.71240193025600762</v>
      </c>
      <c r="E154" s="113">
        <f>IF(RES_hhdet_tes!E154=0,"",RES_hhdet_tes!E154/RES_hhdet_fec!E154)</f>
        <v>0.72412107338195586</v>
      </c>
      <c r="F154" s="113">
        <f>IF(RES_hhdet_tes!F154=0,"",RES_hhdet_tes!F154/RES_hhdet_fec!F154)</f>
        <v>0.72554225230549119</v>
      </c>
      <c r="G154" s="113">
        <f>IF(RES_hhdet_tes!G154=0,"",RES_hhdet_tes!G154/RES_hhdet_fec!G154)</f>
        <v>0.74607357192787693</v>
      </c>
      <c r="H154" s="113">
        <f>IF(RES_hhdet_tes!H154=0,"",RES_hhdet_tes!H154/RES_hhdet_fec!H154)</f>
        <v>0.74174410473143371</v>
      </c>
      <c r="I154" s="113">
        <f>IF(RES_hhdet_tes!I154=0,"",RES_hhdet_tes!I154/RES_hhdet_fec!I154)</f>
        <v>0.74712824428034663</v>
      </c>
      <c r="J154" s="113">
        <f>IF(RES_hhdet_tes!J154=0,"",RES_hhdet_tes!J154/RES_hhdet_fec!J154)</f>
        <v>0.75000618593807389</v>
      </c>
      <c r="K154" s="113">
        <f>IF(RES_hhdet_tes!K154=0,"",RES_hhdet_tes!K154/RES_hhdet_fec!K154)</f>
        <v>0.74952792860037654</v>
      </c>
      <c r="L154" s="113">
        <f>IF(RES_hhdet_tes!L154=0,"",RES_hhdet_tes!L154/RES_hhdet_fec!L154)</f>
        <v>0.75594184218060523</v>
      </c>
      <c r="M154" s="113">
        <f>IF(RES_hhdet_tes!M154=0,"",RES_hhdet_tes!M154/RES_hhdet_fec!M154)</f>
        <v>0.76057959680741416</v>
      </c>
      <c r="N154" s="113">
        <f>IF(RES_hhdet_tes!N154=0,"",RES_hhdet_tes!N154/RES_hhdet_fec!N154)</f>
        <v>0.76435013263874763</v>
      </c>
      <c r="O154" s="113">
        <f>IF(RES_hhdet_tes!O154=0,"",RES_hhdet_tes!O154/RES_hhdet_fec!O154)</f>
        <v>0.75991131657309952</v>
      </c>
      <c r="P154" s="113">
        <f>IF(RES_hhdet_tes!P154=0,"",RES_hhdet_tes!P154/RES_hhdet_fec!P154)</f>
        <v>0.76658039046194648</v>
      </c>
      <c r="Q154" s="113">
        <f>IF(RES_hhdet_tes!Q154=0,"",RES_hhdet_tes!Q154/RES_hhdet_fec!Q154)</f>
        <v>0.7707164532075319</v>
      </c>
      <c r="R154" s="113">
        <f>IF(RES_hhdet_tes!R154=0,"",RES_hhdet_tes!R154/RES_hhdet_fec!R154)</f>
        <v>0.7723598573008017</v>
      </c>
      <c r="S154" s="113">
        <f>IF(RES_hhdet_tes!S154=0,"",RES_hhdet_tes!S154/RES_hhdet_fec!S154)</f>
        <v>0.78584140710516814</v>
      </c>
      <c r="T154" s="113">
        <f>IF(RES_hhdet_tes!T154=0,"",RES_hhdet_tes!T154/RES_hhdet_fec!T154)</f>
        <v>0.79081600227577908</v>
      </c>
      <c r="U154" s="113">
        <f>IF(RES_hhdet_tes!U154=0,"",RES_hhdet_tes!U154/RES_hhdet_fec!U154)</f>
        <v>0.80046657945503852</v>
      </c>
      <c r="V154" s="113">
        <f>IF(RES_hhdet_tes!V154=0,"",RES_hhdet_tes!V154/RES_hhdet_fec!V154)</f>
        <v>0.81322636794920644</v>
      </c>
      <c r="W154" s="113">
        <f>IF(RES_hhdet_tes!W154=0,"",RES_hhdet_tes!W154/RES_hhdet_fec!W154)</f>
        <v>0.81779312803974258</v>
      </c>
      <c r="X154" s="113">
        <f>IF(RES_hhdet_tes!X154=0,"",RES_hhdet_tes!X154/RES_hhdet_fec!X154)</f>
        <v>0.82937714092063886</v>
      </c>
      <c r="Y154" s="113">
        <f>IF(RES_hhdet_tes!Y154=0,"",RES_hhdet_tes!Y154/RES_hhdet_fec!Y154)</f>
        <v>0.83784930158021931</v>
      </c>
      <c r="DA154" s="132" t="s">
        <v>2052</v>
      </c>
    </row>
    <row r="155" spans="1:105" ht="12" customHeight="1" x14ac:dyDescent="0.25">
      <c r="A155" s="108" t="s">
        <v>53</v>
      </c>
      <c r="B155" s="111">
        <f>IF(RES_hhdet_tes!B155=0,"",RES_hhdet_tes!B155/RES_hhdet_fec!B155)</f>
        <v>0.61827213820827298</v>
      </c>
      <c r="C155" s="111">
        <f>IF(RES_hhdet_tes!C155=0,"",RES_hhdet_tes!C155/RES_hhdet_fec!C155)</f>
        <v>0.62304381157810751</v>
      </c>
      <c r="D155" s="111">
        <f>IF(RES_hhdet_tes!D155=0,"",RES_hhdet_tes!D155/RES_hhdet_fec!D155)</f>
        <v>0.62891078752141516</v>
      </c>
      <c r="E155" s="111">
        <f>IF(RES_hhdet_tes!E155=0,"",RES_hhdet_tes!E155/RES_hhdet_fec!E155)</f>
        <v>0.63240193845307813</v>
      </c>
      <c r="F155" s="111">
        <f>IF(RES_hhdet_tes!F155=0,"",RES_hhdet_tes!F155/RES_hhdet_fec!F155)</f>
        <v>0.63542826699258059</v>
      </c>
      <c r="G155" s="111">
        <f>IF(RES_hhdet_tes!G155=0,"",RES_hhdet_tes!G155/RES_hhdet_fec!G155)</f>
        <v>0.63856802518559341</v>
      </c>
      <c r="H155" s="111">
        <f>IF(RES_hhdet_tes!H155=0,"",RES_hhdet_tes!H155/RES_hhdet_fec!H155)</f>
        <v>0.64159509432923301</v>
      </c>
      <c r="I155" s="111">
        <f>IF(RES_hhdet_tes!I155=0,"",RES_hhdet_tes!I155/RES_hhdet_fec!I155)</f>
        <v>0.645181843865273</v>
      </c>
      <c r="J155" s="111">
        <f>IF(RES_hhdet_tes!J155=0,"",RES_hhdet_tes!J155/RES_hhdet_fec!J155)</f>
        <v>0.64669702712607036</v>
      </c>
      <c r="K155" s="111">
        <f>IF(RES_hhdet_tes!K155=0,"",RES_hhdet_tes!K155/RES_hhdet_fec!K155)</f>
        <v>0.64796017594191702</v>
      </c>
      <c r="L155" s="111">
        <f>IF(RES_hhdet_tes!L155=0,"",RES_hhdet_tes!L155/RES_hhdet_fec!L155)</f>
        <v>0.64995683238465851</v>
      </c>
      <c r="M155" s="111">
        <f>IF(RES_hhdet_tes!M155=0,"",RES_hhdet_tes!M155/RES_hhdet_fec!M155)</f>
        <v>0.65189965151996176</v>
      </c>
      <c r="N155" s="111">
        <f>IF(RES_hhdet_tes!N155=0,"",RES_hhdet_tes!N155/RES_hhdet_fec!N155)</f>
        <v>0.65507482530214078</v>
      </c>
      <c r="O155" s="111">
        <f>IF(RES_hhdet_tes!O155=0,"",RES_hhdet_tes!O155/RES_hhdet_fec!O155)</f>
        <v>0.66121560197705787</v>
      </c>
      <c r="P155" s="111">
        <f>IF(RES_hhdet_tes!P155=0,"",RES_hhdet_tes!P155/RES_hhdet_fec!P155)</f>
        <v>0.67022586773325976</v>
      </c>
      <c r="Q155" s="111">
        <f>IF(RES_hhdet_tes!Q155=0,"",RES_hhdet_tes!Q155/RES_hhdet_fec!Q155)</f>
        <v>0.68469681336378718</v>
      </c>
      <c r="R155" s="111">
        <f>IF(RES_hhdet_tes!R155=0,"",RES_hhdet_tes!R155/RES_hhdet_fec!R155)</f>
        <v>0.69684531327993338</v>
      </c>
      <c r="S155" s="111">
        <f>IF(RES_hhdet_tes!S155=0,"",RES_hhdet_tes!S155/RES_hhdet_fec!S155)</f>
        <v>0.70764050204109619</v>
      </c>
      <c r="T155" s="111">
        <f>IF(RES_hhdet_tes!T155=0,"",RES_hhdet_tes!T155/RES_hhdet_fec!T155)</f>
        <v>0.72192816661977655</v>
      </c>
      <c r="U155" s="111">
        <f>IF(RES_hhdet_tes!U155=0,"",RES_hhdet_tes!U155/RES_hhdet_fec!U155)</f>
        <v>0.73499794564935961</v>
      </c>
      <c r="V155" s="111">
        <f>IF(RES_hhdet_tes!V155=0,"",RES_hhdet_tes!V155/RES_hhdet_fec!V155)</f>
        <v>0.74970597160677366</v>
      </c>
      <c r="W155" s="111">
        <f>IF(RES_hhdet_tes!W155=0,"",RES_hhdet_tes!W155/RES_hhdet_fec!W155)</f>
        <v>0.76402202210572634</v>
      </c>
      <c r="X155" s="111">
        <f>IF(RES_hhdet_tes!X155=0,"",RES_hhdet_tes!X155/RES_hhdet_fec!X155)</f>
        <v>0.77904157787010764</v>
      </c>
      <c r="Y155" s="111">
        <f>IF(RES_hhdet_tes!Y155=0,"",RES_hhdet_tes!Y155/RES_hhdet_fec!Y155)</f>
        <v>0.79068270796803641</v>
      </c>
      <c r="DA155" s="63" t="s">
        <v>2053</v>
      </c>
    </row>
    <row r="156" spans="1:105" ht="12" customHeight="1" x14ac:dyDescent="0.25">
      <c r="A156" s="108" t="s">
        <v>52</v>
      </c>
      <c r="B156" s="111">
        <f>IF(RES_hhdet_tes!B156=0,"",RES_hhdet_tes!B156/RES_hhdet_fec!B156)</f>
        <v>1</v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X156" s="111">
        <f>IF(RES_hhdet_tes!X156=0,"",RES_hhdet_tes!X156/RES_hhdet_fec!X156)</f>
        <v>1</v>
      </c>
      <c r="Y156" s="111">
        <f>IF(RES_hhdet_tes!Y156=0,"",RES_hhdet_tes!Y156/RES_hhdet_fec!Y156)</f>
        <v>1</v>
      </c>
      <c r="DA156" s="63" t="s">
        <v>2054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0.76770167268012424</v>
      </c>
      <c r="C157" s="124">
        <f>IF(RES_hhdet_tes!C157=0,"",RES_hhdet_tes!C157/RES_hhdet_fec!C157)</f>
        <v>0.77098224490460243</v>
      </c>
      <c r="D157" s="124">
        <f>IF(RES_hhdet_tes!D157=0,"",RES_hhdet_tes!D157/RES_hhdet_fec!D157)</f>
        <v>0.77441947842787906</v>
      </c>
      <c r="E157" s="124">
        <f>IF(RES_hhdet_tes!E157=0,"",RES_hhdet_tes!E157/RES_hhdet_fec!E157)</f>
        <v>0.77716486517140049</v>
      </c>
      <c r="F157" s="124">
        <f>IF(RES_hhdet_tes!F157=0,"",RES_hhdet_tes!F157/RES_hhdet_fec!F157)</f>
        <v>0.77949648180789899</v>
      </c>
      <c r="G157" s="124">
        <f>IF(RES_hhdet_tes!G157=0,"",RES_hhdet_tes!G157/RES_hhdet_fec!G157)</f>
        <v>0.7815908413658581</v>
      </c>
      <c r="H157" s="124">
        <f>IF(RES_hhdet_tes!H157=0,"",RES_hhdet_tes!H157/RES_hhdet_fec!H157)</f>
        <v>0.78367687891655435</v>
      </c>
      <c r="I157" s="124">
        <f>IF(RES_hhdet_tes!I157=0,"",RES_hhdet_tes!I157/RES_hhdet_fec!I157)</f>
        <v>0.7849852866622663</v>
      </c>
      <c r="J157" s="124">
        <f>IF(RES_hhdet_tes!J157=0,"",RES_hhdet_tes!J157/RES_hhdet_fec!J157)</f>
        <v>0.78609804109738579</v>
      </c>
      <c r="K157" s="124">
        <f>IF(RES_hhdet_tes!K157=0,"",RES_hhdet_tes!K157/RES_hhdet_fec!K157)</f>
        <v>0.7876401810774537</v>
      </c>
      <c r="L157" s="124">
        <f>IF(RES_hhdet_tes!L157=0,"",RES_hhdet_tes!L157/RES_hhdet_fec!L157)</f>
        <v>0.78926481324793696</v>
      </c>
      <c r="M157" s="124">
        <f>IF(RES_hhdet_tes!M157=0,"",RES_hhdet_tes!M157/RES_hhdet_fec!M157)</f>
        <v>0.79090852804128997</v>
      </c>
      <c r="N157" s="124">
        <f>IF(RES_hhdet_tes!N157=0,"",RES_hhdet_tes!N157/RES_hhdet_fec!N157)</f>
        <v>0.79285056160090683</v>
      </c>
      <c r="O157" s="124">
        <f>IF(RES_hhdet_tes!O157=0,"",RES_hhdet_tes!O157/RES_hhdet_fec!O157)</f>
        <v>0.79561446600748176</v>
      </c>
      <c r="P157" s="124">
        <f>IF(RES_hhdet_tes!P157=0,"",RES_hhdet_tes!P157/RES_hhdet_fec!P157)</f>
        <v>0.79850390235929758</v>
      </c>
      <c r="Q157" s="124">
        <f>IF(RES_hhdet_tes!Q157=0,"",RES_hhdet_tes!Q157/RES_hhdet_fec!Q157)</f>
        <v>0.80263906627428905</v>
      </c>
      <c r="R157" s="124">
        <f>IF(RES_hhdet_tes!R157=0,"",RES_hhdet_tes!R157/RES_hhdet_fec!R157)</f>
        <v>0.80881142294672537</v>
      </c>
      <c r="S157" s="124">
        <f>IF(RES_hhdet_tes!S157=0,"",RES_hhdet_tes!S157/RES_hhdet_fec!S157)</f>
        <v>0.81647580821810195</v>
      </c>
      <c r="T157" s="124">
        <f>IF(RES_hhdet_tes!T157=0,"",RES_hhdet_tes!T157/RES_hhdet_fec!T157)</f>
        <v>0.8274894280225954</v>
      </c>
      <c r="U157" s="124">
        <f>IF(RES_hhdet_tes!U157=0,"",RES_hhdet_tes!U157/RES_hhdet_fec!U157)</f>
        <v>0.83858165943163443</v>
      </c>
      <c r="V157" s="124">
        <f>IF(RES_hhdet_tes!V157=0,"",RES_hhdet_tes!V157/RES_hhdet_fec!V157)</f>
        <v>0.85093623095741222</v>
      </c>
      <c r="W157" s="124">
        <f>IF(RES_hhdet_tes!W157=0,"",RES_hhdet_tes!W157/RES_hhdet_fec!W157)</f>
        <v>0.86243917963861105</v>
      </c>
      <c r="X157" s="124">
        <f>IF(RES_hhdet_tes!X157=0,"",RES_hhdet_tes!X157/RES_hhdet_fec!X157)</f>
        <v>0.87437393141847619</v>
      </c>
      <c r="Y157" s="124">
        <f>IF(RES_hhdet_tes!Y157=0,"",RES_hhdet_tes!Y157/RES_hhdet_fec!Y157)</f>
        <v>0.885129967056557</v>
      </c>
      <c r="DA157" s="130" t="s">
        <v>2055</v>
      </c>
    </row>
    <row r="158" spans="1:105" ht="12" customHeight="1" x14ac:dyDescent="0.25">
      <c r="A158" s="97" t="s">
        <v>50</v>
      </c>
      <c r="B158" s="111" t="str">
        <f>IF(RES_hhdet_tes!B158=0,"",RES_hhdet_tes!B158/RES_hhdet_fec!B158)</f>
        <v/>
      </c>
      <c r="C158" s="111" t="str">
        <f>IF(RES_hhdet_tes!C158=0,"",RES_hhdet_tes!C158/RES_hhdet_fec!C158)</f>
        <v/>
      </c>
      <c r="D158" s="111" t="str">
        <f>IF(RES_hhdet_tes!D158=0,"",RES_hhdet_tes!D158/RES_hhdet_fec!D158)</f>
        <v/>
      </c>
      <c r="E158" s="111" t="str">
        <f>IF(RES_hhdet_tes!E158=0,"",RES_hhdet_tes!E158/RES_hhdet_fec!E158)</f>
        <v/>
      </c>
      <c r="F158" s="111" t="str">
        <f>IF(RES_hhdet_tes!F158=0,"",RES_hhdet_tes!F158/RES_hhdet_fec!F158)</f>
        <v/>
      </c>
      <c r="G158" s="111" t="str">
        <f>IF(RES_hhdet_tes!G158=0,"",RES_hhdet_tes!G158/RES_hhdet_fec!G158)</f>
        <v/>
      </c>
      <c r="H158" s="111" t="str">
        <f>IF(RES_hhdet_tes!H158=0,"",RES_hhdet_tes!H158/RES_hhdet_fec!H158)</f>
        <v/>
      </c>
      <c r="I158" s="111" t="str">
        <f>IF(RES_hhdet_tes!I158=0,"",RES_hhdet_tes!I158/RES_hhdet_fec!I158)</f>
        <v/>
      </c>
      <c r="J158" s="111" t="str">
        <f>IF(RES_hhdet_tes!J158=0,"",RES_hhdet_tes!J158/RES_hhdet_fec!J158)</f>
        <v/>
      </c>
      <c r="K158" s="111" t="str">
        <f>IF(RES_hhdet_tes!K158=0,"",RES_hhdet_tes!K158/RES_hhdet_fec!K158)</f>
        <v/>
      </c>
      <c r="L158" s="111" t="str">
        <f>IF(RES_hhdet_tes!L158=0,"",RES_hhdet_tes!L158/RES_hhdet_fec!L158)</f>
        <v/>
      </c>
      <c r="M158" s="111" t="str">
        <f>IF(RES_hhdet_tes!M158=0,"",RES_hhdet_tes!M158/RES_hhdet_fec!M158)</f>
        <v/>
      </c>
      <c r="N158" s="111" t="str">
        <f>IF(RES_hhdet_tes!N158=0,"",RES_hhdet_tes!N158/RES_hhdet_fec!N158)</f>
        <v/>
      </c>
      <c r="O158" s="111" t="str">
        <f>IF(RES_hhdet_tes!O158=0,"",RES_hhdet_tes!O158/RES_hhdet_fec!O158)</f>
        <v/>
      </c>
      <c r="P158" s="111" t="str">
        <f>IF(RES_hhdet_tes!P158=0,"",RES_hhdet_tes!P158/RES_hhdet_fec!P158)</f>
        <v/>
      </c>
      <c r="Q158" s="111" t="str">
        <f>IF(RES_hhdet_tes!Q158=0,"",RES_hhdet_tes!Q158/RES_hhdet_fec!Q158)</f>
        <v/>
      </c>
      <c r="R158" s="111" t="str">
        <f>IF(RES_hhdet_tes!R158=0,"",RES_hhdet_tes!R158/RES_hhdet_fec!R158)</f>
        <v/>
      </c>
      <c r="S158" s="111" t="str">
        <f>IF(RES_hhdet_tes!S158=0,"",RES_hhdet_tes!S158/RES_hhdet_fec!S158)</f>
        <v/>
      </c>
      <c r="T158" s="111" t="str">
        <f>IF(RES_hhdet_tes!T158=0,"",RES_hhdet_tes!T158/RES_hhdet_fec!T158)</f>
        <v/>
      </c>
      <c r="U158" s="111" t="str">
        <f>IF(RES_hhdet_tes!U158=0,"",RES_hhdet_tes!U158/RES_hhdet_fec!U158)</f>
        <v/>
      </c>
      <c r="V158" s="111" t="str">
        <f>IF(RES_hhdet_tes!V158=0,"",RES_hhdet_tes!V158/RES_hhdet_fec!V158)</f>
        <v/>
      </c>
      <c r="W158" s="111" t="str">
        <f>IF(RES_hhdet_tes!W158=0,"",RES_hhdet_tes!W158/RES_hhdet_fec!W158)</f>
        <v/>
      </c>
      <c r="X158" s="111" t="str">
        <f>IF(RES_hhdet_tes!X158=0,"",RES_hhdet_tes!X158/RES_hhdet_fec!X158)</f>
        <v/>
      </c>
      <c r="Y158" s="111" t="str">
        <f>IF(RES_hhdet_tes!Y158=0,"",RES_hhdet_tes!Y158/RES_hhdet_fec!Y158)</f>
        <v/>
      </c>
      <c r="DA158" s="63" t="s">
        <v>2056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0.76770167268012424</v>
      </c>
      <c r="C159" s="45">
        <f>IF(RES_hhdet_tes!C159=0,"",RES_hhdet_tes!C159/RES_hhdet_fec!C159)</f>
        <v>0.77098224490460243</v>
      </c>
      <c r="D159" s="45">
        <f>IF(RES_hhdet_tes!D159=0,"",RES_hhdet_tes!D159/RES_hhdet_fec!D159)</f>
        <v>0.77441947842787906</v>
      </c>
      <c r="E159" s="45">
        <f>IF(RES_hhdet_tes!E159=0,"",RES_hhdet_tes!E159/RES_hhdet_fec!E159)</f>
        <v>0.77716486517140049</v>
      </c>
      <c r="F159" s="45">
        <f>IF(RES_hhdet_tes!F159=0,"",RES_hhdet_tes!F159/RES_hhdet_fec!F159)</f>
        <v>0.77949648180789899</v>
      </c>
      <c r="G159" s="45">
        <f>IF(RES_hhdet_tes!G159=0,"",RES_hhdet_tes!G159/RES_hhdet_fec!G159)</f>
        <v>0.7815908413658581</v>
      </c>
      <c r="H159" s="45">
        <f>IF(RES_hhdet_tes!H159=0,"",RES_hhdet_tes!H159/RES_hhdet_fec!H159)</f>
        <v>0.78367687891655435</v>
      </c>
      <c r="I159" s="45">
        <f>IF(RES_hhdet_tes!I159=0,"",RES_hhdet_tes!I159/RES_hhdet_fec!I159)</f>
        <v>0.7849852866622663</v>
      </c>
      <c r="J159" s="45">
        <f>IF(RES_hhdet_tes!J159=0,"",RES_hhdet_tes!J159/RES_hhdet_fec!J159)</f>
        <v>0.78609804109738579</v>
      </c>
      <c r="K159" s="45">
        <f>IF(RES_hhdet_tes!K159=0,"",RES_hhdet_tes!K159/RES_hhdet_fec!K159)</f>
        <v>0.7876401810774537</v>
      </c>
      <c r="L159" s="45">
        <f>IF(RES_hhdet_tes!L159=0,"",RES_hhdet_tes!L159/RES_hhdet_fec!L159)</f>
        <v>0.78926481324793696</v>
      </c>
      <c r="M159" s="45">
        <f>IF(RES_hhdet_tes!M159=0,"",RES_hhdet_tes!M159/RES_hhdet_fec!M159)</f>
        <v>0.79090852804128997</v>
      </c>
      <c r="N159" s="45">
        <f>IF(RES_hhdet_tes!N159=0,"",RES_hhdet_tes!N159/RES_hhdet_fec!N159)</f>
        <v>0.79285056160090683</v>
      </c>
      <c r="O159" s="45">
        <f>IF(RES_hhdet_tes!O159=0,"",RES_hhdet_tes!O159/RES_hhdet_fec!O159)</f>
        <v>0.79561446600748176</v>
      </c>
      <c r="P159" s="45">
        <f>IF(RES_hhdet_tes!P159=0,"",RES_hhdet_tes!P159/RES_hhdet_fec!P159)</f>
        <v>0.79850390235929758</v>
      </c>
      <c r="Q159" s="45">
        <f>IF(RES_hhdet_tes!Q159=0,"",RES_hhdet_tes!Q159/RES_hhdet_fec!Q159)</f>
        <v>0.80263906627428905</v>
      </c>
      <c r="R159" s="45">
        <f>IF(RES_hhdet_tes!R159=0,"",RES_hhdet_tes!R159/RES_hhdet_fec!R159)</f>
        <v>0.80881142294672537</v>
      </c>
      <c r="S159" s="45">
        <f>IF(RES_hhdet_tes!S159=0,"",RES_hhdet_tes!S159/RES_hhdet_fec!S159)</f>
        <v>0.81647580821810195</v>
      </c>
      <c r="T159" s="45">
        <f>IF(RES_hhdet_tes!T159=0,"",RES_hhdet_tes!T159/RES_hhdet_fec!T159)</f>
        <v>0.8274894280225954</v>
      </c>
      <c r="U159" s="45">
        <f>IF(RES_hhdet_tes!U159=0,"",RES_hhdet_tes!U159/RES_hhdet_fec!U159)</f>
        <v>0.83858165943163443</v>
      </c>
      <c r="V159" s="45">
        <f>IF(RES_hhdet_tes!V159=0,"",RES_hhdet_tes!V159/RES_hhdet_fec!V159)</f>
        <v>0.85093623095741222</v>
      </c>
      <c r="W159" s="45">
        <f>IF(RES_hhdet_tes!W159=0,"",RES_hhdet_tes!W159/RES_hhdet_fec!W159)</f>
        <v>0.86243917963861105</v>
      </c>
      <c r="X159" s="45">
        <f>IF(RES_hhdet_tes!X159=0,"",RES_hhdet_tes!X159/RES_hhdet_fec!X159)</f>
        <v>0.87437393141847619</v>
      </c>
      <c r="Y159" s="45">
        <f>IF(RES_hhdet_tes!Y159=0,"",RES_hhdet_tes!Y159/RES_hhdet_fec!Y159)</f>
        <v>0.885129967056557</v>
      </c>
      <c r="DA159" s="60" t="s">
        <v>2057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0.65370620974928539</v>
      </c>
      <c r="C161" s="119">
        <f>IF(RES_hhdet_tes!C161=0,"",RES_hhdet_tes!C161/RES_hhdet_fec!C161)</f>
        <v>0.65440307960102595</v>
      </c>
      <c r="D161" s="119">
        <f>IF(RES_hhdet_tes!D161=0,"",RES_hhdet_tes!D161/RES_hhdet_fec!D161)</f>
        <v>0.65490449316358701</v>
      </c>
      <c r="E161" s="119">
        <f>IF(RES_hhdet_tes!E161=0,"",RES_hhdet_tes!E161/RES_hhdet_fec!E161)</f>
        <v>0.65580549484648798</v>
      </c>
      <c r="F161" s="119">
        <f>IF(RES_hhdet_tes!F161=0,"",RES_hhdet_tes!F161/RES_hhdet_fec!F161)</f>
        <v>0.65729200026501289</v>
      </c>
      <c r="G161" s="119">
        <f>IF(RES_hhdet_tes!G161=0,"",RES_hhdet_tes!G161/RES_hhdet_fec!G161)</f>
        <v>0.65919816318434543</v>
      </c>
      <c r="H161" s="119">
        <f>IF(RES_hhdet_tes!H161=0,"",RES_hhdet_tes!H161/RES_hhdet_fec!H161)</f>
        <v>0.66246160655267328</v>
      </c>
      <c r="I161" s="119">
        <f>IF(RES_hhdet_tes!I161=0,"",RES_hhdet_tes!I161/RES_hhdet_fec!I161)</f>
        <v>0.66771944219387813</v>
      </c>
      <c r="J161" s="119">
        <f>IF(RES_hhdet_tes!J161=0,"",RES_hhdet_tes!J161/RES_hhdet_fec!J161)</f>
        <v>0.67504427025522595</v>
      </c>
      <c r="K161" s="119">
        <f>IF(RES_hhdet_tes!K161=0,"",RES_hhdet_tes!K161/RES_hhdet_fec!K161)</f>
        <v>0.68439502761520277</v>
      </c>
      <c r="L161" s="119">
        <f>IF(RES_hhdet_tes!L161=0,"",RES_hhdet_tes!L161/RES_hhdet_fec!L161)</f>
        <v>0.69540673092051297</v>
      </c>
      <c r="M161" s="119">
        <f>IF(RES_hhdet_tes!M161=0,"",RES_hhdet_tes!M161/RES_hhdet_fec!M161)</f>
        <v>0.70810975964865386</v>
      </c>
      <c r="N161" s="119">
        <f>IF(RES_hhdet_tes!N161=0,"",RES_hhdet_tes!N161/RES_hhdet_fec!N161)</f>
        <v>0.7231531395191505</v>
      </c>
      <c r="O161" s="119">
        <f>IF(RES_hhdet_tes!O161=0,"",RES_hhdet_tes!O161/RES_hhdet_fec!O161)</f>
        <v>0.73532357158768824</v>
      </c>
      <c r="P161" s="119">
        <f>IF(RES_hhdet_tes!P161=0,"",RES_hhdet_tes!P161/RES_hhdet_fec!P161)</f>
        <v>0.73665472785596886</v>
      </c>
      <c r="Q161" s="119">
        <f>IF(RES_hhdet_tes!Q161=0,"",RES_hhdet_tes!Q161/RES_hhdet_fec!Q161)</f>
        <v>0.73919802932656753</v>
      </c>
      <c r="R161" s="119">
        <f>IF(RES_hhdet_tes!R161=0,"",RES_hhdet_tes!R161/RES_hhdet_fec!R161)</f>
        <v>0.74284694082272584</v>
      </c>
      <c r="S161" s="119">
        <f>IF(RES_hhdet_tes!S161=0,"",RES_hhdet_tes!S161/RES_hhdet_fec!S161)</f>
        <v>0.7503996256669726</v>
      </c>
      <c r="T161" s="119">
        <f>IF(RES_hhdet_tes!T161=0,"",RES_hhdet_tes!T161/RES_hhdet_fec!T161)</f>
        <v>0.75772493849929623</v>
      </c>
      <c r="U161" s="119">
        <f>IF(RES_hhdet_tes!U161=0,"",RES_hhdet_tes!U161/RES_hhdet_fec!U161)</f>
        <v>0.76678297659909889</v>
      </c>
      <c r="V161" s="119">
        <f>IF(RES_hhdet_tes!V161=0,"",RES_hhdet_tes!V161/RES_hhdet_fec!V161)</f>
        <v>0.77527503352923877</v>
      </c>
      <c r="W161" s="119">
        <f>IF(RES_hhdet_tes!W161=0,"",RES_hhdet_tes!W161/RES_hhdet_fec!W161)</f>
        <v>0.78621545740772003</v>
      </c>
      <c r="X161" s="119">
        <f>IF(RES_hhdet_tes!X161=0,"",RES_hhdet_tes!X161/RES_hhdet_fec!X161)</f>
        <v>0.79481521365027219</v>
      </c>
      <c r="Y161" s="119">
        <f>IF(RES_hhdet_tes!Y161=0,"",RES_hhdet_tes!Y161/RES_hhdet_fec!Y161)</f>
        <v>0.80499970622606698</v>
      </c>
      <c r="DA161" s="129" t="s">
        <v>2058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0.65444119340903995</v>
      </c>
      <c r="C162" s="124">
        <f>IF(RES_hhdet_tes!C162=0,"",RES_hhdet_tes!C162/RES_hhdet_fec!C162)</f>
        <v>0.65508363672862635</v>
      </c>
      <c r="D162" s="124">
        <f>IF(RES_hhdet_tes!D162=0,"",RES_hhdet_tes!D162/RES_hhdet_fec!D162)</f>
        <v>0.65538806660949378</v>
      </c>
      <c r="E162" s="124">
        <f>IF(RES_hhdet_tes!E162=0,"",RES_hhdet_tes!E162/RES_hhdet_fec!E162)</f>
        <v>0.65606966233370678</v>
      </c>
      <c r="F162" s="124">
        <f>IF(RES_hhdet_tes!F162=0,"",RES_hhdet_tes!F162/RES_hhdet_fec!F162)</f>
        <v>0.65738612926800377</v>
      </c>
      <c r="G162" s="124">
        <f>IF(RES_hhdet_tes!G162=0,"",RES_hhdet_tes!G162/RES_hhdet_fec!G162)</f>
        <v>0.65899654534994168</v>
      </c>
      <c r="H162" s="124">
        <f>IF(RES_hhdet_tes!H162=0,"",RES_hhdet_tes!H162/RES_hhdet_fec!H162)</f>
        <v>0.66205204893959135</v>
      </c>
      <c r="I162" s="124">
        <f>IF(RES_hhdet_tes!I162=0,"",RES_hhdet_tes!I162/RES_hhdet_fec!I162)</f>
        <v>0.66719409223424031</v>
      </c>
      <c r="J162" s="124">
        <f>IF(RES_hhdet_tes!J162=0,"",RES_hhdet_tes!J162/RES_hhdet_fec!J162)</f>
        <v>0.67484999748680108</v>
      </c>
      <c r="K162" s="124">
        <f>IF(RES_hhdet_tes!K162=0,"",RES_hhdet_tes!K162/RES_hhdet_fec!K162)</f>
        <v>0.68469795362471808</v>
      </c>
      <c r="L162" s="124">
        <f>IF(RES_hhdet_tes!L162=0,"",RES_hhdet_tes!L162/RES_hhdet_fec!L162)</f>
        <v>0.69600785466974957</v>
      </c>
      <c r="M162" s="124">
        <f>IF(RES_hhdet_tes!M162=0,"",RES_hhdet_tes!M162/RES_hhdet_fec!M162)</f>
        <v>0.70949962255818544</v>
      </c>
      <c r="N162" s="124">
        <f>IF(RES_hhdet_tes!N162=0,"",RES_hhdet_tes!N162/RES_hhdet_fec!N162)</f>
        <v>0.72488442397629294</v>
      </c>
      <c r="O162" s="124">
        <f>IF(RES_hhdet_tes!O162=0,"",RES_hhdet_tes!O162/RES_hhdet_fec!O162)</f>
        <v>0.73770132740117156</v>
      </c>
      <c r="P162" s="124">
        <f>IF(RES_hhdet_tes!P162=0,"",RES_hhdet_tes!P162/RES_hhdet_fec!P162)</f>
        <v>0.738803477259944</v>
      </c>
      <c r="Q162" s="124">
        <f>IF(RES_hhdet_tes!Q162=0,"",RES_hhdet_tes!Q162/RES_hhdet_fec!Q162)</f>
        <v>0.74090630758062637</v>
      </c>
      <c r="R162" s="124">
        <f>IF(RES_hhdet_tes!R162=0,"",RES_hhdet_tes!R162/RES_hhdet_fec!R162)</f>
        <v>0.74421610682385797</v>
      </c>
      <c r="S162" s="124">
        <f>IF(RES_hhdet_tes!S162=0,"",RES_hhdet_tes!S162/RES_hhdet_fec!S162)</f>
        <v>0.75086026078022672</v>
      </c>
      <c r="T162" s="124">
        <f>IF(RES_hhdet_tes!T162=0,"",RES_hhdet_tes!T162/RES_hhdet_fec!T162)</f>
        <v>0.75775609938272948</v>
      </c>
      <c r="U162" s="124">
        <f>IF(RES_hhdet_tes!U162=0,"",RES_hhdet_tes!U162/RES_hhdet_fec!U162)</f>
        <v>0.76631826093384448</v>
      </c>
      <c r="V162" s="124">
        <f>IF(RES_hhdet_tes!V162=0,"",RES_hhdet_tes!V162/RES_hhdet_fec!V162)</f>
        <v>0.77420627908328699</v>
      </c>
      <c r="W162" s="124">
        <f>IF(RES_hhdet_tes!W162=0,"",RES_hhdet_tes!W162/RES_hhdet_fec!W162)</f>
        <v>0.78535228161423731</v>
      </c>
      <c r="X162" s="124">
        <f>IF(RES_hhdet_tes!X162=0,"",RES_hhdet_tes!X162/RES_hhdet_fec!X162)</f>
        <v>0.79365975957154022</v>
      </c>
      <c r="Y162" s="124">
        <f>IF(RES_hhdet_tes!Y162=0,"",RES_hhdet_tes!Y162/RES_hhdet_fec!Y162)</f>
        <v>0.8038847293448611</v>
      </c>
      <c r="DA162" s="130" t="s">
        <v>2059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0.65444119340903995</v>
      </c>
      <c r="C163" s="45">
        <f>IF(RES_hhdet_tes!C163=0,"",RES_hhdet_tes!C163/RES_hhdet_fec!C163)</f>
        <v>0.65508363672862635</v>
      </c>
      <c r="D163" s="45">
        <f>IF(RES_hhdet_tes!D163=0,"",RES_hhdet_tes!D163/RES_hhdet_fec!D163)</f>
        <v>0.65538806660949378</v>
      </c>
      <c r="E163" s="45">
        <f>IF(RES_hhdet_tes!E163=0,"",RES_hhdet_tes!E163/RES_hhdet_fec!E163)</f>
        <v>0.65606966233370678</v>
      </c>
      <c r="F163" s="45">
        <f>IF(RES_hhdet_tes!F163=0,"",RES_hhdet_tes!F163/RES_hhdet_fec!F163)</f>
        <v>0.65738612926800377</v>
      </c>
      <c r="G163" s="45">
        <f>IF(RES_hhdet_tes!G163=0,"",RES_hhdet_tes!G163/RES_hhdet_fec!G163)</f>
        <v>0.65899654534994168</v>
      </c>
      <c r="H163" s="45">
        <f>IF(RES_hhdet_tes!H163=0,"",RES_hhdet_tes!H163/RES_hhdet_fec!H163)</f>
        <v>0.66205204893959135</v>
      </c>
      <c r="I163" s="45">
        <f>IF(RES_hhdet_tes!I163=0,"",RES_hhdet_tes!I163/RES_hhdet_fec!I163)</f>
        <v>0.66719409223424031</v>
      </c>
      <c r="J163" s="45">
        <f>IF(RES_hhdet_tes!J163=0,"",RES_hhdet_tes!J163/RES_hhdet_fec!J163)</f>
        <v>0.67484999748680108</v>
      </c>
      <c r="K163" s="45">
        <f>IF(RES_hhdet_tes!K163=0,"",RES_hhdet_tes!K163/RES_hhdet_fec!K163)</f>
        <v>0.68469795362471808</v>
      </c>
      <c r="L163" s="45">
        <f>IF(RES_hhdet_tes!L163=0,"",RES_hhdet_tes!L163/RES_hhdet_fec!L163)</f>
        <v>0.69600785466974957</v>
      </c>
      <c r="M163" s="45">
        <f>IF(RES_hhdet_tes!M163=0,"",RES_hhdet_tes!M163/RES_hhdet_fec!M163)</f>
        <v>0.70949962255818544</v>
      </c>
      <c r="N163" s="45">
        <f>IF(RES_hhdet_tes!N163=0,"",RES_hhdet_tes!N163/RES_hhdet_fec!N163)</f>
        <v>0.72488442397629294</v>
      </c>
      <c r="O163" s="45">
        <f>IF(RES_hhdet_tes!O163=0,"",RES_hhdet_tes!O163/RES_hhdet_fec!O163)</f>
        <v>0.73770132740117156</v>
      </c>
      <c r="P163" s="45">
        <f>IF(RES_hhdet_tes!P163=0,"",RES_hhdet_tes!P163/RES_hhdet_fec!P163)</f>
        <v>0.738803477259944</v>
      </c>
      <c r="Q163" s="45">
        <f>IF(RES_hhdet_tes!Q163=0,"",RES_hhdet_tes!Q163/RES_hhdet_fec!Q163)</f>
        <v>0.74090630758062637</v>
      </c>
      <c r="R163" s="45">
        <f>IF(RES_hhdet_tes!R163=0,"",RES_hhdet_tes!R163/RES_hhdet_fec!R163)</f>
        <v>0.74421610682385797</v>
      </c>
      <c r="S163" s="45">
        <f>IF(RES_hhdet_tes!S163=0,"",RES_hhdet_tes!S163/RES_hhdet_fec!S163)</f>
        <v>0.75086026078022672</v>
      </c>
      <c r="T163" s="45">
        <f>IF(RES_hhdet_tes!T163=0,"",RES_hhdet_tes!T163/RES_hhdet_fec!T163)</f>
        <v>0.75775609938272948</v>
      </c>
      <c r="U163" s="45">
        <f>IF(RES_hhdet_tes!U163=0,"",RES_hhdet_tes!U163/RES_hhdet_fec!U163)</f>
        <v>0.76631826093384448</v>
      </c>
      <c r="V163" s="45">
        <f>IF(RES_hhdet_tes!V163=0,"",RES_hhdet_tes!V163/RES_hhdet_fec!V163)</f>
        <v>0.77420627908328699</v>
      </c>
      <c r="W163" s="45">
        <f>IF(RES_hhdet_tes!W163=0,"",RES_hhdet_tes!W163/RES_hhdet_fec!W163)</f>
        <v>0.78535228161423731</v>
      </c>
      <c r="X163" s="45">
        <f>IF(RES_hhdet_tes!X163=0,"",RES_hhdet_tes!X163/RES_hhdet_fec!X163)</f>
        <v>0.79365975957154022</v>
      </c>
      <c r="Y163" s="45">
        <f>IF(RES_hhdet_tes!Y163=0,"",RES_hhdet_tes!Y163/RES_hhdet_fec!Y163)</f>
        <v>0.8038847293448611</v>
      </c>
      <c r="DA163" s="60" t="s">
        <v>2060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1.8998925920708361</v>
      </c>
      <c r="C164" s="124">
        <f>IF(RES_hhdet_tes!C164=0,"",RES_hhdet_tes!C164/RES_hhdet_fec!C164)</f>
        <v>1.980829283994316</v>
      </c>
      <c r="D164" s="124">
        <f>IF(RES_hhdet_tes!D164=0,"",RES_hhdet_tes!D164/RES_hhdet_fec!D164)</f>
        <v>2.0699261318341629</v>
      </c>
      <c r="E164" s="124">
        <f>IF(RES_hhdet_tes!E164=0,"",RES_hhdet_tes!E164/RES_hhdet_fec!E164)</f>
        <v>2.1157880558700435</v>
      </c>
      <c r="F164" s="124">
        <f>IF(RES_hhdet_tes!F164=0,"",RES_hhdet_tes!F164/RES_hhdet_fec!F164)</f>
        <v>2.1819907521556257</v>
      </c>
      <c r="G164" s="124">
        <f>IF(RES_hhdet_tes!G164=0,"",RES_hhdet_tes!G164/RES_hhdet_fec!G164)</f>
        <v>2.3117510904842726</v>
      </c>
      <c r="H164" s="124">
        <f>IF(RES_hhdet_tes!H164=0,"",RES_hhdet_tes!H164/RES_hhdet_fec!H164)</f>
        <v>2.5942430514181001</v>
      </c>
      <c r="I164" s="124">
        <f>IF(RES_hhdet_tes!I164=0,"",RES_hhdet_tes!I164/RES_hhdet_fec!I164)</f>
        <v>2.8344033719097412</v>
      </c>
      <c r="J164" s="124">
        <f>IF(RES_hhdet_tes!J164=0,"",RES_hhdet_tes!J164/RES_hhdet_fec!J164)</f>
        <v>2.9528550093484904</v>
      </c>
      <c r="K164" s="124">
        <f>IF(RES_hhdet_tes!K164=0,"",RES_hhdet_tes!K164/RES_hhdet_fec!K164)</f>
        <v>3.1927848590770891</v>
      </c>
      <c r="L164" s="124">
        <f>IF(RES_hhdet_tes!L164=0,"",RES_hhdet_tes!L164/RES_hhdet_fec!L164)</f>
        <v>3.384762048761059</v>
      </c>
      <c r="M164" s="124">
        <f>IF(RES_hhdet_tes!M164=0,"",RES_hhdet_tes!M164/RES_hhdet_fec!M164)</f>
        <v>3.4919408084788079</v>
      </c>
      <c r="N164" s="124">
        <f>IF(RES_hhdet_tes!N164=0,"",RES_hhdet_tes!N164/RES_hhdet_fec!N164)</f>
        <v>3.6445660526288082</v>
      </c>
      <c r="O164" s="124">
        <f>IF(RES_hhdet_tes!O164=0,"",RES_hhdet_tes!O164/RES_hhdet_fec!O164)</f>
        <v>3.7835142268500932</v>
      </c>
      <c r="P164" s="124">
        <f>IF(RES_hhdet_tes!P164=0,"",RES_hhdet_tes!P164/RES_hhdet_fec!P164)</f>
        <v>3.9134493981433049</v>
      </c>
      <c r="Q164" s="124">
        <f>IF(RES_hhdet_tes!Q164=0,"",RES_hhdet_tes!Q164/RES_hhdet_fec!Q164)</f>
        <v>4.0100027930758024</v>
      </c>
      <c r="R164" s="124">
        <f>IF(RES_hhdet_tes!R164=0,"",RES_hhdet_tes!R164/RES_hhdet_fec!R164)</f>
        <v>4.0915603586310976</v>
      </c>
      <c r="S164" s="124">
        <f>IF(RES_hhdet_tes!S164=0,"",RES_hhdet_tes!S164/RES_hhdet_fec!S164)</f>
        <v>4.1945303175655386</v>
      </c>
      <c r="T164" s="124">
        <f>IF(RES_hhdet_tes!T164=0,"",RES_hhdet_tes!T164/RES_hhdet_fec!T164)</f>
        <v>4.2876470684428583</v>
      </c>
      <c r="U164" s="124">
        <f>IF(RES_hhdet_tes!U164=0,"",RES_hhdet_tes!U164/RES_hhdet_fec!U164)</f>
        <v>4.3684569902453489</v>
      </c>
      <c r="V164" s="124">
        <f>IF(RES_hhdet_tes!V164=0,"",RES_hhdet_tes!V164/RES_hhdet_fec!V164)</f>
        <v>4.4450775804664957</v>
      </c>
      <c r="W164" s="124">
        <f>IF(RES_hhdet_tes!W164=0,"",RES_hhdet_tes!W164/RES_hhdet_fec!W164)</f>
        <v>4.4921874691199992</v>
      </c>
      <c r="X164" s="124">
        <f>IF(RES_hhdet_tes!X164=0,"",RES_hhdet_tes!X164/RES_hhdet_fec!X164)</f>
        <v>4.5234010783485301</v>
      </c>
      <c r="Y164" s="124">
        <f>IF(RES_hhdet_tes!Y164=0,"",RES_hhdet_tes!Y164/RES_hhdet_fec!Y164)</f>
        <v>4.5418596619191502</v>
      </c>
      <c r="DA164" s="130" t="s">
        <v>2061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1.8998925920708361</v>
      </c>
      <c r="C165" s="111">
        <f>IF(RES_hhdet_tes!C165=0,"",RES_hhdet_tes!C165/RES_hhdet_fec!C165)</f>
        <v>1.980829283994316</v>
      </c>
      <c r="D165" s="111">
        <f>IF(RES_hhdet_tes!D165=0,"",RES_hhdet_tes!D165/RES_hhdet_fec!D165)</f>
        <v>2.0699261318341629</v>
      </c>
      <c r="E165" s="111">
        <f>IF(RES_hhdet_tes!E165=0,"",RES_hhdet_tes!E165/RES_hhdet_fec!E165)</f>
        <v>2.1157880558700435</v>
      </c>
      <c r="F165" s="111">
        <f>IF(RES_hhdet_tes!F165=0,"",RES_hhdet_tes!F165/RES_hhdet_fec!F165)</f>
        <v>2.1819907521556257</v>
      </c>
      <c r="G165" s="111">
        <f>IF(RES_hhdet_tes!G165=0,"",RES_hhdet_tes!G165/RES_hhdet_fec!G165)</f>
        <v>2.3117510904842726</v>
      </c>
      <c r="H165" s="111">
        <f>IF(RES_hhdet_tes!H165=0,"",RES_hhdet_tes!H165/RES_hhdet_fec!H165)</f>
        <v>2.5942430514181001</v>
      </c>
      <c r="I165" s="111">
        <f>IF(RES_hhdet_tes!I165=0,"",RES_hhdet_tes!I165/RES_hhdet_fec!I165)</f>
        <v>2.8344033719097412</v>
      </c>
      <c r="J165" s="111">
        <f>IF(RES_hhdet_tes!J165=0,"",RES_hhdet_tes!J165/RES_hhdet_fec!J165)</f>
        <v>2.9528550093484904</v>
      </c>
      <c r="K165" s="111">
        <f>IF(RES_hhdet_tes!K165=0,"",RES_hhdet_tes!K165/RES_hhdet_fec!K165)</f>
        <v>3.1927848590770891</v>
      </c>
      <c r="L165" s="111">
        <f>IF(RES_hhdet_tes!L165=0,"",RES_hhdet_tes!L165/RES_hhdet_fec!L165)</f>
        <v>3.384762048761059</v>
      </c>
      <c r="M165" s="111">
        <f>IF(RES_hhdet_tes!M165=0,"",RES_hhdet_tes!M165/RES_hhdet_fec!M165)</f>
        <v>3.4919408084788079</v>
      </c>
      <c r="N165" s="111">
        <f>IF(RES_hhdet_tes!N165=0,"",RES_hhdet_tes!N165/RES_hhdet_fec!N165)</f>
        <v>3.6445660526288082</v>
      </c>
      <c r="O165" s="111">
        <f>IF(RES_hhdet_tes!O165=0,"",RES_hhdet_tes!O165/RES_hhdet_fec!O165)</f>
        <v>3.7835142268500932</v>
      </c>
      <c r="P165" s="111">
        <f>IF(RES_hhdet_tes!P165=0,"",RES_hhdet_tes!P165/RES_hhdet_fec!P165)</f>
        <v>3.9134493981433049</v>
      </c>
      <c r="Q165" s="111">
        <f>IF(RES_hhdet_tes!Q165=0,"",RES_hhdet_tes!Q165/RES_hhdet_fec!Q165)</f>
        <v>4.0100027930758024</v>
      </c>
      <c r="R165" s="111">
        <f>IF(RES_hhdet_tes!R165=0,"",RES_hhdet_tes!R165/RES_hhdet_fec!R165)</f>
        <v>4.0915603586310976</v>
      </c>
      <c r="S165" s="111">
        <f>IF(RES_hhdet_tes!S165=0,"",RES_hhdet_tes!S165/RES_hhdet_fec!S165)</f>
        <v>4.1945303175655386</v>
      </c>
      <c r="T165" s="111">
        <f>IF(RES_hhdet_tes!T165=0,"",RES_hhdet_tes!T165/RES_hhdet_fec!T165)</f>
        <v>4.2876470684428583</v>
      </c>
      <c r="U165" s="111">
        <f>IF(RES_hhdet_tes!U165=0,"",RES_hhdet_tes!U165/RES_hhdet_fec!U165)</f>
        <v>4.3684569902453489</v>
      </c>
      <c r="V165" s="111">
        <f>IF(RES_hhdet_tes!V165=0,"",RES_hhdet_tes!V165/RES_hhdet_fec!V165)</f>
        <v>4.4450775804664957</v>
      </c>
      <c r="W165" s="111">
        <f>IF(RES_hhdet_tes!W165=0,"",RES_hhdet_tes!W165/RES_hhdet_fec!W165)</f>
        <v>4.4921874691199992</v>
      </c>
      <c r="X165" s="111">
        <f>IF(RES_hhdet_tes!X165=0,"",RES_hhdet_tes!X165/RES_hhdet_fec!X165)</f>
        <v>4.5234010783485301</v>
      </c>
      <c r="Y165" s="111">
        <f>IF(RES_hhdet_tes!Y165=0,"",RES_hhdet_tes!Y165/RES_hhdet_fec!Y165)</f>
        <v>4.5418596619191502</v>
      </c>
      <c r="DA165" s="63" t="s">
        <v>2062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0.62717398163829063</v>
      </c>
      <c r="C166" s="124">
        <f>IF(RES_hhdet_tes!C166=0,"",RES_hhdet_tes!C166/RES_hhdet_fec!C166)</f>
        <v>0.62684693711437012</v>
      </c>
      <c r="D166" s="124">
        <f>IF(RES_hhdet_tes!D166=0,"",RES_hhdet_tes!D166/RES_hhdet_fec!D166)</f>
        <v>0.62951069609099941</v>
      </c>
      <c r="E166" s="124">
        <f>IF(RES_hhdet_tes!E166=0,"",RES_hhdet_tes!E166/RES_hhdet_fec!E166)</f>
        <v>0.63297365955245333</v>
      </c>
      <c r="F166" s="124">
        <f>IF(RES_hhdet_tes!F166=0,"",RES_hhdet_tes!F166/RES_hhdet_fec!F166)</f>
        <v>0.63648192926840141</v>
      </c>
      <c r="G166" s="124">
        <f>IF(RES_hhdet_tes!G166=0,"",RES_hhdet_tes!G166/RES_hhdet_fec!G166)</f>
        <v>0.64274984032888183</v>
      </c>
      <c r="H166" s="124">
        <f>IF(RES_hhdet_tes!H166=0,"",RES_hhdet_tes!H166/RES_hhdet_fec!H166)</f>
        <v>0.64881294200951056</v>
      </c>
      <c r="I166" s="124">
        <f>IF(RES_hhdet_tes!I166=0,"",RES_hhdet_tes!I166/RES_hhdet_fec!I166)</f>
        <v>0.65571180419316311</v>
      </c>
      <c r="J166" s="124">
        <f>IF(RES_hhdet_tes!J166=0,"",RES_hhdet_tes!J166/RES_hhdet_fec!J166)</f>
        <v>0.65826545120629687</v>
      </c>
      <c r="K166" s="124">
        <f>IF(RES_hhdet_tes!K166=0,"",RES_hhdet_tes!K166/RES_hhdet_fec!K166)</f>
        <v>0.65985829296178111</v>
      </c>
      <c r="L166" s="124">
        <f>IF(RES_hhdet_tes!L166=0,"",RES_hhdet_tes!L166/RES_hhdet_fec!L166)</f>
        <v>0.66310880604675626</v>
      </c>
      <c r="M166" s="124">
        <f>IF(RES_hhdet_tes!M166=0,"",RES_hhdet_tes!M166/RES_hhdet_fec!M166)</f>
        <v>0.66692678842219977</v>
      </c>
      <c r="N166" s="124">
        <f>IF(RES_hhdet_tes!N166=0,"",RES_hhdet_tes!N166/RES_hhdet_fec!N166)</f>
        <v>0.67274484890848762</v>
      </c>
      <c r="O166" s="124">
        <f>IF(RES_hhdet_tes!O166=0,"",RES_hhdet_tes!O166/RES_hhdet_fec!O166)</f>
        <v>0.67929214628728884</v>
      </c>
      <c r="P166" s="124">
        <f>IF(RES_hhdet_tes!P166=0,"",RES_hhdet_tes!P166/RES_hhdet_fec!P166)</f>
        <v>0.68537688037954236</v>
      </c>
      <c r="Q166" s="124">
        <f>IF(RES_hhdet_tes!Q166=0,"",RES_hhdet_tes!Q166/RES_hhdet_fec!Q166)</f>
        <v>0.69428235476923039</v>
      </c>
      <c r="R166" s="124">
        <f>IF(RES_hhdet_tes!R166=0,"",RES_hhdet_tes!R166/RES_hhdet_fec!R166)</f>
        <v>0.70489691755904937</v>
      </c>
      <c r="S166" s="124">
        <f>IF(RES_hhdet_tes!S166=0,"",RES_hhdet_tes!S166/RES_hhdet_fec!S166)</f>
        <v>0.71961679799153033</v>
      </c>
      <c r="T166" s="124">
        <f>IF(RES_hhdet_tes!T166=0,"",RES_hhdet_tes!T166/RES_hhdet_fec!T166)</f>
        <v>0.73263368818681807</v>
      </c>
      <c r="U166" s="124">
        <f>IF(RES_hhdet_tes!U166=0,"",RES_hhdet_tes!U166/RES_hhdet_fec!U166)</f>
        <v>0.74710601615793104</v>
      </c>
      <c r="V166" s="124">
        <f>IF(RES_hhdet_tes!V166=0,"",RES_hhdet_tes!V166/RES_hhdet_fec!V166)</f>
        <v>0.76083294387398792</v>
      </c>
      <c r="W166" s="124">
        <f>IF(RES_hhdet_tes!W166=0,"",RES_hhdet_tes!W166/RES_hhdet_fec!W166)</f>
        <v>0.77249082602960206</v>
      </c>
      <c r="X166" s="124">
        <f>IF(RES_hhdet_tes!X166=0,"",RES_hhdet_tes!X166/RES_hhdet_fec!X166)</f>
        <v>0.78122543065157291</v>
      </c>
      <c r="Y166" s="124">
        <f>IF(RES_hhdet_tes!Y166=0,"",RES_hhdet_tes!Y166/RES_hhdet_fec!Y166)</f>
        <v>0.79115431988376184</v>
      </c>
      <c r="DA166" s="130" t="s">
        <v>2063</v>
      </c>
    </row>
    <row r="167" spans="1:105" ht="12" customHeight="1" x14ac:dyDescent="0.25">
      <c r="A167" s="97" t="s">
        <v>124</v>
      </c>
      <c r="B167" s="111" t="str">
        <f>IF(RES_hhdet_tes!B167=0,"",RES_hhdet_tes!B167/RES_hhdet_fec!B167)</f>
        <v/>
      </c>
      <c r="C167" s="111" t="str">
        <f>IF(RES_hhdet_tes!C167=0,"",RES_hhdet_tes!C167/RES_hhdet_fec!C167)</f>
        <v/>
      </c>
      <c r="D167" s="111">
        <f>IF(RES_hhdet_tes!D167=0,"",RES_hhdet_tes!D167/RES_hhdet_fec!D167)</f>
        <v>0.71483403588529881</v>
      </c>
      <c r="E167" s="111">
        <f>IF(RES_hhdet_tes!E167=0,"",RES_hhdet_tes!E167/RES_hhdet_fec!E167)</f>
        <v>0.71574643694611217</v>
      </c>
      <c r="F167" s="111">
        <f>IF(RES_hhdet_tes!F167=0,"",RES_hhdet_tes!F167/RES_hhdet_fec!F167)</f>
        <v>0.71667406546467927</v>
      </c>
      <c r="G167" s="111">
        <f>IF(RES_hhdet_tes!G167=0,"",RES_hhdet_tes!G167/RES_hhdet_fec!G167)</f>
        <v>0.7179843966679279</v>
      </c>
      <c r="H167" s="111">
        <f>IF(RES_hhdet_tes!H167=0,"",RES_hhdet_tes!H167/RES_hhdet_fec!H167)</f>
        <v>0.71921870788182884</v>
      </c>
      <c r="I167" s="111">
        <f>IF(RES_hhdet_tes!I167=0,"",RES_hhdet_tes!I167/RES_hhdet_fec!I167)</f>
        <v>0.72044295125929925</v>
      </c>
      <c r="J167" s="111">
        <f>IF(RES_hhdet_tes!J167=0,"",RES_hhdet_tes!J167/RES_hhdet_fec!J167)</f>
        <v>0.72192868287332712</v>
      </c>
      <c r="K167" s="111">
        <f>IF(RES_hhdet_tes!K167=0,"",RES_hhdet_tes!K167/RES_hhdet_fec!K167)</f>
        <v>0.72391591993158477</v>
      </c>
      <c r="L167" s="111">
        <f>IF(RES_hhdet_tes!L167=0,"",RES_hhdet_tes!L167/RES_hhdet_fec!L167)</f>
        <v>0.72738645125461909</v>
      </c>
      <c r="M167" s="111">
        <f>IF(RES_hhdet_tes!M167=0,"",RES_hhdet_tes!M167/RES_hhdet_fec!M167)</f>
        <v>0.73241104921230971</v>
      </c>
      <c r="N167" s="111">
        <f>IF(RES_hhdet_tes!N167=0,"",RES_hhdet_tes!N167/RES_hhdet_fec!N167)</f>
        <v>0.74202305659501067</v>
      </c>
      <c r="O167" s="111">
        <f>IF(RES_hhdet_tes!O167=0,"",RES_hhdet_tes!O167/RES_hhdet_fec!O167)</f>
        <v>0.7544914134857178</v>
      </c>
      <c r="P167" s="111">
        <f>IF(RES_hhdet_tes!P167=0,"",RES_hhdet_tes!P167/RES_hhdet_fec!P167)</f>
        <v>0.76629010217935001</v>
      </c>
      <c r="Q167" s="111">
        <f>IF(RES_hhdet_tes!Q167=0,"",RES_hhdet_tes!Q167/RES_hhdet_fec!Q167)</f>
        <v>0.77140030213224298</v>
      </c>
      <c r="R167" s="111">
        <f>IF(RES_hhdet_tes!R167=0,"",RES_hhdet_tes!R167/RES_hhdet_fec!R167)</f>
        <v>0.78240499955007592</v>
      </c>
      <c r="S167" s="111">
        <f>IF(RES_hhdet_tes!S167=0,"",RES_hhdet_tes!S167/RES_hhdet_fec!S167)</f>
        <v>0.79875927413083025</v>
      </c>
      <c r="T167" s="111">
        <f>IF(RES_hhdet_tes!T167=0,"",RES_hhdet_tes!T167/RES_hhdet_fec!T167)</f>
        <v>0.81909039881386314</v>
      </c>
      <c r="U167" s="111">
        <f>IF(RES_hhdet_tes!U167=0,"",RES_hhdet_tes!U167/RES_hhdet_fec!U167)</f>
        <v>0.84360835603795081</v>
      </c>
      <c r="V167" s="111">
        <f>IF(RES_hhdet_tes!V167=0,"",RES_hhdet_tes!V167/RES_hhdet_fec!V167)</f>
        <v>0.86758869934284277</v>
      </c>
      <c r="W167" s="111">
        <f>IF(RES_hhdet_tes!W167=0,"",RES_hhdet_tes!W167/RES_hhdet_fec!W167)</f>
        <v>0.88624994853808892</v>
      </c>
      <c r="X167" s="111">
        <f>IF(RES_hhdet_tes!X167=0,"",RES_hhdet_tes!X167/RES_hhdet_fec!X167)</f>
        <v>0.89496370809780768</v>
      </c>
      <c r="Y167" s="111">
        <f>IF(RES_hhdet_tes!Y167=0,"",RES_hhdet_tes!Y167/RES_hhdet_fec!Y167)</f>
        <v>0.89855722850572428</v>
      </c>
      <c r="DA167" s="63" t="s">
        <v>2064</v>
      </c>
    </row>
    <row r="168" spans="1:105" ht="12" customHeight="1" x14ac:dyDescent="0.25">
      <c r="A168" s="97" t="s">
        <v>123</v>
      </c>
      <c r="B168" s="111" t="str">
        <f>IF(RES_hhdet_tes!B168=0,"",RES_hhdet_tes!B168/RES_hhdet_fec!B168)</f>
        <v/>
      </c>
      <c r="C168" s="111" t="str">
        <f>IF(RES_hhdet_tes!C168=0,"",RES_hhdet_tes!C168/RES_hhdet_fec!C168)</f>
        <v/>
      </c>
      <c r="D168" s="111">
        <f>IF(RES_hhdet_tes!D168=0,"",RES_hhdet_tes!D168/RES_hhdet_fec!D168)</f>
        <v>0.78558485798924393</v>
      </c>
      <c r="E168" s="111">
        <f>IF(RES_hhdet_tes!E168=0,"",RES_hhdet_tes!E168/RES_hhdet_fec!E168)</f>
        <v>0.79352523532940666</v>
      </c>
      <c r="F168" s="111">
        <f>IF(RES_hhdet_tes!F168=0,"",RES_hhdet_tes!F168/RES_hhdet_fec!F168)</f>
        <v>0.79260416710149995</v>
      </c>
      <c r="G168" s="111">
        <f>IF(RES_hhdet_tes!G168=0,"",RES_hhdet_tes!G168/RES_hhdet_fec!G168)</f>
        <v>0.80871935186854149</v>
      </c>
      <c r="H168" s="111">
        <f>IF(RES_hhdet_tes!H168=0,"",RES_hhdet_tes!H168/RES_hhdet_fec!H168)</f>
        <v>0.80312132473776721</v>
      </c>
      <c r="I168" s="111">
        <f>IF(RES_hhdet_tes!I168=0,"",RES_hhdet_tes!I168/RES_hhdet_fec!I168)</f>
        <v>0.80791388638524508</v>
      </c>
      <c r="J168" s="111">
        <f>IF(RES_hhdet_tes!J168=0,"",RES_hhdet_tes!J168/RES_hhdet_fec!J168)</f>
        <v>0.81110019835141056</v>
      </c>
      <c r="K168" s="111">
        <f>IF(RES_hhdet_tes!K168=0,"",RES_hhdet_tes!K168/RES_hhdet_fec!K168)</f>
        <v>0.81106334641489952</v>
      </c>
      <c r="L168" s="111">
        <f>IF(RES_hhdet_tes!L168=0,"",RES_hhdet_tes!L168/RES_hhdet_fec!L168)</f>
        <v>0.81767565562979594</v>
      </c>
      <c r="M168" s="111">
        <f>IF(RES_hhdet_tes!M168=0,"",RES_hhdet_tes!M168/RES_hhdet_fec!M168)</f>
        <v>0.82012519711732446</v>
      </c>
      <c r="N168" s="111">
        <f>IF(RES_hhdet_tes!N168=0,"",RES_hhdet_tes!N168/RES_hhdet_fec!N168)</f>
        <v>0.82614909341525045</v>
      </c>
      <c r="O168" s="111">
        <f>IF(RES_hhdet_tes!O168=0,"",RES_hhdet_tes!O168/RES_hhdet_fec!O168)</f>
        <v>0.81987913927766498</v>
      </c>
      <c r="P168" s="111">
        <f>IF(RES_hhdet_tes!P168=0,"",RES_hhdet_tes!P168/RES_hhdet_fec!P168)</f>
        <v>0.8314242607672222</v>
      </c>
      <c r="Q168" s="111">
        <f>IF(RES_hhdet_tes!Q168=0,"",RES_hhdet_tes!Q168/RES_hhdet_fec!Q168)</f>
        <v>0.83801083422879741</v>
      </c>
      <c r="R168" s="111">
        <f>IF(RES_hhdet_tes!R168=0,"",RES_hhdet_tes!R168/RES_hhdet_fec!R168)</f>
        <v>0.83139882467366466</v>
      </c>
      <c r="S168" s="111">
        <f>IF(RES_hhdet_tes!S168=0,"",RES_hhdet_tes!S168/RES_hhdet_fec!S168)</f>
        <v>0.84832835790306604</v>
      </c>
      <c r="T168" s="111">
        <f>IF(RES_hhdet_tes!T168=0,"",RES_hhdet_tes!T168/RES_hhdet_fec!T168)</f>
        <v>0.84295652871221916</v>
      </c>
      <c r="U168" s="111">
        <f>IF(RES_hhdet_tes!U168=0,"",RES_hhdet_tes!U168/RES_hhdet_fec!U168)</f>
        <v>0.86283186227136632</v>
      </c>
      <c r="V168" s="111">
        <f>IF(RES_hhdet_tes!V168=0,"",RES_hhdet_tes!V168/RES_hhdet_fec!V168)</f>
        <v>0.86343486746622011</v>
      </c>
      <c r="W168" s="111">
        <f>IF(RES_hhdet_tes!W168=0,"",RES_hhdet_tes!W168/RES_hhdet_fec!W168)</f>
        <v>0.9315414088975239</v>
      </c>
      <c r="X168" s="111">
        <f>IF(RES_hhdet_tes!X168=0,"",RES_hhdet_tes!X168/RES_hhdet_fec!X168)</f>
        <v>0.93121172400456598</v>
      </c>
      <c r="Y168" s="111">
        <f>IF(RES_hhdet_tes!Y168=0,"",RES_hhdet_tes!Y168/RES_hhdet_fec!Y168)</f>
        <v>0.93062407914342415</v>
      </c>
      <c r="DA168" s="63" t="s">
        <v>2065</v>
      </c>
    </row>
    <row r="169" spans="1:105" ht="12" customHeight="1" x14ac:dyDescent="0.25">
      <c r="A169" s="100" t="s">
        <v>50</v>
      </c>
      <c r="B169" s="112" t="str">
        <f>IF(RES_hhdet_tes!B169=0,"",RES_hhdet_tes!B169/RES_hhdet_fec!B169)</f>
        <v/>
      </c>
      <c r="C169" s="112" t="str">
        <f>IF(RES_hhdet_tes!C169=0,"",RES_hhdet_tes!C169/RES_hhdet_fec!C169)</f>
        <v/>
      </c>
      <c r="D169" s="112">
        <f>IF(RES_hhdet_tes!D169=0,"",RES_hhdet_tes!D169/RES_hhdet_fec!D169)</f>
        <v>0.71483403588529881</v>
      </c>
      <c r="E169" s="112">
        <f>IF(RES_hhdet_tes!E169=0,"",RES_hhdet_tes!E169/RES_hhdet_fec!E169)</f>
        <v>0.71587134441466316</v>
      </c>
      <c r="F169" s="112">
        <f>IF(RES_hhdet_tes!F169=0,"",RES_hhdet_tes!F169/RES_hhdet_fec!F169)</f>
        <v>0.71587134441466316</v>
      </c>
      <c r="G169" s="112">
        <f>IF(RES_hhdet_tes!G169=0,"",RES_hhdet_tes!G169/RES_hhdet_fec!G169)</f>
        <v>0.71769475716297682</v>
      </c>
      <c r="H169" s="112">
        <f>IF(RES_hhdet_tes!H169=0,"",RES_hhdet_tes!H169/RES_hhdet_fec!H169)</f>
        <v>0.71769475716297682</v>
      </c>
      <c r="I169" s="112">
        <f>IF(RES_hhdet_tes!I169=0,"",RES_hhdet_tes!I169/RES_hhdet_fec!I169)</f>
        <v>0.7212847262846086</v>
      </c>
      <c r="J169" s="112">
        <f>IF(RES_hhdet_tes!J169=0,"",RES_hhdet_tes!J169/RES_hhdet_fec!J169)</f>
        <v>0.72373606553712755</v>
      </c>
      <c r="K169" s="112">
        <f>IF(RES_hhdet_tes!K169=0,"",RES_hhdet_tes!K169/RES_hhdet_fec!K169)</f>
        <v>0.72524705233328324</v>
      </c>
      <c r="L169" s="112">
        <f>IF(RES_hhdet_tes!L169=0,"",RES_hhdet_tes!L169/RES_hhdet_fec!L169)</f>
        <v>0.7288511303045685</v>
      </c>
      <c r="M169" s="112">
        <f>IF(RES_hhdet_tes!M169=0,"",RES_hhdet_tes!M169/RES_hhdet_fec!M169)</f>
        <v>0.72885113030456861</v>
      </c>
      <c r="N169" s="112">
        <f>IF(RES_hhdet_tes!N169=0,"",RES_hhdet_tes!N169/RES_hhdet_fec!N169)</f>
        <v>0.73566680665719286</v>
      </c>
      <c r="O169" s="112">
        <f>IF(RES_hhdet_tes!O169=0,"",RES_hhdet_tes!O169/RES_hhdet_fec!O169)</f>
        <v>0.73748732307792064</v>
      </c>
      <c r="P169" s="112">
        <f>IF(RES_hhdet_tes!P169=0,"",RES_hhdet_tes!P169/RES_hhdet_fec!P169)</f>
        <v>0.75321291832324488</v>
      </c>
      <c r="Q169" s="112">
        <f>IF(RES_hhdet_tes!Q169=0,"",RES_hhdet_tes!Q169/RES_hhdet_fec!Q169)</f>
        <v>0.76961792741718227</v>
      </c>
      <c r="R169" s="112">
        <f>IF(RES_hhdet_tes!R169=0,"",RES_hhdet_tes!R169/RES_hhdet_fec!R169)</f>
        <v>0.76961792741718227</v>
      </c>
      <c r="S169" s="112">
        <f>IF(RES_hhdet_tes!S169=0,"",RES_hhdet_tes!S169/RES_hhdet_fec!S169)</f>
        <v>0.78663533994639068</v>
      </c>
      <c r="T169" s="112">
        <f>IF(RES_hhdet_tes!T169=0,"",RES_hhdet_tes!T169/RES_hhdet_fec!T169)</f>
        <v>0.78663533994639079</v>
      </c>
      <c r="U169" s="112">
        <f>IF(RES_hhdet_tes!U169=0,"",RES_hhdet_tes!U169/RES_hhdet_fec!U169)</f>
        <v>0.81295272341037406</v>
      </c>
      <c r="V169" s="112">
        <f>IF(RES_hhdet_tes!V169=0,"",RES_hhdet_tes!V169/RES_hhdet_fec!V169)</f>
        <v>0.81295272341037406</v>
      </c>
      <c r="W169" s="112">
        <f>IF(RES_hhdet_tes!W169=0,"",RES_hhdet_tes!W169/RES_hhdet_fec!W169)</f>
        <v>0.90727085015571318</v>
      </c>
      <c r="X169" s="112">
        <f>IF(RES_hhdet_tes!X169=0,"",RES_hhdet_tes!X169/RES_hhdet_fec!X169)</f>
        <v>0.90727085015571329</v>
      </c>
      <c r="Y169" s="112">
        <f>IF(RES_hhdet_tes!Y169=0,"",RES_hhdet_tes!Y169/RES_hhdet_fec!Y169)</f>
        <v>0.90727085015571318</v>
      </c>
      <c r="DA169" s="131" t="s">
        <v>2066</v>
      </c>
    </row>
    <row r="170" spans="1:105" ht="12" customHeight="1" x14ac:dyDescent="0.25">
      <c r="A170" s="103" t="s">
        <v>52</v>
      </c>
      <c r="B170" s="113" t="str">
        <f>IF(RES_hhdet_tes!B170=0,"",RES_hhdet_tes!B170/RES_hhdet_fec!B170)</f>
        <v/>
      </c>
      <c r="C170" s="113" t="str">
        <f>IF(RES_hhdet_tes!C170=0,"",RES_hhdet_tes!C170/RES_hhdet_fec!C170)</f>
        <v/>
      </c>
      <c r="D170" s="113">
        <f>IF(RES_hhdet_tes!D170=0,"",RES_hhdet_tes!D170/RES_hhdet_fec!D170)</f>
        <v>1</v>
      </c>
      <c r="E170" s="113">
        <f>IF(RES_hhdet_tes!E170=0,"",RES_hhdet_tes!E170/RES_hhdet_fec!E170)</f>
        <v>1</v>
      </c>
      <c r="F170" s="113">
        <f>IF(RES_hhdet_tes!F170=0,"",RES_hhdet_tes!F170/RES_hhdet_fec!F170)</f>
        <v>1</v>
      </c>
      <c r="G170" s="113">
        <f>IF(RES_hhdet_tes!G170=0,"",RES_hhdet_tes!G170/RES_hhdet_fec!G170)</f>
        <v>1</v>
      </c>
      <c r="H170" s="113">
        <f>IF(RES_hhdet_tes!H170=0,"",RES_hhdet_tes!H170/RES_hhdet_fec!H170)</f>
        <v>1</v>
      </c>
      <c r="I170" s="113">
        <f>IF(RES_hhdet_tes!I170=0,"",RES_hhdet_tes!I170/RES_hhdet_fec!I170)</f>
        <v>1</v>
      </c>
      <c r="J170" s="113">
        <f>IF(RES_hhdet_tes!J170=0,"",RES_hhdet_tes!J170/RES_hhdet_fec!J170)</f>
        <v>1</v>
      </c>
      <c r="K170" s="113">
        <f>IF(RES_hhdet_tes!K170=0,"",RES_hhdet_tes!K170/RES_hhdet_fec!K170)</f>
        <v>1</v>
      </c>
      <c r="L170" s="113">
        <f>IF(RES_hhdet_tes!L170=0,"",RES_hhdet_tes!L170/RES_hhdet_fec!L170)</f>
        <v>1</v>
      </c>
      <c r="M170" s="113">
        <f>IF(RES_hhdet_tes!M170=0,"",RES_hhdet_tes!M170/RES_hhdet_fec!M170)</f>
        <v>1</v>
      </c>
      <c r="N170" s="113">
        <f>IF(RES_hhdet_tes!N170=0,"",RES_hhdet_tes!N170/RES_hhdet_fec!N170)</f>
        <v>1</v>
      </c>
      <c r="O170" s="113">
        <f>IF(RES_hhdet_tes!O170=0,"",RES_hhdet_tes!O170/RES_hhdet_fec!O170)</f>
        <v>1</v>
      </c>
      <c r="P170" s="113">
        <f>IF(RES_hhdet_tes!P170=0,"",RES_hhdet_tes!P170/RES_hhdet_fec!P170)</f>
        <v>1</v>
      </c>
      <c r="Q170" s="113">
        <f>IF(RES_hhdet_tes!Q170=0,"",RES_hhdet_tes!Q170/RES_hhdet_fec!Q170)</f>
        <v>1</v>
      </c>
      <c r="R170" s="113">
        <f>IF(RES_hhdet_tes!R170=0,"",RES_hhdet_tes!R170/RES_hhdet_fec!R170)</f>
        <v>1</v>
      </c>
      <c r="S170" s="113">
        <f>IF(RES_hhdet_tes!S170=0,"",RES_hhdet_tes!S170/RES_hhdet_fec!S170)</f>
        <v>1</v>
      </c>
      <c r="T170" s="113">
        <f>IF(RES_hhdet_tes!T170=0,"",RES_hhdet_tes!T170/RES_hhdet_fec!T170)</f>
        <v>1</v>
      </c>
      <c r="U170" s="113">
        <f>IF(RES_hhdet_tes!U170=0,"",RES_hhdet_tes!U170/RES_hhdet_fec!U170)</f>
        <v>1</v>
      </c>
      <c r="V170" s="113">
        <f>IF(RES_hhdet_tes!V170=0,"",RES_hhdet_tes!V170/RES_hhdet_fec!V170)</f>
        <v>1</v>
      </c>
      <c r="W170" s="113">
        <f>IF(RES_hhdet_tes!W170=0,"",RES_hhdet_tes!W170/RES_hhdet_fec!W170)</f>
        <v>1</v>
      </c>
      <c r="X170" s="113">
        <f>IF(RES_hhdet_tes!X170=0,"",RES_hhdet_tes!X170/RES_hhdet_fec!X170)</f>
        <v>1</v>
      </c>
      <c r="Y170" s="113">
        <f>IF(RES_hhdet_tes!Y170=0,"",RES_hhdet_tes!Y170/RES_hhdet_fec!Y170)</f>
        <v>1</v>
      </c>
      <c r="DA170" s="132" t="s">
        <v>2067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0.61827213820827298</v>
      </c>
      <c r="C171" s="112">
        <f>IF(RES_hhdet_tes!C171=0,"",RES_hhdet_tes!C171/RES_hhdet_fec!C171)</f>
        <v>0.62017862696776094</v>
      </c>
      <c r="D171" s="112">
        <f>IF(RES_hhdet_tes!D171=0,"",RES_hhdet_tes!D171/RES_hhdet_fec!D171)</f>
        <v>0.62226090223912989</v>
      </c>
      <c r="E171" s="112">
        <f>IF(RES_hhdet_tes!E171=0,"",RES_hhdet_tes!E171/RES_hhdet_fec!E171)</f>
        <v>0.62510187524899763</v>
      </c>
      <c r="F171" s="112">
        <f>IF(RES_hhdet_tes!F171=0,"",RES_hhdet_tes!F171/RES_hhdet_fec!F171)</f>
        <v>0.6288649163087936</v>
      </c>
      <c r="G171" s="112">
        <f>IF(RES_hhdet_tes!G171=0,"",RES_hhdet_tes!G171/RES_hhdet_fec!G171)</f>
        <v>0.63361975629912892</v>
      </c>
      <c r="H171" s="112">
        <f>IF(RES_hhdet_tes!H171=0,"",RES_hhdet_tes!H171/RES_hhdet_fec!H171)</f>
        <v>0.64004547901154063</v>
      </c>
      <c r="I171" s="112">
        <f>IF(RES_hhdet_tes!I171=0,"",RES_hhdet_tes!I171/RES_hhdet_fec!I171)</f>
        <v>0.64323698907499371</v>
      </c>
      <c r="J171" s="112">
        <f>IF(RES_hhdet_tes!J171=0,"",RES_hhdet_tes!J171/RES_hhdet_fec!J171)</f>
        <v>0.64447288927762114</v>
      </c>
      <c r="K171" s="112">
        <f>IF(RES_hhdet_tes!K171=0,"",RES_hhdet_tes!K171/RES_hhdet_fec!K171)</f>
        <v>0.64660807108894136</v>
      </c>
      <c r="L171" s="112">
        <f>IF(RES_hhdet_tes!L171=0,"",RES_hhdet_tes!L171/RES_hhdet_fec!L171)</f>
        <v>0.64895872727975368</v>
      </c>
      <c r="M171" s="112">
        <f>IF(RES_hhdet_tes!M171=0,"",RES_hhdet_tes!M171/RES_hhdet_fec!M171)</f>
        <v>0.65260060692477595</v>
      </c>
      <c r="N171" s="112">
        <f>IF(RES_hhdet_tes!N171=0,"",RES_hhdet_tes!N171/RES_hhdet_fec!N171)</f>
        <v>0.65860809076362259</v>
      </c>
      <c r="O171" s="112">
        <f>IF(RES_hhdet_tes!O171=0,"",RES_hhdet_tes!O171/RES_hhdet_fec!O171)</f>
        <v>0.66683612913985923</v>
      </c>
      <c r="P171" s="112">
        <f>IF(RES_hhdet_tes!P171=0,"",RES_hhdet_tes!P171/RES_hhdet_fec!P171)</f>
        <v>0.67283526962114715</v>
      </c>
      <c r="Q171" s="112">
        <f>IF(RES_hhdet_tes!Q171=0,"",RES_hhdet_tes!Q171/RES_hhdet_fec!Q171)</f>
        <v>0.68262861841004696</v>
      </c>
      <c r="R171" s="112">
        <f>IF(RES_hhdet_tes!R171=0,"",RES_hhdet_tes!R171/RES_hhdet_fec!R171)</f>
        <v>0.6947749217702065</v>
      </c>
      <c r="S171" s="112">
        <f>IF(RES_hhdet_tes!S171=0,"",RES_hhdet_tes!S171/RES_hhdet_fec!S171)</f>
        <v>0.70981282288746772</v>
      </c>
      <c r="T171" s="112">
        <f>IF(RES_hhdet_tes!T171=0,"",RES_hhdet_tes!T171/RES_hhdet_fec!T171)</f>
        <v>0.72431736612692343</v>
      </c>
      <c r="U171" s="112">
        <f>IF(RES_hhdet_tes!U171=0,"",RES_hhdet_tes!U171/RES_hhdet_fec!U171)</f>
        <v>0.7394716070642795</v>
      </c>
      <c r="V171" s="112">
        <f>IF(RES_hhdet_tes!V171=0,"",RES_hhdet_tes!V171/RES_hhdet_fec!V171)</f>
        <v>0.75342804879329439</v>
      </c>
      <c r="W171" s="112">
        <f>IF(RES_hhdet_tes!W171=0,"",RES_hhdet_tes!W171/RES_hhdet_fec!W171)</f>
        <v>0.76589764457623355</v>
      </c>
      <c r="X171" s="112">
        <f>IF(RES_hhdet_tes!X171=0,"",RES_hhdet_tes!X171/RES_hhdet_fec!X171)</f>
        <v>0.77466419217363536</v>
      </c>
      <c r="Y171" s="112">
        <f>IF(RES_hhdet_tes!Y171=0,"",RES_hhdet_tes!Y171/RES_hhdet_fec!Y171)</f>
        <v>0.78510505518961116</v>
      </c>
      <c r="DA171" s="131" t="s">
        <v>2068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0.72947678065317068</v>
      </c>
      <c r="C172" s="113">
        <f>IF(RES_hhdet_tes!C172=0,"",RES_hhdet_tes!C172/RES_hhdet_fec!C172)</f>
        <v>0.70034607468246957</v>
      </c>
      <c r="D172" s="113">
        <f>IF(RES_hhdet_tes!D172=0,"",RES_hhdet_tes!D172/RES_hhdet_fec!D172)</f>
        <v>0.70695749370776106</v>
      </c>
      <c r="E172" s="113">
        <f>IF(RES_hhdet_tes!E172=0,"",RES_hhdet_tes!E172/RES_hhdet_fec!E172)</f>
        <v>0.71805559231873461</v>
      </c>
      <c r="F172" s="113">
        <f>IF(RES_hhdet_tes!F172=0,"",RES_hhdet_tes!F172/RES_hhdet_fec!F172)</f>
        <v>0.7198306368728925</v>
      </c>
      <c r="G172" s="113">
        <f>IF(RES_hhdet_tes!G172=0,"",RES_hhdet_tes!G172/RES_hhdet_fec!G172)</f>
        <v>0.74212874752864788</v>
      </c>
      <c r="H172" s="113">
        <f>IF(RES_hhdet_tes!H172=0,"",RES_hhdet_tes!H172/RES_hhdet_fec!H172)</f>
        <v>0.74058519493259922</v>
      </c>
      <c r="I172" s="113">
        <f>IF(RES_hhdet_tes!I172=0,"",RES_hhdet_tes!I172/RES_hhdet_fec!I172)</f>
        <v>0.74689816371493789</v>
      </c>
      <c r="J172" s="113">
        <f>IF(RES_hhdet_tes!J172=0,"",RES_hhdet_tes!J172/RES_hhdet_fec!J172)</f>
        <v>0.74964249667413196</v>
      </c>
      <c r="K172" s="113">
        <f>IF(RES_hhdet_tes!K172=0,"",RES_hhdet_tes!K172/RES_hhdet_fec!K172)</f>
        <v>0.74913707905542626</v>
      </c>
      <c r="L172" s="113">
        <f>IF(RES_hhdet_tes!L172=0,"",RES_hhdet_tes!L172/RES_hhdet_fec!L172)</f>
        <v>0.75550035829371154</v>
      </c>
      <c r="M172" s="113">
        <f>IF(RES_hhdet_tes!M172=0,"",RES_hhdet_tes!M172/RES_hhdet_fec!M172)</f>
        <v>0.76058469395086048</v>
      </c>
      <c r="N172" s="113">
        <f>IF(RES_hhdet_tes!N172=0,"",RES_hhdet_tes!N172/RES_hhdet_fec!N172)</f>
        <v>0.76578451460791808</v>
      </c>
      <c r="O172" s="113">
        <f>IF(RES_hhdet_tes!O172=0,"",RES_hhdet_tes!O172/RES_hhdet_fec!O172)</f>
        <v>0.76291454163849237</v>
      </c>
      <c r="P172" s="113">
        <f>IF(RES_hhdet_tes!P172=0,"",RES_hhdet_tes!P172/RES_hhdet_fec!P172)</f>
        <v>0.76872784546761352</v>
      </c>
      <c r="Q172" s="113">
        <f>IF(RES_hhdet_tes!Q172=0,"",RES_hhdet_tes!Q172/RES_hhdet_fec!Q172)</f>
        <v>0.77249085106538296</v>
      </c>
      <c r="R172" s="113">
        <f>IF(RES_hhdet_tes!R172=0,"",RES_hhdet_tes!R172/RES_hhdet_fec!R172)</f>
        <v>0.77303500921914214</v>
      </c>
      <c r="S172" s="113">
        <f>IF(RES_hhdet_tes!S172=0,"",RES_hhdet_tes!S172/RES_hhdet_fec!S172)</f>
        <v>0.7870998482507946</v>
      </c>
      <c r="T172" s="113">
        <f>IF(RES_hhdet_tes!T172=0,"",RES_hhdet_tes!T172/RES_hhdet_fec!T172)</f>
        <v>0.79076916705124189</v>
      </c>
      <c r="U172" s="113">
        <f>IF(RES_hhdet_tes!U172=0,"",RES_hhdet_tes!U172/RES_hhdet_fec!U172)</f>
        <v>0.8010043175203504</v>
      </c>
      <c r="V172" s="113">
        <f>IF(RES_hhdet_tes!V172=0,"",RES_hhdet_tes!V172/RES_hhdet_fec!V172)</f>
        <v>0.81347044193215623</v>
      </c>
      <c r="W172" s="113">
        <f>IF(RES_hhdet_tes!W172=0,"",RES_hhdet_tes!W172/RES_hhdet_fec!W172)</f>
        <v>0.81813386154259971</v>
      </c>
      <c r="X172" s="113">
        <f>IF(RES_hhdet_tes!X172=0,"",RES_hhdet_tes!X172/RES_hhdet_fec!X172)</f>
        <v>0.82633357594270618</v>
      </c>
      <c r="Y172" s="113">
        <f>IF(RES_hhdet_tes!Y172=0,"",RES_hhdet_tes!Y172/RES_hhdet_fec!Y172)</f>
        <v>0.83395479994611132</v>
      </c>
      <c r="DA172" s="132" t="s">
        <v>2069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0.61827213820827298</v>
      </c>
      <c r="C173" s="111">
        <f>IF(RES_hhdet_tes!C173=0,"",RES_hhdet_tes!C173/RES_hhdet_fec!C173)</f>
        <v>0.62014328654295814</v>
      </c>
      <c r="D173" s="111">
        <f>IF(RES_hhdet_tes!D173=0,"",RES_hhdet_tes!D173/RES_hhdet_fec!D173)</f>
        <v>0.62272283754301516</v>
      </c>
      <c r="E173" s="111">
        <f>IF(RES_hhdet_tes!E173=0,"",RES_hhdet_tes!E173/RES_hhdet_fec!E173)</f>
        <v>0.62536321024747388</v>
      </c>
      <c r="F173" s="111">
        <f>IF(RES_hhdet_tes!F173=0,"",RES_hhdet_tes!F173/RES_hhdet_fec!F173)</f>
        <v>0.62880077521386291</v>
      </c>
      <c r="G173" s="111">
        <f>IF(RES_hhdet_tes!G173=0,"",RES_hhdet_tes!G173/RES_hhdet_fec!G173)</f>
        <v>0.63377289120075486</v>
      </c>
      <c r="H173" s="111">
        <f>IF(RES_hhdet_tes!H173=0,"",RES_hhdet_tes!H173/RES_hhdet_fec!H173)</f>
        <v>0.64020476650650382</v>
      </c>
      <c r="I173" s="111">
        <f>IF(RES_hhdet_tes!I173=0,"",RES_hhdet_tes!I173/RES_hhdet_fec!I173)</f>
        <v>0.6449030915303493</v>
      </c>
      <c r="J173" s="111">
        <f>IF(RES_hhdet_tes!J173=0,"",RES_hhdet_tes!J173/RES_hhdet_fec!J173)</f>
        <v>0.64625393145204546</v>
      </c>
      <c r="K173" s="111">
        <f>IF(RES_hhdet_tes!K173=0,"",RES_hhdet_tes!K173/RES_hhdet_fec!K173)</f>
        <v>0.64748537587760757</v>
      </c>
      <c r="L173" s="111">
        <f>IF(RES_hhdet_tes!L173=0,"",RES_hhdet_tes!L173/RES_hhdet_fec!L173)</f>
        <v>0.64941254391735026</v>
      </c>
      <c r="M173" s="111">
        <f>IF(RES_hhdet_tes!M173=0,"",RES_hhdet_tes!M173/RES_hhdet_fec!M173)</f>
        <v>0.65190600347704653</v>
      </c>
      <c r="N173" s="111">
        <f>IF(RES_hhdet_tes!N173=0,"",RES_hhdet_tes!N173/RES_hhdet_fec!N173)</f>
        <v>0.65687576499377309</v>
      </c>
      <c r="O173" s="111">
        <f>IF(RES_hhdet_tes!O173=0,"",RES_hhdet_tes!O173/RES_hhdet_fec!O173)</f>
        <v>0.66490899827011707</v>
      </c>
      <c r="P173" s="111">
        <f>IF(RES_hhdet_tes!P173=0,"",RES_hhdet_tes!P173/RES_hhdet_fec!P173)</f>
        <v>0.67288150834714877</v>
      </c>
      <c r="Q173" s="111">
        <f>IF(RES_hhdet_tes!Q173=0,"",RES_hhdet_tes!Q173/RES_hhdet_fec!Q173)</f>
        <v>0.68686644211563708</v>
      </c>
      <c r="R173" s="111">
        <f>IF(RES_hhdet_tes!R173=0,"",RES_hhdet_tes!R173/RES_hhdet_fec!R173)</f>
        <v>0.69765675921139247</v>
      </c>
      <c r="S173" s="111">
        <f>IF(RES_hhdet_tes!S173=0,"",RES_hhdet_tes!S173/RES_hhdet_fec!S173)</f>
        <v>0.70918841457104731</v>
      </c>
      <c r="T173" s="111">
        <f>IF(RES_hhdet_tes!T173=0,"",RES_hhdet_tes!T173/RES_hhdet_fec!T173)</f>
        <v>0.72187133222809097</v>
      </c>
      <c r="U173" s="111">
        <f>IF(RES_hhdet_tes!U173=0,"",RES_hhdet_tes!U173/RES_hhdet_fec!U173)</f>
        <v>0.73565385380474024</v>
      </c>
      <c r="V173" s="111">
        <f>IF(RES_hhdet_tes!V173=0,"",RES_hhdet_tes!V173/RES_hhdet_fec!V173)</f>
        <v>0.75000753613939897</v>
      </c>
      <c r="W173" s="111">
        <f>IF(RES_hhdet_tes!W173=0,"",RES_hhdet_tes!W173/RES_hhdet_fec!W173)</f>
        <v>0.76443434493757856</v>
      </c>
      <c r="X173" s="111">
        <f>IF(RES_hhdet_tes!X173=0,"",RES_hhdet_tes!X173/RES_hhdet_fec!X173)</f>
        <v>0.77534334218066359</v>
      </c>
      <c r="Y173" s="111">
        <f>IF(RES_hhdet_tes!Y173=0,"",RES_hhdet_tes!Y173/RES_hhdet_fec!Y173)</f>
        <v>0.78594478822208291</v>
      </c>
      <c r="DA173" s="63" t="s">
        <v>2070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X174" s="45">
        <f>IF(RES_hhdet_tes!X174=0,"",RES_hhdet_tes!X174/RES_hhdet_fec!X174)</f>
        <v>1</v>
      </c>
      <c r="Y174" s="45">
        <f>IF(RES_hhdet_tes!Y174=0,"",RES_hhdet_tes!Y174/RES_hhdet_fec!Y174)</f>
        <v>1</v>
      </c>
      <c r="DA174" s="60" t="s">
        <v>2071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0.76770167268012424</v>
      </c>
      <c r="C175" s="124">
        <f>IF(RES_hhdet_tes!C175=0,"",RES_hhdet_tes!C175/RES_hhdet_fec!C175)</f>
        <v>0.76899419813394709</v>
      </c>
      <c r="D175" s="124">
        <f>IF(RES_hhdet_tes!D175=0,"",RES_hhdet_tes!D175/RES_hhdet_fec!D175)</f>
        <v>0.77046112741804762</v>
      </c>
      <c r="E175" s="124">
        <f>IF(RES_hhdet_tes!E175=0,"",RES_hhdet_tes!E175/RES_hhdet_fec!E175)</f>
        <v>0.77240909340319219</v>
      </c>
      <c r="F175" s="124">
        <f>IF(RES_hhdet_tes!F175=0,"",RES_hhdet_tes!F175/RES_hhdet_fec!F175)</f>
        <v>0.77498799652236217</v>
      </c>
      <c r="G175" s="124">
        <f>IF(RES_hhdet_tes!G175=0,"",RES_hhdet_tes!G175/RES_hhdet_fec!G175)</f>
        <v>0.77827985059726545</v>
      </c>
      <c r="H175" s="124">
        <f>IF(RES_hhdet_tes!H175=0,"",RES_hhdet_tes!H175/RES_hhdet_fec!H175)</f>
        <v>0.78268266783877982</v>
      </c>
      <c r="I175" s="124">
        <f>IF(RES_hhdet_tes!I175=0,"",RES_hhdet_tes!I175/RES_hhdet_fec!I175)</f>
        <v>0.78500726239460117</v>
      </c>
      <c r="J175" s="124">
        <f>IF(RES_hhdet_tes!J175=0,"",RES_hhdet_tes!J175/RES_hhdet_fec!J175)</f>
        <v>0.7859014321331006</v>
      </c>
      <c r="K175" s="124">
        <f>IF(RES_hhdet_tes!K175=0,"",RES_hhdet_tes!K175/RES_hhdet_fec!K175)</f>
        <v>0.7872652702448566</v>
      </c>
      <c r="L175" s="124">
        <f>IF(RES_hhdet_tes!L175=0,"",RES_hhdet_tes!L175/RES_hhdet_fec!L175)</f>
        <v>0.78875696980659138</v>
      </c>
      <c r="M175" s="124">
        <f>IF(RES_hhdet_tes!M175=0,"",RES_hhdet_tes!M175/RES_hhdet_fec!M175)</f>
        <v>0.79075080741793458</v>
      </c>
      <c r="N175" s="124">
        <f>IF(RES_hhdet_tes!N175=0,"",RES_hhdet_tes!N175/RES_hhdet_fec!N175)</f>
        <v>0.79359036548476292</v>
      </c>
      <c r="O175" s="124">
        <f>IF(RES_hhdet_tes!O175=0,"",RES_hhdet_tes!O175/RES_hhdet_fec!O175)</f>
        <v>0.79700876348775151</v>
      </c>
      <c r="P175" s="124">
        <f>IF(RES_hhdet_tes!P175=0,"",RES_hhdet_tes!P175/RES_hhdet_fec!P175)</f>
        <v>0.7993803955106924</v>
      </c>
      <c r="Q175" s="124">
        <f>IF(RES_hhdet_tes!Q175=0,"",RES_hhdet_tes!Q175/RES_hhdet_fec!Q175)</f>
        <v>0.8034897160715706</v>
      </c>
      <c r="R175" s="124">
        <f>IF(RES_hhdet_tes!R175=0,"",RES_hhdet_tes!R175/RES_hhdet_fec!R175)</f>
        <v>0.80920197733523369</v>
      </c>
      <c r="S175" s="124">
        <f>IF(RES_hhdet_tes!S175=0,"",RES_hhdet_tes!S175/RES_hhdet_fec!S175)</f>
        <v>0.81774958013323029</v>
      </c>
      <c r="T175" s="124">
        <f>IF(RES_hhdet_tes!T175=0,"",RES_hhdet_tes!T175/RES_hhdet_fec!T175)</f>
        <v>0.82751114134952497</v>
      </c>
      <c r="U175" s="124">
        <f>IF(RES_hhdet_tes!U175=0,"",RES_hhdet_tes!U175/RES_hhdet_fec!U175)</f>
        <v>0.83907142707316429</v>
      </c>
      <c r="V175" s="124">
        <f>IF(RES_hhdet_tes!V175=0,"",RES_hhdet_tes!V175/RES_hhdet_fec!V175)</f>
        <v>0.85070496947072805</v>
      </c>
      <c r="W175" s="124">
        <f>IF(RES_hhdet_tes!W175=0,"",RES_hhdet_tes!W175/RES_hhdet_fec!W175)</f>
        <v>0.86235634647033332</v>
      </c>
      <c r="X175" s="124">
        <f>IF(RES_hhdet_tes!X175=0,"",RES_hhdet_tes!X175/RES_hhdet_fec!X175)</f>
        <v>0.87104026945053314</v>
      </c>
      <c r="Y175" s="124">
        <f>IF(RES_hhdet_tes!Y175=0,"",RES_hhdet_tes!Y175/RES_hhdet_fec!Y175)</f>
        <v>0.88080756048516728</v>
      </c>
      <c r="DA175" s="130" t="s">
        <v>2072</v>
      </c>
    </row>
    <row r="176" spans="1:105" ht="12" customHeight="1" x14ac:dyDescent="0.25">
      <c r="A176" s="97" t="s">
        <v>50</v>
      </c>
      <c r="B176" s="111" t="str">
        <f>IF(RES_hhdet_tes!B176=0,"",RES_hhdet_tes!B176/RES_hhdet_fec!B176)</f>
        <v/>
      </c>
      <c r="C176" s="111" t="str">
        <f>IF(RES_hhdet_tes!C176=0,"",RES_hhdet_tes!C176/RES_hhdet_fec!C176)</f>
        <v/>
      </c>
      <c r="D176" s="111" t="str">
        <f>IF(RES_hhdet_tes!D176=0,"",RES_hhdet_tes!D176/RES_hhdet_fec!D176)</f>
        <v/>
      </c>
      <c r="E176" s="111" t="str">
        <f>IF(RES_hhdet_tes!E176=0,"",RES_hhdet_tes!E176/RES_hhdet_fec!E176)</f>
        <v/>
      </c>
      <c r="F176" s="111" t="str">
        <f>IF(RES_hhdet_tes!F176=0,"",RES_hhdet_tes!F176/RES_hhdet_fec!F176)</f>
        <v/>
      </c>
      <c r="G176" s="111" t="str">
        <f>IF(RES_hhdet_tes!G176=0,"",RES_hhdet_tes!G176/RES_hhdet_fec!G176)</f>
        <v/>
      </c>
      <c r="H176" s="111" t="str">
        <f>IF(RES_hhdet_tes!H176=0,"",RES_hhdet_tes!H176/RES_hhdet_fec!H176)</f>
        <v/>
      </c>
      <c r="I176" s="111" t="str">
        <f>IF(RES_hhdet_tes!I176=0,"",RES_hhdet_tes!I176/RES_hhdet_fec!I176)</f>
        <v/>
      </c>
      <c r="J176" s="111" t="str">
        <f>IF(RES_hhdet_tes!J176=0,"",RES_hhdet_tes!J176/RES_hhdet_fec!J176)</f>
        <v/>
      </c>
      <c r="K176" s="111" t="str">
        <f>IF(RES_hhdet_tes!K176=0,"",RES_hhdet_tes!K176/RES_hhdet_fec!K176)</f>
        <v/>
      </c>
      <c r="L176" s="111" t="str">
        <f>IF(RES_hhdet_tes!L176=0,"",RES_hhdet_tes!L176/RES_hhdet_fec!L176)</f>
        <v/>
      </c>
      <c r="M176" s="111" t="str">
        <f>IF(RES_hhdet_tes!M176=0,"",RES_hhdet_tes!M176/RES_hhdet_fec!M176)</f>
        <v/>
      </c>
      <c r="N176" s="111" t="str">
        <f>IF(RES_hhdet_tes!N176=0,"",RES_hhdet_tes!N176/RES_hhdet_fec!N176)</f>
        <v/>
      </c>
      <c r="O176" s="111" t="str">
        <f>IF(RES_hhdet_tes!O176=0,"",RES_hhdet_tes!O176/RES_hhdet_fec!O176)</f>
        <v/>
      </c>
      <c r="P176" s="111" t="str">
        <f>IF(RES_hhdet_tes!P176=0,"",RES_hhdet_tes!P176/RES_hhdet_fec!P176)</f>
        <v/>
      </c>
      <c r="Q176" s="111" t="str">
        <f>IF(RES_hhdet_tes!Q176=0,"",RES_hhdet_tes!Q176/RES_hhdet_fec!Q176)</f>
        <v/>
      </c>
      <c r="R176" s="111" t="str">
        <f>IF(RES_hhdet_tes!R176=0,"",RES_hhdet_tes!R176/RES_hhdet_fec!R176)</f>
        <v/>
      </c>
      <c r="S176" s="111" t="str">
        <f>IF(RES_hhdet_tes!S176=0,"",RES_hhdet_tes!S176/RES_hhdet_fec!S176)</f>
        <v/>
      </c>
      <c r="T176" s="111" t="str">
        <f>IF(RES_hhdet_tes!T176=0,"",RES_hhdet_tes!T176/RES_hhdet_fec!T176)</f>
        <v/>
      </c>
      <c r="U176" s="111" t="str">
        <f>IF(RES_hhdet_tes!U176=0,"",RES_hhdet_tes!U176/RES_hhdet_fec!U176)</f>
        <v/>
      </c>
      <c r="V176" s="111" t="str">
        <f>IF(RES_hhdet_tes!V176=0,"",RES_hhdet_tes!V176/RES_hhdet_fec!V176)</f>
        <v/>
      </c>
      <c r="W176" s="111" t="str">
        <f>IF(RES_hhdet_tes!W176=0,"",RES_hhdet_tes!W176/RES_hhdet_fec!W176)</f>
        <v/>
      </c>
      <c r="X176" s="111" t="str">
        <f>IF(RES_hhdet_tes!X176=0,"",RES_hhdet_tes!X176/RES_hhdet_fec!X176)</f>
        <v/>
      </c>
      <c r="Y176" s="111" t="str">
        <f>IF(RES_hhdet_tes!Y176=0,"",RES_hhdet_tes!Y176/RES_hhdet_fec!Y176)</f>
        <v/>
      </c>
      <c r="DA176" s="63" t="s">
        <v>2073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0.76770167268012424</v>
      </c>
      <c r="C177" s="45">
        <f>IF(RES_hhdet_tes!C177=0,"",RES_hhdet_tes!C177/RES_hhdet_fec!C177)</f>
        <v>0.76899419813394709</v>
      </c>
      <c r="D177" s="45">
        <f>IF(RES_hhdet_tes!D177=0,"",RES_hhdet_tes!D177/RES_hhdet_fec!D177)</f>
        <v>0.77046112741804762</v>
      </c>
      <c r="E177" s="45">
        <f>IF(RES_hhdet_tes!E177=0,"",RES_hhdet_tes!E177/RES_hhdet_fec!E177)</f>
        <v>0.77240909340319219</v>
      </c>
      <c r="F177" s="45">
        <f>IF(RES_hhdet_tes!F177=0,"",RES_hhdet_tes!F177/RES_hhdet_fec!F177)</f>
        <v>0.77498799652236217</v>
      </c>
      <c r="G177" s="45">
        <f>IF(RES_hhdet_tes!G177=0,"",RES_hhdet_tes!G177/RES_hhdet_fec!G177)</f>
        <v>0.77827985059726545</v>
      </c>
      <c r="H177" s="45">
        <f>IF(RES_hhdet_tes!H177=0,"",RES_hhdet_tes!H177/RES_hhdet_fec!H177)</f>
        <v>0.78268266783877982</v>
      </c>
      <c r="I177" s="45">
        <f>IF(RES_hhdet_tes!I177=0,"",RES_hhdet_tes!I177/RES_hhdet_fec!I177)</f>
        <v>0.78500726239460117</v>
      </c>
      <c r="J177" s="45">
        <f>IF(RES_hhdet_tes!J177=0,"",RES_hhdet_tes!J177/RES_hhdet_fec!J177)</f>
        <v>0.7859014321331006</v>
      </c>
      <c r="K177" s="45">
        <f>IF(RES_hhdet_tes!K177=0,"",RES_hhdet_tes!K177/RES_hhdet_fec!K177)</f>
        <v>0.7872652702448566</v>
      </c>
      <c r="L177" s="45">
        <f>IF(RES_hhdet_tes!L177=0,"",RES_hhdet_tes!L177/RES_hhdet_fec!L177)</f>
        <v>0.78875696980659138</v>
      </c>
      <c r="M177" s="45">
        <f>IF(RES_hhdet_tes!M177=0,"",RES_hhdet_tes!M177/RES_hhdet_fec!M177)</f>
        <v>0.79075080741793458</v>
      </c>
      <c r="N177" s="45">
        <f>IF(RES_hhdet_tes!N177=0,"",RES_hhdet_tes!N177/RES_hhdet_fec!N177)</f>
        <v>0.79359036548476292</v>
      </c>
      <c r="O177" s="45">
        <f>IF(RES_hhdet_tes!O177=0,"",RES_hhdet_tes!O177/RES_hhdet_fec!O177)</f>
        <v>0.79700876348775151</v>
      </c>
      <c r="P177" s="45">
        <f>IF(RES_hhdet_tes!P177=0,"",RES_hhdet_tes!P177/RES_hhdet_fec!P177)</f>
        <v>0.7993803955106924</v>
      </c>
      <c r="Q177" s="45">
        <f>IF(RES_hhdet_tes!Q177=0,"",RES_hhdet_tes!Q177/RES_hhdet_fec!Q177)</f>
        <v>0.8034897160715706</v>
      </c>
      <c r="R177" s="45">
        <f>IF(RES_hhdet_tes!R177=0,"",RES_hhdet_tes!R177/RES_hhdet_fec!R177)</f>
        <v>0.80920197733523369</v>
      </c>
      <c r="S177" s="45">
        <f>IF(RES_hhdet_tes!S177=0,"",RES_hhdet_tes!S177/RES_hhdet_fec!S177)</f>
        <v>0.81774958013323029</v>
      </c>
      <c r="T177" s="45">
        <f>IF(RES_hhdet_tes!T177=0,"",RES_hhdet_tes!T177/RES_hhdet_fec!T177)</f>
        <v>0.82751114134952497</v>
      </c>
      <c r="U177" s="45">
        <f>IF(RES_hhdet_tes!U177=0,"",RES_hhdet_tes!U177/RES_hhdet_fec!U177)</f>
        <v>0.83907142707316429</v>
      </c>
      <c r="V177" s="45">
        <f>IF(RES_hhdet_tes!V177=0,"",RES_hhdet_tes!V177/RES_hhdet_fec!V177)</f>
        <v>0.85070496947072805</v>
      </c>
      <c r="W177" s="45">
        <f>IF(RES_hhdet_tes!W177=0,"",RES_hhdet_tes!W177/RES_hhdet_fec!W177)</f>
        <v>0.86235634647033332</v>
      </c>
      <c r="X177" s="45">
        <f>IF(RES_hhdet_tes!X177=0,"",RES_hhdet_tes!X177/RES_hhdet_fec!X177)</f>
        <v>0.87104026945053314</v>
      </c>
      <c r="Y177" s="45">
        <f>IF(RES_hhdet_tes!Y177=0,"",RES_hhdet_tes!Y177/RES_hhdet_fec!Y177)</f>
        <v>0.88080756048516728</v>
      </c>
      <c r="DA177" s="60" t="s">
        <v>2074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2076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2077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2078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2079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2080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2081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2082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2083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2084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2085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2086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2087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2088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2089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2090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2091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2092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2093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2094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2095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2.4137846611688749</v>
      </c>
      <c r="E24" s="117">
        <f t="shared" si="7"/>
        <v>4.8125792551075017</v>
      </c>
      <c r="F24" s="117">
        <f t="shared" si="7"/>
        <v>4.7456083784551897</v>
      </c>
      <c r="G24" s="117">
        <f t="shared" si="7"/>
        <v>7.8730947405686571</v>
      </c>
      <c r="H24" s="117">
        <f t="shared" si="7"/>
        <v>7.9418870729067361</v>
      </c>
      <c r="I24" s="117">
        <f t="shared" si="7"/>
        <v>9.2774575287651597</v>
      </c>
      <c r="J24" s="117">
        <f t="shared" si="7"/>
        <v>8.9726109037600228</v>
      </c>
      <c r="K24" s="117">
        <f t="shared" si="7"/>
        <v>8.9175946897400227</v>
      </c>
      <c r="L24" s="117">
        <f t="shared" si="7"/>
        <v>10.408954079897361</v>
      </c>
      <c r="M24" s="117">
        <f t="shared" si="7"/>
        <v>9.4502823571763077</v>
      </c>
      <c r="N24" s="117">
        <f t="shared" si="7"/>
        <v>9.5011054272187039</v>
      </c>
      <c r="O24" s="117">
        <f t="shared" si="7"/>
        <v>9.2105194962816892</v>
      </c>
      <c r="P24" s="117">
        <f t="shared" si="7"/>
        <v>13.051896494320037</v>
      </c>
      <c r="Q24" s="117">
        <f t="shared" si="7"/>
        <v>7.9451365593548564</v>
      </c>
      <c r="R24" s="117">
        <f t="shared" ref="R24:V24" si="8">R25+R28+R30+R39</f>
        <v>8.5908246423656429</v>
      </c>
      <c r="S24" s="117">
        <f t="shared" si="8"/>
        <v>8.3496385583503852</v>
      </c>
      <c r="T24" s="117">
        <f t="shared" si="8"/>
        <v>7.9528527539497729</v>
      </c>
      <c r="U24" s="117">
        <f t="shared" si="8"/>
        <v>7.952545316166054</v>
      </c>
      <c r="V24" s="117">
        <f t="shared" si="8"/>
        <v>7.9522313483945259</v>
      </c>
      <c r="W24" s="117">
        <f t="shared" ref="W24:Y24" si="9">W25+W28+W30+W39</f>
        <v>7.4431466613523263</v>
      </c>
      <c r="X24" s="117">
        <f t="shared" si="9"/>
        <v>6.8244867402136293</v>
      </c>
      <c r="Y24" s="117">
        <f t="shared" si="9"/>
        <v>6.2483821910448363</v>
      </c>
      <c r="DA24" s="129" t="s">
        <v>2096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2.4130827769466374</v>
      </c>
      <c r="E25" s="122">
        <f t="shared" si="10"/>
        <v>4.8112136557801275</v>
      </c>
      <c r="F25" s="122">
        <f t="shared" si="10"/>
        <v>4.7443117340228547</v>
      </c>
      <c r="G25" s="122">
        <f t="shared" si="10"/>
        <v>7.8712078094658464</v>
      </c>
      <c r="H25" s="122">
        <f t="shared" si="10"/>
        <v>7.9401536735072993</v>
      </c>
      <c r="I25" s="122">
        <f t="shared" si="10"/>
        <v>9.2753230121470143</v>
      </c>
      <c r="J25" s="122">
        <f t="shared" si="10"/>
        <v>8.9708775898968369</v>
      </c>
      <c r="K25" s="122">
        <f t="shared" si="10"/>
        <v>8.9160694465846841</v>
      </c>
      <c r="L25" s="122">
        <f t="shared" si="10"/>
        <v>10.408219706830861</v>
      </c>
      <c r="M25" s="122">
        <f t="shared" si="10"/>
        <v>9.449756543367176</v>
      </c>
      <c r="N25" s="122">
        <f t="shared" si="10"/>
        <v>9.50064093510227</v>
      </c>
      <c r="O25" s="122">
        <f t="shared" si="10"/>
        <v>9.2097799995612526</v>
      </c>
      <c r="P25" s="122">
        <f t="shared" si="10"/>
        <v>13.050880992806517</v>
      </c>
      <c r="Q25" s="122">
        <f t="shared" si="10"/>
        <v>7.9444033542941135</v>
      </c>
      <c r="R25" s="122">
        <f t="shared" ref="R25:V25" si="11">SUM(R26:R27)</f>
        <v>8.589972799739531</v>
      </c>
      <c r="S25" s="122">
        <f t="shared" si="11"/>
        <v>8.3487416934844081</v>
      </c>
      <c r="T25" s="122">
        <f t="shared" si="11"/>
        <v>7.9519629599999977</v>
      </c>
      <c r="U25" s="122">
        <f t="shared" si="11"/>
        <v>7.9519629599999977</v>
      </c>
      <c r="V25" s="122">
        <f t="shared" si="11"/>
        <v>7.9519629599999995</v>
      </c>
      <c r="W25" s="122">
        <f t="shared" ref="W25:Y25" si="12">SUM(W26:W27)</f>
        <v>7.4431466613523263</v>
      </c>
      <c r="X25" s="122">
        <f t="shared" si="12"/>
        <v>6.8244867402136293</v>
      </c>
      <c r="Y25" s="122">
        <f t="shared" si="12"/>
        <v>6.2483821910448363</v>
      </c>
      <c r="DA25" s="130" t="s">
        <v>2097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2.4130827769466374</v>
      </c>
      <c r="E26" s="98">
        <v>4.8112136557801275</v>
      </c>
      <c r="F26" s="98">
        <v>4.7443117340228547</v>
      </c>
      <c r="G26" s="98">
        <v>7.8712078094658464</v>
      </c>
      <c r="H26" s="98">
        <v>7.9401536735072993</v>
      </c>
      <c r="I26" s="98">
        <v>9.2753230121470143</v>
      </c>
      <c r="J26" s="98">
        <v>8.9708775898968369</v>
      </c>
      <c r="K26" s="98">
        <v>8.9160694465846841</v>
      </c>
      <c r="L26" s="98">
        <v>10.408219706830861</v>
      </c>
      <c r="M26" s="98">
        <v>9.449756543367176</v>
      </c>
      <c r="N26" s="98">
        <v>9.50064093510227</v>
      </c>
      <c r="O26" s="98">
        <v>9.2097799995612526</v>
      </c>
      <c r="P26" s="98">
        <v>13.050880992806517</v>
      </c>
      <c r="Q26" s="98">
        <v>7.9444033542941135</v>
      </c>
      <c r="R26" s="98">
        <v>8.589972799739531</v>
      </c>
      <c r="S26" s="98">
        <v>8.3487416934844081</v>
      </c>
      <c r="T26" s="98">
        <v>7.9519629599999977</v>
      </c>
      <c r="U26" s="98">
        <v>7.9519629599999977</v>
      </c>
      <c r="V26" s="98">
        <v>7.9519629599999995</v>
      </c>
      <c r="W26" s="98">
        <v>7.4431466613523263</v>
      </c>
      <c r="X26" s="98">
        <v>6.8244867402136293</v>
      </c>
      <c r="Y26" s="98">
        <v>6.2483821910448363</v>
      </c>
      <c r="DA26" s="63" t="s">
        <v>2098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2099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2100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2101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7.0188422223727031E-4</v>
      </c>
      <c r="E30" s="122">
        <v>1.3655993273740767E-3</v>
      </c>
      <c r="F30" s="122">
        <v>1.2966444323347338E-3</v>
      </c>
      <c r="G30" s="122">
        <v>1.8869311028107106E-3</v>
      </c>
      <c r="H30" s="122">
        <v>1.7333993994368081E-3</v>
      </c>
      <c r="I30" s="122">
        <v>2.1345166181456965E-3</v>
      </c>
      <c r="J30" s="122">
        <v>1.7333138631857212E-3</v>
      </c>
      <c r="K30" s="122">
        <v>1.5252431553388105E-3</v>
      </c>
      <c r="L30" s="122">
        <v>7.3437306649952949E-4</v>
      </c>
      <c r="M30" s="122">
        <v>5.2581380913101791E-4</v>
      </c>
      <c r="N30" s="122">
        <v>4.644921164338156E-4</v>
      </c>
      <c r="O30" s="122">
        <v>7.3949672043730093E-4</v>
      </c>
      <c r="P30" s="122">
        <v>1.0155015135197376E-3</v>
      </c>
      <c r="Q30" s="122">
        <v>7.3320506074280793E-4</v>
      </c>
      <c r="R30" s="122">
        <v>8.5184262611198095E-4</v>
      </c>
      <c r="S30" s="122">
        <v>8.9686486597710788E-4</v>
      </c>
      <c r="T30" s="122">
        <v>8.8979394977481332E-4</v>
      </c>
      <c r="U30" s="122">
        <v>5.8235616605610194E-4</v>
      </c>
      <c r="V30" s="122">
        <v>2.6838839452661878E-4</v>
      </c>
      <c r="W30" s="122">
        <v>0</v>
      </c>
      <c r="X30" s="122">
        <v>0</v>
      </c>
      <c r="Y30" s="122">
        <v>0</v>
      </c>
      <c r="DA30" s="130" t="s">
        <v>2102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7.0188422223727031E-4</v>
      </c>
      <c r="E31" s="98">
        <v>1.3655993273740767E-3</v>
      </c>
      <c r="F31" s="98">
        <v>1.2966444323347338E-3</v>
      </c>
      <c r="G31" s="98">
        <v>1.8869311028107106E-3</v>
      </c>
      <c r="H31" s="98">
        <v>1.7333993994368081E-3</v>
      </c>
      <c r="I31" s="98">
        <v>2.1345166181456965E-3</v>
      </c>
      <c r="J31" s="98">
        <v>1.7333138631857212E-3</v>
      </c>
      <c r="K31" s="98">
        <v>1.5252431553388105E-3</v>
      </c>
      <c r="L31" s="98">
        <v>7.3437306649952949E-4</v>
      </c>
      <c r="M31" s="98">
        <v>5.2581380913101791E-4</v>
      </c>
      <c r="N31" s="98">
        <v>4.644921164338156E-4</v>
      </c>
      <c r="O31" s="98">
        <v>7.3949672043730093E-4</v>
      </c>
      <c r="P31" s="98">
        <v>1.0155015135197376E-3</v>
      </c>
      <c r="Q31" s="98">
        <v>7.3320506074280793E-4</v>
      </c>
      <c r="R31" s="98">
        <v>8.5184262611198095E-4</v>
      </c>
      <c r="S31" s="98">
        <v>8.9686486597710788E-4</v>
      </c>
      <c r="T31" s="98">
        <v>8.8979394977481332E-4</v>
      </c>
      <c r="U31" s="98">
        <v>5.8235616605610194E-4</v>
      </c>
      <c r="V31" s="98">
        <v>2.6838839452661878E-4</v>
      </c>
      <c r="W31" s="98">
        <v>0</v>
      </c>
      <c r="X31" s="98">
        <v>0</v>
      </c>
      <c r="Y31" s="98">
        <v>0</v>
      </c>
      <c r="DA31" s="63" t="s">
        <v>2103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2104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2105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2106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2107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2108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2109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2110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0</v>
      </c>
      <c r="DA39" s="130" t="s">
        <v>2111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2112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2113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2745.8634009599996</v>
      </c>
      <c r="C43" s="117">
        <f t="shared" si="14"/>
        <v>2614.9287671999996</v>
      </c>
      <c r="D43" s="117">
        <f t="shared" si="14"/>
        <v>2328.39915552</v>
      </c>
      <c r="E43" s="117">
        <f t="shared" si="14"/>
        <v>2204.3930741999998</v>
      </c>
      <c r="F43" s="117">
        <f t="shared" si="14"/>
        <v>1560.8420945999999</v>
      </c>
      <c r="G43" s="117">
        <f t="shared" si="14"/>
        <v>2294.5085841599994</v>
      </c>
      <c r="H43" s="117">
        <f t="shared" si="14"/>
        <v>1696.0198456800006</v>
      </c>
      <c r="I43" s="117">
        <f t="shared" si="14"/>
        <v>1402.0048652400003</v>
      </c>
      <c r="J43" s="117">
        <f t="shared" si="14"/>
        <v>1200.3216379200003</v>
      </c>
      <c r="K43" s="117">
        <f t="shared" si="14"/>
        <v>1051.9041132000004</v>
      </c>
      <c r="L43" s="117">
        <f t="shared" si="14"/>
        <v>923.48793467999963</v>
      </c>
      <c r="M43" s="117">
        <f t="shared" si="14"/>
        <v>778.9608853200001</v>
      </c>
      <c r="N43" s="117">
        <f t="shared" si="14"/>
        <v>766.0359118799995</v>
      </c>
      <c r="O43" s="117">
        <f t="shared" si="14"/>
        <v>742.01732100000027</v>
      </c>
      <c r="P43" s="117">
        <f t="shared" si="14"/>
        <v>678.49231608000002</v>
      </c>
      <c r="Q43" s="117">
        <f t="shared" si="14"/>
        <v>692.05517424000061</v>
      </c>
      <c r="R43" s="117">
        <f t="shared" ref="R43:V43" si="15">R44+R47+R49+R58</f>
        <v>614.01640464000047</v>
      </c>
      <c r="S43" s="117">
        <f t="shared" si="15"/>
        <v>607.58329608000008</v>
      </c>
      <c r="T43" s="117">
        <f t="shared" si="15"/>
        <v>549.54778427999952</v>
      </c>
      <c r="U43" s="117">
        <f t="shared" si="15"/>
        <v>556.57200276000026</v>
      </c>
      <c r="V43" s="117">
        <f t="shared" si="15"/>
        <v>594.27854819999982</v>
      </c>
      <c r="W43" s="117">
        <f t="shared" ref="W43:Y43" si="16">W44+W47+W49+W58</f>
        <v>595.50271199999986</v>
      </c>
      <c r="X43" s="117">
        <f t="shared" si="16"/>
        <v>430.32939443999982</v>
      </c>
      <c r="Y43" s="117">
        <f t="shared" si="16"/>
        <v>382.49656272000033</v>
      </c>
      <c r="DA43" s="129" t="s">
        <v>2114</v>
      </c>
    </row>
    <row r="44" spans="1:105" ht="12.95" customHeight="1" x14ac:dyDescent="0.25">
      <c r="A44" s="121" t="s">
        <v>57</v>
      </c>
      <c r="B44" s="122">
        <f t="shared" ref="B44:Q44" si="17">SUM(B45:B46)</f>
        <v>2588.0818289130143</v>
      </c>
      <c r="C44" s="122">
        <f t="shared" si="17"/>
        <v>2477.4444874238884</v>
      </c>
      <c r="D44" s="122">
        <f t="shared" si="17"/>
        <v>2206.4437209725529</v>
      </c>
      <c r="E44" s="122">
        <f t="shared" si="17"/>
        <v>2091.9030931421048</v>
      </c>
      <c r="F44" s="122">
        <f t="shared" si="17"/>
        <v>1479.5698187083483</v>
      </c>
      <c r="G44" s="122">
        <f t="shared" si="17"/>
        <v>2181.0766372134508</v>
      </c>
      <c r="H44" s="122">
        <f t="shared" si="17"/>
        <v>1611.2521215281149</v>
      </c>
      <c r="I44" s="122">
        <f t="shared" si="17"/>
        <v>1329.9120585303588</v>
      </c>
      <c r="J44" s="122">
        <f t="shared" si="17"/>
        <v>1140.4648938762923</v>
      </c>
      <c r="K44" s="122">
        <f t="shared" si="17"/>
        <v>998.35030129961876</v>
      </c>
      <c r="L44" s="122">
        <f t="shared" si="17"/>
        <v>885.76117547812032</v>
      </c>
      <c r="M44" s="122">
        <f t="shared" si="17"/>
        <v>741.89194650645095</v>
      </c>
      <c r="N44" s="122">
        <f t="shared" si="17"/>
        <v>729.77393883603645</v>
      </c>
      <c r="O44" s="122">
        <f t="shared" si="17"/>
        <v>700.66736102884477</v>
      </c>
      <c r="P44" s="122">
        <f t="shared" si="17"/>
        <v>637.41592349112989</v>
      </c>
      <c r="Q44" s="122">
        <f t="shared" si="17"/>
        <v>646.77966284011677</v>
      </c>
      <c r="R44" s="122">
        <f t="shared" ref="R44:V44" si="18">SUM(R45:R46)</f>
        <v>573.42202106593686</v>
      </c>
      <c r="S44" s="122">
        <f t="shared" si="18"/>
        <v>569.94191304441563</v>
      </c>
      <c r="T44" s="122">
        <f t="shared" si="18"/>
        <v>512.4067936634483</v>
      </c>
      <c r="U44" s="122">
        <f t="shared" si="18"/>
        <v>517.61385833127792</v>
      </c>
      <c r="V44" s="122">
        <f t="shared" si="18"/>
        <v>553.17135679741671</v>
      </c>
      <c r="W44" s="122">
        <f t="shared" ref="W44:Y44" si="19">SUM(W45:W46)</f>
        <v>574.56810061613612</v>
      </c>
      <c r="X44" s="122">
        <f t="shared" si="19"/>
        <v>414.52995975161207</v>
      </c>
      <c r="Y44" s="122">
        <f t="shared" si="19"/>
        <v>369.74874670260755</v>
      </c>
      <c r="DA44" s="130" t="s">
        <v>2115</v>
      </c>
    </row>
    <row r="45" spans="1:105" ht="12" customHeight="1" x14ac:dyDescent="0.25">
      <c r="A45" s="97" t="s">
        <v>211</v>
      </c>
      <c r="B45" s="98">
        <v>2588.0818289130143</v>
      </c>
      <c r="C45" s="98">
        <v>2477.4444874238884</v>
      </c>
      <c r="D45" s="98">
        <v>2206.4437209725529</v>
      </c>
      <c r="E45" s="98">
        <v>2091.9030931421048</v>
      </c>
      <c r="F45" s="98">
        <v>1479.5698187083483</v>
      </c>
      <c r="G45" s="98">
        <v>2181.0766372134508</v>
      </c>
      <c r="H45" s="98">
        <v>1611.2521215281149</v>
      </c>
      <c r="I45" s="98">
        <v>1329.9120585303588</v>
      </c>
      <c r="J45" s="98">
        <v>1140.4648938762923</v>
      </c>
      <c r="K45" s="98">
        <v>998.35030129961876</v>
      </c>
      <c r="L45" s="98">
        <v>885.76117547812032</v>
      </c>
      <c r="M45" s="98">
        <v>741.89194650645095</v>
      </c>
      <c r="N45" s="98">
        <v>729.77393883603645</v>
      </c>
      <c r="O45" s="98">
        <v>700.66736102884477</v>
      </c>
      <c r="P45" s="98">
        <v>637.41592349112989</v>
      </c>
      <c r="Q45" s="98">
        <v>646.77966284011677</v>
      </c>
      <c r="R45" s="98">
        <v>573.42202106593686</v>
      </c>
      <c r="S45" s="98">
        <v>569.94191304441563</v>
      </c>
      <c r="T45" s="98">
        <v>512.4067936634483</v>
      </c>
      <c r="U45" s="98">
        <v>517.61385833127792</v>
      </c>
      <c r="V45" s="98">
        <v>553.17135679741671</v>
      </c>
      <c r="W45" s="98">
        <v>574.56810061613612</v>
      </c>
      <c r="X45" s="98">
        <v>414.52995975161207</v>
      </c>
      <c r="Y45" s="98">
        <v>369.74874670260755</v>
      </c>
      <c r="DA45" s="63" t="s">
        <v>2116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2117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2118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2119</v>
      </c>
    </row>
    <row r="49" spans="1:105" ht="12" customHeight="1" x14ac:dyDescent="0.25">
      <c r="A49" s="121" t="s">
        <v>55</v>
      </c>
      <c r="B49" s="122">
        <v>157.78157204698547</v>
      </c>
      <c r="C49" s="122">
        <v>137.48427977611129</v>
      </c>
      <c r="D49" s="122">
        <v>121.95543454744715</v>
      </c>
      <c r="E49" s="122">
        <v>112.48998105789481</v>
      </c>
      <c r="F49" s="122">
        <v>81.272275891651532</v>
      </c>
      <c r="G49" s="122">
        <v>113.43194694654871</v>
      </c>
      <c r="H49" s="122">
        <v>84.767724151885616</v>
      </c>
      <c r="I49" s="122">
        <v>72.092806709641565</v>
      </c>
      <c r="J49" s="122">
        <v>59.856744043707906</v>
      </c>
      <c r="K49" s="122">
        <v>53.553811900381739</v>
      </c>
      <c r="L49" s="122">
        <v>37.726759201879354</v>
      </c>
      <c r="M49" s="122">
        <v>37.068938813549174</v>
      </c>
      <c r="N49" s="122">
        <v>36.261973043963096</v>
      </c>
      <c r="O49" s="122">
        <v>41.349959971155556</v>
      </c>
      <c r="P49" s="122">
        <v>41.0763925888701</v>
      </c>
      <c r="Q49" s="122">
        <v>45.275511399883825</v>
      </c>
      <c r="R49" s="122">
        <v>40.59438357406367</v>
      </c>
      <c r="S49" s="122">
        <v>37.641383035584504</v>
      </c>
      <c r="T49" s="122">
        <v>37.140990616551264</v>
      </c>
      <c r="U49" s="122">
        <v>38.958144428722321</v>
      </c>
      <c r="V49" s="122">
        <v>41.10719140258314</v>
      </c>
      <c r="W49" s="122">
        <v>20.934611383863761</v>
      </c>
      <c r="X49" s="122">
        <v>15.799434688387761</v>
      </c>
      <c r="Y49" s="122">
        <v>12.747816017392756</v>
      </c>
      <c r="DA49" s="130" t="s">
        <v>2120</v>
      </c>
    </row>
    <row r="50" spans="1:105" ht="12" customHeight="1" x14ac:dyDescent="0.25">
      <c r="A50" s="97" t="s">
        <v>138</v>
      </c>
      <c r="B50" s="98">
        <v>157.68759765315374</v>
      </c>
      <c r="C50" s="98">
        <v>137.39021843019938</v>
      </c>
      <c r="D50" s="98">
        <v>121.8708024965552</v>
      </c>
      <c r="E50" s="98">
        <v>112.41529975531844</v>
      </c>
      <c r="F50" s="98">
        <v>81.220264078065071</v>
      </c>
      <c r="G50" s="98">
        <v>113.35364718694218</v>
      </c>
      <c r="H50" s="98">
        <v>84.711355734929995</v>
      </c>
      <c r="I50" s="98">
        <v>72.029390222962149</v>
      </c>
      <c r="J50" s="98">
        <v>59.795007362871516</v>
      </c>
      <c r="K50" s="98">
        <v>53.49838697311548</v>
      </c>
      <c r="L50" s="98">
        <v>37.689636420500989</v>
      </c>
      <c r="M50" s="98">
        <v>37.035679884957844</v>
      </c>
      <c r="N50" s="98">
        <v>36.228500437950238</v>
      </c>
      <c r="O50" s="98">
        <v>41.309290828259442</v>
      </c>
      <c r="P50" s="98">
        <v>41.036019003651035</v>
      </c>
      <c r="Q50" s="98">
        <v>45.229123443300011</v>
      </c>
      <c r="R50" s="98">
        <v>40.549599556593819</v>
      </c>
      <c r="S50" s="98">
        <v>37.601733879222046</v>
      </c>
      <c r="T50" s="98">
        <v>37.101131970329412</v>
      </c>
      <c r="U50" s="98">
        <v>38.918286375368794</v>
      </c>
      <c r="V50" s="98">
        <v>41.061144397057809</v>
      </c>
      <c r="W50" s="98">
        <v>20.910250208009952</v>
      </c>
      <c r="X50" s="98">
        <v>15.779975613625787</v>
      </c>
      <c r="Y50" s="98">
        <v>12.731958526630049</v>
      </c>
      <c r="DA50" s="63" t="s">
        <v>2121</v>
      </c>
    </row>
    <row r="51" spans="1:105" ht="12" customHeight="1" x14ac:dyDescent="0.25">
      <c r="A51" s="97" t="s">
        <v>137</v>
      </c>
      <c r="B51" s="98">
        <v>9.3974393831715589E-2</v>
      </c>
      <c r="C51" s="98">
        <v>9.4061345911922833E-2</v>
      </c>
      <c r="D51" s="98">
        <v>8.4632050891956009E-2</v>
      </c>
      <c r="E51" s="98">
        <v>7.4681302576361491E-2</v>
      </c>
      <c r="F51" s="98">
        <v>5.2011813586465783E-2</v>
      </c>
      <c r="G51" s="98">
        <v>7.8299759606528269E-2</v>
      </c>
      <c r="H51" s="98">
        <v>5.6368416955627811E-2</v>
      </c>
      <c r="I51" s="98">
        <v>6.3416486679421749E-2</v>
      </c>
      <c r="J51" s="98">
        <v>6.1736680836386851E-2</v>
      </c>
      <c r="K51" s="98">
        <v>5.542492726625603E-2</v>
      </c>
      <c r="L51" s="98">
        <v>3.7122781378366089E-2</v>
      </c>
      <c r="M51" s="98">
        <v>3.3258928591330249E-2</v>
      </c>
      <c r="N51" s="98">
        <v>3.3472606012860603E-2</v>
      </c>
      <c r="O51" s="98">
        <v>4.0669142896110781E-2</v>
      </c>
      <c r="P51" s="98">
        <v>4.0373585219068059E-2</v>
      </c>
      <c r="Q51" s="98">
        <v>4.6387956583814588E-2</v>
      </c>
      <c r="R51" s="98">
        <v>4.4784017469849405E-2</v>
      </c>
      <c r="S51" s="98">
        <v>3.9649156362460886E-2</v>
      </c>
      <c r="T51" s="98">
        <v>3.9858646221851764E-2</v>
      </c>
      <c r="U51" s="98">
        <v>3.9858053353524041E-2</v>
      </c>
      <c r="V51" s="98">
        <v>4.6047005525328241E-2</v>
      </c>
      <c r="W51" s="98">
        <v>2.4361175853808825E-2</v>
      </c>
      <c r="X51" s="98">
        <v>1.945907476197381E-2</v>
      </c>
      <c r="Y51" s="98">
        <v>1.5857490762707076E-2</v>
      </c>
      <c r="DA51" s="63" t="s">
        <v>2122</v>
      </c>
    </row>
    <row r="52" spans="1:105" ht="12" customHeight="1" x14ac:dyDescent="0.25">
      <c r="A52" s="100" t="s">
        <v>211</v>
      </c>
      <c r="B52" s="101">
        <v>9.3974393831715589E-2</v>
      </c>
      <c r="C52" s="101">
        <v>9.4061345911922833E-2</v>
      </c>
      <c r="D52" s="101">
        <v>8.4632050891956009E-2</v>
      </c>
      <c r="E52" s="101">
        <v>7.4681302576361491E-2</v>
      </c>
      <c r="F52" s="101">
        <v>5.2011813586465783E-2</v>
      </c>
      <c r="G52" s="101">
        <v>7.8299759606528269E-2</v>
      </c>
      <c r="H52" s="101">
        <v>5.6368416955627811E-2</v>
      </c>
      <c r="I52" s="101">
        <v>6.3416486679421749E-2</v>
      </c>
      <c r="J52" s="101">
        <v>6.1736680836386851E-2</v>
      </c>
      <c r="K52" s="101">
        <v>5.542492726625603E-2</v>
      </c>
      <c r="L52" s="101">
        <v>3.7122781378366089E-2</v>
      </c>
      <c r="M52" s="101">
        <v>3.3258928591330249E-2</v>
      </c>
      <c r="N52" s="101">
        <v>3.3472606012860603E-2</v>
      </c>
      <c r="O52" s="101">
        <v>4.0669142896110781E-2</v>
      </c>
      <c r="P52" s="101">
        <v>4.0373585219068059E-2</v>
      </c>
      <c r="Q52" s="101">
        <v>4.6387956583814588E-2</v>
      </c>
      <c r="R52" s="101">
        <v>4.4784017469849405E-2</v>
      </c>
      <c r="S52" s="101">
        <v>3.9649156362460886E-2</v>
      </c>
      <c r="T52" s="101">
        <v>3.9858646221851764E-2</v>
      </c>
      <c r="U52" s="101">
        <v>3.9858053353524041E-2</v>
      </c>
      <c r="V52" s="101">
        <v>4.6047005525328241E-2</v>
      </c>
      <c r="W52" s="101">
        <v>2.4361175853808825E-2</v>
      </c>
      <c r="X52" s="101">
        <v>1.945907476197381E-2</v>
      </c>
      <c r="Y52" s="101">
        <v>1.5857490762707076E-2</v>
      </c>
      <c r="DA52" s="131" t="s">
        <v>2123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2124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2125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2126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2127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2128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2129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2130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2131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228.45725999999996</v>
      </c>
      <c r="C62" s="117">
        <f t="shared" si="21"/>
        <v>267.04106999999999</v>
      </c>
      <c r="D62" s="117">
        <f t="shared" si="21"/>
        <v>165.00077999999993</v>
      </c>
      <c r="E62" s="117">
        <f t="shared" si="21"/>
        <v>147.53286</v>
      </c>
      <c r="F62" s="117">
        <f t="shared" si="21"/>
        <v>150.13269</v>
      </c>
      <c r="G62" s="117">
        <f t="shared" si="21"/>
        <v>154.22535000000002</v>
      </c>
      <c r="H62" s="117">
        <f t="shared" si="21"/>
        <v>120.95325000000004</v>
      </c>
      <c r="I62" s="117">
        <f t="shared" si="21"/>
        <v>121.18977</v>
      </c>
      <c r="J62" s="117">
        <f t="shared" si="21"/>
        <v>118.38501000000001</v>
      </c>
      <c r="K62" s="117">
        <f t="shared" si="21"/>
        <v>171.7497000000001</v>
      </c>
      <c r="L62" s="117">
        <f t="shared" si="21"/>
        <v>191.30094</v>
      </c>
      <c r="M62" s="117">
        <f t="shared" si="21"/>
        <v>163.18368000000007</v>
      </c>
      <c r="N62" s="117">
        <f t="shared" si="21"/>
        <v>105.97851000000001</v>
      </c>
      <c r="O62" s="117">
        <f t="shared" si="21"/>
        <v>78.461460000000017</v>
      </c>
      <c r="P62" s="117">
        <f t="shared" si="21"/>
        <v>68.413950000000071</v>
      </c>
      <c r="Q62" s="117">
        <f t="shared" si="21"/>
        <v>64.273769999999985</v>
      </c>
      <c r="R62" s="117">
        <f t="shared" ref="R62:V62" si="22">R63+R66+R68+R77</f>
        <v>70.988939999999985</v>
      </c>
      <c r="S62" s="117">
        <f t="shared" si="22"/>
        <v>61.24134059999993</v>
      </c>
      <c r="T62" s="117">
        <f t="shared" si="22"/>
        <v>76.795290000000008</v>
      </c>
      <c r="U62" s="117">
        <f t="shared" si="22"/>
        <v>46.747277279999992</v>
      </c>
      <c r="V62" s="117">
        <f t="shared" si="22"/>
        <v>44.666685359999988</v>
      </c>
      <c r="W62" s="117">
        <f t="shared" ref="W62:Y62" si="23">W63+W66+W68+W77</f>
        <v>66.843740902096116</v>
      </c>
      <c r="X62" s="117">
        <f t="shared" si="23"/>
        <v>55.943130060310111</v>
      </c>
      <c r="Y62" s="117">
        <f t="shared" si="23"/>
        <v>51.468812726796592</v>
      </c>
      <c r="DA62" s="129" t="s">
        <v>2132</v>
      </c>
    </row>
    <row r="63" spans="1:105" ht="12.95" customHeight="1" x14ac:dyDescent="0.25">
      <c r="A63" s="121" t="s">
        <v>57</v>
      </c>
      <c r="B63" s="122">
        <f t="shared" ref="B63:Q63" si="24">SUM(B64:B65)</f>
        <v>212.76697340896268</v>
      </c>
      <c r="C63" s="122">
        <f t="shared" si="24"/>
        <v>250.19896863107076</v>
      </c>
      <c r="D63" s="122">
        <f t="shared" si="24"/>
        <v>154.70226005713818</v>
      </c>
      <c r="E63" s="122">
        <f t="shared" si="24"/>
        <v>138.60461267681691</v>
      </c>
      <c r="F63" s="122">
        <f t="shared" si="24"/>
        <v>140.8644934506012</v>
      </c>
      <c r="G63" s="122">
        <f t="shared" si="24"/>
        <v>145.27128195016553</v>
      </c>
      <c r="H63" s="122">
        <f t="shared" si="24"/>
        <v>113.79933438454556</v>
      </c>
      <c r="I63" s="122">
        <f t="shared" si="24"/>
        <v>113.75873222113341</v>
      </c>
      <c r="J63" s="122">
        <f t="shared" si="24"/>
        <v>111.23918822375688</v>
      </c>
      <c r="K63" s="122">
        <f t="shared" si="24"/>
        <v>161.07620858642611</v>
      </c>
      <c r="L63" s="122">
        <f t="shared" si="24"/>
        <v>181.66594283139477</v>
      </c>
      <c r="M63" s="122">
        <f t="shared" si="24"/>
        <v>153.96306368944198</v>
      </c>
      <c r="N63" s="122">
        <f t="shared" si="24"/>
        <v>100.27088492330689</v>
      </c>
      <c r="O63" s="122">
        <f t="shared" si="24"/>
        <v>73.666186476770449</v>
      </c>
      <c r="P63" s="122">
        <f t="shared" si="24"/>
        <v>63.881582930376446</v>
      </c>
      <c r="Q63" s="122">
        <f t="shared" si="24"/>
        <v>59.670561214592098</v>
      </c>
      <c r="R63" s="122">
        <f t="shared" ref="R63:V63" si="25">SUM(R64:R65)</f>
        <v>65.892179518297198</v>
      </c>
      <c r="S63" s="122">
        <f t="shared" si="25"/>
        <v>57.081120760853523</v>
      </c>
      <c r="T63" s="122">
        <f t="shared" si="25"/>
        <v>71.227714569314259</v>
      </c>
      <c r="U63" s="122">
        <f t="shared" si="25"/>
        <v>43.311486170903727</v>
      </c>
      <c r="V63" s="122">
        <f t="shared" si="25"/>
        <v>41.513389044045212</v>
      </c>
      <c r="W63" s="122">
        <f t="shared" ref="W63:Y63" si="26">SUM(W64:W65)</f>
        <v>62.182069462639781</v>
      </c>
      <c r="X63" s="122">
        <f t="shared" si="26"/>
        <v>51.708445579280436</v>
      </c>
      <c r="Y63" s="122">
        <f t="shared" si="26"/>
        <v>47.212498967988815</v>
      </c>
      <c r="DA63" s="130" t="s">
        <v>2133</v>
      </c>
    </row>
    <row r="64" spans="1:105" ht="12" customHeight="1" x14ac:dyDescent="0.25">
      <c r="A64" s="97" t="s">
        <v>212</v>
      </c>
      <c r="B64" s="98">
        <v>212.76697340896268</v>
      </c>
      <c r="C64" s="98">
        <v>250.19896863107076</v>
      </c>
      <c r="D64" s="98">
        <v>154.70226005713818</v>
      </c>
      <c r="E64" s="98">
        <v>138.60461267681691</v>
      </c>
      <c r="F64" s="98">
        <v>140.8644934506012</v>
      </c>
      <c r="G64" s="98">
        <v>145.27128195016553</v>
      </c>
      <c r="H64" s="98">
        <v>113.79933438454556</v>
      </c>
      <c r="I64" s="98">
        <v>113.75873222113341</v>
      </c>
      <c r="J64" s="98">
        <v>111.23918822375688</v>
      </c>
      <c r="K64" s="98">
        <v>161.07620858642611</v>
      </c>
      <c r="L64" s="98">
        <v>181.66594283139477</v>
      </c>
      <c r="M64" s="98">
        <v>153.96306368944198</v>
      </c>
      <c r="N64" s="98">
        <v>100.27088492330689</v>
      </c>
      <c r="O64" s="98">
        <v>73.666186476770449</v>
      </c>
      <c r="P64" s="98">
        <v>63.881582930376446</v>
      </c>
      <c r="Q64" s="98">
        <v>59.670561214592098</v>
      </c>
      <c r="R64" s="98">
        <v>65.892179518297198</v>
      </c>
      <c r="S64" s="98">
        <v>57.081120760853523</v>
      </c>
      <c r="T64" s="98">
        <v>71.227714569314259</v>
      </c>
      <c r="U64" s="98">
        <v>43.311486170903727</v>
      </c>
      <c r="V64" s="98">
        <v>41.513389044045212</v>
      </c>
      <c r="W64" s="98">
        <v>62.182069462639781</v>
      </c>
      <c r="X64" s="98">
        <v>51.708445579280436</v>
      </c>
      <c r="Y64" s="98">
        <v>47.212498967988815</v>
      </c>
      <c r="DA64" s="63" t="s">
        <v>2134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2135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2136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2137</v>
      </c>
    </row>
    <row r="68" spans="1:105" ht="12" customHeight="1" x14ac:dyDescent="0.25">
      <c r="A68" s="121" t="s">
        <v>55</v>
      </c>
      <c r="B68" s="122">
        <v>13.888856438930326</v>
      </c>
      <c r="C68" s="122">
        <v>14.85339057258407</v>
      </c>
      <c r="D68" s="122">
        <v>9.0448409175907507</v>
      </c>
      <c r="E68" s="122">
        <v>7.7948925690547162</v>
      </c>
      <c r="F68" s="122">
        <v>8.0490627553113665</v>
      </c>
      <c r="G68" s="122">
        <v>7.765063648732152</v>
      </c>
      <c r="H68" s="122">
        <v>6.1881973233776737</v>
      </c>
      <c r="I68" s="122">
        <v>6.4044130373898716</v>
      </c>
      <c r="J68" s="122">
        <v>6.1112469730931425</v>
      </c>
      <c r="K68" s="122">
        <v>9.0405797377698889</v>
      </c>
      <c r="L68" s="122">
        <v>8.0255588462298846</v>
      </c>
      <c r="M68" s="122">
        <v>7.6995135407729549</v>
      </c>
      <c r="N68" s="122">
        <v>4.7356899853090502</v>
      </c>
      <c r="O68" s="122">
        <v>3.9495882346654629</v>
      </c>
      <c r="P68" s="122">
        <v>3.7368764205835769</v>
      </c>
      <c r="Q68" s="122">
        <v>3.7970123216425802</v>
      </c>
      <c r="R68" s="122">
        <v>4.2522373196124343</v>
      </c>
      <c r="S68" s="122">
        <v>3.3705995607038828</v>
      </c>
      <c r="T68" s="122">
        <v>4.4852988478426568</v>
      </c>
      <c r="U68" s="122">
        <v>2.7512032879007036</v>
      </c>
      <c r="V68" s="122">
        <v>2.4774514903470242</v>
      </c>
      <c r="W68" s="122">
        <v>3.7161450813061681</v>
      </c>
      <c r="X68" s="122">
        <v>3.370487682924141</v>
      </c>
      <c r="Y68" s="122">
        <v>3.3835315015973824</v>
      </c>
      <c r="DA68" s="130" t="s">
        <v>2138</v>
      </c>
    </row>
    <row r="69" spans="1:105" ht="12" customHeight="1" x14ac:dyDescent="0.25">
      <c r="A69" s="97" t="s">
        <v>134</v>
      </c>
      <c r="B69" s="98">
        <v>13.881084994936794</v>
      </c>
      <c r="C69" s="98">
        <v>14.84223358724647</v>
      </c>
      <c r="D69" s="98">
        <v>9.0379934995518525</v>
      </c>
      <c r="E69" s="98">
        <v>7.7890723004533111</v>
      </c>
      <c r="F69" s="98">
        <v>8.0427900461624535</v>
      </c>
      <c r="G69" s="98">
        <v>7.7594060067519406</v>
      </c>
      <c r="H69" s="98">
        <v>6.1837218924121879</v>
      </c>
      <c r="I69" s="98">
        <v>6.4001968304724262</v>
      </c>
      <c r="J69" s="98">
        <v>6.1045494368965381</v>
      </c>
      <c r="K69" s="98">
        <v>9.0299734038069595</v>
      </c>
      <c r="L69" s="98">
        <v>8.0164818663496735</v>
      </c>
      <c r="M69" s="98">
        <v>7.6909016518481774</v>
      </c>
      <c r="N69" s="98">
        <v>4.7302651228119599</v>
      </c>
      <c r="O69" s="98">
        <v>3.9447514331560218</v>
      </c>
      <c r="P69" s="98">
        <v>3.732399863415417</v>
      </c>
      <c r="Q69" s="98">
        <v>3.7924692547850305</v>
      </c>
      <c r="R69" s="98">
        <v>4.2469763117055717</v>
      </c>
      <c r="S69" s="98">
        <v>3.3665404098376901</v>
      </c>
      <c r="T69" s="98">
        <v>4.479427965657961</v>
      </c>
      <c r="U69" s="98">
        <v>2.7475082283839329</v>
      </c>
      <c r="V69" s="98">
        <v>2.4741047354194206</v>
      </c>
      <c r="W69" s="98">
        <v>3.7106094883733238</v>
      </c>
      <c r="X69" s="98">
        <v>3.365257279835101</v>
      </c>
      <c r="Y69" s="98">
        <v>3.3801894386266151</v>
      </c>
      <c r="DA69" s="63" t="s">
        <v>2139</v>
      </c>
    </row>
    <row r="70" spans="1:105" ht="12" customHeight="1" x14ac:dyDescent="0.25">
      <c r="A70" s="97" t="s">
        <v>133</v>
      </c>
      <c r="B70" s="98">
        <v>7.7714439935314692E-3</v>
      </c>
      <c r="C70" s="98">
        <v>1.1156985337599569E-2</v>
      </c>
      <c r="D70" s="98">
        <v>6.8474180388982502E-3</v>
      </c>
      <c r="E70" s="98">
        <v>5.8202686014047246E-3</v>
      </c>
      <c r="F70" s="98">
        <v>6.27270914891384E-3</v>
      </c>
      <c r="G70" s="98">
        <v>5.6576419802117257E-3</v>
      </c>
      <c r="H70" s="98">
        <v>4.475430965485523E-3</v>
      </c>
      <c r="I70" s="98">
        <v>4.2162069174451564E-3</v>
      </c>
      <c r="J70" s="98">
        <v>6.6975361966043218E-3</v>
      </c>
      <c r="K70" s="98">
        <v>1.0606333962929331E-2</v>
      </c>
      <c r="L70" s="98">
        <v>9.0769798802114339E-3</v>
      </c>
      <c r="M70" s="98">
        <v>8.6118889247773188E-3</v>
      </c>
      <c r="N70" s="98">
        <v>5.4248624970900002E-3</v>
      </c>
      <c r="O70" s="98">
        <v>4.8368015094410015E-3</v>
      </c>
      <c r="P70" s="98">
        <v>4.4765571681600691E-3</v>
      </c>
      <c r="Q70" s="98">
        <v>4.5430668575495974E-3</v>
      </c>
      <c r="R70" s="98">
        <v>5.2610079068624617E-3</v>
      </c>
      <c r="S70" s="98">
        <v>4.0591508661928233E-3</v>
      </c>
      <c r="T70" s="98">
        <v>5.8708821846959235E-3</v>
      </c>
      <c r="U70" s="98">
        <v>3.6950595167705067E-3</v>
      </c>
      <c r="V70" s="98">
        <v>3.3467549276038149E-3</v>
      </c>
      <c r="W70" s="98">
        <v>5.5355929328440067E-3</v>
      </c>
      <c r="X70" s="98">
        <v>5.2304030890400876E-3</v>
      </c>
      <c r="Y70" s="98">
        <v>3.342062970767072E-3</v>
      </c>
      <c r="DA70" s="63" t="s">
        <v>2140</v>
      </c>
    </row>
    <row r="71" spans="1:105" ht="12" customHeight="1" x14ac:dyDescent="0.25">
      <c r="A71" s="100" t="s">
        <v>212</v>
      </c>
      <c r="B71" s="101">
        <v>7.7714439935314692E-3</v>
      </c>
      <c r="C71" s="101">
        <v>1.1156985337599569E-2</v>
      </c>
      <c r="D71" s="101">
        <v>6.8474180388982502E-3</v>
      </c>
      <c r="E71" s="101">
        <v>5.8202686014047246E-3</v>
      </c>
      <c r="F71" s="101">
        <v>6.27270914891384E-3</v>
      </c>
      <c r="G71" s="101">
        <v>5.6576419802117257E-3</v>
      </c>
      <c r="H71" s="101">
        <v>4.475430965485523E-3</v>
      </c>
      <c r="I71" s="101">
        <v>4.2162069174451564E-3</v>
      </c>
      <c r="J71" s="101">
        <v>6.6975361966043218E-3</v>
      </c>
      <c r="K71" s="101">
        <v>1.0606333962929331E-2</v>
      </c>
      <c r="L71" s="101">
        <v>9.0769798802114339E-3</v>
      </c>
      <c r="M71" s="101">
        <v>8.6118889247773188E-3</v>
      </c>
      <c r="N71" s="101">
        <v>5.4248624970900002E-3</v>
      </c>
      <c r="O71" s="101">
        <v>4.8368015094410015E-3</v>
      </c>
      <c r="P71" s="101">
        <v>4.4765571681600691E-3</v>
      </c>
      <c r="Q71" s="101">
        <v>4.5430668575495974E-3</v>
      </c>
      <c r="R71" s="101">
        <v>5.2610079068624617E-3</v>
      </c>
      <c r="S71" s="101">
        <v>4.0591508661928233E-3</v>
      </c>
      <c r="T71" s="101">
        <v>5.8708821846959235E-3</v>
      </c>
      <c r="U71" s="101">
        <v>3.6950595167705067E-3</v>
      </c>
      <c r="V71" s="101">
        <v>3.3467549276038149E-3</v>
      </c>
      <c r="W71" s="101">
        <v>5.5355929328440067E-3</v>
      </c>
      <c r="X71" s="101">
        <v>5.2304030890400876E-3</v>
      </c>
      <c r="Y71" s="101">
        <v>3.342062970767072E-3</v>
      </c>
      <c r="DA71" s="131" t="s">
        <v>2141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2142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2143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2144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2145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2146</v>
      </c>
    </row>
    <row r="77" spans="1:105" ht="12" customHeight="1" x14ac:dyDescent="0.25">
      <c r="A77" s="121" t="s">
        <v>54</v>
      </c>
      <c r="B77" s="122">
        <v>1.8014301521069547</v>
      </c>
      <c r="C77" s="122">
        <v>1.9887107963452011</v>
      </c>
      <c r="D77" s="122">
        <v>1.2536790252709937</v>
      </c>
      <c r="E77" s="122">
        <v>1.1333547541283708</v>
      </c>
      <c r="F77" s="122">
        <v>1.2191337940874536</v>
      </c>
      <c r="G77" s="122">
        <v>1.1890044011023231</v>
      </c>
      <c r="H77" s="122">
        <v>0.96571829207680659</v>
      </c>
      <c r="I77" s="122">
        <v>1.0266247414767027</v>
      </c>
      <c r="J77" s="122">
        <v>1.0345748031499813</v>
      </c>
      <c r="K77" s="122">
        <v>1.6329116758041022</v>
      </c>
      <c r="L77" s="122">
        <v>1.6094383223753159</v>
      </c>
      <c r="M77" s="122">
        <v>1.5211027697851442</v>
      </c>
      <c r="N77" s="122">
        <v>0.97193509138407086</v>
      </c>
      <c r="O77" s="122">
        <v>0.84568528856410519</v>
      </c>
      <c r="P77" s="122">
        <v>0.79549064904004785</v>
      </c>
      <c r="Q77" s="122">
        <v>0.80619646376529774</v>
      </c>
      <c r="R77" s="122">
        <v>0.84452316209034928</v>
      </c>
      <c r="S77" s="122">
        <v>0.78962027844252569</v>
      </c>
      <c r="T77" s="122">
        <v>1.0822765828430931</v>
      </c>
      <c r="U77" s="122">
        <v>0.68458782119556216</v>
      </c>
      <c r="V77" s="122">
        <v>0.67584482560775216</v>
      </c>
      <c r="W77" s="122">
        <v>0.94552635815016728</v>
      </c>
      <c r="X77" s="122">
        <v>0.86419679810553107</v>
      </c>
      <c r="Y77" s="122">
        <v>0.87278225721039748</v>
      </c>
      <c r="DA77" s="130" t="s">
        <v>2147</v>
      </c>
    </row>
    <row r="78" spans="1:105" ht="12" customHeight="1" x14ac:dyDescent="0.25">
      <c r="A78" s="97" t="s">
        <v>189</v>
      </c>
      <c r="B78" s="98">
        <v>1.8014301521069547</v>
      </c>
      <c r="C78" s="98">
        <v>1.9887107963452011</v>
      </c>
      <c r="D78" s="98">
        <v>1.2536790252709937</v>
      </c>
      <c r="E78" s="98">
        <v>1.1333547541283708</v>
      </c>
      <c r="F78" s="98">
        <v>1.2191337940874536</v>
      </c>
      <c r="G78" s="98">
        <v>1.1890044011023231</v>
      </c>
      <c r="H78" s="98">
        <v>0.96571829207680659</v>
      </c>
      <c r="I78" s="98">
        <v>1.0266247414767027</v>
      </c>
      <c r="J78" s="98">
        <v>1.0345748031499813</v>
      </c>
      <c r="K78" s="98">
        <v>1.6329116758041022</v>
      </c>
      <c r="L78" s="98">
        <v>1.6094383223753159</v>
      </c>
      <c r="M78" s="98">
        <v>1.5211027697851442</v>
      </c>
      <c r="N78" s="98">
        <v>0.97193509138407086</v>
      </c>
      <c r="O78" s="98">
        <v>0.84568528856410519</v>
      </c>
      <c r="P78" s="98">
        <v>0.79549064904004785</v>
      </c>
      <c r="Q78" s="98">
        <v>0.80619646376529774</v>
      </c>
      <c r="R78" s="98">
        <v>0.84452316209034928</v>
      </c>
      <c r="S78" s="98">
        <v>0.78962027844252569</v>
      </c>
      <c r="T78" s="98">
        <v>1.0822765828430931</v>
      </c>
      <c r="U78" s="98">
        <v>0.68458782119556216</v>
      </c>
      <c r="V78" s="98">
        <v>0.67584482560775216</v>
      </c>
      <c r="W78" s="98">
        <v>0.94552635815016728</v>
      </c>
      <c r="X78" s="98">
        <v>0.86419679810553107</v>
      </c>
      <c r="Y78" s="98">
        <v>0.87278225721039748</v>
      </c>
      <c r="DA78" s="63" t="s">
        <v>2148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2149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0</v>
      </c>
      <c r="C81" s="117">
        <f t="shared" si="28"/>
        <v>0</v>
      </c>
      <c r="D81" s="117">
        <f t="shared" si="28"/>
        <v>1.638059577608328E-3</v>
      </c>
      <c r="E81" s="117">
        <f t="shared" si="28"/>
        <v>3.5517110477477154E-3</v>
      </c>
      <c r="F81" s="117">
        <f t="shared" si="28"/>
        <v>4.3170410550935259E-3</v>
      </c>
      <c r="G81" s="117">
        <f t="shared" si="28"/>
        <v>8.0623622152973962E-3</v>
      </c>
      <c r="H81" s="117">
        <f t="shared" si="28"/>
        <v>9.6024719258413754E-3</v>
      </c>
      <c r="I81" s="117">
        <f t="shared" si="28"/>
        <v>1.4038296533282443E-2</v>
      </c>
      <c r="J81" s="117">
        <f t="shared" si="28"/>
        <v>1.4459116589014361E-2</v>
      </c>
      <c r="K81" s="117">
        <f t="shared" si="28"/>
        <v>1.7283691148051301E-2</v>
      </c>
      <c r="L81" s="117">
        <f t="shared" si="28"/>
        <v>1.922801697616108E-2</v>
      </c>
      <c r="M81" s="117">
        <f t="shared" si="28"/>
        <v>2.770100553574556E-2</v>
      </c>
      <c r="N81" s="117">
        <f t="shared" si="28"/>
        <v>2.7477936512914393E-2</v>
      </c>
      <c r="O81" s="117">
        <f t="shared" si="28"/>
        <v>2.9880537954115896E-2</v>
      </c>
      <c r="P81" s="117">
        <f t="shared" si="28"/>
        <v>4.3494495507065398E-2</v>
      </c>
      <c r="Q81" s="117">
        <f t="shared" si="28"/>
        <v>2.7676962842619356E-2</v>
      </c>
      <c r="R81" s="117">
        <f t="shared" ref="R81:V81" si="29">R82+R85+R87+R100</f>
        <v>2.828519414865591E-2</v>
      </c>
      <c r="S81" s="117">
        <f t="shared" si="29"/>
        <v>2.6653479777634409E-2</v>
      </c>
      <c r="T81" s="117">
        <f t="shared" si="29"/>
        <v>2.3698067214371919E-2</v>
      </c>
      <c r="U81" s="117">
        <f t="shared" si="29"/>
        <v>2.3791472654238106E-2</v>
      </c>
      <c r="V81" s="117">
        <f t="shared" si="29"/>
        <v>2.2335192079832849E-2</v>
      </c>
      <c r="W81" s="117">
        <f t="shared" ref="W81:Y81" si="30">W82+W85+W87+W100</f>
        <v>2.0814593245958083E-2</v>
      </c>
      <c r="X81" s="117">
        <f t="shared" si="30"/>
        <v>1.8558530020075174E-2</v>
      </c>
      <c r="Y81" s="117">
        <f t="shared" si="30"/>
        <v>2.0953572035360118E-2</v>
      </c>
      <c r="DA81" s="129" t="s">
        <v>2150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2151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2152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2153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2154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2155</v>
      </c>
    </row>
    <row r="87" spans="1:105" ht="12" customHeight="1" x14ac:dyDescent="0.25">
      <c r="A87" s="121" t="s">
        <v>55</v>
      </c>
      <c r="B87" s="122">
        <v>0</v>
      </c>
      <c r="C87" s="122">
        <v>0</v>
      </c>
      <c r="D87" s="122">
        <v>1.638059577608328E-3</v>
      </c>
      <c r="E87" s="122">
        <v>3.5517110477477154E-3</v>
      </c>
      <c r="F87" s="122">
        <v>4.3170410550935259E-3</v>
      </c>
      <c r="G87" s="122">
        <v>8.0623622152973962E-3</v>
      </c>
      <c r="H87" s="122">
        <v>9.6024719258413754E-3</v>
      </c>
      <c r="I87" s="122">
        <v>1.4038296533282443E-2</v>
      </c>
      <c r="J87" s="122">
        <v>1.4459116589014361E-2</v>
      </c>
      <c r="K87" s="122">
        <v>1.7283691148051301E-2</v>
      </c>
      <c r="L87" s="122">
        <v>1.922801697616108E-2</v>
      </c>
      <c r="M87" s="122">
        <v>2.770100553574556E-2</v>
      </c>
      <c r="N87" s="122">
        <v>2.7477936512914393E-2</v>
      </c>
      <c r="O87" s="122">
        <v>2.9880537954115896E-2</v>
      </c>
      <c r="P87" s="122">
        <v>4.3494495507065398E-2</v>
      </c>
      <c r="Q87" s="122">
        <v>2.7676962842619356E-2</v>
      </c>
      <c r="R87" s="122">
        <v>2.828519414865591E-2</v>
      </c>
      <c r="S87" s="122">
        <v>2.6653479777634409E-2</v>
      </c>
      <c r="T87" s="122">
        <v>2.3698067214371919E-2</v>
      </c>
      <c r="U87" s="122">
        <v>2.3791472654238106E-2</v>
      </c>
      <c r="V87" s="122">
        <v>2.2335192079832849E-2</v>
      </c>
      <c r="W87" s="122">
        <v>2.0814593245958083E-2</v>
      </c>
      <c r="X87" s="122">
        <v>1.8558530020075174E-2</v>
      </c>
      <c r="Y87" s="122">
        <v>2.0953572035360118E-2</v>
      </c>
      <c r="DA87" s="130" t="s">
        <v>2156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2157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2158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2159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2160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1.638059577608328E-3</v>
      </c>
      <c r="E92" s="101">
        <v>3.5517110477477154E-3</v>
      </c>
      <c r="F92" s="101">
        <v>4.3170410550935259E-3</v>
      </c>
      <c r="G92" s="101">
        <v>8.0623622152973962E-3</v>
      </c>
      <c r="H92" s="101">
        <v>9.6024719258413754E-3</v>
      </c>
      <c r="I92" s="101">
        <v>1.4038296533282443E-2</v>
      </c>
      <c r="J92" s="101">
        <v>1.4459116589014361E-2</v>
      </c>
      <c r="K92" s="101">
        <v>1.7283691148051301E-2</v>
      </c>
      <c r="L92" s="101">
        <v>1.922801697616108E-2</v>
      </c>
      <c r="M92" s="101">
        <v>2.770100553574556E-2</v>
      </c>
      <c r="N92" s="101">
        <v>2.7477936512914393E-2</v>
      </c>
      <c r="O92" s="101">
        <v>2.9880537954115896E-2</v>
      </c>
      <c r="P92" s="101">
        <v>4.3494495507065398E-2</v>
      </c>
      <c r="Q92" s="101">
        <v>2.7676962842619356E-2</v>
      </c>
      <c r="R92" s="101">
        <v>2.828519414865591E-2</v>
      </c>
      <c r="S92" s="101">
        <v>2.6653479777634409E-2</v>
      </c>
      <c r="T92" s="101">
        <v>2.3698067214371919E-2</v>
      </c>
      <c r="U92" s="101">
        <v>2.3791472654238106E-2</v>
      </c>
      <c r="V92" s="101">
        <v>2.2335192079832849E-2</v>
      </c>
      <c r="W92" s="101">
        <v>2.0814593245958083E-2</v>
      </c>
      <c r="X92" s="101">
        <v>1.8558530020075174E-2</v>
      </c>
      <c r="Y92" s="101">
        <v>2.0953572035360118E-2</v>
      </c>
      <c r="DA92" s="131" t="s">
        <v>2161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2162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2163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2164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2165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2166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2167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2168</v>
      </c>
    </row>
    <row r="100" spans="1:105" ht="12" customHeight="1" x14ac:dyDescent="0.25">
      <c r="A100" s="121" t="s">
        <v>54</v>
      </c>
      <c r="B100" s="122">
        <v>0</v>
      </c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</v>
      </c>
      <c r="M100" s="122">
        <v>0</v>
      </c>
      <c r="N100" s="122">
        <v>0</v>
      </c>
      <c r="O100" s="122">
        <v>0</v>
      </c>
      <c r="P100" s="122">
        <v>0</v>
      </c>
      <c r="Q100" s="122">
        <v>0</v>
      </c>
      <c r="R100" s="122">
        <v>0</v>
      </c>
      <c r="S100" s="122">
        <v>0</v>
      </c>
      <c r="T100" s="122">
        <v>0</v>
      </c>
      <c r="U100" s="122">
        <v>0</v>
      </c>
      <c r="V100" s="122">
        <v>0</v>
      </c>
      <c r="W100" s="122">
        <v>0</v>
      </c>
      <c r="X100" s="122">
        <v>0</v>
      </c>
      <c r="Y100" s="122">
        <v>0</v>
      </c>
      <c r="DA100" s="130" t="s">
        <v>2169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2170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DA102" s="63" t="s">
        <v>2171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2172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2173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2174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2175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2176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2177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2178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2179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2180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2181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2182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2183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2184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2185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2186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2187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2188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2189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2190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2191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2192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2193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2194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2195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2196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2197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2198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2199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2200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2201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2202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2203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2204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2205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2206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2207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2208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0.3919620110110052</v>
      </c>
      <c r="E143" s="117">
        <f t="shared" si="49"/>
        <v>0.78395067535010809</v>
      </c>
      <c r="F143" s="117">
        <f t="shared" si="49"/>
        <v>0.81590089155601642</v>
      </c>
      <c r="G143" s="117">
        <f t="shared" si="49"/>
        <v>1.2967016998035621</v>
      </c>
      <c r="H143" s="117">
        <f t="shared" si="49"/>
        <v>1.3542740054307028</v>
      </c>
      <c r="I143" s="117">
        <f t="shared" si="49"/>
        <v>1.683457889166065</v>
      </c>
      <c r="J143" s="117">
        <f t="shared" si="49"/>
        <v>1.6853833435726504</v>
      </c>
      <c r="K143" s="117">
        <f t="shared" si="49"/>
        <v>1.7747917180227697</v>
      </c>
      <c r="L143" s="117">
        <f t="shared" si="49"/>
        <v>1.7112258753964298</v>
      </c>
      <c r="M143" s="117">
        <f t="shared" si="49"/>
        <v>1.8255057401207111</v>
      </c>
      <c r="N143" s="117">
        <f t="shared" si="49"/>
        <v>1.6921456142626448</v>
      </c>
      <c r="O143" s="117">
        <f t="shared" si="49"/>
        <v>1.9006575887492618</v>
      </c>
      <c r="P143" s="117">
        <f t="shared" si="49"/>
        <v>2.9517703962860633</v>
      </c>
      <c r="Q143" s="117">
        <f t="shared" si="49"/>
        <v>1.8653096145060175</v>
      </c>
      <c r="R143" s="117">
        <f t="shared" ref="R143:V143" si="50">R144+R146+R148+R157</f>
        <v>1.9831227979857173</v>
      </c>
      <c r="S143" s="117">
        <f t="shared" si="50"/>
        <v>1.894008089302369</v>
      </c>
      <c r="T143" s="117">
        <f t="shared" si="50"/>
        <v>1.8015197283822149</v>
      </c>
      <c r="U143" s="117">
        <f t="shared" si="50"/>
        <v>1.790178532508097</v>
      </c>
      <c r="V143" s="117">
        <f t="shared" si="50"/>
        <v>1.8101962826184506</v>
      </c>
      <c r="W143" s="117">
        <f t="shared" ref="W143:Y143" si="51">W144+W146+W148+W157</f>
        <v>2.1035501601566682</v>
      </c>
      <c r="X143" s="117">
        <f t="shared" si="51"/>
        <v>2.5933441008996851</v>
      </c>
      <c r="Y143" s="117">
        <f t="shared" si="51"/>
        <v>3.0242282339937478</v>
      </c>
      <c r="DA143" s="129" t="s">
        <v>2209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2210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2211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2212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2213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0.3919620110110052</v>
      </c>
      <c r="E148" s="122">
        <v>0.78395067535010809</v>
      </c>
      <c r="F148" s="122">
        <v>0.81590089155601642</v>
      </c>
      <c r="G148" s="122">
        <v>1.2967016998035621</v>
      </c>
      <c r="H148" s="122">
        <v>1.3542740054307028</v>
      </c>
      <c r="I148" s="122">
        <v>1.683457889166065</v>
      </c>
      <c r="J148" s="122">
        <v>1.6853833435726504</v>
      </c>
      <c r="K148" s="122">
        <v>1.7747917180227697</v>
      </c>
      <c r="L148" s="122">
        <v>1.7112258753964298</v>
      </c>
      <c r="M148" s="122">
        <v>1.8255057401207111</v>
      </c>
      <c r="N148" s="122">
        <v>1.6921456142626448</v>
      </c>
      <c r="O148" s="122">
        <v>1.9006575887492618</v>
      </c>
      <c r="P148" s="122">
        <v>2.9517703962860633</v>
      </c>
      <c r="Q148" s="122">
        <v>1.8653096145060175</v>
      </c>
      <c r="R148" s="122">
        <v>1.9831227979857173</v>
      </c>
      <c r="S148" s="122">
        <v>1.894008089302369</v>
      </c>
      <c r="T148" s="122">
        <v>1.8015197283822149</v>
      </c>
      <c r="U148" s="122">
        <v>1.790178532508097</v>
      </c>
      <c r="V148" s="122">
        <v>1.8101962826184506</v>
      </c>
      <c r="W148" s="122">
        <v>2.1035501601566682</v>
      </c>
      <c r="X148" s="122">
        <v>2.5933441008996851</v>
      </c>
      <c r="Y148" s="122">
        <v>3.0242282339937478</v>
      </c>
      <c r="DA148" s="130" t="s">
        <v>2214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0.39180175093733866</v>
      </c>
      <c r="E149" s="98">
        <v>0.78341388446423077</v>
      </c>
      <c r="F149" s="98">
        <v>0.81547361241095551</v>
      </c>
      <c r="G149" s="98">
        <v>1.2960540061101409</v>
      </c>
      <c r="H149" s="98">
        <v>1.3536573568034296</v>
      </c>
      <c r="I149" s="98">
        <v>1.6821540512312925</v>
      </c>
      <c r="J149" s="98">
        <v>1.6838872026089768</v>
      </c>
      <c r="K149" s="98">
        <v>1.773400744863648</v>
      </c>
      <c r="L149" s="98">
        <v>1.709924423176626</v>
      </c>
      <c r="M149" s="98">
        <v>1.8241280980796202</v>
      </c>
      <c r="N149" s="98">
        <v>1.6910497787878409</v>
      </c>
      <c r="O149" s="98">
        <v>1.8992643999164383</v>
      </c>
      <c r="P149" s="98">
        <v>2.9487793571551091</v>
      </c>
      <c r="Q149" s="98">
        <v>1.863572037521839</v>
      </c>
      <c r="R149" s="98">
        <v>1.9810059709196148</v>
      </c>
      <c r="S149" s="98">
        <v>1.8922654623764619</v>
      </c>
      <c r="T149" s="98">
        <v>1.7997201496073179</v>
      </c>
      <c r="U149" s="98">
        <v>1.7882174462611073</v>
      </c>
      <c r="V149" s="98">
        <v>1.808367948169082</v>
      </c>
      <c r="W149" s="98">
        <v>2.1020063081993028</v>
      </c>
      <c r="X149" s="98">
        <v>2.5913639560049049</v>
      </c>
      <c r="Y149" s="98">
        <v>3.0217027676852615</v>
      </c>
      <c r="DA149" s="63" t="s">
        <v>2215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1.6026007366652691E-4</v>
      </c>
      <c r="E150" s="98">
        <v>5.3679088587729436E-4</v>
      </c>
      <c r="F150" s="98">
        <v>4.2727914506086656E-4</v>
      </c>
      <c r="G150" s="98">
        <v>6.4769369342113808E-4</v>
      </c>
      <c r="H150" s="98">
        <v>6.1664862727313135E-4</v>
      </c>
      <c r="I150" s="98">
        <v>1.3038379347724924E-3</v>
      </c>
      <c r="J150" s="98">
        <v>1.4961409636735611E-3</v>
      </c>
      <c r="K150" s="98">
        <v>1.3909731591217715E-3</v>
      </c>
      <c r="L150" s="98">
        <v>1.3014522198039208E-3</v>
      </c>
      <c r="M150" s="98">
        <v>1.3776420410908578E-3</v>
      </c>
      <c r="N150" s="98">
        <v>1.0958354748038578E-3</v>
      </c>
      <c r="O150" s="98">
        <v>1.3931888328234878E-3</v>
      </c>
      <c r="P150" s="98">
        <v>2.9910391309543012E-3</v>
      </c>
      <c r="Q150" s="98">
        <v>1.7375769841784393E-3</v>
      </c>
      <c r="R150" s="98">
        <v>2.1168270661024637E-3</v>
      </c>
      <c r="S150" s="98">
        <v>1.7426269259070038E-3</v>
      </c>
      <c r="T150" s="98">
        <v>1.7995787748969758E-3</v>
      </c>
      <c r="U150" s="98">
        <v>1.9610862469895702E-3</v>
      </c>
      <c r="V150" s="98">
        <v>1.8283344493686844E-3</v>
      </c>
      <c r="W150" s="98">
        <v>1.5438519573655832E-3</v>
      </c>
      <c r="X150" s="98">
        <v>1.9801448947804143E-3</v>
      </c>
      <c r="Y150" s="98">
        <v>2.5254663084864838E-3</v>
      </c>
      <c r="DA150" s="63" t="s">
        <v>2216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1.6026007366652691E-4</v>
      </c>
      <c r="E151" s="101">
        <v>5.3679088587729436E-4</v>
      </c>
      <c r="F151" s="101">
        <v>4.2727914506086656E-4</v>
      </c>
      <c r="G151" s="101">
        <v>6.4769369342113808E-4</v>
      </c>
      <c r="H151" s="101">
        <v>6.1664862727313135E-4</v>
      </c>
      <c r="I151" s="101">
        <v>1.3038379347724924E-3</v>
      </c>
      <c r="J151" s="101">
        <v>1.4961409636735611E-3</v>
      </c>
      <c r="K151" s="101">
        <v>1.3909731591217715E-3</v>
      </c>
      <c r="L151" s="101">
        <v>1.3014522198039208E-3</v>
      </c>
      <c r="M151" s="101">
        <v>1.3776420410908578E-3</v>
      </c>
      <c r="N151" s="101">
        <v>1.0958354748038578E-3</v>
      </c>
      <c r="O151" s="101">
        <v>1.3931888328234878E-3</v>
      </c>
      <c r="P151" s="101">
        <v>2.9910391309543012E-3</v>
      </c>
      <c r="Q151" s="101">
        <v>1.7375769841784393E-3</v>
      </c>
      <c r="R151" s="101">
        <v>2.1168270661024637E-3</v>
      </c>
      <c r="S151" s="101">
        <v>1.7426269259070038E-3</v>
      </c>
      <c r="T151" s="101">
        <v>1.7995787748969758E-3</v>
      </c>
      <c r="U151" s="101">
        <v>1.9610862469895702E-3</v>
      </c>
      <c r="V151" s="101">
        <v>1.8283344493686844E-3</v>
      </c>
      <c r="W151" s="101">
        <v>1.5438519573655832E-3</v>
      </c>
      <c r="X151" s="101">
        <v>1.9801448947804143E-3</v>
      </c>
      <c r="Y151" s="101">
        <v>2.5254663084864838E-3</v>
      </c>
      <c r="DA151" s="131" t="s">
        <v>2217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2218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2219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2220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2221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2222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X157" s="122">
        <v>0</v>
      </c>
      <c r="Y157" s="122">
        <v>0</v>
      </c>
      <c r="DA157" s="130" t="s">
        <v>2223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2224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2225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0</v>
      </c>
      <c r="C161" s="117">
        <f t="shared" si="54"/>
        <v>0</v>
      </c>
      <c r="D161" s="117">
        <f t="shared" si="54"/>
        <v>0.17727050824251231</v>
      </c>
      <c r="E161" s="117">
        <f t="shared" si="54"/>
        <v>0.36922883849464139</v>
      </c>
      <c r="F161" s="117">
        <f t="shared" si="54"/>
        <v>0.40348416893369976</v>
      </c>
      <c r="G161" s="117">
        <f t="shared" si="54"/>
        <v>0.6804308774124862</v>
      </c>
      <c r="H161" s="117">
        <f t="shared" si="54"/>
        <v>0.75242692973672454</v>
      </c>
      <c r="I161" s="117">
        <f t="shared" si="54"/>
        <v>0.89801800553549616</v>
      </c>
      <c r="J161" s="117">
        <f t="shared" si="54"/>
        <v>0.83024755607831846</v>
      </c>
      <c r="K161" s="117">
        <f t="shared" si="54"/>
        <v>0.84391466108915625</v>
      </c>
      <c r="L161" s="117">
        <f t="shared" si="54"/>
        <v>0.78099850773005131</v>
      </c>
      <c r="M161" s="117">
        <f t="shared" si="54"/>
        <v>0.83798573716723579</v>
      </c>
      <c r="N161" s="117">
        <f t="shared" si="54"/>
        <v>0.82533866200574113</v>
      </c>
      <c r="O161" s="117">
        <f t="shared" si="54"/>
        <v>0.95271361701493207</v>
      </c>
      <c r="P161" s="117">
        <f t="shared" si="54"/>
        <v>1.5143510538868266</v>
      </c>
      <c r="Q161" s="117">
        <f t="shared" si="54"/>
        <v>0.99604590329650156</v>
      </c>
      <c r="R161" s="117">
        <f t="shared" ref="R161:V161" si="55">R162+R164+R166+R175</f>
        <v>1.0974160054999891</v>
      </c>
      <c r="S161" s="117">
        <f t="shared" si="55"/>
        <v>1.1188207925696099</v>
      </c>
      <c r="T161" s="117">
        <f t="shared" si="55"/>
        <v>1.0792688104536365</v>
      </c>
      <c r="U161" s="117">
        <f t="shared" si="55"/>
        <v>1.0908240386716088</v>
      </c>
      <c r="V161" s="117">
        <f t="shared" si="55"/>
        <v>1.0725765369071896</v>
      </c>
      <c r="W161" s="117">
        <f t="shared" ref="W161:Y161" si="56">W162+W164+W166+W175</f>
        <v>1.2898279452450445</v>
      </c>
      <c r="X161" s="117">
        <f t="shared" si="56"/>
        <v>1.4209499888666026</v>
      </c>
      <c r="Y161" s="117">
        <f t="shared" si="56"/>
        <v>1.5637753629260474</v>
      </c>
      <c r="DA161" s="129" t="s">
        <v>2226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2227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2228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2229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2230</v>
      </c>
    </row>
    <row r="166" spans="1:105" ht="12" customHeight="1" x14ac:dyDescent="0.25">
      <c r="A166" s="121" t="s">
        <v>55</v>
      </c>
      <c r="B166" s="122">
        <v>0</v>
      </c>
      <c r="C166" s="122">
        <v>0</v>
      </c>
      <c r="D166" s="122">
        <v>0.17727050824251231</v>
      </c>
      <c r="E166" s="122">
        <v>0.36922883849464139</v>
      </c>
      <c r="F166" s="122">
        <v>0.40348416893369976</v>
      </c>
      <c r="G166" s="122">
        <v>0.6804308774124862</v>
      </c>
      <c r="H166" s="122">
        <v>0.75242692973672454</v>
      </c>
      <c r="I166" s="122">
        <v>0.89801800553549616</v>
      </c>
      <c r="J166" s="122">
        <v>0.83024755607831846</v>
      </c>
      <c r="K166" s="122">
        <v>0.84391466108915625</v>
      </c>
      <c r="L166" s="122">
        <v>0.78099850773005131</v>
      </c>
      <c r="M166" s="122">
        <v>0.83798573716723579</v>
      </c>
      <c r="N166" s="122">
        <v>0.82533866200574113</v>
      </c>
      <c r="O166" s="122">
        <v>0.95271361701493207</v>
      </c>
      <c r="P166" s="122">
        <v>1.5143510538868266</v>
      </c>
      <c r="Q166" s="122">
        <v>0.99604590329650156</v>
      </c>
      <c r="R166" s="122">
        <v>1.0974160054999891</v>
      </c>
      <c r="S166" s="122">
        <v>1.1188207925696099</v>
      </c>
      <c r="T166" s="122">
        <v>1.0792688104536365</v>
      </c>
      <c r="U166" s="122">
        <v>1.0908240386716088</v>
      </c>
      <c r="V166" s="122">
        <v>1.0725765369071896</v>
      </c>
      <c r="W166" s="122">
        <v>1.2898279452450445</v>
      </c>
      <c r="X166" s="122">
        <v>1.4209499888666026</v>
      </c>
      <c r="Y166" s="122">
        <v>1.5637753629260474</v>
      </c>
      <c r="DA166" s="130" t="s">
        <v>2231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0.17711024816884577</v>
      </c>
      <c r="E167" s="98">
        <v>0.36887000737362313</v>
      </c>
      <c r="F167" s="98">
        <v>0.40319854363967239</v>
      </c>
      <c r="G167" s="98">
        <v>0.6799444276154395</v>
      </c>
      <c r="H167" s="98">
        <v>0.75196379631017884</v>
      </c>
      <c r="I167" s="98">
        <v>0.89719958761110385</v>
      </c>
      <c r="J167" s="98">
        <v>0.82919871936853018</v>
      </c>
      <c r="K167" s="98">
        <v>0.84298664318765415</v>
      </c>
      <c r="L167" s="98">
        <v>0.7801294297403889</v>
      </c>
      <c r="M167" s="98">
        <v>0.83706578147671795</v>
      </c>
      <c r="N167" s="98">
        <v>0.82451646136195078</v>
      </c>
      <c r="O167" s="98">
        <v>0.95193665688859819</v>
      </c>
      <c r="P167" s="98">
        <v>1.5132546459251071</v>
      </c>
      <c r="Q167" s="98">
        <v>0.9955619808344438</v>
      </c>
      <c r="R167" s="98">
        <v>1.0968264603029094</v>
      </c>
      <c r="S167" s="98">
        <v>1.1184300816438095</v>
      </c>
      <c r="T167" s="98">
        <v>1.078865330466763</v>
      </c>
      <c r="U167" s="98">
        <v>1.0906314575784624</v>
      </c>
      <c r="V167" s="98">
        <v>1.0723919238587971</v>
      </c>
      <c r="W167" s="98">
        <v>1.2892560054703055</v>
      </c>
      <c r="X167" s="98">
        <v>1.4203478977424733</v>
      </c>
      <c r="Y167" s="98">
        <v>1.5631334510861725</v>
      </c>
      <c r="DA167" s="63" t="s">
        <v>2232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1.6026007366652691E-4</v>
      </c>
      <c r="E168" s="98">
        <v>3.5883112101827732E-4</v>
      </c>
      <c r="F168" s="98">
        <v>2.8562529402738351E-4</v>
      </c>
      <c r="G168" s="98">
        <v>4.864497970466867E-4</v>
      </c>
      <c r="H168" s="98">
        <v>4.6313342654563964E-4</v>
      </c>
      <c r="I168" s="98">
        <v>8.1841792439227583E-4</v>
      </c>
      <c r="J168" s="98">
        <v>1.0488367097882545E-3</v>
      </c>
      <c r="K168" s="98">
        <v>9.2801790150210122E-4</v>
      </c>
      <c r="L168" s="98">
        <v>8.6907798966239446E-4</v>
      </c>
      <c r="M168" s="98">
        <v>9.1995569051780057E-4</v>
      </c>
      <c r="N168" s="98">
        <v>8.2220064379033217E-4</v>
      </c>
      <c r="O168" s="98">
        <v>7.7696012633383449E-4</v>
      </c>
      <c r="P168" s="98">
        <v>1.0964079617196017E-3</v>
      </c>
      <c r="Q168" s="98">
        <v>4.8392246205769865E-4</v>
      </c>
      <c r="R168" s="98">
        <v>5.8954519707972897E-4</v>
      </c>
      <c r="S168" s="98">
        <v>3.9071092580027591E-4</v>
      </c>
      <c r="T168" s="98">
        <v>4.0347998687359081E-4</v>
      </c>
      <c r="U168" s="98">
        <v>1.9258109314636087E-4</v>
      </c>
      <c r="V168" s="98">
        <v>1.8461304839244102E-4</v>
      </c>
      <c r="W168" s="98">
        <v>5.7193977473907187E-4</v>
      </c>
      <c r="X168" s="98">
        <v>6.0209112412937737E-4</v>
      </c>
      <c r="Y168" s="98">
        <v>6.419118398748113E-4</v>
      </c>
      <c r="DA168" s="63" t="s">
        <v>2233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1.6026007366652691E-4</v>
      </c>
      <c r="E169" s="101">
        <v>3.5883112101827732E-4</v>
      </c>
      <c r="F169" s="101">
        <v>2.8562529402738351E-4</v>
      </c>
      <c r="G169" s="101">
        <v>4.864497970466867E-4</v>
      </c>
      <c r="H169" s="101">
        <v>4.6313342654563964E-4</v>
      </c>
      <c r="I169" s="101">
        <v>8.1841792439227583E-4</v>
      </c>
      <c r="J169" s="101">
        <v>1.0488367097882545E-3</v>
      </c>
      <c r="K169" s="101">
        <v>9.2801790150210122E-4</v>
      </c>
      <c r="L169" s="101">
        <v>8.6907798966239446E-4</v>
      </c>
      <c r="M169" s="101">
        <v>9.1995569051780057E-4</v>
      </c>
      <c r="N169" s="101">
        <v>8.2220064379033217E-4</v>
      </c>
      <c r="O169" s="101">
        <v>7.7696012633383449E-4</v>
      </c>
      <c r="P169" s="101">
        <v>1.0964079617196017E-3</v>
      </c>
      <c r="Q169" s="101">
        <v>4.8392246205769865E-4</v>
      </c>
      <c r="R169" s="101">
        <v>5.8954519707972897E-4</v>
      </c>
      <c r="S169" s="101">
        <v>3.9071092580027591E-4</v>
      </c>
      <c r="T169" s="101">
        <v>4.0347998687359081E-4</v>
      </c>
      <c r="U169" s="101">
        <v>1.9258109314636087E-4</v>
      </c>
      <c r="V169" s="101">
        <v>1.8461304839244102E-4</v>
      </c>
      <c r="W169" s="101">
        <v>5.7193977473907187E-4</v>
      </c>
      <c r="X169" s="101">
        <v>6.0209112412937737E-4</v>
      </c>
      <c r="Y169" s="101">
        <v>6.419118398748113E-4</v>
      </c>
      <c r="DA169" s="131" t="s">
        <v>2234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2235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2236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2237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2238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2239</v>
      </c>
    </row>
    <row r="175" spans="1:105" ht="12" customHeight="1" x14ac:dyDescent="0.25">
      <c r="A175" s="121" t="s">
        <v>54</v>
      </c>
      <c r="B175" s="122">
        <v>0</v>
      </c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0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X175" s="122">
        <v>0</v>
      </c>
      <c r="Y175" s="122">
        <v>0</v>
      </c>
      <c r="DA175" s="130" t="s">
        <v>2240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2241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2242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2244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2245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2246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2247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2248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0</v>
      </c>
      <c r="C8" s="98">
        <f>IF(RES_hhdet_fec!C8=0,0,RES_hhdet_fec!C8*1000*11630/RES_hhdet_num!C3)</f>
        <v>0</v>
      </c>
      <c r="D8" s="98">
        <f>IF(RES_hhdet_fec!D8=0,0,RES_hhdet_fec!D8*1000*11630/RES_hhdet_num!D3)</f>
        <v>0</v>
      </c>
      <c r="E8" s="98">
        <f>IF(RES_hhdet_fec!E8=0,0,RES_hhdet_fec!E8*1000*11630/RES_hhdet_num!E3)</f>
        <v>0</v>
      </c>
      <c r="F8" s="98">
        <f>IF(RES_hhdet_fec!F8=0,0,RES_hhdet_fec!F8*1000*11630/RES_hhdet_num!F3)</f>
        <v>0</v>
      </c>
      <c r="G8" s="98">
        <f>IF(RES_hhdet_fec!G8=0,0,RES_hhdet_fec!G8*1000*11630/RES_hhdet_num!G3)</f>
        <v>0</v>
      </c>
      <c r="H8" s="98">
        <f>IF(RES_hhdet_fec!H8=0,0,RES_hhdet_fec!H8*1000*11630/RES_hhdet_num!H3)</f>
        <v>0</v>
      </c>
      <c r="I8" s="98">
        <f>IF(RES_hhdet_fec!I8=0,0,RES_hhdet_fec!I8*1000*11630/RES_hhdet_num!I3)</f>
        <v>0</v>
      </c>
      <c r="J8" s="98">
        <f>IF(RES_hhdet_fec!J8=0,0,RES_hhdet_fec!J8*1000*11630/RES_hhdet_num!J3)</f>
        <v>0</v>
      </c>
      <c r="K8" s="98">
        <f>IF(RES_hhdet_fec!K8=0,0,RES_hhdet_fec!K8*1000*11630/RES_hhdet_num!K3)</f>
        <v>0</v>
      </c>
      <c r="L8" s="98">
        <f>IF(RES_hhdet_fec!L8=0,0,RES_hhdet_fec!L8*1000*11630/RES_hhdet_num!L3)</f>
        <v>0</v>
      </c>
      <c r="M8" s="98">
        <f>IF(RES_hhdet_fec!M8=0,0,RES_hhdet_fec!M8*1000*11630/RES_hhdet_num!M3)</f>
        <v>0</v>
      </c>
      <c r="N8" s="98">
        <f>IF(RES_hhdet_fec!N8=0,0,RES_hhdet_fec!N8*1000*11630/RES_hhdet_num!N3)</f>
        <v>0</v>
      </c>
      <c r="O8" s="98">
        <f>IF(RES_hhdet_fec!O8=0,0,RES_hhdet_fec!O8*1000*11630/RES_hhdet_num!O3)</f>
        <v>0</v>
      </c>
      <c r="P8" s="98">
        <f>IF(RES_hhdet_fec!P8=0,0,RES_hhdet_fec!P8*1000*11630/RES_hhdet_num!P3)</f>
        <v>0</v>
      </c>
      <c r="Q8" s="98">
        <f>IF(RES_hhdet_fec!Q8=0,0,RES_hhdet_fec!Q8*1000*11630/RES_hhdet_num!Q3)</f>
        <v>0</v>
      </c>
      <c r="R8" s="98">
        <f>IF(RES_hhdet_fec!R8=0,0,RES_hhdet_fec!R8*1000*11630/RES_hhdet_num!R3)</f>
        <v>0</v>
      </c>
      <c r="S8" s="98">
        <f>IF(RES_hhdet_fec!S8=0,0,RES_hhdet_fec!S8*1000*11630/RES_hhdet_num!S3)</f>
        <v>0</v>
      </c>
      <c r="T8" s="98">
        <f>IF(RES_hhdet_fec!T8=0,0,RES_hhdet_fec!T8*1000*11630/RES_hhdet_num!T3)</f>
        <v>0</v>
      </c>
      <c r="U8" s="98">
        <f>IF(RES_hhdet_fec!U8=0,0,RES_hhdet_fec!U8*1000*11630/RES_hhdet_num!U3)</f>
        <v>0</v>
      </c>
      <c r="V8" s="98">
        <f>IF(RES_hhdet_fec!V8=0,0,RES_hhdet_fec!V8*1000*11630/RES_hhdet_num!V3)</f>
        <v>0</v>
      </c>
      <c r="W8" s="98">
        <f>IF(RES_hhdet_fec!W8=0,0,RES_hhdet_fec!W8*1000*11630/RES_hhdet_num!W3)</f>
        <v>0</v>
      </c>
      <c r="X8" s="98">
        <f>IF(RES_hhdet_fec!X8=0,0,RES_hhdet_fec!X8*1000*11630/RES_hhdet_num!X3)</f>
        <v>0</v>
      </c>
      <c r="Y8" s="98">
        <f>IF(RES_hhdet_fec!Y8=0,0,RES_hhdet_fec!Y8*1000*11630/RES_hhdet_num!Y3)</f>
        <v>0</v>
      </c>
      <c r="DA8" s="63" t="s">
        <v>2249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2250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2251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2252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2253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2254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2255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2256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2257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2258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2259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2260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2261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2262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2263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22770.962879466926</v>
      </c>
      <c r="E24" s="117">
        <f t="shared" si="7"/>
        <v>26662.712707773484</v>
      </c>
      <c r="F24" s="117">
        <f t="shared" si="7"/>
        <v>20607.135601568083</v>
      </c>
      <c r="G24" s="117">
        <f t="shared" si="7"/>
        <v>26710.829662407439</v>
      </c>
      <c r="H24" s="117">
        <f t="shared" si="7"/>
        <v>24063.403960279178</v>
      </c>
      <c r="I24" s="117">
        <f t="shared" si="7"/>
        <v>25182.179787777539</v>
      </c>
      <c r="J24" s="117">
        <f t="shared" si="7"/>
        <v>23797.948987245538</v>
      </c>
      <c r="K24" s="117">
        <f t="shared" si="7"/>
        <v>24016.643388256878</v>
      </c>
      <c r="L24" s="117">
        <f t="shared" si="7"/>
        <v>28857.91561976909</v>
      </c>
      <c r="M24" s="117">
        <f t="shared" si="7"/>
        <v>26927.157726403791</v>
      </c>
      <c r="N24" s="117">
        <f t="shared" si="7"/>
        <v>26015.72968072884</v>
      </c>
      <c r="O24" s="117">
        <f t="shared" si="7"/>
        <v>24048.26405622021</v>
      </c>
      <c r="P24" s="117">
        <f t="shared" si="7"/>
        <v>30419.636075787363</v>
      </c>
      <c r="Q24" s="117">
        <f t="shared" si="7"/>
        <v>21166.536001700861</v>
      </c>
      <c r="R24" s="117">
        <f t="shared" ref="R24:V24" si="8">R25+R28+R30+R39</f>
        <v>23822.975826764334</v>
      </c>
      <c r="S24" s="117">
        <f t="shared" si="8"/>
        <v>23996.741239457449</v>
      </c>
      <c r="T24" s="117">
        <f t="shared" si="8"/>
        <v>22252.097169460241</v>
      </c>
      <c r="U24" s="117">
        <f t="shared" si="8"/>
        <v>21575.194965602361</v>
      </c>
      <c r="V24" s="117">
        <f t="shared" si="8"/>
        <v>21202.281795937146</v>
      </c>
      <c r="W24" s="117">
        <f t="shared" ref="W24:Y24" si="9">W25+W28+W30+W39</f>
        <v>20655.794640168111</v>
      </c>
      <c r="X24" s="117">
        <f t="shared" si="9"/>
        <v>19499.52948459137</v>
      </c>
      <c r="Y24" s="117">
        <f t="shared" si="9"/>
        <v>18382.408478845413</v>
      </c>
      <c r="DA24" s="129" t="s">
        <v>2264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21466.971637231476</v>
      </c>
      <c r="E25" s="122">
        <f t="shared" si="10"/>
        <v>25340.497899738682</v>
      </c>
      <c r="F25" s="122">
        <f t="shared" si="10"/>
        <v>19264.151703541509</v>
      </c>
      <c r="G25" s="122">
        <f t="shared" si="10"/>
        <v>25313.486048041297</v>
      </c>
      <c r="H25" s="122">
        <f t="shared" si="10"/>
        <v>22635.006809880084</v>
      </c>
      <c r="I25" s="122">
        <f t="shared" si="10"/>
        <v>23772.267918178593</v>
      </c>
      <c r="J25" s="122">
        <f t="shared" si="10"/>
        <v>22483.579443270082</v>
      </c>
      <c r="K25" s="122">
        <f t="shared" si="10"/>
        <v>22621.707572606396</v>
      </c>
      <c r="L25" s="122">
        <f t="shared" si="10"/>
        <v>27454.609049355917</v>
      </c>
      <c r="M25" s="122">
        <f t="shared" si="10"/>
        <v>25481.686279757076</v>
      </c>
      <c r="N25" s="122">
        <f t="shared" si="10"/>
        <v>24577.302955538518</v>
      </c>
      <c r="O25" s="122">
        <f t="shared" si="10"/>
        <v>22489.589032657746</v>
      </c>
      <c r="P25" s="122">
        <f t="shared" si="10"/>
        <v>28877.374209070207</v>
      </c>
      <c r="Q25" s="122">
        <f t="shared" si="10"/>
        <v>19497.318720109542</v>
      </c>
      <c r="R25" s="122">
        <f t="shared" ref="R25:V25" si="11">SUM(R26:R27)</f>
        <v>22043.417692043611</v>
      </c>
      <c r="S25" s="122">
        <f t="shared" si="11"/>
        <v>22315.458550884094</v>
      </c>
      <c r="T25" s="122">
        <f t="shared" si="11"/>
        <v>20501.268109552617</v>
      </c>
      <c r="U25" s="122">
        <f t="shared" si="11"/>
        <v>19876.655074424005</v>
      </c>
      <c r="V25" s="122">
        <f t="shared" si="11"/>
        <v>19585.97440127172</v>
      </c>
      <c r="W25" s="122">
        <f t="shared" ref="W25:Y25" si="12">SUM(W26:W27)</f>
        <v>18944.670662645905</v>
      </c>
      <c r="X25" s="122">
        <f t="shared" si="12"/>
        <v>17863.116956310398</v>
      </c>
      <c r="Y25" s="122">
        <f t="shared" si="12"/>
        <v>16700.738640532476</v>
      </c>
      <c r="DA25" s="130" t="s">
        <v>2265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21203.259768072912</v>
      </c>
      <c r="E26" s="98">
        <v>25035.278119025708</v>
      </c>
      <c r="F26" s="98">
        <v>19038.587742711414</v>
      </c>
      <c r="G26" s="98">
        <v>25018.412281697299</v>
      </c>
      <c r="H26" s="98">
        <v>22377.729420010066</v>
      </c>
      <c r="I26" s="98">
        <v>23507.008499501218</v>
      </c>
      <c r="J26" s="98">
        <v>22236.176325634358</v>
      </c>
      <c r="K26" s="98">
        <v>22377.522035976941</v>
      </c>
      <c r="L26" s="98">
        <v>27159.983924673816</v>
      </c>
      <c r="M26" s="98">
        <v>25211.855862820423</v>
      </c>
      <c r="N26" s="98">
        <v>24316.025931681874</v>
      </c>
      <c r="O26" s="98">
        <v>22251.998570912194</v>
      </c>
      <c r="P26" s="98">
        <v>28569.056561526755</v>
      </c>
      <c r="Q26" s="98">
        <v>19289.973099075287</v>
      </c>
      <c r="R26" s="98">
        <v>21807.748776526911</v>
      </c>
      <c r="S26" s="98">
        <v>22073.689361533765</v>
      </c>
      <c r="T26" s="98">
        <v>20269.832078749267</v>
      </c>
      <c r="U26" s="98">
        <v>19644.219977553301</v>
      </c>
      <c r="V26" s="98">
        <v>19351.022664455497</v>
      </c>
      <c r="W26" s="98">
        <v>18712.791144607741</v>
      </c>
      <c r="X26" s="98">
        <v>17641.01163110547</v>
      </c>
      <c r="Y26" s="98">
        <v>16490.722348283118</v>
      </c>
      <c r="DA26" s="63" t="s">
        <v>2266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263.7118691585631</v>
      </c>
      <c r="E27" s="98">
        <v>305.2197807129748</v>
      </c>
      <c r="F27" s="98">
        <v>225.56396083009412</v>
      </c>
      <c r="G27" s="98">
        <v>295.07376634399947</v>
      </c>
      <c r="H27" s="98">
        <v>257.27738987001834</v>
      </c>
      <c r="I27" s="98">
        <v>265.25941867737555</v>
      </c>
      <c r="J27" s="98">
        <v>247.40311763572257</v>
      </c>
      <c r="K27" s="98">
        <v>244.18553662945641</v>
      </c>
      <c r="L27" s="98">
        <v>294.6251246821023</v>
      </c>
      <c r="M27" s="98">
        <v>269.8304169366516</v>
      </c>
      <c r="N27" s="98">
        <v>261.27702385664338</v>
      </c>
      <c r="O27" s="98">
        <v>237.59046174555274</v>
      </c>
      <c r="P27" s="98">
        <v>308.31764754345363</v>
      </c>
      <c r="Q27" s="98">
        <v>207.34562103425498</v>
      </c>
      <c r="R27" s="98">
        <v>235.66891551670207</v>
      </c>
      <c r="S27" s="98">
        <v>241.76918935032933</v>
      </c>
      <c r="T27" s="98">
        <v>231.43603080334995</v>
      </c>
      <c r="U27" s="98">
        <v>232.43509687070323</v>
      </c>
      <c r="V27" s="98">
        <v>234.95173681622475</v>
      </c>
      <c r="W27" s="98">
        <v>231.87951803816563</v>
      </c>
      <c r="X27" s="98">
        <v>222.10532520492944</v>
      </c>
      <c r="Y27" s="98">
        <v>210.01629224935769</v>
      </c>
      <c r="DA27" s="63" t="s">
        <v>2267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0.14607593524244264</v>
      </c>
      <c r="F28" s="122">
        <f t="shared" si="13"/>
        <v>0.3385697602540757</v>
      </c>
      <c r="G28" s="122">
        <f t="shared" si="13"/>
        <v>0.53705238949575951</v>
      </c>
      <c r="H28" s="122">
        <f t="shared" si="13"/>
        <v>0.72119663886067209</v>
      </c>
      <c r="I28" s="122">
        <f t="shared" si="13"/>
        <v>0.73532639619717832</v>
      </c>
      <c r="J28" s="122">
        <f t="shared" si="13"/>
        <v>0.76555274000875839</v>
      </c>
      <c r="K28" s="122">
        <f t="shared" si="13"/>
        <v>0.80009233807507096</v>
      </c>
      <c r="L28" s="122">
        <f t="shared" si="13"/>
        <v>0.80830474066294411</v>
      </c>
      <c r="M28" s="122">
        <f t="shared" si="13"/>
        <v>0.60401718084522638</v>
      </c>
      <c r="N28" s="122">
        <f t="shared" si="13"/>
        <v>0.39084473086024274</v>
      </c>
      <c r="O28" s="122">
        <f t="shared" si="13"/>
        <v>0.24592729229424601</v>
      </c>
      <c r="P28" s="122">
        <f t="shared" si="13"/>
        <v>0.41382868486878116</v>
      </c>
      <c r="Q28" s="122">
        <f t="shared" si="13"/>
        <v>0.6095244400992339</v>
      </c>
      <c r="R28" s="122">
        <f t="shared" si="13"/>
        <v>0.7738836602693917</v>
      </c>
      <c r="S28" s="122">
        <f t="shared" si="13"/>
        <v>0.90312055941954228</v>
      </c>
      <c r="T28" s="122">
        <f t="shared" si="13"/>
        <v>1.058553877490003</v>
      </c>
      <c r="U28" s="122">
        <f t="shared" si="13"/>
        <v>1.115110839851065</v>
      </c>
      <c r="V28" s="122">
        <f t="shared" si="13"/>
        <v>1.2634252541776096</v>
      </c>
      <c r="W28" s="122">
        <f t="shared" si="13"/>
        <v>1.2637745657805002</v>
      </c>
      <c r="X28" s="122">
        <f t="shared" si="13"/>
        <v>1.3373887287624862</v>
      </c>
      <c r="Y28" s="122">
        <f t="shared" si="13"/>
        <v>1.4309685793835865</v>
      </c>
      <c r="DA28" s="130" t="s">
        <v>2268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0</v>
      </c>
      <c r="C29" s="98">
        <f>IF(RES_hhdet_fec!C29=0,0,RES_hhdet_fec!C29*1000*11630/RES_hhdet_num!C24)</f>
        <v>0</v>
      </c>
      <c r="D29" s="98">
        <f>IF(RES_hhdet_fec!D29=0,0,RES_hhdet_fec!D29*1000*11630/RES_hhdet_num!D24)</f>
        <v>0</v>
      </c>
      <c r="E29" s="98">
        <f>IF(RES_hhdet_fec!E29=0,0,RES_hhdet_fec!E29*1000*11630/RES_hhdet_num!E24)</f>
        <v>0.14607593524244264</v>
      </c>
      <c r="F29" s="98">
        <f>IF(RES_hhdet_fec!F29=0,0,RES_hhdet_fec!F29*1000*11630/RES_hhdet_num!F24)</f>
        <v>0.3385697602540757</v>
      </c>
      <c r="G29" s="98">
        <f>IF(RES_hhdet_fec!G29=0,0,RES_hhdet_fec!G29*1000*11630/RES_hhdet_num!G24)</f>
        <v>0.53705238949575951</v>
      </c>
      <c r="H29" s="98">
        <f>IF(RES_hhdet_fec!H29=0,0,RES_hhdet_fec!H29*1000*11630/RES_hhdet_num!H24)</f>
        <v>0.72119663886067209</v>
      </c>
      <c r="I29" s="98">
        <f>IF(RES_hhdet_fec!I29=0,0,RES_hhdet_fec!I29*1000*11630/RES_hhdet_num!I24)</f>
        <v>0.73532639619717832</v>
      </c>
      <c r="J29" s="98">
        <f>IF(RES_hhdet_fec!J29=0,0,RES_hhdet_fec!J29*1000*11630/RES_hhdet_num!J24)</f>
        <v>0.76555274000875839</v>
      </c>
      <c r="K29" s="98">
        <f>IF(RES_hhdet_fec!K29=0,0,RES_hhdet_fec!K29*1000*11630/RES_hhdet_num!K24)</f>
        <v>0.80009233807507096</v>
      </c>
      <c r="L29" s="98">
        <f>IF(RES_hhdet_fec!L29=0,0,RES_hhdet_fec!L29*1000*11630/RES_hhdet_num!L24)</f>
        <v>0.80830474066294411</v>
      </c>
      <c r="M29" s="98">
        <f>IF(RES_hhdet_fec!M29=0,0,RES_hhdet_fec!M29*1000*11630/RES_hhdet_num!M24)</f>
        <v>0.60401718084522638</v>
      </c>
      <c r="N29" s="98">
        <f>IF(RES_hhdet_fec!N29=0,0,RES_hhdet_fec!N29*1000*11630/RES_hhdet_num!N24)</f>
        <v>0.39084473086024274</v>
      </c>
      <c r="O29" s="98">
        <f>IF(RES_hhdet_fec!O29=0,0,RES_hhdet_fec!O29*1000*11630/RES_hhdet_num!O24)</f>
        <v>0.24592729229424601</v>
      </c>
      <c r="P29" s="98">
        <f>IF(RES_hhdet_fec!P29=0,0,RES_hhdet_fec!P29*1000*11630/RES_hhdet_num!P24)</f>
        <v>0.41382868486878116</v>
      </c>
      <c r="Q29" s="98">
        <f>IF(RES_hhdet_fec!Q29=0,0,RES_hhdet_fec!Q29*1000*11630/RES_hhdet_num!Q24)</f>
        <v>0.6095244400992339</v>
      </c>
      <c r="R29" s="98">
        <f>IF(RES_hhdet_fec!R29=0,0,RES_hhdet_fec!R29*1000*11630/RES_hhdet_num!R24)</f>
        <v>0.7738836602693917</v>
      </c>
      <c r="S29" s="98">
        <f>IF(RES_hhdet_fec!S29=0,0,RES_hhdet_fec!S29*1000*11630/RES_hhdet_num!S24)</f>
        <v>0.90312055941954228</v>
      </c>
      <c r="T29" s="98">
        <f>IF(RES_hhdet_fec!T29=0,0,RES_hhdet_fec!T29*1000*11630/RES_hhdet_num!T24)</f>
        <v>1.058553877490003</v>
      </c>
      <c r="U29" s="98">
        <f>IF(RES_hhdet_fec!U29=0,0,RES_hhdet_fec!U29*1000*11630/RES_hhdet_num!U24)</f>
        <v>1.115110839851065</v>
      </c>
      <c r="V29" s="98">
        <f>IF(RES_hhdet_fec!V29=0,0,RES_hhdet_fec!V29*1000*11630/RES_hhdet_num!V24)</f>
        <v>1.2634252541776096</v>
      </c>
      <c r="W29" s="98">
        <f>IF(RES_hhdet_fec!W29=0,0,RES_hhdet_fec!W29*1000*11630/RES_hhdet_num!W24)</f>
        <v>1.2637745657805002</v>
      </c>
      <c r="X29" s="98">
        <f>IF(RES_hhdet_fec!X29=0,0,RES_hhdet_fec!X29*1000*11630/RES_hhdet_num!X24)</f>
        <v>1.3373887287624862</v>
      </c>
      <c r="Y29" s="98">
        <f>IF(RES_hhdet_fec!Y29=0,0,RES_hhdet_fec!Y29*1000*11630/RES_hhdet_num!Y24)</f>
        <v>1.4309685793835865</v>
      </c>
      <c r="DA29" s="63" t="s">
        <v>2269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1144.4666442943096</v>
      </c>
      <c r="E30" s="122">
        <v>1156.4798303761972</v>
      </c>
      <c r="F30" s="122">
        <v>1169.6184220772971</v>
      </c>
      <c r="G30" s="122">
        <v>1215.5737192864722</v>
      </c>
      <c r="H30" s="122">
        <v>1241.2433788668047</v>
      </c>
      <c r="I30" s="122">
        <v>1223.8512171062735</v>
      </c>
      <c r="J30" s="122">
        <v>1136.7825425428059</v>
      </c>
      <c r="K30" s="122">
        <v>1199.3687418341017</v>
      </c>
      <c r="L30" s="122">
        <v>1193.2501595988015</v>
      </c>
      <c r="M30" s="122">
        <v>1234.7292243448146</v>
      </c>
      <c r="N30" s="122">
        <v>1223.3006097584905</v>
      </c>
      <c r="O30" s="122">
        <v>1323.0760104256701</v>
      </c>
      <c r="P30" s="122">
        <v>1308.1182273016002</v>
      </c>
      <c r="Q30" s="122">
        <v>1415.6843842031972</v>
      </c>
      <c r="R30" s="122">
        <v>1526.7246558907864</v>
      </c>
      <c r="S30" s="122">
        <v>1409.3631192040541</v>
      </c>
      <c r="T30" s="122">
        <v>1467.7562142951035</v>
      </c>
      <c r="U30" s="122">
        <v>1419.0148477230953</v>
      </c>
      <c r="V30" s="122">
        <v>1338.7027800259364</v>
      </c>
      <c r="W30" s="122">
        <v>1435.7824046847229</v>
      </c>
      <c r="X30" s="122">
        <v>1372.6201619845065</v>
      </c>
      <c r="Y30" s="122">
        <v>1416.2319346245313</v>
      </c>
      <c r="DA30" s="130" t="s">
        <v>2270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1029.9410433721757</v>
      </c>
      <c r="E31" s="98">
        <v>1202.3237606744819</v>
      </c>
      <c r="F31" s="98">
        <v>951.34445055961567</v>
      </c>
      <c r="G31" s="98">
        <v>1186.6595620523672</v>
      </c>
      <c r="H31" s="98">
        <v>1090.1060293794228</v>
      </c>
      <c r="I31" s="98">
        <v>1174.5667250757706</v>
      </c>
      <c r="J31" s="98">
        <v>1090.0522370548895</v>
      </c>
      <c r="K31" s="98">
        <v>1119.0667043338105</v>
      </c>
      <c r="L31" s="98">
        <v>1077.6149945699499</v>
      </c>
      <c r="M31" s="98">
        <v>1157.3644328469315</v>
      </c>
      <c r="N31" s="98">
        <v>1022.3897614760864</v>
      </c>
      <c r="O31" s="98">
        <v>1085.1334161491177</v>
      </c>
      <c r="P31" s="98">
        <v>1490.141329928593</v>
      </c>
      <c r="Q31" s="98">
        <v>1075.9010693531841</v>
      </c>
      <c r="R31" s="98">
        <v>1249.9891795973188</v>
      </c>
      <c r="S31" s="98">
        <v>1316.0545664980743</v>
      </c>
      <c r="T31" s="98">
        <v>1305.678742992917</v>
      </c>
      <c r="U31" s="98">
        <v>1281.8193477198931</v>
      </c>
      <c r="V31" s="98">
        <v>1181.4949574160007</v>
      </c>
      <c r="W31" s="98">
        <v>0</v>
      </c>
      <c r="X31" s="98">
        <v>0</v>
      </c>
      <c r="Y31" s="98">
        <v>0</v>
      </c>
      <c r="DA31" s="63" t="s">
        <v>2271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2272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2273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2274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1161.0870882895042</v>
      </c>
      <c r="E35" s="101">
        <v>1171.5532420709746</v>
      </c>
      <c r="F35" s="101">
        <v>1185.2741420637617</v>
      </c>
      <c r="G35" s="101">
        <v>1233.4694342960465</v>
      </c>
      <c r="H35" s="101">
        <v>1259.0216425791671</v>
      </c>
      <c r="I35" s="101">
        <v>1250.4656020166949</v>
      </c>
      <c r="J35" s="101">
        <v>1162.9421357270448</v>
      </c>
      <c r="K35" s="101">
        <v>1225.8876204023204</v>
      </c>
      <c r="L35" s="101">
        <v>1221.3871657458774</v>
      </c>
      <c r="M35" s="101">
        <v>1264.3703919840252</v>
      </c>
      <c r="N35" s="101">
        <v>1251.5801375915569</v>
      </c>
      <c r="O35" s="101">
        <v>1349.8154211370806</v>
      </c>
      <c r="P35" s="101">
        <v>1333.0304409793609</v>
      </c>
      <c r="Q35" s="101">
        <v>1440.6749070682699</v>
      </c>
      <c r="R35" s="101">
        <v>1549.4117788678843</v>
      </c>
      <c r="S35" s="101">
        <v>1429.7133136059856</v>
      </c>
      <c r="T35" s="101">
        <v>1484.3486300092513</v>
      </c>
      <c r="U35" s="101">
        <v>1432.6330247084202</v>
      </c>
      <c r="V35" s="101">
        <v>1350.2210341210634</v>
      </c>
      <c r="W35" s="101">
        <v>1445.9723743642296</v>
      </c>
      <c r="X35" s="101">
        <v>1382.4017069935821</v>
      </c>
      <c r="Y35" s="101">
        <v>1425.4400858916815</v>
      </c>
      <c r="DA35" s="131" t="s">
        <v>2275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1028.8636831754975</v>
      </c>
      <c r="E36" s="104">
        <v>1026.5424680619935</v>
      </c>
      <c r="F36" s="104">
        <v>1040.5883927414961</v>
      </c>
      <c r="G36" s="104">
        <v>1057.5133466517675</v>
      </c>
      <c r="H36" s="104">
        <v>1089.6761736217666</v>
      </c>
      <c r="I36" s="104">
        <v>1076.3358479179371</v>
      </c>
      <c r="J36" s="104">
        <v>999.42182183201476</v>
      </c>
      <c r="K36" s="104">
        <v>1057.2361957249491</v>
      </c>
      <c r="L36" s="104">
        <v>1049.0948109598346</v>
      </c>
      <c r="M36" s="104">
        <v>1084.6880499677029</v>
      </c>
      <c r="N36" s="104">
        <v>1076.3713844255828</v>
      </c>
      <c r="O36" s="104">
        <v>1180.4685649490048</v>
      </c>
      <c r="P36" s="104">
        <v>1168.3079837388889</v>
      </c>
      <c r="Q36" s="104">
        <v>1272.5627532993283</v>
      </c>
      <c r="R36" s="104">
        <v>1389.2400978492308</v>
      </c>
      <c r="S36" s="104">
        <v>1283.8781073542807</v>
      </c>
      <c r="T36" s="104">
        <v>1359.9278677203849</v>
      </c>
      <c r="U36" s="104">
        <v>1325.1623339735686</v>
      </c>
      <c r="V36" s="104">
        <v>1255.4146323716113</v>
      </c>
      <c r="W36" s="104">
        <v>1357.6424886770212</v>
      </c>
      <c r="X36" s="104">
        <v>1298.6933092525996</v>
      </c>
      <c r="Y36" s="104">
        <v>1345.0254455063064</v>
      </c>
      <c r="DA36" s="132" t="s">
        <v>2276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794.42208385387778</v>
      </c>
      <c r="E37" s="98">
        <v>768.14774703693934</v>
      </c>
      <c r="F37" s="98">
        <v>781.86017136211478</v>
      </c>
      <c r="G37" s="98">
        <v>741.99017052265083</v>
      </c>
      <c r="H37" s="98">
        <v>784.98617310552243</v>
      </c>
      <c r="I37" s="98">
        <v>767.11482490851711</v>
      </c>
      <c r="J37" s="98">
        <v>707.33590777402344</v>
      </c>
      <c r="K37" s="98">
        <v>752.47377670194851</v>
      </c>
      <c r="L37" s="98">
        <v>731.62231921900548</v>
      </c>
      <c r="M37" s="98">
        <v>746.17293403158305</v>
      </c>
      <c r="N37" s="98">
        <v>735.21629380973593</v>
      </c>
      <c r="O37" s="98">
        <v>836.30710473869965</v>
      </c>
      <c r="P37" s="98">
        <v>825.34459123121371</v>
      </c>
      <c r="Q37" s="98">
        <v>926.14998505533072</v>
      </c>
      <c r="R37" s="98">
        <v>1045.8272994983813</v>
      </c>
      <c r="S37" s="98">
        <v>943.61499566356702</v>
      </c>
      <c r="T37" s="98">
        <v>1025.6339986234027</v>
      </c>
      <c r="U37" s="98">
        <v>999.25861569138999</v>
      </c>
      <c r="V37" s="98">
        <v>937.00554253900577</v>
      </c>
      <c r="W37" s="98">
        <v>1047.6059579940254</v>
      </c>
      <c r="X37" s="98">
        <v>1002.3023145850824</v>
      </c>
      <c r="Y37" s="98">
        <v>1043.4643805902745</v>
      </c>
      <c r="DA37" s="63" t="s">
        <v>2277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234.44159932161978</v>
      </c>
      <c r="E38" s="98">
        <v>258.39472102505431</v>
      </c>
      <c r="F38" s="98">
        <v>258.72822137938158</v>
      </c>
      <c r="G38" s="98">
        <v>315.52317612911685</v>
      </c>
      <c r="H38" s="98">
        <v>304.69000051624408</v>
      </c>
      <c r="I38" s="98">
        <v>309.22102300942015</v>
      </c>
      <c r="J38" s="98">
        <v>292.0859140579912</v>
      </c>
      <c r="K38" s="98">
        <v>304.76241902300063</v>
      </c>
      <c r="L38" s="98">
        <v>317.47249174082924</v>
      </c>
      <c r="M38" s="98">
        <v>338.5151159361198</v>
      </c>
      <c r="N38" s="98">
        <v>341.15509061584675</v>
      </c>
      <c r="O38" s="98">
        <v>344.16146021030505</v>
      </c>
      <c r="P38" s="98">
        <v>342.96339250767517</v>
      </c>
      <c r="Q38" s="98">
        <v>346.41276824399756</v>
      </c>
      <c r="R38" s="98">
        <v>343.41279835084958</v>
      </c>
      <c r="S38" s="98">
        <v>340.26311169071374</v>
      </c>
      <c r="T38" s="98">
        <v>334.29386909698235</v>
      </c>
      <c r="U38" s="98">
        <v>325.9037182821786</v>
      </c>
      <c r="V38" s="98">
        <v>318.40908983260562</v>
      </c>
      <c r="W38" s="98">
        <v>310.03653068299582</v>
      </c>
      <c r="X38" s="98">
        <v>296.39099466751719</v>
      </c>
      <c r="Y38" s="98">
        <v>301.56106491603191</v>
      </c>
      <c r="DA38" s="63" t="s">
        <v>2278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159.52459794114216</v>
      </c>
      <c r="E39" s="122">
        <v>165.58890172336319</v>
      </c>
      <c r="F39" s="122">
        <v>173.02690618902508</v>
      </c>
      <c r="G39" s="122">
        <v>181.2328426901727</v>
      </c>
      <c r="H39" s="122">
        <v>186.43257489342926</v>
      </c>
      <c r="I39" s="122">
        <v>185.32532609647711</v>
      </c>
      <c r="J39" s="122">
        <v>176.82144869263914</v>
      </c>
      <c r="K39" s="122">
        <v>194.76698147830305</v>
      </c>
      <c r="L39" s="122">
        <v>209.24810607371356</v>
      </c>
      <c r="M39" s="122">
        <v>210.13820512105539</v>
      </c>
      <c r="N39" s="122">
        <v>214.73527070097219</v>
      </c>
      <c r="O39" s="122">
        <v>235.35308584450021</v>
      </c>
      <c r="P39" s="122">
        <v>233.72981073068465</v>
      </c>
      <c r="Q39" s="122">
        <v>252.9233729480213</v>
      </c>
      <c r="R39" s="122">
        <v>252.05959516966777</v>
      </c>
      <c r="S39" s="122">
        <v>271.01644880988283</v>
      </c>
      <c r="T39" s="122">
        <v>282.01429173503078</v>
      </c>
      <c r="U39" s="122">
        <v>278.40993261540979</v>
      </c>
      <c r="V39" s="122">
        <v>276.34118938531003</v>
      </c>
      <c r="W39" s="122">
        <v>274.0777982717002</v>
      </c>
      <c r="X39" s="122">
        <v>262.45497756770334</v>
      </c>
      <c r="Y39" s="122">
        <v>264.00693510901891</v>
      </c>
      <c r="DA39" s="130" t="s">
        <v>2279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2280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159.52459794114216</v>
      </c>
      <c r="E41" s="33">
        <v>165.58890172336319</v>
      </c>
      <c r="F41" s="33">
        <v>173.02690618902508</v>
      </c>
      <c r="G41" s="33">
        <v>181.2328426901727</v>
      </c>
      <c r="H41" s="33">
        <v>186.43257489342926</v>
      </c>
      <c r="I41" s="33">
        <v>185.32532609647711</v>
      </c>
      <c r="J41" s="33">
        <v>176.82144869263914</v>
      </c>
      <c r="K41" s="33">
        <v>194.76698147830305</v>
      </c>
      <c r="L41" s="33">
        <v>209.24810607371356</v>
      </c>
      <c r="M41" s="33">
        <v>210.13820512105539</v>
      </c>
      <c r="N41" s="33">
        <v>214.73527070097219</v>
      </c>
      <c r="O41" s="33">
        <v>235.35308584450021</v>
      </c>
      <c r="P41" s="33">
        <v>233.72981073068465</v>
      </c>
      <c r="Q41" s="33">
        <v>252.9233729480213</v>
      </c>
      <c r="R41" s="33">
        <v>252.05959516966777</v>
      </c>
      <c r="S41" s="33">
        <v>271.01644880988283</v>
      </c>
      <c r="T41" s="33">
        <v>282.01429173503078</v>
      </c>
      <c r="U41" s="33">
        <v>278.40993261540979</v>
      </c>
      <c r="V41" s="33">
        <v>276.34118938531003</v>
      </c>
      <c r="W41" s="33">
        <v>274.0777982717002</v>
      </c>
      <c r="X41" s="33">
        <v>262.45497756770334</v>
      </c>
      <c r="Y41" s="33">
        <v>264.00693510901891</v>
      </c>
      <c r="DA41" s="60" t="s">
        <v>2281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27773.432217039415</v>
      </c>
      <c r="C43" s="117">
        <f t="shared" si="14"/>
        <v>28303.021788206453</v>
      </c>
      <c r="D43" s="117">
        <f t="shared" si="14"/>
        <v>28242.072149930747</v>
      </c>
      <c r="E43" s="117">
        <f t="shared" si="14"/>
        <v>29558.561634190872</v>
      </c>
      <c r="F43" s="117">
        <f t="shared" si="14"/>
        <v>23774.673371539906</v>
      </c>
      <c r="G43" s="117">
        <f t="shared" si="14"/>
        <v>36207.024702559029</v>
      </c>
      <c r="H43" s="117">
        <f t="shared" si="14"/>
        <v>30641.586806269854</v>
      </c>
      <c r="I43" s="117">
        <f t="shared" si="14"/>
        <v>28826.031623487383</v>
      </c>
      <c r="J43" s="117">
        <f t="shared" si="14"/>
        <v>29356.885764064857</v>
      </c>
      <c r="K43" s="117">
        <f t="shared" si="14"/>
        <v>30452.184607396448</v>
      </c>
      <c r="L43" s="117">
        <f t="shared" si="14"/>
        <v>32095.288195633759</v>
      </c>
      <c r="M43" s="117">
        <f t="shared" si="14"/>
        <v>30016.040238686124</v>
      </c>
      <c r="N43" s="117">
        <f t="shared" si="14"/>
        <v>30291.858958694556</v>
      </c>
      <c r="O43" s="117">
        <f t="shared" si="14"/>
        <v>28377.798922962324</v>
      </c>
      <c r="P43" s="117">
        <f t="shared" si="14"/>
        <v>26058.979095724499</v>
      </c>
      <c r="Q43" s="117">
        <f t="shared" si="14"/>
        <v>27005.74412886901</v>
      </c>
      <c r="R43" s="117">
        <f t="shared" ref="R43:V43" si="15">R44+R47+R49+R58</f>
        <v>25926.665562511738</v>
      </c>
      <c r="S43" s="117">
        <f t="shared" si="15"/>
        <v>26809.078065927679</v>
      </c>
      <c r="T43" s="117">
        <f t="shared" si="15"/>
        <v>24926.579844442476</v>
      </c>
      <c r="U43" s="117">
        <f t="shared" si="15"/>
        <v>24212.373282035805</v>
      </c>
      <c r="V43" s="117">
        <f t="shared" si="15"/>
        <v>25732.551740315521</v>
      </c>
      <c r="W43" s="117">
        <f t="shared" ref="W43:Y43" si="16">W44+W47+W49+W58</f>
        <v>27226.141155671521</v>
      </c>
      <c r="X43" s="117">
        <f t="shared" si="16"/>
        <v>21908.066677626961</v>
      </c>
      <c r="Y43" s="117">
        <f t="shared" si="16"/>
        <v>21798.787406129864</v>
      </c>
      <c r="DA43" s="129" t="s">
        <v>2282</v>
      </c>
    </row>
    <row r="44" spans="1:105" ht="12.95" customHeight="1" x14ac:dyDescent="0.25">
      <c r="A44" s="121" t="s">
        <v>57</v>
      </c>
      <c r="B44" s="122">
        <f t="shared" ref="B44:Q44" si="17">SUM(B45:B46)</f>
        <v>25994.393166743001</v>
      </c>
      <c r="C44" s="122">
        <f t="shared" si="17"/>
        <v>26633.283021950134</v>
      </c>
      <c r="D44" s="122">
        <f t="shared" si="17"/>
        <v>26578.594392199779</v>
      </c>
      <c r="E44" s="122">
        <f t="shared" si="17"/>
        <v>27859.955637741357</v>
      </c>
      <c r="F44" s="122">
        <f t="shared" si="17"/>
        <v>22336.970116146505</v>
      </c>
      <c r="G44" s="122">
        <f t="shared" si="17"/>
        <v>34213.333323656894</v>
      </c>
      <c r="H44" s="122">
        <f t="shared" si="17"/>
        <v>28899.364578729394</v>
      </c>
      <c r="I44" s="122">
        <f t="shared" si="17"/>
        <v>27134.735993929487</v>
      </c>
      <c r="J44" s="122">
        <f t="shared" si="17"/>
        <v>27694.390085614396</v>
      </c>
      <c r="K44" s="122">
        <f t="shared" si="17"/>
        <v>28684.685767280964</v>
      </c>
      <c r="L44" s="122">
        <f t="shared" si="17"/>
        <v>30548.822271192119</v>
      </c>
      <c r="M44" s="122">
        <f t="shared" si="17"/>
        <v>28353.377882221434</v>
      </c>
      <c r="N44" s="122">
        <f t="shared" si="17"/>
        <v>28621.08970063195</v>
      </c>
      <c r="O44" s="122">
        <f t="shared" si="17"/>
        <v>26541.924493363265</v>
      </c>
      <c r="P44" s="122">
        <f t="shared" si="17"/>
        <v>24228.94215691663</v>
      </c>
      <c r="Q44" s="122">
        <f t="shared" si="17"/>
        <v>24967.762790353554</v>
      </c>
      <c r="R44" s="122">
        <f t="shared" ref="R44:V44" si="18">SUM(R45:R46)</f>
        <v>23936.916083684711</v>
      </c>
      <c r="S44" s="122">
        <f t="shared" si="18"/>
        <v>24855.719638397662</v>
      </c>
      <c r="T44" s="122">
        <f t="shared" si="18"/>
        <v>22937.287069775928</v>
      </c>
      <c r="U44" s="122">
        <f t="shared" si="18"/>
        <v>22155.457307859648</v>
      </c>
      <c r="V44" s="122">
        <f t="shared" si="18"/>
        <v>23496.999207868539</v>
      </c>
      <c r="W44" s="122">
        <f t="shared" ref="W44:Y44" si="19">SUM(W45:W46)</f>
        <v>25519.434656454836</v>
      </c>
      <c r="X44" s="122">
        <f t="shared" si="19"/>
        <v>20178.212188363083</v>
      </c>
      <c r="Y44" s="122">
        <f t="shared" si="19"/>
        <v>20078.422771817903</v>
      </c>
      <c r="DA44" s="130" t="s">
        <v>2283</v>
      </c>
    </row>
    <row r="45" spans="1:105" ht="12" customHeight="1" x14ac:dyDescent="0.25">
      <c r="A45" s="97" t="s">
        <v>211</v>
      </c>
      <c r="B45" s="98">
        <v>25726.327457709347</v>
      </c>
      <c r="C45" s="98">
        <v>26365.390704087724</v>
      </c>
      <c r="D45" s="98">
        <v>26318.409915851618</v>
      </c>
      <c r="E45" s="98">
        <v>27593.539080669347</v>
      </c>
      <c r="F45" s="98">
        <v>22130.00170580441</v>
      </c>
      <c r="G45" s="98">
        <v>33897.240512980658</v>
      </c>
      <c r="H45" s="98">
        <v>28639.502018746334</v>
      </c>
      <c r="I45" s="98">
        <v>26894.895728600943</v>
      </c>
      <c r="J45" s="98">
        <v>27452.657444179698</v>
      </c>
      <c r="K45" s="98">
        <v>28436.871363113063</v>
      </c>
      <c r="L45" s="98">
        <v>30282.184944918059</v>
      </c>
      <c r="M45" s="98">
        <v>28098.480895674857</v>
      </c>
      <c r="N45" s="98">
        <v>28346.522989812041</v>
      </c>
      <c r="O45" s="98">
        <v>26272.376081559683</v>
      </c>
      <c r="P45" s="98">
        <v>23985.853653712911</v>
      </c>
      <c r="Q45" s="98">
        <v>24718.950652620708</v>
      </c>
      <c r="R45" s="98">
        <v>23699.655178282075</v>
      </c>
      <c r="S45" s="98">
        <v>24611.982596977268</v>
      </c>
      <c r="T45" s="98">
        <v>22712.570801564263</v>
      </c>
      <c r="U45" s="98">
        <v>21935.016885762932</v>
      </c>
      <c r="V45" s="98">
        <v>23259.548814249905</v>
      </c>
      <c r="W45" s="98">
        <v>25257.987227406178</v>
      </c>
      <c r="X45" s="98">
        <v>19970.023527207602</v>
      </c>
      <c r="Y45" s="98">
        <v>19869.933182493587</v>
      </c>
      <c r="DA45" s="63" t="s">
        <v>2284</v>
      </c>
    </row>
    <row r="46" spans="1:105" ht="12" customHeight="1" x14ac:dyDescent="0.25">
      <c r="A46" s="97" t="s">
        <v>53</v>
      </c>
      <c r="B46" s="98">
        <v>268.0657090336552</v>
      </c>
      <c r="C46" s="98">
        <v>267.89231786241163</v>
      </c>
      <c r="D46" s="98">
        <v>260.18447634816067</v>
      </c>
      <c r="E46" s="98">
        <v>266.41655707200965</v>
      </c>
      <c r="F46" s="98">
        <v>206.96841034209652</v>
      </c>
      <c r="G46" s="98">
        <v>316.09281067623903</v>
      </c>
      <c r="H46" s="98">
        <v>259.86255998306018</v>
      </c>
      <c r="I46" s="98">
        <v>239.84026532854566</v>
      </c>
      <c r="J46" s="98">
        <v>241.7326414346978</v>
      </c>
      <c r="K46" s="98">
        <v>247.81440416790005</v>
      </c>
      <c r="L46" s="98">
        <v>266.63732627405869</v>
      </c>
      <c r="M46" s="98">
        <v>254.89698654657664</v>
      </c>
      <c r="N46" s="98">
        <v>274.56671081991027</v>
      </c>
      <c r="O46" s="98">
        <v>269.54841180358108</v>
      </c>
      <c r="P46" s="98">
        <v>243.08850320372034</v>
      </c>
      <c r="Q46" s="98">
        <v>248.81213773284782</v>
      </c>
      <c r="R46" s="98">
        <v>237.26090540263772</v>
      </c>
      <c r="S46" s="98">
        <v>243.73704142039284</v>
      </c>
      <c r="T46" s="98">
        <v>224.71626821166601</v>
      </c>
      <c r="U46" s="98">
        <v>220.44042209671684</v>
      </c>
      <c r="V46" s="98">
        <v>237.45039361863388</v>
      </c>
      <c r="W46" s="98">
        <v>261.44742904865785</v>
      </c>
      <c r="X46" s="98">
        <v>208.18866115547848</v>
      </c>
      <c r="Y46" s="98">
        <v>208.4895893243156</v>
      </c>
      <c r="DA46" s="63" t="s">
        <v>2285</v>
      </c>
    </row>
    <row r="47" spans="1:105" ht="12.95" customHeight="1" x14ac:dyDescent="0.25">
      <c r="A47" s="121" t="s">
        <v>92</v>
      </c>
      <c r="B47" s="122">
        <f t="shared" ref="B47:Y47" si="20">B48</f>
        <v>0.35186506623033909</v>
      </c>
      <c r="C47" s="122">
        <f t="shared" si="20"/>
        <v>0.37860876855764342</v>
      </c>
      <c r="D47" s="122">
        <f t="shared" si="20"/>
        <v>0.41166490422626123</v>
      </c>
      <c r="E47" s="122">
        <f t="shared" si="20"/>
        <v>0.39055050842675731</v>
      </c>
      <c r="F47" s="122">
        <f t="shared" si="20"/>
        <v>0.36036589081824583</v>
      </c>
      <c r="G47" s="122">
        <f t="shared" si="20"/>
        <v>0.29055125275418536</v>
      </c>
      <c r="H47" s="122">
        <f t="shared" si="20"/>
        <v>0.2330051300795935</v>
      </c>
      <c r="I47" s="122">
        <f t="shared" si="20"/>
        <v>0.20860874778817307</v>
      </c>
      <c r="J47" s="122">
        <f t="shared" si="20"/>
        <v>0.21389419417257113</v>
      </c>
      <c r="K47" s="122">
        <f t="shared" si="20"/>
        <v>0.18224420188493798</v>
      </c>
      <c r="L47" s="122">
        <f t="shared" si="20"/>
        <v>0.21105921493972041</v>
      </c>
      <c r="M47" s="122">
        <f t="shared" si="20"/>
        <v>0.29799180443151574</v>
      </c>
      <c r="N47" s="122">
        <f t="shared" si="20"/>
        <v>0.54037740171565996</v>
      </c>
      <c r="O47" s="122">
        <f t="shared" si="20"/>
        <v>0.79483337973858692</v>
      </c>
      <c r="P47" s="122">
        <f t="shared" si="20"/>
        <v>1.0814862774695588</v>
      </c>
      <c r="Q47" s="122">
        <f t="shared" si="20"/>
        <v>1.1411316454354081</v>
      </c>
      <c r="R47" s="122">
        <f t="shared" si="20"/>
        <v>1.2056124454956547</v>
      </c>
      <c r="S47" s="122">
        <f t="shared" si="20"/>
        <v>1.1833175105398182</v>
      </c>
      <c r="T47" s="122">
        <f t="shared" si="20"/>
        <v>1.0919685183270651</v>
      </c>
      <c r="U47" s="122">
        <f t="shared" si="20"/>
        <v>0.84101425626542337</v>
      </c>
      <c r="V47" s="122">
        <f t="shared" si="20"/>
        <v>0.64913138689068761</v>
      </c>
      <c r="W47" s="122">
        <f t="shared" si="20"/>
        <v>0.55890048386555302</v>
      </c>
      <c r="X47" s="122">
        <f t="shared" si="20"/>
        <v>0.60915897448148348</v>
      </c>
      <c r="Y47" s="122">
        <f t="shared" si="20"/>
        <v>0.66160372908694698</v>
      </c>
      <c r="DA47" s="130" t="s">
        <v>2286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0.35186506623033909</v>
      </c>
      <c r="C48" s="98">
        <f>IF(RES_hhdet_fec!C48=0,0,RES_hhdet_fec!C48*1000*11630/RES_hhdet_num!C43)</f>
        <v>0.37860876855764342</v>
      </c>
      <c r="D48" s="98">
        <f>IF(RES_hhdet_fec!D48=0,0,RES_hhdet_fec!D48*1000*11630/RES_hhdet_num!D43)</f>
        <v>0.41166490422626123</v>
      </c>
      <c r="E48" s="98">
        <f>IF(RES_hhdet_fec!E48=0,0,RES_hhdet_fec!E48*1000*11630/RES_hhdet_num!E43)</f>
        <v>0.39055050842675731</v>
      </c>
      <c r="F48" s="98">
        <f>IF(RES_hhdet_fec!F48=0,0,RES_hhdet_fec!F48*1000*11630/RES_hhdet_num!F43)</f>
        <v>0.36036589081824583</v>
      </c>
      <c r="G48" s="98">
        <f>IF(RES_hhdet_fec!G48=0,0,RES_hhdet_fec!G48*1000*11630/RES_hhdet_num!G43)</f>
        <v>0.29055125275418536</v>
      </c>
      <c r="H48" s="98">
        <f>IF(RES_hhdet_fec!H48=0,0,RES_hhdet_fec!H48*1000*11630/RES_hhdet_num!H43)</f>
        <v>0.2330051300795935</v>
      </c>
      <c r="I48" s="98">
        <f>IF(RES_hhdet_fec!I48=0,0,RES_hhdet_fec!I48*1000*11630/RES_hhdet_num!I43)</f>
        <v>0.20860874778817307</v>
      </c>
      <c r="J48" s="98">
        <f>IF(RES_hhdet_fec!J48=0,0,RES_hhdet_fec!J48*1000*11630/RES_hhdet_num!J43)</f>
        <v>0.21389419417257113</v>
      </c>
      <c r="K48" s="98">
        <f>IF(RES_hhdet_fec!K48=0,0,RES_hhdet_fec!K48*1000*11630/RES_hhdet_num!K43)</f>
        <v>0.18224420188493798</v>
      </c>
      <c r="L48" s="98">
        <f>IF(RES_hhdet_fec!L48=0,0,RES_hhdet_fec!L48*1000*11630/RES_hhdet_num!L43)</f>
        <v>0.21105921493972041</v>
      </c>
      <c r="M48" s="98">
        <f>IF(RES_hhdet_fec!M48=0,0,RES_hhdet_fec!M48*1000*11630/RES_hhdet_num!M43)</f>
        <v>0.29799180443151574</v>
      </c>
      <c r="N48" s="98">
        <f>IF(RES_hhdet_fec!N48=0,0,RES_hhdet_fec!N48*1000*11630/RES_hhdet_num!N43)</f>
        <v>0.54037740171565996</v>
      </c>
      <c r="O48" s="98">
        <f>IF(RES_hhdet_fec!O48=0,0,RES_hhdet_fec!O48*1000*11630/RES_hhdet_num!O43)</f>
        <v>0.79483337973858692</v>
      </c>
      <c r="P48" s="98">
        <f>IF(RES_hhdet_fec!P48=0,0,RES_hhdet_fec!P48*1000*11630/RES_hhdet_num!P43)</f>
        <v>1.0814862774695588</v>
      </c>
      <c r="Q48" s="98">
        <f>IF(RES_hhdet_fec!Q48=0,0,RES_hhdet_fec!Q48*1000*11630/RES_hhdet_num!Q43)</f>
        <v>1.1411316454354081</v>
      </c>
      <c r="R48" s="98">
        <f>IF(RES_hhdet_fec!R48=0,0,RES_hhdet_fec!R48*1000*11630/RES_hhdet_num!R43)</f>
        <v>1.2056124454956547</v>
      </c>
      <c r="S48" s="98">
        <f>IF(RES_hhdet_fec!S48=0,0,RES_hhdet_fec!S48*1000*11630/RES_hhdet_num!S43)</f>
        <v>1.1833175105398182</v>
      </c>
      <c r="T48" s="98">
        <f>IF(RES_hhdet_fec!T48=0,0,RES_hhdet_fec!T48*1000*11630/RES_hhdet_num!T43)</f>
        <v>1.0919685183270651</v>
      </c>
      <c r="U48" s="98">
        <f>IF(RES_hhdet_fec!U48=0,0,RES_hhdet_fec!U48*1000*11630/RES_hhdet_num!U43)</f>
        <v>0.84101425626542337</v>
      </c>
      <c r="V48" s="98">
        <f>IF(RES_hhdet_fec!V48=0,0,RES_hhdet_fec!V48*1000*11630/RES_hhdet_num!V43)</f>
        <v>0.64913138689068761</v>
      </c>
      <c r="W48" s="98">
        <f>IF(RES_hhdet_fec!W48=0,0,RES_hhdet_fec!W48*1000*11630/RES_hhdet_num!W43)</f>
        <v>0.55890048386555302</v>
      </c>
      <c r="X48" s="98">
        <f>IF(RES_hhdet_fec!X48=0,0,RES_hhdet_fec!X48*1000*11630/RES_hhdet_num!X43)</f>
        <v>0.60915897448148348</v>
      </c>
      <c r="Y48" s="98">
        <f>IF(RES_hhdet_fec!Y48=0,0,RES_hhdet_fec!Y48*1000*11630/RES_hhdet_num!Y43)</f>
        <v>0.66160372908694698</v>
      </c>
      <c r="DA48" s="63" t="s">
        <v>2287</v>
      </c>
    </row>
    <row r="49" spans="1:105" ht="12" customHeight="1" x14ac:dyDescent="0.25">
      <c r="A49" s="121" t="s">
        <v>55</v>
      </c>
      <c r="B49" s="122">
        <v>1617.8240874529954</v>
      </c>
      <c r="C49" s="122">
        <v>1509.8755325539153</v>
      </c>
      <c r="D49" s="122">
        <v>1501.0658280435914</v>
      </c>
      <c r="E49" s="122">
        <v>1530.3417527290849</v>
      </c>
      <c r="F49" s="122">
        <v>1262.3371701256094</v>
      </c>
      <c r="G49" s="122">
        <v>1810.917824108051</v>
      </c>
      <c r="H49" s="122">
        <v>1555.180656598186</v>
      </c>
      <c r="I49" s="122">
        <v>1505.7437887893691</v>
      </c>
      <c r="J49" s="122">
        <v>1485.3487690970553</v>
      </c>
      <c r="K49" s="122">
        <v>1572.3496630178552</v>
      </c>
      <c r="L49" s="122">
        <v>1336.5472109990483</v>
      </c>
      <c r="M49" s="122">
        <v>1451.9392493029466</v>
      </c>
      <c r="N49" s="122">
        <v>1455.6857817008502</v>
      </c>
      <c r="O49" s="122">
        <v>1600.6102549443708</v>
      </c>
      <c r="P49" s="122">
        <v>1595.2002098894761</v>
      </c>
      <c r="Q49" s="122">
        <v>1783.7971925374343</v>
      </c>
      <c r="R49" s="122">
        <v>1735.815374217631</v>
      </c>
      <c r="S49" s="122">
        <v>1680.2228002924758</v>
      </c>
      <c r="T49" s="122">
        <v>1704.5165422134469</v>
      </c>
      <c r="U49" s="122">
        <v>1777.7527039570996</v>
      </c>
      <c r="V49" s="122">
        <v>1960.0886549328125</v>
      </c>
      <c r="W49" s="122">
        <v>1433.875642193608</v>
      </c>
      <c r="X49" s="122">
        <v>1466.3641225906272</v>
      </c>
      <c r="Y49" s="122">
        <v>1454.5220700164316</v>
      </c>
      <c r="DA49" s="130" t="s">
        <v>2288</v>
      </c>
    </row>
    <row r="50" spans="1:105" ht="12" customHeight="1" x14ac:dyDescent="0.25">
      <c r="A50" s="97" t="s">
        <v>138</v>
      </c>
      <c r="B50" s="98">
        <v>1632.9329058707174</v>
      </c>
      <c r="C50" s="98">
        <v>1523.1088866576422</v>
      </c>
      <c r="D50" s="98">
        <v>1514.2745428605749</v>
      </c>
      <c r="E50" s="98">
        <v>1544.4647423488311</v>
      </c>
      <c r="F50" s="98">
        <v>1265.136363916685</v>
      </c>
      <c r="G50" s="98">
        <v>1834.5446130553419</v>
      </c>
      <c r="H50" s="98">
        <v>1567.8034367142684</v>
      </c>
      <c r="I50" s="98">
        <v>1517.1738604411919</v>
      </c>
      <c r="J50" s="98">
        <v>1499.4825776345258</v>
      </c>
      <c r="K50" s="98">
        <v>1587.3848473015908</v>
      </c>
      <c r="L50" s="98">
        <v>1342.1766553746982</v>
      </c>
      <c r="M50" s="98">
        <v>1460.6797246769152</v>
      </c>
      <c r="N50" s="98">
        <v>1465.3229382050354</v>
      </c>
      <c r="O50" s="98">
        <v>1612.6061809124278</v>
      </c>
      <c r="P50" s="98">
        <v>1607.421427966663</v>
      </c>
      <c r="Q50" s="98">
        <v>1799.1233792798164</v>
      </c>
      <c r="R50" s="98">
        <v>1744.2944569350532</v>
      </c>
      <c r="S50" s="98">
        <v>1690.8289157467191</v>
      </c>
      <c r="T50" s="98">
        <v>1713.5002024955286</v>
      </c>
      <c r="U50" s="98">
        <v>1820.1321736723628</v>
      </c>
      <c r="V50" s="98">
        <v>2108.9122120757415</v>
      </c>
      <c r="W50" s="98">
        <v>1457.3034972726705</v>
      </c>
      <c r="X50" s="98">
        <v>1592.6540744023148</v>
      </c>
      <c r="Y50" s="98">
        <v>1514.4748382221192</v>
      </c>
      <c r="DA50" s="63" t="s">
        <v>2289</v>
      </c>
    </row>
    <row r="51" spans="1:105" ht="12" customHeight="1" x14ac:dyDescent="0.25">
      <c r="A51" s="97" t="s">
        <v>137</v>
      </c>
      <c r="B51" s="98">
        <v>1302.9010287166889</v>
      </c>
      <c r="C51" s="98">
        <v>1291.3720895088891</v>
      </c>
      <c r="D51" s="98">
        <v>1272.7470780530157</v>
      </c>
      <c r="E51" s="98">
        <v>1278.0007444879309</v>
      </c>
      <c r="F51" s="98">
        <v>1055.2675854927484</v>
      </c>
      <c r="G51" s="98">
        <v>1468.0094173852838</v>
      </c>
      <c r="H51" s="98">
        <v>1278.7947398910662</v>
      </c>
      <c r="I51" s="98">
        <v>1223.3509214824567</v>
      </c>
      <c r="J51" s="98">
        <v>1206.1067682723426</v>
      </c>
      <c r="K51" s="98">
        <v>1290.026318184036</v>
      </c>
      <c r="L51" s="98">
        <v>1088.487565144289</v>
      </c>
      <c r="M51" s="98">
        <v>1185.1085070374836</v>
      </c>
      <c r="N51" s="98">
        <v>1192.502687178988</v>
      </c>
      <c r="O51" s="98">
        <v>1356.7480786535916</v>
      </c>
      <c r="P51" s="98">
        <v>1357.5029758673322</v>
      </c>
      <c r="Q51" s="98">
        <v>1545.3939148327404</v>
      </c>
      <c r="R51" s="98">
        <v>1542.430644641405</v>
      </c>
      <c r="S51" s="98">
        <v>1491.677041042808</v>
      </c>
      <c r="T51" s="98">
        <v>1538.6056738331611</v>
      </c>
      <c r="U51" s="98">
        <v>1648.2488104215754</v>
      </c>
      <c r="V51" s="98">
        <v>1875.0043587537323</v>
      </c>
      <c r="W51" s="98">
        <v>1374.8967571519256</v>
      </c>
      <c r="X51" s="98">
        <v>1589.9589649292295</v>
      </c>
      <c r="Y51" s="98">
        <v>1534.704540298964</v>
      </c>
      <c r="DA51" s="63" t="s">
        <v>2290</v>
      </c>
    </row>
    <row r="52" spans="1:105" ht="12" customHeight="1" x14ac:dyDescent="0.25">
      <c r="A52" s="100" t="s">
        <v>211</v>
      </c>
      <c r="B52" s="101">
        <v>980.82801319535417</v>
      </c>
      <c r="C52" s="101">
        <v>1064.4863537471583</v>
      </c>
      <c r="D52" s="101">
        <v>1036.1680399344696</v>
      </c>
      <c r="E52" s="101">
        <v>1014.0401849787878</v>
      </c>
      <c r="F52" s="101">
        <v>840.26266421058631</v>
      </c>
      <c r="G52" s="101">
        <v>1102.7566377686067</v>
      </c>
      <c r="H52" s="101">
        <v>981.91056153989064</v>
      </c>
      <c r="I52" s="101">
        <v>928.23545340590897</v>
      </c>
      <c r="J52" s="101">
        <v>908.03035630528382</v>
      </c>
      <c r="K52" s="101">
        <v>975.85882965779126</v>
      </c>
      <c r="L52" s="101">
        <v>809.33555638649545</v>
      </c>
      <c r="M52" s="101">
        <v>867.91641118078189</v>
      </c>
      <c r="N52" s="101">
        <v>860.2974634168803</v>
      </c>
      <c r="O52" s="101">
        <v>1004.0554186038393</v>
      </c>
      <c r="P52" s="101">
        <v>1007.0491726036554</v>
      </c>
      <c r="Q52" s="101">
        <v>1179.7064422680055</v>
      </c>
      <c r="R52" s="101">
        <v>1215.332383693825</v>
      </c>
      <c r="S52" s="101">
        <v>1154.1065275155997</v>
      </c>
      <c r="T52" s="101">
        <v>1221.7940329203218</v>
      </c>
      <c r="U52" s="101">
        <v>1313.319457007387</v>
      </c>
      <c r="V52" s="101">
        <v>1475.7869647472382</v>
      </c>
      <c r="W52" s="101">
        <v>1114.8892971717303</v>
      </c>
      <c r="X52" s="101">
        <v>1294.4687720463219</v>
      </c>
      <c r="Y52" s="101">
        <v>1253.2370666888892</v>
      </c>
      <c r="DA52" s="131" t="s">
        <v>2291</v>
      </c>
    </row>
    <row r="53" spans="1:105" ht="12" customHeight="1" x14ac:dyDescent="0.25">
      <c r="A53" s="103" t="s">
        <v>52</v>
      </c>
      <c r="B53" s="104">
        <v>322.07301552133458</v>
      </c>
      <c r="C53" s="104">
        <v>226.88573576173061</v>
      </c>
      <c r="D53" s="104">
        <v>236.57903811854615</v>
      </c>
      <c r="E53" s="104">
        <v>263.96055950914308</v>
      </c>
      <c r="F53" s="104">
        <v>215.00492128216197</v>
      </c>
      <c r="G53" s="104">
        <v>365.25277961667689</v>
      </c>
      <c r="H53" s="104">
        <v>296.88417835117576</v>
      </c>
      <c r="I53" s="104">
        <v>295.1154680765477</v>
      </c>
      <c r="J53" s="104">
        <v>298.07641196705868</v>
      </c>
      <c r="K53" s="104">
        <v>314.16748852624477</v>
      </c>
      <c r="L53" s="104">
        <v>279.15200875779328</v>
      </c>
      <c r="M53" s="104">
        <v>317.1920958567016</v>
      </c>
      <c r="N53" s="104">
        <v>332.20522376210761</v>
      </c>
      <c r="O53" s="104">
        <v>352.69266004975248</v>
      </c>
      <c r="P53" s="104">
        <v>350.45380326367678</v>
      </c>
      <c r="Q53" s="104">
        <v>365.68747256473472</v>
      </c>
      <c r="R53" s="104">
        <v>327.09826094757966</v>
      </c>
      <c r="S53" s="104">
        <v>337.57051352720833</v>
      </c>
      <c r="T53" s="104">
        <v>316.81164091283961</v>
      </c>
      <c r="U53" s="104">
        <v>334.92935341418826</v>
      </c>
      <c r="V53" s="104">
        <v>399.21739400649386</v>
      </c>
      <c r="W53" s="104">
        <v>260.00745998019534</v>
      </c>
      <c r="X53" s="104">
        <v>295.49019288290782</v>
      </c>
      <c r="Y53" s="104">
        <v>281.46747361007499</v>
      </c>
      <c r="DA53" s="132" t="s">
        <v>2292</v>
      </c>
    </row>
    <row r="54" spans="1:105" ht="12" customHeight="1" x14ac:dyDescent="0.25">
      <c r="A54" s="106" t="s">
        <v>122</v>
      </c>
      <c r="B54" s="101">
        <v>1273.0260417370632</v>
      </c>
      <c r="C54" s="101">
        <v>1202.9946000959696</v>
      </c>
      <c r="D54" s="101">
        <v>1195.594094014225</v>
      </c>
      <c r="E54" s="101">
        <v>1203.0626266720783</v>
      </c>
      <c r="F54" s="101">
        <v>1212.3601415962564</v>
      </c>
      <c r="G54" s="101">
        <v>1250.634113646347</v>
      </c>
      <c r="H54" s="101">
        <v>1265.0316664195509</v>
      </c>
      <c r="I54" s="101">
        <v>1251.3413948316834</v>
      </c>
      <c r="J54" s="101">
        <v>1164.4621859075405</v>
      </c>
      <c r="K54" s="101">
        <v>1229.8480795882913</v>
      </c>
      <c r="L54" s="101">
        <v>1229.1545682160104</v>
      </c>
      <c r="M54" s="101">
        <v>1267.5596387366518</v>
      </c>
      <c r="N54" s="101">
        <v>1248.2007721237849</v>
      </c>
      <c r="O54" s="101">
        <v>1330.3888505986608</v>
      </c>
      <c r="P54" s="101">
        <v>1317.4360844271359</v>
      </c>
      <c r="Q54" s="101">
        <v>1425.3142368142599</v>
      </c>
      <c r="R54" s="101">
        <v>1550.0123057138376</v>
      </c>
      <c r="S54" s="101">
        <v>1441.6964916664949</v>
      </c>
      <c r="T54" s="101">
        <v>1506.4625802976084</v>
      </c>
      <c r="U54" s="101">
        <v>1376.5134154215652</v>
      </c>
      <c r="V54" s="101">
        <v>1294.6077256240042</v>
      </c>
      <c r="W54" s="101">
        <v>1404.5301991030942</v>
      </c>
      <c r="X54" s="101">
        <v>1360.7724366401505</v>
      </c>
      <c r="Y54" s="101">
        <v>1415.1950056391545</v>
      </c>
      <c r="DA54" s="131" t="s">
        <v>2293</v>
      </c>
    </row>
    <row r="55" spans="1:105" ht="12" customHeight="1" x14ac:dyDescent="0.25">
      <c r="A55" s="107" t="s">
        <v>121</v>
      </c>
      <c r="B55" s="104">
        <v>1078.9603640500293</v>
      </c>
      <c r="C55" s="104">
        <v>1065.2533696994929</v>
      </c>
      <c r="D55" s="104">
        <v>1052.3228531888608</v>
      </c>
      <c r="E55" s="104">
        <v>1047.1084347026097</v>
      </c>
      <c r="F55" s="104">
        <v>1058.6323813607023</v>
      </c>
      <c r="G55" s="104">
        <v>1067.5207490821351</v>
      </c>
      <c r="H55" s="104">
        <v>1093.0410554020166</v>
      </c>
      <c r="I55" s="104">
        <v>1077.9748933123451</v>
      </c>
      <c r="J55" s="104">
        <v>1001.345795841123</v>
      </c>
      <c r="K55" s="104">
        <v>1059.6043967990136</v>
      </c>
      <c r="L55" s="104">
        <v>1052.4735546269624</v>
      </c>
      <c r="M55" s="104">
        <v>1085.0013980135334</v>
      </c>
      <c r="N55" s="104">
        <v>1072.0766461689107</v>
      </c>
      <c r="O55" s="104">
        <v>1165.756795189908</v>
      </c>
      <c r="P55" s="104">
        <v>1157.4073301215858</v>
      </c>
      <c r="Q55" s="104">
        <v>1260.4660336634979</v>
      </c>
      <c r="R55" s="104">
        <v>1386.7451589399536</v>
      </c>
      <c r="S55" s="104">
        <v>1287.6216317931605</v>
      </c>
      <c r="T55" s="104">
        <v>1370.7901103923082</v>
      </c>
      <c r="U55" s="104">
        <v>1279.2080015844897</v>
      </c>
      <c r="V55" s="104">
        <v>1206.1143884783851</v>
      </c>
      <c r="W55" s="104">
        <v>1323.0784459556055</v>
      </c>
      <c r="X55" s="104">
        <v>1284.9068395279216</v>
      </c>
      <c r="Y55" s="104">
        <v>1338.5405026753533</v>
      </c>
      <c r="DA55" s="132" t="s">
        <v>2294</v>
      </c>
    </row>
    <row r="56" spans="1:105" ht="12" customHeight="1" x14ac:dyDescent="0.25">
      <c r="A56" s="108" t="s">
        <v>53</v>
      </c>
      <c r="B56" s="98">
        <v>764.63853034048236</v>
      </c>
      <c r="C56" s="98">
        <v>840.36281602906865</v>
      </c>
      <c r="D56" s="98">
        <v>817.59888250176061</v>
      </c>
      <c r="E56" s="98">
        <v>788.33601252904066</v>
      </c>
      <c r="F56" s="98">
        <v>799.4454709989833</v>
      </c>
      <c r="G56" s="98">
        <v>751.62890946295613</v>
      </c>
      <c r="H56" s="98">
        <v>788.12596097000494</v>
      </c>
      <c r="I56" s="98">
        <v>768.5691262685375</v>
      </c>
      <c r="J56" s="98">
        <v>709.10269410544799</v>
      </c>
      <c r="K56" s="98">
        <v>754.73661825509578</v>
      </c>
      <c r="L56" s="98">
        <v>735.06754933624802</v>
      </c>
      <c r="M56" s="98">
        <v>747.00592331752671</v>
      </c>
      <c r="N56" s="98">
        <v>731.94697220573721</v>
      </c>
      <c r="O56" s="98">
        <v>823.51290671299353</v>
      </c>
      <c r="P56" s="98">
        <v>816.27841449095661</v>
      </c>
      <c r="Q56" s="98">
        <v>916.29626737361377</v>
      </c>
      <c r="R56" s="98">
        <v>1045.254259562349</v>
      </c>
      <c r="S56" s="98">
        <v>948.61994299098319</v>
      </c>
      <c r="T56" s="98">
        <v>1037.0412357634157</v>
      </c>
      <c r="U56" s="98">
        <v>956.9766987042575</v>
      </c>
      <c r="V56" s="98">
        <v>891.5505215554598</v>
      </c>
      <c r="W56" s="98">
        <v>1013.0695551715817</v>
      </c>
      <c r="X56" s="98">
        <v>986.67439923727181</v>
      </c>
      <c r="Y56" s="98">
        <v>1034.420956550661</v>
      </c>
      <c r="DA56" s="63" t="s">
        <v>2295</v>
      </c>
    </row>
    <row r="57" spans="1:105" ht="12" customHeight="1" x14ac:dyDescent="0.25">
      <c r="A57" s="108" t="s">
        <v>52</v>
      </c>
      <c r="B57" s="98">
        <v>314.32183370954698</v>
      </c>
      <c r="C57" s="98">
        <v>224.89055367042442</v>
      </c>
      <c r="D57" s="98">
        <v>234.7239706871004</v>
      </c>
      <c r="E57" s="98">
        <v>258.77242217356894</v>
      </c>
      <c r="F57" s="98">
        <v>259.18691036171907</v>
      </c>
      <c r="G57" s="98">
        <v>315.89183961917894</v>
      </c>
      <c r="H57" s="98">
        <v>304.91509443201159</v>
      </c>
      <c r="I57" s="98">
        <v>309.40576704380777</v>
      </c>
      <c r="J57" s="98">
        <v>292.24310173567505</v>
      </c>
      <c r="K57" s="98">
        <v>304.86777854391795</v>
      </c>
      <c r="L57" s="98">
        <v>317.40600529071435</v>
      </c>
      <c r="M57" s="98">
        <v>337.99547469600657</v>
      </c>
      <c r="N57" s="98">
        <v>340.12967396317345</v>
      </c>
      <c r="O57" s="98">
        <v>342.24388847691438</v>
      </c>
      <c r="P57" s="98">
        <v>341.12891563062936</v>
      </c>
      <c r="Q57" s="98">
        <v>344.16976628988397</v>
      </c>
      <c r="R57" s="98">
        <v>341.49089937760488</v>
      </c>
      <c r="S57" s="98">
        <v>339.00168880217734</v>
      </c>
      <c r="T57" s="98">
        <v>333.74887462889245</v>
      </c>
      <c r="U57" s="98">
        <v>322.23130288023219</v>
      </c>
      <c r="V57" s="98">
        <v>314.56386692292517</v>
      </c>
      <c r="W57" s="98">
        <v>310.00889078402378</v>
      </c>
      <c r="X57" s="98">
        <v>298.23244029064995</v>
      </c>
      <c r="Y57" s="98">
        <v>304.11954612469236</v>
      </c>
      <c r="DA57" s="63" t="s">
        <v>2296</v>
      </c>
    </row>
    <row r="58" spans="1:105" ht="12" customHeight="1" x14ac:dyDescent="0.25">
      <c r="A58" s="121" t="s">
        <v>54</v>
      </c>
      <c r="B58" s="122">
        <v>160.86309777719126</v>
      </c>
      <c r="C58" s="122">
        <v>159.48462493384315</v>
      </c>
      <c r="D58" s="122">
        <v>162.00026478315039</v>
      </c>
      <c r="E58" s="122">
        <v>167.87369321200305</v>
      </c>
      <c r="F58" s="122">
        <v>175.00571937697271</v>
      </c>
      <c r="G58" s="122">
        <v>182.48300354132772</v>
      </c>
      <c r="H58" s="122">
        <v>186.80856581219604</v>
      </c>
      <c r="I58" s="122">
        <v>185.3432320207387</v>
      </c>
      <c r="J58" s="122">
        <v>176.93301515923483</v>
      </c>
      <c r="K58" s="122">
        <v>194.96693289574128</v>
      </c>
      <c r="L58" s="122">
        <v>209.70765422765041</v>
      </c>
      <c r="M58" s="122">
        <v>210.42511535730907</v>
      </c>
      <c r="N58" s="122">
        <v>214.54309896004384</v>
      </c>
      <c r="O58" s="122">
        <v>234.46934127494697</v>
      </c>
      <c r="P58" s="122">
        <v>233.75524264092559</v>
      </c>
      <c r="Q58" s="122">
        <v>253.0430143325876</v>
      </c>
      <c r="R58" s="122">
        <v>252.72849216390242</v>
      </c>
      <c r="S58" s="122">
        <v>271.95230972700347</v>
      </c>
      <c r="T58" s="122">
        <v>283.68426393477699</v>
      </c>
      <c r="U58" s="122">
        <v>278.32225596279289</v>
      </c>
      <c r="V58" s="122">
        <v>274.81474612727902</v>
      </c>
      <c r="W58" s="122">
        <v>272.27195653921154</v>
      </c>
      <c r="X58" s="122">
        <v>262.88120769876639</v>
      </c>
      <c r="Y58" s="122">
        <v>265.18096056644384</v>
      </c>
      <c r="DA58" s="130" t="s">
        <v>2297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2298</v>
      </c>
    </row>
    <row r="60" spans="1:105" ht="12" customHeight="1" x14ac:dyDescent="0.25">
      <c r="A60" s="109" t="s">
        <v>120</v>
      </c>
      <c r="B60" s="33">
        <v>160.86309777719126</v>
      </c>
      <c r="C60" s="33">
        <v>159.48462493384315</v>
      </c>
      <c r="D60" s="33">
        <v>162.00026478315039</v>
      </c>
      <c r="E60" s="33">
        <v>167.87369321200305</v>
      </c>
      <c r="F60" s="33">
        <v>175.00571937697271</v>
      </c>
      <c r="G60" s="33">
        <v>182.48300354132772</v>
      </c>
      <c r="H60" s="33">
        <v>186.80856581219604</v>
      </c>
      <c r="I60" s="33">
        <v>185.3432320207387</v>
      </c>
      <c r="J60" s="33">
        <v>176.93301515923483</v>
      </c>
      <c r="K60" s="33">
        <v>194.96693289574128</v>
      </c>
      <c r="L60" s="33">
        <v>209.70765422765041</v>
      </c>
      <c r="M60" s="33">
        <v>210.42511535730907</v>
      </c>
      <c r="N60" s="33">
        <v>214.54309896004384</v>
      </c>
      <c r="O60" s="33">
        <v>234.46934127494697</v>
      </c>
      <c r="P60" s="33">
        <v>233.75524264092559</v>
      </c>
      <c r="Q60" s="33">
        <v>253.0430143325876</v>
      </c>
      <c r="R60" s="33">
        <v>252.72849216390242</v>
      </c>
      <c r="S60" s="33">
        <v>271.95230972700347</v>
      </c>
      <c r="T60" s="33">
        <v>283.68426393477699</v>
      </c>
      <c r="U60" s="33">
        <v>278.32225596279289</v>
      </c>
      <c r="V60" s="33">
        <v>274.81474612727902</v>
      </c>
      <c r="W60" s="33">
        <v>272.27195653921154</v>
      </c>
      <c r="X60" s="33">
        <v>262.88120769876639</v>
      </c>
      <c r="Y60" s="33">
        <v>265.18096056644384</v>
      </c>
      <c r="DA60" s="60" t="s">
        <v>2299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23712.406865452984</v>
      </c>
      <c r="C62" s="117">
        <f t="shared" si="21"/>
        <v>29127.440252579738</v>
      </c>
      <c r="D62" s="117">
        <f t="shared" si="21"/>
        <v>22940.941177800451</v>
      </c>
      <c r="E62" s="117">
        <f t="shared" si="21"/>
        <v>23922.599653708327</v>
      </c>
      <c r="F62" s="117">
        <f t="shared" si="21"/>
        <v>26913.222511501343</v>
      </c>
      <c r="G62" s="117">
        <f t="shared" si="21"/>
        <v>29698.52087847497</v>
      </c>
      <c r="H62" s="117">
        <f t="shared" si="21"/>
        <v>23356.745064587692</v>
      </c>
      <c r="I62" s="117">
        <f t="shared" si="21"/>
        <v>18634.808355984507</v>
      </c>
      <c r="J62" s="117">
        <f t="shared" si="21"/>
        <v>27597.496135647529</v>
      </c>
      <c r="K62" s="117">
        <f t="shared" si="21"/>
        <v>30439.631825789977</v>
      </c>
      <c r="L62" s="117">
        <f t="shared" si="21"/>
        <v>33931.744054071627</v>
      </c>
      <c r="M62" s="117">
        <f t="shared" si="21"/>
        <v>23439.065102189747</v>
      </c>
      <c r="N62" s="117">
        <f t="shared" si="21"/>
        <v>25781.465172643057</v>
      </c>
      <c r="O62" s="117">
        <f t="shared" si="21"/>
        <v>25525.788374503365</v>
      </c>
      <c r="P62" s="117">
        <f t="shared" si="21"/>
        <v>25287.788162770448</v>
      </c>
      <c r="Q62" s="117">
        <f t="shared" si="21"/>
        <v>25909.449910732128</v>
      </c>
      <c r="R62" s="117">
        <f t="shared" ref="R62:V62" si="22">R63+R66+R68+R77</f>
        <v>29521.043761140332</v>
      </c>
      <c r="S62" s="117">
        <f t="shared" si="22"/>
        <v>25081.540109243979</v>
      </c>
      <c r="T62" s="117">
        <f t="shared" si="22"/>
        <v>24967.94469646606</v>
      </c>
      <c r="U62" s="117">
        <f t="shared" si="22"/>
        <v>28259.677801484006</v>
      </c>
      <c r="V62" s="117">
        <f t="shared" si="22"/>
        <v>15719.040966795003</v>
      </c>
      <c r="W62" s="117">
        <f t="shared" ref="W62:Y62" si="23">W63+W66+W68+W77</f>
        <v>26395.632706714056</v>
      </c>
      <c r="X62" s="117">
        <f t="shared" si="23"/>
        <v>22829.208152658881</v>
      </c>
      <c r="Y62" s="117">
        <f t="shared" si="23"/>
        <v>21182.576584187773</v>
      </c>
      <c r="DA62" s="129" t="s">
        <v>2300</v>
      </c>
    </row>
    <row r="63" spans="1:105" ht="12.95" customHeight="1" x14ac:dyDescent="0.25">
      <c r="A63" s="121" t="s">
        <v>57</v>
      </c>
      <c r="B63" s="122">
        <f t="shared" ref="B63:Q63" si="24">SUM(B64:B65)</f>
        <v>22055.750794787022</v>
      </c>
      <c r="C63" s="122">
        <f t="shared" si="24"/>
        <v>27266.016465469747</v>
      </c>
      <c r="D63" s="122">
        <f t="shared" si="24"/>
        <v>21480.290827157798</v>
      </c>
      <c r="E63" s="122">
        <f t="shared" si="24"/>
        <v>22445.442312104093</v>
      </c>
      <c r="F63" s="122">
        <f t="shared" si="24"/>
        <v>25223.62335657384</v>
      </c>
      <c r="G63" s="122">
        <f t="shared" si="24"/>
        <v>27945.298457581055</v>
      </c>
      <c r="H63" s="122">
        <f t="shared" si="24"/>
        <v>21942.622886917998</v>
      </c>
      <c r="I63" s="122">
        <f t="shared" si="24"/>
        <v>17458.951780500967</v>
      </c>
      <c r="J63" s="122">
        <f t="shared" si="24"/>
        <v>25906.56583100482</v>
      </c>
      <c r="K63" s="122">
        <f t="shared" si="24"/>
        <v>28522.401149517988</v>
      </c>
      <c r="L63" s="122">
        <f t="shared" si="24"/>
        <v>32194.490800028583</v>
      </c>
      <c r="M63" s="122">
        <f t="shared" si="24"/>
        <v>22081.641002774613</v>
      </c>
      <c r="N63" s="122">
        <f t="shared" si="24"/>
        <v>24360.591650744132</v>
      </c>
      <c r="O63" s="122">
        <f t="shared" si="24"/>
        <v>23931.262899310586</v>
      </c>
      <c r="P63" s="122">
        <f t="shared" si="24"/>
        <v>23580.015469814283</v>
      </c>
      <c r="Q63" s="122">
        <f t="shared" si="24"/>
        <v>24020.866056437146</v>
      </c>
      <c r="R63" s="122">
        <f t="shared" ref="R63:V63" si="25">SUM(R64:R65)</f>
        <v>27368.796023229974</v>
      </c>
      <c r="S63" s="122">
        <f t="shared" si="25"/>
        <v>23343.723600853806</v>
      </c>
      <c r="T63" s="122">
        <f t="shared" si="25"/>
        <v>23121.659715841204</v>
      </c>
      <c r="U63" s="122">
        <f t="shared" si="25"/>
        <v>26149.423437061076</v>
      </c>
      <c r="V63" s="122">
        <f t="shared" si="25"/>
        <v>14536.926637996106</v>
      </c>
      <c r="W63" s="122">
        <f t="shared" ref="W63:Y63" si="26">SUM(W64:W65)</f>
        <v>24518.567700116884</v>
      </c>
      <c r="X63" s="122">
        <f t="shared" si="26"/>
        <v>21066.507343744095</v>
      </c>
      <c r="Y63" s="122">
        <f t="shared" si="26"/>
        <v>19398.49106843373</v>
      </c>
      <c r="DA63" s="130" t="s">
        <v>2301</v>
      </c>
    </row>
    <row r="64" spans="1:105" ht="12" customHeight="1" x14ac:dyDescent="0.25">
      <c r="A64" s="97" t="s">
        <v>212</v>
      </c>
      <c r="B64" s="98">
        <v>21805.200351583942</v>
      </c>
      <c r="C64" s="98">
        <v>26963.565476033684</v>
      </c>
      <c r="D64" s="98">
        <v>21248.368831735625</v>
      </c>
      <c r="E64" s="98">
        <v>22208.72561860158</v>
      </c>
      <c r="F64" s="98">
        <v>24965.890151315776</v>
      </c>
      <c r="G64" s="98">
        <v>27662.241232942684</v>
      </c>
      <c r="H64" s="98">
        <v>21726.146514374992</v>
      </c>
      <c r="I64" s="98">
        <v>17283.771107467383</v>
      </c>
      <c r="J64" s="98">
        <v>25639.545491413683</v>
      </c>
      <c r="K64" s="98">
        <v>28227.371123977769</v>
      </c>
      <c r="L64" s="98">
        <v>31859.861096670735</v>
      </c>
      <c r="M64" s="98">
        <v>21852.685591805854</v>
      </c>
      <c r="N64" s="98">
        <v>24106.503985768541</v>
      </c>
      <c r="O64" s="98">
        <v>23683.338551572193</v>
      </c>
      <c r="P64" s="98">
        <v>23338.429081021415</v>
      </c>
      <c r="Q64" s="98">
        <v>23776.377369763482</v>
      </c>
      <c r="R64" s="98">
        <v>27092.228117005867</v>
      </c>
      <c r="S64" s="98">
        <v>23110.75606952473</v>
      </c>
      <c r="T64" s="98">
        <v>22891.914318810122</v>
      </c>
      <c r="U64" s="98">
        <v>25889.213812326823</v>
      </c>
      <c r="V64" s="98">
        <v>14392.419158527486</v>
      </c>
      <c r="W64" s="98">
        <v>24274.614431400521</v>
      </c>
      <c r="X64" s="98">
        <v>20851.947841408102</v>
      </c>
      <c r="Y64" s="98">
        <v>19183.743737830748</v>
      </c>
      <c r="DA64" s="63" t="s">
        <v>2302</v>
      </c>
    </row>
    <row r="65" spans="1:105" ht="12" customHeight="1" x14ac:dyDescent="0.25">
      <c r="A65" s="97" t="s">
        <v>53</v>
      </c>
      <c r="B65" s="98">
        <v>250.5504432030807</v>
      </c>
      <c r="C65" s="98">
        <v>302.45098943606342</v>
      </c>
      <c r="D65" s="98">
        <v>231.92199542217344</v>
      </c>
      <c r="E65" s="98">
        <v>236.71669350251105</v>
      </c>
      <c r="F65" s="98">
        <v>257.7332052580656</v>
      </c>
      <c r="G65" s="98">
        <v>283.0572246383723</v>
      </c>
      <c r="H65" s="98">
        <v>216.47637254300577</v>
      </c>
      <c r="I65" s="98">
        <v>175.18067303358495</v>
      </c>
      <c r="J65" s="98">
        <v>267.02033959113692</v>
      </c>
      <c r="K65" s="98">
        <v>295.03002554021884</v>
      </c>
      <c r="L65" s="98">
        <v>334.62970335784672</v>
      </c>
      <c r="M65" s="98">
        <v>228.95541096876016</v>
      </c>
      <c r="N65" s="98">
        <v>254.08766497559256</v>
      </c>
      <c r="O65" s="98">
        <v>247.9243477383948</v>
      </c>
      <c r="P65" s="98">
        <v>241.58638879286687</v>
      </c>
      <c r="Q65" s="98">
        <v>244.48868667366492</v>
      </c>
      <c r="R65" s="98">
        <v>276.56790622410699</v>
      </c>
      <c r="S65" s="98">
        <v>232.96753132907554</v>
      </c>
      <c r="T65" s="98">
        <v>229.7453970310807</v>
      </c>
      <c r="U65" s="98">
        <v>260.20962473425095</v>
      </c>
      <c r="V65" s="98">
        <v>144.50747946862043</v>
      </c>
      <c r="W65" s="98">
        <v>243.95326871636354</v>
      </c>
      <c r="X65" s="98">
        <v>214.55950233599361</v>
      </c>
      <c r="Y65" s="98">
        <v>214.74733060298382</v>
      </c>
      <c r="DA65" s="63" t="s">
        <v>2303</v>
      </c>
    </row>
    <row r="66" spans="1:105" ht="12.95" customHeight="1" x14ac:dyDescent="0.25">
      <c r="A66" s="121" t="s">
        <v>92</v>
      </c>
      <c r="B66" s="122">
        <f t="shared" ref="B66:Y66" si="27">B67</f>
        <v>0.35361413667142755</v>
      </c>
      <c r="C66" s="122">
        <f t="shared" si="27"/>
        <v>0.37757171514558735</v>
      </c>
      <c r="D66" s="122">
        <f t="shared" si="27"/>
        <v>0.44800983598226229</v>
      </c>
      <c r="E66" s="122">
        <f t="shared" si="27"/>
        <v>0.44038727729356492</v>
      </c>
      <c r="F66" s="122">
        <f t="shared" si="27"/>
        <v>0.40028267445894805</v>
      </c>
      <c r="G66" s="122">
        <f t="shared" si="27"/>
        <v>0.322884701647011</v>
      </c>
      <c r="H66" s="122">
        <f t="shared" si="27"/>
        <v>0.20882960598412004</v>
      </c>
      <c r="I66" s="122">
        <f t="shared" si="27"/>
        <v>0.20001583237453696</v>
      </c>
      <c r="J66" s="122">
        <f t="shared" si="27"/>
        <v>0.22098366268327052</v>
      </c>
      <c r="K66" s="122">
        <f t="shared" si="27"/>
        <v>0.38038272317188127</v>
      </c>
      <c r="L66" s="122">
        <f t="shared" si="27"/>
        <v>0.6379213694478002</v>
      </c>
      <c r="M66" s="122">
        <f t="shared" si="27"/>
        <v>0.85639049916315746</v>
      </c>
      <c r="N66" s="122">
        <f t="shared" si="27"/>
        <v>1.0428472291535082</v>
      </c>
      <c r="O66" s="122">
        <f t="shared" si="27"/>
        <v>1.0870277811229982</v>
      </c>
      <c r="P66" s="122">
        <f t="shared" si="27"/>
        <v>1.0351413579886715</v>
      </c>
      <c r="Q66" s="122">
        <f t="shared" si="27"/>
        <v>0.8308294235934659</v>
      </c>
      <c r="R66" s="122">
        <f t="shared" si="27"/>
        <v>0.64569800375944675</v>
      </c>
      <c r="S66" s="122">
        <f t="shared" si="27"/>
        <v>0.44056313541062503</v>
      </c>
      <c r="T66" s="122">
        <f t="shared" si="27"/>
        <v>0.29220332056983611</v>
      </c>
      <c r="U66" s="122">
        <f t="shared" si="27"/>
        <v>0.19938220974813708</v>
      </c>
      <c r="V66" s="122">
        <f t="shared" si="27"/>
        <v>0.20016653046127361</v>
      </c>
      <c r="W66" s="122">
        <f t="shared" si="27"/>
        <v>0.1640254017621679</v>
      </c>
      <c r="X66" s="122">
        <f t="shared" si="27"/>
        <v>0.10869575324211873</v>
      </c>
      <c r="Y66" s="122">
        <f t="shared" si="27"/>
        <v>0.16236471088886884</v>
      </c>
      <c r="DA66" s="130" t="s">
        <v>2304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0.35361413667142755</v>
      </c>
      <c r="C67" s="98">
        <f>IF(RES_hhdet_fec!C67=0,0,RES_hhdet_fec!C67*1000*11630/RES_hhdet_num!C62)</f>
        <v>0.37757171514558735</v>
      </c>
      <c r="D67" s="98">
        <f>IF(RES_hhdet_fec!D67=0,0,RES_hhdet_fec!D67*1000*11630/RES_hhdet_num!D62)</f>
        <v>0.44800983598226229</v>
      </c>
      <c r="E67" s="98">
        <f>IF(RES_hhdet_fec!E67=0,0,RES_hhdet_fec!E67*1000*11630/RES_hhdet_num!E62)</f>
        <v>0.44038727729356492</v>
      </c>
      <c r="F67" s="98">
        <f>IF(RES_hhdet_fec!F67=0,0,RES_hhdet_fec!F67*1000*11630/RES_hhdet_num!F62)</f>
        <v>0.40028267445894805</v>
      </c>
      <c r="G67" s="98">
        <f>IF(RES_hhdet_fec!G67=0,0,RES_hhdet_fec!G67*1000*11630/RES_hhdet_num!G62)</f>
        <v>0.322884701647011</v>
      </c>
      <c r="H67" s="98">
        <f>IF(RES_hhdet_fec!H67=0,0,RES_hhdet_fec!H67*1000*11630/RES_hhdet_num!H62)</f>
        <v>0.20882960598412004</v>
      </c>
      <c r="I67" s="98">
        <f>IF(RES_hhdet_fec!I67=0,0,RES_hhdet_fec!I67*1000*11630/RES_hhdet_num!I62)</f>
        <v>0.20001583237453696</v>
      </c>
      <c r="J67" s="98">
        <f>IF(RES_hhdet_fec!J67=0,0,RES_hhdet_fec!J67*1000*11630/RES_hhdet_num!J62)</f>
        <v>0.22098366268327052</v>
      </c>
      <c r="K67" s="98">
        <f>IF(RES_hhdet_fec!K67=0,0,RES_hhdet_fec!K67*1000*11630/RES_hhdet_num!K62)</f>
        <v>0.38038272317188127</v>
      </c>
      <c r="L67" s="98">
        <f>IF(RES_hhdet_fec!L67=0,0,RES_hhdet_fec!L67*1000*11630/RES_hhdet_num!L62)</f>
        <v>0.6379213694478002</v>
      </c>
      <c r="M67" s="98">
        <f>IF(RES_hhdet_fec!M67=0,0,RES_hhdet_fec!M67*1000*11630/RES_hhdet_num!M62)</f>
        <v>0.85639049916315746</v>
      </c>
      <c r="N67" s="98">
        <f>IF(RES_hhdet_fec!N67=0,0,RES_hhdet_fec!N67*1000*11630/RES_hhdet_num!N62)</f>
        <v>1.0428472291535082</v>
      </c>
      <c r="O67" s="98">
        <f>IF(RES_hhdet_fec!O67=0,0,RES_hhdet_fec!O67*1000*11630/RES_hhdet_num!O62)</f>
        <v>1.0870277811229982</v>
      </c>
      <c r="P67" s="98">
        <f>IF(RES_hhdet_fec!P67=0,0,RES_hhdet_fec!P67*1000*11630/RES_hhdet_num!P62)</f>
        <v>1.0351413579886715</v>
      </c>
      <c r="Q67" s="98">
        <f>IF(RES_hhdet_fec!Q67=0,0,RES_hhdet_fec!Q67*1000*11630/RES_hhdet_num!Q62)</f>
        <v>0.8308294235934659</v>
      </c>
      <c r="R67" s="98">
        <f>IF(RES_hhdet_fec!R67=0,0,RES_hhdet_fec!R67*1000*11630/RES_hhdet_num!R62)</f>
        <v>0.64569800375944675</v>
      </c>
      <c r="S67" s="98">
        <f>IF(RES_hhdet_fec!S67=0,0,RES_hhdet_fec!S67*1000*11630/RES_hhdet_num!S62)</f>
        <v>0.44056313541062503</v>
      </c>
      <c r="T67" s="98">
        <f>IF(RES_hhdet_fec!T67=0,0,RES_hhdet_fec!T67*1000*11630/RES_hhdet_num!T62)</f>
        <v>0.29220332056983611</v>
      </c>
      <c r="U67" s="98">
        <f>IF(RES_hhdet_fec!U67=0,0,RES_hhdet_fec!U67*1000*11630/RES_hhdet_num!U62)</f>
        <v>0.19938220974813708</v>
      </c>
      <c r="V67" s="98">
        <f>IF(RES_hhdet_fec!V67=0,0,RES_hhdet_fec!V67*1000*11630/RES_hhdet_num!V62)</f>
        <v>0.20016653046127361</v>
      </c>
      <c r="W67" s="98">
        <f>IF(RES_hhdet_fec!W67=0,0,RES_hhdet_fec!W67*1000*11630/RES_hhdet_num!W62)</f>
        <v>0.1640254017621679</v>
      </c>
      <c r="X67" s="98">
        <f>IF(RES_hhdet_fec!X67=0,0,RES_hhdet_fec!X67*1000*11630/RES_hhdet_num!X62)</f>
        <v>0.10869575324211873</v>
      </c>
      <c r="Y67" s="98">
        <f>IF(RES_hhdet_fec!Y67=0,0,RES_hhdet_fec!Y67*1000*11630/RES_hhdet_num!Y62)</f>
        <v>0.16236471088886884</v>
      </c>
      <c r="DA67" s="63" t="s">
        <v>2305</v>
      </c>
    </row>
    <row r="68" spans="1:105" ht="12" customHeight="1" x14ac:dyDescent="0.25">
      <c r="A68" s="121" t="s">
        <v>55</v>
      </c>
      <c r="B68" s="122">
        <v>1466.1469937983138</v>
      </c>
      <c r="C68" s="122">
        <v>1641.2344883844366</v>
      </c>
      <c r="D68" s="122">
        <v>1282.5187646352083</v>
      </c>
      <c r="E68" s="122">
        <v>1289.4387959441392</v>
      </c>
      <c r="F68" s="122">
        <v>1467.2227543327647</v>
      </c>
      <c r="G68" s="122">
        <v>1520.3592688592107</v>
      </c>
      <c r="H68" s="122">
        <v>1223.2640869547479</v>
      </c>
      <c r="I68" s="122">
        <v>1013.4697600816895</v>
      </c>
      <c r="J68" s="122">
        <v>1446.3479200150348</v>
      </c>
      <c r="K68" s="122">
        <v>1624.2095009120062</v>
      </c>
      <c r="L68" s="122">
        <v>1447.3871360438575</v>
      </c>
      <c r="M68" s="122">
        <v>1133.7046344278576</v>
      </c>
      <c r="N68" s="122">
        <v>1179.0738494133871</v>
      </c>
      <c r="O68" s="122">
        <v>1313.8155031562897</v>
      </c>
      <c r="P68" s="122">
        <v>1408.4672900477001</v>
      </c>
      <c r="Q68" s="122">
        <v>1558.302953129386</v>
      </c>
      <c r="R68" s="122">
        <v>1796.2826254091506</v>
      </c>
      <c r="S68" s="122">
        <v>1408.9840963576635</v>
      </c>
      <c r="T68" s="122">
        <v>1489.0506751734567</v>
      </c>
      <c r="U68" s="122">
        <v>1691.7748325496621</v>
      </c>
      <c r="V68" s="122">
        <v>938.59533619673198</v>
      </c>
      <c r="W68" s="122">
        <v>1498.7870114246314</v>
      </c>
      <c r="X68" s="122">
        <v>1405.5122631290681</v>
      </c>
      <c r="Y68" s="122">
        <v>1420.7688140804451</v>
      </c>
      <c r="DA68" s="130" t="s">
        <v>2306</v>
      </c>
    </row>
    <row r="69" spans="1:105" ht="12" customHeight="1" x14ac:dyDescent="0.25">
      <c r="A69" s="97" t="s">
        <v>134</v>
      </c>
      <c r="B69" s="98">
        <v>1473.8152432952186</v>
      </c>
      <c r="C69" s="98">
        <v>1657.3211375110254</v>
      </c>
      <c r="D69" s="98">
        <v>1286.1881117468681</v>
      </c>
      <c r="E69" s="98">
        <v>1293.0530293166566</v>
      </c>
      <c r="F69" s="98">
        <v>1476.7243186760732</v>
      </c>
      <c r="G69" s="98">
        <v>1530.4440678025337</v>
      </c>
      <c r="H69" s="98">
        <v>1222.6489793182086</v>
      </c>
      <c r="I69" s="98">
        <v>1006.8953295056855</v>
      </c>
      <c r="J69" s="98">
        <v>1458.0492614886941</v>
      </c>
      <c r="K69" s="98">
        <v>1639.9027080184319</v>
      </c>
      <c r="L69" s="98">
        <v>1456.9970862087516</v>
      </c>
      <c r="M69" s="98">
        <v>1131.0368362519339</v>
      </c>
      <c r="N69" s="98">
        <v>1178.107209632692</v>
      </c>
      <c r="O69" s="98">
        <v>1313.5500721972778</v>
      </c>
      <c r="P69" s="98">
        <v>1412.104508444681</v>
      </c>
      <c r="Q69" s="98">
        <v>1564.6680081938537</v>
      </c>
      <c r="R69" s="98">
        <v>1807.9015809970529</v>
      </c>
      <c r="S69" s="98">
        <v>1411.1371983496977</v>
      </c>
      <c r="T69" s="98">
        <v>1490.6704155367668</v>
      </c>
      <c r="U69" s="98">
        <v>1700.5465356580842</v>
      </c>
      <c r="V69" s="98">
        <v>912.37574142489041</v>
      </c>
      <c r="W69" s="98">
        <v>1499.8573373933446</v>
      </c>
      <c r="X69" s="98">
        <v>1405.1183194015766</v>
      </c>
      <c r="Y69" s="98">
        <v>1421.3375890431914</v>
      </c>
      <c r="DA69" s="63" t="s">
        <v>2307</v>
      </c>
    </row>
    <row r="70" spans="1:105" ht="12" customHeight="1" x14ac:dyDescent="0.25">
      <c r="A70" s="97" t="s">
        <v>133</v>
      </c>
      <c r="B70" s="98">
        <v>1186.2375579805869</v>
      </c>
      <c r="C70" s="98">
        <v>1397.2728784766618</v>
      </c>
      <c r="D70" s="98">
        <v>1088.009568920696</v>
      </c>
      <c r="E70" s="98">
        <v>1091.1967848584886</v>
      </c>
      <c r="F70" s="98">
        <v>1261.1749152624959</v>
      </c>
      <c r="G70" s="98">
        <v>1272.6645008907958</v>
      </c>
      <c r="H70" s="98">
        <v>1030.6574524819969</v>
      </c>
      <c r="I70" s="98">
        <v>845.69551822858</v>
      </c>
      <c r="J70" s="98">
        <v>1197.5127305395822</v>
      </c>
      <c r="K70" s="98">
        <v>1364.8567658336617</v>
      </c>
      <c r="L70" s="98">
        <v>1213.4567878529849</v>
      </c>
      <c r="M70" s="98">
        <v>956.15468890693762</v>
      </c>
      <c r="N70" s="98">
        <v>1016.8728906223163</v>
      </c>
      <c r="O70" s="98">
        <v>1169.9968708262766</v>
      </c>
      <c r="P70" s="98">
        <v>1264.7058135095835</v>
      </c>
      <c r="Q70" s="98">
        <v>1418.3195449460668</v>
      </c>
      <c r="R70" s="98">
        <v>1671.9808025558475</v>
      </c>
      <c r="S70" s="98">
        <v>1328.036932380463</v>
      </c>
      <c r="T70" s="98">
        <v>1464.7738249650786</v>
      </c>
      <c r="U70" s="98">
        <v>1726.8731556382813</v>
      </c>
      <c r="V70" s="98">
        <v>965.4672325110339</v>
      </c>
      <c r="W70" s="98">
        <v>1619.8790057054039</v>
      </c>
      <c r="X70" s="98">
        <v>1548.8472182995254</v>
      </c>
      <c r="Y70" s="98">
        <v>1557.1859837196366</v>
      </c>
      <c r="DA70" s="63" t="s">
        <v>2308</v>
      </c>
    </row>
    <row r="71" spans="1:105" ht="12" customHeight="1" x14ac:dyDescent="0.25">
      <c r="A71" s="100" t="s">
        <v>212</v>
      </c>
      <c r="B71" s="101">
        <v>885.18302402147435</v>
      </c>
      <c r="C71" s="101">
        <v>1141.1684158146059</v>
      </c>
      <c r="D71" s="101">
        <v>877.16690159368329</v>
      </c>
      <c r="E71" s="101">
        <v>856.7190481128024</v>
      </c>
      <c r="F71" s="101">
        <v>993.53001489722158</v>
      </c>
      <c r="G71" s="101">
        <v>945.47933899558768</v>
      </c>
      <c r="H71" s="101">
        <v>783.29425761202833</v>
      </c>
      <c r="I71" s="101">
        <v>629.94971415040527</v>
      </c>
      <c r="J71" s="101">
        <v>868.83679508244586</v>
      </c>
      <c r="K71" s="101">
        <v>991.60510983376412</v>
      </c>
      <c r="L71" s="101">
        <v>863.85742700566766</v>
      </c>
      <c r="M71" s="101">
        <v>671.75722181289927</v>
      </c>
      <c r="N71" s="101">
        <v>709.84313902753001</v>
      </c>
      <c r="O71" s="101">
        <v>846.03232033413713</v>
      </c>
      <c r="P71" s="101">
        <v>916.78845710722533</v>
      </c>
      <c r="Q71" s="101">
        <v>1059.4393828983668</v>
      </c>
      <c r="R71" s="101">
        <v>1291.2577983101016</v>
      </c>
      <c r="S71" s="101">
        <v>1005.9383165983113</v>
      </c>
      <c r="T71" s="101">
        <v>1141.6411684656309</v>
      </c>
      <c r="U71" s="101">
        <v>1352.2958908062503</v>
      </c>
      <c r="V71" s="101">
        <v>753.2443255198632</v>
      </c>
      <c r="W71" s="101">
        <v>1306.4123438375557</v>
      </c>
      <c r="X71" s="101">
        <v>1253.3515067914877</v>
      </c>
      <c r="Y71" s="101">
        <v>1252.7297158959184</v>
      </c>
      <c r="DA71" s="131" t="s">
        <v>2309</v>
      </c>
    </row>
    <row r="72" spans="1:105" ht="12" customHeight="1" x14ac:dyDescent="0.25">
      <c r="A72" s="103" t="s">
        <v>52</v>
      </c>
      <c r="B72" s="104">
        <v>301.05453395911246</v>
      </c>
      <c r="C72" s="104">
        <v>256.10446266205645</v>
      </c>
      <c r="D72" s="104">
        <v>210.84266732701283</v>
      </c>
      <c r="E72" s="104">
        <v>234.47773674568634</v>
      </c>
      <c r="F72" s="104">
        <v>267.64490036527445</v>
      </c>
      <c r="G72" s="104">
        <v>327.18516189520813</v>
      </c>
      <c r="H72" s="104">
        <v>247.36319486996857</v>
      </c>
      <c r="I72" s="104">
        <v>215.74580407817456</v>
      </c>
      <c r="J72" s="104">
        <v>328.67593545713618</v>
      </c>
      <c r="K72" s="104">
        <v>373.25165599989742</v>
      </c>
      <c r="L72" s="104">
        <v>349.5993608473172</v>
      </c>
      <c r="M72" s="104">
        <v>284.39746709403835</v>
      </c>
      <c r="N72" s="104">
        <v>307.02975159478626</v>
      </c>
      <c r="O72" s="104">
        <v>323.96455049213932</v>
      </c>
      <c r="P72" s="104">
        <v>347.917356402358</v>
      </c>
      <c r="Q72" s="104">
        <v>358.88016204770014</v>
      </c>
      <c r="R72" s="104">
        <v>380.72300424574604</v>
      </c>
      <c r="S72" s="104">
        <v>322.09861578215168</v>
      </c>
      <c r="T72" s="104">
        <v>323.13265649944788</v>
      </c>
      <c r="U72" s="104">
        <v>374.57726483203129</v>
      </c>
      <c r="V72" s="104">
        <v>212.22290699117082</v>
      </c>
      <c r="W72" s="104">
        <v>313.46666186784836</v>
      </c>
      <c r="X72" s="104">
        <v>295.4957115080378</v>
      </c>
      <c r="Y72" s="104">
        <v>304.45626782371846</v>
      </c>
      <c r="DA72" s="132" t="s">
        <v>2310</v>
      </c>
    </row>
    <row r="73" spans="1:105" ht="12" customHeight="1" x14ac:dyDescent="0.25">
      <c r="A73" s="106" t="s">
        <v>122</v>
      </c>
      <c r="B73" s="101">
        <v>1273.0260417370635</v>
      </c>
      <c r="C73" s="101">
        <v>1202.536406999026</v>
      </c>
      <c r="D73" s="101">
        <v>1197.1551301933775</v>
      </c>
      <c r="E73" s="101">
        <v>1207.0425476847506</v>
      </c>
      <c r="F73" s="101">
        <v>1215.0302491173611</v>
      </c>
      <c r="G73" s="101">
        <v>1254.6640359125622</v>
      </c>
      <c r="H73" s="101">
        <v>1263.8701852172962</v>
      </c>
      <c r="I73" s="101">
        <v>1246.6567748388125</v>
      </c>
      <c r="J73" s="101">
        <v>1154.1459715482338</v>
      </c>
      <c r="K73" s="101">
        <v>1214.2466013409719</v>
      </c>
      <c r="L73" s="101">
        <v>1214.8388421354625</v>
      </c>
      <c r="M73" s="101">
        <v>1259.8020746805792</v>
      </c>
      <c r="N73" s="101">
        <v>1256.0258348755808</v>
      </c>
      <c r="O73" s="101">
        <v>1365.9487795120353</v>
      </c>
      <c r="P73" s="101">
        <v>1338.8097716679272</v>
      </c>
      <c r="Q73" s="101">
        <v>1401.8824861445351</v>
      </c>
      <c r="R73" s="101">
        <v>1478.6759654115865</v>
      </c>
      <c r="S73" s="101">
        <v>1369.3960965371298</v>
      </c>
      <c r="T73" s="101">
        <v>1462.2764028561498</v>
      </c>
      <c r="U73" s="101">
        <v>1450.0006997954001</v>
      </c>
      <c r="V73" s="101">
        <v>1375.7465654881205</v>
      </c>
      <c r="W73" s="101">
        <v>1471.9961656991275</v>
      </c>
      <c r="X73" s="101">
        <v>1420.0164475587733</v>
      </c>
      <c r="Y73" s="101">
        <v>1405.9093485825631</v>
      </c>
      <c r="DA73" s="131" t="s">
        <v>2311</v>
      </c>
    </row>
    <row r="74" spans="1:105" ht="12" customHeight="1" x14ac:dyDescent="0.25">
      <c r="A74" s="107" t="s">
        <v>121</v>
      </c>
      <c r="B74" s="104">
        <v>1078.9603640500293</v>
      </c>
      <c r="C74" s="104">
        <v>1064.9502276272583</v>
      </c>
      <c r="D74" s="104">
        <v>1053.8906451205485</v>
      </c>
      <c r="E74" s="104">
        <v>1049.9294697711148</v>
      </c>
      <c r="F74" s="104">
        <v>1060.8269030748381</v>
      </c>
      <c r="G74" s="104">
        <v>1070.5824561605389</v>
      </c>
      <c r="H74" s="104">
        <v>1092.3976497039921</v>
      </c>
      <c r="I74" s="104">
        <v>1072.3367169338328</v>
      </c>
      <c r="J74" s="104">
        <v>993.81731165488623</v>
      </c>
      <c r="K74" s="104">
        <v>1051.0361411292633</v>
      </c>
      <c r="L74" s="104">
        <v>1045.3156550869551</v>
      </c>
      <c r="M74" s="104">
        <v>1081.9082363345781</v>
      </c>
      <c r="N74" s="104">
        <v>1077.9801664322431</v>
      </c>
      <c r="O74" s="104">
        <v>1189.9061275336096</v>
      </c>
      <c r="P74" s="104">
        <v>1175.0922656055589</v>
      </c>
      <c r="Q74" s="104">
        <v>1239.9290744171228</v>
      </c>
      <c r="R74" s="104">
        <v>1333.0419234089914</v>
      </c>
      <c r="S74" s="104">
        <v>1240.8821227375588</v>
      </c>
      <c r="T74" s="104">
        <v>1339.4084971699383</v>
      </c>
      <c r="U74" s="104">
        <v>1331.4067403950971</v>
      </c>
      <c r="V74" s="104">
        <v>1274.2453117511175</v>
      </c>
      <c r="W74" s="104">
        <v>1377.6447001470472</v>
      </c>
      <c r="X74" s="104">
        <v>1333.1421696974453</v>
      </c>
      <c r="Y74" s="104">
        <v>1341.9019779915957</v>
      </c>
      <c r="DA74" s="132" t="s">
        <v>2312</v>
      </c>
    </row>
    <row r="75" spans="1:105" ht="12" customHeight="1" x14ac:dyDescent="0.25">
      <c r="A75" s="108" t="s">
        <v>53</v>
      </c>
      <c r="B75" s="98">
        <v>764.63853034048248</v>
      </c>
      <c r="C75" s="98">
        <v>840.0614578407218</v>
      </c>
      <c r="D75" s="98">
        <v>819.17080994832747</v>
      </c>
      <c r="E75" s="98">
        <v>791.16333456648499</v>
      </c>
      <c r="F75" s="98">
        <v>801.64752259785087</v>
      </c>
      <c r="G75" s="98">
        <v>754.37813104640543</v>
      </c>
      <c r="H75" s="98">
        <v>787.39215191213475</v>
      </c>
      <c r="I75" s="98">
        <v>763.49792489527715</v>
      </c>
      <c r="J75" s="98">
        <v>702.6013948464531</v>
      </c>
      <c r="K75" s="98">
        <v>747.35424503470097</v>
      </c>
      <c r="L75" s="98">
        <v>729.01666254521274</v>
      </c>
      <c r="M75" s="98">
        <v>744.86314485745152</v>
      </c>
      <c r="N75" s="98">
        <v>738.25451734726539</v>
      </c>
      <c r="O75" s="98">
        <v>846.86699611061204</v>
      </c>
      <c r="P75" s="98">
        <v>833.65290307593773</v>
      </c>
      <c r="Q75" s="98">
        <v>897.94438063224356</v>
      </c>
      <c r="R75" s="98">
        <v>994.01788767226901</v>
      </c>
      <c r="S75" s="98">
        <v>904.32345875018689</v>
      </c>
      <c r="T75" s="98">
        <v>1006.8582851729324</v>
      </c>
      <c r="U75" s="98">
        <v>1005.4170255269642</v>
      </c>
      <c r="V75" s="98">
        <v>953.4255743068677</v>
      </c>
      <c r="W75" s="98">
        <v>1061.2662188410477</v>
      </c>
      <c r="X75" s="98">
        <v>1031.3893945125271</v>
      </c>
      <c r="Y75" s="98">
        <v>1039.4633849466941</v>
      </c>
      <c r="DA75" s="63" t="s">
        <v>2313</v>
      </c>
    </row>
    <row r="76" spans="1:105" ht="12" customHeight="1" x14ac:dyDescent="0.25">
      <c r="A76" s="108" t="s">
        <v>52</v>
      </c>
      <c r="B76" s="98">
        <v>314.32183370954704</v>
      </c>
      <c r="C76" s="98">
        <v>224.88876978653641</v>
      </c>
      <c r="D76" s="98">
        <v>234.71983517222111</v>
      </c>
      <c r="E76" s="98">
        <v>258.7661352046299</v>
      </c>
      <c r="F76" s="98">
        <v>259.17938047698715</v>
      </c>
      <c r="G76" s="98">
        <v>316.20432511413338</v>
      </c>
      <c r="H76" s="98">
        <v>305.00549779185707</v>
      </c>
      <c r="I76" s="98">
        <v>308.83879203855548</v>
      </c>
      <c r="J76" s="98">
        <v>291.21591680843301</v>
      </c>
      <c r="K76" s="98">
        <v>303.68189609456243</v>
      </c>
      <c r="L76" s="98">
        <v>316.29899254174217</v>
      </c>
      <c r="M76" s="98">
        <v>337.04509147712656</v>
      </c>
      <c r="N76" s="98">
        <v>339.72564908497765</v>
      </c>
      <c r="O76" s="98">
        <v>343.03913142299746</v>
      </c>
      <c r="P76" s="98">
        <v>341.43936252962135</v>
      </c>
      <c r="Q76" s="98">
        <v>341.9846937848792</v>
      </c>
      <c r="R76" s="98">
        <v>339.02403573672257</v>
      </c>
      <c r="S76" s="98">
        <v>336.55866398737197</v>
      </c>
      <c r="T76" s="98">
        <v>332.5502119970061</v>
      </c>
      <c r="U76" s="98">
        <v>325.98971486813303</v>
      </c>
      <c r="V76" s="98">
        <v>320.81973744424982</v>
      </c>
      <c r="W76" s="98">
        <v>316.37848130599957</v>
      </c>
      <c r="X76" s="98">
        <v>301.75277518491794</v>
      </c>
      <c r="Y76" s="98">
        <v>302.43859304490161</v>
      </c>
      <c r="DA76" s="63" t="s">
        <v>2314</v>
      </c>
    </row>
    <row r="77" spans="1:105" ht="12" customHeight="1" x14ac:dyDescent="0.25">
      <c r="A77" s="121" t="s">
        <v>54</v>
      </c>
      <c r="B77" s="122">
        <v>190.15546273097812</v>
      </c>
      <c r="C77" s="122">
        <v>219.81172701040882</v>
      </c>
      <c r="D77" s="122">
        <v>177.68357617146023</v>
      </c>
      <c r="E77" s="122">
        <v>187.27815838280412</v>
      </c>
      <c r="F77" s="122">
        <v>221.97611792028007</v>
      </c>
      <c r="G77" s="122">
        <v>232.54026733305611</v>
      </c>
      <c r="H77" s="122">
        <v>190.64926110896454</v>
      </c>
      <c r="I77" s="122">
        <v>162.18679956947301</v>
      </c>
      <c r="J77" s="122">
        <v>244.36140096498883</v>
      </c>
      <c r="K77" s="122">
        <v>292.64079263681282</v>
      </c>
      <c r="L77" s="122">
        <v>289.22819662973427</v>
      </c>
      <c r="M77" s="122">
        <v>222.86307448811161</v>
      </c>
      <c r="N77" s="122">
        <v>240.7568252563843</v>
      </c>
      <c r="O77" s="122">
        <v>279.62294425536527</v>
      </c>
      <c r="P77" s="122">
        <v>298.2702615504756</v>
      </c>
      <c r="Q77" s="122">
        <v>329.45007174200163</v>
      </c>
      <c r="R77" s="122">
        <v>355.31941449744647</v>
      </c>
      <c r="S77" s="122">
        <v>328.39184889709804</v>
      </c>
      <c r="T77" s="122">
        <v>356.9421021308313</v>
      </c>
      <c r="U77" s="122">
        <v>418.2801496635206</v>
      </c>
      <c r="V77" s="122">
        <v>243.31882607170314</v>
      </c>
      <c r="W77" s="122">
        <v>378.11396977077658</v>
      </c>
      <c r="X77" s="122">
        <v>357.07985003247558</v>
      </c>
      <c r="Y77" s="122">
        <v>363.15433696270605</v>
      </c>
      <c r="DA77" s="130" t="s">
        <v>2315</v>
      </c>
    </row>
    <row r="78" spans="1:105" ht="12" customHeight="1" x14ac:dyDescent="0.25">
      <c r="A78" s="97" t="s">
        <v>189</v>
      </c>
      <c r="B78" s="98">
        <v>191.19981728012559</v>
      </c>
      <c r="C78" s="98">
        <v>221.96467143577598</v>
      </c>
      <c r="D78" s="98">
        <v>178.32966298040847</v>
      </c>
      <c r="E78" s="98">
        <v>188.05492752522471</v>
      </c>
      <c r="F78" s="98">
        <v>223.72123849908809</v>
      </c>
      <c r="G78" s="98">
        <v>234.36039456192944</v>
      </c>
      <c r="H78" s="98">
        <v>190.81024925419257</v>
      </c>
      <c r="I78" s="98">
        <v>161.394698752887</v>
      </c>
      <c r="J78" s="98">
        <v>246.71504660793371</v>
      </c>
      <c r="K78" s="98">
        <v>296.03449796109425</v>
      </c>
      <c r="L78" s="98">
        <v>291.98744605826033</v>
      </c>
      <c r="M78" s="98">
        <v>223.30858475213191</v>
      </c>
      <c r="N78" s="98">
        <v>241.63683523105274</v>
      </c>
      <c r="O78" s="98">
        <v>281.08536979897116</v>
      </c>
      <c r="P78" s="98">
        <v>300.39893216054514</v>
      </c>
      <c r="Q78" s="98">
        <v>332.01649367924421</v>
      </c>
      <c r="R78" s="98">
        <v>358.84868552785213</v>
      </c>
      <c r="S78" s="98">
        <v>330.41020729688813</v>
      </c>
      <c r="T78" s="98">
        <v>359.4492804405632</v>
      </c>
      <c r="U78" s="98">
        <v>422.91220641487399</v>
      </c>
      <c r="V78" s="98">
        <v>242.14393072626041</v>
      </c>
      <c r="W78" s="98">
        <v>381.38746830259248</v>
      </c>
      <c r="X78" s="98">
        <v>360.00697237125098</v>
      </c>
      <c r="Y78" s="98">
        <v>366.40946389074719</v>
      </c>
      <c r="DA78" s="63" t="s">
        <v>2316</v>
      </c>
    </row>
    <row r="79" spans="1:105" ht="12" customHeight="1" x14ac:dyDescent="0.25">
      <c r="A79" s="109" t="s">
        <v>120</v>
      </c>
      <c r="B79" s="33">
        <v>160.86309777719126</v>
      </c>
      <c r="C79" s="33">
        <v>159.45050109056248</v>
      </c>
      <c r="D79" s="33">
        <v>159.55480209011208</v>
      </c>
      <c r="E79" s="33">
        <v>165.43077743878337</v>
      </c>
      <c r="F79" s="33">
        <v>172.68611935849054</v>
      </c>
      <c r="G79" s="33">
        <v>180.72298312889814</v>
      </c>
      <c r="H79" s="33">
        <v>186.03952756572954</v>
      </c>
      <c r="I79" s="33">
        <v>184.9993030871492</v>
      </c>
      <c r="J79" s="33">
        <v>176.37793847803181</v>
      </c>
      <c r="K79" s="33">
        <v>194.34107140194124</v>
      </c>
      <c r="L79" s="33">
        <v>209.18908413229764</v>
      </c>
      <c r="M79" s="33">
        <v>209.88530839073758</v>
      </c>
      <c r="N79" s="33">
        <v>214.95720479656416</v>
      </c>
      <c r="O79" s="33">
        <v>236.4113132123035</v>
      </c>
      <c r="P79" s="33">
        <v>234.98355640894812</v>
      </c>
      <c r="Q79" s="33">
        <v>252.96394427023222</v>
      </c>
      <c r="R79" s="33">
        <v>249.80661828178472</v>
      </c>
      <c r="S79" s="33">
        <v>268.15526467223179</v>
      </c>
      <c r="T79" s="33">
        <v>281.86510318974791</v>
      </c>
      <c r="U79" s="33">
        <v>279.95865008855174</v>
      </c>
      <c r="V79" s="33">
        <v>278.46396389425428</v>
      </c>
      <c r="W79" s="33">
        <v>279.66426626251933</v>
      </c>
      <c r="X79" s="33">
        <v>268.46087109179894</v>
      </c>
      <c r="Y79" s="33">
        <v>265.10834515423852</v>
      </c>
      <c r="DA79" s="60" t="s">
        <v>2317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28521.007324237293</v>
      </c>
      <c r="C81" s="117">
        <f t="shared" si="28"/>
        <v>27226.310509421153</v>
      </c>
      <c r="D81" s="117">
        <f t="shared" si="28"/>
        <v>27646.898755042981</v>
      </c>
      <c r="E81" s="117">
        <f t="shared" si="28"/>
        <v>27964.902619631383</v>
      </c>
      <c r="F81" s="117">
        <f t="shared" si="28"/>
        <v>27079.755749632939</v>
      </c>
      <c r="G81" s="117">
        <f t="shared" si="28"/>
        <v>29155.185805045945</v>
      </c>
      <c r="H81" s="117">
        <f t="shared" si="28"/>
        <v>26946.747117691466</v>
      </c>
      <c r="I81" s="117">
        <f t="shared" si="28"/>
        <v>25999.173689590432</v>
      </c>
      <c r="J81" s="117">
        <f t="shared" si="28"/>
        <v>25732.541175671533</v>
      </c>
      <c r="K81" s="117">
        <f t="shared" si="28"/>
        <v>23416.298971959575</v>
      </c>
      <c r="L81" s="117">
        <f t="shared" si="28"/>
        <v>20546.071120779397</v>
      </c>
      <c r="M81" s="117">
        <f t="shared" si="28"/>
        <v>30051.846712890372</v>
      </c>
      <c r="N81" s="117">
        <f t="shared" si="28"/>
        <v>28096.870173668158</v>
      </c>
      <c r="O81" s="117">
        <f t="shared" si="28"/>
        <v>22850.537703270144</v>
      </c>
      <c r="P81" s="117">
        <f t="shared" si="28"/>
        <v>22013.257623159181</v>
      </c>
      <c r="Q81" s="117">
        <f t="shared" si="28"/>
        <v>22671.744615355674</v>
      </c>
      <c r="R81" s="117">
        <f t="shared" ref="R81:V81" si="29">R82+R85+R87+R100</f>
        <v>23311.588979676184</v>
      </c>
      <c r="S81" s="117">
        <f t="shared" si="29"/>
        <v>23932.753083666088</v>
      </c>
      <c r="T81" s="117">
        <f t="shared" si="29"/>
        <v>21056.594350225168</v>
      </c>
      <c r="U81" s="117">
        <f t="shared" si="29"/>
        <v>20324.794272916162</v>
      </c>
      <c r="V81" s="117">
        <f t="shared" si="29"/>
        <v>21636.965178099465</v>
      </c>
      <c r="W81" s="117">
        <f t="shared" ref="W81:Y81" si="30">W82+W85+W87+W100</f>
        <v>21723.990949878713</v>
      </c>
      <c r="X81" s="117">
        <f t="shared" si="30"/>
        <v>19631.866401552437</v>
      </c>
      <c r="Y81" s="117">
        <f t="shared" si="30"/>
        <v>18907.76031589058</v>
      </c>
      <c r="DA81" s="129" t="s">
        <v>2318</v>
      </c>
    </row>
    <row r="82" spans="1:105" ht="12.95" customHeight="1" x14ac:dyDescent="0.25">
      <c r="A82" s="121" t="s">
        <v>57</v>
      </c>
      <c r="B82" s="122">
        <f t="shared" ref="B82:Q82" si="31">SUM(B83:B84)</f>
        <v>26555.891958708944</v>
      </c>
      <c r="C82" s="122">
        <f t="shared" si="31"/>
        <v>25486.03418055052</v>
      </c>
      <c r="D82" s="122">
        <f t="shared" si="31"/>
        <v>25884.49234182333</v>
      </c>
      <c r="E82" s="122">
        <f t="shared" si="31"/>
        <v>26216.699546848726</v>
      </c>
      <c r="F82" s="122">
        <f t="shared" si="31"/>
        <v>25337.630242712396</v>
      </c>
      <c r="G82" s="122">
        <f t="shared" si="31"/>
        <v>27377.561548102018</v>
      </c>
      <c r="H82" s="122">
        <f t="shared" si="31"/>
        <v>25262.426932556566</v>
      </c>
      <c r="I82" s="122">
        <f t="shared" si="31"/>
        <v>24329.912913782286</v>
      </c>
      <c r="J82" s="122">
        <f t="shared" si="31"/>
        <v>24130.23656130322</v>
      </c>
      <c r="K82" s="122">
        <f t="shared" si="31"/>
        <v>21900.32009477797</v>
      </c>
      <c r="L82" s="122">
        <f t="shared" si="31"/>
        <v>19399.746283892127</v>
      </c>
      <c r="M82" s="122">
        <f t="shared" si="31"/>
        <v>28324.330895087151</v>
      </c>
      <c r="N82" s="122">
        <f t="shared" si="31"/>
        <v>26516.765675877192</v>
      </c>
      <c r="O82" s="122">
        <f t="shared" si="31"/>
        <v>21347.975303759988</v>
      </c>
      <c r="P82" s="122">
        <f t="shared" si="31"/>
        <v>20458.074069191887</v>
      </c>
      <c r="Q82" s="122">
        <f t="shared" si="31"/>
        <v>20951.121332101015</v>
      </c>
      <c r="R82" s="122">
        <f t="shared" ref="R82:V82" si="32">SUM(R83:R84)</f>
        <v>21519.316949201213</v>
      </c>
      <c r="S82" s="122">
        <f t="shared" si="32"/>
        <v>22177.721382929412</v>
      </c>
      <c r="T82" s="122">
        <f t="shared" si="32"/>
        <v>19346.786544649287</v>
      </c>
      <c r="U82" s="122">
        <f t="shared" si="32"/>
        <v>18627.316730146325</v>
      </c>
      <c r="V82" s="122">
        <f t="shared" si="32"/>
        <v>19887.222288279285</v>
      </c>
      <c r="W82" s="122">
        <f t="shared" ref="W82:Y82" si="33">SUM(W83:W84)</f>
        <v>19970.703286767432</v>
      </c>
      <c r="X82" s="122">
        <f t="shared" si="33"/>
        <v>17899.193653634135</v>
      </c>
      <c r="Y82" s="122">
        <f t="shared" si="33"/>
        <v>17193.168288658097</v>
      </c>
      <c r="DA82" s="130" t="s">
        <v>2319</v>
      </c>
    </row>
    <row r="83" spans="1:105" ht="12" customHeight="1" x14ac:dyDescent="0.25">
      <c r="A83" s="97" t="s">
        <v>199</v>
      </c>
      <c r="B83" s="98">
        <v>26445.743856968853</v>
      </c>
      <c r="C83" s="98">
        <v>25382.405840464555</v>
      </c>
      <c r="D83" s="98">
        <v>25780.131006095573</v>
      </c>
      <c r="E83" s="98">
        <v>26111.256961048512</v>
      </c>
      <c r="F83" s="98">
        <v>25236.358008150662</v>
      </c>
      <c r="G83" s="98">
        <v>27266.120203222788</v>
      </c>
      <c r="H83" s="98">
        <v>25159.483086091252</v>
      </c>
      <c r="I83" s="98">
        <v>24229.541246402303</v>
      </c>
      <c r="J83" s="98">
        <v>24028.982307627841</v>
      </c>
      <c r="K83" s="98">
        <v>21806.335107628176</v>
      </c>
      <c r="L83" s="98">
        <v>19313.168270954033</v>
      </c>
      <c r="M83" s="98">
        <v>28192.972547673155</v>
      </c>
      <c r="N83" s="98">
        <v>26390.750655367909</v>
      </c>
      <c r="O83" s="98">
        <v>21246.739320126224</v>
      </c>
      <c r="P83" s="98">
        <v>20362.389146032769</v>
      </c>
      <c r="Q83" s="98">
        <v>20853.743266806603</v>
      </c>
      <c r="R83" s="98">
        <v>21419.62921547439</v>
      </c>
      <c r="S83" s="98">
        <v>22075.626864222915</v>
      </c>
      <c r="T83" s="98">
        <v>19257.338280822718</v>
      </c>
      <c r="U83" s="98">
        <v>18539.840106136373</v>
      </c>
      <c r="V83" s="98">
        <v>19792.195679745884</v>
      </c>
      <c r="W83" s="98">
        <v>19873.663678743225</v>
      </c>
      <c r="X83" s="98">
        <v>17810.615583328898</v>
      </c>
      <c r="Y83" s="98">
        <v>17106.677343376839</v>
      </c>
      <c r="DA83" s="63" t="s">
        <v>2320</v>
      </c>
    </row>
    <row r="84" spans="1:105" ht="12" customHeight="1" x14ac:dyDescent="0.25">
      <c r="A84" s="97" t="s">
        <v>53</v>
      </c>
      <c r="B84" s="98">
        <v>110.14810174009021</v>
      </c>
      <c r="C84" s="98">
        <v>103.62834008596332</v>
      </c>
      <c r="D84" s="98">
        <v>104.36133572775555</v>
      </c>
      <c r="E84" s="98">
        <v>105.44258580021315</v>
      </c>
      <c r="F84" s="98">
        <v>101.27223456173488</v>
      </c>
      <c r="G84" s="98">
        <v>111.44134487922781</v>
      </c>
      <c r="H84" s="98">
        <v>102.94384646531417</v>
      </c>
      <c r="I84" s="98">
        <v>100.37166737998108</v>
      </c>
      <c r="J84" s="98">
        <v>101.25425367537956</v>
      </c>
      <c r="K84" s="98">
        <v>93.98498714979408</v>
      </c>
      <c r="L84" s="98">
        <v>86.578012938094005</v>
      </c>
      <c r="M84" s="98">
        <v>131.35834741399617</v>
      </c>
      <c r="N84" s="98">
        <v>126.01502050928191</v>
      </c>
      <c r="O84" s="98">
        <v>101.23598363376367</v>
      </c>
      <c r="P84" s="98">
        <v>95.684923159119577</v>
      </c>
      <c r="Q84" s="98">
        <v>97.378065294413318</v>
      </c>
      <c r="R84" s="98">
        <v>99.687733726822529</v>
      </c>
      <c r="S84" s="98">
        <v>102.09451870649879</v>
      </c>
      <c r="T84" s="98">
        <v>89.448263826569018</v>
      </c>
      <c r="U84" s="98">
        <v>87.476624009954193</v>
      </c>
      <c r="V84" s="98">
        <v>95.026608533399838</v>
      </c>
      <c r="W84" s="98">
        <v>97.0396080242068</v>
      </c>
      <c r="X84" s="98">
        <v>88.578070305238157</v>
      </c>
      <c r="Y84" s="98">
        <v>86.490945281256259</v>
      </c>
      <c r="DA84" s="63" t="s">
        <v>2321</v>
      </c>
    </row>
    <row r="85" spans="1:105" ht="12.95" customHeight="1" x14ac:dyDescent="0.25">
      <c r="A85" s="121" t="s">
        <v>92</v>
      </c>
      <c r="B85" s="122">
        <f t="shared" ref="B85:Y85" si="34">B86</f>
        <v>0.3524032087437925</v>
      </c>
      <c r="C85" s="122">
        <f t="shared" si="34"/>
        <v>0.37536229066462568</v>
      </c>
      <c r="D85" s="122">
        <f t="shared" si="34"/>
        <v>0.37733913549015408</v>
      </c>
      <c r="E85" s="122">
        <f t="shared" si="34"/>
        <v>0.35648406328462018</v>
      </c>
      <c r="F85" s="122">
        <f t="shared" si="34"/>
        <v>0.34133129280180941</v>
      </c>
      <c r="G85" s="122">
        <f t="shared" si="34"/>
        <v>0.35213444583849485</v>
      </c>
      <c r="H85" s="122">
        <f t="shared" si="34"/>
        <v>0.38014467590505563</v>
      </c>
      <c r="I85" s="122">
        <f t="shared" si="34"/>
        <v>0.41067970837618989</v>
      </c>
      <c r="J85" s="122">
        <f t="shared" si="34"/>
        <v>0.44467576849757617</v>
      </c>
      <c r="K85" s="122">
        <f t="shared" si="34"/>
        <v>0.47262839493650716</v>
      </c>
      <c r="L85" s="122">
        <f t="shared" si="34"/>
        <v>0.56939548923539074</v>
      </c>
      <c r="M85" s="122">
        <f t="shared" si="34"/>
        <v>0.54725387908634526</v>
      </c>
      <c r="N85" s="122">
        <f t="shared" si="34"/>
        <v>0.73342359006616165</v>
      </c>
      <c r="O85" s="122">
        <f t="shared" si="34"/>
        <v>0.90533938106879142</v>
      </c>
      <c r="P85" s="122">
        <f t="shared" si="34"/>
        <v>1.0210762547653163</v>
      </c>
      <c r="Q85" s="122">
        <f t="shared" si="34"/>
        <v>0.96284818569772113</v>
      </c>
      <c r="R85" s="122">
        <f t="shared" si="34"/>
        <v>0.91751387819554342</v>
      </c>
      <c r="S85" s="122">
        <f t="shared" si="34"/>
        <v>0.84772833676279313</v>
      </c>
      <c r="T85" s="122">
        <f t="shared" si="34"/>
        <v>0.75635362228314584</v>
      </c>
      <c r="U85" s="122">
        <f t="shared" si="34"/>
        <v>0.59176250057433877</v>
      </c>
      <c r="V85" s="122">
        <f t="shared" si="34"/>
        <v>0.53730353182701174</v>
      </c>
      <c r="W85" s="122">
        <f t="shared" si="34"/>
        <v>0.5795940853694479</v>
      </c>
      <c r="X85" s="122">
        <f t="shared" si="34"/>
        <v>0.76754256030339718</v>
      </c>
      <c r="Y85" s="122">
        <f t="shared" si="34"/>
        <v>0.91813391432713598</v>
      </c>
      <c r="DA85" s="130" t="s">
        <v>2322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0.3524032087437925</v>
      </c>
      <c r="C86" s="98">
        <f>IF(RES_hhdet_fec!C86=0,0,RES_hhdet_fec!C86*1000*11630/RES_hhdet_num!C81)</f>
        <v>0.37536229066462568</v>
      </c>
      <c r="D86" s="98">
        <f>IF(RES_hhdet_fec!D86=0,0,RES_hhdet_fec!D86*1000*11630/RES_hhdet_num!D81)</f>
        <v>0.37733913549015408</v>
      </c>
      <c r="E86" s="98">
        <f>IF(RES_hhdet_fec!E86=0,0,RES_hhdet_fec!E86*1000*11630/RES_hhdet_num!E81)</f>
        <v>0.35648406328462018</v>
      </c>
      <c r="F86" s="98">
        <f>IF(RES_hhdet_fec!F86=0,0,RES_hhdet_fec!F86*1000*11630/RES_hhdet_num!F81)</f>
        <v>0.34133129280180941</v>
      </c>
      <c r="G86" s="98">
        <f>IF(RES_hhdet_fec!G86=0,0,RES_hhdet_fec!G86*1000*11630/RES_hhdet_num!G81)</f>
        <v>0.35213444583849485</v>
      </c>
      <c r="H86" s="98">
        <f>IF(RES_hhdet_fec!H86=0,0,RES_hhdet_fec!H86*1000*11630/RES_hhdet_num!H81)</f>
        <v>0.38014467590505563</v>
      </c>
      <c r="I86" s="98">
        <f>IF(RES_hhdet_fec!I86=0,0,RES_hhdet_fec!I86*1000*11630/RES_hhdet_num!I81)</f>
        <v>0.41067970837618989</v>
      </c>
      <c r="J86" s="98">
        <f>IF(RES_hhdet_fec!J86=0,0,RES_hhdet_fec!J86*1000*11630/RES_hhdet_num!J81)</f>
        <v>0.44467576849757617</v>
      </c>
      <c r="K86" s="98">
        <f>IF(RES_hhdet_fec!K86=0,0,RES_hhdet_fec!K86*1000*11630/RES_hhdet_num!K81)</f>
        <v>0.47262839493650716</v>
      </c>
      <c r="L86" s="98">
        <f>IF(RES_hhdet_fec!L86=0,0,RES_hhdet_fec!L86*1000*11630/RES_hhdet_num!L81)</f>
        <v>0.56939548923539074</v>
      </c>
      <c r="M86" s="98">
        <f>IF(RES_hhdet_fec!M86=0,0,RES_hhdet_fec!M86*1000*11630/RES_hhdet_num!M81)</f>
        <v>0.54725387908634526</v>
      </c>
      <c r="N86" s="98">
        <f>IF(RES_hhdet_fec!N86=0,0,RES_hhdet_fec!N86*1000*11630/RES_hhdet_num!N81)</f>
        <v>0.73342359006616165</v>
      </c>
      <c r="O86" s="98">
        <f>IF(RES_hhdet_fec!O86=0,0,RES_hhdet_fec!O86*1000*11630/RES_hhdet_num!O81)</f>
        <v>0.90533938106879142</v>
      </c>
      <c r="P86" s="98">
        <f>IF(RES_hhdet_fec!P86=0,0,RES_hhdet_fec!P86*1000*11630/RES_hhdet_num!P81)</f>
        <v>1.0210762547653163</v>
      </c>
      <c r="Q86" s="98">
        <f>IF(RES_hhdet_fec!Q86=0,0,RES_hhdet_fec!Q86*1000*11630/RES_hhdet_num!Q81)</f>
        <v>0.96284818569772113</v>
      </c>
      <c r="R86" s="98">
        <f>IF(RES_hhdet_fec!R86=0,0,RES_hhdet_fec!R86*1000*11630/RES_hhdet_num!R81)</f>
        <v>0.91751387819554342</v>
      </c>
      <c r="S86" s="98">
        <f>IF(RES_hhdet_fec!S86=0,0,RES_hhdet_fec!S86*1000*11630/RES_hhdet_num!S81)</f>
        <v>0.84772833676279313</v>
      </c>
      <c r="T86" s="98">
        <f>IF(RES_hhdet_fec!T86=0,0,RES_hhdet_fec!T86*1000*11630/RES_hhdet_num!T81)</f>
        <v>0.75635362228314584</v>
      </c>
      <c r="U86" s="98">
        <f>IF(RES_hhdet_fec!U86=0,0,RES_hhdet_fec!U86*1000*11630/RES_hhdet_num!U81)</f>
        <v>0.59176250057433877</v>
      </c>
      <c r="V86" s="98">
        <f>IF(RES_hhdet_fec!V86=0,0,RES_hhdet_fec!V86*1000*11630/RES_hhdet_num!V81)</f>
        <v>0.53730353182701174</v>
      </c>
      <c r="W86" s="98">
        <f>IF(RES_hhdet_fec!W86=0,0,RES_hhdet_fec!W86*1000*11630/RES_hhdet_num!W81)</f>
        <v>0.5795940853694479</v>
      </c>
      <c r="X86" s="98">
        <f>IF(RES_hhdet_fec!X86=0,0,RES_hhdet_fec!X86*1000*11630/RES_hhdet_num!X81)</f>
        <v>0.76754256030339718</v>
      </c>
      <c r="Y86" s="98">
        <f>IF(RES_hhdet_fec!Y86=0,0,RES_hhdet_fec!Y86*1000*11630/RES_hhdet_num!Y81)</f>
        <v>0.91813391432713598</v>
      </c>
      <c r="DA86" s="63" t="s">
        <v>2323</v>
      </c>
    </row>
    <row r="87" spans="1:105" ht="12" customHeight="1" x14ac:dyDescent="0.25">
      <c r="A87" s="121" t="s">
        <v>55</v>
      </c>
      <c r="B87" s="122">
        <v>1803.8998645424158</v>
      </c>
      <c r="C87" s="122">
        <v>1580.4614810771513</v>
      </c>
      <c r="D87" s="122">
        <v>1600.3367418219518</v>
      </c>
      <c r="E87" s="122">
        <v>1580.4573121819824</v>
      </c>
      <c r="F87" s="122">
        <v>1567.4243760916681</v>
      </c>
      <c r="G87" s="122">
        <v>1595.2159699349247</v>
      </c>
      <c r="H87" s="122">
        <v>1497.3299960636032</v>
      </c>
      <c r="I87" s="122">
        <v>1483.5972013006731</v>
      </c>
      <c r="J87" s="122">
        <v>1425.1441326344423</v>
      </c>
      <c r="K87" s="122">
        <v>1320.9554832502929</v>
      </c>
      <c r="L87" s="122">
        <v>936.73335450845923</v>
      </c>
      <c r="M87" s="122">
        <v>1517.2552350337726</v>
      </c>
      <c r="N87" s="122">
        <v>1364.9407344160645</v>
      </c>
      <c r="O87" s="122">
        <v>1266.2639716381177</v>
      </c>
      <c r="P87" s="122">
        <v>1319.6643447789256</v>
      </c>
      <c r="Q87" s="122">
        <v>1466.2156133945502</v>
      </c>
      <c r="R87" s="122">
        <v>1539.1953931096168</v>
      </c>
      <c r="S87" s="122">
        <v>1483.7557043104377</v>
      </c>
      <c r="T87" s="122">
        <v>1427.3106768502928</v>
      </c>
      <c r="U87" s="122">
        <v>1419.6919733795776</v>
      </c>
      <c r="V87" s="122">
        <v>1473.5696621015236</v>
      </c>
      <c r="W87" s="122">
        <v>1478.3714138446214</v>
      </c>
      <c r="X87" s="122">
        <v>1468.5580187689195</v>
      </c>
      <c r="Y87" s="122">
        <v>1449.6877688430448</v>
      </c>
      <c r="DA87" s="130" t="s">
        <v>2324</v>
      </c>
    </row>
    <row r="88" spans="1:105" ht="12" customHeight="1" x14ac:dyDescent="0.25">
      <c r="A88" s="97" t="s">
        <v>132</v>
      </c>
      <c r="B88" s="98">
        <v>1825.6458703092062</v>
      </c>
      <c r="C88" s="98">
        <v>1595.0168072179863</v>
      </c>
      <c r="D88" s="98">
        <v>1615.2575661516094</v>
      </c>
      <c r="E88" s="98">
        <v>1594.1917041344327</v>
      </c>
      <c r="F88" s="98">
        <v>1580.757833048553</v>
      </c>
      <c r="G88" s="98">
        <v>1608.9126309764013</v>
      </c>
      <c r="H88" s="98">
        <v>1507.6523904170706</v>
      </c>
      <c r="I88" s="98">
        <v>1495.6563917371661</v>
      </c>
      <c r="J88" s="98">
        <v>1439.8653999683149</v>
      </c>
      <c r="K88" s="98">
        <v>1328.2226032473889</v>
      </c>
      <c r="L88" s="98">
        <v>922.9977031637593</v>
      </c>
      <c r="M88" s="98">
        <v>1534.5675201275467</v>
      </c>
      <c r="N88" s="98">
        <v>1373.8862195429156</v>
      </c>
      <c r="O88" s="98">
        <v>1263.2920652262351</v>
      </c>
      <c r="P88" s="98">
        <v>1319.7129276016562</v>
      </c>
      <c r="Q88" s="98">
        <v>1469.2500039623619</v>
      </c>
      <c r="R88" s="98">
        <v>1540.4500650601346</v>
      </c>
      <c r="S88" s="98">
        <v>1489.277280266484</v>
      </c>
      <c r="T88" s="98">
        <v>1425.568394238973</v>
      </c>
      <c r="U88" s="98">
        <v>1420.9355372692239</v>
      </c>
      <c r="V88" s="98">
        <v>1481.3159167682195</v>
      </c>
      <c r="W88" s="98">
        <v>1480.2179386189898</v>
      </c>
      <c r="X88" s="98">
        <v>1471.6558153001106</v>
      </c>
      <c r="Y88" s="98">
        <v>1450.8419899379671</v>
      </c>
      <c r="DA88" s="63" t="s">
        <v>2325</v>
      </c>
    </row>
    <row r="89" spans="1:105" ht="12" customHeight="1" x14ac:dyDescent="0.25">
      <c r="A89" s="97" t="s">
        <v>131</v>
      </c>
      <c r="B89" s="98">
        <v>1422.4408417798702</v>
      </c>
      <c r="C89" s="98">
        <v>1338.5815088861118</v>
      </c>
      <c r="D89" s="98">
        <v>1338.6026958349098</v>
      </c>
      <c r="E89" s="98">
        <v>1305.6265515132002</v>
      </c>
      <c r="F89" s="98">
        <v>1307.6416351469227</v>
      </c>
      <c r="G89" s="98">
        <v>1285.13404120827</v>
      </c>
      <c r="H89" s="98">
        <v>1237.4645413824264</v>
      </c>
      <c r="I89" s="98">
        <v>1169.42128872583</v>
      </c>
      <c r="J89" s="98">
        <v>1124.621093232136</v>
      </c>
      <c r="K89" s="98">
        <v>1077.9790656384771</v>
      </c>
      <c r="L89" s="98">
        <v>772.84531954982219</v>
      </c>
      <c r="M89" s="98">
        <v>1279.9297444148838</v>
      </c>
      <c r="N89" s="98">
        <v>1171.2549528770692</v>
      </c>
      <c r="O89" s="98">
        <v>1105.1592562009812</v>
      </c>
      <c r="P89" s="98">
        <v>1157.5587293536721</v>
      </c>
      <c r="Q89" s="98">
        <v>1304.4650935586046</v>
      </c>
      <c r="R89" s="98">
        <v>1388.2328349892994</v>
      </c>
      <c r="S89" s="98">
        <v>1342.1550542347102</v>
      </c>
      <c r="T89" s="98">
        <v>1308.0149376101492</v>
      </c>
      <c r="U89" s="98">
        <v>1328.4920485842538</v>
      </c>
      <c r="V89" s="98">
        <v>1389.3702490291569</v>
      </c>
      <c r="W89" s="98">
        <v>1411.9607229774674</v>
      </c>
      <c r="X89" s="98">
        <v>1391.8836805364808</v>
      </c>
      <c r="Y89" s="98">
        <v>1374.8148793853632</v>
      </c>
      <c r="DA89" s="63" t="s">
        <v>2326</v>
      </c>
    </row>
    <row r="90" spans="1:105" ht="12" customHeight="1" x14ac:dyDescent="0.25">
      <c r="A90" s="100" t="s">
        <v>199</v>
      </c>
      <c r="B90" s="101">
        <v>1096.5974641587816</v>
      </c>
      <c r="C90" s="101">
        <v>1122.1408095357631</v>
      </c>
      <c r="D90" s="101">
        <v>1104.3232921309066</v>
      </c>
      <c r="E90" s="101">
        <v>1047.6238579575347</v>
      </c>
      <c r="F90" s="101">
        <v>1047.8234096690985</v>
      </c>
      <c r="G90" s="101">
        <v>966.76925451418947</v>
      </c>
      <c r="H90" s="101">
        <v>946.66697495036908</v>
      </c>
      <c r="I90" s="101">
        <v>864.29452510516148</v>
      </c>
      <c r="J90" s="101">
        <v>816.41342477762623</v>
      </c>
      <c r="K90" s="101">
        <v>783.63287864654512</v>
      </c>
      <c r="L90" s="101">
        <v>548.99030181830278</v>
      </c>
      <c r="M90" s="101">
        <v>876.99691535800105</v>
      </c>
      <c r="N90" s="101">
        <v>794.32475181633288</v>
      </c>
      <c r="O90" s="101">
        <v>777.86567534191033</v>
      </c>
      <c r="P90" s="101">
        <v>816.67681197290722</v>
      </c>
      <c r="Q90" s="101">
        <v>950.78802162304623</v>
      </c>
      <c r="R90" s="101">
        <v>1048.5002583831076</v>
      </c>
      <c r="S90" s="101">
        <v>992.52630893552907</v>
      </c>
      <c r="T90" s="101">
        <v>996.35989832395751</v>
      </c>
      <c r="U90" s="101">
        <v>1016.332908744752</v>
      </c>
      <c r="V90" s="101">
        <v>1052.7306095418649</v>
      </c>
      <c r="W90" s="101">
        <v>1105.5671876569256</v>
      </c>
      <c r="X90" s="101">
        <v>1086.3443745280604</v>
      </c>
      <c r="Y90" s="101">
        <v>1074.6158940633297</v>
      </c>
      <c r="DA90" s="131" t="s">
        <v>2327</v>
      </c>
    </row>
    <row r="91" spans="1:105" ht="12" customHeight="1" x14ac:dyDescent="0.25">
      <c r="A91" s="103" t="s">
        <v>52</v>
      </c>
      <c r="B91" s="104">
        <v>325.84337762108868</v>
      </c>
      <c r="C91" s="104">
        <v>216.44069935034875</v>
      </c>
      <c r="D91" s="104">
        <v>234.27940370400327</v>
      </c>
      <c r="E91" s="104">
        <v>258.00269355566536</v>
      </c>
      <c r="F91" s="104">
        <v>259.81822547782411</v>
      </c>
      <c r="G91" s="104">
        <v>318.36478669408058</v>
      </c>
      <c r="H91" s="104">
        <v>290.79756643205729</v>
      </c>
      <c r="I91" s="104">
        <v>305.12676362066861</v>
      </c>
      <c r="J91" s="104">
        <v>308.20766845450976</v>
      </c>
      <c r="K91" s="104">
        <v>294.34618699193192</v>
      </c>
      <c r="L91" s="104">
        <v>223.85501773151952</v>
      </c>
      <c r="M91" s="104">
        <v>402.93282905688295</v>
      </c>
      <c r="N91" s="104">
        <v>376.93020106073635</v>
      </c>
      <c r="O91" s="104">
        <v>327.29358085907097</v>
      </c>
      <c r="P91" s="104">
        <v>340.88191738076495</v>
      </c>
      <c r="Q91" s="104">
        <v>353.67707193555844</v>
      </c>
      <c r="R91" s="104">
        <v>339.73257660619174</v>
      </c>
      <c r="S91" s="104">
        <v>349.62874529918122</v>
      </c>
      <c r="T91" s="104">
        <v>311.65503928619171</v>
      </c>
      <c r="U91" s="104">
        <v>312.15913983950179</v>
      </c>
      <c r="V91" s="104">
        <v>336.63963948729179</v>
      </c>
      <c r="W91" s="104">
        <v>306.39353532054196</v>
      </c>
      <c r="X91" s="104">
        <v>305.5393060084204</v>
      </c>
      <c r="Y91" s="104">
        <v>300.19898532203359</v>
      </c>
      <c r="DA91" s="132" t="s">
        <v>2328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1030.1484023899629</v>
      </c>
      <c r="E92" s="101">
        <v>1202.7141316008083</v>
      </c>
      <c r="F92" s="101">
        <v>950.22034140991491</v>
      </c>
      <c r="G92" s="101">
        <v>1183.0665926068843</v>
      </c>
      <c r="H92" s="101">
        <v>1083.8934181534053</v>
      </c>
      <c r="I92" s="101">
        <v>1166.0218326109136</v>
      </c>
      <c r="J92" s="101">
        <v>1078.8421055430472</v>
      </c>
      <c r="K92" s="101">
        <v>1102.6953579326898</v>
      </c>
      <c r="L92" s="101">
        <v>1058.0657342930685</v>
      </c>
      <c r="M92" s="101">
        <v>1129.1195280755592</v>
      </c>
      <c r="N92" s="101">
        <v>1016.4951114645579</v>
      </c>
      <c r="O92" s="101">
        <v>1087.1042202065275</v>
      </c>
      <c r="P92" s="101">
        <v>1556.6727619752057</v>
      </c>
      <c r="Q92" s="101">
        <v>1117.7896209687449</v>
      </c>
      <c r="R92" s="101">
        <v>1283.6764380914994</v>
      </c>
      <c r="S92" s="101">
        <v>1318.3540274357135</v>
      </c>
      <c r="T92" s="101">
        <v>1256.9065068712205</v>
      </c>
      <c r="U92" s="101">
        <v>1203.843999481762</v>
      </c>
      <c r="V92" s="101">
        <v>1130.1564788924331</v>
      </c>
      <c r="W92" s="101">
        <v>1189.9955661412678</v>
      </c>
      <c r="X92" s="101">
        <v>1237.8493079284108</v>
      </c>
      <c r="Y92" s="101">
        <v>1299.1756158319947</v>
      </c>
      <c r="DA92" s="131" t="s">
        <v>2329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2330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2331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2332</v>
      </c>
    </row>
    <row r="96" spans="1:105" ht="12" customHeight="1" x14ac:dyDescent="0.25">
      <c r="A96" s="106" t="s">
        <v>122</v>
      </c>
      <c r="B96" s="101">
        <v>1273.0260417370637</v>
      </c>
      <c r="C96" s="101">
        <v>1204.1757968947898</v>
      </c>
      <c r="D96" s="101">
        <v>1194.364251539412</v>
      </c>
      <c r="E96" s="101">
        <v>1199.1186866108037</v>
      </c>
      <c r="F96" s="101">
        <v>1204.3477109877572</v>
      </c>
      <c r="G96" s="101">
        <v>1243.9974711122179</v>
      </c>
      <c r="H96" s="101">
        <v>1259.4270129152776</v>
      </c>
      <c r="I96" s="101">
        <v>1247.0611191847065</v>
      </c>
      <c r="J96" s="101">
        <v>1158.1533289335073</v>
      </c>
      <c r="K96" s="101">
        <v>1217.1463053983746</v>
      </c>
      <c r="L96" s="101">
        <v>1212.3384666770785</v>
      </c>
      <c r="M96" s="101">
        <v>1251.8780622100492</v>
      </c>
      <c r="N96" s="101">
        <v>1242.2592369233553</v>
      </c>
      <c r="O96" s="101">
        <v>1346.8067675604937</v>
      </c>
      <c r="P96" s="101">
        <v>1345.9344811891576</v>
      </c>
      <c r="Q96" s="101">
        <v>1444.6685077762775</v>
      </c>
      <c r="R96" s="101">
        <v>1545.2878864815384</v>
      </c>
      <c r="S96" s="101">
        <v>1417.4206006585941</v>
      </c>
      <c r="T96" s="101">
        <v>1475.5129703665477</v>
      </c>
      <c r="U96" s="101">
        <v>1415.7006104554289</v>
      </c>
      <c r="V96" s="101">
        <v>1346.8299844984942</v>
      </c>
      <c r="W96" s="101">
        <v>1454.2826745703155</v>
      </c>
      <c r="X96" s="101">
        <v>1389.2689158630401</v>
      </c>
      <c r="Y96" s="101">
        <v>1428.4474884334913</v>
      </c>
      <c r="DA96" s="131" t="s">
        <v>2333</v>
      </c>
    </row>
    <row r="97" spans="1:105" ht="12" customHeight="1" x14ac:dyDescent="0.25">
      <c r="A97" s="107" t="s">
        <v>121</v>
      </c>
      <c r="B97" s="104">
        <v>1078.9603640500293</v>
      </c>
      <c r="C97" s="104">
        <v>1066.042932939082</v>
      </c>
      <c r="D97" s="104">
        <v>1050.9550358439819</v>
      </c>
      <c r="E97" s="104">
        <v>1044.1944673359685</v>
      </c>
      <c r="F97" s="104">
        <v>1053.2633212826847</v>
      </c>
      <c r="G97" s="104">
        <v>1063.4748666115379</v>
      </c>
      <c r="H97" s="104">
        <v>1089.2840534939326</v>
      </c>
      <c r="I97" s="104">
        <v>1073.3945103670087</v>
      </c>
      <c r="J97" s="104">
        <v>995.78231516690767</v>
      </c>
      <c r="K97" s="104">
        <v>1052.4235501145142</v>
      </c>
      <c r="L97" s="104">
        <v>1043.6720753223024</v>
      </c>
      <c r="M97" s="104">
        <v>1076.9655047982781</v>
      </c>
      <c r="N97" s="104">
        <v>1069.205503745409</v>
      </c>
      <c r="O97" s="104">
        <v>1175.5886621086468</v>
      </c>
      <c r="P97" s="104">
        <v>1176.4129076225361</v>
      </c>
      <c r="Q97" s="104">
        <v>1272.8219846450511</v>
      </c>
      <c r="R97" s="104">
        <v>1383.6970394003752</v>
      </c>
      <c r="S97" s="104">
        <v>1273.6031984610231</v>
      </c>
      <c r="T97" s="104">
        <v>1349.5157102518951</v>
      </c>
      <c r="U97" s="104">
        <v>1309.3381533561956</v>
      </c>
      <c r="V97" s="104">
        <v>1248.8032195236553</v>
      </c>
      <c r="W97" s="104">
        <v>1361.1746555667075</v>
      </c>
      <c r="X97" s="104">
        <v>1300.4325610028409</v>
      </c>
      <c r="Y97" s="104">
        <v>1343.9707773279986</v>
      </c>
      <c r="DA97" s="132" t="s">
        <v>2334</v>
      </c>
    </row>
    <row r="98" spans="1:105" ht="12" customHeight="1" x14ac:dyDescent="0.25">
      <c r="A98" s="108" t="s">
        <v>53</v>
      </c>
      <c r="B98" s="98">
        <v>764.63853034048225</v>
      </c>
      <c r="C98" s="98">
        <v>841.14838555466997</v>
      </c>
      <c r="D98" s="98">
        <v>816.27477349576884</v>
      </c>
      <c r="E98" s="98">
        <v>785.55271213570893</v>
      </c>
      <c r="F98" s="98">
        <v>794.35351755943782</v>
      </c>
      <c r="G98" s="98">
        <v>747.89402372631321</v>
      </c>
      <c r="H98" s="98">
        <v>784.76805516939021</v>
      </c>
      <c r="I98" s="98">
        <v>764.56661581547075</v>
      </c>
      <c r="J98" s="98">
        <v>704.36219197472292</v>
      </c>
      <c r="K98" s="98">
        <v>748.59973312751708</v>
      </c>
      <c r="L98" s="98">
        <v>727.40478095040817</v>
      </c>
      <c r="M98" s="98">
        <v>739.95029453041752</v>
      </c>
      <c r="N98" s="98">
        <v>729.63539862219579</v>
      </c>
      <c r="O98" s="98">
        <v>832.97608935697338</v>
      </c>
      <c r="P98" s="98">
        <v>833.38085795842198</v>
      </c>
      <c r="Q98" s="98">
        <v>927.23476101641938</v>
      </c>
      <c r="R98" s="98">
        <v>1041.4888603225345</v>
      </c>
      <c r="S98" s="98">
        <v>934.64221095428684</v>
      </c>
      <c r="T98" s="98">
        <v>1016.2534786918861</v>
      </c>
      <c r="U98" s="98">
        <v>984.90963112104623</v>
      </c>
      <c r="V98" s="98">
        <v>931.84048635132331</v>
      </c>
      <c r="W98" s="98">
        <v>1052.5795386839923</v>
      </c>
      <c r="X98" s="98">
        <v>1005.9845205237319</v>
      </c>
      <c r="Y98" s="98">
        <v>1044.466441961722</v>
      </c>
      <c r="DA98" s="63" t="s">
        <v>2335</v>
      </c>
    </row>
    <row r="99" spans="1:105" ht="12" customHeight="1" x14ac:dyDescent="0.25">
      <c r="A99" s="108" t="s">
        <v>52</v>
      </c>
      <c r="B99" s="98">
        <v>314.32183370954704</v>
      </c>
      <c r="C99" s="98">
        <v>224.89454738441188</v>
      </c>
      <c r="D99" s="98">
        <v>234.68026234821318</v>
      </c>
      <c r="E99" s="98">
        <v>258.64175520025941</v>
      </c>
      <c r="F99" s="98">
        <v>258.90980372324708</v>
      </c>
      <c r="G99" s="98">
        <v>315.58084288522474</v>
      </c>
      <c r="H99" s="98">
        <v>304.51599832454247</v>
      </c>
      <c r="I99" s="98">
        <v>308.82789455153812</v>
      </c>
      <c r="J99" s="98">
        <v>291.42012319218452</v>
      </c>
      <c r="K99" s="98">
        <v>303.8238169869972</v>
      </c>
      <c r="L99" s="98">
        <v>316.26729437189385</v>
      </c>
      <c r="M99" s="98">
        <v>337.01521026786065</v>
      </c>
      <c r="N99" s="98">
        <v>339.57010512321312</v>
      </c>
      <c r="O99" s="98">
        <v>342.61257275167338</v>
      </c>
      <c r="P99" s="98">
        <v>343.0320496641142</v>
      </c>
      <c r="Q99" s="98">
        <v>345.58722362863188</v>
      </c>
      <c r="R99" s="98">
        <v>342.20817907784061</v>
      </c>
      <c r="S99" s="98">
        <v>338.96098750673622</v>
      </c>
      <c r="T99" s="98">
        <v>333.26223156000879</v>
      </c>
      <c r="U99" s="98">
        <v>324.42852223514933</v>
      </c>
      <c r="V99" s="98">
        <v>316.96273317233209</v>
      </c>
      <c r="W99" s="98">
        <v>308.59511688271533</v>
      </c>
      <c r="X99" s="98">
        <v>294.44804047910901</v>
      </c>
      <c r="Y99" s="98">
        <v>299.50433536627679</v>
      </c>
      <c r="DA99" s="63" t="s">
        <v>2336</v>
      </c>
    </row>
    <row r="100" spans="1:105" ht="12" customHeight="1" x14ac:dyDescent="0.25">
      <c r="A100" s="121" t="s">
        <v>54</v>
      </c>
      <c r="B100" s="122">
        <v>160.86309777719129</v>
      </c>
      <c r="C100" s="122">
        <v>159.43948550281655</v>
      </c>
      <c r="D100" s="122">
        <v>161.69233226220464</v>
      </c>
      <c r="E100" s="122">
        <v>167.38927653738924</v>
      </c>
      <c r="F100" s="122">
        <v>174.35979953607148</v>
      </c>
      <c r="G100" s="122">
        <v>182.05615256316554</v>
      </c>
      <c r="H100" s="122">
        <v>186.61004439539079</v>
      </c>
      <c r="I100" s="122">
        <v>185.25289479909659</v>
      </c>
      <c r="J100" s="122">
        <v>176.71580596537549</v>
      </c>
      <c r="K100" s="122">
        <v>194.5507655363773</v>
      </c>
      <c r="L100" s="122">
        <v>209.02208688957742</v>
      </c>
      <c r="M100" s="122">
        <v>209.71332889036361</v>
      </c>
      <c r="N100" s="122">
        <v>214.43033978483606</v>
      </c>
      <c r="O100" s="122">
        <v>235.39308849097304</v>
      </c>
      <c r="P100" s="122">
        <v>234.49813293360407</v>
      </c>
      <c r="Q100" s="122">
        <v>253.44482167441151</v>
      </c>
      <c r="R100" s="122">
        <v>252.15912348715824</v>
      </c>
      <c r="S100" s="122">
        <v>270.4282680894749</v>
      </c>
      <c r="T100" s="122">
        <v>281.74077510330716</v>
      </c>
      <c r="U100" s="122">
        <v>277.19380688968533</v>
      </c>
      <c r="V100" s="122">
        <v>275.63592418683163</v>
      </c>
      <c r="W100" s="122">
        <v>274.33665518129197</v>
      </c>
      <c r="X100" s="122">
        <v>263.34718658907843</v>
      </c>
      <c r="Y100" s="122">
        <v>263.98612447511198</v>
      </c>
      <c r="DA100" s="130" t="s">
        <v>2337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2338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DA102" s="63" t="s">
        <v>2339</v>
      </c>
    </row>
    <row r="103" spans="1:105" ht="12" customHeight="1" x14ac:dyDescent="0.25">
      <c r="A103" s="109" t="s">
        <v>120</v>
      </c>
      <c r="B103" s="33">
        <v>160.86309777719129</v>
      </c>
      <c r="C103" s="33">
        <v>159.43948550281655</v>
      </c>
      <c r="D103" s="33">
        <v>161.69233226220464</v>
      </c>
      <c r="E103" s="33">
        <v>167.38927653738924</v>
      </c>
      <c r="F103" s="33">
        <v>174.35979953607148</v>
      </c>
      <c r="G103" s="33">
        <v>182.05615256316554</v>
      </c>
      <c r="H103" s="33">
        <v>186.61004439539079</v>
      </c>
      <c r="I103" s="33">
        <v>185.25289479909659</v>
      </c>
      <c r="J103" s="33">
        <v>176.71580596537549</v>
      </c>
      <c r="K103" s="33">
        <v>194.5507655363773</v>
      </c>
      <c r="L103" s="33">
        <v>209.02208688957742</v>
      </c>
      <c r="M103" s="33">
        <v>209.71332889036361</v>
      </c>
      <c r="N103" s="33">
        <v>214.43033978483606</v>
      </c>
      <c r="O103" s="33">
        <v>235.39308849097304</v>
      </c>
      <c r="P103" s="33">
        <v>234.49813293360407</v>
      </c>
      <c r="Q103" s="33">
        <v>253.44482167441151</v>
      </c>
      <c r="R103" s="33">
        <v>252.15912348715824</v>
      </c>
      <c r="S103" s="33">
        <v>270.4282680894749</v>
      </c>
      <c r="T103" s="33">
        <v>281.74077510330716</v>
      </c>
      <c r="U103" s="33">
        <v>277.19380688968533</v>
      </c>
      <c r="V103" s="33">
        <v>275.63592418683163</v>
      </c>
      <c r="W103" s="33">
        <v>274.33665518129197</v>
      </c>
      <c r="X103" s="33">
        <v>263.34718658907843</v>
      </c>
      <c r="Y103" s="33">
        <v>263.98612447511198</v>
      </c>
      <c r="DA103" s="60" t="s">
        <v>2340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2341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2342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2343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2344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2345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X110" s="98">
        <f>IF(RES_hhdet_fec!X110=0,0,RES_hhdet_fec!X110*1000*11630/RES_hhdet_num!X105)</f>
        <v>0</v>
      </c>
      <c r="Y110" s="98">
        <f>IF(RES_hhdet_fec!Y110=0,0,RES_hhdet_fec!Y110*1000*11630/RES_hhdet_num!Y105)</f>
        <v>0</v>
      </c>
      <c r="DA110" s="63" t="s">
        <v>2346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2347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2348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2349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2350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2351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2352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2353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2354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2355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2356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2357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2358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15802.247224801946</v>
      </c>
      <c r="C124" s="117">
        <f t="shared" si="42"/>
        <v>17212.543535936289</v>
      </c>
      <c r="D124" s="117">
        <f t="shared" si="42"/>
        <v>17000.555988558557</v>
      </c>
      <c r="E124" s="117">
        <f t="shared" si="42"/>
        <v>17094.1421789995</v>
      </c>
      <c r="F124" s="117">
        <f t="shared" si="42"/>
        <v>17113.363012834136</v>
      </c>
      <c r="G124" s="117">
        <f t="shared" si="42"/>
        <v>18230.834777210206</v>
      </c>
      <c r="H124" s="117">
        <f t="shared" si="42"/>
        <v>18634.896979555935</v>
      </c>
      <c r="I124" s="117">
        <f t="shared" si="42"/>
        <v>18473.371152364914</v>
      </c>
      <c r="J124" s="117">
        <f t="shared" si="42"/>
        <v>17071.558557371231</v>
      </c>
      <c r="K124" s="117">
        <f t="shared" si="42"/>
        <v>17487.029766923097</v>
      </c>
      <c r="L124" s="117">
        <f t="shared" si="42"/>
        <v>23075.666116062483</v>
      </c>
      <c r="M124" s="117">
        <f t="shared" si="42"/>
        <v>18743.250443370031</v>
      </c>
      <c r="N124" s="117">
        <f t="shared" si="42"/>
        <v>20694.92827341607</v>
      </c>
      <c r="O124" s="117">
        <f t="shared" si="42"/>
        <v>20054.876663867864</v>
      </c>
      <c r="P124" s="117">
        <f t="shared" si="42"/>
        <v>18432.481316179485</v>
      </c>
      <c r="Q124" s="117">
        <f t="shared" si="42"/>
        <v>18549.840278211188</v>
      </c>
      <c r="R124" s="117">
        <f t="shared" ref="R124:V124" si="43">R125+R128+R130+R139</f>
        <v>19446.924056760028</v>
      </c>
      <c r="S124" s="117">
        <f t="shared" si="43"/>
        <v>19293.008270505688</v>
      </c>
      <c r="T124" s="117">
        <f t="shared" si="43"/>
        <v>18785.118028190278</v>
      </c>
      <c r="U124" s="117">
        <f t="shared" si="43"/>
        <v>18417.965946821303</v>
      </c>
      <c r="V124" s="117">
        <f t="shared" si="43"/>
        <v>17124.951283832372</v>
      </c>
      <c r="W124" s="117">
        <f t="shared" ref="W124:Y124" si="44">W125+W128+W130+W139</f>
        <v>18892.973649237716</v>
      </c>
      <c r="X124" s="117">
        <f t="shared" si="44"/>
        <v>16914.174777486969</v>
      </c>
      <c r="Y124" s="117">
        <f t="shared" si="44"/>
        <v>17208.981831461653</v>
      </c>
      <c r="DA124" s="129" t="s">
        <v>2359</v>
      </c>
    </row>
    <row r="125" spans="1:105" ht="12.95" customHeight="1" x14ac:dyDescent="0.25">
      <c r="A125" s="121" t="s">
        <v>57</v>
      </c>
      <c r="B125" s="122">
        <f t="shared" ref="B125:Q125" si="45">SUM(B126:B127)</f>
        <v>14649.361703980501</v>
      </c>
      <c r="C125" s="122">
        <f t="shared" si="45"/>
        <v>16059.78964119732</v>
      </c>
      <c r="D125" s="122">
        <f t="shared" si="45"/>
        <v>15860.778617162739</v>
      </c>
      <c r="E125" s="122">
        <f t="shared" si="45"/>
        <v>15959.851268181255</v>
      </c>
      <c r="F125" s="122">
        <f t="shared" si="45"/>
        <v>15932.572499627689</v>
      </c>
      <c r="G125" s="122">
        <f t="shared" si="45"/>
        <v>17054.626851350251</v>
      </c>
      <c r="H125" s="122">
        <f t="shared" si="45"/>
        <v>17440.292961393985</v>
      </c>
      <c r="I125" s="122">
        <f t="shared" si="45"/>
        <v>17273.013361002988</v>
      </c>
      <c r="J125" s="122">
        <f t="shared" si="45"/>
        <v>15936.109117727483</v>
      </c>
      <c r="K125" s="122">
        <f t="shared" si="45"/>
        <v>16260.74421025065</v>
      </c>
      <c r="L125" s="122">
        <f t="shared" si="45"/>
        <v>21829.559030381602</v>
      </c>
      <c r="M125" s="122">
        <f t="shared" si="45"/>
        <v>17567.970141738733</v>
      </c>
      <c r="N125" s="122">
        <f t="shared" si="45"/>
        <v>19460.496466737008</v>
      </c>
      <c r="O125" s="122">
        <f t="shared" si="45"/>
        <v>18700.563932457386</v>
      </c>
      <c r="P125" s="122">
        <f t="shared" si="45"/>
        <v>17084.209811779165</v>
      </c>
      <c r="Q125" s="122">
        <f t="shared" si="45"/>
        <v>17087.630215968358</v>
      </c>
      <c r="R125" s="122">
        <f t="shared" ref="R125:V125" si="46">SUM(R126:R127)</f>
        <v>17904.269962624272</v>
      </c>
      <c r="S125" s="122">
        <f t="shared" si="46"/>
        <v>17820.13327298854</v>
      </c>
      <c r="T125" s="122">
        <f t="shared" si="46"/>
        <v>17225.044545977165</v>
      </c>
      <c r="U125" s="122">
        <f t="shared" si="46"/>
        <v>16842.586631151633</v>
      </c>
      <c r="V125" s="122">
        <f t="shared" si="46"/>
        <v>15663.515452329519</v>
      </c>
      <c r="W125" s="122">
        <f t="shared" ref="W125:Y125" si="47">SUM(W126:W127)</f>
        <v>17304.935385978057</v>
      </c>
      <c r="X125" s="122">
        <f t="shared" si="47"/>
        <v>15388.086497510125</v>
      </c>
      <c r="Y125" s="122">
        <f t="shared" si="47"/>
        <v>15600.501093973666</v>
      </c>
      <c r="DA125" s="130" t="s">
        <v>2360</v>
      </c>
    </row>
    <row r="126" spans="1:105" ht="12" customHeight="1" x14ac:dyDescent="0.25">
      <c r="A126" s="97" t="s">
        <v>198</v>
      </c>
      <c r="B126" s="98">
        <v>14597.571652328596</v>
      </c>
      <c r="C126" s="98">
        <v>16004.294113884745</v>
      </c>
      <c r="D126" s="98">
        <v>15807.298796631438</v>
      </c>
      <c r="E126" s="98">
        <v>15907.146608653577</v>
      </c>
      <c r="F126" s="98">
        <v>15881.454500349684</v>
      </c>
      <c r="G126" s="98">
        <v>17000.282273419612</v>
      </c>
      <c r="H126" s="98">
        <v>17386.137518084437</v>
      </c>
      <c r="I126" s="98">
        <v>17220.383247615373</v>
      </c>
      <c r="J126" s="98">
        <v>15888.06976022253</v>
      </c>
      <c r="K126" s="98">
        <v>16212.490699138707</v>
      </c>
      <c r="L126" s="98">
        <v>21765.00345804364</v>
      </c>
      <c r="M126" s="98">
        <v>17516.542614121583</v>
      </c>
      <c r="N126" s="98">
        <v>19403.59095673812</v>
      </c>
      <c r="O126" s="98">
        <v>18646.827567324839</v>
      </c>
      <c r="P126" s="98">
        <v>17035.808838814934</v>
      </c>
      <c r="Q126" s="98">
        <v>17039.561491206117</v>
      </c>
      <c r="R126" s="98">
        <v>17854.135719680035</v>
      </c>
      <c r="S126" s="98">
        <v>17770.672059924775</v>
      </c>
      <c r="T126" s="98">
        <v>17177.249835530831</v>
      </c>
      <c r="U126" s="98">
        <v>16795.587559182593</v>
      </c>
      <c r="V126" s="98">
        <v>15619.678073181844</v>
      </c>
      <c r="W126" s="98">
        <v>17256.253740433895</v>
      </c>
      <c r="X126" s="98">
        <v>15344.475441761399</v>
      </c>
      <c r="Y126" s="98">
        <v>15556.031910449266</v>
      </c>
      <c r="DA126" s="63" t="s">
        <v>2361</v>
      </c>
    </row>
    <row r="127" spans="1:105" ht="12" customHeight="1" x14ac:dyDescent="0.25">
      <c r="A127" s="97" t="s">
        <v>53</v>
      </c>
      <c r="B127" s="98">
        <v>51.790051651905962</v>
      </c>
      <c r="C127" s="98">
        <v>55.495527312573358</v>
      </c>
      <c r="D127" s="98">
        <v>53.479820531302458</v>
      </c>
      <c r="E127" s="98">
        <v>52.704659527678089</v>
      </c>
      <c r="F127" s="98">
        <v>51.117999278005023</v>
      </c>
      <c r="G127" s="98">
        <v>54.344577930638287</v>
      </c>
      <c r="H127" s="98">
        <v>54.155443309548204</v>
      </c>
      <c r="I127" s="98">
        <v>52.630113387614912</v>
      </c>
      <c r="J127" s="98">
        <v>48.039357504953529</v>
      </c>
      <c r="K127" s="98">
        <v>48.253511111943702</v>
      </c>
      <c r="L127" s="98">
        <v>64.555572337960513</v>
      </c>
      <c r="M127" s="98">
        <v>51.427527617151469</v>
      </c>
      <c r="N127" s="98">
        <v>56.905509998888263</v>
      </c>
      <c r="O127" s="98">
        <v>53.736365132547974</v>
      </c>
      <c r="P127" s="98">
        <v>48.400972964231592</v>
      </c>
      <c r="Q127" s="98">
        <v>48.068724762239675</v>
      </c>
      <c r="R127" s="98">
        <v>50.134242944236675</v>
      </c>
      <c r="S127" s="98">
        <v>49.461213063765499</v>
      </c>
      <c r="T127" s="98">
        <v>47.794710446334605</v>
      </c>
      <c r="U127" s="98">
        <v>46.999071969038376</v>
      </c>
      <c r="V127" s="98">
        <v>43.837379147675868</v>
      </c>
      <c r="W127" s="98">
        <v>48.681645544163587</v>
      </c>
      <c r="X127" s="98">
        <v>43.611055748725505</v>
      </c>
      <c r="Y127" s="98">
        <v>44.46918352439998</v>
      </c>
      <c r="DA127" s="63" t="s">
        <v>2362</v>
      </c>
    </row>
    <row r="128" spans="1:105" ht="12.95" customHeight="1" x14ac:dyDescent="0.25">
      <c r="A128" s="121" t="s">
        <v>92</v>
      </c>
      <c r="B128" s="122">
        <f t="shared" ref="B128:Y128" si="48">B129</f>
        <v>0.35203105009535657</v>
      </c>
      <c r="C128" s="122">
        <f t="shared" si="48"/>
        <v>0.35463367474307822</v>
      </c>
      <c r="D128" s="122">
        <f t="shared" si="48"/>
        <v>0.35728358381949304</v>
      </c>
      <c r="E128" s="122">
        <f t="shared" si="48"/>
        <v>0.35541373914086205</v>
      </c>
      <c r="F128" s="122">
        <f t="shared" si="48"/>
        <v>0.3468954210684953</v>
      </c>
      <c r="G128" s="122">
        <f t="shared" si="48"/>
        <v>0.36104228587787984</v>
      </c>
      <c r="H128" s="122">
        <f t="shared" si="48"/>
        <v>0.37210490785081973</v>
      </c>
      <c r="I128" s="122">
        <f t="shared" si="48"/>
        <v>0.37808807915834686</v>
      </c>
      <c r="J128" s="122">
        <f t="shared" si="48"/>
        <v>0.38000894216789949</v>
      </c>
      <c r="K128" s="122">
        <f t="shared" si="48"/>
        <v>0.41318579289059354</v>
      </c>
      <c r="L128" s="122">
        <f t="shared" si="48"/>
        <v>0.51919655750711347</v>
      </c>
      <c r="M128" s="122">
        <f t="shared" si="48"/>
        <v>0.52724393329980079</v>
      </c>
      <c r="N128" s="122">
        <f t="shared" si="48"/>
        <v>0.57532246368232887</v>
      </c>
      <c r="O128" s="122">
        <f t="shared" si="48"/>
        <v>0.62997349976724282</v>
      </c>
      <c r="P128" s="122">
        <f t="shared" si="48"/>
        <v>0.73930112539644477</v>
      </c>
      <c r="Q128" s="122">
        <f t="shared" si="48"/>
        <v>0.73608651036420258</v>
      </c>
      <c r="R128" s="122">
        <f t="shared" si="48"/>
        <v>0.74807160353006796</v>
      </c>
      <c r="S128" s="122">
        <f t="shared" si="48"/>
        <v>0.7784241566545288</v>
      </c>
      <c r="T128" s="122">
        <f t="shared" si="48"/>
        <v>0.84488096489392861</v>
      </c>
      <c r="U128" s="122">
        <f t="shared" si="48"/>
        <v>0.86965486345895093</v>
      </c>
      <c r="V128" s="122">
        <f t="shared" si="48"/>
        <v>0.92820540685492736</v>
      </c>
      <c r="W128" s="122">
        <f t="shared" si="48"/>
        <v>0.94733168330673589</v>
      </c>
      <c r="X128" s="122">
        <f t="shared" si="48"/>
        <v>1.0084968019382985</v>
      </c>
      <c r="Y128" s="122">
        <f t="shared" si="48"/>
        <v>1.0454539338167756</v>
      </c>
      <c r="DA128" s="130" t="s">
        <v>2363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0.35203105009535657</v>
      </c>
      <c r="C129" s="98">
        <f>IF(RES_hhdet_fec!C129=0,0,RES_hhdet_fec!C129*1000*11630/RES_hhdet_num!C124)</f>
        <v>0.35463367474307822</v>
      </c>
      <c r="D129" s="98">
        <f>IF(RES_hhdet_fec!D129=0,0,RES_hhdet_fec!D129*1000*11630/RES_hhdet_num!D124)</f>
        <v>0.35728358381949304</v>
      </c>
      <c r="E129" s="98">
        <f>IF(RES_hhdet_fec!E129=0,0,RES_hhdet_fec!E129*1000*11630/RES_hhdet_num!E124)</f>
        <v>0.35541373914086205</v>
      </c>
      <c r="F129" s="98">
        <f>IF(RES_hhdet_fec!F129=0,0,RES_hhdet_fec!F129*1000*11630/RES_hhdet_num!F124)</f>
        <v>0.3468954210684953</v>
      </c>
      <c r="G129" s="98">
        <f>IF(RES_hhdet_fec!G129=0,0,RES_hhdet_fec!G129*1000*11630/RES_hhdet_num!G124)</f>
        <v>0.36104228587787984</v>
      </c>
      <c r="H129" s="98">
        <f>IF(RES_hhdet_fec!H129=0,0,RES_hhdet_fec!H129*1000*11630/RES_hhdet_num!H124)</f>
        <v>0.37210490785081973</v>
      </c>
      <c r="I129" s="98">
        <f>IF(RES_hhdet_fec!I129=0,0,RES_hhdet_fec!I129*1000*11630/RES_hhdet_num!I124)</f>
        <v>0.37808807915834686</v>
      </c>
      <c r="J129" s="98">
        <f>IF(RES_hhdet_fec!J129=0,0,RES_hhdet_fec!J129*1000*11630/RES_hhdet_num!J124)</f>
        <v>0.38000894216789949</v>
      </c>
      <c r="K129" s="98">
        <f>IF(RES_hhdet_fec!K129=0,0,RES_hhdet_fec!K129*1000*11630/RES_hhdet_num!K124)</f>
        <v>0.41318579289059354</v>
      </c>
      <c r="L129" s="98">
        <f>IF(RES_hhdet_fec!L129=0,0,RES_hhdet_fec!L129*1000*11630/RES_hhdet_num!L124)</f>
        <v>0.51919655750711347</v>
      </c>
      <c r="M129" s="98">
        <f>IF(RES_hhdet_fec!M129=0,0,RES_hhdet_fec!M129*1000*11630/RES_hhdet_num!M124)</f>
        <v>0.52724393329980079</v>
      </c>
      <c r="N129" s="98">
        <f>IF(RES_hhdet_fec!N129=0,0,RES_hhdet_fec!N129*1000*11630/RES_hhdet_num!N124)</f>
        <v>0.57532246368232887</v>
      </c>
      <c r="O129" s="98">
        <f>IF(RES_hhdet_fec!O129=0,0,RES_hhdet_fec!O129*1000*11630/RES_hhdet_num!O124)</f>
        <v>0.62997349976724282</v>
      </c>
      <c r="P129" s="98">
        <f>IF(RES_hhdet_fec!P129=0,0,RES_hhdet_fec!P129*1000*11630/RES_hhdet_num!P124)</f>
        <v>0.73930112539644477</v>
      </c>
      <c r="Q129" s="98">
        <f>IF(RES_hhdet_fec!Q129=0,0,RES_hhdet_fec!Q129*1000*11630/RES_hhdet_num!Q124)</f>
        <v>0.73608651036420258</v>
      </c>
      <c r="R129" s="98">
        <f>IF(RES_hhdet_fec!R129=0,0,RES_hhdet_fec!R129*1000*11630/RES_hhdet_num!R124)</f>
        <v>0.74807160353006796</v>
      </c>
      <c r="S129" s="98">
        <f>IF(RES_hhdet_fec!S129=0,0,RES_hhdet_fec!S129*1000*11630/RES_hhdet_num!S124)</f>
        <v>0.7784241566545288</v>
      </c>
      <c r="T129" s="98">
        <f>IF(RES_hhdet_fec!T129=0,0,RES_hhdet_fec!T129*1000*11630/RES_hhdet_num!T124)</f>
        <v>0.84488096489392861</v>
      </c>
      <c r="U129" s="98">
        <f>IF(RES_hhdet_fec!U129=0,0,RES_hhdet_fec!U129*1000*11630/RES_hhdet_num!U124)</f>
        <v>0.86965486345895093</v>
      </c>
      <c r="V129" s="98">
        <f>IF(RES_hhdet_fec!V129=0,0,RES_hhdet_fec!V129*1000*11630/RES_hhdet_num!V124)</f>
        <v>0.92820540685492736</v>
      </c>
      <c r="W129" s="98">
        <f>IF(RES_hhdet_fec!W129=0,0,RES_hhdet_fec!W129*1000*11630/RES_hhdet_num!W124)</f>
        <v>0.94733168330673589</v>
      </c>
      <c r="X129" s="98">
        <f>IF(RES_hhdet_fec!X129=0,0,RES_hhdet_fec!X129*1000*11630/RES_hhdet_num!X124)</f>
        <v>1.0084968019382985</v>
      </c>
      <c r="Y129" s="98">
        <f>IF(RES_hhdet_fec!Y129=0,0,RES_hhdet_fec!Y129*1000*11630/RES_hhdet_num!Y124)</f>
        <v>1.0454539338167756</v>
      </c>
      <c r="DA129" s="63" t="s">
        <v>2364</v>
      </c>
    </row>
    <row r="130" spans="1:105" ht="12" customHeight="1" x14ac:dyDescent="0.25">
      <c r="A130" s="121" t="s">
        <v>55</v>
      </c>
      <c r="B130" s="122">
        <v>991.67039199415819</v>
      </c>
      <c r="C130" s="122">
        <v>993.16429543781487</v>
      </c>
      <c r="D130" s="122">
        <v>977.92167631843563</v>
      </c>
      <c r="E130" s="122">
        <v>966.70206696892433</v>
      </c>
      <c r="F130" s="122">
        <v>1006.1727243805474</v>
      </c>
      <c r="G130" s="122">
        <v>993.74778255495187</v>
      </c>
      <c r="H130" s="122">
        <v>1007.5179640869562</v>
      </c>
      <c r="I130" s="122">
        <v>1014.6145236981855</v>
      </c>
      <c r="J130" s="122">
        <v>958.33070451992876</v>
      </c>
      <c r="K130" s="122">
        <v>1031.30978924488</v>
      </c>
      <c r="L130" s="122">
        <v>1036.368093451134</v>
      </c>
      <c r="M130" s="122">
        <v>964.56153236840964</v>
      </c>
      <c r="N130" s="122">
        <v>1019.0061207462112</v>
      </c>
      <c r="O130" s="122">
        <v>1118.1116768605752</v>
      </c>
      <c r="P130" s="122">
        <v>1113.2679631345654</v>
      </c>
      <c r="Q130" s="122">
        <v>1208.7856282909972</v>
      </c>
      <c r="R130" s="122">
        <v>1291.0790796601868</v>
      </c>
      <c r="S130" s="122">
        <v>1203.0418612559308</v>
      </c>
      <c r="T130" s="122">
        <v>1277.6423755952155</v>
      </c>
      <c r="U130" s="122">
        <v>1295.5354153635151</v>
      </c>
      <c r="V130" s="122">
        <v>1182.6570426033857</v>
      </c>
      <c r="W130" s="122">
        <v>1311.6522297592473</v>
      </c>
      <c r="X130" s="122">
        <v>1261.8130724202454</v>
      </c>
      <c r="Y130" s="122">
        <v>1344.2864769732735</v>
      </c>
      <c r="DA130" s="130" t="s">
        <v>2365</v>
      </c>
    </row>
    <row r="131" spans="1:105" ht="12" customHeight="1" x14ac:dyDescent="0.25">
      <c r="A131" s="97" t="s">
        <v>128</v>
      </c>
      <c r="B131" s="98">
        <v>983.58099755026296</v>
      </c>
      <c r="C131" s="98">
        <v>986.26945902214391</v>
      </c>
      <c r="D131" s="98">
        <v>970.90656818936895</v>
      </c>
      <c r="E131" s="98">
        <v>958.0221527529967</v>
      </c>
      <c r="F131" s="98">
        <v>996.35242847980373</v>
      </c>
      <c r="G131" s="98">
        <v>985.65967496073733</v>
      </c>
      <c r="H131" s="98">
        <v>1003.7722216726819</v>
      </c>
      <c r="I131" s="98">
        <v>1013.6391826259255</v>
      </c>
      <c r="J131" s="98">
        <v>950.7543722174953</v>
      </c>
      <c r="K131" s="98">
        <v>1019.3093549267459</v>
      </c>
      <c r="L131" s="98">
        <v>1031.3456748523456</v>
      </c>
      <c r="M131" s="98">
        <v>954.02087627598451</v>
      </c>
      <c r="N131" s="98">
        <v>1010.7167997511131</v>
      </c>
      <c r="O131" s="98">
        <v>1109.3822018588207</v>
      </c>
      <c r="P131" s="98">
        <v>1104.5790137934089</v>
      </c>
      <c r="Q131" s="98">
        <v>1200.3330901231125</v>
      </c>
      <c r="R131" s="98">
        <v>1283.1608413333804</v>
      </c>
      <c r="S131" s="98">
        <v>1197.7451243066052</v>
      </c>
      <c r="T131" s="98">
        <v>1271.7747049371733</v>
      </c>
      <c r="U131" s="98">
        <v>1291.458034119926</v>
      </c>
      <c r="V131" s="98">
        <v>1176.2985954546384</v>
      </c>
      <c r="W131" s="98">
        <v>1306.3693976138984</v>
      </c>
      <c r="X131" s="98">
        <v>1257.4136468089152</v>
      </c>
      <c r="Y131" s="98">
        <v>1342.3021837826466</v>
      </c>
      <c r="DA131" s="63" t="s">
        <v>2366</v>
      </c>
    </row>
    <row r="132" spans="1:105" ht="12" customHeight="1" x14ac:dyDescent="0.25">
      <c r="A132" s="97" t="s">
        <v>127</v>
      </c>
      <c r="B132" s="98">
        <v>894.36204968476727</v>
      </c>
      <c r="C132" s="98">
        <v>918.6245353219407</v>
      </c>
      <c r="D132" s="98">
        <v>901.25762907481408</v>
      </c>
      <c r="E132" s="98">
        <v>884.74795658625726</v>
      </c>
      <c r="F132" s="98">
        <v>921.82262978634697</v>
      </c>
      <c r="G132" s="98">
        <v>900.88614789802989</v>
      </c>
      <c r="H132" s="98">
        <v>923.04253535321573</v>
      </c>
      <c r="I132" s="98">
        <v>925.76649838668072</v>
      </c>
      <c r="J132" s="98">
        <v>868.29532544386063</v>
      </c>
      <c r="K132" s="98">
        <v>934.96749208617427</v>
      </c>
      <c r="L132" s="98">
        <v>945.12617333028811</v>
      </c>
      <c r="M132" s="98">
        <v>875.2191415009579</v>
      </c>
      <c r="N132" s="98">
        <v>930.85846385638411</v>
      </c>
      <c r="O132" s="98">
        <v>1032.7966539398108</v>
      </c>
      <c r="P132" s="98">
        <v>1030.6849921105804</v>
      </c>
      <c r="Q132" s="98">
        <v>1128.5855476121458</v>
      </c>
      <c r="R132" s="98">
        <v>1217.5021003713373</v>
      </c>
      <c r="S132" s="98">
        <v>1134.6166696671667</v>
      </c>
      <c r="T132" s="98">
        <v>1214.2625102576367</v>
      </c>
      <c r="U132" s="98">
        <v>1233.4477810426417</v>
      </c>
      <c r="V132" s="98">
        <v>1124.0097522977003</v>
      </c>
      <c r="W132" s="98">
        <v>1252.0005915896854</v>
      </c>
      <c r="X132" s="98">
        <v>1202.5454173982571</v>
      </c>
      <c r="Y132" s="98">
        <v>1279.8920932053425</v>
      </c>
      <c r="DA132" s="63" t="s">
        <v>2367</v>
      </c>
    </row>
    <row r="133" spans="1:105" ht="12" customHeight="1" x14ac:dyDescent="0.25">
      <c r="A133" s="100" t="s">
        <v>198</v>
      </c>
      <c r="B133" s="101">
        <v>590.74700676783823</v>
      </c>
      <c r="C133" s="101">
        <v>688.02412884435876</v>
      </c>
      <c r="D133" s="101">
        <v>662.71666687658944</v>
      </c>
      <c r="E133" s="101">
        <v>627.16919500062932</v>
      </c>
      <c r="F133" s="101">
        <v>656.2069845251084</v>
      </c>
      <c r="G133" s="101">
        <v>592.50222847261045</v>
      </c>
      <c r="H133" s="101">
        <v>625.21376522509593</v>
      </c>
      <c r="I133" s="101">
        <v>617.75767837899502</v>
      </c>
      <c r="J133" s="101">
        <v>574.23260117880886</v>
      </c>
      <c r="K133" s="101">
        <v>622.29949920878971</v>
      </c>
      <c r="L133" s="101">
        <v>614.50492181792481</v>
      </c>
      <c r="M133" s="101">
        <v>560.43085594841318</v>
      </c>
      <c r="N133" s="101">
        <v>591.86682981534398</v>
      </c>
      <c r="O133" s="101">
        <v>686.46288154048182</v>
      </c>
      <c r="P133" s="101">
        <v>686.86058952511553</v>
      </c>
      <c r="Q133" s="101">
        <v>780.30277058005515</v>
      </c>
      <c r="R133" s="101">
        <v>876.63368555171633</v>
      </c>
      <c r="S133" s="101">
        <v>796.80328172869406</v>
      </c>
      <c r="T133" s="101">
        <v>882.06158499903449</v>
      </c>
      <c r="U133" s="101">
        <v>899.34529037992581</v>
      </c>
      <c r="V133" s="101">
        <v>814.64173439398633</v>
      </c>
      <c r="W133" s="101">
        <v>943.72779674118453</v>
      </c>
      <c r="X133" s="101">
        <v>908.47893692218793</v>
      </c>
      <c r="Y133" s="101">
        <v>971.04802645730535</v>
      </c>
      <c r="DA133" s="131" t="s">
        <v>2368</v>
      </c>
    </row>
    <row r="134" spans="1:105" ht="12" customHeight="1" x14ac:dyDescent="0.25">
      <c r="A134" s="103" t="s">
        <v>52</v>
      </c>
      <c r="B134" s="104">
        <v>303.61504291692904</v>
      </c>
      <c r="C134" s="104">
        <v>230.60040647758186</v>
      </c>
      <c r="D134" s="104">
        <v>238.54096219822452</v>
      </c>
      <c r="E134" s="104">
        <v>257.57876158562811</v>
      </c>
      <c r="F134" s="104">
        <v>265.61564526123874</v>
      </c>
      <c r="G134" s="104">
        <v>308.38391942541938</v>
      </c>
      <c r="H134" s="104">
        <v>297.8287701281198</v>
      </c>
      <c r="I134" s="104">
        <v>308.00882000768564</v>
      </c>
      <c r="J134" s="104">
        <v>294.06272426505166</v>
      </c>
      <c r="K134" s="104">
        <v>312.66799287738468</v>
      </c>
      <c r="L134" s="104">
        <v>330.62125151236307</v>
      </c>
      <c r="M134" s="104">
        <v>314.78828555254461</v>
      </c>
      <c r="N134" s="104">
        <v>338.99163404104024</v>
      </c>
      <c r="O134" s="104">
        <v>346.33377239932906</v>
      </c>
      <c r="P134" s="104">
        <v>343.82440258546484</v>
      </c>
      <c r="Q134" s="104">
        <v>348.28277703209073</v>
      </c>
      <c r="R134" s="104">
        <v>340.86841481962085</v>
      </c>
      <c r="S134" s="104">
        <v>337.81338793847254</v>
      </c>
      <c r="T134" s="104">
        <v>332.20092525860218</v>
      </c>
      <c r="U134" s="104">
        <v>334.10249066271592</v>
      </c>
      <c r="V134" s="104">
        <v>309.36801790371379</v>
      </c>
      <c r="W134" s="104">
        <v>308.27279484850101</v>
      </c>
      <c r="X134" s="104">
        <v>294.06648047606899</v>
      </c>
      <c r="Y134" s="104">
        <v>308.84406674803716</v>
      </c>
      <c r="DA134" s="132" t="s">
        <v>2369</v>
      </c>
    </row>
    <row r="135" spans="1:105" ht="12" customHeight="1" x14ac:dyDescent="0.25">
      <c r="A135" s="106" t="s">
        <v>122</v>
      </c>
      <c r="B135" s="101">
        <v>1273.0260417370635</v>
      </c>
      <c r="C135" s="101">
        <v>1194.80376226406</v>
      </c>
      <c r="D135" s="101">
        <v>1185.017448156769</v>
      </c>
      <c r="E135" s="101">
        <v>1188.5367166743281</v>
      </c>
      <c r="F135" s="101">
        <v>1193.7035609626168</v>
      </c>
      <c r="G135" s="101">
        <v>1233.1931859278734</v>
      </c>
      <c r="H135" s="101">
        <v>1257.7074457718707</v>
      </c>
      <c r="I135" s="101">
        <v>1250.9749407408704</v>
      </c>
      <c r="J135" s="101">
        <v>1144.7510309896843</v>
      </c>
      <c r="K135" s="101">
        <v>1206.4347296061069</v>
      </c>
      <c r="L135" s="101">
        <v>1202.9778786838888</v>
      </c>
      <c r="M135" s="101">
        <v>1250.1666145081583</v>
      </c>
      <c r="N135" s="101">
        <v>1247.7826271631595</v>
      </c>
      <c r="O135" s="101">
        <v>1358.1992197589404</v>
      </c>
      <c r="P135" s="101">
        <v>1353.6982541591617</v>
      </c>
      <c r="Q135" s="101">
        <v>1445.6938389304194</v>
      </c>
      <c r="R135" s="101">
        <v>1511.6321125267166</v>
      </c>
      <c r="S135" s="101">
        <v>1353.4055945592347</v>
      </c>
      <c r="T135" s="101">
        <v>1440.6483351553247</v>
      </c>
      <c r="U135" s="101">
        <v>1412.5689106945476</v>
      </c>
      <c r="V135" s="101">
        <v>1355.3312158598476</v>
      </c>
      <c r="W135" s="101">
        <v>1456.3397113411675</v>
      </c>
      <c r="X135" s="101">
        <v>1383.3286795871584</v>
      </c>
      <c r="Y135" s="101">
        <v>1404.7217321946332</v>
      </c>
      <c r="DA135" s="131" t="s">
        <v>2370</v>
      </c>
    </row>
    <row r="136" spans="1:105" ht="12" customHeight="1" x14ac:dyDescent="0.25">
      <c r="A136" s="107" t="s">
        <v>121</v>
      </c>
      <c r="B136" s="104">
        <v>1078.9603640500295</v>
      </c>
      <c r="C136" s="104">
        <v>1059.5729699352244</v>
      </c>
      <c r="D136" s="104">
        <v>1044.8186888239297</v>
      </c>
      <c r="E136" s="104">
        <v>1037.546573283294</v>
      </c>
      <c r="F136" s="104">
        <v>1046.3048689032473</v>
      </c>
      <c r="G136" s="104">
        <v>1057.2945467882687</v>
      </c>
      <c r="H136" s="104">
        <v>1088.4266866107964</v>
      </c>
      <c r="I136" s="104">
        <v>1079.4526692202871</v>
      </c>
      <c r="J136" s="104">
        <v>987.84025568534082</v>
      </c>
      <c r="K136" s="104">
        <v>1045.0819616259246</v>
      </c>
      <c r="L136" s="104">
        <v>1036.5282689094163</v>
      </c>
      <c r="M136" s="104">
        <v>1072.9604428906102</v>
      </c>
      <c r="N136" s="104">
        <v>1069.076800713483</v>
      </c>
      <c r="O136" s="104">
        <v>1177.9360363712678</v>
      </c>
      <c r="P136" s="104">
        <v>1171.8334855186777</v>
      </c>
      <c r="Q136" s="104">
        <v>1262.7398053121474</v>
      </c>
      <c r="R136" s="104">
        <v>1349.8439683501717</v>
      </c>
      <c r="S136" s="104">
        <v>1230.5532665912615</v>
      </c>
      <c r="T136" s="104">
        <v>1323.7102734579721</v>
      </c>
      <c r="U136" s="104">
        <v>1304.3488207967114</v>
      </c>
      <c r="V136" s="104">
        <v>1252.5665883362917</v>
      </c>
      <c r="W136" s="104">
        <v>1359.8417800265499</v>
      </c>
      <c r="X136" s="104">
        <v>1294.4547736173688</v>
      </c>
      <c r="Y136" s="104">
        <v>1324.0019139434758</v>
      </c>
      <c r="DA136" s="132" t="s">
        <v>2371</v>
      </c>
    </row>
    <row r="137" spans="1:105" ht="12" customHeight="1" x14ac:dyDescent="0.25">
      <c r="A137" s="108" t="s">
        <v>53</v>
      </c>
      <c r="B137" s="98">
        <v>764.63853034048236</v>
      </c>
      <c r="C137" s="98">
        <v>834.71249207282779</v>
      </c>
      <c r="D137" s="98">
        <v>810.17432921916838</v>
      </c>
      <c r="E137" s="98">
        <v>778.97316989794365</v>
      </c>
      <c r="F137" s="98">
        <v>787.51098591677192</v>
      </c>
      <c r="G137" s="98">
        <v>741.81495300541076</v>
      </c>
      <c r="H137" s="98">
        <v>783.90498119988945</v>
      </c>
      <c r="I137" s="98">
        <v>770.14972955401686</v>
      </c>
      <c r="J137" s="98">
        <v>697.73227749648197</v>
      </c>
      <c r="K137" s="98">
        <v>742.44206226819892</v>
      </c>
      <c r="L137" s="98">
        <v>721.55159097710475</v>
      </c>
      <c r="M137" s="98">
        <v>737.01399362283723</v>
      </c>
      <c r="N137" s="98">
        <v>730.35680084086766</v>
      </c>
      <c r="O137" s="98">
        <v>835.95140725017973</v>
      </c>
      <c r="P137" s="98">
        <v>830.68145580772887</v>
      </c>
      <c r="Q137" s="98">
        <v>919.34971487740654</v>
      </c>
      <c r="R137" s="98">
        <v>1010.6778560311707</v>
      </c>
      <c r="S137" s="98">
        <v>894.79912131719095</v>
      </c>
      <c r="T137" s="98">
        <v>992.49960962245677</v>
      </c>
      <c r="U137" s="98">
        <v>980.73834457567204</v>
      </c>
      <c r="V137" s="98">
        <v>935.82736759218687</v>
      </c>
      <c r="W137" s="98">
        <v>1051.6127418802962</v>
      </c>
      <c r="X137" s="98">
        <v>1000.7612318488672</v>
      </c>
      <c r="Y137" s="98">
        <v>1025.8845205009634</v>
      </c>
      <c r="DA137" s="63" t="s">
        <v>2372</v>
      </c>
    </row>
    <row r="138" spans="1:105" ht="12" customHeight="1" x14ac:dyDescent="0.25">
      <c r="A138" s="108" t="s">
        <v>52</v>
      </c>
      <c r="B138" s="98">
        <v>314.32183370954698</v>
      </c>
      <c r="C138" s="98">
        <v>224.86047786239675</v>
      </c>
      <c r="D138" s="98">
        <v>234.64435960476141</v>
      </c>
      <c r="E138" s="98">
        <v>258.57340338535028</v>
      </c>
      <c r="F138" s="98">
        <v>258.79388298647535</v>
      </c>
      <c r="G138" s="98">
        <v>315.47959378285805</v>
      </c>
      <c r="H138" s="98">
        <v>304.52170541090697</v>
      </c>
      <c r="I138" s="98">
        <v>309.30293966627033</v>
      </c>
      <c r="J138" s="98">
        <v>290.10797818885891</v>
      </c>
      <c r="K138" s="98">
        <v>302.63989935772588</v>
      </c>
      <c r="L138" s="98">
        <v>314.97667793231147</v>
      </c>
      <c r="M138" s="98">
        <v>335.94644926777306</v>
      </c>
      <c r="N138" s="98">
        <v>338.7199998726154</v>
      </c>
      <c r="O138" s="98">
        <v>341.98462912108823</v>
      </c>
      <c r="P138" s="98">
        <v>341.15202971094897</v>
      </c>
      <c r="Q138" s="98">
        <v>343.3900904347409</v>
      </c>
      <c r="R138" s="98">
        <v>339.166112319001</v>
      </c>
      <c r="S138" s="98">
        <v>335.75414527407059</v>
      </c>
      <c r="T138" s="98">
        <v>331.21066383551539</v>
      </c>
      <c r="U138" s="98">
        <v>323.61047622103945</v>
      </c>
      <c r="V138" s="98">
        <v>316.73922074410456</v>
      </c>
      <c r="W138" s="98">
        <v>308.22903814625369</v>
      </c>
      <c r="X138" s="98">
        <v>293.69354176850169</v>
      </c>
      <c r="Y138" s="98">
        <v>298.11739344251259</v>
      </c>
      <c r="DA138" s="63" t="s">
        <v>2373</v>
      </c>
    </row>
    <row r="139" spans="1:105" ht="12" customHeight="1" x14ac:dyDescent="0.25">
      <c r="A139" s="121" t="s">
        <v>54</v>
      </c>
      <c r="B139" s="122">
        <v>160.86309777719131</v>
      </c>
      <c r="C139" s="122">
        <v>159.23496562641279</v>
      </c>
      <c r="D139" s="122">
        <v>161.49841149356226</v>
      </c>
      <c r="E139" s="122">
        <v>167.23343011017846</v>
      </c>
      <c r="F139" s="122">
        <v>174.2708934048265</v>
      </c>
      <c r="G139" s="122">
        <v>182.09910101912877</v>
      </c>
      <c r="H139" s="122">
        <v>186.71394916714019</v>
      </c>
      <c r="I139" s="122">
        <v>185.36517958458109</v>
      </c>
      <c r="J139" s="122">
        <v>176.73872618164972</v>
      </c>
      <c r="K139" s="122">
        <v>194.56258163467595</v>
      </c>
      <c r="L139" s="122">
        <v>209.2197956722421</v>
      </c>
      <c r="M139" s="122">
        <v>210.19152532958671</v>
      </c>
      <c r="N139" s="122">
        <v>214.85036346916982</v>
      </c>
      <c r="O139" s="122">
        <v>235.5710810501383</v>
      </c>
      <c r="P139" s="122">
        <v>234.26424014036172</v>
      </c>
      <c r="Q139" s="122">
        <v>252.68834744146932</v>
      </c>
      <c r="R139" s="122">
        <v>250.82694287203608</v>
      </c>
      <c r="S139" s="122">
        <v>269.05471210456238</v>
      </c>
      <c r="T139" s="122">
        <v>281.58622565300033</v>
      </c>
      <c r="U139" s="122">
        <v>278.97424544269774</v>
      </c>
      <c r="V139" s="122">
        <v>277.85058349260913</v>
      </c>
      <c r="W139" s="122">
        <v>275.43870181710571</v>
      </c>
      <c r="X139" s="122">
        <v>263.26671075466169</v>
      </c>
      <c r="Y139" s="122">
        <v>263.14880658089453</v>
      </c>
      <c r="DA139" s="130" t="s">
        <v>2374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2375</v>
      </c>
    </row>
    <row r="141" spans="1:105" ht="12" customHeight="1" x14ac:dyDescent="0.25">
      <c r="A141" s="109" t="s">
        <v>120</v>
      </c>
      <c r="B141" s="33">
        <v>160.86309777719131</v>
      </c>
      <c r="C141" s="33">
        <v>159.23496562641279</v>
      </c>
      <c r="D141" s="33">
        <v>161.49841149356226</v>
      </c>
      <c r="E141" s="33">
        <v>167.23343011017846</v>
      </c>
      <c r="F141" s="33">
        <v>174.2708934048265</v>
      </c>
      <c r="G141" s="33">
        <v>182.09910101912877</v>
      </c>
      <c r="H141" s="33">
        <v>186.71394916714019</v>
      </c>
      <c r="I141" s="33">
        <v>185.36517958458109</v>
      </c>
      <c r="J141" s="33">
        <v>176.73872618164972</v>
      </c>
      <c r="K141" s="33">
        <v>194.56258163467595</v>
      </c>
      <c r="L141" s="33">
        <v>209.2197956722421</v>
      </c>
      <c r="M141" s="33">
        <v>210.19152532958671</v>
      </c>
      <c r="N141" s="33">
        <v>214.85036346916982</v>
      </c>
      <c r="O141" s="33">
        <v>235.5710810501383</v>
      </c>
      <c r="P141" s="33">
        <v>234.26424014036172</v>
      </c>
      <c r="Q141" s="33">
        <v>252.68834744146932</v>
      </c>
      <c r="R141" s="33">
        <v>250.82694287203608</v>
      </c>
      <c r="S141" s="33">
        <v>269.05471210456238</v>
      </c>
      <c r="T141" s="33">
        <v>281.58622565300033</v>
      </c>
      <c r="U141" s="33">
        <v>278.97424544269774</v>
      </c>
      <c r="V141" s="33">
        <v>277.85058349260913</v>
      </c>
      <c r="W141" s="33">
        <v>275.43870181710571</v>
      </c>
      <c r="X141" s="33">
        <v>263.26671075466169</v>
      </c>
      <c r="Y141" s="33">
        <v>263.14880658089453</v>
      </c>
      <c r="DA141" s="60" t="s">
        <v>2376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8685.0056188053095</v>
      </c>
      <c r="C143" s="117">
        <f t="shared" si="49"/>
        <v>9296.5347672288335</v>
      </c>
      <c r="D143" s="117">
        <f t="shared" si="49"/>
        <v>9173.2836715237227</v>
      </c>
      <c r="E143" s="117">
        <f t="shared" si="49"/>
        <v>9287.3890140011044</v>
      </c>
      <c r="F143" s="117">
        <f t="shared" si="49"/>
        <v>9009.3145090898233</v>
      </c>
      <c r="G143" s="117">
        <f t="shared" si="49"/>
        <v>9595.0428447826162</v>
      </c>
      <c r="H143" s="117">
        <f t="shared" si="49"/>
        <v>9304.088442086615</v>
      </c>
      <c r="I143" s="117">
        <f t="shared" si="49"/>
        <v>8707.6778149254224</v>
      </c>
      <c r="J143" s="117">
        <f t="shared" si="49"/>
        <v>8327.2114337899311</v>
      </c>
      <c r="K143" s="117">
        <f t="shared" si="49"/>
        <v>8469.8180393490511</v>
      </c>
      <c r="L143" s="117">
        <f t="shared" si="49"/>
        <v>9970.9496721225951</v>
      </c>
      <c r="M143" s="117">
        <f t="shared" si="49"/>
        <v>9189.6336212534407</v>
      </c>
      <c r="N143" s="117">
        <f t="shared" si="49"/>
        <v>8961.1963526324689</v>
      </c>
      <c r="O143" s="117">
        <f t="shared" si="49"/>
        <v>8423.810532813879</v>
      </c>
      <c r="P143" s="117">
        <f t="shared" si="49"/>
        <v>7877.2139547574052</v>
      </c>
      <c r="Q143" s="117">
        <f t="shared" si="49"/>
        <v>7530.642747089134</v>
      </c>
      <c r="R143" s="117">
        <f t="shared" ref="R143:V143" si="50">R144+R146+R148+R157</f>
        <v>7950.5984482240201</v>
      </c>
      <c r="S143" s="117">
        <f t="shared" si="50"/>
        <v>7380.0902695216528</v>
      </c>
      <c r="T143" s="117">
        <f t="shared" si="50"/>
        <v>6953.2495504624339</v>
      </c>
      <c r="U143" s="117">
        <f t="shared" si="50"/>
        <v>6410.920913458679</v>
      </c>
      <c r="V143" s="117">
        <f t="shared" si="50"/>
        <v>6236.9004140665556</v>
      </c>
      <c r="W143" s="117">
        <f t="shared" ref="W143:Y143" si="51">W144+W146+W148+W157</f>
        <v>6139.9959471942175</v>
      </c>
      <c r="X143" s="117">
        <f t="shared" si="51"/>
        <v>5776.2751469517989</v>
      </c>
      <c r="Y143" s="117">
        <f t="shared" si="51"/>
        <v>5494.9679920009612</v>
      </c>
      <c r="DA143" s="129" t="s">
        <v>2377</v>
      </c>
    </row>
    <row r="144" spans="1:105" ht="12.95" customHeight="1" x14ac:dyDescent="0.25">
      <c r="A144" s="121" t="s">
        <v>57</v>
      </c>
      <c r="B144" s="122">
        <f t="shared" ref="B144:Y144" si="52">B145</f>
        <v>7265.6645012846948</v>
      </c>
      <c r="C144" s="122">
        <f t="shared" si="52"/>
        <v>7949.6220579866967</v>
      </c>
      <c r="D144" s="122">
        <f t="shared" si="52"/>
        <v>7840.3583841424952</v>
      </c>
      <c r="E144" s="122">
        <f t="shared" si="52"/>
        <v>7944.7222303276785</v>
      </c>
      <c r="F144" s="122">
        <f t="shared" si="52"/>
        <v>7650.9301766534954</v>
      </c>
      <c r="G144" s="122">
        <f t="shared" si="52"/>
        <v>8186.4949271011856</v>
      </c>
      <c r="H144" s="122">
        <f t="shared" si="52"/>
        <v>7869.1285906145858</v>
      </c>
      <c r="I144" s="122">
        <f t="shared" si="52"/>
        <v>7292.5758215932901</v>
      </c>
      <c r="J144" s="122">
        <f t="shared" si="52"/>
        <v>7010.2829557521327</v>
      </c>
      <c r="K144" s="122">
        <f t="shared" si="52"/>
        <v>7073.9389666629058</v>
      </c>
      <c r="L144" s="122">
        <f t="shared" si="52"/>
        <v>8565.6264060887333</v>
      </c>
      <c r="M144" s="122">
        <f t="shared" si="52"/>
        <v>7741.754689688677</v>
      </c>
      <c r="N144" s="122">
        <f t="shared" si="52"/>
        <v>7518.6594196984333</v>
      </c>
      <c r="O144" s="122">
        <f t="shared" si="52"/>
        <v>6859.441675507228</v>
      </c>
      <c r="P144" s="122">
        <f t="shared" si="52"/>
        <v>6317.5296772882739</v>
      </c>
      <c r="Q144" s="122">
        <f t="shared" si="52"/>
        <v>5859.0292252351765</v>
      </c>
      <c r="R144" s="122">
        <f t="shared" si="52"/>
        <v>6182.5609232282277</v>
      </c>
      <c r="S144" s="122">
        <f t="shared" si="52"/>
        <v>5712.2532466683542</v>
      </c>
      <c r="T144" s="122">
        <f t="shared" si="52"/>
        <v>5207.5307745205964</v>
      </c>
      <c r="U144" s="122">
        <f t="shared" si="52"/>
        <v>4708.3253177134484</v>
      </c>
      <c r="V144" s="122">
        <f t="shared" si="52"/>
        <v>4607.9358128205822</v>
      </c>
      <c r="W144" s="122">
        <f t="shared" si="52"/>
        <v>4413.0131025085493</v>
      </c>
      <c r="X144" s="122">
        <f t="shared" si="52"/>
        <v>4129.5779242611243</v>
      </c>
      <c r="Y144" s="122">
        <f t="shared" si="52"/>
        <v>3816.6204129488692</v>
      </c>
      <c r="DA144" s="130" t="s">
        <v>2378</v>
      </c>
    </row>
    <row r="145" spans="1:105" ht="12" customHeight="1" x14ac:dyDescent="0.25">
      <c r="A145" s="97" t="s">
        <v>53</v>
      </c>
      <c r="B145" s="98">
        <v>7265.6645012846948</v>
      </c>
      <c r="C145" s="98">
        <v>7949.6220579866967</v>
      </c>
      <c r="D145" s="98">
        <v>7840.3583841424952</v>
      </c>
      <c r="E145" s="98">
        <v>7944.7222303276785</v>
      </c>
      <c r="F145" s="98">
        <v>7650.9301766534954</v>
      </c>
      <c r="G145" s="98">
        <v>8186.4949271011856</v>
      </c>
      <c r="H145" s="98">
        <v>7869.1285906145858</v>
      </c>
      <c r="I145" s="98">
        <v>7292.5758215932901</v>
      </c>
      <c r="J145" s="98">
        <v>7010.2829557521327</v>
      </c>
      <c r="K145" s="98">
        <v>7073.9389666629058</v>
      </c>
      <c r="L145" s="98">
        <v>8565.6264060887333</v>
      </c>
      <c r="M145" s="98">
        <v>7741.754689688677</v>
      </c>
      <c r="N145" s="98">
        <v>7518.6594196984333</v>
      </c>
      <c r="O145" s="98">
        <v>6859.441675507228</v>
      </c>
      <c r="P145" s="98">
        <v>6317.5296772882739</v>
      </c>
      <c r="Q145" s="98">
        <v>5859.0292252351765</v>
      </c>
      <c r="R145" s="98">
        <v>6182.5609232282277</v>
      </c>
      <c r="S145" s="98">
        <v>5712.2532466683542</v>
      </c>
      <c r="T145" s="98">
        <v>5207.5307745205964</v>
      </c>
      <c r="U145" s="98">
        <v>4708.3253177134484</v>
      </c>
      <c r="V145" s="98">
        <v>4607.9358128205822</v>
      </c>
      <c r="W145" s="98">
        <v>4413.0131025085493</v>
      </c>
      <c r="X145" s="98">
        <v>4129.5779242611243</v>
      </c>
      <c r="Y145" s="98">
        <v>3816.6204129488692</v>
      </c>
      <c r="DA145" s="63" t="s">
        <v>2379</v>
      </c>
    </row>
    <row r="146" spans="1:105" ht="12.95" customHeight="1" x14ac:dyDescent="0.25">
      <c r="A146" s="121" t="s">
        <v>92</v>
      </c>
      <c r="B146" s="122">
        <f t="shared" ref="B146:Y146" si="53">B147</f>
        <v>3.5208103507024298</v>
      </c>
      <c r="C146" s="122">
        <f t="shared" si="53"/>
        <v>3.3758292982276914</v>
      </c>
      <c r="D146" s="122">
        <f t="shared" si="53"/>
        <v>3.1254381257487722</v>
      </c>
      <c r="E146" s="122">
        <f t="shared" si="53"/>
        <v>3.2048150961846429</v>
      </c>
      <c r="F146" s="122">
        <f t="shared" si="53"/>
        <v>3.4080030649300155</v>
      </c>
      <c r="G146" s="122">
        <f t="shared" si="53"/>
        <v>3.8115928432745383</v>
      </c>
      <c r="H146" s="122">
        <f t="shared" si="53"/>
        <v>4.1990221146055564</v>
      </c>
      <c r="I146" s="122">
        <f t="shared" si="53"/>
        <v>4.4745986215889602</v>
      </c>
      <c r="J146" s="122">
        <f t="shared" si="53"/>
        <v>4.596075751623812</v>
      </c>
      <c r="K146" s="122">
        <f t="shared" si="53"/>
        <v>4.7333405093661645</v>
      </c>
      <c r="L146" s="122">
        <f t="shared" si="53"/>
        <v>5.1925198271955866</v>
      </c>
      <c r="M146" s="122">
        <f t="shared" si="53"/>
        <v>4.8710820876994729</v>
      </c>
      <c r="N146" s="122">
        <f t="shared" si="53"/>
        <v>4.9350010132961764</v>
      </c>
      <c r="O146" s="122">
        <f t="shared" si="53"/>
        <v>4.8684864920586817</v>
      </c>
      <c r="P146" s="122">
        <f t="shared" si="53"/>
        <v>5.5350049405327022</v>
      </c>
      <c r="Q146" s="122">
        <f t="shared" si="53"/>
        <v>5.5418483419232798</v>
      </c>
      <c r="R146" s="122">
        <f t="shared" si="53"/>
        <v>5.7570716983692867</v>
      </c>
      <c r="S146" s="122">
        <f t="shared" si="53"/>
        <v>6.4047665357688306</v>
      </c>
      <c r="T146" s="122">
        <f t="shared" si="53"/>
        <v>7.0095428480353696</v>
      </c>
      <c r="U146" s="122">
        <f t="shared" si="53"/>
        <v>7.5315269681939094</v>
      </c>
      <c r="V146" s="122">
        <f t="shared" si="53"/>
        <v>8.4598880339585225</v>
      </c>
      <c r="W146" s="122">
        <f t="shared" si="53"/>
        <v>9.1312162815365188</v>
      </c>
      <c r="X146" s="122">
        <f t="shared" si="53"/>
        <v>9.5121275758764696</v>
      </c>
      <c r="Y146" s="122">
        <f t="shared" si="53"/>
        <v>9.6407061383218746</v>
      </c>
      <c r="DA146" s="130" t="s">
        <v>2380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3.5208103507024298</v>
      </c>
      <c r="C147" s="98">
        <f>IF(RES_hhdet_fec!C147=0,0,RES_hhdet_fec!C147*1000*11630/RES_hhdet_num!C143)</f>
        <v>3.3758292982276914</v>
      </c>
      <c r="D147" s="98">
        <f>IF(RES_hhdet_fec!D147=0,0,RES_hhdet_fec!D147*1000*11630/RES_hhdet_num!D143)</f>
        <v>3.1254381257487722</v>
      </c>
      <c r="E147" s="98">
        <f>IF(RES_hhdet_fec!E147=0,0,RES_hhdet_fec!E147*1000*11630/RES_hhdet_num!E143)</f>
        <v>3.2048150961846429</v>
      </c>
      <c r="F147" s="98">
        <f>IF(RES_hhdet_fec!F147=0,0,RES_hhdet_fec!F147*1000*11630/RES_hhdet_num!F143)</f>
        <v>3.4080030649300155</v>
      </c>
      <c r="G147" s="98">
        <f>IF(RES_hhdet_fec!G147=0,0,RES_hhdet_fec!G147*1000*11630/RES_hhdet_num!G143)</f>
        <v>3.8115928432745383</v>
      </c>
      <c r="H147" s="98">
        <f>IF(RES_hhdet_fec!H147=0,0,RES_hhdet_fec!H147*1000*11630/RES_hhdet_num!H143)</f>
        <v>4.1990221146055564</v>
      </c>
      <c r="I147" s="98">
        <f>IF(RES_hhdet_fec!I147=0,0,RES_hhdet_fec!I147*1000*11630/RES_hhdet_num!I143)</f>
        <v>4.4745986215889602</v>
      </c>
      <c r="J147" s="98">
        <f>IF(RES_hhdet_fec!J147=0,0,RES_hhdet_fec!J147*1000*11630/RES_hhdet_num!J143)</f>
        <v>4.596075751623812</v>
      </c>
      <c r="K147" s="98">
        <f>IF(RES_hhdet_fec!K147=0,0,RES_hhdet_fec!K147*1000*11630/RES_hhdet_num!K143)</f>
        <v>4.7333405093661645</v>
      </c>
      <c r="L147" s="98">
        <f>IF(RES_hhdet_fec!L147=0,0,RES_hhdet_fec!L147*1000*11630/RES_hhdet_num!L143)</f>
        <v>5.1925198271955866</v>
      </c>
      <c r="M147" s="98">
        <f>IF(RES_hhdet_fec!M147=0,0,RES_hhdet_fec!M147*1000*11630/RES_hhdet_num!M143)</f>
        <v>4.8710820876994729</v>
      </c>
      <c r="N147" s="98">
        <f>IF(RES_hhdet_fec!N147=0,0,RES_hhdet_fec!N147*1000*11630/RES_hhdet_num!N143)</f>
        <v>4.9350010132961764</v>
      </c>
      <c r="O147" s="98">
        <f>IF(RES_hhdet_fec!O147=0,0,RES_hhdet_fec!O147*1000*11630/RES_hhdet_num!O143)</f>
        <v>4.8684864920586817</v>
      </c>
      <c r="P147" s="98">
        <f>IF(RES_hhdet_fec!P147=0,0,RES_hhdet_fec!P147*1000*11630/RES_hhdet_num!P143)</f>
        <v>5.5350049405327022</v>
      </c>
      <c r="Q147" s="98">
        <f>IF(RES_hhdet_fec!Q147=0,0,RES_hhdet_fec!Q147*1000*11630/RES_hhdet_num!Q143)</f>
        <v>5.5418483419232798</v>
      </c>
      <c r="R147" s="98">
        <f>IF(RES_hhdet_fec!R147=0,0,RES_hhdet_fec!R147*1000*11630/RES_hhdet_num!R143)</f>
        <v>5.7570716983692867</v>
      </c>
      <c r="S147" s="98">
        <f>IF(RES_hhdet_fec!S147=0,0,RES_hhdet_fec!S147*1000*11630/RES_hhdet_num!S143)</f>
        <v>6.4047665357688306</v>
      </c>
      <c r="T147" s="98">
        <f>IF(RES_hhdet_fec!T147=0,0,RES_hhdet_fec!T147*1000*11630/RES_hhdet_num!T143)</f>
        <v>7.0095428480353696</v>
      </c>
      <c r="U147" s="98">
        <f>IF(RES_hhdet_fec!U147=0,0,RES_hhdet_fec!U147*1000*11630/RES_hhdet_num!U143)</f>
        <v>7.5315269681939094</v>
      </c>
      <c r="V147" s="98">
        <f>IF(RES_hhdet_fec!V147=0,0,RES_hhdet_fec!V147*1000*11630/RES_hhdet_num!V143)</f>
        <v>8.4598880339585225</v>
      </c>
      <c r="W147" s="98">
        <f>IF(RES_hhdet_fec!W147=0,0,RES_hhdet_fec!W147*1000*11630/RES_hhdet_num!W143)</f>
        <v>9.1312162815365188</v>
      </c>
      <c r="X147" s="98">
        <f>IF(RES_hhdet_fec!X147=0,0,RES_hhdet_fec!X147*1000*11630/RES_hhdet_num!X143)</f>
        <v>9.5121275758764696</v>
      </c>
      <c r="Y147" s="98">
        <f>IF(RES_hhdet_fec!Y147=0,0,RES_hhdet_fec!Y147*1000*11630/RES_hhdet_num!Y143)</f>
        <v>9.6407061383218746</v>
      </c>
      <c r="DA147" s="63" t="s">
        <v>2381</v>
      </c>
    </row>
    <row r="148" spans="1:105" ht="12" customHeight="1" x14ac:dyDescent="0.25">
      <c r="A148" s="121" t="s">
        <v>55</v>
      </c>
      <c r="B148" s="122">
        <v>1254.9572093927216</v>
      </c>
      <c r="C148" s="122">
        <v>1184.4739853213496</v>
      </c>
      <c r="D148" s="122">
        <v>1168.7164852188316</v>
      </c>
      <c r="E148" s="122">
        <v>1172.7356132293476</v>
      </c>
      <c r="F148" s="122">
        <v>1181.176500078835</v>
      </c>
      <c r="G148" s="122">
        <v>1223.0288423440902</v>
      </c>
      <c r="H148" s="122">
        <v>1244.2030368919775</v>
      </c>
      <c r="I148" s="122">
        <v>1225.3032603739739</v>
      </c>
      <c r="J148" s="122">
        <v>1135.5882323009766</v>
      </c>
      <c r="K148" s="122">
        <v>1196.5572925290353</v>
      </c>
      <c r="L148" s="122">
        <v>1190.9941094778087</v>
      </c>
      <c r="M148" s="122">
        <v>1232.9305922298856</v>
      </c>
      <c r="N148" s="122">
        <v>1222.7955205839337</v>
      </c>
      <c r="O148" s="122">
        <v>1323.9774333668165</v>
      </c>
      <c r="P148" s="122">
        <v>1319.9149042498379</v>
      </c>
      <c r="Q148" s="122">
        <v>1413.2928056581093</v>
      </c>
      <c r="R148" s="122">
        <v>1511.1998041989725</v>
      </c>
      <c r="S148" s="122">
        <v>1391.8933370980317</v>
      </c>
      <c r="T148" s="122">
        <v>1457.4459696927886</v>
      </c>
      <c r="U148" s="122">
        <v>1416.4662592781324</v>
      </c>
      <c r="V148" s="122">
        <v>1343.0799818418343</v>
      </c>
      <c r="W148" s="122">
        <v>1442.3763479111044</v>
      </c>
      <c r="X148" s="122">
        <v>1373.875992784639</v>
      </c>
      <c r="Y148" s="122">
        <v>1405.3777430315356</v>
      </c>
      <c r="DA148" s="130" t="s">
        <v>2382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1030.3364376283143</v>
      </c>
      <c r="E149" s="98">
        <v>1203.3257719983385</v>
      </c>
      <c r="F149" s="98">
        <v>951.20945081717707</v>
      </c>
      <c r="G149" s="98">
        <v>1185.182288904</v>
      </c>
      <c r="H149" s="98">
        <v>1087.0208058686144</v>
      </c>
      <c r="I149" s="98">
        <v>1169.85004426614</v>
      </c>
      <c r="J149" s="98">
        <v>1082.7900132300704</v>
      </c>
      <c r="K149" s="98">
        <v>1107.6667803337223</v>
      </c>
      <c r="L149" s="98">
        <v>1063.7932522469462</v>
      </c>
      <c r="M149" s="98">
        <v>1138.2206356139077</v>
      </c>
      <c r="N149" s="98">
        <v>1024.1176785147118</v>
      </c>
      <c r="O149" s="98">
        <v>1089.2275105753558</v>
      </c>
      <c r="P149" s="98">
        <v>1546.4698333454735</v>
      </c>
      <c r="Q149" s="98">
        <v>1106.8248843730983</v>
      </c>
      <c r="R149" s="98">
        <v>1263.5108323560858</v>
      </c>
      <c r="S149" s="98">
        <v>1302.7994626117211</v>
      </c>
      <c r="T149" s="98">
        <v>1252.0066872056336</v>
      </c>
      <c r="U149" s="98">
        <v>1220.2854295390832</v>
      </c>
      <c r="V149" s="98">
        <v>1137.2525018043177</v>
      </c>
      <c r="W149" s="98">
        <v>1197.8533917323873</v>
      </c>
      <c r="X149" s="98">
        <v>1230.3342974100462</v>
      </c>
      <c r="Y149" s="98">
        <v>1291.7158685630529</v>
      </c>
      <c r="DA149" s="63" t="s">
        <v>2383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938.28703461306532</v>
      </c>
      <c r="E150" s="98">
        <v>1084.0698262187777</v>
      </c>
      <c r="F150" s="98">
        <v>859.07304935076218</v>
      </c>
      <c r="G150" s="98">
        <v>1051.9320496816295</v>
      </c>
      <c r="H150" s="98">
        <v>973.03952906007464</v>
      </c>
      <c r="I150" s="98">
        <v>1041.3956308478</v>
      </c>
      <c r="J150" s="98">
        <v>963.19843655248098</v>
      </c>
      <c r="K150" s="98">
        <v>989.13862788748679</v>
      </c>
      <c r="L150" s="98">
        <v>946.96259358144948</v>
      </c>
      <c r="M150" s="98">
        <v>1016.0580158242594</v>
      </c>
      <c r="N150" s="98">
        <v>916.52557122794576</v>
      </c>
      <c r="O150" s="98">
        <v>994.33254065170172</v>
      </c>
      <c r="P150" s="98">
        <v>1390.5282188005035</v>
      </c>
      <c r="Q150" s="98">
        <v>997.13656826546912</v>
      </c>
      <c r="R150" s="98">
        <v>1166.2113104173661</v>
      </c>
      <c r="S150" s="98">
        <v>1206.6941188638782</v>
      </c>
      <c r="T150" s="98">
        <v>1202.8444310593338</v>
      </c>
      <c r="U150" s="98">
        <v>1181.6752605183142</v>
      </c>
      <c r="V150" s="98">
        <v>1113.7632591010811</v>
      </c>
      <c r="W150" s="98">
        <v>1144.8512721174743</v>
      </c>
      <c r="X150" s="98">
        <v>1173.899020152352</v>
      </c>
      <c r="Y150" s="98">
        <v>1237.4656475748538</v>
      </c>
      <c r="DA150" s="63" t="s">
        <v>2384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705.49424928036137</v>
      </c>
      <c r="E151" s="101">
        <v>787.68399054600889</v>
      </c>
      <c r="F151" s="101">
        <v>626.9870650068475</v>
      </c>
      <c r="G151" s="101">
        <v>712.81661980667593</v>
      </c>
      <c r="H151" s="101">
        <v>678.65010045026759</v>
      </c>
      <c r="I151" s="101">
        <v>717.46672762177116</v>
      </c>
      <c r="J151" s="101">
        <v>658.6287038534781</v>
      </c>
      <c r="K151" s="101">
        <v>680.36878515474712</v>
      </c>
      <c r="L151" s="101">
        <v>636.58127399381772</v>
      </c>
      <c r="M151" s="101">
        <v>673.84811542077898</v>
      </c>
      <c r="N151" s="101">
        <v>603.00860340941267</v>
      </c>
      <c r="O151" s="101">
        <v>681.45254095179484</v>
      </c>
      <c r="P151" s="101">
        <v>940.50736137973877</v>
      </c>
      <c r="Q151" s="101">
        <v>695.37570001858489</v>
      </c>
      <c r="R151" s="101">
        <v>847.15101334360395</v>
      </c>
      <c r="S151" s="101">
        <v>852.37371891911891</v>
      </c>
      <c r="T151" s="101">
        <v>880.23066213582968</v>
      </c>
      <c r="U151" s="101">
        <v>863.30614852507915</v>
      </c>
      <c r="V151" s="101">
        <v>804.86637144245651</v>
      </c>
      <c r="W151" s="101">
        <v>849.53994836545996</v>
      </c>
      <c r="X151" s="101">
        <v>871.69611497641074</v>
      </c>
      <c r="Y151" s="101">
        <v>926.46383917594176</v>
      </c>
      <c r="DA151" s="131" t="s">
        <v>2385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232.79278533270389</v>
      </c>
      <c r="E152" s="104">
        <v>296.38583567276874</v>
      </c>
      <c r="F152" s="104">
        <v>232.08598434391448</v>
      </c>
      <c r="G152" s="104">
        <v>339.11542987495369</v>
      </c>
      <c r="H152" s="104">
        <v>294.38942860980688</v>
      </c>
      <c r="I152" s="104">
        <v>323.92890322602909</v>
      </c>
      <c r="J152" s="104">
        <v>304.56973269900288</v>
      </c>
      <c r="K152" s="104">
        <v>308.76984273273951</v>
      </c>
      <c r="L152" s="104">
        <v>310.38131958763165</v>
      </c>
      <c r="M152" s="104">
        <v>342.20990040348033</v>
      </c>
      <c r="N152" s="104">
        <v>313.51696781853309</v>
      </c>
      <c r="O152" s="104">
        <v>312.87999969990688</v>
      </c>
      <c r="P152" s="104">
        <v>450.02085742076451</v>
      </c>
      <c r="Q152" s="104">
        <v>301.76086824688423</v>
      </c>
      <c r="R152" s="104">
        <v>319.06029707376229</v>
      </c>
      <c r="S152" s="104">
        <v>354.32039994475917</v>
      </c>
      <c r="T152" s="104">
        <v>322.61376892350398</v>
      </c>
      <c r="U152" s="104">
        <v>318.36911199323504</v>
      </c>
      <c r="V152" s="104">
        <v>308.89688765862468</v>
      </c>
      <c r="W152" s="104">
        <v>295.31132375201446</v>
      </c>
      <c r="X152" s="104">
        <v>302.20290517594168</v>
      </c>
      <c r="Y152" s="104">
        <v>311.00180839891209</v>
      </c>
      <c r="DA152" s="132" t="s">
        <v>2386</v>
      </c>
    </row>
    <row r="153" spans="1:105" ht="12" customHeight="1" x14ac:dyDescent="0.25">
      <c r="A153" s="106" t="s">
        <v>122</v>
      </c>
      <c r="B153" s="101">
        <v>1273.0260417370635</v>
      </c>
      <c r="C153" s="101">
        <v>1197.0683826239313</v>
      </c>
      <c r="D153" s="101">
        <v>1183.0256291187131</v>
      </c>
      <c r="E153" s="101">
        <v>1187.3475311633242</v>
      </c>
      <c r="F153" s="101">
        <v>1195.9172642022338</v>
      </c>
      <c r="G153" s="101">
        <v>1240.3836241318586</v>
      </c>
      <c r="H153" s="101">
        <v>1261.4707562542849</v>
      </c>
      <c r="I153" s="101">
        <v>1251.218257467139</v>
      </c>
      <c r="J153" s="101">
        <v>1162.0608051833797</v>
      </c>
      <c r="K153" s="101">
        <v>1222.6097011218285</v>
      </c>
      <c r="L153" s="101">
        <v>1218.4480127277404</v>
      </c>
      <c r="M153" s="101">
        <v>1261.3164766200109</v>
      </c>
      <c r="N153" s="101">
        <v>1250.9698279931342</v>
      </c>
      <c r="O153" s="101">
        <v>1350.6593950556326</v>
      </c>
      <c r="P153" s="101">
        <v>1343.3640021533429</v>
      </c>
      <c r="Q153" s="101">
        <v>1438.4911608253901</v>
      </c>
      <c r="R153" s="101">
        <v>1533.8350672813904</v>
      </c>
      <c r="S153" s="101">
        <v>1411.4196539909294</v>
      </c>
      <c r="T153" s="101">
        <v>1474.5115279293484</v>
      </c>
      <c r="U153" s="101">
        <v>1431.3119673556939</v>
      </c>
      <c r="V153" s="101">
        <v>1356.4964942760976</v>
      </c>
      <c r="W153" s="101">
        <v>1455.091910595241</v>
      </c>
      <c r="X153" s="101">
        <v>1385.4521944432267</v>
      </c>
      <c r="Y153" s="101">
        <v>1415.7035303580135</v>
      </c>
      <c r="DA153" s="131" t="s">
        <v>2387</v>
      </c>
    </row>
    <row r="154" spans="1:105" ht="12" customHeight="1" x14ac:dyDescent="0.25">
      <c r="A154" s="107" t="s">
        <v>121</v>
      </c>
      <c r="B154" s="104">
        <v>1078.9603640500293</v>
      </c>
      <c r="C154" s="104">
        <v>1061.1569383510318</v>
      </c>
      <c r="D154" s="104">
        <v>1042.8848898218691</v>
      </c>
      <c r="E154" s="104">
        <v>1036.439907090629</v>
      </c>
      <c r="F154" s="104">
        <v>1047.5462721729857</v>
      </c>
      <c r="G154" s="104">
        <v>1061.595611574392</v>
      </c>
      <c r="H154" s="104">
        <v>1091.0808246935005</v>
      </c>
      <c r="I154" s="104">
        <v>1076.6774581814404</v>
      </c>
      <c r="J154" s="104">
        <v>998.56715283730216</v>
      </c>
      <c r="K154" s="104">
        <v>1055.5388363075976</v>
      </c>
      <c r="L154" s="104">
        <v>1047.2841132997917</v>
      </c>
      <c r="M154" s="104">
        <v>1082.601622522227</v>
      </c>
      <c r="N154" s="104">
        <v>1075.1881504311928</v>
      </c>
      <c r="O154" s="104">
        <v>1179.6413284664864</v>
      </c>
      <c r="P154" s="104">
        <v>1175.408148542655</v>
      </c>
      <c r="Q154" s="104">
        <v>1269.3435741885919</v>
      </c>
      <c r="R154" s="104">
        <v>1377.0394600246259</v>
      </c>
      <c r="S154" s="104">
        <v>1271.2515229137155</v>
      </c>
      <c r="T154" s="104">
        <v>1350.914042846136</v>
      </c>
      <c r="U154" s="104">
        <v>1321.9549329854749</v>
      </c>
      <c r="V154" s="104">
        <v>1257.1416827278242</v>
      </c>
      <c r="W154" s="104">
        <v>1362.831173465039</v>
      </c>
      <c r="X154" s="104">
        <v>1299.3937759699315</v>
      </c>
      <c r="Y154" s="104">
        <v>1334.8098466268978</v>
      </c>
      <c r="DA154" s="132" t="s">
        <v>2388</v>
      </c>
    </row>
    <row r="155" spans="1:105" ht="12" customHeight="1" x14ac:dyDescent="0.25">
      <c r="A155" s="108" t="s">
        <v>53</v>
      </c>
      <c r="B155" s="98">
        <v>764.63853034048213</v>
      </c>
      <c r="C155" s="98">
        <v>836.27884679120996</v>
      </c>
      <c r="D155" s="98">
        <v>808.24683443271613</v>
      </c>
      <c r="E155" s="98">
        <v>777.83851163146164</v>
      </c>
      <c r="F155" s="98">
        <v>788.61624321413183</v>
      </c>
      <c r="G155" s="98">
        <v>745.83102904093516</v>
      </c>
      <c r="H155" s="98">
        <v>786.20033022212226</v>
      </c>
      <c r="I155" s="98">
        <v>767.3263458669652</v>
      </c>
      <c r="J155" s="98">
        <v>706.57659374927994</v>
      </c>
      <c r="K155" s="98">
        <v>751.00309881160331</v>
      </c>
      <c r="L155" s="98">
        <v>730.19060233833613</v>
      </c>
      <c r="M155" s="98">
        <v>744.60401459805757</v>
      </c>
      <c r="N155" s="98">
        <v>734.55915550217833</v>
      </c>
      <c r="O155" s="98">
        <v>835.9845822897056</v>
      </c>
      <c r="P155" s="98">
        <v>831.97341524274577</v>
      </c>
      <c r="Q155" s="98">
        <v>923.04679788720739</v>
      </c>
      <c r="R155" s="98">
        <v>1034.0247831031911</v>
      </c>
      <c r="S155" s="98">
        <v>931.2146150999439</v>
      </c>
      <c r="T155" s="98">
        <v>1016.2467612386444</v>
      </c>
      <c r="U155" s="98">
        <v>995.36658397320002</v>
      </c>
      <c r="V155" s="98">
        <v>938.10035977620862</v>
      </c>
      <c r="W155" s="98">
        <v>1052.2897405208143</v>
      </c>
      <c r="X155" s="98">
        <v>1003.3846141224909</v>
      </c>
      <c r="Y155" s="98">
        <v>1034.0299493990233</v>
      </c>
      <c r="DA155" s="63" t="s">
        <v>2389</v>
      </c>
    </row>
    <row r="156" spans="1:105" ht="12" customHeight="1" x14ac:dyDescent="0.25">
      <c r="A156" s="108" t="s">
        <v>52</v>
      </c>
      <c r="B156" s="98">
        <v>314.32183370954698</v>
      </c>
      <c r="C156" s="98">
        <v>224.87809155982166</v>
      </c>
      <c r="D156" s="98">
        <v>234.63805538915287</v>
      </c>
      <c r="E156" s="98">
        <v>258.60139545916741</v>
      </c>
      <c r="F156" s="98">
        <v>258.93002895885382</v>
      </c>
      <c r="G156" s="98">
        <v>315.76458253345692</v>
      </c>
      <c r="H156" s="98">
        <v>304.88049447137831</v>
      </c>
      <c r="I156" s="98">
        <v>309.35111231447502</v>
      </c>
      <c r="J156" s="98">
        <v>291.99055908802217</v>
      </c>
      <c r="K156" s="98">
        <v>304.5357374959944</v>
      </c>
      <c r="L156" s="98">
        <v>317.09351096145548</v>
      </c>
      <c r="M156" s="98">
        <v>337.99760792416959</v>
      </c>
      <c r="N156" s="98">
        <v>340.62899492901425</v>
      </c>
      <c r="O156" s="98">
        <v>343.65674617678087</v>
      </c>
      <c r="P156" s="98">
        <v>343.43473329990923</v>
      </c>
      <c r="Q156" s="98">
        <v>346.29677630138474</v>
      </c>
      <c r="R156" s="98">
        <v>343.01467692143478</v>
      </c>
      <c r="S156" s="98">
        <v>340.03690781377139</v>
      </c>
      <c r="T156" s="98">
        <v>334.66728160749136</v>
      </c>
      <c r="U156" s="98">
        <v>326.5883490122747</v>
      </c>
      <c r="V156" s="98">
        <v>319.04132295161583</v>
      </c>
      <c r="W156" s="98">
        <v>310.54143294422443</v>
      </c>
      <c r="X156" s="98">
        <v>296.00916184744028</v>
      </c>
      <c r="Y156" s="98">
        <v>300.77989722787436</v>
      </c>
      <c r="DA156" s="63" t="s">
        <v>2390</v>
      </c>
    </row>
    <row r="157" spans="1:105" ht="12" customHeight="1" x14ac:dyDescent="0.25">
      <c r="A157" s="121" t="s">
        <v>54</v>
      </c>
      <c r="B157" s="122">
        <v>160.86309777719129</v>
      </c>
      <c r="C157" s="122">
        <v>159.06289462255933</v>
      </c>
      <c r="D157" s="122">
        <v>161.08336403664788</v>
      </c>
      <c r="E157" s="122">
        <v>166.72635534789313</v>
      </c>
      <c r="F157" s="122">
        <v>173.79982929256275</v>
      </c>
      <c r="G157" s="122">
        <v>181.70748249406572</v>
      </c>
      <c r="H157" s="122">
        <v>186.55779246544628</v>
      </c>
      <c r="I157" s="122">
        <v>185.32413433656723</v>
      </c>
      <c r="J157" s="122">
        <v>176.74416998519777</v>
      </c>
      <c r="K157" s="122">
        <v>194.58843964774451</v>
      </c>
      <c r="L157" s="122">
        <v>209.13663672885755</v>
      </c>
      <c r="M157" s="122">
        <v>210.07725724717793</v>
      </c>
      <c r="N157" s="122">
        <v>214.8064113368053</v>
      </c>
      <c r="O157" s="122">
        <v>235.52293744777512</v>
      </c>
      <c r="P157" s="122">
        <v>234.23436827876017</v>
      </c>
      <c r="Q157" s="122">
        <v>252.77886785392491</v>
      </c>
      <c r="R157" s="122">
        <v>251.08064909845052</v>
      </c>
      <c r="S157" s="122">
        <v>269.53891921949929</v>
      </c>
      <c r="T157" s="122">
        <v>281.26326340101315</v>
      </c>
      <c r="U157" s="122">
        <v>278.59780949890398</v>
      </c>
      <c r="V157" s="122">
        <v>277.42473137018089</v>
      </c>
      <c r="W157" s="122">
        <v>275.4752804930277</v>
      </c>
      <c r="X157" s="122">
        <v>263.30910233015885</v>
      </c>
      <c r="Y157" s="122">
        <v>263.3291298822341</v>
      </c>
      <c r="DA157" s="130" t="s">
        <v>2391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2392</v>
      </c>
    </row>
    <row r="159" spans="1:105" ht="12" customHeight="1" x14ac:dyDescent="0.25">
      <c r="A159" s="109" t="s">
        <v>120</v>
      </c>
      <c r="B159" s="33">
        <v>160.86309777719129</v>
      </c>
      <c r="C159" s="33">
        <v>159.06289462255933</v>
      </c>
      <c r="D159" s="33">
        <v>161.08336403664788</v>
      </c>
      <c r="E159" s="33">
        <v>166.72635534789313</v>
      </c>
      <c r="F159" s="33">
        <v>173.79982929256275</v>
      </c>
      <c r="G159" s="33">
        <v>181.70748249406572</v>
      </c>
      <c r="H159" s="33">
        <v>186.55779246544628</v>
      </c>
      <c r="I159" s="33">
        <v>185.32413433656723</v>
      </c>
      <c r="J159" s="33">
        <v>176.74416998519777</v>
      </c>
      <c r="K159" s="33">
        <v>194.58843964774451</v>
      </c>
      <c r="L159" s="33">
        <v>209.13663672885755</v>
      </c>
      <c r="M159" s="33">
        <v>210.07725724717793</v>
      </c>
      <c r="N159" s="33">
        <v>214.8064113368053</v>
      </c>
      <c r="O159" s="33">
        <v>235.52293744777512</v>
      </c>
      <c r="P159" s="33">
        <v>234.23436827876017</v>
      </c>
      <c r="Q159" s="33">
        <v>252.77886785392491</v>
      </c>
      <c r="R159" s="33">
        <v>251.08064909845052</v>
      </c>
      <c r="S159" s="33">
        <v>269.53891921949929</v>
      </c>
      <c r="T159" s="33">
        <v>281.26326340101315</v>
      </c>
      <c r="U159" s="33">
        <v>278.59780949890398</v>
      </c>
      <c r="V159" s="33">
        <v>277.42473137018089</v>
      </c>
      <c r="W159" s="33">
        <v>275.4752804930277</v>
      </c>
      <c r="X159" s="33">
        <v>263.30910233015885</v>
      </c>
      <c r="Y159" s="33">
        <v>263.3291298822341</v>
      </c>
      <c r="DA159" s="60" t="s">
        <v>2393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18785.93878633343</v>
      </c>
      <c r="C161" s="117">
        <f t="shared" si="54"/>
        <v>19010.004318451804</v>
      </c>
      <c r="D161" s="117">
        <f t="shared" si="54"/>
        <v>18821.744072030571</v>
      </c>
      <c r="E161" s="117">
        <f t="shared" si="54"/>
        <v>19481.154956373048</v>
      </c>
      <c r="F161" s="117">
        <f t="shared" si="54"/>
        <v>19421.210727558428</v>
      </c>
      <c r="G161" s="117">
        <f t="shared" si="54"/>
        <v>20849.635921987687</v>
      </c>
      <c r="H161" s="117">
        <f t="shared" si="54"/>
        <v>20634.975514478971</v>
      </c>
      <c r="I161" s="117">
        <f t="shared" si="54"/>
        <v>19684.290111726965</v>
      </c>
      <c r="J161" s="117">
        <f t="shared" si="54"/>
        <v>18921.208087780666</v>
      </c>
      <c r="K161" s="117">
        <f t="shared" si="54"/>
        <v>20243.903235519974</v>
      </c>
      <c r="L161" s="117">
        <f t="shared" si="54"/>
        <v>23593.884415797125</v>
      </c>
      <c r="M161" s="117">
        <f t="shared" si="54"/>
        <v>20449.20607772857</v>
      </c>
      <c r="N161" s="117">
        <f t="shared" si="54"/>
        <v>22414.872139478091</v>
      </c>
      <c r="O161" s="117">
        <f t="shared" si="54"/>
        <v>21159.433868675813</v>
      </c>
      <c r="P161" s="117">
        <f t="shared" si="54"/>
        <v>18728.754480813459</v>
      </c>
      <c r="Q161" s="117">
        <f t="shared" si="54"/>
        <v>19939.260218654905</v>
      </c>
      <c r="R161" s="117">
        <f t="shared" ref="R161:V161" si="55">R162+R164+R166+R175</f>
        <v>19858.427353193012</v>
      </c>
      <c r="S161" s="117">
        <f t="shared" si="55"/>
        <v>20451.315641037283</v>
      </c>
      <c r="T161" s="117">
        <f t="shared" si="55"/>
        <v>19909.61245662154</v>
      </c>
      <c r="U161" s="117">
        <f t="shared" si="55"/>
        <v>18846.214440252668</v>
      </c>
      <c r="V161" s="117">
        <f t="shared" si="55"/>
        <v>17488.165995439402</v>
      </c>
      <c r="W161" s="117">
        <f t="shared" ref="W161:Y161" si="56">W162+W164+W166+W175</f>
        <v>20507.094179620537</v>
      </c>
      <c r="X161" s="117">
        <f t="shared" si="56"/>
        <v>16642.957379249983</v>
      </c>
      <c r="Y161" s="117">
        <f t="shared" si="56"/>
        <v>16833.398765263231</v>
      </c>
      <c r="DA161" s="129" t="s">
        <v>2394</v>
      </c>
    </row>
    <row r="162" spans="1:105" ht="12.95" customHeight="1" x14ac:dyDescent="0.25">
      <c r="A162" s="121" t="s">
        <v>57</v>
      </c>
      <c r="B162" s="122">
        <f t="shared" ref="B162:Y162" si="57">B163</f>
        <v>17368.358120538425</v>
      </c>
      <c r="C162" s="122">
        <f t="shared" si="57"/>
        <v>17658.57095070904</v>
      </c>
      <c r="D162" s="122">
        <f t="shared" si="57"/>
        <v>17477.174194774518</v>
      </c>
      <c r="E162" s="122">
        <f t="shared" si="57"/>
        <v>18124.815613185117</v>
      </c>
      <c r="F162" s="122">
        <f t="shared" si="57"/>
        <v>18049.656268302893</v>
      </c>
      <c r="G162" s="122">
        <f t="shared" si="57"/>
        <v>19431.599722813975</v>
      </c>
      <c r="H162" s="122">
        <f t="shared" si="57"/>
        <v>19197.942976816445</v>
      </c>
      <c r="I162" s="122">
        <f t="shared" si="57"/>
        <v>18268.629142585902</v>
      </c>
      <c r="J162" s="122">
        <f t="shared" si="57"/>
        <v>17603.489558797242</v>
      </c>
      <c r="K162" s="122">
        <f t="shared" si="57"/>
        <v>18847.840494122902</v>
      </c>
      <c r="L162" s="122">
        <f t="shared" si="57"/>
        <v>22188.705056601149</v>
      </c>
      <c r="M162" s="122">
        <f t="shared" si="57"/>
        <v>19002.99727534546</v>
      </c>
      <c r="N162" s="122">
        <f t="shared" si="57"/>
        <v>20978.255761901393</v>
      </c>
      <c r="O162" s="122">
        <f t="shared" si="57"/>
        <v>19605.400882136099</v>
      </c>
      <c r="P162" s="122">
        <f t="shared" si="57"/>
        <v>17176.674076419702</v>
      </c>
      <c r="Q162" s="122">
        <f t="shared" si="57"/>
        <v>18276.75598048848</v>
      </c>
      <c r="R162" s="122">
        <f t="shared" si="57"/>
        <v>18096.571398767886</v>
      </c>
      <c r="S162" s="122">
        <f t="shared" si="57"/>
        <v>18790.735661865929</v>
      </c>
      <c r="T162" s="122">
        <f t="shared" si="57"/>
        <v>18165.193438737282</v>
      </c>
      <c r="U162" s="122">
        <f t="shared" si="57"/>
        <v>17145.298822800203</v>
      </c>
      <c r="V162" s="122">
        <f t="shared" si="57"/>
        <v>15858.938815721609</v>
      </c>
      <c r="W162" s="122">
        <f t="shared" si="57"/>
        <v>18780.254533011444</v>
      </c>
      <c r="X162" s="122">
        <f t="shared" si="57"/>
        <v>14986.445444950925</v>
      </c>
      <c r="Y162" s="122">
        <f t="shared" si="57"/>
        <v>15140.735770825482</v>
      </c>
      <c r="DA162" s="130" t="s">
        <v>2395</v>
      </c>
    </row>
    <row r="163" spans="1:105" ht="12" customHeight="1" x14ac:dyDescent="0.25">
      <c r="A163" s="97" t="s">
        <v>53</v>
      </c>
      <c r="B163" s="33">
        <v>17368.358120538425</v>
      </c>
      <c r="C163" s="33">
        <v>17658.57095070904</v>
      </c>
      <c r="D163" s="33">
        <v>17477.174194774518</v>
      </c>
      <c r="E163" s="33">
        <v>18124.815613185117</v>
      </c>
      <c r="F163" s="33">
        <v>18049.656268302893</v>
      </c>
      <c r="G163" s="33">
        <v>19431.599722813975</v>
      </c>
      <c r="H163" s="33">
        <v>19197.942976816445</v>
      </c>
      <c r="I163" s="33">
        <v>18268.629142585902</v>
      </c>
      <c r="J163" s="33">
        <v>17603.489558797242</v>
      </c>
      <c r="K163" s="33">
        <v>18847.840494122902</v>
      </c>
      <c r="L163" s="33">
        <v>22188.705056601149</v>
      </c>
      <c r="M163" s="33">
        <v>19002.99727534546</v>
      </c>
      <c r="N163" s="33">
        <v>20978.255761901393</v>
      </c>
      <c r="O163" s="33">
        <v>19605.400882136099</v>
      </c>
      <c r="P163" s="33">
        <v>17176.674076419702</v>
      </c>
      <c r="Q163" s="33">
        <v>18276.75598048848</v>
      </c>
      <c r="R163" s="33">
        <v>18096.571398767886</v>
      </c>
      <c r="S163" s="33">
        <v>18790.735661865929</v>
      </c>
      <c r="T163" s="33">
        <v>18165.193438737282</v>
      </c>
      <c r="U163" s="33">
        <v>17145.298822800203</v>
      </c>
      <c r="V163" s="33">
        <v>15858.938815721609</v>
      </c>
      <c r="W163" s="33">
        <v>18780.254533011444</v>
      </c>
      <c r="X163" s="33">
        <v>14986.445444950925</v>
      </c>
      <c r="Y163" s="33">
        <v>15140.735770825482</v>
      </c>
      <c r="DA163" s="60" t="s">
        <v>2396</v>
      </c>
    </row>
    <row r="164" spans="1:105" ht="12.95" customHeight="1" x14ac:dyDescent="0.25">
      <c r="A164" s="121" t="s">
        <v>92</v>
      </c>
      <c r="B164" s="122">
        <f t="shared" ref="B164:Y164" si="58">B165</f>
        <v>1.7603219222351814</v>
      </c>
      <c r="C164" s="122">
        <f t="shared" si="58"/>
        <v>1.8861514493120672</v>
      </c>
      <c r="D164" s="122">
        <f t="shared" si="58"/>
        <v>1.9930491195735835</v>
      </c>
      <c r="E164" s="122">
        <f t="shared" si="58"/>
        <v>1.8809037009414822</v>
      </c>
      <c r="F164" s="122">
        <f t="shared" si="58"/>
        <v>1.7022084150928385</v>
      </c>
      <c r="G164" s="122">
        <f t="shared" si="58"/>
        <v>1.5041863354923519</v>
      </c>
      <c r="H164" s="122">
        <f t="shared" si="58"/>
        <v>1.269680238577708</v>
      </c>
      <c r="I164" s="122">
        <f t="shared" si="58"/>
        <v>1.2095654077684892</v>
      </c>
      <c r="J164" s="122">
        <f t="shared" si="58"/>
        <v>1.2922051013880886</v>
      </c>
      <c r="K164" s="122">
        <f t="shared" si="58"/>
        <v>1.4771800675650186</v>
      </c>
      <c r="L164" s="122">
        <f t="shared" si="58"/>
        <v>2.1132987856711698</v>
      </c>
      <c r="M164" s="122">
        <f t="shared" si="58"/>
        <v>2.5238160513729326</v>
      </c>
      <c r="N164" s="122">
        <f t="shared" si="58"/>
        <v>3.4200762132830298</v>
      </c>
      <c r="O164" s="122">
        <f t="shared" si="58"/>
        <v>4.1174136019970309</v>
      </c>
      <c r="P164" s="122">
        <f t="shared" si="58"/>
        <v>4.9579779089023264</v>
      </c>
      <c r="Q164" s="122">
        <f t="shared" si="58"/>
        <v>4.7876855847267104</v>
      </c>
      <c r="R164" s="122">
        <f t="shared" si="58"/>
        <v>4.6975207937862873</v>
      </c>
      <c r="S164" s="122">
        <f t="shared" si="58"/>
        <v>4.6194736885869929</v>
      </c>
      <c r="T164" s="122">
        <f t="shared" si="58"/>
        <v>4.6466122897611033</v>
      </c>
      <c r="U164" s="122">
        <f t="shared" si="58"/>
        <v>4.3713331264505282</v>
      </c>
      <c r="V164" s="122">
        <f t="shared" si="58"/>
        <v>4.2177589863973335</v>
      </c>
      <c r="W164" s="122">
        <f t="shared" si="58"/>
        <v>4.0736632077698598</v>
      </c>
      <c r="X164" s="122">
        <f t="shared" si="58"/>
        <v>4.299160172981729</v>
      </c>
      <c r="Y164" s="122">
        <f t="shared" si="58"/>
        <v>4.423962566337722</v>
      </c>
      <c r="DA164" s="130" t="s">
        <v>2397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1.7603219222351814</v>
      </c>
      <c r="C165" s="98">
        <f>IF(RES_hhdet_fec!C165=0,0,RES_hhdet_fec!C165*1000*11630/RES_hhdet_num!C161)</f>
        <v>1.8861514493120672</v>
      </c>
      <c r="D165" s="98">
        <f>IF(RES_hhdet_fec!D165=0,0,RES_hhdet_fec!D165*1000*11630/RES_hhdet_num!D161)</f>
        <v>1.9930491195735835</v>
      </c>
      <c r="E165" s="98">
        <f>IF(RES_hhdet_fec!E165=0,0,RES_hhdet_fec!E165*1000*11630/RES_hhdet_num!E161)</f>
        <v>1.8809037009414822</v>
      </c>
      <c r="F165" s="98">
        <f>IF(RES_hhdet_fec!F165=0,0,RES_hhdet_fec!F165*1000*11630/RES_hhdet_num!F161)</f>
        <v>1.7022084150928385</v>
      </c>
      <c r="G165" s="98">
        <f>IF(RES_hhdet_fec!G165=0,0,RES_hhdet_fec!G165*1000*11630/RES_hhdet_num!G161)</f>
        <v>1.5041863354923519</v>
      </c>
      <c r="H165" s="98">
        <f>IF(RES_hhdet_fec!H165=0,0,RES_hhdet_fec!H165*1000*11630/RES_hhdet_num!H161)</f>
        <v>1.269680238577708</v>
      </c>
      <c r="I165" s="98">
        <f>IF(RES_hhdet_fec!I165=0,0,RES_hhdet_fec!I165*1000*11630/RES_hhdet_num!I161)</f>
        <v>1.2095654077684892</v>
      </c>
      <c r="J165" s="98">
        <f>IF(RES_hhdet_fec!J165=0,0,RES_hhdet_fec!J165*1000*11630/RES_hhdet_num!J161)</f>
        <v>1.2922051013880886</v>
      </c>
      <c r="K165" s="98">
        <f>IF(RES_hhdet_fec!K165=0,0,RES_hhdet_fec!K165*1000*11630/RES_hhdet_num!K161)</f>
        <v>1.4771800675650186</v>
      </c>
      <c r="L165" s="98">
        <f>IF(RES_hhdet_fec!L165=0,0,RES_hhdet_fec!L165*1000*11630/RES_hhdet_num!L161)</f>
        <v>2.1132987856711698</v>
      </c>
      <c r="M165" s="98">
        <f>IF(RES_hhdet_fec!M165=0,0,RES_hhdet_fec!M165*1000*11630/RES_hhdet_num!M161)</f>
        <v>2.5238160513729326</v>
      </c>
      <c r="N165" s="98">
        <f>IF(RES_hhdet_fec!N165=0,0,RES_hhdet_fec!N165*1000*11630/RES_hhdet_num!N161)</f>
        <v>3.4200762132830298</v>
      </c>
      <c r="O165" s="98">
        <f>IF(RES_hhdet_fec!O165=0,0,RES_hhdet_fec!O165*1000*11630/RES_hhdet_num!O161)</f>
        <v>4.1174136019970309</v>
      </c>
      <c r="P165" s="98">
        <f>IF(RES_hhdet_fec!P165=0,0,RES_hhdet_fec!P165*1000*11630/RES_hhdet_num!P161)</f>
        <v>4.9579779089023264</v>
      </c>
      <c r="Q165" s="98">
        <f>IF(RES_hhdet_fec!Q165=0,0,RES_hhdet_fec!Q165*1000*11630/RES_hhdet_num!Q161)</f>
        <v>4.7876855847267104</v>
      </c>
      <c r="R165" s="98">
        <f>IF(RES_hhdet_fec!R165=0,0,RES_hhdet_fec!R165*1000*11630/RES_hhdet_num!R161)</f>
        <v>4.6975207937862873</v>
      </c>
      <c r="S165" s="98">
        <f>IF(RES_hhdet_fec!S165=0,0,RES_hhdet_fec!S165*1000*11630/RES_hhdet_num!S161)</f>
        <v>4.6194736885869929</v>
      </c>
      <c r="T165" s="98">
        <f>IF(RES_hhdet_fec!T165=0,0,RES_hhdet_fec!T165*1000*11630/RES_hhdet_num!T161)</f>
        <v>4.6466122897611033</v>
      </c>
      <c r="U165" s="98">
        <f>IF(RES_hhdet_fec!U165=0,0,RES_hhdet_fec!U165*1000*11630/RES_hhdet_num!U161)</f>
        <v>4.3713331264505282</v>
      </c>
      <c r="V165" s="98">
        <f>IF(RES_hhdet_fec!V165=0,0,RES_hhdet_fec!V165*1000*11630/RES_hhdet_num!V161)</f>
        <v>4.2177589863973335</v>
      </c>
      <c r="W165" s="98">
        <f>IF(RES_hhdet_fec!W165=0,0,RES_hhdet_fec!W165*1000*11630/RES_hhdet_num!W161)</f>
        <v>4.0736632077698598</v>
      </c>
      <c r="X165" s="98">
        <f>IF(RES_hhdet_fec!X165=0,0,RES_hhdet_fec!X165*1000*11630/RES_hhdet_num!X161)</f>
        <v>4.299160172981729</v>
      </c>
      <c r="Y165" s="98">
        <f>IF(RES_hhdet_fec!Y165=0,0,RES_hhdet_fec!Y165*1000*11630/RES_hhdet_num!Y161)</f>
        <v>4.423962566337722</v>
      </c>
      <c r="DA165" s="63" t="s">
        <v>2398</v>
      </c>
    </row>
    <row r="166" spans="1:105" ht="12" customHeight="1" x14ac:dyDescent="0.25">
      <c r="A166" s="121" t="s">
        <v>55</v>
      </c>
      <c r="B166" s="122">
        <v>1254.957246095579</v>
      </c>
      <c r="C166" s="122">
        <v>1190.0731033876432</v>
      </c>
      <c r="D166" s="122">
        <v>1180.6658759529278</v>
      </c>
      <c r="E166" s="122">
        <v>1186.7055393967403</v>
      </c>
      <c r="F166" s="122">
        <v>1195.0413426969694</v>
      </c>
      <c r="G166" s="122">
        <v>1234.051502754322</v>
      </c>
      <c r="H166" s="122">
        <v>1248.9680879159087</v>
      </c>
      <c r="I166" s="122">
        <v>1229.1324574169744</v>
      </c>
      <c r="J166" s="122">
        <v>1139.6379378071549</v>
      </c>
      <c r="K166" s="122">
        <v>1199.9044549318385</v>
      </c>
      <c r="L166" s="122">
        <v>1193.7947704569729</v>
      </c>
      <c r="M166" s="122">
        <v>1233.5658277476828</v>
      </c>
      <c r="N166" s="122">
        <v>1218.5901376912711</v>
      </c>
      <c r="O166" s="122">
        <v>1314.8046623750568</v>
      </c>
      <c r="P166" s="122">
        <v>1313.1448881468477</v>
      </c>
      <c r="Q166" s="122">
        <v>1405.2053002160551</v>
      </c>
      <c r="R166" s="122">
        <v>1506.1989664530038</v>
      </c>
      <c r="S166" s="122">
        <v>1386.841434972057</v>
      </c>
      <c r="T166" s="122">
        <v>1458.5165223493304</v>
      </c>
      <c r="U166" s="122">
        <v>1418.1090929162131</v>
      </c>
      <c r="V166" s="122">
        <v>1347.5092723152134</v>
      </c>
      <c r="W166" s="122">
        <v>1447.2642422805513</v>
      </c>
      <c r="X166" s="122">
        <v>1387.8959301666998</v>
      </c>
      <c r="Y166" s="122">
        <v>1423.6176610815105</v>
      </c>
      <c r="DA166" s="130" t="s">
        <v>2399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1031.311916878657</v>
      </c>
      <c r="E167" s="98">
        <v>1204.6242239147216</v>
      </c>
      <c r="F167" s="98">
        <v>952.22852423995346</v>
      </c>
      <c r="G167" s="98">
        <v>1186.3813430882778</v>
      </c>
      <c r="H167" s="98">
        <v>1087.8352296866049</v>
      </c>
      <c r="I167" s="98">
        <v>1171.3040348584832</v>
      </c>
      <c r="J167" s="98">
        <v>1084.4577856610736</v>
      </c>
      <c r="K167" s="98">
        <v>1109.4116224324928</v>
      </c>
      <c r="L167" s="98">
        <v>1065.2211197925731</v>
      </c>
      <c r="M167" s="98">
        <v>1137.3201103109977</v>
      </c>
      <c r="N167" s="98">
        <v>1017.8555097239007</v>
      </c>
      <c r="O167" s="98">
        <v>1078.6614743434832</v>
      </c>
      <c r="P167" s="98">
        <v>1537.0615154305437</v>
      </c>
      <c r="Q167" s="98">
        <v>1101.7210930969554</v>
      </c>
      <c r="R167" s="98">
        <v>1260.6870306190933</v>
      </c>
      <c r="S167" s="98">
        <v>1298.4004304618111</v>
      </c>
      <c r="T167" s="98">
        <v>1253.4608440671125</v>
      </c>
      <c r="U167" s="98">
        <v>1220.7372968727132</v>
      </c>
      <c r="V167" s="98">
        <v>1140.581303339432</v>
      </c>
      <c r="W167" s="98">
        <v>1200.9186400020517</v>
      </c>
      <c r="X167" s="98">
        <v>1240.8477982866525</v>
      </c>
      <c r="Y167" s="98">
        <v>1303.5045008729251</v>
      </c>
      <c r="DA167" s="63" t="s">
        <v>2400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938.28703461306532</v>
      </c>
      <c r="E168" s="98">
        <v>1086.8667499761318</v>
      </c>
      <c r="F168" s="98">
        <v>861.29082151581736</v>
      </c>
      <c r="G168" s="98">
        <v>1053.4958299219909</v>
      </c>
      <c r="H168" s="98">
        <v>974.48077989059141</v>
      </c>
      <c r="I168" s="98">
        <v>1045.5337757826487</v>
      </c>
      <c r="J168" s="98">
        <v>964.65200241485036</v>
      </c>
      <c r="K168" s="98">
        <v>990.14633651001577</v>
      </c>
      <c r="L168" s="98">
        <v>948.28477643360429</v>
      </c>
      <c r="M168" s="98">
        <v>1017.4691897536486</v>
      </c>
      <c r="N168" s="98">
        <v>917.21140215937533</v>
      </c>
      <c r="O168" s="98">
        <v>996.97239648628909</v>
      </c>
      <c r="P168" s="98">
        <v>1413.1805965091942</v>
      </c>
      <c r="Q168" s="98">
        <v>1009.9162924225276</v>
      </c>
      <c r="R168" s="98">
        <v>1182.0941663138819</v>
      </c>
      <c r="S168" s="98">
        <v>1209.7950400921293</v>
      </c>
      <c r="T168" s="98">
        <v>1206.5983973477405</v>
      </c>
      <c r="U168" s="98">
        <v>1156.0588277083086</v>
      </c>
      <c r="V168" s="98">
        <v>1113.1202723816514</v>
      </c>
      <c r="W168" s="98">
        <v>1136.8037731691322</v>
      </c>
      <c r="X168" s="98">
        <v>1190.9978110719655</v>
      </c>
      <c r="Y168" s="98">
        <v>1259.0117661159791</v>
      </c>
      <c r="DA168" s="63" t="s">
        <v>2401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705.49424928036137</v>
      </c>
      <c r="E169" s="101">
        <v>789.82021706787566</v>
      </c>
      <c r="F169" s="101">
        <v>628.6874758482644</v>
      </c>
      <c r="G169" s="101">
        <v>713.81375395710302</v>
      </c>
      <c r="H169" s="101">
        <v>679.59944025597156</v>
      </c>
      <c r="I169" s="101">
        <v>720.56517379140314</v>
      </c>
      <c r="J169" s="101">
        <v>659.59594860026561</v>
      </c>
      <c r="K169" s="101">
        <v>680.88417965464953</v>
      </c>
      <c r="L169" s="101">
        <v>637.64012858953629</v>
      </c>
      <c r="M169" s="101">
        <v>674.96895764938108</v>
      </c>
      <c r="N169" s="101">
        <v>603.2463489686653</v>
      </c>
      <c r="O169" s="101">
        <v>684.06420702045637</v>
      </c>
      <c r="P169" s="101">
        <v>965.31780394400573</v>
      </c>
      <c r="Q169" s="101">
        <v>710.10515650891966</v>
      </c>
      <c r="R169" s="101">
        <v>865.09537635694198</v>
      </c>
      <c r="S169" s="101">
        <v>859.9905920942856</v>
      </c>
      <c r="T169" s="101">
        <v>888.09646696951654</v>
      </c>
      <c r="U169" s="101">
        <v>847.77730738845241</v>
      </c>
      <c r="V169" s="101">
        <v>812.70051238088126</v>
      </c>
      <c r="W169" s="101">
        <v>839.26127654380446</v>
      </c>
      <c r="X169" s="101">
        <v>883.50520063593547</v>
      </c>
      <c r="Y169" s="101">
        <v>941.9378996812984</v>
      </c>
      <c r="DA169" s="131" t="s">
        <v>2402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232.79278533270389</v>
      </c>
      <c r="E170" s="104">
        <v>297.04653290825598</v>
      </c>
      <c r="F170" s="104">
        <v>232.60334566755296</v>
      </c>
      <c r="G170" s="104">
        <v>339.68207596488776</v>
      </c>
      <c r="H170" s="104">
        <v>294.88133963461979</v>
      </c>
      <c r="I170" s="104">
        <v>324.96860199124563</v>
      </c>
      <c r="J170" s="104">
        <v>305.0560538145848</v>
      </c>
      <c r="K170" s="104">
        <v>309.2621568553663</v>
      </c>
      <c r="L170" s="104">
        <v>310.64464784406806</v>
      </c>
      <c r="M170" s="104">
        <v>342.50023210426775</v>
      </c>
      <c r="N170" s="104">
        <v>313.96505319071014</v>
      </c>
      <c r="O170" s="104">
        <v>312.90818946583272</v>
      </c>
      <c r="P170" s="104">
        <v>447.86279256518839</v>
      </c>
      <c r="Q170" s="104">
        <v>299.81113591360781</v>
      </c>
      <c r="R170" s="104">
        <v>316.99878995693985</v>
      </c>
      <c r="S170" s="104">
        <v>349.80444799784379</v>
      </c>
      <c r="T170" s="104">
        <v>318.50193037822419</v>
      </c>
      <c r="U170" s="104">
        <v>308.28152031985627</v>
      </c>
      <c r="V170" s="104">
        <v>300.41976000077017</v>
      </c>
      <c r="W170" s="104">
        <v>297.54249662532794</v>
      </c>
      <c r="X170" s="104">
        <v>307.49261043603025</v>
      </c>
      <c r="Y170" s="104">
        <v>317.07386643468084</v>
      </c>
      <c r="DA170" s="132" t="s">
        <v>2403</v>
      </c>
    </row>
    <row r="171" spans="1:105" ht="12" customHeight="1" x14ac:dyDescent="0.25">
      <c r="A171" s="106" t="s">
        <v>122</v>
      </c>
      <c r="B171" s="101">
        <v>1273.0260417370635</v>
      </c>
      <c r="C171" s="101">
        <v>1202.8691387562617</v>
      </c>
      <c r="D171" s="101">
        <v>1194.4257523256892</v>
      </c>
      <c r="E171" s="101">
        <v>1201.4272967742572</v>
      </c>
      <c r="F171" s="101">
        <v>1209.7480574504741</v>
      </c>
      <c r="G171" s="101">
        <v>1251.5782421901727</v>
      </c>
      <c r="H171" s="101">
        <v>1266.2343374370851</v>
      </c>
      <c r="I171" s="101">
        <v>1252.8185949743327</v>
      </c>
      <c r="J171" s="101">
        <v>1163.9507624580108</v>
      </c>
      <c r="K171" s="101">
        <v>1224.490300996521</v>
      </c>
      <c r="L171" s="101">
        <v>1219.9882407439825</v>
      </c>
      <c r="M171" s="101">
        <v>1260.5709167077669</v>
      </c>
      <c r="N171" s="101">
        <v>1245.1462712449668</v>
      </c>
      <c r="O171" s="101">
        <v>1339.8777923921316</v>
      </c>
      <c r="P171" s="101">
        <v>1335.5120464291917</v>
      </c>
      <c r="Q171" s="101">
        <v>1430.0868851175685</v>
      </c>
      <c r="R171" s="101">
        <v>1528.6591968585594</v>
      </c>
      <c r="S171" s="101">
        <v>1405.8309033942169</v>
      </c>
      <c r="T171" s="101">
        <v>1475.4905488402467</v>
      </c>
      <c r="U171" s="101">
        <v>1432.8904658072988</v>
      </c>
      <c r="V171" s="101">
        <v>1360.9301186932132</v>
      </c>
      <c r="W171" s="101">
        <v>1460.0569007563256</v>
      </c>
      <c r="X171" s="101">
        <v>1399.5544217910603</v>
      </c>
      <c r="Y171" s="101">
        <v>1434.3399841157359</v>
      </c>
      <c r="DA171" s="131" t="s">
        <v>2404</v>
      </c>
    </row>
    <row r="172" spans="1:105" ht="12" customHeight="1" x14ac:dyDescent="0.25">
      <c r="A172" s="107" t="s">
        <v>121</v>
      </c>
      <c r="B172" s="104">
        <v>1078.9603640500295</v>
      </c>
      <c r="C172" s="104">
        <v>1065.1779285379575</v>
      </c>
      <c r="D172" s="104">
        <v>1051.3465038951588</v>
      </c>
      <c r="E172" s="104">
        <v>1045.9087989478678</v>
      </c>
      <c r="F172" s="104">
        <v>1056.8700675000186</v>
      </c>
      <c r="G172" s="104">
        <v>1068.5811647033418</v>
      </c>
      <c r="H172" s="104">
        <v>1094.3289074367303</v>
      </c>
      <c r="I172" s="104">
        <v>1078.3131554762122</v>
      </c>
      <c r="J172" s="104">
        <v>999.80660578221409</v>
      </c>
      <c r="K172" s="104">
        <v>1056.4535061159615</v>
      </c>
      <c r="L172" s="104">
        <v>1047.6443179328267</v>
      </c>
      <c r="M172" s="104">
        <v>1081.63866266131</v>
      </c>
      <c r="N172" s="104">
        <v>1071.170551711657</v>
      </c>
      <c r="O172" s="104">
        <v>1171.457529559556</v>
      </c>
      <c r="P172" s="104">
        <v>1168.9402746205433</v>
      </c>
      <c r="Q172" s="104">
        <v>1263.2155208277791</v>
      </c>
      <c r="R172" s="104">
        <v>1373.3943240911715</v>
      </c>
      <c r="S172" s="104">
        <v>1267.5152820937849</v>
      </c>
      <c r="T172" s="104">
        <v>1351.3592753628352</v>
      </c>
      <c r="U172" s="104">
        <v>1322.8495529741276</v>
      </c>
      <c r="V172" s="104">
        <v>1260.5031557241889</v>
      </c>
      <c r="W172" s="104">
        <v>1366.5953899326751</v>
      </c>
      <c r="X172" s="104">
        <v>1311.5553225625667</v>
      </c>
      <c r="Y172" s="104">
        <v>1349.9129863514281</v>
      </c>
      <c r="DA172" s="132" t="s">
        <v>2405</v>
      </c>
    </row>
    <row r="173" spans="1:105" ht="12" customHeight="1" x14ac:dyDescent="0.25">
      <c r="A173" s="108" t="s">
        <v>53</v>
      </c>
      <c r="B173" s="98">
        <v>764.63853034048236</v>
      </c>
      <c r="C173" s="98">
        <v>840.27670471616307</v>
      </c>
      <c r="D173" s="98">
        <v>816.61241427023106</v>
      </c>
      <c r="E173" s="98">
        <v>787.13074869869172</v>
      </c>
      <c r="F173" s="98">
        <v>797.69189682489275</v>
      </c>
      <c r="G173" s="98">
        <v>752.41935042115847</v>
      </c>
      <c r="H173" s="98">
        <v>789.01856882840752</v>
      </c>
      <c r="I173" s="98">
        <v>768.58748480119482</v>
      </c>
      <c r="J173" s="98">
        <v>707.59538518634645</v>
      </c>
      <c r="K173" s="98">
        <v>751.81281640778161</v>
      </c>
      <c r="L173" s="98">
        <v>730.62699741835274</v>
      </c>
      <c r="M173" s="98">
        <v>743.93943602116599</v>
      </c>
      <c r="N173" s="98">
        <v>731.17753020942143</v>
      </c>
      <c r="O173" s="98">
        <v>828.83617856903675</v>
      </c>
      <c r="P173" s="98">
        <v>826.43856195714466</v>
      </c>
      <c r="Q173" s="98">
        <v>917.79715341355552</v>
      </c>
      <c r="R173" s="98">
        <v>1030.9885853336423</v>
      </c>
      <c r="S173" s="98">
        <v>927.93481904843543</v>
      </c>
      <c r="T173" s="98">
        <v>1016.6015213831666</v>
      </c>
      <c r="U173" s="98">
        <v>995.82064426065881</v>
      </c>
      <c r="V173" s="98">
        <v>940.51273766181214</v>
      </c>
      <c r="W173" s="98">
        <v>1055.0664795972993</v>
      </c>
      <c r="X173" s="98">
        <v>1013.8721239497886</v>
      </c>
      <c r="Y173" s="98">
        <v>1047.143725267563</v>
      </c>
      <c r="DA173" s="63" t="s">
        <v>2406</v>
      </c>
    </row>
    <row r="174" spans="1:105" ht="12" customHeight="1" x14ac:dyDescent="0.25">
      <c r="A174" s="115" t="s">
        <v>52</v>
      </c>
      <c r="B174" s="33">
        <v>314.32183370954709</v>
      </c>
      <c r="C174" s="33">
        <v>224.90122382179462</v>
      </c>
      <c r="D174" s="33">
        <v>234.73408962492772</v>
      </c>
      <c r="E174" s="33">
        <v>258.77805024917592</v>
      </c>
      <c r="F174" s="33">
        <v>259.17817067512601</v>
      </c>
      <c r="G174" s="33">
        <v>316.16181428218329</v>
      </c>
      <c r="H174" s="33">
        <v>305.31033860832287</v>
      </c>
      <c r="I174" s="33">
        <v>309.72567067501723</v>
      </c>
      <c r="J174" s="33">
        <v>292.2112205958677</v>
      </c>
      <c r="K174" s="33">
        <v>304.64068970817999</v>
      </c>
      <c r="L174" s="33">
        <v>317.01732051447385</v>
      </c>
      <c r="M174" s="33">
        <v>337.69922664014422</v>
      </c>
      <c r="N174" s="33">
        <v>339.99302150223565</v>
      </c>
      <c r="O174" s="33">
        <v>342.62135099051909</v>
      </c>
      <c r="P174" s="33">
        <v>342.50171266339845</v>
      </c>
      <c r="Q174" s="33">
        <v>345.41836741422378</v>
      </c>
      <c r="R174" s="33">
        <v>342.40573875752909</v>
      </c>
      <c r="S174" s="33">
        <v>339.58046304534963</v>
      </c>
      <c r="T174" s="33">
        <v>334.75775397966856</v>
      </c>
      <c r="U174" s="33">
        <v>327.02890871346858</v>
      </c>
      <c r="V174" s="33">
        <v>319.99041806237693</v>
      </c>
      <c r="W174" s="33">
        <v>311.52891033537549</v>
      </c>
      <c r="X174" s="33">
        <v>297.6831986127782</v>
      </c>
      <c r="Y174" s="33">
        <v>302.76926108386533</v>
      </c>
      <c r="DA174" s="60" t="s">
        <v>2407</v>
      </c>
    </row>
    <row r="175" spans="1:105" ht="12" customHeight="1" x14ac:dyDescent="0.25">
      <c r="A175" s="121" t="s">
        <v>54</v>
      </c>
      <c r="B175" s="122">
        <v>160.86309777719131</v>
      </c>
      <c r="C175" s="122">
        <v>159.47411290580882</v>
      </c>
      <c r="D175" s="122">
        <v>161.91095218355196</v>
      </c>
      <c r="E175" s="122">
        <v>167.75290009024758</v>
      </c>
      <c r="F175" s="122">
        <v>174.81090814347459</v>
      </c>
      <c r="G175" s="122">
        <v>182.48051008389774</v>
      </c>
      <c r="H175" s="122">
        <v>186.79476950804073</v>
      </c>
      <c r="I175" s="122">
        <v>185.31894631632017</v>
      </c>
      <c r="J175" s="122">
        <v>176.78838607487972</v>
      </c>
      <c r="K175" s="122">
        <v>194.68110639766925</v>
      </c>
      <c r="L175" s="122">
        <v>209.27128995332799</v>
      </c>
      <c r="M175" s="122">
        <v>210.1191585840526</v>
      </c>
      <c r="N175" s="122">
        <v>214.60616367214536</v>
      </c>
      <c r="O175" s="122">
        <v>235.11091056265971</v>
      </c>
      <c r="P175" s="122">
        <v>233.97753833800729</v>
      </c>
      <c r="Q175" s="122">
        <v>252.51125236564258</v>
      </c>
      <c r="R175" s="122">
        <v>250.95946717833453</v>
      </c>
      <c r="S175" s="122">
        <v>269.11907051070699</v>
      </c>
      <c r="T175" s="122">
        <v>281.25588324516355</v>
      </c>
      <c r="U175" s="122">
        <v>278.43519140979942</v>
      </c>
      <c r="V175" s="122">
        <v>277.50014841618514</v>
      </c>
      <c r="W175" s="122">
        <v>275.50174112077042</v>
      </c>
      <c r="X175" s="122">
        <v>264.31684395937833</v>
      </c>
      <c r="Y175" s="122">
        <v>264.62137078990048</v>
      </c>
      <c r="DA175" s="130" t="s">
        <v>2408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2409</v>
      </c>
    </row>
    <row r="177" spans="1:105" ht="12" customHeight="1" x14ac:dyDescent="0.25">
      <c r="A177" s="109" t="s">
        <v>120</v>
      </c>
      <c r="B177" s="33">
        <v>160.86309777719131</v>
      </c>
      <c r="C177" s="33">
        <v>159.47411290580882</v>
      </c>
      <c r="D177" s="33">
        <v>161.91095218355196</v>
      </c>
      <c r="E177" s="33">
        <v>167.75290009024758</v>
      </c>
      <c r="F177" s="33">
        <v>174.81090814347459</v>
      </c>
      <c r="G177" s="33">
        <v>182.48051008389774</v>
      </c>
      <c r="H177" s="33">
        <v>186.79476950804073</v>
      </c>
      <c r="I177" s="33">
        <v>185.31894631632017</v>
      </c>
      <c r="J177" s="33">
        <v>176.78838607487972</v>
      </c>
      <c r="K177" s="33">
        <v>194.68110639766925</v>
      </c>
      <c r="L177" s="33">
        <v>209.27128995332799</v>
      </c>
      <c r="M177" s="33">
        <v>210.1191585840526</v>
      </c>
      <c r="N177" s="33">
        <v>214.60616367214536</v>
      </c>
      <c r="O177" s="33">
        <v>235.11091056265971</v>
      </c>
      <c r="P177" s="33">
        <v>233.97753833800729</v>
      </c>
      <c r="Q177" s="33">
        <v>252.51125236564258</v>
      </c>
      <c r="R177" s="33">
        <v>250.95946717833453</v>
      </c>
      <c r="S177" s="33">
        <v>269.11907051070699</v>
      </c>
      <c r="T177" s="33">
        <v>281.25588324516355</v>
      </c>
      <c r="U177" s="33">
        <v>278.43519140979942</v>
      </c>
      <c r="V177" s="33">
        <v>277.50014841618514</v>
      </c>
      <c r="W177" s="33">
        <v>275.50174112077042</v>
      </c>
      <c r="X177" s="33">
        <v>264.31684395937833</v>
      </c>
      <c r="Y177" s="33">
        <v>264.62137078990048</v>
      </c>
      <c r="DA177" s="60" t="s">
        <v>2410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2412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2413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2414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2415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2416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0</v>
      </c>
      <c r="C8" s="98">
        <f>IF(RES_hhdet_tes!C8=0,0,RES_hhdet_tes!C8*1000*11630/RES_hhdet_num!C3)</f>
        <v>0</v>
      </c>
      <c r="D8" s="98">
        <f>IF(RES_hhdet_tes!D8=0,0,RES_hhdet_tes!D8*1000*11630/RES_hhdet_num!D3)</f>
        <v>0</v>
      </c>
      <c r="E8" s="98">
        <f>IF(RES_hhdet_tes!E8=0,0,RES_hhdet_tes!E8*1000*11630/RES_hhdet_num!E3)</f>
        <v>0</v>
      </c>
      <c r="F8" s="98">
        <f>IF(RES_hhdet_tes!F8=0,0,RES_hhdet_tes!F8*1000*11630/RES_hhdet_num!F3)</f>
        <v>0</v>
      </c>
      <c r="G8" s="98">
        <f>IF(RES_hhdet_tes!G8=0,0,RES_hhdet_tes!G8*1000*11630/RES_hhdet_num!G3)</f>
        <v>0</v>
      </c>
      <c r="H8" s="98">
        <f>IF(RES_hhdet_tes!H8=0,0,RES_hhdet_tes!H8*1000*11630/RES_hhdet_num!H3)</f>
        <v>0</v>
      </c>
      <c r="I8" s="98">
        <f>IF(RES_hhdet_tes!I8=0,0,RES_hhdet_tes!I8*1000*11630/RES_hhdet_num!I3)</f>
        <v>0</v>
      </c>
      <c r="J8" s="98">
        <f>IF(RES_hhdet_tes!J8=0,0,RES_hhdet_tes!J8*1000*11630/RES_hhdet_num!J3)</f>
        <v>0</v>
      </c>
      <c r="K8" s="98">
        <f>IF(RES_hhdet_tes!K8=0,0,RES_hhdet_tes!K8*1000*11630/RES_hhdet_num!K3)</f>
        <v>0</v>
      </c>
      <c r="L8" s="98">
        <f>IF(RES_hhdet_tes!L8=0,0,RES_hhdet_tes!L8*1000*11630/RES_hhdet_num!L3)</f>
        <v>0</v>
      </c>
      <c r="M8" s="98">
        <f>IF(RES_hhdet_tes!M8=0,0,RES_hhdet_tes!M8*1000*11630/RES_hhdet_num!M3)</f>
        <v>0</v>
      </c>
      <c r="N8" s="98">
        <f>IF(RES_hhdet_tes!N8=0,0,RES_hhdet_tes!N8*1000*11630/RES_hhdet_num!N3)</f>
        <v>0</v>
      </c>
      <c r="O8" s="98">
        <f>IF(RES_hhdet_tes!O8=0,0,RES_hhdet_tes!O8*1000*11630/RES_hhdet_num!O3)</f>
        <v>0</v>
      </c>
      <c r="P8" s="98">
        <f>IF(RES_hhdet_tes!P8=0,0,RES_hhdet_tes!P8*1000*11630/RES_hhdet_num!P3)</f>
        <v>0</v>
      </c>
      <c r="Q8" s="98">
        <f>IF(RES_hhdet_tes!Q8=0,0,RES_hhdet_tes!Q8*1000*11630/RES_hhdet_num!Q3)</f>
        <v>0</v>
      </c>
      <c r="R8" s="98">
        <f>IF(RES_hhdet_tes!R8=0,0,RES_hhdet_tes!R8*1000*11630/RES_hhdet_num!R3)</f>
        <v>0</v>
      </c>
      <c r="S8" s="98">
        <f>IF(RES_hhdet_tes!S8=0,0,RES_hhdet_tes!S8*1000*11630/RES_hhdet_num!S3)</f>
        <v>0</v>
      </c>
      <c r="T8" s="98">
        <f>IF(RES_hhdet_tes!T8=0,0,RES_hhdet_tes!T8*1000*11630/RES_hhdet_num!T3)</f>
        <v>0</v>
      </c>
      <c r="U8" s="98">
        <f>IF(RES_hhdet_tes!U8=0,0,RES_hhdet_tes!U8*1000*11630/RES_hhdet_num!U3)</f>
        <v>0</v>
      </c>
      <c r="V8" s="98">
        <f>IF(RES_hhdet_tes!V8=0,0,RES_hhdet_tes!V8*1000*11630/RES_hhdet_num!V3)</f>
        <v>0</v>
      </c>
      <c r="W8" s="98">
        <f>IF(RES_hhdet_tes!W8=0,0,RES_hhdet_tes!W8*1000*11630/RES_hhdet_num!W3)</f>
        <v>0</v>
      </c>
      <c r="X8" s="98">
        <f>IF(RES_hhdet_tes!X8=0,0,RES_hhdet_tes!X8*1000*11630/RES_hhdet_num!X3)</f>
        <v>0</v>
      </c>
      <c r="Y8" s="98">
        <f>IF(RES_hhdet_tes!Y8=0,0,RES_hhdet_tes!Y8*1000*11630/RES_hhdet_num!Y3)</f>
        <v>0</v>
      </c>
      <c r="DA8" s="63" t="s">
        <v>2417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2418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2419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2420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2421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2422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2423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2424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2425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2426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2427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2428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2429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2430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2431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12642.637291392504</v>
      </c>
      <c r="E24" s="117">
        <f t="shared" si="7"/>
        <v>14829.69178632586</v>
      </c>
      <c r="F24" s="117">
        <f t="shared" si="7"/>
        <v>11531.689842571306</v>
      </c>
      <c r="G24" s="117">
        <f t="shared" si="7"/>
        <v>14970.053731220463</v>
      </c>
      <c r="H24" s="117">
        <f t="shared" si="7"/>
        <v>13541.629910536205</v>
      </c>
      <c r="I24" s="117">
        <f t="shared" si="7"/>
        <v>14213.803488971853</v>
      </c>
      <c r="J24" s="117">
        <f t="shared" si="7"/>
        <v>13448.475921530229</v>
      </c>
      <c r="K24" s="117">
        <f t="shared" si="7"/>
        <v>13585.942925838424</v>
      </c>
      <c r="L24" s="117">
        <f t="shared" si="7"/>
        <v>16302.567074903289</v>
      </c>
      <c r="M24" s="117">
        <f t="shared" si="7"/>
        <v>15236.096914864836</v>
      </c>
      <c r="N24" s="117">
        <f t="shared" si="7"/>
        <v>14869.214698182883</v>
      </c>
      <c r="O24" s="117">
        <f t="shared" si="7"/>
        <v>13985.625849143245</v>
      </c>
      <c r="P24" s="117">
        <f t="shared" si="7"/>
        <v>18091.690395174875</v>
      </c>
      <c r="Q24" s="117">
        <f t="shared" si="7"/>
        <v>12724.383372990351</v>
      </c>
      <c r="R24" s="117">
        <f t="shared" ref="R24:V24" si="8">R25+R28+R30+R39</f>
        <v>14487.951187475748</v>
      </c>
      <c r="S24" s="117">
        <f t="shared" si="8"/>
        <v>14959.342411135876</v>
      </c>
      <c r="T24" s="117">
        <f t="shared" si="8"/>
        <v>14509.947585093749</v>
      </c>
      <c r="U24" s="117">
        <f t="shared" si="8"/>
        <v>14537.554265515164</v>
      </c>
      <c r="V24" s="117">
        <f t="shared" si="8"/>
        <v>14662.582663059031</v>
      </c>
      <c r="W24" s="117">
        <f t="shared" ref="W24:Y24" si="9">W25+W28+W30+W39</f>
        <v>14573.08004334209</v>
      </c>
      <c r="X24" s="117">
        <f t="shared" si="9"/>
        <v>13946.507230946458</v>
      </c>
      <c r="Y24" s="117">
        <f t="shared" si="9"/>
        <v>13300.721750713894</v>
      </c>
      <c r="DA24" s="129" t="s">
        <v>2432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11775.618828813205</v>
      </c>
      <c r="E25" s="122">
        <f t="shared" si="10"/>
        <v>13949.230031219173</v>
      </c>
      <c r="F25" s="122">
        <f t="shared" si="10"/>
        <v>10636.302768024923</v>
      </c>
      <c r="G25" s="122">
        <f t="shared" si="10"/>
        <v>14034.826037599052</v>
      </c>
      <c r="H25" s="122">
        <f t="shared" si="10"/>
        <v>12584.693516384832</v>
      </c>
      <c r="I25" s="122">
        <f t="shared" si="10"/>
        <v>13261.772634122044</v>
      </c>
      <c r="J25" s="122">
        <f t="shared" si="10"/>
        <v>12557.915089185437</v>
      </c>
      <c r="K25" s="122">
        <f t="shared" si="10"/>
        <v>12638.282743781097</v>
      </c>
      <c r="L25" s="122">
        <f t="shared" si="10"/>
        <v>15342.25474425822</v>
      </c>
      <c r="M25" s="122">
        <f t="shared" si="10"/>
        <v>14243.160215646243</v>
      </c>
      <c r="N25" s="122">
        <f t="shared" si="10"/>
        <v>13874.458932257836</v>
      </c>
      <c r="O25" s="122">
        <f t="shared" si="10"/>
        <v>12899.634820617617</v>
      </c>
      <c r="P25" s="122">
        <f t="shared" si="10"/>
        <v>17002.291471035631</v>
      </c>
      <c r="Q25" s="122">
        <f t="shared" si="10"/>
        <v>11539.943714576379</v>
      </c>
      <c r="R25" s="122">
        <f t="shared" ref="R25:V25" si="11">SUM(R26:R27)</f>
        <v>13216.354292681357</v>
      </c>
      <c r="S25" s="122">
        <f t="shared" si="11"/>
        <v>13735.224451268341</v>
      </c>
      <c r="T25" s="122">
        <f t="shared" si="11"/>
        <v>13205.580992676909</v>
      </c>
      <c r="U25" s="122">
        <f t="shared" si="11"/>
        <v>13243.51057112046</v>
      </c>
      <c r="V25" s="122">
        <f t="shared" si="11"/>
        <v>13401.16911787165</v>
      </c>
      <c r="W25" s="122">
        <f t="shared" ref="W25:Y25" si="12">SUM(W26:W27)</f>
        <v>13217.511673065805</v>
      </c>
      <c r="X25" s="122">
        <f t="shared" si="12"/>
        <v>12631.530048462289</v>
      </c>
      <c r="Y25" s="122">
        <f t="shared" si="12"/>
        <v>11939.78121823513</v>
      </c>
      <c r="DA25" s="130" t="s">
        <v>2433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11511.906959654641</v>
      </c>
      <c r="E26" s="98">
        <v>13644.010250506199</v>
      </c>
      <c r="F26" s="98">
        <v>10410.73880719483</v>
      </c>
      <c r="G26" s="98">
        <v>13739.752271255053</v>
      </c>
      <c r="H26" s="98">
        <v>12327.416126514814</v>
      </c>
      <c r="I26" s="98">
        <v>12996.513215444669</v>
      </c>
      <c r="J26" s="98">
        <v>12310.511971549715</v>
      </c>
      <c r="K26" s="98">
        <v>12394.097207151641</v>
      </c>
      <c r="L26" s="98">
        <v>15047.629619576117</v>
      </c>
      <c r="M26" s="98">
        <v>13973.329798709592</v>
      </c>
      <c r="N26" s="98">
        <v>13613.181908401193</v>
      </c>
      <c r="O26" s="98">
        <v>12662.044358872065</v>
      </c>
      <c r="P26" s="98">
        <v>16693.973823492179</v>
      </c>
      <c r="Q26" s="98">
        <v>11332.598093542123</v>
      </c>
      <c r="R26" s="98">
        <v>12980.685377164655</v>
      </c>
      <c r="S26" s="98">
        <v>13493.455261918012</v>
      </c>
      <c r="T26" s="98">
        <v>12974.144961873559</v>
      </c>
      <c r="U26" s="98">
        <v>13011.075474249756</v>
      </c>
      <c r="V26" s="98">
        <v>13166.217381055425</v>
      </c>
      <c r="W26" s="98">
        <v>12985.632155027639</v>
      </c>
      <c r="X26" s="98">
        <v>12409.42472325736</v>
      </c>
      <c r="Y26" s="98">
        <v>11729.764925985772</v>
      </c>
      <c r="DA26" s="63" t="s">
        <v>2434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263.7118691585631</v>
      </c>
      <c r="E27" s="98">
        <v>305.2197807129748</v>
      </c>
      <c r="F27" s="98">
        <v>225.56396083009412</v>
      </c>
      <c r="G27" s="98">
        <v>295.07376634399947</v>
      </c>
      <c r="H27" s="98">
        <v>257.27738987001834</v>
      </c>
      <c r="I27" s="98">
        <v>265.25941867737555</v>
      </c>
      <c r="J27" s="98">
        <v>247.40311763572257</v>
      </c>
      <c r="K27" s="98">
        <v>244.18553662945641</v>
      </c>
      <c r="L27" s="98">
        <v>294.6251246821023</v>
      </c>
      <c r="M27" s="98">
        <v>269.8304169366516</v>
      </c>
      <c r="N27" s="98">
        <v>261.27702385664338</v>
      </c>
      <c r="O27" s="98">
        <v>237.59046174555274</v>
      </c>
      <c r="P27" s="98">
        <v>308.31764754345363</v>
      </c>
      <c r="Q27" s="98">
        <v>207.34562103425498</v>
      </c>
      <c r="R27" s="98">
        <v>235.66891551670207</v>
      </c>
      <c r="S27" s="98">
        <v>241.76918935032933</v>
      </c>
      <c r="T27" s="98">
        <v>231.43603080334995</v>
      </c>
      <c r="U27" s="98">
        <v>232.43509687070323</v>
      </c>
      <c r="V27" s="98">
        <v>234.95173681622475</v>
      </c>
      <c r="W27" s="98">
        <v>231.87951803816563</v>
      </c>
      <c r="X27" s="98">
        <v>222.10532520492944</v>
      </c>
      <c r="Y27" s="98">
        <v>210.01629224935769</v>
      </c>
      <c r="DA27" s="63" t="s">
        <v>2435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0.40141714243519411</v>
      </c>
      <c r="F28" s="122">
        <f t="shared" si="13"/>
        <v>0.95616282767226313</v>
      </c>
      <c r="G28" s="122">
        <f t="shared" si="13"/>
        <v>1.5573661565124868</v>
      </c>
      <c r="H28" s="122">
        <f t="shared" si="13"/>
        <v>2.1366212739888812</v>
      </c>
      <c r="I28" s="122">
        <f t="shared" si="13"/>
        <v>2.195761405831552</v>
      </c>
      <c r="J28" s="122">
        <f t="shared" si="13"/>
        <v>2.2860204248523592</v>
      </c>
      <c r="K28" s="122">
        <f t="shared" si="13"/>
        <v>2.3891592714912964</v>
      </c>
      <c r="L28" s="122">
        <f t="shared" si="13"/>
        <v>2.4378236330922163</v>
      </c>
      <c r="M28" s="122">
        <f t="shared" si="13"/>
        <v>1.850625613687896</v>
      </c>
      <c r="N28" s="122">
        <f t="shared" si="13"/>
        <v>1.2695485655528194</v>
      </c>
      <c r="O28" s="122">
        <f t="shared" si="13"/>
        <v>0.92951566345755032</v>
      </c>
      <c r="P28" s="122">
        <f t="shared" si="13"/>
        <v>1.7394358057745838</v>
      </c>
      <c r="Q28" s="122">
        <f t="shared" si="13"/>
        <v>2.6024646859875395</v>
      </c>
      <c r="R28" s="122">
        <f t="shared" si="13"/>
        <v>3.3291784719050628</v>
      </c>
      <c r="S28" s="122">
        <f t="shared" si="13"/>
        <v>3.8956795778797599</v>
      </c>
      <c r="T28" s="122">
        <f t="shared" si="13"/>
        <v>4.5869830932984792</v>
      </c>
      <c r="U28" s="122">
        <f t="shared" si="13"/>
        <v>4.9026211837696128</v>
      </c>
      <c r="V28" s="122">
        <f t="shared" si="13"/>
        <v>5.6330812765110867</v>
      </c>
      <c r="W28" s="122">
        <f t="shared" si="13"/>
        <v>5.6847613584895047</v>
      </c>
      <c r="X28" s="122">
        <f t="shared" si="13"/>
        <v>6.0536803575948621</v>
      </c>
      <c r="Y28" s="122">
        <f t="shared" si="13"/>
        <v>6.4909524841934587</v>
      </c>
      <c r="DA28" s="130" t="s">
        <v>2436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0</v>
      </c>
      <c r="C29" s="98">
        <f>IF(RES_hhdet_tes!C29=0,0,RES_hhdet_tes!C29*1000*11630/RES_hhdet_num!C24)</f>
        <v>0</v>
      </c>
      <c r="D29" s="98">
        <f>IF(RES_hhdet_tes!D29=0,0,RES_hhdet_tes!D29*1000*11630/RES_hhdet_num!D24)</f>
        <v>0</v>
      </c>
      <c r="E29" s="98">
        <f>IF(RES_hhdet_tes!E29=0,0,RES_hhdet_tes!E29*1000*11630/RES_hhdet_num!E24)</f>
        <v>0.40141714243519411</v>
      </c>
      <c r="F29" s="98">
        <f>IF(RES_hhdet_tes!F29=0,0,RES_hhdet_tes!F29*1000*11630/RES_hhdet_num!F24)</f>
        <v>0.95616282767226313</v>
      </c>
      <c r="G29" s="98">
        <f>IF(RES_hhdet_tes!G29=0,0,RES_hhdet_tes!G29*1000*11630/RES_hhdet_num!G24)</f>
        <v>1.5573661565124868</v>
      </c>
      <c r="H29" s="98">
        <f>IF(RES_hhdet_tes!H29=0,0,RES_hhdet_tes!H29*1000*11630/RES_hhdet_num!H24)</f>
        <v>2.1366212739888812</v>
      </c>
      <c r="I29" s="98">
        <f>IF(RES_hhdet_tes!I29=0,0,RES_hhdet_tes!I29*1000*11630/RES_hhdet_num!I24)</f>
        <v>2.195761405831552</v>
      </c>
      <c r="J29" s="98">
        <f>IF(RES_hhdet_tes!J29=0,0,RES_hhdet_tes!J29*1000*11630/RES_hhdet_num!J24)</f>
        <v>2.2860204248523592</v>
      </c>
      <c r="K29" s="98">
        <f>IF(RES_hhdet_tes!K29=0,0,RES_hhdet_tes!K29*1000*11630/RES_hhdet_num!K24)</f>
        <v>2.3891592714912964</v>
      </c>
      <c r="L29" s="98">
        <f>IF(RES_hhdet_tes!L29=0,0,RES_hhdet_tes!L29*1000*11630/RES_hhdet_num!L24)</f>
        <v>2.4378236330922163</v>
      </c>
      <c r="M29" s="98">
        <f>IF(RES_hhdet_tes!M29=0,0,RES_hhdet_tes!M29*1000*11630/RES_hhdet_num!M24)</f>
        <v>1.850625613687896</v>
      </c>
      <c r="N29" s="98">
        <f>IF(RES_hhdet_tes!N29=0,0,RES_hhdet_tes!N29*1000*11630/RES_hhdet_num!N24)</f>
        <v>1.2695485655528194</v>
      </c>
      <c r="O29" s="98">
        <f>IF(RES_hhdet_tes!O29=0,0,RES_hhdet_tes!O29*1000*11630/RES_hhdet_num!O24)</f>
        <v>0.92951566345755032</v>
      </c>
      <c r="P29" s="98">
        <f>IF(RES_hhdet_tes!P29=0,0,RES_hhdet_tes!P29*1000*11630/RES_hhdet_num!P24)</f>
        <v>1.7394358057745838</v>
      </c>
      <c r="Q29" s="98">
        <f>IF(RES_hhdet_tes!Q29=0,0,RES_hhdet_tes!Q29*1000*11630/RES_hhdet_num!Q24)</f>
        <v>2.6024646859875395</v>
      </c>
      <c r="R29" s="98">
        <f>IF(RES_hhdet_tes!R29=0,0,RES_hhdet_tes!R29*1000*11630/RES_hhdet_num!R24)</f>
        <v>3.3291784719050628</v>
      </c>
      <c r="S29" s="98">
        <f>IF(RES_hhdet_tes!S29=0,0,RES_hhdet_tes!S29*1000*11630/RES_hhdet_num!S24)</f>
        <v>3.8956795778797599</v>
      </c>
      <c r="T29" s="98">
        <f>IF(RES_hhdet_tes!T29=0,0,RES_hhdet_tes!T29*1000*11630/RES_hhdet_num!T24)</f>
        <v>4.5869830932984792</v>
      </c>
      <c r="U29" s="98">
        <f>IF(RES_hhdet_tes!U29=0,0,RES_hhdet_tes!U29*1000*11630/RES_hhdet_num!U24)</f>
        <v>4.9026211837696128</v>
      </c>
      <c r="V29" s="98">
        <f>IF(RES_hhdet_tes!V29=0,0,RES_hhdet_tes!V29*1000*11630/RES_hhdet_num!V24)</f>
        <v>5.6330812765110867</v>
      </c>
      <c r="W29" s="98">
        <f>IF(RES_hhdet_tes!W29=0,0,RES_hhdet_tes!W29*1000*11630/RES_hhdet_num!W24)</f>
        <v>5.6847613584895047</v>
      </c>
      <c r="X29" s="98">
        <f>IF(RES_hhdet_tes!X29=0,0,RES_hhdet_tes!X29*1000*11630/RES_hhdet_num!X24)</f>
        <v>6.0536803575948621</v>
      </c>
      <c r="Y29" s="98">
        <f>IF(RES_hhdet_tes!Y29=0,0,RES_hhdet_tes!Y29*1000*11630/RES_hhdet_num!Y24)</f>
        <v>6.4909524841934587</v>
      </c>
      <c r="DA29" s="63" t="s">
        <v>2437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742.27236781862973</v>
      </c>
      <c r="E30" s="122">
        <v>750.48647248978841</v>
      </c>
      <c r="F30" s="122">
        <v>758.95455624634417</v>
      </c>
      <c r="G30" s="122">
        <v>791.64942333988915</v>
      </c>
      <c r="H30" s="122">
        <v>808.59874434050073</v>
      </c>
      <c r="I30" s="122">
        <v>804.35837472635092</v>
      </c>
      <c r="J30" s="122">
        <v>749.33656611919218</v>
      </c>
      <c r="K30" s="122">
        <v>792.00534894610576</v>
      </c>
      <c r="L30" s="122">
        <v>792.81031848087321</v>
      </c>
      <c r="M30" s="122">
        <v>824.9341793005874</v>
      </c>
      <c r="N30" s="122">
        <v>823.17683349563265</v>
      </c>
      <c r="O30" s="122">
        <v>897.67605675214452</v>
      </c>
      <c r="P30" s="122">
        <v>900.62243119621496</v>
      </c>
      <c r="Q30" s="122">
        <v>978.94699925983821</v>
      </c>
      <c r="R30" s="122">
        <v>1065.1908192507799</v>
      </c>
      <c r="S30" s="122">
        <v>1000.1502733736788</v>
      </c>
      <c r="T30" s="122">
        <v>1067.0372323680674</v>
      </c>
      <c r="U30" s="122">
        <v>1055.5140598073228</v>
      </c>
      <c r="V30" s="122">
        <v>1019.7097086243551</v>
      </c>
      <c r="W30" s="122">
        <v>1112.3029339986724</v>
      </c>
      <c r="X30" s="122">
        <v>1078.6928871438806</v>
      </c>
      <c r="Y30" s="122">
        <v>1121.3690759368776</v>
      </c>
      <c r="DA30" s="130" t="s">
        <v>2438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736.23691275764793</v>
      </c>
      <c r="E31" s="98">
        <v>860.45824303649022</v>
      </c>
      <c r="F31" s="98">
        <v>681.37354908431018</v>
      </c>
      <c r="G31" s="98">
        <v>850.78003390197478</v>
      </c>
      <c r="H31" s="98">
        <v>781.55561568823771</v>
      </c>
      <c r="I31" s="98">
        <v>843.53147962054334</v>
      </c>
      <c r="J31" s="98">
        <v>783.35833674928267</v>
      </c>
      <c r="K31" s="98">
        <v>804.92197289029673</v>
      </c>
      <c r="L31" s="98">
        <v>778.4287655578438</v>
      </c>
      <c r="M31" s="98">
        <v>837.9823237187718</v>
      </c>
      <c r="N31" s="98">
        <v>761.19239229335392</v>
      </c>
      <c r="O31" s="98">
        <v>822.26644449165315</v>
      </c>
      <c r="P31" s="98">
        <v>1171.7177338049103</v>
      </c>
      <c r="Q31" s="98">
        <v>845.9951666740244</v>
      </c>
      <c r="R31" s="98">
        <v>982.88293827043492</v>
      </c>
      <c r="S31" s="98">
        <v>1034.8310212257659</v>
      </c>
      <c r="T31" s="98">
        <v>1026.6723746869141</v>
      </c>
      <c r="U31" s="98">
        <v>1023.8237802494077</v>
      </c>
      <c r="V31" s="98">
        <v>960.49954332696177</v>
      </c>
      <c r="W31" s="98">
        <v>0</v>
      </c>
      <c r="X31" s="98">
        <v>0</v>
      </c>
      <c r="Y31" s="98">
        <v>0</v>
      </c>
      <c r="DA31" s="63" t="s">
        <v>2439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2440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2441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2442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742.30565364871984</v>
      </c>
      <c r="E35" s="101">
        <v>749.82371974837281</v>
      </c>
      <c r="F35" s="101">
        <v>759.37394605171141</v>
      </c>
      <c r="G35" s="101">
        <v>791.34076364892826</v>
      </c>
      <c r="H35" s="101">
        <v>808.71187688606278</v>
      </c>
      <c r="I35" s="101">
        <v>804.19484993734113</v>
      </c>
      <c r="J35" s="101">
        <v>749.20681690303388</v>
      </c>
      <c r="K35" s="101">
        <v>792.00086870879784</v>
      </c>
      <c r="L35" s="101">
        <v>792.8753811129875</v>
      </c>
      <c r="M35" s="101">
        <v>824.96812078748781</v>
      </c>
      <c r="N35" s="101">
        <v>823.27938900247364</v>
      </c>
      <c r="O35" s="101">
        <v>897.8116828325401</v>
      </c>
      <c r="P35" s="101">
        <v>900.29126043654765</v>
      </c>
      <c r="Q35" s="101">
        <v>979.2584341404937</v>
      </c>
      <c r="R35" s="101">
        <v>1065.4186228596359</v>
      </c>
      <c r="S35" s="101">
        <v>1000.1552943090262</v>
      </c>
      <c r="T35" s="101">
        <v>1067.1037067213351</v>
      </c>
      <c r="U35" s="101">
        <v>1055.4905438390724</v>
      </c>
      <c r="V35" s="101">
        <v>1019.6639817482287</v>
      </c>
      <c r="W35" s="101">
        <v>1112.2509054498371</v>
      </c>
      <c r="X35" s="101">
        <v>1078.6419786834481</v>
      </c>
      <c r="Y35" s="101">
        <v>1121.3813629590752</v>
      </c>
      <c r="DA35" s="131" t="s">
        <v>2443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742.33115401202076</v>
      </c>
      <c r="E36" s="104">
        <v>749.90817146519476</v>
      </c>
      <c r="F36" s="104">
        <v>759.44671454085289</v>
      </c>
      <c r="G36" s="104">
        <v>791.42291314683894</v>
      </c>
      <c r="H36" s="104">
        <v>808.79710486196893</v>
      </c>
      <c r="I36" s="104">
        <v>804.07786337644188</v>
      </c>
      <c r="J36" s="104">
        <v>749.17611928372264</v>
      </c>
      <c r="K36" s="104">
        <v>791.74473529390411</v>
      </c>
      <c r="L36" s="104">
        <v>792.63208142906251</v>
      </c>
      <c r="M36" s="104">
        <v>824.66542019985559</v>
      </c>
      <c r="N36" s="104">
        <v>823.08949271757126</v>
      </c>
      <c r="O36" s="104">
        <v>897.73933299699877</v>
      </c>
      <c r="P36" s="104">
        <v>899.80821476093229</v>
      </c>
      <c r="Q36" s="104">
        <v>978.63165985825447</v>
      </c>
      <c r="R36" s="104">
        <v>1064.8044378430177</v>
      </c>
      <c r="S36" s="104">
        <v>999.66665501292357</v>
      </c>
      <c r="T36" s="104">
        <v>1067.1324358718207</v>
      </c>
      <c r="U36" s="104">
        <v>1055.9624675278685</v>
      </c>
      <c r="V36" s="104">
        <v>1020.3148274240723</v>
      </c>
      <c r="W36" s="104">
        <v>1112.7019053954346</v>
      </c>
      <c r="X36" s="104">
        <v>1079.077642543328</v>
      </c>
      <c r="Y36" s="104">
        <v>1121.2740605872164</v>
      </c>
      <c r="DA36" s="132" t="s">
        <v>2444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507.88955469040104</v>
      </c>
      <c r="E37" s="98">
        <v>491.5134504401405</v>
      </c>
      <c r="F37" s="98">
        <v>500.71849316147137</v>
      </c>
      <c r="G37" s="98">
        <v>475.89973701772198</v>
      </c>
      <c r="H37" s="98">
        <v>504.10710434572474</v>
      </c>
      <c r="I37" s="98">
        <v>494.85684036702179</v>
      </c>
      <c r="J37" s="98">
        <v>457.09020522573155</v>
      </c>
      <c r="K37" s="98">
        <v>486.98231627090331</v>
      </c>
      <c r="L37" s="98">
        <v>475.15958968823327</v>
      </c>
      <c r="M37" s="98">
        <v>486.15030426373579</v>
      </c>
      <c r="N37" s="98">
        <v>481.93440210172452</v>
      </c>
      <c r="O37" s="98">
        <v>553.57787278669366</v>
      </c>
      <c r="P37" s="98">
        <v>556.84482225325723</v>
      </c>
      <c r="Q37" s="98">
        <v>632.2188916142569</v>
      </c>
      <c r="R37" s="98">
        <v>721.39163949216788</v>
      </c>
      <c r="S37" s="98">
        <v>659.40354332220977</v>
      </c>
      <c r="T37" s="98">
        <v>732.83856677483834</v>
      </c>
      <c r="U37" s="98">
        <v>730.05874924568968</v>
      </c>
      <c r="V37" s="98">
        <v>701.90573759146673</v>
      </c>
      <c r="W37" s="98">
        <v>802.66537471243873</v>
      </c>
      <c r="X37" s="98">
        <v>782.68664787581076</v>
      </c>
      <c r="Y37" s="98">
        <v>819.71299567118433</v>
      </c>
      <c r="DA37" s="63" t="s">
        <v>2445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234.44159932161978</v>
      </c>
      <c r="E38" s="98">
        <v>258.39472102505431</v>
      </c>
      <c r="F38" s="98">
        <v>258.72822137938158</v>
      </c>
      <c r="G38" s="98">
        <v>315.52317612911685</v>
      </c>
      <c r="H38" s="98">
        <v>304.69000051624408</v>
      </c>
      <c r="I38" s="98">
        <v>309.22102300942015</v>
      </c>
      <c r="J38" s="98">
        <v>292.0859140579912</v>
      </c>
      <c r="K38" s="98">
        <v>304.76241902300063</v>
      </c>
      <c r="L38" s="98">
        <v>317.47249174082924</v>
      </c>
      <c r="M38" s="98">
        <v>338.5151159361198</v>
      </c>
      <c r="N38" s="98">
        <v>341.15509061584675</v>
      </c>
      <c r="O38" s="98">
        <v>344.16146021030505</v>
      </c>
      <c r="P38" s="98">
        <v>342.96339250767517</v>
      </c>
      <c r="Q38" s="98">
        <v>346.41276824399756</v>
      </c>
      <c r="R38" s="98">
        <v>343.41279835084958</v>
      </c>
      <c r="S38" s="98">
        <v>340.26311169071374</v>
      </c>
      <c r="T38" s="98">
        <v>334.29386909698235</v>
      </c>
      <c r="U38" s="98">
        <v>325.9037182821786</v>
      </c>
      <c r="V38" s="98">
        <v>318.40908983260562</v>
      </c>
      <c r="W38" s="98">
        <v>310.03653068299582</v>
      </c>
      <c r="X38" s="98">
        <v>296.39099466751719</v>
      </c>
      <c r="Y38" s="98">
        <v>301.56106491603191</v>
      </c>
      <c r="DA38" s="63" t="s">
        <v>2446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124.74609476066902</v>
      </c>
      <c r="E39" s="122">
        <v>129.57386547446444</v>
      </c>
      <c r="F39" s="122">
        <v>135.47635547236601</v>
      </c>
      <c r="G39" s="122">
        <v>142.0209041250088</v>
      </c>
      <c r="H39" s="122">
        <v>146.20102853688329</v>
      </c>
      <c r="I39" s="122">
        <v>145.47671871762657</v>
      </c>
      <c r="J39" s="122">
        <v>138.93824580074715</v>
      </c>
      <c r="K39" s="122">
        <v>153.26567383972861</v>
      </c>
      <c r="L39" s="122">
        <v>165.06418853110344</v>
      </c>
      <c r="M39" s="122">
        <v>166.15189430431681</v>
      </c>
      <c r="N39" s="122">
        <v>170.30938386386126</v>
      </c>
      <c r="O39" s="122">
        <v>187.38545611002462</v>
      </c>
      <c r="P39" s="122">
        <v>187.03705713725466</v>
      </c>
      <c r="Q39" s="122">
        <v>202.89019446814572</v>
      </c>
      <c r="R39" s="122">
        <v>203.07689707170567</v>
      </c>
      <c r="S39" s="122">
        <v>220.07200691597521</v>
      </c>
      <c r="T39" s="122">
        <v>232.74237695547325</v>
      </c>
      <c r="U39" s="122">
        <v>233.62701340361087</v>
      </c>
      <c r="V39" s="122">
        <v>236.07075528651336</v>
      </c>
      <c r="W39" s="122">
        <v>237.58067491912277</v>
      </c>
      <c r="X39" s="122">
        <v>230.2306149826922</v>
      </c>
      <c r="Y39" s="122">
        <v>233.08050405769288</v>
      </c>
      <c r="DA39" s="130" t="s">
        <v>2447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2448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124.74609476066902</v>
      </c>
      <c r="E41" s="33">
        <v>129.57386547446444</v>
      </c>
      <c r="F41" s="33">
        <v>135.47635547236601</v>
      </c>
      <c r="G41" s="33">
        <v>142.0209041250088</v>
      </c>
      <c r="H41" s="33">
        <v>146.20102853688329</v>
      </c>
      <c r="I41" s="33">
        <v>145.47671871762657</v>
      </c>
      <c r="J41" s="33">
        <v>138.93824580074715</v>
      </c>
      <c r="K41" s="33">
        <v>153.26567383972861</v>
      </c>
      <c r="L41" s="33">
        <v>165.06418853110344</v>
      </c>
      <c r="M41" s="33">
        <v>166.15189430431681</v>
      </c>
      <c r="N41" s="33">
        <v>170.30938386386126</v>
      </c>
      <c r="O41" s="33">
        <v>187.38545611002462</v>
      </c>
      <c r="P41" s="33">
        <v>187.03705713725466</v>
      </c>
      <c r="Q41" s="33">
        <v>202.89019446814572</v>
      </c>
      <c r="R41" s="33">
        <v>203.07689707170567</v>
      </c>
      <c r="S41" s="33">
        <v>220.07200691597521</v>
      </c>
      <c r="T41" s="33">
        <v>232.74237695547325</v>
      </c>
      <c r="U41" s="33">
        <v>233.62701340361087</v>
      </c>
      <c r="V41" s="33">
        <v>236.07075528651336</v>
      </c>
      <c r="W41" s="33">
        <v>237.58067491912277</v>
      </c>
      <c r="X41" s="33">
        <v>230.2306149826922</v>
      </c>
      <c r="Y41" s="33">
        <v>233.08050405769288</v>
      </c>
      <c r="DA41" s="60" t="s">
        <v>2449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12284.867014767256</v>
      </c>
      <c r="C43" s="117">
        <f t="shared" si="14"/>
        <v>12520.517834246175</v>
      </c>
      <c r="D43" s="117">
        <f t="shared" si="14"/>
        <v>12492.597703780166</v>
      </c>
      <c r="E43" s="117">
        <f t="shared" si="14"/>
        <v>13071.727911660104</v>
      </c>
      <c r="F43" s="117">
        <f t="shared" si="14"/>
        <v>10531.854482178236</v>
      </c>
      <c r="G43" s="117">
        <f t="shared" si="14"/>
        <v>16089.286363593848</v>
      </c>
      <c r="H43" s="117">
        <f t="shared" si="14"/>
        <v>13647.169569421343</v>
      </c>
      <c r="I43" s="117">
        <f t="shared" si="14"/>
        <v>12905.952528820151</v>
      </c>
      <c r="J43" s="117">
        <f t="shared" si="14"/>
        <v>13173.958419708611</v>
      </c>
      <c r="K43" s="117">
        <f t="shared" si="14"/>
        <v>13795.407980761209</v>
      </c>
      <c r="L43" s="117">
        <f t="shared" si="14"/>
        <v>14751.038271039935</v>
      </c>
      <c r="M43" s="117">
        <f t="shared" si="14"/>
        <v>14396.377228693558</v>
      </c>
      <c r="N43" s="117">
        <f t="shared" si="14"/>
        <v>15554.445195226786</v>
      </c>
      <c r="O43" s="117">
        <f t="shared" si="14"/>
        <v>15743.613738275859</v>
      </c>
      <c r="P43" s="117">
        <f t="shared" si="14"/>
        <v>14514.328807064569</v>
      </c>
      <c r="Q43" s="117">
        <f t="shared" si="14"/>
        <v>15085.215436967239</v>
      </c>
      <c r="R43" s="117">
        <f t="shared" ref="R43:V43" si="15">R44+R47+R49+R58</f>
        <v>14528.440716881931</v>
      </c>
      <c r="S43" s="117">
        <f t="shared" si="15"/>
        <v>15063.166974532287</v>
      </c>
      <c r="T43" s="117">
        <f t="shared" si="15"/>
        <v>14072.002313462848</v>
      </c>
      <c r="U43" s="117">
        <f t="shared" si="15"/>
        <v>13877.367287254629</v>
      </c>
      <c r="V43" s="117">
        <f t="shared" si="15"/>
        <v>15011.996820509297</v>
      </c>
      <c r="W43" s="117">
        <f t="shared" ref="W43:Y43" si="16">W44+W47+W49+W58</f>
        <v>16141.176101146719</v>
      </c>
      <c r="X43" s="117">
        <f t="shared" si="16"/>
        <v>13151.837392306148</v>
      </c>
      <c r="Y43" s="117">
        <f t="shared" si="16"/>
        <v>13178.983011418371</v>
      </c>
      <c r="DA43" s="129" t="s">
        <v>2450</v>
      </c>
    </row>
    <row r="44" spans="1:105" ht="12.95" customHeight="1" x14ac:dyDescent="0.25">
      <c r="A44" s="121" t="s">
        <v>57</v>
      </c>
      <c r="B44" s="122">
        <f t="shared" ref="B44:Q44" si="17">SUM(B45:B46)</f>
        <v>11354.962376917319</v>
      </c>
      <c r="C44" s="122">
        <f t="shared" si="17"/>
        <v>11644.764264571215</v>
      </c>
      <c r="D44" s="122">
        <f t="shared" si="17"/>
        <v>11618.108917229283</v>
      </c>
      <c r="E44" s="122">
        <f t="shared" si="17"/>
        <v>12175.835491532791</v>
      </c>
      <c r="F44" s="122">
        <f t="shared" si="17"/>
        <v>9759.4432537631601</v>
      </c>
      <c r="G44" s="122">
        <f t="shared" si="17"/>
        <v>15034.57140410395</v>
      </c>
      <c r="H44" s="122">
        <f t="shared" si="17"/>
        <v>12711.146810927294</v>
      </c>
      <c r="I44" s="122">
        <f t="shared" si="17"/>
        <v>11990.929796778468</v>
      </c>
      <c r="J44" s="122">
        <f t="shared" si="17"/>
        <v>12270.087840571035</v>
      </c>
      <c r="K44" s="122">
        <f t="shared" si="17"/>
        <v>12826.101623734561</v>
      </c>
      <c r="L44" s="122">
        <f t="shared" si="17"/>
        <v>13884.823259518198</v>
      </c>
      <c r="M44" s="122">
        <f t="shared" si="17"/>
        <v>13454.890145763897</v>
      </c>
      <c r="N44" s="122">
        <f t="shared" si="17"/>
        <v>14580.174319216543</v>
      </c>
      <c r="O44" s="122">
        <f t="shared" si="17"/>
        <v>14634.746080284247</v>
      </c>
      <c r="P44" s="122">
        <f t="shared" si="17"/>
        <v>13405.206019369767</v>
      </c>
      <c r="Q44" s="122">
        <f t="shared" si="17"/>
        <v>13847.787335070529</v>
      </c>
      <c r="R44" s="122">
        <f t="shared" ref="R44:V44" si="18">SUM(R45:R46)</f>
        <v>13305.633365896245</v>
      </c>
      <c r="S44" s="122">
        <f t="shared" si="18"/>
        <v>13847.020705960049</v>
      </c>
      <c r="T44" s="122">
        <f t="shared" si="18"/>
        <v>12822.155953593678</v>
      </c>
      <c r="U44" s="122">
        <f t="shared" si="18"/>
        <v>12560.087093749449</v>
      </c>
      <c r="V44" s="122">
        <f t="shared" si="18"/>
        <v>13543.687418993173</v>
      </c>
      <c r="W44" s="122">
        <f t="shared" ref="W44:Y44" si="19">SUM(W45:W46)</f>
        <v>14902.93094698815</v>
      </c>
      <c r="X44" s="122">
        <f t="shared" si="19"/>
        <v>11840.064288004747</v>
      </c>
      <c r="Y44" s="122">
        <f t="shared" si="19"/>
        <v>11852.985576263694</v>
      </c>
      <c r="DA44" s="130" t="s">
        <v>2451</v>
      </c>
    </row>
    <row r="45" spans="1:105" ht="12" customHeight="1" x14ac:dyDescent="0.25">
      <c r="A45" s="97" t="s">
        <v>211</v>
      </c>
      <c r="B45" s="98">
        <v>11086.896667883664</v>
      </c>
      <c r="C45" s="98">
        <v>11376.871946708803</v>
      </c>
      <c r="D45" s="98">
        <v>11357.924440881123</v>
      </c>
      <c r="E45" s="98">
        <v>11909.418934460782</v>
      </c>
      <c r="F45" s="98">
        <v>9552.4748434210633</v>
      </c>
      <c r="G45" s="98">
        <v>14718.478593427712</v>
      </c>
      <c r="H45" s="98">
        <v>12451.284250944234</v>
      </c>
      <c r="I45" s="98">
        <v>11751.089531449923</v>
      </c>
      <c r="J45" s="98">
        <v>12028.355199136338</v>
      </c>
      <c r="K45" s="98">
        <v>12578.28721956666</v>
      </c>
      <c r="L45" s="98">
        <v>13618.18593324414</v>
      </c>
      <c r="M45" s="98">
        <v>13199.99315921732</v>
      </c>
      <c r="N45" s="98">
        <v>14305.607608396633</v>
      </c>
      <c r="O45" s="98">
        <v>14365.197668480667</v>
      </c>
      <c r="P45" s="98">
        <v>13162.117516166047</v>
      </c>
      <c r="Q45" s="98">
        <v>13598.975197337681</v>
      </c>
      <c r="R45" s="98">
        <v>13068.372460493607</v>
      </c>
      <c r="S45" s="98">
        <v>13603.283664539656</v>
      </c>
      <c r="T45" s="98">
        <v>12597.439685382011</v>
      </c>
      <c r="U45" s="98">
        <v>12339.646671652732</v>
      </c>
      <c r="V45" s="98">
        <v>13306.237025374539</v>
      </c>
      <c r="W45" s="98">
        <v>14641.483517939492</v>
      </c>
      <c r="X45" s="98">
        <v>11631.875626849269</v>
      </c>
      <c r="Y45" s="98">
        <v>11644.495986939379</v>
      </c>
      <c r="DA45" s="63" t="s">
        <v>2452</v>
      </c>
    </row>
    <row r="46" spans="1:105" ht="12" customHeight="1" x14ac:dyDescent="0.25">
      <c r="A46" s="97" t="s">
        <v>53</v>
      </c>
      <c r="B46" s="98">
        <v>268.0657090336552</v>
      </c>
      <c r="C46" s="98">
        <v>267.89231786241163</v>
      </c>
      <c r="D46" s="98">
        <v>260.18447634816067</v>
      </c>
      <c r="E46" s="98">
        <v>266.41655707200965</v>
      </c>
      <c r="F46" s="98">
        <v>206.96841034209652</v>
      </c>
      <c r="G46" s="98">
        <v>316.09281067623903</v>
      </c>
      <c r="H46" s="98">
        <v>259.86255998306018</v>
      </c>
      <c r="I46" s="98">
        <v>239.84026532854566</v>
      </c>
      <c r="J46" s="98">
        <v>241.7326414346978</v>
      </c>
      <c r="K46" s="98">
        <v>247.81440416790005</v>
      </c>
      <c r="L46" s="98">
        <v>266.63732627405869</v>
      </c>
      <c r="M46" s="98">
        <v>254.89698654657664</v>
      </c>
      <c r="N46" s="98">
        <v>274.56671081991027</v>
      </c>
      <c r="O46" s="98">
        <v>269.54841180358108</v>
      </c>
      <c r="P46" s="98">
        <v>243.08850320372034</v>
      </c>
      <c r="Q46" s="98">
        <v>248.81213773284782</v>
      </c>
      <c r="R46" s="98">
        <v>237.26090540263772</v>
      </c>
      <c r="S46" s="98">
        <v>243.73704142039284</v>
      </c>
      <c r="T46" s="98">
        <v>224.71626821166601</v>
      </c>
      <c r="U46" s="98">
        <v>220.44042209671684</v>
      </c>
      <c r="V46" s="98">
        <v>237.45039361863388</v>
      </c>
      <c r="W46" s="98">
        <v>261.44742904865785</v>
      </c>
      <c r="X46" s="98">
        <v>208.18866115547848</v>
      </c>
      <c r="Y46" s="98">
        <v>208.4895893243156</v>
      </c>
      <c r="DA46" s="63" t="s">
        <v>2453</v>
      </c>
    </row>
    <row r="47" spans="1:105" ht="12.95" customHeight="1" x14ac:dyDescent="0.25">
      <c r="A47" s="121" t="s">
        <v>92</v>
      </c>
      <c r="B47" s="122">
        <f t="shared" ref="B47:Y47" si="20">B48</f>
        <v>0.66850583273953534</v>
      </c>
      <c r="C47" s="122">
        <f t="shared" si="20"/>
        <v>0.74985218933876951</v>
      </c>
      <c r="D47" s="122">
        <f t="shared" si="20"/>
        <v>0.85090235654025637</v>
      </c>
      <c r="E47" s="122">
        <f t="shared" si="20"/>
        <v>0.82235518773413863</v>
      </c>
      <c r="F47" s="122">
        <f t="shared" si="20"/>
        <v>0.77644403300997045</v>
      </c>
      <c r="G47" s="122">
        <f t="shared" si="20"/>
        <v>0.66011397675604544</v>
      </c>
      <c r="H47" s="122">
        <f t="shared" si="20"/>
        <v>0.58834661340630401</v>
      </c>
      <c r="I47" s="122">
        <f t="shared" si="20"/>
        <v>0.57678500003981314</v>
      </c>
      <c r="J47" s="122">
        <f t="shared" si="20"/>
        <v>0.60653146143636405</v>
      </c>
      <c r="K47" s="122">
        <f t="shared" si="20"/>
        <v>0.55378519917445335</v>
      </c>
      <c r="L47" s="122">
        <f t="shared" si="20"/>
        <v>0.69155334023300719</v>
      </c>
      <c r="M47" s="122">
        <f t="shared" si="20"/>
        <v>1.0248274363162955</v>
      </c>
      <c r="N47" s="122">
        <f t="shared" si="20"/>
        <v>1.9911514963089429</v>
      </c>
      <c r="O47" s="122">
        <f t="shared" si="20"/>
        <v>3.0897133738754587</v>
      </c>
      <c r="P47" s="122">
        <f t="shared" si="20"/>
        <v>4.3448245159435732</v>
      </c>
      <c r="Q47" s="122">
        <f t="shared" si="20"/>
        <v>4.6640522714925652</v>
      </c>
      <c r="R47" s="122">
        <f t="shared" si="20"/>
        <v>4.9563344152970625</v>
      </c>
      <c r="S47" s="122">
        <f t="shared" si="20"/>
        <v>4.8971465457353673</v>
      </c>
      <c r="T47" s="122">
        <f t="shared" si="20"/>
        <v>4.5560595193350686</v>
      </c>
      <c r="U47" s="122">
        <f t="shared" si="20"/>
        <v>3.5607464852970967</v>
      </c>
      <c r="V47" s="122">
        <f t="shared" si="20"/>
        <v>2.8281633099888865</v>
      </c>
      <c r="W47" s="122">
        <f t="shared" si="20"/>
        <v>2.4990917349888173</v>
      </c>
      <c r="X47" s="122">
        <f t="shared" si="20"/>
        <v>2.7676535121328505</v>
      </c>
      <c r="Y47" s="122">
        <f t="shared" si="20"/>
        <v>3.0187072475511867</v>
      </c>
      <c r="DA47" s="130" t="s">
        <v>2454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0.66850583273953534</v>
      </c>
      <c r="C48" s="98">
        <f>IF(RES_hhdet_tes!C48=0,0,RES_hhdet_tes!C48*1000*11630/RES_hhdet_num!C43)</f>
        <v>0.74985218933876951</v>
      </c>
      <c r="D48" s="98">
        <f>IF(RES_hhdet_tes!D48=0,0,RES_hhdet_tes!D48*1000*11630/RES_hhdet_num!D43)</f>
        <v>0.85090235654025637</v>
      </c>
      <c r="E48" s="98">
        <f>IF(RES_hhdet_tes!E48=0,0,RES_hhdet_tes!E48*1000*11630/RES_hhdet_num!E43)</f>
        <v>0.82235518773413863</v>
      </c>
      <c r="F48" s="98">
        <f>IF(RES_hhdet_tes!F48=0,0,RES_hhdet_tes!F48*1000*11630/RES_hhdet_num!F43)</f>
        <v>0.77644403300997045</v>
      </c>
      <c r="G48" s="98">
        <f>IF(RES_hhdet_tes!G48=0,0,RES_hhdet_tes!G48*1000*11630/RES_hhdet_num!G43)</f>
        <v>0.66011397675604544</v>
      </c>
      <c r="H48" s="98">
        <f>IF(RES_hhdet_tes!H48=0,0,RES_hhdet_tes!H48*1000*11630/RES_hhdet_num!H43)</f>
        <v>0.58834661340630401</v>
      </c>
      <c r="I48" s="98">
        <f>IF(RES_hhdet_tes!I48=0,0,RES_hhdet_tes!I48*1000*11630/RES_hhdet_num!I43)</f>
        <v>0.57678500003981314</v>
      </c>
      <c r="J48" s="98">
        <f>IF(RES_hhdet_tes!J48=0,0,RES_hhdet_tes!J48*1000*11630/RES_hhdet_num!J43)</f>
        <v>0.60653146143636405</v>
      </c>
      <c r="K48" s="98">
        <f>IF(RES_hhdet_tes!K48=0,0,RES_hhdet_tes!K48*1000*11630/RES_hhdet_num!K43)</f>
        <v>0.55378519917445335</v>
      </c>
      <c r="L48" s="98">
        <f>IF(RES_hhdet_tes!L48=0,0,RES_hhdet_tes!L48*1000*11630/RES_hhdet_num!L43)</f>
        <v>0.69155334023300719</v>
      </c>
      <c r="M48" s="98">
        <f>IF(RES_hhdet_tes!M48=0,0,RES_hhdet_tes!M48*1000*11630/RES_hhdet_num!M43)</f>
        <v>1.0248274363162955</v>
      </c>
      <c r="N48" s="98">
        <f>IF(RES_hhdet_tes!N48=0,0,RES_hhdet_tes!N48*1000*11630/RES_hhdet_num!N43)</f>
        <v>1.9911514963089429</v>
      </c>
      <c r="O48" s="98">
        <f>IF(RES_hhdet_tes!O48=0,0,RES_hhdet_tes!O48*1000*11630/RES_hhdet_num!O43)</f>
        <v>3.0897133738754587</v>
      </c>
      <c r="P48" s="98">
        <f>IF(RES_hhdet_tes!P48=0,0,RES_hhdet_tes!P48*1000*11630/RES_hhdet_num!P43)</f>
        <v>4.3448245159435732</v>
      </c>
      <c r="Q48" s="98">
        <f>IF(RES_hhdet_tes!Q48=0,0,RES_hhdet_tes!Q48*1000*11630/RES_hhdet_num!Q43)</f>
        <v>4.6640522714925652</v>
      </c>
      <c r="R48" s="98">
        <f>IF(RES_hhdet_tes!R48=0,0,RES_hhdet_tes!R48*1000*11630/RES_hhdet_num!R43)</f>
        <v>4.9563344152970625</v>
      </c>
      <c r="S48" s="98">
        <f>IF(RES_hhdet_tes!S48=0,0,RES_hhdet_tes!S48*1000*11630/RES_hhdet_num!S43)</f>
        <v>4.8971465457353673</v>
      </c>
      <c r="T48" s="98">
        <f>IF(RES_hhdet_tes!T48=0,0,RES_hhdet_tes!T48*1000*11630/RES_hhdet_num!T43)</f>
        <v>4.5560595193350686</v>
      </c>
      <c r="U48" s="98">
        <f>IF(RES_hhdet_tes!U48=0,0,RES_hhdet_tes!U48*1000*11630/RES_hhdet_num!U43)</f>
        <v>3.5607464852970967</v>
      </c>
      <c r="V48" s="98">
        <f>IF(RES_hhdet_tes!V48=0,0,RES_hhdet_tes!V48*1000*11630/RES_hhdet_num!V43)</f>
        <v>2.8281633099888865</v>
      </c>
      <c r="W48" s="98">
        <f>IF(RES_hhdet_tes!W48=0,0,RES_hhdet_tes!W48*1000*11630/RES_hhdet_num!W43)</f>
        <v>2.4990917349888173</v>
      </c>
      <c r="X48" s="98">
        <f>IF(RES_hhdet_tes!X48=0,0,RES_hhdet_tes!X48*1000*11630/RES_hhdet_num!X43)</f>
        <v>2.7676535121328505</v>
      </c>
      <c r="Y48" s="98">
        <f>IF(RES_hhdet_tes!Y48=0,0,RES_hhdet_tes!Y48*1000*11630/RES_hhdet_num!Y43)</f>
        <v>3.0187072475511867</v>
      </c>
      <c r="DA48" s="63" t="s">
        <v>2455</v>
      </c>
    </row>
    <row r="49" spans="1:105" ht="12" customHeight="1" x14ac:dyDescent="0.25">
      <c r="A49" s="121" t="s">
        <v>55</v>
      </c>
      <c r="B49" s="122">
        <v>805.74126278114011</v>
      </c>
      <c r="C49" s="122">
        <v>752.36904990849484</v>
      </c>
      <c r="D49" s="122">
        <v>748.89178943367381</v>
      </c>
      <c r="E49" s="122">
        <v>765.49619946511427</v>
      </c>
      <c r="F49" s="122">
        <v>636.15842890969827</v>
      </c>
      <c r="G49" s="122">
        <v>912.03394138813474</v>
      </c>
      <c r="H49" s="122">
        <v>789.23338334376024</v>
      </c>
      <c r="I49" s="122">
        <v>768.9692283240189</v>
      </c>
      <c r="J49" s="122">
        <v>764.3258018753919</v>
      </c>
      <c r="K49" s="122">
        <v>815.48689798774546</v>
      </c>
      <c r="L49" s="122">
        <v>700.4592696504003</v>
      </c>
      <c r="M49" s="122">
        <v>774.31036118902819</v>
      </c>
      <c r="N49" s="122">
        <v>801.97034065007244</v>
      </c>
      <c r="O49" s="122">
        <v>918.39248850771219</v>
      </c>
      <c r="P49" s="122">
        <v>917.74090604160244</v>
      </c>
      <c r="Q49" s="122">
        <v>1029.8738551570714</v>
      </c>
      <c r="R49" s="122">
        <v>1014.7741194986826</v>
      </c>
      <c r="S49" s="122">
        <v>991.17711511052664</v>
      </c>
      <c r="T49" s="122">
        <v>1012.547923394362</v>
      </c>
      <c r="U49" s="122">
        <v>1080.0924336162718</v>
      </c>
      <c r="V49" s="122">
        <v>1229.4104829196224</v>
      </c>
      <c r="W49" s="122">
        <v>998.16538750445363</v>
      </c>
      <c r="X49" s="122">
        <v>1078.7748358065774</v>
      </c>
      <c r="Y49" s="122">
        <v>1089.8982238494339</v>
      </c>
      <c r="DA49" s="130" t="s">
        <v>2456</v>
      </c>
    </row>
    <row r="50" spans="1:105" ht="12" customHeight="1" x14ac:dyDescent="0.25">
      <c r="A50" s="97" t="s">
        <v>138</v>
      </c>
      <c r="B50" s="98">
        <v>806.50157826620955</v>
      </c>
      <c r="C50" s="98">
        <v>752.6299124771341</v>
      </c>
      <c r="D50" s="98">
        <v>749.12263338166338</v>
      </c>
      <c r="E50" s="98">
        <v>766.08360222533997</v>
      </c>
      <c r="F50" s="98">
        <v>631.12051121390516</v>
      </c>
      <c r="G50" s="98">
        <v>916.83810092564454</v>
      </c>
      <c r="H50" s="98">
        <v>788.42114793906876</v>
      </c>
      <c r="I50" s="98">
        <v>767.53501291418763</v>
      </c>
      <c r="J50" s="98">
        <v>764.90869219528463</v>
      </c>
      <c r="K50" s="98">
        <v>816.40882762375441</v>
      </c>
      <c r="L50" s="98">
        <v>696.76501658121606</v>
      </c>
      <c r="M50" s="98">
        <v>772.34890016950317</v>
      </c>
      <c r="N50" s="98">
        <v>801.22907955646735</v>
      </c>
      <c r="O50" s="98">
        <v>919.41410240901496</v>
      </c>
      <c r="P50" s="98">
        <v>918.63078893923216</v>
      </c>
      <c r="Q50" s="98">
        <v>1032.1009537819434</v>
      </c>
      <c r="R50" s="98">
        <v>1013.0140675474584</v>
      </c>
      <c r="S50" s="98">
        <v>990.94227172459068</v>
      </c>
      <c r="T50" s="98">
        <v>1010.3866488381714</v>
      </c>
      <c r="U50" s="98">
        <v>1083.8034769947542</v>
      </c>
      <c r="V50" s="98">
        <v>1277.9939939619587</v>
      </c>
      <c r="W50" s="98">
        <v>931.81441802686493</v>
      </c>
      <c r="X50" s="98">
        <v>1072.0653639400134</v>
      </c>
      <c r="Y50" s="98">
        <v>1041.476159032557</v>
      </c>
      <c r="DA50" s="63" t="s">
        <v>2457</v>
      </c>
    </row>
    <row r="51" spans="1:105" ht="12" customHeight="1" x14ac:dyDescent="0.25">
      <c r="A51" s="97" t="s">
        <v>137</v>
      </c>
      <c r="B51" s="98">
        <v>806.50157826620955</v>
      </c>
      <c r="C51" s="98">
        <v>752.63294879994692</v>
      </c>
      <c r="D51" s="98">
        <v>749.12585637930204</v>
      </c>
      <c r="E51" s="98">
        <v>766.08681535172866</v>
      </c>
      <c r="F51" s="98">
        <v>631.12294882925903</v>
      </c>
      <c r="G51" s="98">
        <v>916.56913446325939</v>
      </c>
      <c r="H51" s="98">
        <v>788.16832578621268</v>
      </c>
      <c r="I51" s="98">
        <v>767.22618243063084</v>
      </c>
      <c r="J51" s="98">
        <v>764.64144448609341</v>
      </c>
      <c r="K51" s="98">
        <v>816.37829732709145</v>
      </c>
      <c r="L51" s="98">
        <v>696.98436406568692</v>
      </c>
      <c r="M51" s="98">
        <v>772.80689250823684</v>
      </c>
      <c r="N51" s="98">
        <v>801.50787254155466</v>
      </c>
      <c r="O51" s="98">
        <v>920.08145636359166</v>
      </c>
      <c r="P51" s="98">
        <v>919.53436125415476</v>
      </c>
      <c r="Q51" s="98">
        <v>1033.174885785787</v>
      </c>
      <c r="R51" s="98">
        <v>1014.2594402054162</v>
      </c>
      <c r="S51" s="98">
        <v>991.84126161518031</v>
      </c>
      <c r="T51" s="98">
        <v>1011.3829802207445</v>
      </c>
      <c r="U51" s="98">
        <v>1085.2141432211165</v>
      </c>
      <c r="V51" s="98">
        <v>1279.2995653307435</v>
      </c>
      <c r="W51" s="98">
        <v>933.08120615255041</v>
      </c>
      <c r="X51" s="98">
        <v>1075.2594052032721</v>
      </c>
      <c r="Y51" s="98">
        <v>1045.614366250689</v>
      </c>
      <c r="DA51" s="63" t="s">
        <v>2458</v>
      </c>
    </row>
    <row r="52" spans="1:105" ht="12" customHeight="1" x14ac:dyDescent="0.25">
      <c r="A52" s="100" t="s">
        <v>211</v>
      </c>
      <c r="B52" s="101">
        <v>484.42856274487497</v>
      </c>
      <c r="C52" s="101">
        <v>525.74721303821639</v>
      </c>
      <c r="D52" s="101">
        <v>512.5468182607558</v>
      </c>
      <c r="E52" s="101">
        <v>502.12625584258552</v>
      </c>
      <c r="F52" s="101">
        <v>416.11802754709703</v>
      </c>
      <c r="G52" s="101">
        <v>551.3163548465825</v>
      </c>
      <c r="H52" s="101">
        <v>491.28414743503703</v>
      </c>
      <c r="I52" s="101">
        <v>472.11071435408303</v>
      </c>
      <c r="J52" s="101">
        <v>466.56503251903473</v>
      </c>
      <c r="K52" s="101">
        <v>502.21080880084668</v>
      </c>
      <c r="L52" s="101">
        <v>417.83235530789347</v>
      </c>
      <c r="M52" s="101">
        <v>455.61479665153547</v>
      </c>
      <c r="N52" s="101">
        <v>469.30264877944694</v>
      </c>
      <c r="O52" s="101">
        <v>567.38879631383918</v>
      </c>
      <c r="P52" s="101">
        <v>569.08055799047804</v>
      </c>
      <c r="Q52" s="101">
        <v>667.48741322105229</v>
      </c>
      <c r="R52" s="101">
        <v>687.16117925783658</v>
      </c>
      <c r="S52" s="101">
        <v>654.27074808797204</v>
      </c>
      <c r="T52" s="101">
        <v>694.57133930790485</v>
      </c>
      <c r="U52" s="101">
        <v>750.28478980692819</v>
      </c>
      <c r="V52" s="101">
        <v>880.08217132424943</v>
      </c>
      <c r="W52" s="101">
        <v>673.07374617235507</v>
      </c>
      <c r="X52" s="101">
        <v>779.76921232036409</v>
      </c>
      <c r="Y52" s="101">
        <v>764.14689264061406</v>
      </c>
      <c r="DA52" s="131" t="s">
        <v>2459</v>
      </c>
    </row>
    <row r="53" spans="1:105" ht="12" customHeight="1" x14ac:dyDescent="0.25">
      <c r="A53" s="103" t="s">
        <v>52</v>
      </c>
      <c r="B53" s="104">
        <v>322.07301552133458</v>
      </c>
      <c r="C53" s="104">
        <v>226.88573576173061</v>
      </c>
      <c r="D53" s="104">
        <v>236.57903811854615</v>
      </c>
      <c r="E53" s="104">
        <v>263.96055950914308</v>
      </c>
      <c r="F53" s="104">
        <v>215.00492128216197</v>
      </c>
      <c r="G53" s="104">
        <v>365.25277961667689</v>
      </c>
      <c r="H53" s="104">
        <v>296.88417835117576</v>
      </c>
      <c r="I53" s="104">
        <v>295.1154680765477</v>
      </c>
      <c r="J53" s="104">
        <v>298.07641196705868</v>
      </c>
      <c r="K53" s="104">
        <v>314.16748852624477</v>
      </c>
      <c r="L53" s="104">
        <v>279.15200875779328</v>
      </c>
      <c r="M53" s="104">
        <v>317.1920958567016</v>
      </c>
      <c r="N53" s="104">
        <v>332.20522376210761</v>
      </c>
      <c r="O53" s="104">
        <v>352.69266004975248</v>
      </c>
      <c r="P53" s="104">
        <v>350.45380326367678</v>
      </c>
      <c r="Q53" s="104">
        <v>365.68747256473472</v>
      </c>
      <c r="R53" s="104">
        <v>327.09826094757966</v>
      </c>
      <c r="S53" s="104">
        <v>337.57051352720833</v>
      </c>
      <c r="T53" s="104">
        <v>316.81164091283961</v>
      </c>
      <c r="U53" s="104">
        <v>334.92935341418826</v>
      </c>
      <c r="V53" s="104">
        <v>399.21739400649386</v>
      </c>
      <c r="W53" s="104">
        <v>260.00745998019534</v>
      </c>
      <c r="X53" s="104">
        <v>295.49019288290782</v>
      </c>
      <c r="Y53" s="104">
        <v>281.46747361007499</v>
      </c>
      <c r="DA53" s="132" t="s">
        <v>2460</v>
      </c>
    </row>
    <row r="54" spans="1:105" ht="12" customHeight="1" x14ac:dyDescent="0.25">
      <c r="A54" s="106" t="s">
        <v>122</v>
      </c>
      <c r="B54" s="101">
        <v>787.07653281958824</v>
      </c>
      <c r="C54" s="101">
        <v>745.95729660861718</v>
      </c>
      <c r="D54" s="101">
        <v>743.20898640893915</v>
      </c>
      <c r="E54" s="101">
        <v>750.99624956314005</v>
      </c>
      <c r="F54" s="101">
        <v>760.80027718414715</v>
      </c>
      <c r="G54" s="101">
        <v>792.42681138854346</v>
      </c>
      <c r="H54" s="101">
        <v>809.49046210340305</v>
      </c>
      <c r="I54" s="101">
        <v>804.82219311215647</v>
      </c>
      <c r="J54" s="101">
        <v>749.7916454549412</v>
      </c>
      <c r="K54" s="101">
        <v>792.46573768462417</v>
      </c>
      <c r="L54" s="101">
        <v>793.01735169702431</v>
      </c>
      <c r="M54" s="101">
        <v>823.64918774845285</v>
      </c>
      <c r="N54" s="101">
        <v>820.65882583821258</v>
      </c>
      <c r="O54" s="101">
        <v>892.4307400332608</v>
      </c>
      <c r="P54" s="101">
        <v>895.08856944688262</v>
      </c>
      <c r="Q54" s="101">
        <v>973.09659265238247</v>
      </c>
      <c r="R54" s="101">
        <v>1059.8164324003535</v>
      </c>
      <c r="S54" s="101">
        <v>997.23119880665934</v>
      </c>
      <c r="T54" s="101">
        <v>1066.1327205861737</v>
      </c>
      <c r="U54" s="101">
        <v>1043.6593483121408</v>
      </c>
      <c r="V54" s="101">
        <v>1008.1013850030458</v>
      </c>
      <c r="W54" s="101">
        <v>1111.8836834212166</v>
      </c>
      <c r="X54" s="101">
        <v>1084.7827616479062</v>
      </c>
      <c r="Y54" s="101">
        <v>1129.7701452873985</v>
      </c>
      <c r="DA54" s="131" t="s">
        <v>2461</v>
      </c>
    </row>
    <row r="55" spans="1:105" ht="12" customHeight="1" x14ac:dyDescent="0.25">
      <c r="A55" s="107" t="s">
        <v>121</v>
      </c>
      <c r="B55" s="104">
        <v>787.07653281958824</v>
      </c>
      <c r="C55" s="104">
        <v>745.95778839610364</v>
      </c>
      <c r="D55" s="104">
        <v>743.22524901138843</v>
      </c>
      <c r="E55" s="104">
        <v>751.00432844750185</v>
      </c>
      <c r="F55" s="104">
        <v>760.79310744215729</v>
      </c>
      <c r="G55" s="104">
        <v>792.34762725771736</v>
      </c>
      <c r="H55" s="104">
        <v>809.39461481335024</v>
      </c>
      <c r="I55" s="104">
        <v>804.55825952479006</v>
      </c>
      <c r="J55" s="104">
        <v>749.57929262655966</v>
      </c>
      <c r="K55" s="104">
        <v>792.01844963921849</v>
      </c>
      <c r="L55" s="104">
        <v>792.46608502083086</v>
      </c>
      <c r="M55" s="104">
        <v>823.39950874876365</v>
      </c>
      <c r="N55" s="104">
        <v>820.61551623095556</v>
      </c>
      <c r="O55" s="104">
        <v>892.7373796468006</v>
      </c>
      <c r="P55" s="104">
        <v>894.99523063546781</v>
      </c>
      <c r="Q55" s="104">
        <v>972.29507839635835</v>
      </c>
      <c r="R55" s="104">
        <v>1058.8452931471168</v>
      </c>
      <c r="S55" s="104">
        <v>995.96069231460524</v>
      </c>
      <c r="T55" s="104">
        <v>1065.3927052694007</v>
      </c>
      <c r="U55" s="104">
        <v>1044.06345376372</v>
      </c>
      <c r="V55" s="104">
        <v>1007.9931378907739</v>
      </c>
      <c r="W55" s="104">
        <v>1112.6027075099989</v>
      </c>
      <c r="X55" s="104">
        <v>1085.7818367922491</v>
      </c>
      <c r="Y55" s="104">
        <v>1130.7870877897492</v>
      </c>
      <c r="DA55" s="132" t="s">
        <v>2462</v>
      </c>
    </row>
    <row r="56" spans="1:105" ht="12" customHeight="1" x14ac:dyDescent="0.25">
      <c r="A56" s="108" t="s">
        <v>53</v>
      </c>
      <c r="B56" s="98">
        <v>472.75469911004137</v>
      </c>
      <c r="C56" s="98">
        <v>521.0672347256791</v>
      </c>
      <c r="D56" s="98">
        <v>508.50127832428791</v>
      </c>
      <c r="E56" s="98">
        <v>492.23190627393291</v>
      </c>
      <c r="F56" s="98">
        <v>501.60619708043828</v>
      </c>
      <c r="G56" s="98">
        <v>476.45578763853842</v>
      </c>
      <c r="H56" s="98">
        <v>504.47952038133866</v>
      </c>
      <c r="I56" s="98">
        <v>495.15249248098229</v>
      </c>
      <c r="J56" s="98">
        <v>457.33619089088467</v>
      </c>
      <c r="K56" s="98">
        <v>487.15067109530037</v>
      </c>
      <c r="L56" s="98">
        <v>475.06007973011646</v>
      </c>
      <c r="M56" s="98">
        <v>485.40403405275714</v>
      </c>
      <c r="N56" s="98">
        <v>480.48584226778183</v>
      </c>
      <c r="O56" s="98">
        <v>550.49349116988628</v>
      </c>
      <c r="P56" s="98">
        <v>553.86631500483838</v>
      </c>
      <c r="Q56" s="98">
        <v>628.12531210647444</v>
      </c>
      <c r="R56" s="98">
        <v>717.35439376951183</v>
      </c>
      <c r="S56" s="98">
        <v>656.9590035124279</v>
      </c>
      <c r="T56" s="98">
        <v>731.64383064050833</v>
      </c>
      <c r="U56" s="98">
        <v>721.83215088348777</v>
      </c>
      <c r="V56" s="98">
        <v>693.42927096784877</v>
      </c>
      <c r="W56" s="98">
        <v>802.59381672597499</v>
      </c>
      <c r="X56" s="98">
        <v>787.54939650159906</v>
      </c>
      <c r="Y56" s="98">
        <v>826.667541665057</v>
      </c>
      <c r="DA56" s="63" t="s">
        <v>2463</v>
      </c>
    </row>
    <row r="57" spans="1:105" ht="12" customHeight="1" x14ac:dyDescent="0.25">
      <c r="A57" s="108" t="s">
        <v>52</v>
      </c>
      <c r="B57" s="98">
        <v>314.32183370954698</v>
      </c>
      <c r="C57" s="98">
        <v>224.89055367042442</v>
      </c>
      <c r="D57" s="98">
        <v>234.7239706871004</v>
      </c>
      <c r="E57" s="98">
        <v>258.77242217356894</v>
      </c>
      <c r="F57" s="98">
        <v>259.18691036171907</v>
      </c>
      <c r="G57" s="98">
        <v>315.89183961917894</v>
      </c>
      <c r="H57" s="98">
        <v>304.91509443201159</v>
      </c>
      <c r="I57" s="98">
        <v>309.40576704380777</v>
      </c>
      <c r="J57" s="98">
        <v>292.24310173567505</v>
      </c>
      <c r="K57" s="98">
        <v>304.86777854391795</v>
      </c>
      <c r="L57" s="98">
        <v>317.40600529071435</v>
      </c>
      <c r="M57" s="98">
        <v>337.99547469600657</v>
      </c>
      <c r="N57" s="98">
        <v>340.12967396317345</v>
      </c>
      <c r="O57" s="98">
        <v>342.24388847691438</v>
      </c>
      <c r="P57" s="98">
        <v>341.12891563062936</v>
      </c>
      <c r="Q57" s="98">
        <v>344.16976628988397</v>
      </c>
      <c r="R57" s="98">
        <v>341.49089937760488</v>
      </c>
      <c r="S57" s="98">
        <v>339.00168880217734</v>
      </c>
      <c r="T57" s="98">
        <v>333.74887462889245</v>
      </c>
      <c r="U57" s="98">
        <v>322.23130288023219</v>
      </c>
      <c r="V57" s="98">
        <v>314.56386692292517</v>
      </c>
      <c r="W57" s="98">
        <v>310.00889078402378</v>
      </c>
      <c r="X57" s="98">
        <v>298.23244029064995</v>
      </c>
      <c r="Y57" s="98">
        <v>304.11954612469236</v>
      </c>
      <c r="DA57" s="63" t="s">
        <v>2464</v>
      </c>
    </row>
    <row r="58" spans="1:105" ht="12" customHeight="1" x14ac:dyDescent="0.25">
      <c r="A58" s="121" t="s">
        <v>54</v>
      </c>
      <c r="B58" s="122">
        <v>123.49486923605612</v>
      </c>
      <c r="C58" s="122">
        <v>122.63466757712499</v>
      </c>
      <c r="D58" s="122">
        <v>124.74609476066904</v>
      </c>
      <c r="E58" s="122">
        <v>129.57386547446444</v>
      </c>
      <c r="F58" s="122">
        <v>135.47635547236601</v>
      </c>
      <c r="G58" s="122">
        <v>142.02090412500874</v>
      </c>
      <c r="H58" s="122">
        <v>146.20102853688334</v>
      </c>
      <c r="I58" s="122">
        <v>145.4767187176264</v>
      </c>
      <c r="J58" s="122">
        <v>138.93824580074721</v>
      </c>
      <c r="K58" s="122">
        <v>153.26567383972858</v>
      </c>
      <c r="L58" s="122">
        <v>165.06418853110341</v>
      </c>
      <c r="M58" s="122">
        <v>166.1518943043167</v>
      </c>
      <c r="N58" s="122">
        <v>170.30938386386134</v>
      </c>
      <c r="O58" s="122">
        <v>187.38545611002408</v>
      </c>
      <c r="P58" s="122">
        <v>187.03705713725415</v>
      </c>
      <c r="Q58" s="122">
        <v>202.89019446814584</v>
      </c>
      <c r="R58" s="122">
        <v>203.0768970717059</v>
      </c>
      <c r="S58" s="122">
        <v>220.07200691597623</v>
      </c>
      <c r="T58" s="122">
        <v>232.74237695547288</v>
      </c>
      <c r="U58" s="122">
        <v>233.62701340361096</v>
      </c>
      <c r="V58" s="122">
        <v>236.07075528651282</v>
      </c>
      <c r="W58" s="122">
        <v>237.58067491912459</v>
      </c>
      <c r="X58" s="122">
        <v>230.23061498269169</v>
      </c>
      <c r="Y58" s="122">
        <v>233.08050405769328</v>
      </c>
      <c r="DA58" s="130" t="s">
        <v>2465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2466</v>
      </c>
    </row>
    <row r="60" spans="1:105" ht="12" customHeight="1" x14ac:dyDescent="0.25">
      <c r="A60" s="109" t="s">
        <v>120</v>
      </c>
      <c r="B60" s="33">
        <v>123.49486923605612</v>
      </c>
      <c r="C60" s="33">
        <v>122.63466757712499</v>
      </c>
      <c r="D60" s="33">
        <v>124.74609476066904</v>
      </c>
      <c r="E60" s="33">
        <v>129.57386547446444</v>
      </c>
      <c r="F60" s="33">
        <v>135.47635547236601</v>
      </c>
      <c r="G60" s="33">
        <v>142.02090412500874</v>
      </c>
      <c r="H60" s="33">
        <v>146.20102853688334</v>
      </c>
      <c r="I60" s="33">
        <v>145.4767187176264</v>
      </c>
      <c r="J60" s="33">
        <v>138.93824580074721</v>
      </c>
      <c r="K60" s="33">
        <v>153.26567383972858</v>
      </c>
      <c r="L60" s="33">
        <v>165.06418853110341</v>
      </c>
      <c r="M60" s="33">
        <v>166.1518943043167</v>
      </c>
      <c r="N60" s="33">
        <v>170.30938386386134</v>
      </c>
      <c r="O60" s="33">
        <v>187.38545611002408</v>
      </c>
      <c r="P60" s="33">
        <v>187.03705713725415</v>
      </c>
      <c r="Q60" s="33">
        <v>202.89019446814584</v>
      </c>
      <c r="R60" s="33">
        <v>203.0768970717059</v>
      </c>
      <c r="S60" s="33">
        <v>220.07200691597623</v>
      </c>
      <c r="T60" s="33">
        <v>232.74237695547288</v>
      </c>
      <c r="U60" s="33">
        <v>233.62701340361096</v>
      </c>
      <c r="V60" s="33">
        <v>236.07075528651282</v>
      </c>
      <c r="W60" s="33">
        <v>237.58067491912459</v>
      </c>
      <c r="X60" s="33">
        <v>230.23061498269169</v>
      </c>
      <c r="Y60" s="33">
        <v>233.08050405769328</v>
      </c>
      <c r="DA60" s="60" t="s">
        <v>2467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11487.993490042598</v>
      </c>
      <c r="C62" s="117">
        <f t="shared" si="21"/>
        <v>14131.97094869005</v>
      </c>
      <c r="D62" s="117">
        <f t="shared" si="21"/>
        <v>11139.156476090098</v>
      </c>
      <c r="E62" s="117">
        <f t="shared" si="21"/>
        <v>11620.418107121504</v>
      </c>
      <c r="F62" s="117">
        <f t="shared" si="21"/>
        <v>13079.108547367541</v>
      </c>
      <c r="G62" s="117">
        <f t="shared" si="21"/>
        <v>14431.040165485192</v>
      </c>
      <c r="H62" s="117">
        <f t="shared" si="21"/>
        <v>11372.329277861987</v>
      </c>
      <c r="I62" s="117">
        <f t="shared" si="21"/>
        <v>9430.6174763966628</v>
      </c>
      <c r="J62" s="117">
        <f t="shared" si="21"/>
        <v>14551.09569174585</v>
      </c>
      <c r="K62" s="117">
        <f t="shared" si="21"/>
        <v>16422.660093673359</v>
      </c>
      <c r="L62" s="117">
        <f t="shared" si="21"/>
        <v>18482.944954088274</v>
      </c>
      <c r="M62" s="117">
        <f t="shared" si="21"/>
        <v>12928.289758915271</v>
      </c>
      <c r="N62" s="117">
        <f t="shared" si="21"/>
        <v>14393.436593825656</v>
      </c>
      <c r="O62" s="117">
        <f t="shared" si="21"/>
        <v>14489.449985911244</v>
      </c>
      <c r="P62" s="117">
        <f t="shared" si="21"/>
        <v>14427.889670440461</v>
      </c>
      <c r="Q62" s="117">
        <f t="shared" si="21"/>
        <v>14832.123804732269</v>
      </c>
      <c r="R62" s="117">
        <f t="shared" ref="R62:V62" si="22">R63+R66+R68+R77</f>
        <v>16914.870795398609</v>
      </c>
      <c r="S62" s="117">
        <f t="shared" si="22"/>
        <v>14394.013053736442</v>
      </c>
      <c r="T62" s="117">
        <f t="shared" si="22"/>
        <v>14370.422945713017</v>
      </c>
      <c r="U62" s="117">
        <f t="shared" si="22"/>
        <v>16301.793956742631</v>
      </c>
      <c r="V62" s="117">
        <f t="shared" si="22"/>
        <v>9099.4345254165892</v>
      </c>
      <c r="W62" s="117">
        <f t="shared" ref="W62:Y62" si="23">W63+W66+W68+W77</f>
        <v>15272.151340829207</v>
      </c>
      <c r="X62" s="117">
        <f t="shared" si="23"/>
        <v>13501.715991474368</v>
      </c>
      <c r="Y62" s="117">
        <f t="shared" si="23"/>
        <v>13570.802450788038</v>
      </c>
      <c r="DA62" s="129" t="s">
        <v>2468</v>
      </c>
    </row>
    <row r="63" spans="1:105" ht="12.95" customHeight="1" x14ac:dyDescent="0.25">
      <c r="A63" s="121" t="s">
        <v>57</v>
      </c>
      <c r="B63" s="122">
        <f t="shared" ref="B63:Q63" si="24">SUM(B64:B65)</f>
        <v>10613.035387281692</v>
      </c>
      <c r="C63" s="122">
        <f t="shared" si="24"/>
        <v>13146.963308511695</v>
      </c>
      <c r="D63" s="122">
        <f t="shared" si="24"/>
        <v>10356.094417832897</v>
      </c>
      <c r="E63" s="122">
        <f t="shared" si="24"/>
        <v>10818.484969037147</v>
      </c>
      <c r="F63" s="122">
        <f t="shared" si="24"/>
        <v>12153.219842433971</v>
      </c>
      <c r="G63" s="122">
        <f t="shared" si="24"/>
        <v>13463.273796606478</v>
      </c>
      <c r="H63" s="122">
        <f t="shared" si="24"/>
        <v>10588.91651290787</v>
      </c>
      <c r="I63" s="122">
        <f t="shared" si="24"/>
        <v>8758.2422793797286</v>
      </c>
      <c r="J63" s="122">
        <f t="shared" si="24"/>
        <v>13553.664091688006</v>
      </c>
      <c r="K63" s="122">
        <f t="shared" si="24"/>
        <v>15269.835110424188</v>
      </c>
      <c r="L63" s="122">
        <f t="shared" si="24"/>
        <v>17425.445842241577</v>
      </c>
      <c r="M63" s="122">
        <f t="shared" si="24"/>
        <v>12085.548537075354</v>
      </c>
      <c r="N63" s="122">
        <f t="shared" si="24"/>
        <v>13492.6861185904</v>
      </c>
      <c r="O63" s="122">
        <f t="shared" si="24"/>
        <v>13460.698402910406</v>
      </c>
      <c r="P63" s="122">
        <f t="shared" si="24"/>
        <v>13322.371360894453</v>
      </c>
      <c r="Q63" s="122">
        <f t="shared" si="24"/>
        <v>13607.163097978711</v>
      </c>
      <c r="R63" s="122">
        <f t="shared" ref="R63:V63" si="25">SUM(R64:R65)</f>
        <v>15509.976895462987</v>
      </c>
      <c r="S63" s="122">
        <f t="shared" si="25"/>
        <v>13235.190725754832</v>
      </c>
      <c r="T63" s="122">
        <f t="shared" si="25"/>
        <v>13109.114590573663</v>
      </c>
      <c r="U63" s="122">
        <f t="shared" si="25"/>
        <v>14826.026543626054</v>
      </c>
      <c r="V63" s="122">
        <f t="shared" si="25"/>
        <v>8242.4126648235761</v>
      </c>
      <c r="W63" s="122">
        <f t="shared" ref="W63:Y63" si="26">SUM(W64:W65)</f>
        <v>13905.735203444634</v>
      </c>
      <c r="X63" s="122">
        <f t="shared" si="26"/>
        <v>12202.38550534342</v>
      </c>
      <c r="Y63" s="122">
        <f t="shared" si="26"/>
        <v>12208.748745812984</v>
      </c>
      <c r="DA63" s="130" t="s">
        <v>2469</v>
      </c>
    </row>
    <row r="64" spans="1:105" ht="12" customHeight="1" x14ac:dyDescent="0.25">
      <c r="A64" s="97" t="s">
        <v>212</v>
      </c>
      <c r="B64" s="98">
        <v>10362.484944078611</v>
      </c>
      <c r="C64" s="98">
        <v>12844.512319075631</v>
      </c>
      <c r="D64" s="98">
        <v>10124.172422410724</v>
      </c>
      <c r="E64" s="98">
        <v>10581.768275534636</v>
      </c>
      <c r="F64" s="98">
        <v>11895.486637175905</v>
      </c>
      <c r="G64" s="98">
        <v>13180.216571968105</v>
      </c>
      <c r="H64" s="98">
        <v>10372.440140364864</v>
      </c>
      <c r="I64" s="98">
        <v>8583.0616063461439</v>
      </c>
      <c r="J64" s="98">
        <v>13286.643752096868</v>
      </c>
      <c r="K64" s="98">
        <v>14974.80508488397</v>
      </c>
      <c r="L64" s="98">
        <v>17090.816138883729</v>
      </c>
      <c r="M64" s="98">
        <v>11856.593126106594</v>
      </c>
      <c r="N64" s="98">
        <v>13238.598453614808</v>
      </c>
      <c r="O64" s="98">
        <v>13212.774055172011</v>
      </c>
      <c r="P64" s="98">
        <v>13080.784972101586</v>
      </c>
      <c r="Q64" s="98">
        <v>13362.674411305046</v>
      </c>
      <c r="R64" s="98">
        <v>15233.40898923888</v>
      </c>
      <c r="S64" s="98">
        <v>13002.223194425756</v>
      </c>
      <c r="T64" s="98">
        <v>12879.369193542583</v>
      </c>
      <c r="U64" s="98">
        <v>14565.816918891804</v>
      </c>
      <c r="V64" s="98">
        <v>8097.9051853549554</v>
      </c>
      <c r="W64" s="98">
        <v>13661.781934728271</v>
      </c>
      <c r="X64" s="98">
        <v>11987.826003007427</v>
      </c>
      <c r="Y64" s="98">
        <v>11994.001415209999</v>
      </c>
      <c r="DA64" s="63" t="s">
        <v>2470</v>
      </c>
    </row>
    <row r="65" spans="1:105" ht="12" customHeight="1" x14ac:dyDescent="0.25">
      <c r="A65" s="97" t="s">
        <v>53</v>
      </c>
      <c r="B65" s="98">
        <v>250.5504432030807</v>
      </c>
      <c r="C65" s="98">
        <v>302.45098943606342</v>
      </c>
      <c r="D65" s="98">
        <v>231.92199542217344</v>
      </c>
      <c r="E65" s="98">
        <v>236.71669350251105</v>
      </c>
      <c r="F65" s="98">
        <v>257.7332052580656</v>
      </c>
      <c r="G65" s="98">
        <v>283.0572246383723</v>
      </c>
      <c r="H65" s="98">
        <v>216.47637254300577</v>
      </c>
      <c r="I65" s="98">
        <v>175.18067303358495</v>
      </c>
      <c r="J65" s="98">
        <v>267.02033959113692</v>
      </c>
      <c r="K65" s="98">
        <v>295.03002554021884</v>
      </c>
      <c r="L65" s="98">
        <v>334.62970335784672</v>
      </c>
      <c r="M65" s="98">
        <v>228.95541096876016</v>
      </c>
      <c r="N65" s="98">
        <v>254.08766497559256</v>
      </c>
      <c r="O65" s="98">
        <v>247.9243477383948</v>
      </c>
      <c r="P65" s="98">
        <v>241.58638879286687</v>
      </c>
      <c r="Q65" s="98">
        <v>244.48868667366492</v>
      </c>
      <c r="R65" s="98">
        <v>276.56790622410699</v>
      </c>
      <c r="S65" s="98">
        <v>232.96753132907554</v>
      </c>
      <c r="T65" s="98">
        <v>229.7453970310807</v>
      </c>
      <c r="U65" s="98">
        <v>260.20962473425095</v>
      </c>
      <c r="V65" s="98">
        <v>144.50747946862043</v>
      </c>
      <c r="W65" s="98">
        <v>243.95326871636354</v>
      </c>
      <c r="X65" s="98">
        <v>214.55950233599361</v>
      </c>
      <c r="Y65" s="98">
        <v>214.74733060298382</v>
      </c>
      <c r="DA65" s="63" t="s">
        <v>2471</v>
      </c>
    </row>
    <row r="66" spans="1:105" ht="12.95" customHeight="1" x14ac:dyDescent="0.25">
      <c r="A66" s="121" t="s">
        <v>92</v>
      </c>
      <c r="B66" s="122">
        <f t="shared" ref="B66:Y66" si="27">B67</f>
        <v>0.67182887871356944</v>
      </c>
      <c r="C66" s="122">
        <f t="shared" si="27"/>
        <v>0.74853113131062343</v>
      </c>
      <c r="D66" s="122">
        <f t="shared" si="27"/>
        <v>0.92321337617534394</v>
      </c>
      <c r="E66" s="122">
        <f t="shared" si="27"/>
        <v>0.92534848754436883</v>
      </c>
      <c r="F66" s="122">
        <f t="shared" si="27"/>
        <v>0.85989650131299444</v>
      </c>
      <c r="G66" s="122">
        <f t="shared" si="27"/>
        <v>0.71797727214108409</v>
      </c>
      <c r="H66" s="122">
        <f t="shared" si="27"/>
        <v>0.50922004197350335</v>
      </c>
      <c r="I66" s="122">
        <f t="shared" si="27"/>
        <v>0.57697530016084331</v>
      </c>
      <c r="J66" s="122">
        <f t="shared" si="27"/>
        <v>0.68805328339361049</v>
      </c>
      <c r="K66" s="122">
        <f t="shared" si="27"/>
        <v>1.2790517361559712</v>
      </c>
      <c r="L66" s="122">
        <f t="shared" si="27"/>
        <v>2.2100551667702102</v>
      </c>
      <c r="M66" s="122">
        <f t="shared" si="27"/>
        <v>2.9987508456960219</v>
      </c>
      <c r="N66" s="122">
        <f t="shared" si="27"/>
        <v>3.670281294985287</v>
      </c>
      <c r="O66" s="122">
        <f t="shared" si="27"/>
        <v>3.8444517234482278</v>
      </c>
      <c r="P66" s="122">
        <f t="shared" si="27"/>
        <v>3.7032362711061224</v>
      </c>
      <c r="Q66" s="122">
        <f t="shared" si="27"/>
        <v>3.0234733290883407</v>
      </c>
      <c r="R66" s="122">
        <f t="shared" si="27"/>
        <v>2.4079004862405204</v>
      </c>
      <c r="S66" s="122">
        <f t="shared" si="27"/>
        <v>1.7120591498742601</v>
      </c>
      <c r="T66" s="122">
        <f t="shared" si="27"/>
        <v>1.2059730761330572</v>
      </c>
      <c r="U66" s="122">
        <f t="shared" si="27"/>
        <v>0.86923744181089102</v>
      </c>
      <c r="V66" s="122">
        <f t="shared" si="27"/>
        <v>0.88673281943898929</v>
      </c>
      <c r="W66" s="122">
        <f t="shared" si="27"/>
        <v>0.73043570541355918</v>
      </c>
      <c r="X66" s="122">
        <f t="shared" si="27"/>
        <v>0.48986276317812422</v>
      </c>
      <c r="Y66" s="122">
        <f t="shared" si="27"/>
        <v>0.74747269438113417</v>
      </c>
      <c r="DA66" s="130" t="s">
        <v>2472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0.67182887871356944</v>
      </c>
      <c r="C67" s="98">
        <f>IF(RES_hhdet_tes!C67=0,0,RES_hhdet_tes!C67*1000*11630/RES_hhdet_num!C62)</f>
        <v>0.74853113131062343</v>
      </c>
      <c r="D67" s="98">
        <f>IF(RES_hhdet_tes!D67=0,0,RES_hhdet_tes!D67*1000*11630/RES_hhdet_num!D62)</f>
        <v>0.92321337617534394</v>
      </c>
      <c r="E67" s="98">
        <f>IF(RES_hhdet_tes!E67=0,0,RES_hhdet_tes!E67*1000*11630/RES_hhdet_num!E62)</f>
        <v>0.92534848754436883</v>
      </c>
      <c r="F67" s="98">
        <f>IF(RES_hhdet_tes!F67=0,0,RES_hhdet_tes!F67*1000*11630/RES_hhdet_num!F62)</f>
        <v>0.85989650131299444</v>
      </c>
      <c r="G67" s="98">
        <f>IF(RES_hhdet_tes!G67=0,0,RES_hhdet_tes!G67*1000*11630/RES_hhdet_num!G62)</f>
        <v>0.71797727214108409</v>
      </c>
      <c r="H67" s="98">
        <f>IF(RES_hhdet_tes!H67=0,0,RES_hhdet_tes!H67*1000*11630/RES_hhdet_num!H62)</f>
        <v>0.50922004197350335</v>
      </c>
      <c r="I67" s="98">
        <f>IF(RES_hhdet_tes!I67=0,0,RES_hhdet_tes!I67*1000*11630/RES_hhdet_num!I62)</f>
        <v>0.57697530016084331</v>
      </c>
      <c r="J67" s="98">
        <f>IF(RES_hhdet_tes!J67=0,0,RES_hhdet_tes!J67*1000*11630/RES_hhdet_num!J62)</f>
        <v>0.68805328339361049</v>
      </c>
      <c r="K67" s="98">
        <f>IF(RES_hhdet_tes!K67=0,0,RES_hhdet_tes!K67*1000*11630/RES_hhdet_num!K62)</f>
        <v>1.2790517361559712</v>
      </c>
      <c r="L67" s="98">
        <f>IF(RES_hhdet_tes!L67=0,0,RES_hhdet_tes!L67*1000*11630/RES_hhdet_num!L62)</f>
        <v>2.2100551667702102</v>
      </c>
      <c r="M67" s="98">
        <f>IF(RES_hhdet_tes!M67=0,0,RES_hhdet_tes!M67*1000*11630/RES_hhdet_num!M62)</f>
        <v>2.9987508456960219</v>
      </c>
      <c r="N67" s="98">
        <f>IF(RES_hhdet_tes!N67=0,0,RES_hhdet_tes!N67*1000*11630/RES_hhdet_num!N62)</f>
        <v>3.670281294985287</v>
      </c>
      <c r="O67" s="98">
        <f>IF(RES_hhdet_tes!O67=0,0,RES_hhdet_tes!O67*1000*11630/RES_hhdet_num!O62)</f>
        <v>3.8444517234482278</v>
      </c>
      <c r="P67" s="98">
        <f>IF(RES_hhdet_tes!P67=0,0,RES_hhdet_tes!P67*1000*11630/RES_hhdet_num!P62)</f>
        <v>3.7032362711061224</v>
      </c>
      <c r="Q67" s="98">
        <f>IF(RES_hhdet_tes!Q67=0,0,RES_hhdet_tes!Q67*1000*11630/RES_hhdet_num!Q62)</f>
        <v>3.0234733290883407</v>
      </c>
      <c r="R67" s="98">
        <f>IF(RES_hhdet_tes!R67=0,0,RES_hhdet_tes!R67*1000*11630/RES_hhdet_num!R62)</f>
        <v>2.4079004862405204</v>
      </c>
      <c r="S67" s="98">
        <f>IF(RES_hhdet_tes!S67=0,0,RES_hhdet_tes!S67*1000*11630/RES_hhdet_num!S62)</f>
        <v>1.7120591498742601</v>
      </c>
      <c r="T67" s="98">
        <f>IF(RES_hhdet_tes!T67=0,0,RES_hhdet_tes!T67*1000*11630/RES_hhdet_num!T62)</f>
        <v>1.2059730761330572</v>
      </c>
      <c r="U67" s="98">
        <f>IF(RES_hhdet_tes!U67=0,0,RES_hhdet_tes!U67*1000*11630/RES_hhdet_num!U62)</f>
        <v>0.86923744181089102</v>
      </c>
      <c r="V67" s="98">
        <f>IF(RES_hhdet_tes!V67=0,0,RES_hhdet_tes!V67*1000*11630/RES_hhdet_num!V62)</f>
        <v>0.88673281943898929</v>
      </c>
      <c r="W67" s="98">
        <f>IF(RES_hhdet_tes!W67=0,0,RES_hhdet_tes!W67*1000*11630/RES_hhdet_num!W62)</f>
        <v>0.73043570541355918</v>
      </c>
      <c r="X67" s="98">
        <f>IF(RES_hhdet_tes!X67=0,0,RES_hhdet_tes!X67*1000*11630/RES_hhdet_num!X62)</f>
        <v>0.48986276317812422</v>
      </c>
      <c r="Y67" s="98">
        <f>IF(RES_hhdet_tes!Y67=0,0,RES_hhdet_tes!Y67*1000*11630/RES_hhdet_num!Y62)</f>
        <v>0.74747269438113417</v>
      </c>
      <c r="DA67" s="63" t="s">
        <v>2473</v>
      </c>
    </row>
    <row r="68" spans="1:105" ht="12" customHeight="1" x14ac:dyDescent="0.25">
      <c r="A68" s="121" t="s">
        <v>55</v>
      </c>
      <c r="B68" s="122">
        <v>754.90664960806703</v>
      </c>
      <c r="C68" s="122">
        <v>846.23694816396244</v>
      </c>
      <c r="D68" s="122">
        <v>670.32391399074174</v>
      </c>
      <c r="E68" s="122">
        <v>683.08024167421297</v>
      </c>
      <c r="F68" s="122">
        <v>785.13500151050198</v>
      </c>
      <c r="G68" s="122">
        <v>820.14077413476491</v>
      </c>
      <c r="H68" s="122">
        <v>661.89705425344539</v>
      </c>
      <c r="I68" s="122">
        <v>568.58668272177113</v>
      </c>
      <c r="J68" s="122">
        <v>841.74245687666155</v>
      </c>
      <c r="K68" s="122">
        <v>965.98484190257568</v>
      </c>
      <c r="L68" s="122">
        <v>871.79167562848966</v>
      </c>
      <c r="M68" s="122">
        <v>698.07141552183725</v>
      </c>
      <c r="N68" s="122">
        <v>744.09174356086226</v>
      </c>
      <c r="O68" s="122">
        <v>847.28833670318261</v>
      </c>
      <c r="P68" s="122">
        <v>912.40666272097531</v>
      </c>
      <c r="Q68" s="122">
        <v>1012.6572468965717</v>
      </c>
      <c r="R68" s="122">
        <v>1176.6940584378174</v>
      </c>
      <c r="S68" s="122">
        <v>948.04724657555539</v>
      </c>
      <c r="T68" s="122">
        <v>1032.8478653099012</v>
      </c>
      <c r="U68" s="122">
        <v>1208.792205051195</v>
      </c>
      <c r="V68" s="122">
        <v>700.43419164410204</v>
      </c>
      <c r="W68" s="122">
        <v>1124.7403341660877</v>
      </c>
      <c r="X68" s="122">
        <v>1070.7565987605797</v>
      </c>
      <c r="Y68" s="122">
        <v>1128.5540602424455</v>
      </c>
      <c r="DA68" s="130" t="s">
        <v>2474</v>
      </c>
    </row>
    <row r="69" spans="1:105" ht="12" customHeight="1" x14ac:dyDescent="0.25">
      <c r="A69" s="97" t="s">
        <v>134</v>
      </c>
      <c r="B69" s="98">
        <v>753.7792643418577</v>
      </c>
      <c r="C69" s="98">
        <v>849.74731306939259</v>
      </c>
      <c r="D69" s="98">
        <v>667.77666196901316</v>
      </c>
      <c r="E69" s="98">
        <v>680.71109280392295</v>
      </c>
      <c r="F69" s="98">
        <v>785.98174941029231</v>
      </c>
      <c r="G69" s="98">
        <v>821.07535813652703</v>
      </c>
      <c r="H69" s="98">
        <v>656.80412298873227</v>
      </c>
      <c r="I69" s="98">
        <v>560.49374121610401</v>
      </c>
      <c r="J69" s="98">
        <v>844.99275612029635</v>
      </c>
      <c r="K69" s="98">
        <v>972.07075119087062</v>
      </c>
      <c r="L69" s="98">
        <v>874.62668869675815</v>
      </c>
      <c r="M69" s="98">
        <v>693.8971471536006</v>
      </c>
      <c r="N69" s="98">
        <v>741.55859506372212</v>
      </c>
      <c r="O69" s="98">
        <v>845.72177550357208</v>
      </c>
      <c r="P69" s="98">
        <v>913.01065719919256</v>
      </c>
      <c r="Q69" s="98">
        <v>1014.1880692222554</v>
      </c>
      <c r="R69" s="98">
        <v>1180.8399550217237</v>
      </c>
      <c r="S69" s="98">
        <v>946.63875551315653</v>
      </c>
      <c r="T69" s="98">
        <v>1031.8461568486953</v>
      </c>
      <c r="U69" s="98">
        <v>1213.9043448521873</v>
      </c>
      <c r="V69" s="98">
        <v>680.03952665286647</v>
      </c>
      <c r="W69" s="98">
        <v>1124.3872214219577</v>
      </c>
      <c r="X69" s="98">
        <v>1069.8252253055816</v>
      </c>
      <c r="Y69" s="98">
        <v>1128.7765071307394</v>
      </c>
      <c r="DA69" s="63" t="s">
        <v>2475</v>
      </c>
    </row>
    <row r="70" spans="1:105" ht="12" customHeight="1" x14ac:dyDescent="0.25">
      <c r="A70" s="97" t="s">
        <v>133</v>
      </c>
      <c r="B70" s="98">
        <v>753.77926434185758</v>
      </c>
      <c r="C70" s="98">
        <v>849.71053464014472</v>
      </c>
      <c r="D70" s="98">
        <v>667.74040436043379</v>
      </c>
      <c r="E70" s="98">
        <v>680.66854511682789</v>
      </c>
      <c r="F70" s="98">
        <v>785.92624106082633</v>
      </c>
      <c r="G70" s="98">
        <v>821.01671113210648</v>
      </c>
      <c r="H70" s="98">
        <v>656.76463171177716</v>
      </c>
      <c r="I70" s="98">
        <v>560.45877381507705</v>
      </c>
      <c r="J70" s="98">
        <v>843.70447363816652</v>
      </c>
      <c r="K70" s="98">
        <v>970.97582600066653</v>
      </c>
      <c r="L70" s="98">
        <v>873.76263903027927</v>
      </c>
      <c r="M70" s="98">
        <v>693.50416849455542</v>
      </c>
      <c r="N70" s="98">
        <v>741.35335370636767</v>
      </c>
      <c r="O70" s="98">
        <v>845.70585670204696</v>
      </c>
      <c r="P70" s="98">
        <v>913.29340130378262</v>
      </c>
      <c r="Q70" s="98">
        <v>1014.3815964156835</v>
      </c>
      <c r="R70" s="98">
        <v>1181.0525277576617</v>
      </c>
      <c r="S70" s="98">
        <v>946.74678138383854</v>
      </c>
      <c r="T70" s="98">
        <v>1032.0300900447148</v>
      </c>
      <c r="U70" s="98">
        <v>1214.2508893983131</v>
      </c>
      <c r="V70" s="98">
        <v>680.29482746329893</v>
      </c>
      <c r="W70" s="98">
        <v>1125.2815192668818</v>
      </c>
      <c r="X70" s="98">
        <v>1074.3381493924994</v>
      </c>
      <c r="Y70" s="98">
        <v>1132.6002589265711</v>
      </c>
      <c r="DA70" s="63" t="s">
        <v>2476</v>
      </c>
    </row>
    <row r="71" spans="1:105" ht="12" customHeight="1" x14ac:dyDescent="0.25">
      <c r="A71" s="100" t="s">
        <v>212</v>
      </c>
      <c r="B71" s="101">
        <v>452.72473038274518</v>
      </c>
      <c r="C71" s="101">
        <v>593.60607197808838</v>
      </c>
      <c r="D71" s="101">
        <v>456.89773703342109</v>
      </c>
      <c r="E71" s="101">
        <v>446.19080837114154</v>
      </c>
      <c r="F71" s="101">
        <v>518.28134069555188</v>
      </c>
      <c r="G71" s="101">
        <v>493.8315492368983</v>
      </c>
      <c r="H71" s="101">
        <v>409.40143684180862</v>
      </c>
      <c r="I71" s="101">
        <v>344.71296973690249</v>
      </c>
      <c r="J71" s="101">
        <v>515.02853818103017</v>
      </c>
      <c r="K71" s="101">
        <v>597.72417000076916</v>
      </c>
      <c r="L71" s="101">
        <v>524.16327818296202</v>
      </c>
      <c r="M71" s="101">
        <v>409.10670140051707</v>
      </c>
      <c r="N71" s="101">
        <v>434.32360211158124</v>
      </c>
      <c r="O71" s="101">
        <v>521.74130620990775</v>
      </c>
      <c r="P71" s="101">
        <v>565.37604490142473</v>
      </c>
      <c r="Q71" s="101">
        <v>655.50143436798317</v>
      </c>
      <c r="R71" s="101">
        <v>800.32952351191557</v>
      </c>
      <c r="S71" s="101">
        <v>624.64816560168674</v>
      </c>
      <c r="T71" s="101">
        <v>708.89743354526695</v>
      </c>
      <c r="U71" s="101">
        <v>839.673624566282</v>
      </c>
      <c r="V71" s="101">
        <v>468.07192047212806</v>
      </c>
      <c r="W71" s="101">
        <v>811.81485739903326</v>
      </c>
      <c r="X71" s="101">
        <v>778.84243788446156</v>
      </c>
      <c r="Y71" s="101">
        <v>828.14399110285274</v>
      </c>
      <c r="DA71" s="131" t="s">
        <v>2477</v>
      </c>
    </row>
    <row r="72" spans="1:105" ht="12" customHeight="1" x14ac:dyDescent="0.25">
      <c r="A72" s="103" t="s">
        <v>52</v>
      </c>
      <c r="B72" s="104">
        <v>301.05453395911246</v>
      </c>
      <c r="C72" s="104">
        <v>256.10446266205645</v>
      </c>
      <c r="D72" s="104">
        <v>210.84266732701283</v>
      </c>
      <c r="E72" s="104">
        <v>234.47773674568634</v>
      </c>
      <c r="F72" s="104">
        <v>267.64490036527445</v>
      </c>
      <c r="G72" s="104">
        <v>327.18516189520813</v>
      </c>
      <c r="H72" s="104">
        <v>247.36319486996857</v>
      </c>
      <c r="I72" s="104">
        <v>215.74580407817456</v>
      </c>
      <c r="J72" s="104">
        <v>328.67593545713618</v>
      </c>
      <c r="K72" s="104">
        <v>373.25165599989742</v>
      </c>
      <c r="L72" s="104">
        <v>349.5993608473172</v>
      </c>
      <c r="M72" s="104">
        <v>284.39746709403835</v>
      </c>
      <c r="N72" s="104">
        <v>307.02975159478626</v>
      </c>
      <c r="O72" s="104">
        <v>323.96455049213932</v>
      </c>
      <c r="P72" s="104">
        <v>347.917356402358</v>
      </c>
      <c r="Q72" s="104">
        <v>358.88016204770014</v>
      </c>
      <c r="R72" s="104">
        <v>380.72300424574604</v>
      </c>
      <c r="S72" s="104">
        <v>322.09861578215168</v>
      </c>
      <c r="T72" s="104">
        <v>323.13265649944788</v>
      </c>
      <c r="U72" s="104">
        <v>374.57726483203129</v>
      </c>
      <c r="V72" s="104">
        <v>212.22290699117082</v>
      </c>
      <c r="W72" s="104">
        <v>313.46666186784836</v>
      </c>
      <c r="X72" s="104">
        <v>295.4957115080378</v>
      </c>
      <c r="Y72" s="104">
        <v>304.45626782371846</v>
      </c>
      <c r="DA72" s="132" t="s">
        <v>2478</v>
      </c>
    </row>
    <row r="73" spans="1:105" ht="12" customHeight="1" x14ac:dyDescent="0.25">
      <c r="A73" s="106" t="s">
        <v>122</v>
      </c>
      <c r="B73" s="101">
        <v>787.07653281958835</v>
      </c>
      <c r="C73" s="101">
        <v>745.95140732425273</v>
      </c>
      <c r="D73" s="101">
        <v>743.19658984038279</v>
      </c>
      <c r="E73" s="101">
        <v>750.98012116306381</v>
      </c>
      <c r="F73" s="101">
        <v>760.78566850808579</v>
      </c>
      <c r="G73" s="101">
        <v>793.12481972994203</v>
      </c>
      <c r="H73" s="101">
        <v>809.6425171038793</v>
      </c>
      <c r="I73" s="101">
        <v>804.22599469528529</v>
      </c>
      <c r="J73" s="101">
        <v>747.25256029179309</v>
      </c>
      <c r="K73" s="101">
        <v>788.58641665532116</v>
      </c>
      <c r="L73" s="101">
        <v>789.26864923958533</v>
      </c>
      <c r="M73" s="101">
        <v>820.0127436968146</v>
      </c>
      <c r="N73" s="101">
        <v>818.35622548584911</v>
      </c>
      <c r="O73" s="101">
        <v>893.37531927179487</v>
      </c>
      <c r="P73" s="101">
        <v>894.14311439177015</v>
      </c>
      <c r="Q73" s="101">
        <v>967.2448621465868</v>
      </c>
      <c r="R73" s="101">
        <v>1053.4444415689611</v>
      </c>
      <c r="S73" s="101">
        <v>990.26388175145416</v>
      </c>
      <c r="T73" s="101">
        <v>1062.7846410866739</v>
      </c>
      <c r="U73" s="101">
        <v>1057.3155024965258</v>
      </c>
      <c r="V73" s="101">
        <v>1029.9985475624992</v>
      </c>
      <c r="W73" s="101">
        <v>1135.151283712519</v>
      </c>
      <c r="X73" s="101">
        <v>1098.1929639299187</v>
      </c>
      <c r="Y73" s="101">
        <v>1121.516899776846</v>
      </c>
      <c r="DA73" s="131" t="s">
        <v>2479</v>
      </c>
    </row>
    <row r="74" spans="1:105" ht="12" customHeight="1" x14ac:dyDescent="0.25">
      <c r="A74" s="107" t="s">
        <v>121</v>
      </c>
      <c r="B74" s="104">
        <v>787.07653281958846</v>
      </c>
      <c r="C74" s="104">
        <v>745.95187128638918</v>
      </c>
      <c r="D74" s="104">
        <v>743.2121544004417</v>
      </c>
      <c r="E74" s="104">
        <v>750.98608252760653</v>
      </c>
      <c r="F74" s="104">
        <v>760.77100492009743</v>
      </c>
      <c r="G74" s="104">
        <v>793.13143079242775</v>
      </c>
      <c r="H74" s="104">
        <v>809.63458978984715</v>
      </c>
      <c r="I74" s="104">
        <v>803.0839352813274</v>
      </c>
      <c r="J74" s="104">
        <v>746.94464856965703</v>
      </c>
      <c r="K74" s="104">
        <v>788.93763610267865</v>
      </c>
      <c r="L74" s="104">
        <v>789.70221148150483</v>
      </c>
      <c r="M74" s="104">
        <v>821.08425563405058</v>
      </c>
      <c r="N74" s="104">
        <v>819.64074363870327</v>
      </c>
      <c r="O74" s="104">
        <v>894.8117573866873</v>
      </c>
      <c r="P74" s="104">
        <v>895.80972768110769</v>
      </c>
      <c r="Q74" s="104">
        <v>966.12215023518411</v>
      </c>
      <c r="R74" s="104">
        <v>1051.1964013033087</v>
      </c>
      <c r="S74" s="104">
        <v>988.78327471974694</v>
      </c>
      <c r="T74" s="104">
        <v>1061.5663360404089</v>
      </c>
      <c r="U74" s="104">
        <v>1056.2411055488833</v>
      </c>
      <c r="V74" s="104">
        <v>1028.0395425166851</v>
      </c>
      <c r="W74" s="104">
        <v>1135.4627733699094</v>
      </c>
      <c r="X74" s="104">
        <v>1098.5984025685837</v>
      </c>
      <c r="Y74" s="104">
        <v>1124.5369139287495</v>
      </c>
      <c r="DA74" s="132" t="s">
        <v>2480</v>
      </c>
    </row>
    <row r="75" spans="1:105" ht="12" customHeight="1" x14ac:dyDescent="0.25">
      <c r="A75" s="108" t="s">
        <v>53</v>
      </c>
      <c r="B75" s="98">
        <v>472.75469911004149</v>
      </c>
      <c r="C75" s="98">
        <v>521.06310149985256</v>
      </c>
      <c r="D75" s="98">
        <v>508.49231922822077</v>
      </c>
      <c r="E75" s="98">
        <v>492.21994732297679</v>
      </c>
      <c r="F75" s="98">
        <v>501.59162444311022</v>
      </c>
      <c r="G75" s="98">
        <v>476.9271056782942</v>
      </c>
      <c r="H75" s="98">
        <v>504.6290919979902</v>
      </c>
      <c r="I75" s="98">
        <v>494.2451432427718</v>
      </c>
      <c r="J75" s="98">
        <v>455.72873176122397</v>
      </c>
      <c r="K75" s="98">
        <v>485.25574000811628</v>
      </c>
      <c r="L75" s="98">
        <v>473.40321893976261</v>
      </c>
      <c r="M75" s="98">
        <v>484.03916415692402</v>
      </c>
      <c r="N75" s="98">
        <v>479.91509455372574</v>
      </c>
      <c r="O75" s="98">
        <v>551.77262596368973</v>
      </c>
      <c r="P75" s="98">
        <v>554.37036515148645</v>
      </c>
      <c r="Q75" s="98">
        <v>624.13745645030474</v>
      </c>
      <c r="R75" s="98">
        <v>712.17236556658622</v>
      </c>
      <c r="S75" s="98">
        <v>652.22461073237503</v>
      </c>
      <c r="T75" s="98">
        <v>729.01612404340312</v>
      </c>
      <c r="U75" s="98">
        <v>730.25139068075009</v>
      </c>
      <c r="V75" s="98">
        <v>707.21980507243529</v>
      </c>
      <c r="W75" s="98">
        <v>819.08429206390997</v>
      </c>
      <c r="X75" s="98">
        <v>796.84562738366571</v>
      </c>
      <c r="Y75" s="98">
        <v>822.0983208838478</v>
      </c>
      <c r="DA75" s="63" t="s">
        <v>2481</v>
      </c>
    </row>
    <row r="76" spans="1:105" ht="12" customHeight="1" x14ac:dyDescent="0.25">
      <c r="A76" s="108" t="s">
        <v>52</v>
      </c>
      <c r="B76" s="98">
        <v>314.32183370954704</v>
      </c>
      <c r="C76" s="98">
        <v>224.88876978653641</v>
      </c>
      <c r="D76" s="98">
        <v>234.71983517222111</v>
      </c>
      <c r="E76" s="98">
        <v>258.7661352046299</v>
      </c>
      <c r="F76" s="98">
        <v>259.17938047698715</v>
      </c>
      <c r="G76" s="98">
        <v>316.20432511413338</v>
      </c>
      <c r="H76" s="98">
        <v>305.00549779185707</v>
      </c>
      <c r="I76" s="98">
        <v>308.83879203855548</v>
      </c>
      <c r="J76" s="98">
        <v>291.21591680843301</v>
      </c>
      <c r="K76" s="98">
        <v>303.68189609456243</v>
      </c>
      <c r="L76" s="98">
        <v>316.29899254174217</v>
      </c>
      <c r="M76" s="98">
        <v>337.04509147712656</v>
      </c>
      <c r="N76" s="98">
        <v>339.72564908497765</v>
      </c>
      <c r="O76" s="98">
        <v>343.03913142299746</v>
      </c>
      <c r="P76" s="98">
        <v>341.43936252962135</v>
      </c>
      <c r="Q76" s="98">
        <v>341.9846937848792</v>
      </c>
      <c r="R76" s="98">
        <v>339.02403573672257</v>
      </c>
      <c r="S76" s="98">
        <v>336.55866398737197</v>
      </c>
      <c r="T76" s="98">
        <v>332.5502119970061</v>
      </c>
      <c r="U76" s="98">
        <v>325.98971486813303</v>
      </c>
      <c r="V76" s="98">
        <v>320.81973744424982</v>
      </c>
      <c r="W76" s="98">
        <v>316.37848130599957</v>
      </c>
      <c r="X76" s="98">
        <v>301.75277518491794</v>
      </c>
      <c r="Y76" s="98">
        <v>302.43859304490161</v>
      </c>
      <c r="DA76" s="63" t="s">
        <v>2482</v>
      </c>
    </row>
    <row r="77" spans="1:105" ht="12" customHeight="1" x14ac:dyDescent="0.25">
      <c r="A77" s="121" t="s">
        <v>54</v>
      </c>
      <c r="B77" s="122">
        <v>119.37962427412425</v>
      </c>
      <c r="C77" s="122">
        <v>138.02216088308433</v>
      </c>
      <c r="D77" s="122">
        <v>111.81493089028315</v>
      </c>
      <c r="E77" s="122">
        <v>117.92754792260041</v>
      </c>
      <c r="F77" s="122">
        <v>139.89380692175388</v>
      </c>
      <c r="G77" s="122">
        <v>146.90761747180923</v>
      </c>
      <c r="H77" s="122">
        <v>121.00649065869764</v>
      </c>
      <c r="I77" s="122">
        <v>103.21153899500347</v>
      </c>
      <c r="J77" s="122">
        <v>155.00108989778866</v>
      </c>
      <c r="K77" s="122">
        <v>185.56108961044208</v>
      </c>
      <c r="L77" s="122">
        <v>183.49738105143592</v>
      </c>
      <c r="M77" s="122">
        <v>141.67105547238322</v>
      </c>
      <c r="N77" s="122">
        <v>152.98845037940771</v>
      </c>
      <c r="O77" s="122">
        <v>177.61879457420829</v>
      </c>
      <c r="P77" s="122">
        <v>189.40841055392613</v>
      </c>
      <c r="Q77" s="122">
        <v>209.27998652789756</v>
      </c>
      <c r="R77" s="122">
        <v>225.79194101156639</v>
      </c>
      <c r="S77" s="122">
        <v>209.06302225618003</v>
      </c>
      <c r="T77" s="122">
        <v>227.25451675331882</v>
      </c>
      <c r="U77" s="122">
        <v>266.10597062356931</v>
      </c>
      <c r="V77" s="122">
        <v>155.70093612947156</v>
      </c>
      <c r="W77" s="122">
        <v>240.94536751307132</v>
      </c>
      <c r="X77" s="122">
        <v>228.08402460719057</v>
      </c>
      <c r="Y77" s="122">
        <v>232.75217203822652</v>
      </c>
      <c r="DA77" s="130" t="s">
        <v>2483</v>
      </c>
    </row>
    <row r="78" spans="1:105" ht="12" customHeight="1" x14ac:dyDescent="0.25">
      <c r="A78" s="97" t="s">
        <v>189</v>
      </c>
      <c r="B78" s="98">
        <v>119.23290430789314</v>
      </c>
      <c r="C78" s="98">
        <v>138.57099695174585</v>
      </c>
      <c r="D78" s="98">
        <v>111.35408040124763</v>
      </c>
      <c r="E78" s="98">
        <v>117.51347082474142</v>
      </c>
      <c r="F78" s="98">
        <v>140.05020752340025</v>
      </c>
      <c r="G78" s="98">
        <v>147.07926753334405</v>
      </c>
      <c r="H78" s="98">
        <v>120.12660858203412</v>
      </c>
      <c r="I78" s="98">
        <v>101.74399803241241</v>
      </c>
      <c r="J78" s="98">
        <v>155.55719930497807</v>
      </c>
      <c r="K78" s="98">
        <v>186.67605843308073</v>
      </c>
      <c r="L78" s="98">
        <v>184.13284256944397</v>
      </c>
      <c r="M78" s="98">
        <v>140.83065929867971</v>
      </c>
      <c r="N78" s="98">
        <v>152.39764346189409</v>
      </c>
      <c r="O78" s="98">
        <v>177.28825821256302</v>
      </c>
      <c r="P78" s="98">
        <v>189.48817186102636</v>
      </c>
      <c r="Q78" s="98">
        <v>209.49439014667954</v>
      </c>
      <c r="R78" s="98">
        <v>226.5517308134354</v>
      </c>
      <c r="S78" s="98">
        <v>208.69414216533175</v>
      </c>
      <c r="T78" s="98">
        <v>227.07125098271334</v>
      </c>
      <c r="U78" s="98">
        <v>267.19361335105498</v>
      </c>
      <c r="V78" s="98">
        <v>153.01418819527811</v>
      </c>
      <c r="W78" s="98">
        <v>241.05724511019764</v>
      </c>
      <c r="X78" s="98">
        <v>228.01312181959992</v>
      </c>
      <c r="Y78" s="98">
        <v>232.74127141518019</v>
      </c>
      <c r="DA78" s="63" t="s">
        <v>2484</v>
      </c>
    </row>
    <row r="79" spans="1:105" ht="12" customHeight="1" x14ac:dyDescent="0.25">
      <c r="A79" s="109" t="s">
        <v>120</v>
      </c>
      <c r="B79" s="33">
        <v>123.4948692360561</v>
      </c>
      <c r="C79" s="33">
        <v>122.634667577125</v>
      </c>
      <c r="D79" s="33">
        <v>124.74609476066902</v>
      </c>
      <c r="E79" s="33">
        <v>129.57386547446444</v>
      </c>
      <c r="F79" s="33">
        <v>135.47635547236604</v>
      </c>
      <c r="G79" s="33">
        <v>142.02090412500874</v>
      </c>
      <c r="H79" s="33">
        <v>146.20102853688331</v>
      </c>
      <c r="I79" s="33">
        <v>145.47671871762651</v>
      </c>
      <c r="J79" s="33">
        <v>138.93824580074718</v>
      </c>
      <c r="K79" s="33">
        <v>153.26567383972861</v>
      </c>
      <c r="L79" s="33">
        <v>165.06418853110335</v>
      </c>
      <c r="M79" s="33">
        <v>166.15189430431678</v>
      </c>
      <c r="N79" s="33">
        <v>170.30938386386114</v>
      </c>
      <c r="O79" s="33">
        <v>187.38545611002448</v>
      </c>
      <c r="P79" s="33">
        <v>187.03705713725458</v>
      </c>
      <c r="Q79" s="33">
        <v>202.89019446814567</v>
      </c>
      <c r="R79" s="33">
        <v>203.07689707170559</v>
      </c>
      <c r="S79" s="33">
        <v>220.07200691597541</v>
      </c>
      <c r="T79" s="33">
        <v>232.74237695547359</v>
      </c>
      <c r="U79" s="33">
        <v>233.62701340361042</v>
      </c>
      <c r="V79" s="33">
        <v>236.07075528651387</v>
      </c>
      <c r="W79" s="33">
        <v>237.5806749191228</v>
      </c>
      <c r="X79" s="33">
        <v>230.23061498269121</v>
      </c>
      <c r="Y79" s="33">
        <v>233.08050405769333</v>
      </c>
      <c r="DA79" s="60" t="s">
        <v>2485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12438.196400833524</v>
      </c>
      <c r="C81" s="117">
        <f t="shared" si="28"/>
        <v>11948.207588968484</v>
      </c>
      <c r="D81" s="117">
        <f t="shared" si="28"/>
        <v>12361.086338777079</v>
      </c>
      <c r="E81" s="117">
        <f t="shared" si="28"/>
        <v>12768.423684671059</v>
      </c>
      <c r="F81" s="117">
        <f t="shared" si="28"/>
        <v>12685.457759403131</v>
      </c>
      <c r="G81" s="117">
        <f t="shared" si="28"/>
        <v>14025.52124790947</v>
      </c>
      <c r="H81" s="117">
        <f t="shared" si="28"/>
        <v>13354.729662569667</v>
      </c>
      <c r="I81" s="117">
        <f t="shared" si="28"/>
        <v>13335.780541158902</v>
      </c>
      <c r="J81" s="117">
        <f t="shared" si="28"/>
        <v>13627.056036902773</v>
      </c>
      <c r="K81" s="117">
        <f t="shared" si="28"/>
        <v>12940.86723005221</v>
      </c>
      <c r="L81" s="117">
        <f t="shared" si="28"/>
        <v>11878.995806911729</v>
      </c>
      <c r="M81" s="117">
        <f t="shared" si="28"/>
        <v>18279.663248564666</v>
      </c>
      <c r="N81" s="117">
        <f t="shared" si="28"/>
        <v>17618.081878204692</v>
      </c>
      <c r="O81" s="117">
        <f t="shared" si="28"/>
        <v>14635.991273347554</v>
      </c>
      <c r="P81" s="117">
        <f t="shared" si="28"/>
        <v>14133.554139975451</v>
      </c>
      <c r="Q81" s="117">
        <f t="shared" si="28"/>
        <v>14607.350762689945</v>
      </c>
      <c r="R81" s="117">
        <f t="shared" ref="R81:V81" si="29">R82+R85+R87+R100</f>
        <v>15086.766522044878</v>
      </c>
      <c r="S81" s="117">
        <f t="shared" si="29"/>
        <v>15595.081077880519</v>
      </c>
      <c r="T81" s="117">
        <f t="shared" si="29"/>
        <v>13858.270644978373</v>
      </c>
      <c r="U81" s="117">
        <f t="shared" si="29"/>
        <v>13575.034363766707</v>
      </c>
      <c r="V81" s="117">
        <f t="shared" si="29"/>
        <v>14717.65307947966</v>
      </c>
      <c r="W81" s="117">
        <f t="shared" ref="W81:Y81" si="30">W82+W85+W87+W100</f>
        <v>15018.880767615547</v>
      </c>
      <c r="X81" s="117">
        <f t="shared" si="30"/>
        <v>13804.37147634125</v>
      </c>
      <c r="Y81" s="117">
        <f t="shared" si="30"/>
        <v>13515.399798110395</v>
      </c>
      <c r="DA81" s="129" t="s">
        <v>2486</v>
      </c>
    </row>
    <row r="82" spans="1:105" ht="12.95" customHeight="1" x14ac:dyDescent="0.25">
      <c r="A82" s="121" t="s">
        <v>57</v>
      </c>
      <c r="B82" s="122">
        <f t="shared" ref="B82:Q82" si="31">SUM(B83:B84)</f>
        <v>11499.152560368899</v>
      </c>
      <c r="C82" s="122">
        <f t="shared" si="31"/>
        <v>11105.869507500734</v>
      </c>
      <c r="D82" s="122">
        <f t="shared" si="31"/>
        <v>11493.666554682781</v>
      </c>
      <c r="E82" s="122">
        <f t="shared" si="31"/>
        <v>11889.244065977597</v>
      </c>
      <c r="F82" s="122">
        <f t="shared" si="31"/>
        <v>11786.636095029629</v>
      </c>
      <c r="G82" s="122">
        <f t="shared" si="31"/>
        <v>13084.269210835882</v>
      </c>
      <c r="H82" s="122">
        <f t="shared" si="31"/>
        <v>12434.299836231057</v>
      </c>
      <c r="I82" s="122">
        <f t="shared" si="31"/>
        <v>12394.767358063546</v>
      </c>
      <c r="J82" s="122">
        <f t="shared" si="31"/>
        <v>12697.010058543936</v>
      </c>
      <c r="K82" s="122">
        <f t="shared" si="31"/>
        <v>12019.947953939691</v>
      </c>
      <c r="L82" s="122">
        <f t="shared" si="31"/>
        <v>11141.251925227572</v>
      </c>
      <c r="M82" s="122">
        <f t="shared" si="31"/>
        <v>17137.535144192319</v>
      </c>
      <c r="N82" s="122">
        <f t="shared" si="31"/>
        <v>16540.253938863218</v>
      </c>
      <c r="O82" s="122">
        <f t="shared" si="31"/>
        <v>13589.303918549052</v>
      </c>
      <c r="P82" s="122">
        <f t="shared" si="31"/>
        <v>13047.92440124538</v>
      </c>
      <c r="Q82" s="122">
        <f t="shared" si="31"/>
        <v>13403.018083199284</v>
      </c>
      <c r="R82" s="122">
        <f t="shared" ref="R82:V82" si="32">SUM(R83:R84)</f>
        <v>13826.732565173214</v>
      </c>
      <c r="S82" s="122">
        <f t="shared" si="32"/>
        <v>14347.166692243545</v>
      </c>
      <c r="T82" s="122">
        <f t="shared" si="32"/>
        <v>12625.468880900482</v>
      </c>
      <c r="U82" s="122">
        <f t="shared" si="32"/>
        <v>12329.226821692135</v>
      </c>
      <c r="V82" s="122">
        <f t="shared" si="32"/>
        <v>13407.771194816451</v>
      </c>
      <c r="W82" s="122">
        <f t="shared" ref="W82:Y82" si="33">SUM(W83:W84)</f>
        <v>13682.981403700745</v>
      </c>
      <c r="X82" s="122">
        <f t="shared" si="33"/>
        <v>12461.11905474643</v>
      </c>
      <c r="Y82" s="122">
        <f t="shared" si="33"/>
        <v>12163.154683002997</v>
      </c>
      <c r="DA82" s="130" t="s">
        <v>2487</v>
      </c>
    </row>
    <row r="83" spans="1:105" ht="12" customHeight="1" x14ac:dyDescent="0.25">
      <c r="A83" s="97" t="s">
        <v>199</v>
      </c>
      <c r="B83" s="98">
        <v>11389.004458628808</v>
      </c>
      <c r="C83" s="98">
        <v>11002.241167414772</v>
      </c>
      <c r="D83" s="98">
        <v>11389.305218955025</v>
      </c>
      <c r="E83" s="98">
        <v>11783.801480177384</v>
      </c>
      <c r="F83" s="98">
        <v>11685.363860467894</v>
      </c>
      <c r="G83" s="98">
        <v>12972.827865956655</v>
      </c>
      <c r="H83" s="98">
        <v>12331.355989765743</v>
      </c>
      <c r="I83" s="98">
        <v>12294.395690683565</v>
      </c>
      <c r="J83" s="98">
        <v>12595.755804868557</v>
      </c>
      <c r="K83" s="98">
        <v>11925.962966789897</v>
      </c>
      <c r="L83" s="98">
        <v>11054.673912289478</v>
      </c>
      <c r="M83" s="98">
        <v>17006.176796778323</v>
      </c>
      <c r="N83" s="98">
        <v>16414.238918353934</v>
      </c>
      <c r="O83" s="98">
        <v>13488.067934915289</v>
      </c>
      <c r="P83" s="98">
        <v>12952.23947808626</v>
      </c>
      <c r="Q83" s="98">
        <v>13305.640017904871</v>
      </c>
      <c r="R83" s="98">
        <v>13727.04483144639</v>
      </c>
      <c r="S83" s="98">
        <v>14245.072173537046</v>
      </c>
      <c r="T83" s="98">
        <v>12536.020617073913</v>
      </c>
      <c r="U83" s="98">
        <v>12241.75019768218</v>
      </c>
      <c r="V83" s="98">
        <v>13312.74458628305</v>
      </c>
      <c r="W83" s="98">
        <v>13585.941795676539</v>
      </c>
      <c r="X83" s="98">
        <v>12372.540984441192</v>
      </c>
      <c r="Y83" s="98">
        <v>12076.663737721739</v>
      </c>
      <c r="DA83" s="63" t="s">
        <v>2488</v>
      </c>
    </row>
    <row r="84" spans="1:105" ht="12" customHeight="1" x14ac:dyDescent="0.25">
      <c r="A84" s="97" t="s">
        <v>53</v>
      </c>
      <c r="B84" s="98">
        <v>110.14810174009021</v>
      </c>
      <c r="C84" s="98">
        <v>103.62834008596332</v>
      </c>
      <c r="D84" s="98">
        <v>104.36133572775555</v>
      </c>
      <c r="E84" s="98">
        <v>105.44258580021315</v>
      </c>
      <c r="F84" s="98">
        <v>101.27223456173488</v>
      </c>
      <c r="G84" s="98">
        <v>111.44134487922781</v>
      </c>
      <c r="H84" s="98">
        <v>102.94384646531417</v>
      </c>
      <c r="I84" s="98">
        <v>100.37166737998108</v>
      </c>
      <c r="J84" s="98">
        <v>101.25425367537956</v>
      </c>
      <c r="K84" s="98">
        <v>93.98498714979408</v>
      </c>
      <c r="L84" s="98">
        <v>86.578012938094005</v>
      </c>
      <c r="M84" s="98">
        <v>131.35834741399617</v>
      </c>
      <c r="N84" s="98">
        <v>126.01502050928191</v>
      </c>
      <c r="O84" s="98">
        <v>101.23598363376367</v>
      </c>
      <c r="P84" s="98">
        <v>95.684923159119577</v>
      </c>
      <c r="Q84" s="98">
        <v>97.378065294413318</v>
      </c>
      <c r="R84" s="98">
        <v>99.687733726822529</v>
      </c>
      <c r="S84" s="98">
        <v>102.09451870649879</v>
      </c>
      <c r="T84" s="98">
        <v>89.448263826569018</v>
      </c>
      <c r="U84" s="98">
        <v>87.476624009954193</v>
      </c>
      <c r="V84" s="98">
        <v>95.026608533399838</v>
      </c>
      <c r="W84" s="98">
        <v>97.0396080242068</v>
      </c>
      <c r="X84" s="98">
        <v>88.578070305238157</v>
      </c>
      <c r="Y84" s="98">
        <v>86.490945281256259</v>
      </c>
      <c r="DA84" s="63" t="s">
        <v>2489</v>
      </c>
    </row>
    <row r="85" spans="1:105" ht="12.95" customHeight="1" x14ac:dyDescent="0.25">
      <c r="A85" s="121" t="s">
        <v>92</v>
      </c>
      <c r="B85" s="122">
        <f t="shared" ref="B85:Y85" si="34">B86</f>
        <v>0.6695282457143239</v>
      </c>
      <c r="C85" s="122">
        <f t="shared" si="34"/>
        <v>0.74502910507078501</v>
      </c>
      <c r="D85" s="122">
        <f t="shared" si="34"/>
        <v>0.78948123703236572</v>
      </c>
      <c r="E85" s="122">
        <f t="shared" si="34"/>
        <v>0.77924459289638504</v>
      </c>
      <c r="F85" s="122">
        <f t="shared" si="34"/>
        <v>0.79538212687589571</v>
      </c>
      <c r="G85" s="122">
        <f t="shared" si="34"/>
        <v>0.89608360297594436</v>
      </c>
      <c r="H85" s="122">
        <f t="shared" si="34"/>
        <v>1.0665895319573497</v>
      </c>
      <c r="I85" s="122">
        <f t="shared" si="34"/>
        <v>1.2146649822276041</v>
      </c>
      <c r="J85" s="122">
        <f t="shared" si="34"/>
        <v>1.3487200549414564</v>
      </c>
      <c r="K85" s="122">
        <f t="shared" si="34"/>
        <v>1.4973126915370607</v>
      </c>
      <c r="L85" s="122">
        <f t="shared" si="34"/>
        <v>1.8940687507020435</v>
      </c>
      <c r="M85" s="122">
        <f t="shared" si="34"/>
        <v>1.9021595961112274</v>
      </c>
      <c r="N85" s="122">
        <f t="shared" si="34"/>
        <v>2.6824388065189928</v>
      </c>
      <c r="O85" s="122">
        <f t="shared" si="34"/>
        <v>3.4359944527612467</v>
      </c>
      <c r="P85" s="122">
        <f t="shared" si="34"/>
        <v>3.9528050329782105</v>
      </c>
      <c r="Q85" s="122">
        <f t="shared" si="34"/>
        <v>3.7729859872654035</v>
      </c>
      <c r="R85" s="122">
        <f t="shared" si="34"/>
        <v>3.629729118445586</v>
      </c>
      <c r="S85" s="122">
        <f t="shared" si="34"/>
        <v>3.4046221025593582</v>
      </c>
      <c r="T85" s="122">
        <f t="shared" si="34"/>
        <v>3.1004596468939027</v>
      </c>
      <c r="U85" s="122">
        <f t="shared" si="34"/>
        <v>2.5007788166862728</v>
      </c>
      <c r="V85" s="122">
        <f t="shared" si="34"/>
        <v>2.3719445906035421</v>
      </c>
      <c r="W85" s="122">
        <f t="shared" si="34"/>
        <v>2.6147668560532202</v>
      </c>
      <c r="X85" s="122">
        <f t="shared" si="34"/>
        <v>3.4925409840234694</v>
      </c>
      <c r="Y85" s="122">
        <f t="shared" si="34"/>
        <v>4.197278063577901</v>
      </c>
      <c r="DA85" s="130" t="s">
        <v>2490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0.6695282457143239</v>
      </c>
      <c r="C86" s="98">
        <f>IF(RES_hhdet_tes!C86=0,0,RES_hhdet_tes!C86*1000*11630/RES_hhdet_num!C81)</f>
        <v>0.74502910507078501</v>
      </c>
      <c r="D86" s="98">
        <f>IF(RES_hhdet_tes!D86=0,0,RES_hhdet_tes!D86*1000*11630/RES_hhdet_num!D81)</f>
        <v>0.78948123703236572</v>
      </c>
      <c r="E86" s="98">
        <f>IF(RES_hhdet_tes!E86=0,0,RES_hhdet_tes!E86*1000*11630/RES_hhdet_num!E81)</f>
        <v>0.77924459289638504</v>
      </c>
      <c r="F86" s="98">
        <f>IF(RES_hhdet_tes!F86=0,0,RES_hhdet_tes!F86*1000*11630/RES_hhdet_num!F81)</f>
        <v>0.79538212687589571</v>
      </c>
      <c r="G86" s="98">
        <f>IF(RES_hhdet_tes!G86=0,0,RES_hhdet_tes!G86*1000*11630/RES_hhdet_num!G81)</f>
        <v>0.89608360297594436</v>
      </c>
      <c r="H86" s="98">
        <f>IF(RES_hhdet_tes!H86=0,0,RES_hhdet_tes!H86*1000*11630/RES_hhdet_num!H81)</f>
        <v>1.0665895319573497</v>
      </c>
      <c r="I86" s="98">
        <f>IF(RES_hhdet_tes!I86=0,0,RES_hhdet_tes!I86*1000*11630/RES_hhdet_num!I81)</f>
        <v>1.2146649822276041</v>
      </c>
      <c r="J86" s="98">
        <f>IF(RES_hhdet_tes!J86=0,0,RES_hhdet_tes!J86*1000*11630/RES_hhdet_num!J81)</f>
        <v>1.3487200549414564</v>
      </c>
      <c r="K86" s="98">
        <f>IF(RES_hhdet_tes!K86=0,0,RES_hhdet_tes!K86*1000*11630/RES_hhdet_num!K81)</f>
        <v>1.4973126915370607</v>
      </c>
      <c r="L86" s="98">
        <f>IF(RES_hhdet_tes!L86=0,0,RES_hhdet_tes!L86*1000*11630/RES_hhdet_num!L81)</f>
        <v>1.8940687507020435</v>
      </c>
      <c r="M86" s="98">
        <f>IF(RES_hhdet_tes!M86=0,0,RES_hhdet_tes!M86*1000*11630/RES_hhdet_num!M81)</f>
        <v>1.9021595961112274</v>
      </c>
      <c r="N86" s="98">
        <f>IF(RES_hhdet_tes!N86=0,0,RES_hhdet_tes!N86*1000*11630/RES_hhdet_num!N81)</f>
        <v>2.6824388065189928</v>
      </c>
      <c r="O86" s="98">
        <f>IF(RES_hhdet_tes!O86=0,0,RES_hhdet_tes!O86*1000*11630/RES_hhdet_num!O81)</f>
        <v>3.4359944527612467</v>
      </c>
      <c r="P86" s="98">
        <f>IF(RES_hhdet_tes!P86=0,0,RES_hhdet_tes!P86*1000*11630/RES_hhdet_num!P81)</f>
        <v>3.9528050329782105</v>
      </c>
      <c r="Q86" s="98">
        <f>IF(RES_hhdet_tes!Q86=0,0,RES_hhdet_tes!Q86*1000*11630/RES_hhdet_num!Q81)</f>
        <v>3.7729859872654035</v>
      </c>
      <c r="R86" s="98">
        <f>IF(RES_hhdet_tes!R86=0,0,RES_hhdet_tes!R86*1000*11630/RES_hhdet_num!R81)</f>
        <v>3.629729118445586</v>
      </c>
      <c r="S86" s="98">
        <f>IF(RES_hhdet_tes!S86=0,0,RES_hhdet_tes!S86*1000*11630/RES_hhdet_num!S81)</f>
        <v>3.4046221025593582</v>
      </c>
      <c r="T86" s="98">
        <f>IF(RES_hhdet_tes!T86=0,0,RES_hhdet_tes!T86*1000*11630/RES_hhdet_num!T81)</f>
        <v>3.1004596468939027</v>
      </c>
      <c r="U86" s="98">
        <f>IF(RES_hhdet_tes!U86=0,0,RES_hhdet_tes!U86*1000*11630/RES_hhdet_num!U81)</f>
        <v>2.5007788166862728</v>
      </c>
      <c r="V86" s="98">
        <f>IF(RES_hhdet_tes!V86=0,0,RES_hhdet_tes!V86*1000*11630/RES_hhdet_num!V81)</f>
        <v>2.3719445906035421</v>
      </c>
      <c r="W86" s="98">
        <f>IF(RES_hhdet_tes!W86=0,0,RES_hhdet_tes!W86*1000*11630/RES_hhdet_num!W81)</f>
        <v>2.6147668560532202</v>
      </c>
      <c r="X86" s="98">
        <f>IF(RES_hhdet_tes!X86=0,0,RES_hhdet_tes!X86*1000*11630/RES_hhdet_num!X81)</f>
        <v>3.4925409840234694</v>
      </c>
      <c r="Y86" s="98">
        <f>IF(RES_hhdet_tes!Y86=0,0,RES_hhdet_tes!Y86*1000*11630/RES_hhdet_num!Y81)</f>
        <v>4.197278063577901</v>
      </c>
      <c r="DA86" s="63" t="s">
        <v>2491</v>
      </c>
    </row>
    <row r="87" spans="1:105" ht="12" customHeight="1" x14ac:dyDescent="0.25">
      <c r="A87" s="121" t="s">
        <v>55</v>
      </c>
      <c r="B87" s="122">
        <v>814.87944298285322</v>
      </c>
      <c r="C87" s="122">
        <v>718.95838478555345</v>
      </c>
      <c r="D87" s="122">
        <v>741.88420809659658</v>
      </c>
      <c r="E87" s="122">
        <v>748.82650862610114</v>
      </c>
      <c r="F87" s="122">
        <v>762.54992677425832</v>
      </c>
      <c r="G87" s="122">
        <v>798.33504934560199</v>
      </c>
      <c r="H87" s="122">
        <v>773.16220826976917</v>
      </c>
      <c r="I87" s="122">
        <v>794.32179939550156</v>
      </c>
      <c r="J87" s="122">
        <v>789.75901250314928</v>
      </c>
      <c r="K87" s="122">
        <v>766.15628958125319</v>
      </c>
      <c r="L87" s="122">
        <v>570.78562440235169</v>
      </c>
      <c r="M87" s="122">
        <v>974.07405047192231</v>
      </c>
      <c r="N87" s="122">
        <v>904.83611667109699</v>
      </c>
      <c r="O87" s="122">
        <v>855.86590423571693</v>
      </c>
      <c r="P87" s="122">
        <v>894.63987655983749</v>
      </c>
      <c r="Q87" s="122">
        <v>997.66949903524903</v>
      </c>
      <c r="R87" s="122">
        <v>1053.3273306815133</v>
      </c>
      <c r="S87" s="122">
        <v>1024.4377566184371</v>
      </c>
      <c r="T87" s="122">
        <v>996.95892747552557</v>
      </c>
      <c r="U87" s="122">
        <v>1009.6797498542743</v>
      </c>
      <c r="V87" s="122">
        <v>1071.4391847860927</v>
      </c>
      <c r="W87" s="122">
        <v>1095.7039221396244</v>
      </c>
      <c r="X87" s="122">
        <v>1109.5292656281044</v>
      </c>
      <c r="Y87" s="122">
        <v>1114.9673329861271</v>
      </c>
      <c r="DA87" s="130" t="s">
        <v>2492</v>
      </c>
    </row>
    <row r="88" spans="1:105" ht="12" customHeight="1" x14ac:dyDescent="0.25">
      <c r="A88" s="97" t="s">
        <v>132</v>
      </c>
      <c r="B88" s="98">
        <v>815.96038301852218</v>
      </c>
      <c r="C88" s="98">
        <v>717.96523789562843</v>
      </c>
      <c r="D88" s="98">
        <v>741.84192317299232</v>
      </c>
      <c r="E88" s="98">
        <v>748.75942190893227</v>
      </c>
      <c r="F88" s="98">
        <v>762.6468387014346</v>
      </c>
      <c r="G88" s="98">
        <v>798.57328582126922</v>
      </c>
      <c r="H88" s="98">
        <v>771.77805401285093</v>
      </c>
      <c r="I88" s="98">
        <v>793.91796535912204</v>
      </c>
      <c r="J88" s="98">
        <v>791.76144312246151</v>
      </c>
      <c r="K88" s="98">
        <v>764.94904652441028</v>
      </c>
      <c r="L88" s="98">
        <v>558.53037142126311</v>
      </c>
      <c r="M88" s="98">
        <v>982.92421167768509</v>
      </c>
      <c r="N88" s="98">
        <v>909.81835605810556</v>
      </c>
      <c r="O88" s="98">
        <v>853.69057812195126</v>
      </c>
      <c r="P88" s="98">
        <v>894.26884448782118</v>
      </c>
      <c r="Q88" s="98">
        <v>998.95589600466019</v>
      </c>
      <c r="R88" s="98">
        <v>1052.8544468670643</v>
      </c>
      <c r="S88" s="98">
        <v>1026.1901534688709</v>
      </c>
      <c r="T88" s="98">
        <v>992.86518735617562</v>
      </c>
      <c r="U88" s="98">
        <v>1007.1940352664921</v>
      </c>
      <c r="V88" s="98">
        <v>1074.5223238095898</v>
      </c>
      <c r="W88" s="98">
        <v>1095.1570492062749</v>
      </c>
      <c r="X88" s="98">
        <v>1110.7609606939081</v>
      </c>
      <c r="Y88" s="98">
        <v>1115.0106989278045</v>
      </c>
      <c r="DA88" s="63" t="s">
        <v>2493</v>
      </c>
    </row>
    <row r="89" spans="1:105" ht="12" customHeight="1" x14ac:dyDescent="0.25">
      <c r="A89" s="97" t="s">
        <v>131</v>
      </c>
      <c r="B89" s="98">
        <v>815.96038301852218</v>
      </c>
      <c r="C89" s="98">
        <v>717.97413452550609</v>
      </c>
      <c r="D89" s="98">
        <v>741.83237839360629</v>
      </c>
      <c r="E89" s="98">
        <v>748.76752491162097</v>
      </c>
      <c r="F89" s="98">
        <v>762.67636201663061</v>
      </c>
      <c r="G89" s="98">
        <v>798.5650043957487</v>
      </c>
      <c r="H89" s="98">
        <v>771.83127705441734</v>
      </c>
      <c r="I89" s="98">
        <v>793.32415367364786</v>
      </c>
      <c r="J89" s="98">
        <v>790.82434974459329</v>
      </c>
      <c r="K89" s="98">
        <v>764.62329629350836</v>
      </c>
      <c r="L89" s="98">
        <v>558.54673998437693</v>
      </c>
      <c r="M89" s="98">
        <v>982.58734059163965</v>
      </c>
      <c r="N89" s="98">
        <v>909.78982060686337</v>
      </c>
      <c r="O89" s="98">
        <v>853.99495705154573</v>
      </c>
      <c r="P89" s="98">
        <v>894.63429253454558</v>
      </c>
      <c r="Q89" s="98">
        <v>999.47569396938923</v>
      </c>
      <c r="R89" s="98">
        <v>1053.6323510694895</v>
      </c>
      <c r="S89" s="98">
        <v>1027.2663584046177</v>
      </c>
      <c r="T89" s="98">
        <v>994.68379510918851</v>
      </c>
      <c r="U89" s="98">
        <v>1011.1030285690546</v>
      </c>
      <c r="V89" s="98">
        <v>1078.4289126947881</v>
      </c>
      <c r="W89" s="98">
        <v>1099.7565874412094</v>
      </c>
      <c r="X89" s="98">
        <v>1112.3659024096628</v>
      </c>
      <c r="Y89" s="98">
        <v>1116.2358538602418</v>
      </c>
      <c r="DA89" s="63" t="s">
        <v>2494</v>
      </c>
    </row>
    <row r="90" spans="1:105" ht="12" customHeight="1" x14ac:dyDescent="0.25">
      <c r="A90" s="100" t="s">
        <v>199</v>
      </c>
      <c r="B90" s="101">
        <v>490.11700539743362</v>
      </c>
      <c r="C90" s="101">
        <v>501.53343517515731</v>
      </c>
      <c r="D90" s="101">
        <v>507.55297468960299</v>
      </c>
      <c r="E90" s="101">
        <v>490.76483135595578</v>
      </c>
      <c r="F90" s="101">
        <v>502.85813653880649</v>
      </c>
      <c r="G90" s="101">
        <v>480.20021770166818</v>
      </c>
      <c r="H90" s="101">
        <v>481.03371062235993</v>
      </c>
      <c r="I90" s="101">
        <v>488.1973900529793</v>
      </c>
      <c r="J90" s="101">
        <v>482.61668129008348</v>
      </c>
      <c r="K90" s="101">
        <v>470.27710930157644</v>
      </c>
      <c r="L90" s="101">
        <v>334.69172225285752</v>
      </c>
      <c r="M90" s="101">
        <v>579.65451153475669</v>
      </c>
      <c r="N90" s="101">
        <v>532.85961954612708</v>
      </c>
      <c r="O90" s="101">
        <v>526.70137619247464</v>
      </c>
      <c r="P90" s="101">
        <v>553.75237515378069</v>
      </c>
      <c r="Q90" s="101">
        <v>645.79862203383072</v>
      </c>
      <c r="R90" s="101">
        <v>713.89977446329783</v>
      </c>
      <c r="S90" s="101">
        <v>677.63761310543634</v>
      </c>
      <c r="T90" s="101">
        <v>683.0287558229968</v>
      </c>
      <c r="U90" s="101">
        <v>698.94388872955267</v>
      </c>
      <c r="V90" s="101">
        <v>741.78927320749619</v>
      </c>
      <c r="W90" s="101">
        <v>793.36305212066736</v>
      </c>
      <c r="X90" s="101">
        <v>806.82659640124245</v>
      </c>
      <c r="Y90" s="101">
        <v>816.03686853820841</v>
      </c>
      <c r="DA90" s="131" t="s">
        <v>2495</v>
      </c>
    </row>
    <row r="91" spans="1:105" ht="12" customHeight="1" x14ac:dyDescent="0.25">
      <c r="A91" s="103" t="s">
        <v>52</v>
      </c>
      <c r="B91" s="104">
        <v>325.84337762108868</v>
      </c>
      <c r="C91" s="104">
        <v>216.44069935034875</v>
      </c>
      <c r="D91" s="104">
        <v>234.27940370400327</v>
      </c>
      <c r="E91" s="104">
        <v>258.00269355566536</v>
      </c>
      <c r="F91" s="104">
        <v>259.81822547782411</v>
      </c>
      <c r="G91" s="104">
        <v>318.36478669408058</v>
      </c>
      <c r="H91" s="104">
        <v>290.79756643205729</v>
      </c>
      <c r="I91" s="104">
        <v>305.12676362066861</v>
      </c>
      <c r="J91" s="104">
        <v>308.20766845450976</v>
      </c>
      <c r="K91" s="104">
        <v>294.34618699193192</v>
      </c>
      <c r="L91" s="104">
        <v>223.85501773151952</v>
      </c>
      <c r="M91" s="104">
        <v>402.93282905688295</v>
      </c>
      <c r="N91" s="104">
        <v>376.93020106073635</v>
      </c>
      <c r="O91" s="104">
        <v>327.29358085907097</v>
      </c>
      <c r="P91" s="104">
        <v>340.88191738076495</v>
      </c>
      <c r="Q91" s="104">
        <v>353.67707193555844</v>
      </c>
      <c r="R91" s="104">
        <v>339.73257660619174</v>
      </c>
      <c r="S91" s="104">
        <v>349.62874529918122</v>
      </c>
      <c r="T91" s="104">
        <v>311.65503928619171</v>
      </c>
      <c r="U91" s="104">
        <v>312.15913983950179</v>
      </c>
      <c r="V91" s="104">
        <v>336.63963948729179</v>
      </c>
      <c r="W91" s="104">
        <v>306.39353532054196</v>
      </c>
      <c r="X91" s="104">
        <v>305.5393060084204</v>
      </c>
      <c r="Y91" s="104">
        <v>300.19898532203359</v>
      </c>
      <c r="DA91" s="132" t="s">
        <v>2496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736.38514004120987</v>
      </c>
      <c r="E92" s="101">
        <v>860.89185261696196</v>
      </c>
      <c r="F92" s="101">
        <v>681.23045296431155</v>
      </c>
      <c r="G92" s="101">
        <v>849.90838463327202</v>
      </c>
      <c r="H92" s="101">
        <v>780.28902698952902</v>
      </c>
      <c r="I92" s="101">
        <v>841.502390063799</v>
      </c>
      <c r="J92" s="101">
        <v>780.47713031814317</v>
      </c>
      <c r="K92" s="101">
        <v>800.42581707295835</v>
      </c>
      <c r="L92" s="101">
        <v>772.38031961698573</v>
      </c>
      <c r="M92" s="101">
        <v>831.10717675881949</v>
      </c>
      <c r="N92" s="101">
        <v>754.37360851665949</v>
      </c>
      <c r="O92" s="101">
        <v>813.65261638433174</v>
      </c>
      <c r="P92" s="101">
        <v>1179.6271781515889</v>
      </c>
      <c r="Q92" s="101">
        <v>851.11861962349292</v>
      </c>
      <c r="R92" s="101">
        <v>987.63615703503024</v>
      </c>
      <c r="S92" s="101">
        <v>1037.1181816279659</v>
      </c>
      <c r="T92" s="101">
        <v>1023.1081119872368</v>
      </c>
      <c r="U92" s="101">
        <v>1021.4027157625496</v>
      </c>
      <c r="V92" s="101">
        <v>979.53823183015641</v>
      </c>
      <c r="W92" s="101">
        <v>1052.291686995492</v>
      </c>
      <c r="X92" s="101">
        <v>1101.2381944090444</v>
      </c>
      <c r="Y92" s="101">
        <v>1159.8978768981433</v>
      </c>
      <c r="DA92" s="131" t="s">
        <v>2497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2498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2499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2500</v>
      </c>
    </row>
    <row r="96" spans="1:105" ht="12" customHeight="1" x14ac:dyDescent="0.25">
      <c r="A96" s="106" t="s">
        <v>122</v>
      </c>
      <c r="B96" s="101">
        <v>787.07653281958846</v>
      </c>
      <c r="C96" s="101">
        <v>745.97189518207426</v>
      </c>
      <c r="D96" s="101">
        <v>743.10461775857732</v>
      </c>
      <c r="E96" s="101">
        <v>750.62252631534921</v>
      </c>
      <c r="F96" s="101">
        <v>759.93401743805362</v>
      </c>
      <c r="G96" s="101">
        <v>791.57293270462912</v>
      </c>
      <c r="H96" s="101">
        <v>808.36362522909781</v>
      </c>
      <c r="I96" s="101">
        <v>803.54410311552783</v>
      </c>
      <c r="J96" s="101">
        <v>747.81836151878576</v>
      </c>
      <c r="K96" s="101">
        <v>788.98828538429905</v>
      </c>
      <c r="L96" s="101">
        <v>789.26594934224249</v>
      </c>
      <c r="M96" s="101">
        <v>820.65054210213816</v>
      </c>
      <c r="N96" s="101">
        <v>818.95283016405654</v>
      </c>
      <c r="O96" s="101">
        <v>893.3939405001837</v>
      </c>
      <c r="P96" s="101">
        <v>899.59800293789954</v>
      </c>
      <c r="Q96" s="101">
        <v>976.7176524448048</v>
      </c>
      <c r="R96" s="101">
        <v>1061.4251835386858</v>
      </c>
      <c r="S96" s="101">
        <v>995.80758245970526</v>
      </c>
      <c r="T96" s="101">
        <v>1063.2955685640065</v>
      </c>
      <c r="U96" s="101">
        <v>1050.1688285106902</v>
      </c>
      <c r="V96" s="101">
        <v>1014.813102850033</v>
      </c>
      <c r="W96" s="101">
        <v>1107.0285677625127</v>
      </c>
      <c r="X96" s="101">
        <v>1072.2779758417557</v>
      </c>
      <c r="Y96" s="101">
        <v>1113.4139189819718</v>
      </c>
      <c r="DA96" s="131" t="s">
        <v>2501</v>
      </c>
    </row>
    <row r="97" spans="1:105" ht="12" customHeight="1" x14ac:dyDescent="0.25">
      <c r="A97" s="107" t="s">
        <v>121</v>
      </c>
      <c r="B97" s="104">
        <v>787.07653281958835</v>
      </c>
      <c r="C97" s="104">
        <v>745.97103547120241</v>
      </c>
      <c r="D97" s="104">
        <v>743.08685180824693</v>
      </c>
      <c r="E97" s="104">
        <v>750.62510927987807</v>
      </c>
      <c r="F97" s="104">
        <v>759.97971443445579</v>
      </c>
      <c r="G97" s="104">
        <v>791.56755796396624</v>
      </c>
      <c r="H97" s="104">
        <v>808.33521747265706</v>
      </c>
      <c r="I97" s="104">
        <v>803.0555981780094</v>
      </c>
      <c r="J97" s="104">
        <v>747.46842098985508</v>
      </c>
      <c r="K97" s="104">
        <v>789.30633352860684</v>
      </c>
      <c r="L97" s="104">
        <v>789.62307080948415</v>
      </c>
      <c r="M97" s="104">
        <v>821.0114612481126</v>
      </c>
      <c r="N97" s="104">
        <v>819.26546974097869</v>
      </c>
      <c r="O97" s="104">
        <v>893.69908632571321</v>
      </c>
      <c r="P97" s="104">
        <v>899.9883455699794</v>
      </c>
      <c r="Q97" s="104">
        <v>976.29945916796953</v>
      </c>
      <c r="R97" s="104">
        <v>1061.0693296759046</v>
      </c>
      <c r="S97" s="104">
        <v>995.84111506255977</v>
      </c>
      <c r="T97" s="104">
        <v>1063.8392439244449</v>
      </c>
      <c r="U97" s="104">
        <v>1051.1826765327885</v>
      </c>
      <c r="V97" s="104">
        <v>1015.6801006108512</v>
      </c>
      <c r="W97" s="104">
        <v>1107.5287605453675</v>
      </c>
      <c r="X97" s="104">
        <v>1072.0038836811559</v>
      </c>
      <c r="Y97" s="104">
        <v>1113.6266625571504</v>
      </c>
      <c r="DA97" s="132" t="s">
        <v>2502</v>
      </c>
    </row>
    <row r="98" spans="1:105" ht="12" customHeight="1" x14ac:dyDescent="0.25">
      <c r="A98" s="108" t="s">
        <v>53</v>
      </c>
      <c r="B98" s="98">
        <v>472.75469911004137</v>
      </c>
      <c r="C98" s="98">
        <v>521.07648808679062</v>
      </c>
      <c r="D98" s="98">
        <v>508.40658946003379</v>
      </c>
      <c r="E98" s="98">
        <v>491.98335407961872</v>
      </c>
      <c r="F98" s="98">
        <v>501.06991071120876</v>
      </c>
      <c r="G98" s="98">
        <v>475.9867150787415</v>
      </c>
      <c r="H98" s="98">
        <v>503.81921914811454</v>
      </c>
      <c r="I98" s="98">
        <v>494.22770362647145</v>
      </c>
      <c r="J98" s="98">
        <v>456.04829779767056</v>
      </c>
      <c r="K98" s="98">
        <v>485.48251654160964</v>
      </c>
      <c r="L98" s="98">
        <v>473.35577643759035</v>
      </c>
      <c r="M98" s="98">
        <v>483.996250980252</v>
      </c>
      <c r="N98" s="98">
        <v>479.69536461776539</v>
      </c>
      <c r="O98" s="98">
        <v>551.08651357403983</v>
      </c>
      <c r="P98" s="98">
        <v>556.9562959058652</v>
      </c>
      <c r="Q98" s="98">
        <v>630.7122355393376</v>
      </c>
      <c r="R98" s="98">
        <v>718.861150598064</v>
      </c>
      <c r="S98" s="98">
        <v>656.88012755582349</v>
      </c>
      <c r="T98" s="98">
        <v>730.57701236443609</v>
      </c>
      <c r="U98" s="98">
        <v>726.75415429763905</v>
      </c>
      <c r="V98" s="98">
        <v>698.71736743851943</v>
      </c>
      <c r="W98" s="98">
        <v>798.93364366265189</v>
      </c>
      <c r="X98" s="98">
        <v>777.55584320204684</v>
      </c>
      <c r="Y98" s="98">
        <v>814.12232719087365</v>
      </c>
      <c r="DA98" s="63" t="s">
        <v>2503</v>
      </c>
    </row>
    <row r="99" spans="1:105" ht="12" customHeight="1" x14ac:dyDescent="0.25">
      <c r="A99" s="108" t="s">
        <v>52</v>
      </c>
      <c r="B99" s="98">
        <v>314.32183370954704</v>
      </c>
      <c r="C99" s="98">
        <v>224.89454738441188</v>
      </c>
      <c r="D99" s="98">
        <v>234.68026234821318</v>
      </c>
      <c r="E99" s="98">
        <v>258.64175520025941</v>
      </c>
      <c r="F99" s="98">
        <v>258.90980372324708</v>
      </c>
      <c r="G99" s="98">
        <v>315.58084288522474</v>
      </c>
      <c r="H99" s="98">
        <v>304.51599832454247</v>
      </c>
      <c r="I99" s="98">
        <v>308.82789455153812</v>
      </c>
      <c r="J99" s="98">
        <v>291.42012319218452</v>
      </c>
      <c r="K99" s="98">
        <v>303.8238169869972</v>
      </c>
      <c r="L99" s="98">
        <v>316.26729437189385</v>
      </c>
      <c r="M99" s="98">
        <v>337.01521026786065</v>
      </c>
      <c r="N99" s="98">
        <v>339.57010512321312</v>
      </c>
      <c r="O99" s="98">
        <v>342.61257275167338</v>
      </c>
      <c r="P99" s="98">
        <v>343.0320496641142</v>
      </c>
      <c r="Q99" s="98">
        <v>345.58722362863188</v>
      </c>
      <c r="R99" s="98">
        <v>342.20817907784061</v>
      </c>
      <c r="S99" s="98">
        <v>338.96098750673622</v>
      </c>
      <c r="T99" s="98">
        <v>333.26223156000879</v>
      </c>
      <c r="U99" s="98">
        <v>324.42852223514933</v>
      </c>
      <c r="V99" s="98">
        <v>316.96273317233209</v>
      </c>
      <c r="W99" s="98">
        <v>308.59511688271533</v>
      </c>
      <c r="X99" s="98">
        <v>294.44804047910901</v>
      </c>
      <c r="Y99" s="98">
        <v>299.50433536627679</v>
      </c>
      <c r="DA99" s="63" t="s">
        <v>2504</v>
      </c>
    </row>
    <row r="100" spans="1:105" ht="12" customHeight="1" x14ac:dyDescent="0.25">
      <c r="A100" s="121" t="s">
        <v>54</v>
      </c>
      <c r="B100" s="122">
        <v>123.49486923605613</v>
      </c>
      <c r="C100" s="122">
        <v>122.634667577125</v>
      </c>
      <c r="D100" s="122">
        <v>124.74609476066901</v>
      </c>
      <c r="E100" s="122">
        <v>129.57386547446444</v>
      </c>
      <c r="F100" s="122">
        <v>135.47635547236607</v>
      </c>
      <c r="G100" s="122">
        <v>142.02090412500883</v>
      </c>
      <c r="H100" s="122">
        <v>146.20102853688337</v>
      </c>
      <c r="I100" s="122">
        <v>145.47671871762648</v>
      </c>
      <c r="J100" s="122">
        <v>138.9382458007471</v>
      </c>
      <c r="K100" s="122">
        <v>153.26567383972838</v>
      </c>
      <c r="L100" s="122">
        <v>165.06418853110335</v>
      </c>
      <c r="M100" s="122">
        <v>166.15189430431724</v>
      </c>
      <c r="N100" s="122">
        <v>170.3093838638606</v>
      </c>
      <c r="O100" s="122">
        <v>187.38545611002408</v>
      </c>
      <c r="P100" s="122">
        <v>187.03705713725503</v>
      </c>
      <c r="Q100" s="122">
        <v>202.89019446814569</v>
      </c>
      <c r="R100" s="122">
        <v>203.07689707170482</v>
      </c>
      <c r="S100" s="122">
        <v>220.07200691597606</v>
      </c>
      <c r="T100" s="122">
        <v>232.74237695547254</v>
      </c>
      <c r="U100" s="122">
        <v>233.6270134036105</v>
      </c>
      <c r="V100" s="122">
        <v>236.07075528651379</v>
      </c>
      <c r="W100" s="122">
        <v>237.58067491912257</v>
      </c>
      <c r="X100" s="122">
        <v>230.23061498269041</v>
      </c>
      <c r="Y100" s="122">
        <v>233.08050405769222</v>
      </c>
      <c r="DA100" s="130" t="s">
        <v>2505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2506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DA102" s="63" t="s">
        <v>2507</v>
      </c>
    </row>
    <row r="103" spans="1:105" ht="12" customHeight="1" x14ac:dyDescent="0.25">
      <c r="A103" s="109" t="s">
        <v>120</v>
      </c>
      <c r="B103" s="33">
        <v>123.49486923605613</v>
      </c>
      <c r="C103" s="33">
        <v>122.634667577125</v>
      </c>
      <c r="D103" s="33">
        <v>124.74609476066901</v>
      </c>
      <c r="E103" s="33">
        <v>129.57386547446444</v>
      </c>
      <c r="F103" s="33">
        <v>135.47635547236607</v>
      </c>
      <c r="G103" s="33">
        <v>142.02090412500883</v>
      </c>
      <c r="H103" s="33">
        <v>146.20102853688337</v>
      </c>
      <c r="I103" s="33">
        <v>145.47671871762648</v>
      </c>
      <c r="J103" s="33">
        <v>138.9382458007471</v>
      </c>
      <c r="K103" s="33">
        <v>153.26567383972838</v>
      </c>
      <c r="L103" s="33">
        <v>165.06418853110335</v>
      </c>
      <c r="M103" s="33">
        <v>166.15189430431724</v>
      </c>
      <c r="N103" s="33">
        <v>170.3093838638606</v>
      </c>
      <c r="O103" s="33">
        <v>187.38545611002408</v>
      </c>
      <c r="P103" s="33">
        <v>187.03705713725503</v>
      </c>
      <c r="Q103" s="33">
        <v>202.89019446814569</v>
      </c>
      <c r="R103" s="33">
        <v>203.07689707170482</v>
      </c>
      <c r="S103" s="33">
        <v>220.07200691597606</v>
      </c>
      <c r="T103" s="33">
        <v>232.74237695547254</v>
      </c>
      <c r="U103" s="33">
        <v>233.6270134036105</v>
      </c>
      <c r="V103" s="33">
        <v>236.07075528651379</v>
      </c>
      <c r="W103" s="33">
        <v>237.58067491912257</v>
      </c>
      <c r="X103" s="33">
        <v>230.23061498269041</v>
      </c>
      <c r="Y103" s="33">
        <v>233.08050405769222</v>
      </c>
      <c r="DA103" s="60" t="s">
        <v>2508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2509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2510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2511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2512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2513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X110" s="98">
        <f>IF(RES_hhdet_tes!X110=0,0,RES_hhdet_tes!X110*1000*11630/RES_hhdet_num!X105)</f>
        <v>0</v>
      </c>
      <c r="Y110" s="98">
        <f>IF(RES_hhdet_tes!Y110=0,0,RES_hhdet_tes!Y110*1000*11630/RES_hhdet_num!Y105)</f>
        <v>0</v>
      </c>
      <c r="DA110" s="63" t="s">
        <v>2514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2515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2516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2517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2518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2519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2520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2521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2522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2523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2524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2525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2526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11646.848797760827</v>
      </c>
      <c r="C124" s="117">
        <f t="shared" si="42"/>
        <v>12727.073989384398</v>
      </c>
      <c r="D124" s="117">
        <f t="shared" si="42"/>
        <v>12606.793790980057</v>
      </c>
      <c r="E124" s="117">
        <f t="shared" si="42"/>
        <v>12710.805238164619</v>
      </c>
      <c r="F124" s="117">
        <f t="shared" si="42"/>
        <v>12762.620154444825</v>
      </c>
      <c r="G124" s="117">
        <f t="shared" si="42"/>
        <v>13623.811496527129</v>
      </c>
      <c r="H124" s="117">
        <f t="shared" si="42"/>
        <v>13966.43176147765</v>
      </c>
      <c r="I124" s="117">
        <f t="shared" si="42"/>
        <v>13893.896983182947</v>
      </c>
      <c r="J124" s="117">
        <f t="shared" si="42"/>
        <v>12894.622713202707</v>
      </c>
      <c r="K124" s="117">
        <f t="shared" si="42"/>
        <v>13259.809137238803</v>
      </c>
      <c r="L124" s="117">
        <f t="shared" si="42"/>
        <v>17541.637764438987</v>
      </c>
      <c r="M124" s="117">
        <f t="shared" si="42"/>
        <v>14304.721642190514</v>
      </c>
      <c r="N124" s="117">
        <f t="shared" si="42"/>
        <v>15871.676569135283</v>
      </c>
      <c r="O124" s="117">
        <f t="shared" si="42"/>
        <v>15464.998186136472</v>
      </c>
      <c r="P124" s="117">
        <f t="shared" si="42"/>
        <v>14242.784228054588</v>
      </c>
      <c r="Q124" s="117">
        <f t="shared" si="42"/>
        <v>14372.243597101802</v>
      </c>
      <c r="R124" s="117">
        <f t="shared" ref="R124:V124" si="43">R125+R128+R130+R139</f>
        <v>15118.23685760131</v>
      </c>
      <c r="S124" s="117">
        <f t="shared" si="43"/>
        <v>15065.858801836896</v>
      </c>
      <c r="T124" s="117">
        <f t="shared" si="43"/>
        <v>14738.984451106255</v>
      </c>
      <c r="U124" s="117">
        <f t="shared" si="43"/>
        <v>14518.466193881502</v>
      </c>
      <c r="V124" s="117">
        <f t="shared" si="43"/>
        <v>13557.786983893584</v>
      </c>
      <c r="W124" s="117">
        <f t="shared" ref="W124:Y124" si="44">W125+W128+W130+W139</f>
        <v>15028.126593513136</v>
      </c>
      <c r="X124" s="117">
        <f t="shared" si="44"/>
        <v>13533.670328227152</v>
      </c>
      <c r="Y124" s="117">
        <f t="shared" si="44"/>
        <v>13851.494998530567</v>
      </c>
      <c r="DA124" s="129" t="s">
        <v>2527</v>
      </c>
    </row>
    <row r="125" spans="1:105" ht="12.95" customHeight="1" x14ac:dyDescent="0.25">
      <c r="A125" s="121" t="s">
        <v>57</v>
      </c>
      <c r="B125" s="122">
        <f t="shared" ref="B125:Q125" si="45">SUM(B126:B127)</f>
        <v>10761.681912847593</v>
      </c>
      <c r="C125" s="122">
        <f t="shared" si="45"/>
        <v>11839.437539686645</v>
      </c>
      <c r="D125" s="122">
        <f t="shared" si="45"/>
        <v>11726.346880701516</v>
      </c>
      <c r="E125" s="122">
        <f t="shared" si="45"/>
        <v>11832.788394030378</v>
      </c>
      <c r="F125" s="122">
        <f t="shared" si="45"/>
        <v>11847.68640655441</v>
      </c>
      <c r="G125" s="122">
        <f t="shared" si="45"/>
        <v>12706.791579647448</v>
      </c>
      <c r="H125" s="122">
        <f t="shared" si="45"/>
        <v>13028.414190453368</v>
      </c>
      <c r="I125" s="122">
        <f t="shared" si="45"/>
        <v>12945.819120267335</v>
      </c>
      <c r="J125" s="122">
        <f t="shared" si="45"/>
        <v>11999.972124598276</v>
      </c>
      <c r="K125" s="122">
        <f t="shared" si="45"/>
        <v>12294.243088605568</v>
      </c>
      <c r="L125" s="122">
        <f t="shared" si="45"/>
        <v>16550.052922055227</v>
      </c>
      <c r="M125" s="122">
        <f t="shared" si="45"/>
        <v>13367.454169183911</v>
      </c>
      <c r="N125" s="122">
        <f t="shared" si="45"/>
        <v>14881.497580334353</v>
      </c>
      <c r="O125" s="122">
        <f t="shared" si="45"/>
        <v>14372.750562797515</v>
      </c>
      <c r="P125" s="122">
        <f t="shared" si="45"/>
        <v>13151.844485430647</v>
      </c>
      <c r="Q125" s="122">
        <f t="shared" si="45"/>
        <v>13184.19226289964</v>
      </c>
      <c r="R125" s="122">
        <f t="shared" ref="R125:V125" si="46">SUM(R126:R127)</f>
        <v>13857.148902782817</v>
      </c>
      <c r="S125" s="122">
        <f t="shared" si="46"/>
        <v>13851.936778075324</v>
      </c>
      <c r="T125" s="122">
        <f t="shared" si="46"/>
        <v>13444.487947646083</v>
      </c>
      <c r="U125" s="122">
        <f t="shared" si="46"/>
        <v>13201.391004204188</v>
      </c>
      <c r="V125" s="122">
        <f t="shared" si="46"/>
        <v>12326.625135798771</v>
      </c>
      <c r="W125" s="122">
        <f t="shared" ref="W125:Y125" si="47">SUM(W126:W127)</f>
        <v>13679.94039332843</v>
      </c>
      <c r="X125" s="122">
        <f t="shared" si="47"/>
        <v>12226.752385571697</v>
      </c>
      <c r="Y125" s="122">
        <f t="shared" si="47"/>
        <v>12462.86452812003</v>
      </c>
      <c r="DA125" s="130" t="s">
        <v>2528</v>
      </c>
    </row>
    <row r="126" spans="1:105" ht="12" customHeight="1" x14ac:dyDescent="0.25">
      <c r="A126" s="97" t="s">
        <v>198</v>
      </c>
      <c r="B126" s="98">
        <v>10709.891861195687</v>
      </c>
      <c r="C126" s="98">
        <v>11783.942012374071</v>
      </c>
      <c r="D126" s="98">
        <v>11672.867060170214</v>
      </c>
      <c r="E126" s="98">
        <v>11780.083734502699</v>
      </c>
      <c r="F126" s="98">
        <v>11796.568407276405</v>
      </c>
      <c r="G126" s="98">
        <v>12652.44700171681</v>
      </c>
      <c r="H126" s="98">
        <v>12974.25874714382</v>
      </c>
      <c r="I126" s="98">
        <v>12893.18900687972</v>
      </c>
      <c r="J126" s="98">
        <v>11951.932767093323</v>
      </c>
      <c r="K126" s="98">
        <v>12245.989577493625</v>
      </c>
      <c r="L126" s="98">
        <v>16485.497349717265</v>
      </c>
      <c r="M126" s="98">
        <v>13316.026641566759</v>
      </c>
      <c r="N126" s="98">
        <v>14824.592070335464</v>
      </c>
      <c r="O126" s="98">
        <v>14319.014197664967</v>
      </c>
      <c r="P126" s="98">
        <v>13103.443512466416</v>
      </c>
      <c r="Q126" s="98">
        <v>13136.123538137401</v>
      </c>
      <c r="R126" s="98">
        <v>13807.01465983858</v>
      </c>
      <c r="S126" s="98">
        <v>13802.475565011559</v>
      </c>
      <c r="T126" s="98">
        <v>13396.693237199748</v>
      </c>
      <c r="U126" s="98">
        <v>13154.39193223515</v>
      </c>
      <c r="V126" s="98">
        <v>12282.787756651096</v>
      </c>
      <c r="W126" s="98">
        <v>13631.258747784266</v>
      </c>
      <c r="X126" s="98">
        <v>12183.141329822971</v>
      </c>
      <c r="Y126" s="98">
        <v>12418.39534459563</v>
      </c>
      <c r="DA126" s="63" t="s">
        <v>2529</v>
      </c>
    </row>
    <row r="127" spans="1:105" ht="12" customHeight="1" x14ac:dyDescent="0.25">
      <c r="A127" s="97" t="s">
        <v>53</v>
      </c>
      <c r="B127" s="98">
        <v>51.790051651905962</v>
      </c>
      <c r="C127" s="98">
        <v>55.495527312573358</v>
      </c>
      <c r="D127" s="98">
        <v>53.479820531302458</v>
      </c>
      <c r="E127" s="98">
        <v>52.704659527678089</v>
      </c>
      <c r="F127" s="98">
        <v>51.117999278005023</v>
      </c>
      <c r="G127" s="98">
        <v>54.344577930638287</v>
      </c>
      <c r="H127" s="98">
        <v>54.155443309548204</v>
      </c>
      <c r="I127" s="98">
        <v>52.630113387614912</v>
      </c>
      <c r="J127" s="98">
        <v>48.039357504953529</v>
      </c>
      <c r="K127" s="98">
        <v>48.253511111943702</v>
      </c>
      <c r="L127" s="98">
        <v>64.555572337960513</v>
      </c>
      <c r="M127" s="98">
        <v>51.427527617151469</v>
      </c>
      <c r="N127" s="98">
        <v>56.905509998888263</v>
      </c>
      <c r="O127" s="98">
        <v>53.736365132547974</v>
      </c>
      <c r="P127" s="98">
        <v>48.400972964231592</v>
      </c>
      <c r="Q127" s="98">
        <v>48.068724762239675</v>
      </c>
      <c r="R127" s="98">
        <v>50.134242944236675</v>
      </c>
      <c r="S127" s="98">
        <v>49.461213063765499</v>
      </c>
      <c r="T127" s="98">
        <v>47.794710446334605</v>
      </c>
      <c r="U127" s="98">
        <v>46.999071969038376</v>
      </c>
      <c r="V127" s="98">
        <v>43.837379147675868</v>
      </c>
      <c r="W127" s="98">
        <v>48.681645544163587</v>
      </c>
      <c r="X127" s="98">
        <v>43.611055748725505</v>
      </c>
      <c r="Y127" s="98">
        <v>44.46918352439998</v>
      </c>
      <c r="DA127" s="63" t="s">
        <v>2530</v>
      </c>
    </row>
    <row r="128" spans="1:105" ht="12.95" customHeight="1" x14ac:dyDescent="0.25">
      <c r="A128" s="121" t="s">
        <v>92</v>
      </c>
      <c r="B128" s="122">
        <f t="shared" ref="B128:Y128" si="48">B129</f>
        <v>0.66882118425508541</v>
      </c>
      <c r="C128" s="122">
        <f t="shared" si="48"/>
        <v>0.71047356499788938</v>
      </c>
      <c r="D128" s="122">
        <f t="shared" si="48"/>
        <v>0.75568701794636484</v>
      </c>
      <c r="E128" s="122">
        <f t="shared" si="48"/>
        <v>0.79409838074773431</v>
      </c>
      <c r="F128" s="122">
        <f t="shared" si="48"/>
        <v>0.82169268001938989</v>
      </c>
      <c r="G128" s="122">
        <f t="shared" si="48"/>
        <v>0.91774054140613626</v>
      </c>
      <c r="H128" s="122">
        <f t="shared" si="48"/>
        <v>1.0266665397317707</v>
      </c>
      <c r="I128" s="122">
        <f t="shared" si="48"/>
        <v>1.0930892888990664</v>
      </c>
      <c r="J128" s="122">
        <f t="shared" si="48"/>
        <v>1.1296184363741515</v>
      </c>
      <c r="K128" s="122">
        <f t="shared" si="48"/>
        <v>1.2959023509239682</v>
      </c>
      <c r="L128" s="122">
        <f t="shared" si="48"/>
        <v>1.7034838202373848</v>
      </c>
      <c r="M128" s="122">
        <f t="shared" si="48"/>
        <v>1.788390511074569</v>
      </c>
      <c r="N128" s="122">
        <f t="shared" si="48"/>
        <v>2.0278240089328681</v>
      </c>
      <c r="O128" s="122">
        <f t="shared" si="48"/>
        <v>2.3174799816157288</v>
      </c>
      <c r="P128" s="122">
        <f t="shared" si="48"/>
        <v>2.8461624136592363</v>
      </c>
      <c r="Q128" s="122">
        <f t="shared" si="48"/>
        <v>2.9282930746384999</v>
      </c>
      <c r="R128" s="122">
        <f t="shared" si="48"/>
        <v>3.0629269178909109</v>
      </c>
      <c r="S128" s="122">
        <f t="shared" si="48"/>
        <v>3.2923239012588552</v>
      </c>
      <c r="T128" s="122">
        <f t="shared" si="48"/>
        <v>3.6616007655301401</v>
      </c>
      <c r="U128" s="122">
        <f t="shared" si="48"/>
        <v>3.8305587021998013</v>
      </c>
      <c r="V128" s="122">
        <f t="shared" si="48"/>
        <v>4.1410602013910518</v>
      </c>
      <c r="W128" s="122">
        <f t="shared" si="48"/>
        <v>4.2615549447042138</v>
      </c>
      <c r="X128" s="122">
        <f t="shared" si="48"/>
        <v>4.5682162205568435</v>
      </c>
      <c r="Y128" s="122">
        <f t="shared" si="48"/>
        <v>4.7605642047325709</v>
      </c>
      <c r="DA128" s="130" t="s">
        <v>2531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0.66882118425508541</v>
      </c>
      <c r="C129" s="98">
        <f>IF(RES_hhdet_tes!C129=0,0,RES_hhdet_tes!C129*1000*11630/RES_hhdet_num!C124)</f>
        <v>0.71047356499788938</v>
      </c>
      <c r="D129" s="98">
        <f>IF(RES_hhdet_tes!D129=0,0,RES_hhdet_tes!D129*1000*11630/RES_hhdet_num!D124)</f>
        <v>0.75568701794636484</v>
      </c>
      <c r="E129" s="98">
        <f>IF(RES_hhdet_tes!E129=0,0,RES_hhdet_tes!E129*1000*11630/RES_hhdet_num!E124)</f>
        <v>0.79409838074773431</v>
      </c>
      <c r="F129" s="98">
        <f>IF(RES_hhdet_tes!F129=0,0,RES_hhdet_tes!F129*1000*11630/RES_hhdet_num!F124)</f>
        <v>0.82169268001938989</v>
      </c>
      <c r="G129" s="98">
        <f>IF(RES_hhdet_tes!G129=0,0,RES_hhdet_tes!G129*1000*11630/RES_hhdet_num!G124)</f>
        <v>0.91774054140613626</v>
      </c>
      <c r="H129" s="98">
        <f>IF(RES_hhdet_tes!H129=0,0,RES_hhdet_tes!H129*1000*11630/RES_hhdet_num!H124)</f>
        <v>1.0266665397317707</v>
      </c>
      <c r="I129" s="98">
        <f>IF(RES_hhdet_tes!I129=0,0,RES_hhdet_tes!I129*1000*11630/RES_hhdet_num!I124)</f>
        <v>1.0930892888990664</v>
      </c>
      <c r="J129" s="98">
        <f>IF(RES_hhdet_tes!J129=0,0,RES_hhdet_tes!J129*1000*11630/RES_hhdet_num!J124)</f>
        <v>1.1296184363741515</v>
      </c>
      <c r="K129" s="98">
        <f>IF(RES_hhdet_tes!K129=0,0,RES_hhdet_tes!K129*1000*11630/RES_hhdet_num!K124)</f>
        <v>1.2959023509239682</v>
      </c>
      <c r="L129" s="98">
        <f>IF(RES_hhdet_tes!L129=0,0,RES_hhdet_tes!L129*1000*11630/RES_hhdet_num!L124)</f>
        <v>1.7034838202373848</v>
      </c>
      <c r="M129" s="98">
        <f>IF(RES_hhdet_tes!M129=0,0,RES_hhdet_tes!M129*1000*11630/RES_hhdet_num!M124)</f>
        <v>1.788390511074569</v>
      </c>
      <c r="N129" s="98">
        <f>IF(RES_hhdet_tes!N129=0,0,RES_hhdet_tes!N129*1000*11630/RES_hhdet_num!N124)</f>
        <v>2.0278240089328681</v>
      </c>
      <c r="O129" s="98">
        <f>IF(RES_hhdet_tes!O129=0,0,RES_hhdet_tes!O129*1000*11630/RES_hhdet_num!O124)</f>
        <v>2.3174799816157288</v>
      </c>
      <c r="P129" s="98">
        <f>IF(RES_hhdet_tes!P129=0,0,RES_hhdet_tes!P129*1000*11630/RES_hhdet_num!P124)</f>
        <v>2.8461624136592363</v>
      </c>
      <c r="Q129" s="98">
        <f>IF(RES_hhdet_tes!Q129=0,0,RES_hhdet_tes!Q129*1000*11630/RES_hhdet_num!Q124)</f>
        <v>2.9282930746384999</v>
      </c>
      <c r="R129" s="98">
        <f>IF(RES_hhdet_tes!R129=0,0,RES_hhdet_tes!R129*1000*11630/RES_hhdet_num!R124)</f>
        <v>3.0629269178909109</v>
      </c>
      <c r="S129" s="98">
        <f>IF(RES_hhdet_tes!S129=0,0,RES_hhdet_tes!S129*1000*11630/RES_hhdet_num!S124)</f>
        <v>3.2923239012588552</v>
      </c>
      <c r="T129" s="98">
        <f>IF(RES_hhdet_tes!T129=0,0,RES_hhdet_tes!T129*1000*11630/RES_hhdet_num!T124)</f>
        <v>3.6616007655301401</v>
      </c>
      <c r="U129" s="98">
        <f>IF(RES_hhdet_tes!U129=0,0,RES_hhdet_tes!U129*1000*11630/RES_hhdet_num!U124)</f>
        <v>3.8305587021998013</v>
      </c>
      <c r="V129" s="98">
        <f>IF(RES_hhdet_tes!V129=0,0,RES_hhdet_tes!V129*1000*11630/RES_hhdet_num!V124)</f>
        <v>4.1410602013910518</v>
      </c>
      <c r="W129" s="98">
        <f>IF(RES_hhdet_tes!W129=0,0,RES_hhdet_tes!W129*1000*11630/RES_hhdet_num!W124)</f>
        <v>4.2615549447042138</v>
      </c>
      <c r="X129" s="98">
        <f>IF(RES_hhdet_tes!X129=0,0,RES_hhdet_tes!X129*1000*11630/RES_hhdet_num!X124)</f>
        <v>4.5682162205568435</v>
      </c>
      <c r="Y129" s="98">
        <f>IF(RES_hhdet_tes!Y129=0,0,RES_hhdet_tes!Y129*1000*11630/RES_hhdet_num!Y124)</f>
        <v>4.7605642047325709</v>
      </c>
      <c r="DA129" s="63" t="s">
        <v>2532</v>
      </c>
    </row>
    <row r="130" spans="1:105" ht="12" customHeight="1" x14ac:dyDescent="0.25">
      <c r="A130" s="121" t="s">
        <v>55</v>
      </c>
      <c r="B130" s="122">
        <v>761.00319449292238</v>
      </c>
      <c r="C130" s="122">
        <v>764.29130855562971</v>
      </c>
      <c r="D130" s="122">
        <v>754.94512849992566</v>
      </c>
      <c r="E130" s="122">
        <v>747.64888027903055</v>
      </c>
      <c r="F130" s="122">
        <v>778.63569973802726</v>
      </c>
      <c r="G130" s="122">
        <v>774.08127221326447</v>
      </c>
      <c r="H130" s="122">
        <v>790.78987594766579</v>
      </c>
      <c r="I130" s="122">
        <v>801.50805490908647</v>
      </c>
      <c r="J130" s="122">
        <v>754.58272436730908</v>
      </c>
      <c r="K130" s="122">
        <v>811.00447244257987</v>
      </c>
      <c r="L130" s="122">
        <v>824.81717003241715</v>
      </c>
      <c r="M130" s="122">
        <v>769.32718819121158</v>
      </c>
      <c r="N130" s="122">
        <v>817.84178092813511</v>
      </c>
      <c r="O130" s="122">
        <v>902.54468724731748</v>
      </c>
      <c r="P130" s="122">
        <v>901.05652307302603</v>
      </c>
      <c r="Q130" s="122">
        <v>982.23284665937865</v>
      </c>
      <c r="R130" s="122">
        <v>1054.9481308288964</v>
      </c>
      <c r="S130" s="122">
        <v>990.55769294433946</v>
      </c>
      <c r="T130" s="122">
        <v>1058.0925257391691</v>
      </c>
      <c r="U130" s="122">
        <v>1079.6176175715048</v>
      </c>
      <c r="V130" s="122">
        <v>990.95003260690646</v>
      </c>
      <c r="W130" s="122">
        <v>1106.3439703208787</v>
      </c>
      <c r="X130" s="122">
        <v>1072.1191114522053</v>
      </c>
      <c r="Y130" s="122">
        <v>1150.7894021481088</v>
      </c>
      <c r="DA130" s="130" t="s">
        <v>2533</v>
      </c>
    </row>
    <row r="131" spans="1:105" ht="12" customHeight="1" x14ac:dyDescent="0.25">
      <c r="A131" s="97" t="s">
        <v>128</v>
      </c>
      <c r="B131" s="98">
        <v>760.19385743251109</v>
      </c>
      <c r="C131" s="98">
        <v>764.96984831815541</v>
      </c>
      <c r="D131" s="98">
        <v>755.38291065402564</v>
      </c>
      <c r="E131" s="98">
        <v>747.53238341692622</v>
      </c>
      <c r="F131" s="98">
        <v>779.71662587144681</v>
      </c>
      <c r="G131" s="98">
        <v>773.45517153719084</v>
      </c>
      <c r="H131" s="98">
        <v>790.50587125810023</v>
      </c>
      <c r="I131" s="98">
        <v>801.49636631243345</v>
      </c>
      <c r="J131" s="98">
        <v>755.09426242591383</v>
      </c>
      <c r="K131" s="98">
        <v>812.99118539505128</v>
      </c>
      <c r="L131" s="98">
        <v>826.13018309294114</v>
      </c>
      <c r="M131" s="98">
        <v>767.38367461608527</v>
      </c>
      <c r="N131" s="98">
        <v>817.86441405171206</v>
      </c>
      <c r="O131" s="98">
        <v>902.951641225039</v>
      </c>
      <c r="P131" s="98">
        <v>901.24145466028722</v>
      </c>
      <c r="Q131" s="98">
        <v>982.62958640983959</v>
      </c>
      <c r="R131" s="98">
        <v>1054.9971556086798</v>
      </c>
      <c r="S131" s="98">
        <v>990.70200098511305</v>
      </c>
      <c r="T131" s="98">
        <v>1058.102474282075</v>
      </c>
      <c r="U131" s="98">
        <v>1080.8546656545609</v>
      </c>
      <c r="V131" s="98">
        <v>989.97214948300359</v>
      </c>
      <c r="W131" s="98">
        <v>1106.3305495513675</v>
      </c>
      <c r="X131" s="98">
        <v>1072.2053650457619</v>
      </c>
      <c r="Y131" s="98">
        <v>1152.499614774013</v>
      </c>
      <c r="DA131" s="63" t="s">
        <v>2534</v>
      </c>
    </row>
    <row r="132" spans="1:105" ht="12" customHeight="1" x14ac:dyDescent="0.25">
      <c r="A132" s="97" t="s">
        <v>127</v>
      </c>
      <c r="B132" s="98">
        <v>760.19385743251109</v>
      </c>
      <c r="C132" s="98">
        <v>764.95667011368471</v>
      </c>
      <c r="D132" s="98">
        <v>755.34931983003219</v>
      </c>
      <c r="E132" s="98">
        <v>747.53590328470818</v>
      </c>
      <c r="F132" s="98">
        <v>779.72195768011591</v>
      </c>
      <c r="G132" s="98">
        <v>773.48922511615194</v>
      </c>
      <c r="H132" s="98">
        <v>790.52641605499889</v>
      </c>
      <c r="I132" s="98">
        <v>800.87784999462565</v>
      </c>
      <c r="J132" s="98">
        <v>754.31479870953262</v>
      </c>
      <c r="K132" s="98">
        <v>812.44572797250316</v>
      </c>
      <c r="L132" s="98">
        <v>825.66527123588958</v>
      </c>
      <c r="M132" s="98">
        <v>767.12604678203547</v>
      </c>
      <c r="N132" s="98">
        <v>817.912699369292</v>
      </c>
      <c r="O132" s="98">
        <v>903.48659777695411</v>
      </c>
      <c r="P132" s="98">
        <v>902.14046862852717</v>
      </c>
      <c r="Q132" s="98">
        <v>983.99978543523571</v>
      </c>
      <c r="R132" s="98">
        <v>1057.0070889858468</v>
      </c>
      <c r="S132" s="98">
        <v>992.54949315998203</v>
      </c>
      <c r="T132" s="98">
        <v>1060.5250919421578</v>
      </c>
      <c r="U132" s="98">
        <v>1082.5482017645043</v>
      </c>
      <c r="V132" s="98">
        <v>991.38067155026044</v>
      </c>
      <c r="W132" s="98">
        <v>1106.3407104986575</v>
      </c>
      <c r="X132" s="98">
        <v>1070.5634129801524</v>
      </c>
      <c r="Y132" s="98">
        <v>1148.5691044782398</v>
      </c>
      <c r="DA132" s="63" t="s">
        <v>2535</v>
      </c>
    </row>
    <row r="133" spans="1:105" ht="12" customHeight="1" x14ac:dyDescent="0.25">
      <c r="A133" s="100" t="s">
        <v>198</v>
      </c>
      <c r="B133" s="101">
        <v>456.57881451558205</v>
      </c>
      <c r="C133" s="101">
        <v>534.35626363610288</v>
      </c>
      <c r="D133" s="101">
        <v>516.80835763180767</v>
      </c>
      <c r="E133" s="101">
        <v>489.95714169908024</v>
      </c>
      <c r="F133" s="101">
        <v>514.10631241887722</v>
      </c>
      <c r="G133" s="101">
        <v>465.10530569073245</v>
      </c>
      <c r="H133" s="101">
        <v>492.69764592687903</v>
      </c>
      <c r="I133" s="101">
        <v>492.86902998693978</v>
      </c>
      <c r="J133" s="101">
        <v>460.25207444448091</v>
      </c>
      <c r="K133" s="101">
        <v>499.77773509511854</v>
      </c>
      <c r="L133" s="101">
        <v>495.04401972352639</v>
      </c>
      <c r="M133" s="101">
        <v>452.33776122949092</v>
      </c>
      <c r="N133" s="101">
        <v>478.92106532825159</v>
      </c>
      <c r="O133" s="101">
        <v>557.15282537762505</v>
      </c>
      <c r="P133" s="101">
        <v>558.31606604306216</v>
      </c>
      <c r="Q133" s="101">
        <v>635.71700840314509</v>
      </c>
      <c r="R133" s="101">
        <v>716.13867416622577</v>
      </c>
      <c r="S133" s="101">
        <v>654.73610522150955</v>
      </c>
      <c r="T133" s="101">
        <v>728.32416668355563</v>
      </c>
      <c r="U133" s="101">
        <v>748.44571110178845</v>
      </c>
      <c r="V133" s="101">
        <v>682.01265364654671</v>
      </c>
      <c r="W133" s="101">
        <v>798.06791565015624</v>
      </c>
      <c r="X133" s="101">
        <v>776.49693250408347</v>
      </c>
      <c r="Y133" s="101">
        <v>839.72503773020253</v>
      </c>
      <c r="DA133" s="131" t="s">
        <v>2536</v>
      </c>
    </row>
    <row r="134" spans="1:105" ht="12" customHeight="1" x14ac:dyDescent="0.25">
      <c r="A134" s="103" t="s">
        <v>52</v>
      </c>
      <c r="B134" s="104">
        <v>303.61504291692904</v>
      </c>
      <c r="C134" s="104">
        <v>230.60040647758186</v>
      </c>
      <c r="D134" s="104">
        <v>238.54096219822452</v>
      </c>
      <c r="E134" s="104">
        <v>257.57876158562811</v>
      </c>
      <c r="F134" s="104">
        <v>265.61564526123874</v>
      </c>
      <c r="G134" s="104">
        <v>308.38391942541938</v>
      </c>
      <c r="H134" s="104">
        <v>297.8287701281198</v>
      </c>
      <c r="I134" s="104">
        <v>308.00882000768564</v>
      </c>
      <c r="J134" s="104">
        <v>294.06272426505166</v>
      </c>
      <c r="K134" s="104">
        <v>312.66799287738468</v>
      </c>
      <c r="L134" s="104">
        <v>330.62125151236307</v>
      </c>
      <c r="M134" s="104">
        <v>314.78828555254461</v>
      </c>
      <c r="N134" s="104">
        <v>338.99163404104024</v>
      </c>
      <c r="O134" s="104">
        <v>346.33377239932906</v>
      </c>
      <c r="P134" s="104">
        <v>343.82440258546484</v>
      </c>
      <c r="Q134" s="104">
        <v>348.28277703209073</v>
      </c>
      <c r="R134" s="104">
        <v>340.86841481962085</v>
      </c>
      <c r="S134" s="104">
        <v>337.81338793847254</v>
      </c>
      <c r="T134" s="104">
        <v>332.20092525860218</v>
      </c>
      <c r="U134" s="104">
        <v>334.10249066271592</v>
      </c>
      <c r="V134" s="104">
        <v>309.36801790371379</v>
      </c>
      <c r="W134" s="104">
        <v>308.27279484850101</v>
      </c>
      <c r="X134" s="104">
        <v>294.06648047606899</v>
      </c>
      <c r="Y134" s="104">
        <v>308.84406674803716</v>
      </c>
      <c r="DA134" s="132" t="s">
        <v>2537</v>
      </c>
    </row>
    <row r="135" spans="1:105" ht="12" customHeight="1" x14ac:dyDescent="0.25">
      <c r="A135" s="106" t="s">
        <v>122</v>
      </c>
      <c r="B135" s="101">
        <v>787.07653281958858</v>
      </c>
      <c r="C135" s="101">
        <v>745.85651896458228</v>
      </c>
      <c r="D135" s="101">
        <v>742.98698083869579</v>
      </c>
      <c r="E135" s="101">
        <v>750.41147792572576</v>
      </c>
      <c r="F135" s="101">
        <v>759.5815568237258</v>
      </c>
      <c r="G135" s="101">
        <v>791.24342960470779</v>
      </c>
      <c r="H135" s="101">
        <v>808.34932055319985</v>
      </c>
      <c r="I135" s="101">
        <v>804.02222852100635</v>
      </c>
      <c r="J135" s="101">
        <v>744.19019482488704</v>
      </c>
      <c r="K135" s="101">
        <v>786.15927345151442</v>
      </c>
      <c r="L135" s="101">
        <v>786.29547713995157</v>
      </c>
      <c r="M135" s="101">
        <v>818.36631365216988</v>
      </c>
      <c r="N135" s="101">
        <v>817.27518833746672</v>
      </c>
      <c r="O135" s="101">
        <v>892.30722781370071</v>
      </c>
      <c r="P135" s="101">
        <v>896.53468659743146</v>
      </c>
      <c r="Q135" s="101">
        <v>972.53370710292279</v>
      </c>
      <c r="R135" s="101">
        <v>1053.9390639572168</v>
      </c>
      <c r="S135" s="101">
        <v>986.96861685733802</v>
      </c>
      <c r="T135" s="101">
        <v>1057.8340668650721</v>
      </c>
      <c r="U135" s="101">
        <v>1048.8874351187214</v>
      </c>
      <c r="V135" s="101">
        <v>1015.2522074195857</v>
      </c>
      <c r="W135" s="101">
        <v>1106.7423720759557</v>
      </c>
      <c r="X135" s="101">
        <v>1070.157847264069</v>
      </c>
      <c r="Y135" s="101">
        <v>1108.8685679555524</v>
      </c>
      <c r="DA135" s="131" t="s">
        <v>2538</v>
      </c>
    </row>
    <row r="136" spans="1:105" ht="12" customHeight="1" x14ac:dyDescent="0.25">
      <c r="A136" s="107" t="s">
        <v>121</v>
      </c>
      <c r="B136" s="104">
        <v>787.07653281958858</v>
      </c>
      <c r="C136" s="104">
        <v>745.85802749963875</v>
      </c>
      <c r="D136" s="104">
        <v>742.97317008514005</v>
      </c>
      <c r="E136" s="104">
        <v>750.42673996207054</v>
      </c>
      <c r="F136" s="104">
        <v>759.63945150442407</v>
      </c>
      <c r="G136" s="104">
        <v>791.31359608220635</v>
      </c>
      <c r="H136" s="104">
        <v>808.35036688655646</v>
      </c>
      <c r="I136" s="104">
        <v>804.29087402421123</v>
      </c>
      <c r="J136" s="104">
        <v>744.1028779964538</v>
      </c>
      <c r="K136" s="104">
        <v>786.23062441393915</v>
      </c>
      <c r="L136" s="104">
        <v>786.40079479677104</v>
      </c>
      <c r="M136" s="104">
        <v>818.40782496205463</v>
      </c>
      <c r="N136" s="104">
        <v>817.21445916333221</v>
      </c>
      <c r="O136" s="104">
        <v>892.06110601340049</v>
      </c>
      <c r="P136" s="104">
        <v>895.05587337403028</v>
      </c>
      <c r="Q136" s="104">
        <v>970.09245901792701</v>
      </c>
      <c r="R136" s="104">
        <v>1051.6369316971966</v>
      </c>
      <c r="S136" s="104">
        <v>986.41966108256725</v>
      </c>
      <c r="T136" s="104">
        <v>1057.290232214752</v>
      </c>
      <c r="U136" s="104">
        <v>1048.5321210492111</v>
      </c>
      <c r="V136" s="104">
        <v>1014.9638740585433</v>
      </c>
      <c r="W136" s="104">
        <v>1106.2149266346075</v>
      </c>
      <c r="X136" s="104">
        <v>1069.2569625378292</v>
      </c>
      <c r="Y136" s="104">
        <v>1108.4696904424288</v>
      </c>
      <c r="DA136" s="132" t="s">
        <v>2539</v>
      </c>
    </row>
    <row r="137" spans="1:105" ht="12" customHeight="1" x14ac:dyDescent="0.25">
      <c r="A137" s="108" t="s">
        <v>53</v>
      </c>
      <c r="B137" s="98">
        <v>472.75469911004149</v>
      </c>
      <c r="C137" s="98">
        <v>520.99754963724206</v>
      </c>
      <c r="D137" s="98">
        <v>508.32881048037859</v>
      </c>
      <c r="E137" s="98">
        <v>491.85333657672032</v>
      </c>
      <c r="F137" s="98">
        <v>500.84556851794883</v>
      </c>
      <c r="G137" s="98">
        <v>475.8340022993483</v>
      </c>
      <c r="H137" s="98">
        <v>503.82866147564937</v>
      </c>
      <c r="I137" s="98">
        <v>494.98793435794073</v>
      </c>
      <c r="J137" s="98">
        <v>453.994899807595</v>
      </c>
      <c r="K137" s="98">
        <v>483.59072505621322</v>
      </c>
      <c r="L137" s="98">
        <v>471.42411686445962</v>
      </c>
      <c r="M137" s="98">
        <v>482.46137569428151</v>
      </c>
      <c r="N137" s="98">
        <v>478.49445929071663</v>
      </c>
      <c r="O137" s="98">
        <v>550.07647689231203</v>
      </c>
      <c r="P137" s="98">
        <v>553.90384366308137</v>
      </c>
      <c r="Q137" s="98">
        <v>626.70236858318606</v>
      </c>
      <c r="R137" s="98">
        <v>712.47081937819564</v>
      </c>
      <c r="S137" s="98">
        <v>650.66551580849659</v>
      </c>
      <c r="T137" s="98">
        <v>726.07956837923655</v>
      </c>
      <c r="U137" s="98">
        <v>724.92164482817168</v>
      </c>
      <c r="V137" s="98">
        <v>698.22465331443857</v>
      </c>
      <c r="W137" s="98">
        <v>797.98588848835379</v>
      </c>
      <c r="X137" s="98">
        <v>775.56342076932754</v>
      </c>
      <c r="Y137" s="98">
        <v>810.35229699991623</v>
      </c>
      <c r="DA137" s="63" t="s">
        <v>2540</v>
      </c>
    </row>
    <row r="138" spans="1:105" ht="12" customHeight="1" x14ac:dyDescent="0.25">
      <c r="A138" s="108" t="s">
        <v>52</v>
      </c>
      <c r="B138" s="98">
        <v>314.32183370954698</v>
      </c>
      <c r="C138" s="98">
        <v>224.86047786239675</v>
      </c>
      <c r="D138" s="98">
        <v>234.64435960476141</v>
      </c>
      <c r="E138" s="98">
        <v>258.57340338535028</v>
      </c>
      <c r="F138" s="98">
        <v>258.79388298647535</v>
      </c>
      <c r="G138" s="98">
        <v>315.47959378285805</v>
      </c>
      <c r="H138" s="98">
        <v>304.52170541090697</v>
      </c>
      <c r="I138" s="98">
        <v>309.30293966627033</v>
      </c>
      <c r="J138" s="98">
        <v>290.10797818885891</v>
      </c>
      <c r="K138" s="98">
        <v>302.63989935772588</v>
      </c>
      <c r="L138" s="98">
        <v>314.97667793231147</v>
      </c>
      <c r="M138" s="98">
        <v>335.94644926777306</v>
      </c>
      <c r="N138" s="98">
        <v>338.7199998726154</v>
      </c>
      <c r="O138" s="98">
        <v>341.98462912108823</v>
      </c>
      <c r="P138" s="98">
        <v>341.15202971094897</v>
      </c>
      <c r="Q138" s="98">
        <v>343.3900904347409</v>
      </c>
      <c r="R138" s="98">
        <v>339.166112319001</v>
      </c>
      <c r="S138" s="98">
        <v>335.75414527407059</v>
      </c>
      <c r="T138" s="98">
        <v>331.21066383551539</v>
      </c>
      <c r="U138" s="98">
        <v>323.61047622103945</v>
      </c>
      <c r="V138" s="98">
        <v>316.73922074410456</v>
      </c>
      <c r="W138" s="98">
        <v>308.22903814625369</v>
      </c>
      <c r="X138" s="98">
        <v>293.69354176850169</v>
      </c>
      <c r="Y138" s="98">
        <v>298.11739344251259</v>
      </c>
      <c r="DA138" s="63" t="s">
        <v>2541</v>
      </c>
    </row>
    <row r="139" spans="1:105" ht="12" customHeight="1" x14ac:dyDescent="0.25">
      <c r="A139" s="121" t="s">
        <v>54</v>
      </c>
      <c r="B139" s="122">
        <v>123.49486923605615</v>
      </c>
      <c r="C139" s="122">
        <v>122.63466757712501</v>
      </c>
      <c r="D139" s="122">
        <v>124.74609476066902</v>
      </c>
      <c r="E139" s="122">
        <v>129.57386547446444</v>
      </c>
      <c r="F139" s="122">
        <v>135.47635547236598</v>
      </c>
      <c r="G139" s="122">
        <v>142.0209041250088</v>
      </c>
      <c r="H139" s="122">
        <v>146.20102853688334</v>
      </c>
      <c r="I139" s="122">
        <v>145.47671871762643</v>
      </c>
      <c r="J139" s="122">
        <v>138.9382458007473</v>
      </c>
      <c r="K139" s="122">
        <v>153.26567383972855</v>
      </c>
      <c r="L139" s="122">
        <v>165.06418853110347</v>
      </c>
      <c r="M139" s="122">
        <v>166.15189430431676</v>
      </c>
      <c r="N139" s="122">
        <v>170.30938386386134</v>
      </c>
      <c r="O139" s="122">
        <v>187.38545611002522</v>
      </c>
      <c r="P139" s="122">
        <v>187.03705713725498</v>
      </c>
      <c r="Q139" s="122">
        <v>202.8901944681464</v>
      </c>
      <c r="R139" s="122">
        <v>203.07689707170505</v>
      </c>
      <c r="S139" s="122">
        <v>220.07200691597433</v>
      </c>
      <c r="T139" s="122">
        <v>232.74237695547325</v>
      </c>
      <c r="U139" s="122">
        <v>233.62701340360971</v>
      </c>
      <c r="V139" s="122">
        <v>236.07075528651447</v>
      </c>
      <c r="W139" s="122">
        <v>237.58067491912337</v>
      </c>
      <c r="X139" s="122">
        <v>230.23061498269078</v>
      </c>
      <c r="Y139" s="122">
        <v>233.08050405769339</v>
      </c>
      <c r="DA139" s="130" t="s">
        <v>2542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2543</v>
      </c>
    </row>
    <row r="141" spans="1:105" ht="12" customHeight="1" x14ac:dyDescent="0.25">
      <c r="A141" s="109" t="s">
        <v>120</v>
      </c>
      <c r="B141" s="33">
        <v>123.49486923605615</v>
      </c>
      <c r="C141" s="33">
        <v>122.63466757712501</v>
      </c>
      <c r="D141" s="33">
        <v>124.74609476066902</v>
      </c>
      <c r="E141" s="33">
        <v>129.57386547446444</v>
      </c>
      <c r="F141" s="33">
        <v>135.47635547236598</v>
      </c>
      <c r="G141" s="33">
        <v>142.0209041250088</v>
      </c>
      <c r="H141" s="33">
        <v>146.20102853688334</v>
      </c>
      <c r="I141" s="33">
        <v>145.47671871762643</v>
      </c>
      <c r="J141" s="33">
        <v>138.9382458007473</v>
      </c>
      <c r="K141" s="33">
        <v>153.26567383972855</v>
      </c>
      <c r="L141" s="33">
        <v>165.06418853110347</v>
      </c>
      <c r="M141" s="33">
        <v>166.15189430431676</v>
      </c>
      <c r="N141" s="33">
        <v>170.30938386386134</v>
      </c>
      <c r="O141" s="33">
        <v>187.38545611002522</v>
      </c>
      <c r="P141" s="33">
        <v>187.03705713725498</v>
      </c>
      <c r="Q141" s="33">
        <v>202.8901944681464</v>
      </c>
      <c r="R141" s="33">
        <v>203.07689707170505</v>
      </c>
      <c r="S141" s="33">
        <v>220.07200691597433</v>
      </c>
      <c r="T141" s="33">
        <v>232.74237695547325</v>
      </c>
      <c r="U141" s="33">
        <v>233.62701340360971</v>
      </c>
      <c r="V141" s="33">
        <v>236.07075528651447</v>
      </c>
      <c r="W141" s="33">
        <v>237.58067491912337</v>
      </c>
      <c r="X141" s="33">
        <v>230.23061498269078</v>
      </c>
      <c r="Y141" s="33">
        <v>233.08050405769339</v>
      </c>
      <c r="DA141" s="60" t="s">
        <v>2544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11282.889010889197</v>
      </c>
      <c r="C143" s="117">
        <f t="shared" si="49"/>
        <v>12343.567616107221</v>
      </c>
      <c r="D143" s="117">
        <f t="shared" si="49"/>
        <v>12463.182633513412</v>
      </c>
      <c r="E143" s="117">
        <f t="shared" si="49"/>
        <v>12953.17347661888</v>
      </c>
      <c r="F143" s="117">
        <f t="shared" si="49"/>
        <v>12848.704986163428</v>
      </c>
      <c r="G143" s="117">
        <f t="shared" si="49"/>
        <v>14064.298696788594</v>
      </c>
      <c r="H143" s="117">
        <f t="shared" si="49"/>
        <v>13915.172029714971</v>
      </c>
      <c r="I143" s="117">
        <f t="shared" si="49"/>
        <v>13291.189508321395</v>
      </c>
      <c r="J143" s="117">
        <f t="shared" si="49"/>
        <v>13113.036501814875</v>
      </c>
      <c r="K143" s="117">
        <f t="shared" si="49"/>
        <v>13664.183628933903</v>
      </c>
      <c r="L143" s="117">
        <f t="shared" si="49"/>
        <v>16825.914131147998</v>
      </c>
      <c r="M143" s="117">
        <f t="shared" si="49"/>
        <v>15739.439481375564</v>
      </c>
      <c r="N143" s="117">
        <f t="shared" si="49"/>
        <v>15798.369785790021</v>
      </c>
      <c r="O143" s="117">
        <f t="shared" si="49"/>
        <v>15243.500158016652</v>
      </c>
      <c r="P143" s="117">
        <f t="shared" si="49"/>
        <v>14501.218213893939</v>
      </c>
      <c r="Q143" s="117">
        <f t="shared" si="49"/>
        <v>14075.522689218205</v>
      </c>
      <c r="R143" s="117">
        <f t="shared" ref="R143:V143" si="50">R144+R146+R148+R157</f>
        <v>15531.88247811277</v>
      </c>
      <c r="S143" s="117">
        <f t="shared" si="50"/>
        <v>15117.374831612258</v>
      </c>
      <c r="T143" s="117">
        <f t="shared" si="50"/>
        <v>14797.417882801625</v>
      </c>
      <c r="U143" s="117">
        <f t="shared" si="50"/>
        <v>14138.110208926846</v>
      </c>
      <c r="V143" s="117">
        <f t="shared" si="50"/>
        <v>14418.354956568033</v>
      </c>
      <c r="W143" s="117">
        <f t="shared" ref="W143:Y143" si="51">W144+W146+W148+W157</f>
        <v>14410.90408286055</v>
      </c>
      <c r="X143" s="117">
        <f t="shared" si="51"/>
        <v>13988.562061309311</v>
      </c>
      <c r="Y143" s="117">
        <f t="shared" si="51"/>
        <v>13449.976820395725</v>
      </c>
      <c r="DA143" s="129" t="s">
        <v>2545</v>
      </c>
    </row>
    <row r="144" spans="1:105" ht="12.95" customHeight="1" x14ac:dyDescent="0.25">
      <c r="A144" s="121" t="s">
        <v>57</v>
      </c>
      <c r="B144" s="122">
        <f t="shared" ref="B144:Y144" si="52">B145</f>
        <v>10365.628447330168</v>
      </c>
      <c r="C144" s="122">
        <f t="shared" si="52"/>
        <v>11468.196627296215</v>
      </c>
      <c r="D144" s="122">
        <f t="shared" si="52"/>
        <v>11588.700352225062</v>
      </c>
      <c r="E144" s="122">
        <f t="shared" si="52"/>
        <v>12065.271249176887</v>
      </c>
      <c r="F144" s="122">
        <f t="shared" si="52"/>
        <v>11944.890902295705</v>
      </c>
      <c r="G144" s="122">
        <f t="shared" si="52"/>
        <v>13119.794510300862</v>
      </c>
      <c r="H144" s="122">
        <f t="shared" si="52"/>
        <v>12947.848533751292</v>
      </c>
      <c r="I144" s="122">
        <f t="shared" si="52"/>
        <v>12327.724928213864</v>
      </c>
      <c r="J144" s="122">
        <f t="shared" si="52"/>
        <v>12210.997382922256</v>
      </c>
      <c r="K144" s="122">
        <f t="shared" si="52"/>
        <v>12704.888890903014</v>
      </c>
      <c r="L144" s="122">
        <f t="shared" si="52"/>
        <v>15852.417600416968</v>
      </c>
      <c r="M144" s="122">
        <f t="shared" si="52"/>
        <v>14733.524460616112</v>
      </c>
      <c r="N144" s="122">
        <f t="shared" si="52"/>
        <v>14789.365216971044</v>
      </c>
      <c r="O144" s="122">
        <f t="shared" si="52"/>
        <v>14142.438783910025</v>
      </c>
      <c r="P144" s="122">
        <f t="shared" si="52"/>
        <v>13390.470666434072</v>
      </c>
      <c r="Q144" s="122">
        <f t="shared" si="52"/>
        <v>12872.320069013525</v>
      </c>
      <c r="R144" s="122">
        <f t="shared" si="52"/>
        <v>14241.437604550641</v>
      </c>
      <c r="S144" s="122">
        <f t="shared" si="52"/>
        <v>13870.746727429672</v>
      </c>
      <c r="T144" s="122">
        <f t="shared" si="52"/>
        <v>13466.152018607625</v>
      </c>
      <c r="U144" s="122">
        <f t="shared" si="52"/>
        <v>12813.50597585636</v>
      </c>
      <c r="V144" s="122">
        <f t="shared" si="52"/>
        <v>13122.63019132485</v>
      </c>
      <c r="W144" s="122">
        <f t="shared" si="52"/>
        <v>13018.137319017012</v>
      </c>
      <c r="X144" s="122">
        <f t="shared" si="52"/>
        <v>12637.142241339987</v>
      </c>
      <c r="Y144" s="122">
        <f t="shared" si="52"/>
        <v>12054.230101354664</v>
      </c>
      <c r="DA144" s="130" t="s">
        <v>2546</v>
      </c>
    </row>
    <row r="145" spans="1:105" ht="12" customHeight="1" x14ac:dyDescent="0.25">
      <c r="A145" s="97" t="s">
        <v>53</v>
      </c>
      <c r="B145" s="98">
        <v>10365.628447330168</v>
      </c>
      <c r="C145" s="98">
        <v>11468.196627296215</v>
      </c>
      <c r="D145" s="98">
        <v>11588.700352225062</v>
      </c>
      <c r="E145" s="98">
        <v>12065.271249176887</v>
      </c>
      <c r="F145" s="98">
        <v>11944.890902295705</v>
      </c>
      <c r="G145" s="98">
        <v>13119.794510300862</v>
      </c>
      <c r="H145" s="98">
        <v>12947.848533751292</v>
      </c>
      <c r="I145" s="98">
        <v>12327.724928213864</v>
      </c>
      <c r="J145" s="98">
        <v>12210.997382922256</v>
      </c>
      <c r="K145" s="98">
        <v>12704.888890903014</v>
      </c>
      <c r="L145" s="98">
        <v>15852.417600416968</v>
      </c>
      <c r="M145" s="98">
        <v>14733.524460616112</v>
      </c>
      <c r="N145" s="98">
        <v>14789.365216971044</v>
      </c>
      <c r="O145" s="98">
        <v>14142.438783910025</v>
      </c>
      <c r="P145" s="98">
        <v>13390.470666434072</v>
      </c>
      <c r="Q145" s="98">
        <v>12872.320069013525</v>
      </c>
      <c r="R145" s="98">
        <v>14241.437604550641</v>
      </c>
      <c r="S145" s="98">
        <v>13870.746727429672</v>
      </c>
      <c r="T145" s="98">
        <v>13466.152018607625</v>
      </c>
      <c r="U145" s="98">
        <v>12813.50597585636</v>
      </c>
      <c r="V145" s="98">
        <v>13122.63019132485</v>
      </c>
      <c r="W145" s="98">
        <v>13018.137319017012</v>
      </c>
      <c r="X145" s="98">
        <v>12637.142241339987</v>
      </c>
      <c r="Y145" s="98">
        <v>12054.230101354664</v>
      </c>
      <c r="DA145" s="63" t="s">
        <v>2547</v>
      </c>
    </row>
    <row r="146" spans="1:105" ht="12.95" customHeight="1" x14ac:dyDescent="0.25">
      <c r="A146" s="121" t="s">
        <v>92</v>
      </c>
      <c r="B146" s="122">
        <f t="shared" ref="B146:Y146" si="53">B147</f>
        <v>6.6891615033858676</v>
      </c>
      <c r="C146" s="122">
        <f t="shared" si="53"/>
        <v>6.8204306352339152</v>
      </c>
      <c r="D146" s="122">
        <f t="shared" si="53"/>
        <v>6.7721637580981211</v>
      </c>
      <c r="E146" s="122">
        <f t="shared" si="53"/>
        <v>7.5166011128615153</v>
      </c>
      <c r="F146" s="122">
        <f t="shared" si="53"/>
        <v>8.5803822303312725</v>
      </c>
      <c r="G146" s="122">
        <f t="shared" si="53"/>
        <v>10.243176332575874</v>
      </c>
      <c r="H146" s="122">
        <f t="shared" si="53"/>
        <v>11.940437745031307</v>
      </c>
      <c r="I146" s="122">
        <f t="shared" si="53"/>
        <v>13.161070804021039</v>
      </c>
      <c r="J146" s="122">
        <f t="shared" si="53"/>
        <v>13.798619074919948</v>
      </c>
      <c r="K146" s="122">
        <f t="shared" si="53"/>
        <v>14.725593207902973</v>
      </c>
      <c r="L146" s="122">
        <f t="shared" si="53"/>
        <v>16.768533719858581</v>
      </c>
      <c r="M146" s="122">
        <f t="shared" si="53"/>
        <v>16.296679204548511</v>
      </c>
      <c r="N146" s="122">
        <f t="shared" si="53"/>
        <v>17.181815881134597</v>
      </c>
      <c r="O146" s="122">
        <f t="shared" si="53"/>
        <v>17.720807475122513</v>
      </c>
      <c r="P146" s="122">
        <f t="shared" si="53"/>
        <v>21.219058077463934</v>
      </c>
      <c r="Q146" s="122">
        <f t="shared" si="53"/>
        <v>22.106690192184029</v>
      </c>
      <c r="R146" s="122">
        <f t="shared" si="53"/>
        <v>23.699574430735055</v>
      </c>
      <c r="S146" s="122">
        <f t="shared" si="53"/>
        <v>27.223744055506206</v>
      </c>
      <c r="T146" s="122">
        <f t="shared" si="53"/>
        <v>30.506214815638593</v>
      </c>
      <c r="U146" s="122">
        <f t="shared" si="53"/>
        <v>33.301004604082415</v>
      </c>
      <c r="V146" s="122">
        <f t="shared" si="53"/>
        <v>37.826767078572956</v>
      </c>
      <c r="W146" s="122">
        <f t="shared" si="53"/>
        <v>41.096890386907688</v>
      </c>
      <c r="X146" s="122">
        <f t="shared" si="53"/>
        <v>43.060704189748833</v>
      </c>
      <c r="Y146" s="122">
        <f t="shared" si="53"/>
        <v>43.840462865390876</v>
      </c>
      <c r="DA146" s="130" t="s">
        <v>2548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6.6891615033858676</v>
      </c>
      <c r="C147" s="98">
        <f>IF(RES_hhdet_tes!C147=0,0,RES_hhdet_tes!C147*1000*11630/RES_hhdet_num!C143)</f>
        <v>6.8204306352339152</v>
      </c>
      <c r="D147" s="98">
        <f>IF(RES_hhdet_tes!D147=0,0,RES_hhdet_tes!D147*1000*11630/RES_hhdet_num!D143)</f>
        <v>6.7721637580981211</v>
      </c>
      <c r="E147" s="98">
        <f>IF(RES_hhdet_tes!E147=0,0,RES_hhdet_tes!E147*1000*11630/RES_hhdet_num!E143)</f>
        <v>7.5166011128615153</v>
      </c>
      <c r="F147" s="98">
        <f>IF(RES_hhdet_tes!F147=0,0,RES_hhdet_tes!F147*1000*11630/RES_hhdet_num!F143)</f>
        <v>8.5803822303312725</v>
      </c>
      <c r="G147" s="98">
        <f>IF(RES_hhdet_tes!G147=0,0,RES_hhdet_tes!G147*1000*11630/RES_hhdet_num!G143)</f>
        <v>10.243176332575874</v>
      </c>
      <c r="H147" s="98">
        <f>IF(RES_hhdet_tes!H147=0,0,RES_hhdet_tes!H147*1000*11630/RES_hhdet_num!H143)</f>
        <v>11.940437745031307</v>
      </c>
      <c r="I147" s="98">
        <f>IF(RES_hhdet_tes!I147=0,0,RES_hhdet_tes!I147*1000*11630/RES_hhdet_num!I143)</f>
        <v>13.161070804021039</v>
      </c>
      <c r="J147" s="98">
        <f>IF(RES_hhdet_tes!J147=0,0,RES_hhdet_tes!J147*1000*11630/RES_hhdet_num!J143)</f>
        <v>13.798619074919948</v>
      </c>
      <c r="K147" s="98">
        <f>IF(RES_hhdet_tes!K147=0,0,RES_hhdet_tes!K147*1000*11630/RES_hhdet_num!K143)</f>
        <v>14.725593207902973</v>
      </c>
      <c r="L147" s="98">
        <f>IF(RES_hhdet_tes!L147=0,0,RES_hhdet_tes!L147*1000*11630/RES_hhdet_num!L143)</f>
        <v>16.768533719858581</v>
      </c>
      <c r="M147" s="98">
        <f>IF(RES_hhdet_tes!M147=0,0,RES_hhdet_tes!M147*1000*11630/RES_hhdet_num!M143)</f>
        <v>16.296679204548511</v>
      </c>
      <c r="N147" s="98">
        <f>IF(RES_hhdet_tes!N147=0,0,RES_hhdet_tes!N147*1000*11630/RES_hhdet_num!N143)</f>
        <v>17.181815881134597</v>
      </c>
      <c r="O147" s="98">
        <f>IF(RES_hhdet_tes!O147=0,0,RES_hhdet_tes!O147*1000*11630/RES_hhdet_num!O143)</f>
        <v>17.720807475122513</v>
      </c>
      <c r="P147" s="98">
        <f>IF(RES_hhdet_tes!P147=0,0,RES_hhdet_tes!P147*1000*11630/RES_hhdet_num!P143)</f>
        <v>21.219058077463934</v>
      </c>
      <c r="Q147" s="98">
        <f>IF(RES_hhdet_tes!Q147=0,0,RES_hhdet_tes!Q147*1000*11630/RES_hhdet_num!Q143)</f>
        <v>22.106690192184029</v>
      </c>
      <c r="R147" s="98">
        <f>IF(RES_hhdet_tes!R147=0,0,RES_hhdet_tes!R147*1000*11630/RES_hhdet_num!R143)</f>
        <v>23.699574430735055</v>
      </c>
      <c r="S147" s="98">
        <f>IF(RES_hhdet_tes!S147=0,0,RES_hhdet_tes!S147*1000*11630/RES_hhdet_num!S143)</f>
        <v>27.223744055506206</v>
      </c>
      <c r="T147" s="98">
        <f>IF(RES_hhdet_tes!T147=0,0,RES_hhdet_tes!T147*1000*11630/RES_hhdet_num!T143)</f>
        <v>30.506214815638593</v>
      </c>
      <c r="U147" s="98">
        <f>IF(RES_hhdet_tes!U147=0,0,RES_hhdet_tes!U147*1000*11630/RES_hhdet_num!U143)</f>
        <v>33.301004604082415</v>
      </c>
      <c r="V147" s="98">
        <f>IF(RES_hhdet_tes!V147=0,0,RES_hhdet_tes!V147*1000*11630/RES_hhdet_num!V143)</f>
        <v>37.826767078572956</v>
      </c>
      <c r="W147" s="98">
        <f>IF(RES_hhdet_tes!W147=0,0,RES_hhdet_tes!W147*1000*11630/RES_hhdet_num!W143)</f>
        <v>41.096890386907688</v>
      </c>
      <c r="X147" s="98">
        <f>IF(RES_hhdet_tes!X147=0,0,RES_hhdet_tes!X147*1000*11630/RES_hhdet_num!X143)</f>
        <v>43.060704189748833</v>
      </c>
      <c r="Y147" s="98">
        <f>IF(RES_hhdet_tes!Y147=0,0,RES_hhdet_tes!Y147*1000*11630/RES_hhdet_num!Y143)</f>
        <v>43.840462865390876</v>
      </c>
      <c r="DA147" s="63" t="s">
        <v>2549</v>
      </c>
    </row>
    <row r="148" spans="1:105" ht="12" customHeight="1" x14ac:dyDescent="0.25">
      <c r="A148" s="121" t="s">
        <v>55</v>
      </c>
      <c r="B148" s="122">
        <v>787.07653281958835</v>
      </c>
      <c r="C148" s="122">
        <v>745.91589059864634</v>
      </c>
      <c r="D148" s="122">
        <v>742.96402276958315</v>
      </c>
      <c r="E148" s="122">
        <v>750.81176085466689</v>
      </c>
      <c r="F148" s="122">
        <v>759.75734616502359</v>
      </c>
      <c r="G148" s="122">
        <v>792.24010603014597</v>
      </c>
      <c r="H148" s="122">
        <v>809.18202968176445</v>
      </c>
      <c r="I148" s="122">
        <v>804.82679058588405</v>
      </c>
      <c r="J148" s="122">
        <v>749.302254016951</v>
      </c>
      <c r="K148" s="122">
        <v>791.3034709832566</v>
      </c>
      <c r="L148" s="122">
        <v>791.66380848006725</v>
      </c>
      <c r="M148" s="122">
        <v>823.46644725058729</v>
      </c>
      <c r="N148" s="122">
        <v>821.51336907397945</v>
      </c>
      <c r="O148" s="122">
        <v>895.95511052147685</v>
      </c>
      <c r="P148" s="122">
        <v>902.49143224514717</v>
      </c>
      <c r="Q148" s="122">
        <v>978.20573554435111</v>
      </c>
      <c r="R148" s="122">
        <v>1063.6684020596883</v>
      </c>
      <c r="S148" s="122">
        <v>999.33235321110567</v>
      </c>
      <c r="T148" s="122">
        <v>1068.0172724228862</v>
      </c>
      <c r="U148" s="122">
        <v>1057.6762150627949</v>
      </c>
      <c r="V148" s="122">
        <v>1021.8272428780953</v>
      </c>
      <c r="W148" s="122">
        <v>1114.0891985375072</v>
      </c>
      <c r="X148" s="122">
        <v>1078.1285007968829</v>
      </c>
      <c r="Y148" s="122">
        <v>1118.8257521179748</v>
      </c>
      <c r="DA148" s="130" t="s">
        <v>2550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736.51955402952944</v>
      </c>
      <c r="E149" s="98">
        <v>861.21935127331733</v>
      </c>
      <c r="F149" s="98">
        <v>681.56070421883044</v>
      </c>
      <c r="G149" s="98">
        <v>850.56131998706883</v>
      </c>
      <c r="H149" s="98">
        <v>781.22743131052016</v>
      </c>
      <c r="I149" s="98">
        <v>842.66049235001117</v>
      </c>
      <c r="J149" s="98">
        <v>782.02354535399729</v>
      </c>
      <c r="K149" s="98">
        <v>802.63188899671684</v>
      </c>
      <c r="L149" s="98">
        <v>774.8753234630417</v>
      </c>
      <c r="M149" s="98">
        <v>833.77438026798916</v>
      </c>
      <c r="N149" s="98">
        <v>756.89266946520127</v>
      </c>
      <c r="O149" s="98">
        <v>816.38613622020728</v>
      </c>
      <c r="P149" s="98">
        <v>1180.9094195939479</v>
      </c>
      <c r="Q149" s="98">
        <v>851.97355962061067</v>
      </c>
      <c r="R149" s="98">
        <v>988.31420523696374</v>
      </c>
      <c r="S149" s="98">
        <v>1038.7523169483554</v>
      </c>
      <c r="T149" s="98">
        <v>1026.4730715427636</v>
      </c>
      <c r="U149" s="98">
        <v>1028.2639445979862</v>
      </c>
      <c r="V149" s="98">
        <v>985.81775335769169</v>
      </c>
      <c r="W149" s="98">
        <v>1060.5485321758379</v>
      </c>
      <c r="X149" s="98">
        <v>1103.6465428150852</v>
      </c>
      <c r="Y149" s="98">
        <v>1163.4236600186966</v>
      </c>
      <c r="DA149" s="63" t="s">
        <v>2551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737.10408683965363</v>
      </c>
      <c r="E150" s="98">
        <v>860.53790008176554</v>
      </c>
      <c r="F150" s="98">
        <v>681.14430129175673</v>
      </c>
      <c r="G150" s="98">
        <v>850.56121659039684</v>
      </c>
      <c r="H150" s="98">
        <v>781.32074430140415</v>
      </c>
      <c r="I150" s="98">
        <v>841.99873396482974</v>
      </c>
      <c r="J150" s="98">
        <v>781.18207956524122</v>
      </c>
      <c r="K150" s="98">
        <v>801.79299255847673</v>
      </c>
      <c r="L150" s="98">
        <v>774.73209172816519</v>
      </c>
      <c r="M150" s="98">
        <v>833.74476874477068</v>
      </c>
      <c r="N150" s="98">
        <v>756.67191615586341</v>
      </c>
      <c r="O150" s="98">
        <v>817.32323137779588</v>
      </c>
      <c r="P150" s="98">
        <v>1180.614241708716</v>
      </c>
      <c r="Q150" s="98">
        <v>851.82458967087211</v>
      </c>
      <c r="R150" s="98">
        <v>989.1829933305213</v>
      </c>
      <c r="S150" s="98">
        <v>1039.552948288725</v>
      </c>
      <c r="T150" s="98">
        <v>1030.2408183715934</v>
      </c>
      <c r="U150" s="98">
        <v>1030.1240876395507</v>
      </c>
      <c r="V150" s="98">
        <v>988.22699336484129</v>
      </c>
      <c r="W150" s="98">
        <v>1051.0388489539564</v>
      </c>
      <c r="X150" s="98">
        <v>1089.9920994086065</v>
      </c>
      <c r="Y150" s="98">
        <v>1149.2289033467607</v>
      </c>
      <c r="DA150" s="63" t="s">
        <v>2552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504.3113015069498</v>
      </c>
      <c r="E151" s="101">
        <v>564.15206440899681</v>
      </c>
      <c r="F151" s="101">
        <v>449.05831694784229</v>
      </c>
      <c r="G151" s="101">
        <v>511.44578671544326</v>
      </c>
      <c r="H151" s="101">
        <v>486.93131569159726</v>
      </c>
      <c r="I151" s="101">
        <v>518.06983073880065</v>
      </c>
      <c r="J151" s="101">
        <v>476.6123468662384</v>
      </c>
      <c r="K151" s="101">
        <v>493.02314982573716</v>
      </c>
      <c r="L151" s="101">
        <v>464.35077214053337</v>
      </c>
      <c r="M151" s="101">
        <v>491.53486834129035</v>
      </c>
      <c r="N151" s="101">
        <v>443.15494833733027</v>
      </c>
      <c r="O151" s="101">
        <v>504.44323167788912</v>
      </c>
      <c r="P151" s="101">
        <v>730.59338428795149</v>
      </c>
      <c r="Q151" s="101">
        <v>550.06372142398789</v>
      </c>
      <c r="R151" s="101">
        <v>670.1226962567589</v>
      </c>
      <c r="S151" s="101">
        <v>685.23254834396596</v>
      </c>
      <c r="T151" s="101">
        <v>707.62704944808922</v>
      </c>
      <c r="U151" s="101">
        <v>711.75497564631564</v>
      </c>
      <c r="V151" s="101">
        <v>679.3301057062165</v>
      </c>
      <c r="W151" s="101">
        <v>755.72752520194183</v>
      </c>
      <c r="X151" s="101">
        <v>787.78919423266473</v>
      </c>
      <c r="Y151" s="101">
        <v>838.22709494784874</v>
      </c>
      <c r="DA151" s="131" t="s">
        <v>2553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232.79278533270389</v>
      </c>
      <c r="E152" s="104">
        <v>296.38583567276874</v>
      </c>
      <c r="F152" s="104">
        <v>232.08598434391448</v>
      </c>
      <c r="G152" s="104">
        <v>339.11542987495369</v>
      </c>
      <c r="H152" s="104">
        <v>294.38942860980688</v>
      </c>
      <c r="I152" s="104">
        <v>323.92890322602909</v>
      </c>
      <c r="J152" s="104">
        <v>304.56973269900288</v>
      </c>
      <c r="K152" s="104">
        <v>308.76984273273951</v>
      </c>
      <c r="L152" s="104">
        <v>310.38131958763165</v>
      </c>
      <c r="M152" s="104">
        <v>342.20990040348033</v>
      </c>
      <c r="N152" s="104">
        <v>313.51696781853309</v>
      </c>
      <c r="O152" s="104">
        <v>312.87999969990688</v>
      </c>
      <c r="P152" s="104">
        <v>450.02085742076451</v>
      </c>
      <c r="Q152" s="104">
        <v>301.76086824688423</v>
      </c>
      <c r="R152" s="104">
        <v>319.06029707376229</v>
      </c>
      <c r="S152" s="104">
        <v>354.32039994475917</v>
      </c>
      <c r="T152" s="104">
        <v>322.61376892350398</v>
      </c>
      <c r="U152" s="104">
        <v>318.36911199323504</v>
      </c>
      <c r="V152" s="104">
        <v>308.89688765862468</v>
      </c>
      <c r="W152" s="104">
        <v>295.31132375201446</v>
      </c>
      <c r="X152" s="104">
        <v>302.20290517594168</v>
      </c>
      <c r="Y152" s="104">
        <v>311.00180839891209</v>
      </c>
      <c r="DA152" s="132" t="s">
        <v>2554</v>
      </c>
    </row>
    <row r="153" spans="1:105" ht="12" customHeight="1" x14ac:dyDescent="0.25">
      <c r="A153" s="106" t="s">
        <v>122</v>
      </c>
      <c r="B153" s="101">
        <v>787.07653281958835</v>
      </c>
      <c r="C153" s="101">
        <v>745.91583328233742</v>
      </c>
      <c r="D153" s="101">
        <v>742.97866404957574</v>
      </c>
      <c r="E153" s="101">
        <v>750.50439829315224</v>
      </c>
      <c r="F153" s="101">
        <v>760.009725526681</v>
      </c>
      <c r="G153" s="101">
        <v>792.01544282201837</v>
      </c>
      <c r="H153" s="101">
        <v>809.29537736230111</v>
      </c>
      <c r="I153" s="101">
        <v>804.69974624951067</v>
      </c>
      <c r="J153" s="101">
        <v>749.19563115545782</v>
      </c>
      <c r="K153" s="101">
        <v>791.27040086244403</v>
      </c>
      <c r="L153" s="101">
        <v>791.74672838054312</v>
      </c>
      <c r="M153" s="101">
        <v>823.4246239136728</v>
      </c>
      <c r="N153" s="101">
        <v>821.80276296958152</v>
      </c>
      <c r="O153" s="101">
        <v>896.30628659963395</v>
      </c>
      <c r="P153" s="101">
        <v>901.09584288025519</v>
      </c>
      <c r="Q153" s="101">
        <v>978.84098356794016</v>
      </c>
      <c r="R153" s="101">
        <v>1064.0415756264797</v>
      </c>
      <c r="S153" s="101">
        <v>999.20867169436724</v>
      </c>
      <c r="T153" s="101">
        <v>1068.1472845210153</v>
      </c>
      <c r="U153" s="101">
        <v>1057.7269001474176</v>
      </c>
      <c r="V153" s="101">
        <v>1021.9149504293603</v>
      </c>
      <c r="W153" s="101">
        <v>1114.2963151435167</v>
      </c>
      <c r="X153" s="101">
        <v>1078.0448568639194</v>
      </c>
      <c r="Y153" s="101">
        <v>1118.6116044811133</v>
      </c>
      <c r="DA153" s="131" t="s">
        <v>2555</v>
      </c>
    </row>
    <row r="154" spans="1:105" ht="12" customHeight="1" x14ac:dyDescent="0.25">
      <c r="A154" s="107" t="s">
        <v>121</v>
      </c>
      <c r="B154" s="104">
        <v>787.07653281958835</v>
      </c>
      <c r="C154" s="104">
        <v>745.9164518067613</v>
      </c>
      <c r="D154" s="104">
        <v>742.95320854392332</v>
      </c>
      <c r="E154" s="104">
        <v>750.50797801836086</v>
      </c>
      <c r="F154" s="104">
        <v>760.03908170660907</v>
      </c>
      <c r="G154" s="104">
        <v>792.02842987026577</v>
      </c>
      <c r="H154" s="104">
        <v>809.3027695019149</v>
      </c>
      <c r="I154" s="104">
        <v>804.41613898732578</v>
      </c>
      <c r="J154" s="104">
        <v>748.93154170254684</v>
      </c>
      <c r="K154" s="104">
        <v>791.15583753488568</v>
      </c>
      <c r="L154" s="104">
        <v>791.68588189432614</v>
      </c>
      <c r="M154" s="104">
        <v>823.40470556100786</v>
      </c>
      <c r="N154" s="104">
        <v>821.82020539369182</v>
      </c>
      <c r="O154" s="104">
        <v>896.42279499900781</v>
      </c>
      <c r="P154" s="104">
        <v>901.04483746198207</v>
      </c>
      <c r="Q154" s="104">
        <v>978.30397740040337</v>
      </c>
      <c r="R154" s="104">
        <v>1063.5700008421929</v>
      </c>
      <c r="S154" s="104">
        <v>999.00208555110191</v>
      </c>
      <c r="T154" s="104">
        <v>1068.3244427817917</v>
      </c>
      <c r="U154" s="104">
        <v>1058.1807434005975</v>
      </c>
      <c r="V154" s="104">
        <v>1022.3407646423022</v>
      </c>
      <c r="W154" s="104">
        <v>1114.5139683380471</v>
      </c>
      <c r="X154" s="104">
        <v>1077.687494844015</v>
      </c>
      <c r="Y154" s="104">
        <v>1118.3694977387456</v>
      </c>
      <c r="DA154" s="132" t="s">
        <v>2556</v>
      </c>
    </row>
    <row r="155" spans="1:105" ht="12" customHeight="1" x14ac:dyDescent="0.25">
      <c r="A155" s="108" t="s">
        <v>53</v>
      </c>
      <c r="B155" s="98">
        <v>472.75469911004137</v>
      </c>
      <c r="C155" s="98">
        <v>521.03836024693976</v>
      </c>
      <c r="D155" s="98">
        <v>508.31515315477048</v>
      </c>
      <c r="E155" s="98">
        <v>491.90658255919357</v>
      </c>
      <c r="F155" s="98">
        <v>501.10905274775519</v>
      </c>
      <c r="G155" s="98">
        <v>476.26384733680891</v>
      </c>
      <c r="H155" s="98">
        <v>504.42227503053664</v>
      </c>
      <c r="I155" s="98">
        <v>495.06502667285082</v>
      </c>
      <c r="J155" s="98">
        <v>456.94098261452456</v>
      </c>
      <c r="K155" s="98">
        <v>486.62010003889134</v>
      </c>
      <c r="L155" s="98">
        <v>474.59237093287078</v>
      </c>
      <c r="M155" s="98">
        <v>485.40709763683827</v>
      </c>
      <c r="N155" s="98">
        <v>481.19121046467762</v>
      </c>
      <c r="O155" s="98">
        <v>552.76604882222682</v>
      </c>
      <c r="P155" s="98">
        <v>557.61010416207284</v>
      </c>
      <c r="Q155" s="98">
        <v>632.00720109901863</v>
      </c>
      <c r="R155" s="98">
        <v>720.55532392075838</v>
      </c>
      <c r="S155" s="98">
        <v>658.96517773733035</v>
      </c>
      <c r="T155" s="98">
        <v>733.65716117430043</v>
      </c>
      <c r="U155" s="98">
        <v>731.59239438832276</v>
      </c>
      <c r="V155" s="98">
        <v>703.29944169068642</v>
      </c>
      <c r="W155" s="98">
        <v>803.97253539382257</v>
      </c>
      <c r="X155" s="98">
        <v>781.67833299657445</v>
      </c>
      <c r="Y155" s="98">
        <v>817.58960051087138</v>
      </c>
      <c r="DA155" s="63" t="s">
        <v>2557</v>
      </c>
    </row>
    <row r="156" spans="1:105" ht="12" customHeight="1" x14ac:dyDescent="0.25">
      <c r="A156" s="108" t="s">
        <v>52</v>
      </c>
      <c r="B156" s="98">
        <v>314.32183370954698</v>
      </c>
      <c r="C156" s="98">
        <v>224.87809155982166</v>
      </c>
      <c r="D156" s="98">
        <v>234.63805538915287</v>
      </c>
      <c r="E156" s="98">
        <v>258.60139545916741</v>
      </c>
      <c r="F156" s="98">
        <v>258.93002895885382</v>
      </c>
      <c r="G156" s="98">
        <v>315.76458253345692</v>
      </c>
      <c r="H156" s="98">
        <v>304.88049447137831</v>
      </c>
      <c r="I156" s="98">
        <v>309.35111231447502</v>
      </c>
      <c r="J156" s="98">
        <v>291.99055908802217</v>
      </c>
      <c r="K156" s="98">
        <v>304.5357374959944</v>
      </c>
      <c r="L156" s="98">
        <v>317.09351096145548</v>
      </c>
      <c r="M156" s="98">
        <v>337.99760792416959</v>
      </c>
      <c r="N156" s="98">
        <v>340.62899492901425</v>
      </c>
      <c r="O156" s="98">
        <v>343.65674617678087</v>
      </c>
      <c r="P156" s="98">
        <v>343.43473329990923</v>
      </c>
      <c r="Q156" s="98">
        <v>346.29677630138474</v>
      </c>
      <c r="R156" s="98">
        <v>343.01467692143478</v>
      </c>
      <c r="S156" s="98">
        <v>340.03690781377139</v>
      </c>
      <c r="T156" s="98">
        <v>334.66728160749136</v>
      </c>
      <c r="U156" s="98">
        <v>326.5883490122747</v>
      </c>
      <c r="V156" s="98">
        <v>319.04132295161583</v>
      </c>
      <c r="W156" s="98">
        <v>310.54143294422443</v>
      </c>
      <c r="X156" s="98">
        <v>296.00916184744028</v>
      </c>
      <c r="Y156" s="98">
        <v>300.77989722787436</v>
      </c>
      <c r="DA156" s="63" t="s">
        <v>2558</v>
      </c>
    </row>
    <row r="157" spans="1:105" ht="12" customHeight="1" x14ac:dyDescent="0.25">
      <c r="A157" s="121" t="s">
        <v>54</v>
      </c>
      <c r="B157" s="122">
        <v>123.49486923605613</v>
      </c>
      <c r="C157" s="122">
        <v>122.634667577125</v>
      </c>
      <c r="D157" s="122">
        <v>124.74609476066901</v>
      </c>
      <c r="E157" s="122">
        <v>129.57386547446441</v>
      </c>
      <c r="F157" s="122">
        <v>135.47635547236607</v>
      </c>
      <c r="G157" s="122">
        <v>142.02090412500877</v>
      </c>
      <c r="H157" s="122">
        <v>146.20102853688323</v>
      </c>
      <c r="I157" s="122">
        <v>145.47671871762657</v>
      </c>
      <c r="J157" s="122">
        <v>138.93824580074735</v>
      </c>
      <c r="K157" s="122">
        <v>153.26567383972866</v>
      </c>
      <c r="L157" s="122">
        <v>165.06418853110341</v>
      </c>
      <c r="M157" s="122">
        <v>166.1518943043169</v>
      </c>
      <c r="N157" s="122">
        <v>170.30938386386151</v>
      </c>
      <c r="O157" s="122">
        <v>187.38545611002519</v>
      </c>
      <c r="P157" s="122">
        <v>187.03705713725483</v>
      </c>
      <c r="Q157" s="122">
        <v>202.89019446814621</v>
      </c>
      <c r="R157" s="122">
        <v>203.07689707170522</v>
      </c>
      <c r="S157" s="122">
        <v>220.07200691597436</v>
      </c>
      <c r="T157" s="122">
        <v>232.74237695547293</v>
      </c>
      <c r="U157" s="122">
        <v>233.62701340360925</v>
      </c>
      <c r="V157" s="122">
        <v>236.07075528651427</v>
      </c>
      <c r="W157" s="122">
        <v>237.58067491912306</v>
      </c>
      <c r="X157" s="122">
        <v>230.23061498269084</v>
      </c>
      <c r="Y157" s="122">
        <v>233.08050405769367</v>
      </c>
      <c r="DA157" s="130" t="s">
        <v>2559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2560</v>
      </c>
    </row>
    <row r="159" spans="1:105" ht="12" customHeight="1" x14ac:dyDescent="0.25">
      <c r="A159" s="109" t="s">
        <v>120</v>
      </c>
      <c r="B159" s="33">
        <v>123.49486923605613</v>
      </c>
      <c r="C159" s="33">
        <v>122.634667577125</v>
      </c>
      <c r="D159" s="33">
        <v>124.74609476066901</v>
      </c>
      <c r="E159" s="33">
        <v>129.57386547446441</v>
      </c>
      <c r="F159" s="33">
        <v>135.47635547236607</v>
      </c>
      <c r="G159" s="33">
        <v>142.02090412500877</v>
      </c>
      <c r="H159" s="33">
        <v>146.20102853688323</v>
      </c>
      <c r="I159" s="33">
        <v>145.47671871762657</v>
      </c>
      <c r="J159" s="33">
        <v>138.93824580074735</v>
      </c>
      <c r="K159" s="33">
        <v>153.26567383972866</v>
      </c>
      <c r="L159" s="33">
        <v>165.06418853110341</v>
      </c>
      <c r="M159" s="33">
        <v>166.1518943043169</v>
      </c>
      <c r="N159" s="33">
        <v>170.30938386386151</v>
      </c>
      <c r="O159" s="33">
        <v>187.38545611002519</v>
      </c>
      <c r="P159" s="33">
        <v>187.03705713725483</v>
      </c>
      <c r="Q159" s="33">
        <v>202.89019446814621</v>
      </c>
      <c r="R159" s="33">
        <v>203.07689707170522</v>
      </c>
      <c r="S159" s="33">
        <v>220.07200691597436</v>
      </c>
      <c r="T159" s="33">
        <v>232.74237695547293</v>
      </c>
      <c r="U159" s="33">
        <v>233.62701340360925</v>
      </c>
      <c r="V159" s="33">
        <v>236.07075528651427</v>
      </c>
      <c r="W159" s="33">
        <v>237.58067491912306</v>
      </c>
      <c r="X159" s="33">
        <v>230.23061498269084</v>
      </c>
      <c r="Y159" s="33">
        <v>233.08050405769367</v>
      </c>
      <c r="DA159" s="60" t="s">
        <v>2561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12280.484840596115</v>
      </c>
      <c r="C161" s="117">
        <f t="shared" si="54"/>
        <v>12440.205369223662</v>
      </c>
      <c r="D161" s="117">
        <f t="shared" si="54"/>
        <v>12326.444761947929</v>
      </c>
      <c r="E161" s="117">
        <f t="shared" si="54"/>
        <v>12775.848466345336</v>
      </c>
      <c r="F161" s="117">
        <f t="shared" si="54"/>
        <v>12765.406446685207</v>
      </c>
      <c r="G161" s="117">
        <f t="shared" si="54"/>
        <v>13744.041702836623</v>
      </c>
      <c r="H161" s="117">
        <f t="shared" si="54"/>
        <v>13669.879030496815</v>
      </c>
      <c r="I161" s="117">
        <f t="shared" si="54"/>
        <v>13143.5832133848</v>
      </c>
      <c r="J161" s="117">
        <f t="shared" si="54"/>
        <v>12772.653105963176</v>
      </c>
      <c r="K161" s="117">
        <f t="shared" si="54"/>
        <v>13854.826713913184</v>
      </c>
      <c r="L161" s="117">
        <f t="shared" si="54"/>
        <v>16407.346031305911</v>
      </c>
      <c r="M161" s="117">
        <f t="shared" si="54"/>
        <v>14480.282400706161</v>
      </c>
      <c r="N161" s="117">
        <f t="shared" si="54"/>
        <v>16209.385159583922</v>
      </c>
      <c r="O161" s="117">
        <f t="shared" si="54"/>
        <v>15559.030485088193</v>
      </c>
      <c r="P161" s="117">
        <f t="shared" si="54"/>
        <v>13796.625535144896</v>
      </c>
      <c r="Q161" s="117">
        <f t="shared" si="54"/>
        <v>14739.061859859326</v>
      </c>
      <c r="R161" s="117">
        <f t="shared" ref="R161:V161" si="55">R162+R164+R166+R175</f>
        <v>14751.772008869768</v>
      </c>
      <c r="S161" s="117">
        <f t="shared" si="55"/>
        <v>15346.659601431478</v>
      </c>
      <c r="T161" s="117">
        <f t="shared" si="55"/>
        <v>15086.009874238374</v>
      </c>
      <c r="U161" s="117">
        <f t="shared" si="55"/>
        <v>14450.956406121857</v>
      </c>
      <c r="V161" s="117">
        <f t="shared" si="55"/>
        <v>13558.138478479177</v>
      </c>
      <c r="W161" s="117">
        <f t="shared" ref="W161:Y161" si="56">W162+W164+W166+W175</f>
        <v>16122.994430533554</v>
      </c>
      <c r="X161" s="117">
        <f t="shared" si="56"/>
        <v>13228.07572516095</v>
      </c>
      <c r="Y161" s="117">
        <f t="shared" si="56"/>
        <v>13550.881060823136</v>
      </c>
      <c r="DA161" s="129" t="s">
        <v>2562</v>
      </c>
    </row>
    <row r="162" spans="1:105" ht="12.95" customHeight="1" x14ac:dyDescent="0.25">
      <c r="A162" s="121" t="s">
        <v>57</v>
      </c>
      <c r="B162" s="122">
        <f t="shared" ref="B162:Y162" si="57">B163</f>
        <v>11366.569015960757</v>
      </c>
      <c r="C162" s="122">
        <f t="shared" si="57"/>
        <v>11567.840877820954</v>
      </c>
      <c r="D162" s="122">
        <f t="shared" si="57"/>
        <v>11454.331405310608</v>
      </c>
      <c r="E162" s="122">
        <f t="shared" si="57"/>
        <v>11891.141659203056</v>
      </c>
      <c r="F162" s="122">
        <f t="shared" si="57"/>
        <v>11865.593668837599</v>
      </c>
      <c r="G162" s="122">
        <f t="shared" si="57"/>
        <v>12805.357087957291</v>
      </c>
      <c r="H162" s="122">
        <f t="shared" si="57"/>
        <v>12710.037483226766</v>
      </c>
      <c r="I162" s="122">
        <f t="shared" si="57"/>
        <v>12188.721437151589</v>
      </c>
      <c r="J162" s="122">
        <f t="shared" si="57"/>
        <v>11879.714884513249</v>
      </c>
      <c r="K162" s="122">
        <f t="shared" si="57"/>
        <v>12905.077816571044</v>
      </c>
      <c r="L162" s="122">
        <f t="shared" si="57"/>
        <v>15443.513004344788</v>
      </c>
      <c r="M162" s="122">
        <f t="shared" si="57"/>
        <v>13482.619394331827</v>
      </c>
      <c r="N162" s="122">
        <f t="shared" si="57"/>
        <v>15206.810843993238</v>
      </c>
      <c r="O162" s="122">
        <f t="shared" si="57"/>
        <v>14462.930254983899</v>
      </c>
      <c r="P162" s="122">
        <f t="shared" si="57"/>
        <v>12690.186535419609</v>
      </c>
      <c r="Q162" s="122">
        <f t="shared" si="57"/>
        <v>13541.363788055851</v>
      </c>
      <c r="R162" s="122">
        <f t="shared" si="57"/>
        <v>13467.759913251013</v>
      </c>
      <c r="S162" s="122">
        <f t="shared" si="57"/>
        <v>14109.216679320956</v>
      </c>
      <c r="T162" s="122">
        <f t="shared" si="57"/>
        <v>13764.786124670314</v>
      </c>
      <c r="U162" s="122">
        <f t="shared" si="57"/>
        <v>13138.755577079344</v>
      </c>
      <c r="V162" s="122">
        <f t="shared" si="57"/>
        <v>12278.090010729338</v>
      </c>
      <c r="W162" s="122">
        <f t="shared" si="57"/>
        <v>14749.115746796662</v>
      </c>
      <c r="X162" s="122">
        <f t="shared" si="57"/>
        <v>11894.138688671754</v>
      </c>
      <c r="Y162" s="122">
        <f t="shared" si="57"/>
        <v>12171.4062772121</v>
      </c>
      <c r="DA162" s="130" t="s">
        <v>2563</v>
      </c>
    </row>
    <row r="163" spans="1:105" ht="12" customHeight="1" x14ac:dyDescent="0.25">
      <c r="A163" s="97" t="s">
        <v>53</v>
      </c>
      <c r="B163" s="33">
        <v>11366.569015960757</v>
      </c>
      <c r="C163" s="33">
        <v>11567.840877820954</v>
      </c>
      <c r="D163" s="33">
        <v>11454.331405310608</v>
      </c>
      <c r="E163" s="33">
        <v>11891.141659203056</v>
      </c>
      <c r="F163" s="33">
        <v>11865.593668837599</v>
      </c>
      <c r="G163" s="33">
        <v>12805.357087957291</v>
      </c>
      <c r="H163" s="33">
        <v>12710.037483226766</v>
      </c>
      <c r="I163" s="33">
        <v>12188.721437151589</v>
      </c>
      <c r="J163" s="33">
        <v>11879.714884513249</v>
      </c>
      <c r="K163" s="33">
        <v>12905.077816571044</v>
      </c>
      <c r="L163" s="33">
        <v>15443.513004344788</v>
      </c>
      <c r="M163" s="33">
        <v>13482.619394331827</v>
      </c>
      <c r="N163" s="33">
        <v>15206.810843993238</v>
      </c>
      <c r="O163" s="33">
        <v>14462.930254983899</v>
      </c>
      <c r="P163" s="33">
        <v>12690.186535419609</v>
      </c>
      <c r="Q163" s="33">
        <v>13541.363788055851</v>
      </c>
      <c r="R163" s="33">
        <v>13467.759913251013</v>
      </c>
      <c r="S163" s="33">
        <v>14109.216679320956</v>
      </c>
      <c r="T163" s="33">
        <v>13764.786124670314</v>
      </c>
      <c r="U163" s="33">
        <v>13138.755577079344</v>
      </c>
      <c r="V163" s="33">
        <v>12278.090010729338</v>
      </c>
      <c r="W163" s="33">
        <v>14749.115746796662</v>
      </c>
      <c r="X163" s="33">
        <v>11894.138688671754</v>
      </c>
      <c r="Y163" s="33">
        <v>12171.4062772121</v>
      </c>
      <c r="DA163" s="60" t="s">
        <v>2564</v>
      </c>
    </row>
    <row r="164" spans="1:105" ht="12.95" customHeight="1" x14ac:dyDescent="0.25">
      <c r="A164" s="121" t="s">
        <v>92</v>
      </c>
      <c r="B164" s="122">
        <f t="shared" ref="B164:Y164" si="58">B165</f>
        <v>3.3444225797145153</v>
      </c>
      <c r="C164" s="122">
        <f t="shared" si="58"/>
        <v>3.7361440248456637</v>
      </c>
      <c r="D164" s="122">
        <f t="shared" si="58"/>
        <v>4.1254644546344315</v>
      </c>
      <c r="E164" s="122">
        <f t="shared" si="58"/>
        <v>3.9795935846937485</v>
      </c>
      <c r="F164" s="122">
        <f t="shared" si="58"/>
        <v>3.7142030199740579</v>
      </c>
      <c r="G164" s="122">
        <f t="shared" si="58"/>
        <v>3.4773044013659864</v>
      </c>
      <c r="H164" s="122">
        <f t="shared" si="58"/>
        <v>3.2938591364530949</v>
      </c>
      <c r="I164" s="122">
        <f t="shared" si="58"/>
        <v>3.4283962703243871</v>
      </c>
      <c r="J164" s="122">
        <f t="shared" si="58"/>
        <v>3.8156943067394913</v>
      </c>
      <c r="K164" s="122">
        <f t="shared" si="58"/>
        <v>4.7163181538520629</v>
      </c>
      <c r="L164" s="122">
        <f t="shared" si="58"/>
        <v>7.1530135274326083</v>
      </c>
      <c r="M164" s="122">
        <f t="shared" si="58"/>
        <v>8.8130162628829911</v>
      </c>
      <c r="N164" s="122">
        <f t="shared" si="58"/>
        <v>12.464693664334613</v>
      </c>
      <c r="O164" s="122">
        <f t="shared" si="58"/>
        <v>15.578292940981855</v>
      </c>
      <c r="P164" s="122">
        <f t="shared" si="58"/>
        <v>19.402795663601609</v>
      </c>
      <c r="Q164" s="122">
        <f t="shared" si="58"/>
        <v>19.198632567122861</v>
      </c>
      <c r="R164" s="122">
        <f t="shared" si="58"/>
        <v>19.220189863701261</v>
      </c>
      <c r="S164" s="122">
        <f t="shared" si="58"/>
        <v>19.376522437974451</v>
      </c>
      <c r="T164" s="122">
        <f t="shared" si="58"/>
        <v>19.923033562384749</v>
      </c>
      <c r="U164" s="122">
        <f t="shared" si="58"/>
        <v>19.095980752933869</v>
      </c>
      <c r="V164" s="122">
        <f t="shared" si="58"/>
        <v>18.748265910245884</v>
      </c>
      <c r="W164" s="122">
        <f t="shared" si="58"/>
        <v>18.299658815358946</v>
      </c>
      <c r="X164" s="122">
        <f t="shared" si="58"/>
        <v>19.446825762458602</v>
      </c>
      <c r="Y164" s="122">
        <f t="shared" si="58"/>
        <v>20.093017125889617</v>
      </c>
      <c r="DA164" s="130" t="s">
        <v>2565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3.3444225797145153</v>
      </c>
      <c r="C165" s="98">
        <f>IF(RES_hhdet_tes!C165=0,0,RES_hhdet_tes!C165*1000*11630/RES_hhdet_num!C161)</f>
        <v>3.7361440248456637</v>
      </c>
      <c r="D165" s="98">
        <f>IF(RES_hhdet_tes!D165=0,0,RES_hhdet_tes!D165*1000*11630/RES_hhdet_num!D161)</f>
        <v>4.1254644546344315</v>
      </c>
      <c r="E165" s="98">
        <f>IF(RES_hhdet_tes!E165=0,0,RES_hhdet_tes!E165*1000*11630/RES_hhdet_num!E161)</f>
        <v>3.9795935846937485</v>
      </c>
      <c r="F165" s="98">
        <f>IF(RES_hhdet_tes!F165=0,0,RES_hhdet_tes!F165*1000*11630/RES_hhdet_num!F161)</f>
        <v>3.7142030199740579</v>
      </c>
      <c r="G165" s="98">
        <f>IF(RES_hhdet_tes!G165=0,0,RES_hhdet_tes!G165*1000*11630/RES_hhdet_num!G161)</f>
        <v>3.4773044013659864</v>
      </c>
      <c r="H165" s="98">
        <f>IF(RES_hhdet_tes!H165=0,0,RES_hhdet_tes!H165*1000*11630/RES_hhdet_num!H161)</f>
        <v>3.2938591364530949</v>
      </c>
      <c r="I165" s="98">
        <f>IF(RES_hhdet_tes!I165=0,0,RES_hhdet_tes!I165*1000*11630/RES_hhdet_num!I161)</f>
        <v>3.4283962703243871</v>
      </c>
      <c r="J165" s="98">
        <f>IF(RES_hhdet_tes!J165=0,0,RES_hhdet_tes!J165*1000*11630/RES_hhdet_num!J161)</f>
        <v>3.8156943067394913</v>
      </c>
      <c r="K165" s="98">
        <f>IF(RES_hhdet_tes!K165=0,0,RES_hhdet_tes!K165*1000*11630/RES_hhdet_num!K161)</f>
        <v>4.7163181538520629</v>
      </c>
      <c r="L165" s="98">
        <f>IF(RES_hhdet_tes!L165=0,0,RES_hhdet_tes!L165*1000*11630/RES_hhdet_num!L161)</f>
        <v>7.1530135274326083</v>
      </c>
      <c r="M165" s="98">
        <f>IF(RES_hhdet_tes!M165=0,0,RES_hhdet_tes!M165*1000*11630/RES_hhdet_num!M161)</f>
        <v>8.8130162628829911</v>
      </c>
      <c r="N165" s="98">
        <f>IF(RES_hhdet_tes!N165=0,0,RES_hhdet_tes!N165*1000*11630/RES_hhdet_num!N161)</f>
        <v>12.464693664334613</v>
      </c>
      <c r="O165" s="98">
        <f>IF(RES_hhdet_tes!O165=0,0,RES_hhdet_tes!O165*1000*11630/RES_hhdet_num!O161)</f>
        <v>15.578292940981855</v>
      </c>
      <c r="P165" s="98">
        <f>IF(RES_hhdet_tes!P165=0,0,RES_hhdet_tes!P165*1000*11630/RES_hhdet_num!P161)</f>
        <v>19.402795663601609</v>
      </c>
      <c r="Q165" s="98">
        <f>IF(RES_hhdet_tes!Q165=0,0,RES_hhdet_tes!Q165*1000*11630/RES_hhdet_num!Q161)</f>
        <v>19.198632567122861</v>
      </c>
      <c r="R165" s="98">
        <f>IF(RES_hhdet_tes!R165=0,0,RES_hhdet_tes!R165*1000*11630/RES_hhdet_num!R161)</f>
        <v>19.220189863701261</v>
      </c>
      <c r="S165" s="98">
        <f>IF(RES_hhdet_tes!S165=0,0,RES_hhdet_tes!S165*1000*11630/RES_hhdet_num!S161)</f>
        <v>19.376522437974451</v>
      </c>
      <c r="T165" s="98">
        <f>IF(RES_hhdet_tes!T165=0,0,RES_hhdet_tes!T165*1000*11630/RES_hhdet_num!T161)</f>
        <v>19.923033562384749</v>
      </c>
      <c r="U165" s="98">
        <f>IF(RES_hhdet_tes!U165=0,0,RES_hhdet_tes!U165*1000*11630/RES_hhdet_num!U161)</f>
        <v>19.095980752933869</v>
      </c>
      <c r="V165" s="98">
        <f>IF(RES_hhdet_tes!V165=0,0,RES_hhdet_tes!V165*1000*11630/RES_hhdet_num!V161)</f>
        <v>18.748265910245884</v>
      </c>
      <c r="W165" s="98">
        <f>IF(RES_hhdet_tes!W165=0,0,RES_hhdet_tes!W165*1000*11630/RES_hhdet_num!W161)</f>
        <v>18.299658815358946</v>
      </c>
      <c r="X165" s="98">
        <f>IF(RES_hhdet_tes!X165=0,0,RES_hhdet_tes!X165*1000*11630/RES_hhdet_num!X161)</f>
        <v>19.446825762458602</v>
      </c>
      <c r="Y165" s="98">
        <f>IF(RES_hhdet_tes!Y165=0,0,RES_hhdet_tes!Y165*1000*11630/RES_hhdet_num!Y161)</f>
        <v>20.093017125889617</v>
      </c>
      <c r="DA165" s="63" t="s">
        <v>2566</v>
      </c>
    </row>
    <row r="166" spans="1:105" ht="12" customHeight="1" x14ac:dyDescent="0.25">
      <c r="A166" s="121" t="s">
        <v>55</v>
      </c>
      <c r="B166" s="122">
        <v>787.07653281958824</v>
      </c>
      <c r="C166" s="122">
        <v>745.99367980073737</v>
      </c>
      <c r="D166" s="122">
        <v>743.24179742201704</v>
      </c>
      <c r="E166" s="122">
        <v>751.15334808312275</v>
      </c>
      <c r="F166" s="122">
        <v>760.62221935526793</v>
      </c>
      <c r="G166" s="122">
        <v>793.18640635295719</v>
      </c>
      <c r="H166" s="122">
        <v>810.34665959671372</v>
      </c>
      <c r="I166" s="122">
        <v>805.95666124526053</v>
      </c>
      <c r="J166" s="122">
        <v>750.18428134244061</v>
      </c>
      <c r="K166" s="122">
        <v>791.76690534855936</v>
      </c>
      <c r="L166" s="122">
        <v>791.61582490258479</v>
      </c>
      <c r="M166" s="122">
        <v>822.69809580713479</v>
      </c>
      <c r="N166" s="122">
        <v>819.80023806248744</v>
      </c>
      <c r="O166" s="122">
        <v>893.13648105328639</v>
      </c>
      <c r="P166" s="122">
        <v>899.99914692442962</v>
      </c>
      <c r="Q166" s="122">
        <v>975.60924476820617</v>
      </c>
      <c r="R166" s="122">
        <v>1061.7150086833485</v>
      </c>
      <c r="S166" s="122">
        <v>997.99439275657085</v>
      </c>
      <c r="T166" s="122">
        <v>1068.5583390502018</v>
      </c>
      <c r="U166" s="122">
        <v>1059.4778348859693</v>
      </c>
      <c r="V166" s="122">
        <v>1025.229446553079</v>
      </c>
      <c r="W166" s="122">
        <v>1117.9983500024093</v>
      </c>
      <c r="X166" s="122">
        <v>1084.2595957440453</v>
      </c>
      <c r="Y166" s="122">
        <v>1126.3012624274543</v>
      </c>
      <c r="DA166" s="130" t="s">
        <v>2567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737.21685979897416</v>
      </c>
      <c r="E167" s="98">
        <v>862.20549612593766</v>
      </c>
      <c r="F167" s="98">
        <v>682.43748771847925</v>
      </c>
      <c r="G167" s="98">
        <v>851.80329283532308</v>
      </c>
      <c r="H167" s="98">
        <v>782.39144828353267</v>
      </c>
      <c r="I167" s="98">
        <v>843.85773569537082</v>
      </c>
      <c r="J167" s="98">
        <v>782.90118083402376</v>
      </c>
      <c r="K167" s="98">
        <v>803.12073523600998</v>
      </c>
      <c r="L167" s="98">
        <v>774.82741012739132</v>
      </c>
      <c r="M167" s="98">
        <v>832.98581528313775</v>
      </c>
      <c r="N167" s="98">
        <v>755.27225649740126</v>
      </c>
      <c r="O167" s="98">
        <v>813.84082045000298</v>
      </c>
      <c r="P167" s="98">
        <v>1177.8350257152179</v>
      </c>
      <c r="Q167" s="98">
        <v>849.86798408045649</v>
      </c>
      <c r="R167" s="98">
        <v>986.36783562431822</v>
      </c>
      <c r="S167" s="98">
        <v>1037.1093853668337</v>
      </c>
      <c r="T167" s="98">
        <v>1026.6977426644926</v>
      </c>
      <c r="U167" s="98">
        <v>1029.8241841690012</v>
      </c>
      <c r="V167" s="98">
        <v>989.55544945902227</v>
      </c>
      <c r="W167" s="98">
        <v>1064.3140829002502</v>
      </c>
      <c r="X167" s="98">
        <v>1110.5137467396232</v>
      </c>
      <c r="Y167" s="98">
        <v>1171.2733916491131</v>
      </c>
      <c r="DA167" s="63" t="s">
        <v>2568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737.10408683965363</v>
      </c>
      <c r="E168" s="98">
        <v>862.45619354651728</v>
      </c>
      <c r="F168" s="98">
        <v>682.66269421971106</v>
      </c>
      <c r="G168" s="98">
        <v>851.98246477072371</v>
      </c>
      <c r="H168" s="98">
        <v>782.6262948772245</v>
      </c>
      <c r="I168" s="98">
        <v>844.7012561395992</v>
      </c>
      <c r="J168" s="98">
        <v>782.42943049877044</v>
      </c>
      <c r="K168" s="98">
        <v>803.07140113026662</v>
      </c>
      <c r="L168" s="98">
        <v>775.38937629410191</v>
      </c>
      <c r="M168" s="98">
        <v>834.45211980751549</v>
      </c>
      <c r="N168" s="98">
        <v>757.75336836409861</v>
      </c>
      <c r="O168" s="98">
        <v>817.39687031476967</v>
      </c>
      <c r="P168" s="98">
        <v>1174.9526327832389</v>
      </c>
      <c r="Q168" s="98">
        <v>846.32079471425641</v>
      </c>
      <c r="R168" s="98">
        <v>982.7917005269569</v>
      </c>
      <c r="S168" s="98">
        <v>1026.30343976063</v>
      </c>
      <c r="T168" s="98">
        <v>1017.1099965779784</v>
      </c>
      <c r="U168" s="98">
        <v>997.48439120681257</v>
      </c>
      <c r="V168" s="98">
        <v>961.10685485781403</v>
      </c>
      <c r="W168" s="98">
        <v>1058.9797884979946</v>
      </c>
      <c r="X168" s="98">
        <v>1109.0711249339895</v>
      </c>
      <c r="Y168" s="98">
        <v>1171.6666654724193</v>
      </c>
      <c r="DA168" s="63" t="s">
        <v>2569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504.3113015069498</v>
      </c>
      <c r="E169" s="101">
        <v>565.40966063826113</v>
      </c>
      <c r="F169" s="101">
        <v>450.0593485521581</v>
      </c>
      <c r="G169" s="101">
        <v>512.30038880583595</v>
      </c>
      <c r="H169" s="101">
        <v>487.74495524260448</v>
      </c>
      <c r="I169" s="101">
        <v>519.73265414835373</v>
      </c>
      <c r="J169" s="101">
        <v>477.37337668418564</v>
      </c>
      <c r="K169" s="101">
        <v>493.80924427490027</v>
      </c>
      <c r="L169" s="101">
        <v>464.74472845003385</v>
      </c>
      <c r="M169" s="101">
        <v>491.95188770324785</v>
      </c>
      <c r="N169" s="101">
        <v>443.78831517338858</v>
      </c>
      <c r="O169" s="101">
        <v>504.48868084893684</v>
      </c>
      <c r="P169" s="101">
        <v>727.08984021805043</v>
      </c>
      <c r="Q169" s="101">
        <v>546.50965880064848</v>
      </c>
      <c r="R169" s="101">
        <v>665.79291057001706</v>
      </c>
      <c r="S169" s="101">
        <v>676.4989917627862</v>
      </c>
      <c r="T169" s="101">
        <v>698.60806619975426</v>
      </c>
      <c r="U169" s="101">
        <v>689.20287088695625</v>
      </c>
      <c r="V169" s="101">
        <v>660.6870948570438</v>
      </c>
      <c r="W169" s="101">
        <v>761.43729187266661</v>
      </c>
      <c r="X169" s="101">
        <v>801.57851449795919</v>
      </c>
      <c r="Y169" s="101">
        <v>854.59279903773847</v>
      </c>
      <c r="DA169" s="131" t="s">
        <v>2570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232.79278533270389</v>
      </c>
      <c r="E170" s="104">
        <v>297.04653290825598</v>
      </c>
      <c r="F170" s="104">
        <v>232.60334566755296</v>
      </c>
      <c r="G170" s="104">
        <v>339.68207596488776</v>
      </c>
      <c r="H170" s="104">
        <v>294.88133963461979</v>
      </c>
      <c r="I170" s="104">
        <v>324.96860199124563</v>
      </c>
      <c r="J170" s="104">
        <v>305.0560538145848</v>
      </c>
      <c r="K170" s="104">
        <v>309.2621568553663</v>
      </c>
      <c r="L170" s="104">
        <v>310.64464784406806</v>
      </c>
      <c r="M170" s="104">
        <v>342.50023210426775</v>
      </c>
      <c r="N170" s="104">
        <v>313.96505319071014</v>
      </c>
      <c r="O170" s="104">
        <v>312.90818946583272</v>
      </c>
      <c r="P170" s="104">
        <v>447.86279256518839</v>
      </c>
      <c r="Q170" s="104">
        <v>299.81113591360781</v>
      </c>
      <c r="R170" s="104">
        <v>316.99878995693985</v>
      </c>
      <c r="S170" s="104">
        <v>349.80444799784379</v>
      </c>
      <c r="T170" s="104">
        <v>318.50193037822419</v>
      </c>
      <c r="U170" s="104">
        <v>308.28152031985627</v>
      </c>
      <c r="V170" s="104">
        <v>300.41976000077017</v>
      </c>
      <c r="W170" s="104">
        <v>297.54249662532794</v>
      </c>
      <c r="X170" s="104">
        <v>307.49261043603025</v>
      </c>
      <c r="Y170" s="104">
        <v>317.07386643468084</v>
      </c>
      <c r="DA170" s="132" t="s">
        <v>2571</v>
      </c>
    </row>
    <row r="171" spans="1:105" ht="12" customHeight="1" x14ac:dyDescent="0.25">
      <c r="A171" s="106" t="s">
        <v>122</v>
      </c>
      <c r="B171" s="101">
        <v>787.07653281958835</v>
      </c>
      <c r="C171" s="101">
        <v>745.99373089575136</v>
      </c>
      <c r="D171" s="101">
        <v>743.24444629983475</v>
      </c>
      <c r="E171" s="101">
        <v>751.01445618892217</v>
      </c>
      <c r="F171" s="101">
        <v>760.76811090331807</v>
      </c>
      <c r="G171" s="101">
        <v>793.0247008058293</v>
      </c>
      <c r="H171" s="101">
        <v>810.44756304577993</v>
      </c>
      <c r="I171" s="101">
        <v>805.85926088845395</v>
      </c>
      <c r="J171" s="101">
        <v>750.13471085820436</v>
      </c>
      <c r="K171" s="101">
        <v>791.76531159447768</v>
      </c>
      <c r="L171" s="101">
        <v>791.72201600948063</v>
      </c>
      <c r="M171" s="101">
        <v>822.64934531520998</v>
      </c>
      <c r="N171" s="101">
        <v>820.0634084260912</v>
      </c>
      <c r="O171" s="101">
        <v>893.47892059922901</v>
      </c>
      <c r="P171" s="101">
        <v>898.57960784147531</v>
      </c>
      <c r="Q171" s="101">
        <v>976.21823459413326</v>
      </c>
      <c r="R171" s="101">
        <v>1062.0740739107125</v>
      </c>
      <c r="S171" s="101">
        <v>997.87680204068783</v>
      </c>
      <c r="T171" s="101">
        <v>1068.723428081136</v>
      </c>
      <c r="U171" s="101">
        <v>1059.5818154976073</v>
      </c>
      <c r="V171" s="101">
        <v>1025.3629238710544</v>
      </c>
      <c r="W171" s="101">
        <v>1118.2541412365451</v>
      </c>
      <c r="X171" s="101">
        <v>1084.1846955598112</v>
      </c>
      <c r="Y171" s="101">
        <v>1126.1075723898509</v>
      </c>
      <c r="DA171" s="131" t="s">
        <v>2572</v>
      </c>
    </row>
    <row r="172" spans="1:105" ht="12" customHeight="1" x14ac:dyDescent="0.25">
      <c r="A172" s="107" t="s">
        <v>121</v>
      </c>
      <c r="B172" s="104">
        <v>787.07653281958846</v>
      </c>
      <c r="C172" s="104">
        <v>745.99318108996272</v>
      </c>
      <c r="D172" s="104">
        <v>743.25728941213822</v>
      </c>
      <c r="E172" s="104">
        <v>751.02066213988746</v>
      </c>
      <c r="F172" s="104">
        <v>760.7674537804354</v>
      </c>
      <c r="G172" s="104">
        <v>793.02480139399484</v>
      </c>
      <c r="H172" s="104">
        <v>810.44378723440934</v>
      </c>
      <c r="I172" s="104">
        <v>805.39011573484322</v>
      </c>
      <c r="J172" s="104">
        <v>749.49752014986859</v>
      </c>
      <c r="K172" s="104">
        <v>791.42849372957517</v>
      </c>
      <c r="L172" s="104">
        <v>791.49565756262166</v>
      </c>
      <c r="M172" s="104">
        <v>822.67781120567065</v>
      </c>
      <c r="N172" s="104">
        <v>820.28582100480708</v>
      </c>
      <c r="O172" s="104">
        <v>893.7219842128892</v>
      </c>
      <c r="P172" s="104">
        <v>898.59693878937082</v>
      </c>
      <c r="Q172" s="104">
        <v>975.8224327632521</v>
      </c>
      <c r="R172" s="104">
        <v>1061.6818939853363</v>
      </c>
      <c r="S172" s="104">
        <v>997.66108619158126</v>
      </c>
      <c r="T172" s="104">
        <v>1068.613248565639</v>
      </c>
      <c r="U172" s="104">
        <v>1059.6082033621415</v>
      </c>
      <c r="V172" s="104">
        <v>1025.3820591438337</v>
      </c>
      <c r="W172" s="104">
        <v>1118.0579635319341</v>
      </c>
      <c r="X172" s="104">
        <v>1083.7821997398153</v>
      </c>
      <c r="Y172" s="104">
        <v>1125.766414477363</v>
      </c>
      <c r="DA172" s="132" t="s">
        <v>2573</v>
      </c>
    </row>
    <row r="173" spans="1:105" ht="12" customHeight="1" x14ac:dyDescent="0.25">
      <c r="A173" s="108" t="s">
        <v>53</v>
      </c>
      <c r="B173" s="98">
        <v>472.75469911004143</v>
      </c>
      <c r="C173" s="98">
        <v>521.09195726816824</v>
      </c>
      <c r="D173" s="98">
        <v>508.5231997872105</v>
      </c>
      <c r="E173" s="98">
        <v>492.24261189071143</v>
      </c>
      <c r="F173" s="98">
        <v>501.58928310530933</v>
      </c>
      <c r="G173" s="98">
        <v>476.86298711181149</v>
      </c>
      <c r="H173" s="98">
        <v>505.13344862608642</v>
      </c>
      <c r="I173" s="98">
        <v>495.66444505982594</v>
      </c>
      <c r="J173" s="98">
        <v>457.28629955400083</v>
      </c>
      <c r="K173" s="98">
        <v>486.78780402139523</v>
      </c>
      <c r="L173" s="98">
        <v>474.47833704814775</v>
      </c>
      <c r="M173" s="98">
        <v>484.97858456552626</v>
      </c>
      <c r="N173" s="98">
        <v>480.29279950257143</v>
      </c>
      <c r="O173" s="98">
        <v>551.10063322237022</v>
      </c>
      <c r="P173" s="98">
        <v>556.09522612597209</v>
      </c>
      <c r="Q173" s="98">
        <v>630.40406534902843</v>
      </c>
      <c r="R173" s="98">
        <v>719.27615522780718</v>
      </c>
      <c r="S173" s="98">
        <v>658.08062314623157</v>
      </c>
      <c r="T173" s="98">
        <v>733.85549458597052</v>
      </c>
      <c r="U173" s="98">
        <v>732.579294648673</v>
      </c>
      <c r="V173" s="98">
        <v>705.39164108145667</v>
      </c>
      <c r="W173" s="98">
        <v>806.52905319655861</v>
      </c>
      <c r="X173" s="98">
        <v>786.09900112703713</v>
      </c>
      <c r="Y173" s="98">
        <v>822.99715339349791</v>
      </c>
      <c r="DA173" s="63" t="s">
        <v>2574</v>
      </c>
    </row>
    <row r="174" spans="1:105" ht="12" customHeight="1" x14ac:dyDescent="0.25">
      <c r="A174" s="115" t="s">
        <v>52</v>
      </c>
      <c r="B174" s="33">
        <v>314.32183370954709</v>
      </c>
      <c r="C174" s="33">
        <v>224.90122382179462</v>
      </c>
      <c r="D174" s="33">
        <v>234.73408962492772</v>
      </c>
      <c r="E174" s="33">
        <v>258.77805024917592</v>
      </c>
      <c r="F174" s="33">
        <v>259.17817067512601</v>
      </c>
      <c r="G174" s="33">
        <v>316.16181428218329</v>
      </c>
      <c r="H174" s="33">
        <v>305.31033860832287</v>
      </c>
      <c r="I174" s="33">
        <v>309.72567067501723</v>
      </c>
      <c r="J174" s="33">
        <v>292.2112205958677</v>
      </c>
      <c r="K174" s="33">
        <v>304.64068970817999</v>
      </c>
      <c r="L174" s="33">
        <v>317.01732051447385</v>
      </c>
      <c r="M174" s="33">
        <v>337.69922664014422</v>
      </c>
      <c r="N174" s="33">
        <v>339.99302150223565</v>
      </c>
      <c r="O174" s="33">
        <v>342.62135099051909</v>
      </c>
      <c r="P174" s="33">
        <v>342.50171266339845</v>
      </c>
      <c r="Q174" s="33">
        <v>345.41836741422378</v>
      </c>
      <c r="R174" s="33">
        <v>342.40573875752909</v>
      </c>
      <c r="S174" s="33">
        <v>339.58046304534963</v>
      </c>
      <c r="T174" s="33">
        <v>334.75775397966856</v>
      </c>
      <c r="U174" s="33">
        <v>327.02890871346858</v>
      </c>
      <c r="V174" s="33">
        <v>319.99041806237693</v>
      </c>
      <c r="W174" s="33">
        <v>311.52891033537549</v>
      </c>
      <c r="X174" s="33">
        <v>297.6831986127782</v>
      </c>
      <c r="Y174" s="33">
        <v>302.76926108386533</v>
      </c>
      <c r="DA174" s="60" t="s">
        <v>2575</v>
      </c>
    </row>
    <row r="175" spans="1:105" ht="12" customHeight="1" x14ac:dyDescent="0.25">
      <c r="A175" s="121" t="s">
        <v>54</v>
      </c>
      <c r="B175" s="122">
        <v>123.49486923605615</v>
      </c>
      <c r="C175" s="122">
        <v>122.634667577125</v>
      </c>
      <c r="D175" s="122">
        <v>124.74609476066905</v>
      </c>
      <c r="E175" s="122">
        <v>129.57386547446441</v>
      </c>
      <c r="F175" s="122">
        <v>135.47635547236604</v>
      </c>
      <c r="G175" s="122">
        <v>142.02090412500874</v>
      </c>
      <c r="H175" s="122">
        <v>146.20102853688329</v>
      </c>
      <c r="I175" s="122">
        <v>145.47671871762654</v>
      </c>
      <c r="J175" s="122">
        <v>138.93824580074747</v>
      </c>
      <c r="K175" s="122">
        <v>153.26567383972875</v>
      </c>
      <c r="L175" s="122">
        <v>165.06418853110355</v>
      </c>
      <c r="M175" s="122">
        <v>166.15189430431661</v>
      </c>
      <c r="N175" s="122">
        <v>170.30938386386066</v>
      </c>
      <c r="O175" s="122">
        <v>187.38545611002476</v>
      </c>
      <c r="P175" s="122">
        <v>187.03705713725444</v>
      </c>
      <c r="Q175" s="122">
        <v>202.89019446814689</v>
      </c>
      <c r="R175" s="122">
        <v>203.07689707170499</v>
      </c>
      <c r="S175" s="122">
        <v>220.07200691597583</v>
      </c>
      <c r="T175" s="122">
        <v>232.74237695547401</v>
      </c>
      <c r="U175" s="122">
        <v>233.62701340361002</v>
      </c>
      <c r="V175" s="122">
        <v>236.07075528651325</v>
      </c>
      <c r="W175" s="122">
        <v>237.58067491912317</v>
      </c>
      <c r="X175" s="122">
        <v>230.23061498269141</v>
      </c>
      <c r="Y175" s="122">
        <v>233.08050405769316</v>
      </c>
      <c r="DA175" s="130" t="s">
        <v>2576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2577</v>
      </c>
    </row>
    <row r="177" spans="1:105" ht="12" customHeight="1" x14ac:dyDescent="0.25">
      <c r="A177" s="109" t="s">
        <v>120</v>
      </c>
      <c r="B177" s="33">
        <v>123.49486923605615</v>
      </c>
      <c r="C177" s="33">
        <v>122.634667577125</v>
      </c>
      <c r="D177" s="33">
        <v>124.74609476066905</v>
      </c>
      <c r="E177" s="33">
        <v>129.57386547446441</v>
      </c>
      <c r="F177" s="33">
        <v>135.47635547236604</v>
      </c>
      <c r="G177" s="33">
        <v>142.02090412500874</v>
      </c>
      <c r="H177" s="33">
        <v>146.20102853688329</v>
      </c>
      <c r="I177" s="33">
        <v>145.47671871762654</v>
      </c>
      <c r="J177" s="33">
        <v>138.93824580074747</v>
      </c>
      <c r="K177" s="33">
        <v>153.26567383972875</v>
      </c>
      <c r="L177" s="33">
        <v>165.06418853110355</v>
      </c>
      <c r="M177" s="33">
        <v>166.15189430431661</v>
      </c>
      <c r="N177" s="33">
        <v>170.30938386386066</v>
      </c>
      <c r="O177" s="33">
        <v>187.38545611002476</v>
      </c>
      <c r="P177" s="33">
        <v>187.03705713725444</v>
      </c>
      <c r="Q177" s="33">
        <v>202.89019446814689</v>
      </c>
      <c r="R177" s="33">
        <v>203.07689707170499</v>
      </c>
      <c r="S177" s="33">
        <v>220.07200691597583</v>
      </c>
      <c r="T177" s="33">
        <v>232.74237695547401</v>
      </c>
      <c r="U177" s="33">
        <v>233.62701340361002</v>
      </c>
      <c r="V177" s="33">
        <v>236.07075528651325</v>
      </c>
      <c r="W177" s="33">
        <v>237.58067491912317</v>
      </c>
      <c r="X177" s="33">
        <v>230.23061498269141</v>
      </c>
      <c r="Y177" s="33">
        <v>233.08050405769316</v>
      </c>
      <c r="DA177" s="60" t="s">
        <v>2578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0</v>
      </c>
      <c r="C3" s="117">
        <f t="shared" si="0"/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2580</v>
      </c>
    </row>
    <row r="4" spans="1:105" ht="12.95" customHeight="1" x14ac:dyDescent="0.25">
      <c r="A4" s="121" t="s">
        <v>57</v>
      </c>
      <c r="B4" s="122">
        <f t="shared" ref="B4:Q4" si="3">SUM(B5:B6)</f>
        <v>0</v>
      </c>
      <c r="C4" s="122">
        <f t="shared" si="3"/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2581</v>
      </c>
    </row>
    <row r="5" spans="1:105" ht="12" customHeight="1" x14ac:dyDescent="0.25">
      <c r="A5" s="97" t="s">
        <v>51</v>
      </c>
      <c r="B5" s="98">
        <v>0</v>
      </c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2582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2583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2584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2585</v>
      </c>
    </row>
    <row r="9" spans="1:105" ht="12" customHeight="1" x14ac:dyDescent="0.25">
      <c r="A9" s="121" t="s">
        <v>55</v>
      </c>
      <c r="B9" s="122">
        <v>0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2586</v>
      </c>
    </row>
    <row r="10" spans="1:105" ht="12" customHeight="1" x14ac:dyDescent="0.25">
      <c r="A10" s="97" t="s">
        <v>143</v>
      </c>
      <c r="B10" s="98">
        <v>0</v>
      </c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2587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2588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2589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2590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2591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2592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2593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2594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2595</v>
      </c>
    </row>
    <row r="19" spans="1:105" ht="12" customHeight="1" x14ac:dyDescent="0.25">
      <c r="A19" s="121" t="s">
        <v>54</v>
      </c>
      <c r="B19" s="122">
        <v>0</v>
      </c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2596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2597</v>
      </c>
    </row>
    <row r="21" spans="1:105" ht="12" customHeight="1" x14ac:dyDescent="0.25">
      <c r="A21" s="97" t="s">
        <v>50</v>
      </c>
      <c r="B21" s="98">
        <v>0</v>
      </c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2598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2599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0</v>
      </c>
      <c r="C24" s="117">
        <f t="shared" si="7"/>
        <v>0</v>
      </c>
      <c r="D24" s="117">
        <f t="shared" si="7"/>
        <v>4817.9334554268953</v>
      </c>
      <c r="E24" s="117">
        <f t="shared" si="7"/>
        <v>5688.627961119978</v>
      </c>
      <c r="F24" s="117">
        <f t="shared" si="7"/>
        <v>4325.9875829126613</v>
      </c>
      <c r="G24" s="117">
        <f t="shared" si="7"/>
        <v>5684.5449390387412</v>
      </c>
      <c r="H24" s="117">
        <f t="shared" si="7"/>
        <v>5084.4347457789609</v>
      </c>
      <c r="I24" s="117">
        <f t="shared" si="7"/>
        <v>5341.0809031463214</v>
      </c>
      <c r="J24" s="117">
        <f t="shared" si="7"/>
        <v>5052.1457791441571</v>
      </c>
      <c r="K24" s="117">
        <f t="shared" si="7"/>
        <v>5084.1474855986453</v>
      </c>
      <c r="L24" s="117">
        <f t="shared" si="7"/>
        <v>6170.0972613499471</v>
      </c>
      <c r="M24" s="117">
        <f t="shared" si="7"/>
        <v>5727.4438528341252</v>
      </c>
      <c r="N24" s="117">
        <f t="shared" si="7"/>
        <v>5523.8985041969217</v>
      </c>
      <c r="O24" s="117">
        <f t="shared" si="7"/>
        <v>5055.169866235834</v>
      </c>
      <c r="P24" s="117">
        <f t="shared" si="7"/>
        <v>6490.2518619194616</v>
      </c>
      <c r="Q24" s="117">
        <f t="shared" si="7"/>
        <v>4382.3147045531477</v>
      </c>
      <c r="R24" s="117">
        <f t="shared" ref="R24:V24" si="8">R25+R28+R30+R39</f>
        <v>4954.3394707991019</v>
      </c>
      <c r="S24" s="117">
        <f t="shared" si="8"/>
        <v>5014.7979329431746</v>
      </c>
      <c r="T24" s="117">
        <f t="shared" si="8"/>
        <v>4605.0102802256934</v>
      </c>
      <c r="U24" s="117">
        <f t="shared" si="8"/>
        <v>4462.7078092963275</v>
      </c>
      <c r="V24" s="117">
        <f t="shared" si="8"/>
        <v>4395.9266713070901</v>
      </c>
      <c r="W24" s="117">
        <f t="shared" ref="W24:Y24" si="9">W25+W28+W30+W39</f>
        <v>4250.7976364090955</v>
      </c>
      <c r="X24" s="117">
        <f t="shared" si="9"/>
        <v>4007.3322021219201</v>
      </c>
      <c r="Y24" s="117">
        <f t="shared" si="9"/>
        <v>3746.0324886359931</v>
      </c>
      <c r="DA24" s="129" t="s">
        <v>2600</v>
      </c>
    </row>
    <row r="25" spans="1:105" ht="12.95" customHeight="1" x14ac:dyDescent="0.25">
      <c r="A25" s="121" t="s">
        <v>57</v>
      </c>
      <c r="B25" s="122">
        <f t="shared" ref="B25:Q25" si="10">SUM(B26:B27)</f>
        <v>0</v>
      </c>
      <c r="C25" s="122">
        <f t="shared" si="10"/>
        <v>0</v>
      </c>
      <c r="D25" s="122">
        <f t="shared" si="10"/>
        <v>4816.5324889154435</v>
      </c>
      <c r="E25" s="122">
        <f t="shared" si="10"/>
        <v>5687.013777517881</v>
      </c>
      <c r="F25" s="122">
        <f t="shared" si="10"/>
        <v>4324.8055916343255</v>
      </c>
      <c r="G25" s="122">
        <f t="shared" si="10"/>
        <v>5683.182533910358</v>
      </c>
      <c r="H25" s="122">
        <f t="shared" si="10"/>
        <v>5083.3250150494878</v>
      </c>
      <c r="I25" s="122">
        <f t="shared" si="10"/>
        <v>5339.8520507466983</v>
      </c>
      <c r="J25" s="122">
        <f t="shared" si="10"/>
        <v>5051.1698141311017</v>
      </c>
      <c r="K25" s="122">
        <f t="shared" si="10"/>
        <v>5083.2779056925228</v>
      </c>
      <c r="L25" s="122">
        <f t="shared" si="10"/>
        <v>6169.6619483289041</v>
      </c>
      <c r="M25" s="122">
        <f t="shared" si="10"/>
        <v>5727.125177798288</v>
      </c>
      <c r="N25" s="122">
        <f t="shared" si="10"/>
        <v>5523.6284506408556</v>
      </c>
      <c r="O25" s="122">
        <f t="shared" si="10"/>
        <v>5054.7639953684147</v>
      </c>
      <c r="P25" s="122">
        <f t="shared" si="10"/>
        <v>6489.746888516418</v>
      </c>
      <c r="Q25" s="122">
        <f t="shared" si="10"/>
        <v>4381.9102891859429</v>
      </c>
      <c r="R25" s="122">
        <f t="shared" ref="R25:V25" si="11">SUM(R26:R27)</f>
        <v>4953.8482120758536</v>
      </c>
      <c r="S25" s="122">
        <f t="shared" si="11"/>
        <v>5014.259275366011</v>
      </c>
      <c r="T25" s="122">
        <f t="shared" si="11"/>
        <v>4604.4950550086842</v>
      </c>
      <c r="U25" s="122">
        <f t="shared" si="11"/>
        <v>4462.3810101010095</v>
      </c>
      <c r="V25" s="122">
        <f t="shared" si="11"/>
        <v>4395.7783084577113</v>
      </c>
      <c r="W25" s="122">
        <f t="shared" ref="W25:Y25" si="12">SUM(W26:W27)</f>
        <v>4250.7976364090955</v>
      </c>
      <c r="X25" s="122">
        <f t="shared" si="12"/>
        <v>4007.3322021219201</v>
      </c>
      <c r="Y25" s="122">
        <f t="shared" si="12"/>
        <v>3746.0324886359931</v>
      </c>
      <c r="DA25" s="130" t="s">
        <v>2601</v>
      </c>
    </row>
    <row r="26" spans="1:105" ht="12" customHeight="1" x14ac:dyDescent="0.25">
      <c r="A26" s="97" t="s">
        <v>74</v>
      </c>
      <c r="B26" s="98">
        <v>0</v>
      </c>
      <c r="C26" s="98">
        <v>0</v>
      </c>
      <c r="D26" s="98">
        <v>4816.5324889154435</v>
      </c>
      <c r="E26" s="98">
        <v>5687.013777517881</v>
      </c>
      <c r="F26" s="98">
        <v>4324.8055916343255</v>
      </c>
      <c r="G26" s="98">
        <v>5683.182533910358</v>
      </c>
      <c r="H26" s="98">
        <v>5083.3250150494878</v>
      </c>
      <c r="I26" s="98">
        <v>5339.8520507466983</v>
      </c>
      <c r="J26" s="98">
        <v>5051.1698141311017</v>
      </c>
      <c r="K26" s="98">
        <v>5083.2779056925228</v>
      </c>
      <c r="L26" s="98">
        <v>6169.6619483289041</v>
      </c>
      <c r="M26" s="98">
        <v>5727.125177798288</v>
      </c>
      <c r="N26" s="98">
        <v>5523.6284506408556</v>
      </c>
      <c r="O26" s="98">
        <v>5054.7639953684147</v>
      </c>
      <c r="P26" s="98">
        <v>6489.746888516418</v>
      </c>
      <c r="Q26" s="98">
        <v>4381.9102891859429</v>
      </c>
      <c r="R26" s="98">
        <v>4953.8482120758536</v>
      </c>
      <c r="S26" s="98">
        <v>5014.259275366011</v>
      </c>
      <c r="T26" s="98">
        <v>4604.4950550086842</v>
      </c>
      <c r="U26" s="98">
        <v>4462.3810101010095</v>
      </c>
      <c r="V26" s="98">
        <v>4395.7783084577113</v>
      </c>
      <c r="W26" s="98">
        <v>4250.7976364090955</v>
      </c>
      <c r="X26" s="98">
        <v>4007.3322021219201</v>
      </c>
      <c r="Y26" s="98">
        <v>3746.0324886359931</v>
      </c>
      <c r="DA26" s="63" t="s">
        <v>2602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2603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2604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2605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1.4009665114516374</v>
      </c>
      <c r="E30" s="122">
        <v>1.6141836020970173</v>
      </c>
      <c r="F30" s="122">
        <v>1.181991278336129</v>
      </c>
      <c r="G30" s="122">
        <v>1.3624051283831846</v>
      </c>
      <c r="H30" s="122">
        <v>1.1097307294729886</v>
      </c>
      <c r="I30" s="122">
        <v>1.2288523996233141</v>
      </c>
      <c r="J30" s="122">
        <v>0.97596501305502315</v>
      </c>
      <c r="K30" s="122">
        <v>0.86957990612246894</v>
      </c>
      <c r="L30" s="122">
        <v>0.43531302104299319</v>
      </c>
      <c r="M30" s="122">
        <v>0.31867503583698059</v>
      </c>
      <c r="N30" s="122">
        <v>0.27005355606617187</v>
      </c>
      <c r="O30" s="122">
        <v>0.40587086741893574</v>
      </c>
      <c r="P30" s="122">
        <v>0.50497340304313154</v>
      </c>
      <c r="Q30" s="122">
        <v>0.40441536720507887</v>
      </c>
      <c r="R30" s="122">
        <v>0.49125872324797054</v>
      </c>
      <c r="S30" s="122">
        <v>0.53865757716342821</v>
      </c>
      <c r="T30" s="122">
        <v>0.51522521700915658</v>
      </c>
      <c r="U30" s="122">
        <v>0.32679919531767787</v>
      </c>
      <c r="V30" s="122">
        <v>0.14836284937900429</v>
      </c>
      <c r="W30" s="122">
        <v>0</v>
      </c>
      <c r="X30" s="122">
        <v>0</v>
      </c>
      <c r="Y30" s="122">
        <v>0</v>
      </c>
      <c r="DA30" s="130" t="s">
        <v>2606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233.96140741242345</v>
      </c>
      <c r="E31" s="98">
        <v>273.11986547481536</v>
      </c>
      <c r="F31" s="98">
        <v>216.10740538912228</v>
      </c>
      <c r="G31" s="98">
        <v>269.56158611581583</v>
      </c>
      <c r="H31" s="98">
        <v>247.62848563382974</v>
      </c>
      <c r="I31" s="98">
        <v>266.81457726821208</v>
      </c>
      <c r="J31" s="98">
        <v>247.61626616938875</v>
      </c>
      <c r="K31" s="98">
        <v>254.20719255646841</v>
      </c>
      <c r="L31" s="98">
        <v>244.79102216650983</v>
      </c>
      <c r="M31" s="98">
        <v>262.90690456550897</v>
      </c>
      <c r="N31" s="98">
        <v>232.24605821690781</v>
      </c>
      <c r="O31" s="98">
        <v>246.49890681243366</v>
      </c>
      <c r="P31" s="98">
        <v>338.5005045065792</v>
      </c>
      <c r="Q31" s="98">
        <v>244.40168691426933</v>
      </c>
      <c r="R31" s="98">
        <v>283.94754203732697</v>
      </c>
      <c r="S31" s="98">
        <v>298.95495532570266</v>
      </c>
      <c r="T31" s="98">
        <v>296.59798325827109</v>
      </c>
      <c r="U31" s="98">
        <v>291.17808302805099</v>
      </c>
      <c r="V31" s="98">
        <v>268.38839452661875</v>
      </c>
      <c r="W31" s="98">
        <v>0</v>
      </c>
      <c r="X31" s="98">
        <v>0</v>
      </c>
      <c r="Y31" s="98">
        <v>0</v>
      </c>
      <c r="DA31" s="63" t="s">
        <v>2607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2608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2609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2610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2611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2612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2613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2614</v>
      </c>
    </row>
    <row r="39" spans="1:105" ht="12" customHeight="1" x14ac:dyDescent="0.25">
      <c r="A39" s="121" t="s">
        <v>54</v>
      </c>
      <c r="B39" s="122">
        <v>0</v>
      </c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0</v>
      </c>
      <c r="DA39" s="130" t="s">
        <v>2615</v>
      </c>
    </row>
    <row r="40" spans="1:105" ht="12" customHeight="1" x14ac:dyDescent="0.25">
      <c r="A40" s="97" t="s">
        <v>50</v>
      </c>
      <c r="B40" s="98">
        <v>0</v>
      </c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2616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2617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7284.5200253617895</v>
      </c>
      <c r="C43" s="117">
        <f t="shared" si="14"/>
        <v>7429.0492751152724</v>
      </c>
      <c r="D43" s="117">
        <f t="shared" si="14"/>
        <v>7413.2299506824538</v>
      </c>
      <c r="E43" s="117">
        <f t="shared" si="14"/>
        <v>7758.9422202667965</v>
      </c>
      <c r="F43" s="117">
        <f t="shared" si="14"/>
        <v>6228.7930027735092</v>
      </c>
      <c r="G43" s="117">
        <f t="shared" si="14"/>
        <v>9377.7810735056701</v>
      </c>
      <c r="H43" s="117">
        <f t="shared" si="14"/>
        <v>7866.3653998998179</v>
      </c>
      <c r="I43" s="117">
        <f t="shared" si="14"/>
        <v>7337.3048071216635</v>
      </c>
      <c r="J43" s="117">
        <f t="shared" si="14"/>
        <v>7413.0535938735193</v>
      </c>
      <c r="K43" s="117">
        <f t="shared" si="14"/>
        <v>7631.120057456259</v>
      </c>
      <c r="L43" s="117">
        <f t="shared" si="14"/>
        <v>8000.8311501940643</v>
      </c>
      <c r="M43" s="117">
        <f t="shared" si="14"/>
        <v>7389.1887166450078</v>
      </c>
      <c r="N43" s="117">
        <f t="shared" si="14"/>
        <v>7421.2465548042037</v>
      </c>
      <c r="O43" s="117">
        <f t="shared" si="14"/>
        <v>6913.8704751078549</v>
      </c>
      <c r="P43" s="117">
        <f t="shared" si="14"/>
        <v>6279.6615893230664</v>
      </c>
      <c r="Q43" s="117">
        <f t="shared" si="14"/>
        <v>6500.1847919073571</v>
      </c>
      <c r="R43" s="117">
        <f t="shared" ref="R43:V43" si="15">R44+R47+R49+R58</f>
        <v>6152.2224023085291</v>
      </c>
      <c r="S43" s="117">
        <f t="shared" si="15"/>
        <v>6303.3851652661078</v>
      </c>
      <c r="T43" s="117">
        <f t="shared" si="15"/>
        <v>5758.4066923737819</v>
      </c>
      <c r="U43" s="117">
        <f t="shared" si="15"/>
        <v>5592.2833736247194</v>
      </c>
      <c r="V43" s="117">
        <f t="shared" si="15"/>
        <v>5732.8485674596268</v>
      </c>
      <c r="W43" s="117">
        <f t="shared" ref="W43:Y43" si="16">W44+W47+W49+W58</f>
        <v>5836.8884968242746</v>
      </c>
      <c r="X43" s="117">
        <f t="shared" si="16"/>
        <v>4651.3548260319703</v>
      </c>
      <c r="Y43" s="117">
        <f t="shared" si="16"/>
        <v>4562.9279673613555</v>
      </c>
      <c r="DA43" s="129" t="s">
        <v>2618</v>
      </c>
    </row>
    <row r="44" spans="1:105" ht="12.95" customHeight="1" x14ac:dyDescent="0.25">
      <c r="A44" s="121" t="s">
        <v>57</v>
      </c>
      <c r="B44" s="122">
        <f t="shared" ref="B44:Q44" si="17">SUM(B45:B46)</f>
        <v>6865.9402005942893</v>
      </c>
      <c r="C44" s="122">
        <f t="shared" si="17"/>
        <v>7038.4545094673613</v>
      </c>
      <c r="D44" s="122">
        <f t="shared" si="17"/>
        <v>7024.9444293222987</v>
      </c>
      <c r="E44" s="122">
        <f t="shared" si="17"/>
        <v>7363.0040939850933</v>
      </c>
      <c r="F44" s="122">
        <f t="shared" si="17"/>
        <v>5904.4628318069645</v>
      </c>
      <c r="G44" s="122">
        <f t="shared" si="17"/>
        <v>8914.1785520116518</v>
      </c>
      <c r="H44" s="122">
        <f t="shared" si="17"/>
        <v>7473.2014319220179</v>
      </c>
      <c r="I44" s="122">
        <f t="shared" si="17"/>
        <v>6960.0116105399275</v>
      </c>
      <c r="J44" s="122">
        <f t="shared" si="17"/>
        <v>7043.3849671213702</v>
      </c>
      <c r="K44" s="122">
        <f t="shared" si="17"/>
        <v>7242.6097711878556</v>
      </c>
      <c r="L44" s="122">
        <f t="shared" si="17"/>
        <v>7673.9774698340061</v>
      </c>
      <c r="M44" s="122">
        <f t="shared" si="17"/>
        <v>7037.5543925331385</v>
      </c>
      <c r="N44" s="122">
        <f t="shared" si="17"/>
        <v>7069.9457367231444</v>
      </c>
      <c r="O44" s="122">
        <f t="shared" si="17"/>
        <v>6528.5853081710793</v>
      </c>
      <c r="P44" s="122">
        <f t="shared" si="17"/>
        <v>5899.4865473143836</v>
      </c>
      <c r="Q44" s="122">
        <f t="shared" si="17"/>
        <v>6074.9308503115217</v>
      </c>
      <c r="R44" s="122">
        <f t="shared" ref="R44:V44" si="18">SUM(R45:R46)</f>
        <v>5745.4813541134299</v>
      </c>
      <c r="S44" s="122">
        <f t="shared" si="18"/>
        <v>5912.8738774189815</v>
      </c>
      <c r="T44" s="122">
        <f t="shared" si="18"/>
        <v>5369.2268338689382</v>
      </c>
      <c r="U44" s="122">
        <f t="shared" si="18"/>
        <v>5200.8425855943524</v>
      </c>
      <c r="V44" s="122">
        <f t="shared" si="18"/>
        <v>5336.2983233722744</v>
      </c>
      <c r="W44" s="122">
        <f t="shared" ref="W44:Y44" si="19">SUM(W45:W46)</f>
        <v>5631.6954894547953</v>
      </c>
      <c r="X44" s="122">
        <f t="shared" si="19"/>
        <v>4480.581512063859</v>
      </c>
      <c r="Y44" s="122">
        <f t="shared" si="19"/>
        <v>4410.8550550849677</v>
      </c>
      <c r="DA44" s="130" t="s">
        <v>2619</v>
      </c>
    </row>
    <row r="45" spans="1:105" ht="12" customHeight="1" x14ac:dyDescent="0.25">
      <c r="A45" s="97" t="s">
        <v>211</v>
      </c>
      <c r="B45" s="98">
        <v>6865.9402005942893</v>
      </c>
      <c r="C45" s="98">
        <v>7038.4545094673613</v>
      </c>
      <c r="D45" s="98">
        <v>7024.9444293222987</v>
      </c>
      <c r="E45" s="98">
        <v>7363.0040939850933</v>
      </c>
      <c r="F45" s="98">
        <v>5904.4628318069645</v>
      </c>
      <c r="G45" s="98">
        <v>8914.1785520116518</v>
      </c>
      <c r="H45" s="98">
        <v>7473.2014319220179</v>
      </c>
      <c r="I45" s="98">
        <v>6960.0116105399275</v>
      </c>
      <c r="J45" s="98">
        <v>7043.3849671213702</v>
      </c>
      <c r="K45" s="98">
        <v>7242.6097711878556</v>
      </c>
      <c r="L45" s="98">
        <v>7673.9774698340061</v>
      </c>
      <c r="M45" s="98">
        <v>7037.5543925331385</v>
      </c>
      <c r="N45" s="98">
        <v>7069.9457367231444</v>
      </c>
      <c r="O45" s="98">
        <v>6528.5853081710793</v>
      </c>
      <c r="P45" s="98">
        <v>5899.4865473143836</v>
      </c>
      <c r="Q45" s="98">
        <v>6074.9308503115217</v>
      </c>
      <c r="R45" s="98">
        <v>5745.4813541134299</v>
      </c>
      <c r="S45" s="98">
        <v>5912.8738774189815</v>
      </c>
      <c r="T45" s="98">
        <v>5369.2268338689382</v>
      </c>
      <c r="U45" s="98">
        <v>5200.8425855943524</v>
      </c>
      <c r="V45" s="98">
        <v>5336.2983233722744</v>
      </c>
      <c r="W45" s="98">
        <v>5631.6954894547953</v>
      </c>
      <c r="X45" s="98">
        <v>4480.581512063859</v>
      </c>
      <c r="Y45" s="98">
        <v>4410.8550550849677</v>
      </c>
      <c r="DA45" s="63" t="s">
        <v>2620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2621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2622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2623</v>
      </c>
    </row>
    <row r="49" spans="1:105" ht="12" customHeight="1" x14ac:dyDescent="0.25">
      <c r="A49" s="121" t="s">
        <v>55</v>
      </c>
      <c r="B49" s="122">
        <v>418.5798247675005</v>
      </c>
      <c r="C49" s="122">
        <v>390.59476564791117</v>
      </c>
      <c r="D49" s="122">
        <v>388.28552136015549</v>
      </c>
      <c r="E49" s="122">
        <v>395.9381262817036</v>
      </c>
      <c r="F49" s="122">
        <v>324.33017096654442</v>
      </c>
      <c r="G49" s="122">
        <v>463.60252149401737</v>
      </c>
      <c r="H49" s="122">
        <v>393.1639679778001</v>
      </c>
      <c r="I49" s="122">
        <v>377.29319658173614</v>
      </c>
      <c r="J49" s="122">
        <v>369.66862675214861</v>
      </c>
      <c r="K49" s="122">
        <v>388.51028626840298</v>
      </c>
      <c r="L49" s="122">
        <v>326.85368036005815</v>
      </c>
      <c r="M49" s="122">
        <v>351.63432411186955</v>
      </c>
      <c r="N49" s="122">
        <v>351.30081808105922</v>
      </c>
      <c r="O49" s="122">
        <v>385.28516693677545</v>
      </c>
      <c r="P49" s="122">
        <v>380.1750420086824</v>
      </c>
      <c r="Q49" s="122">
        <v>425.25394159583561</v>
      </c>
      <c r="R49" s="122">
        <v>406.74104819509915</v>
      </c>
      <c r="S49" s="122">
        <v>390.51128784712625</v>
      </c>
      <c r="T49" s="122">
        <v>389.17985850484382</v>
      </c>
      <c r="U49" s="122">
        <v>391.44078803036746</v>
      </c>
      <c r="V49" s="122">
        <v>396.5502440873525</v>
      </c>
      <c r="W49" s="122">
        <v>205.19300736947935</v>
      </c>
      <c r="X49" s="122">
        <v>170.77331396811138</v>
      </c>
      <c r="Y49" s="122">
        <v>152.07291227638777</v>
      </c>
      <c r="DA49" s="130" t="s">
        <v>2624</v>
      </c>
    </row>
    <row r="50" spans="1:105" ht="12" customHeight="1" x14ac:dyDescent="0.25">
      <c r="A50" s="97" t="s">
        <v>138</v>
      </c>
      <c r="B50" s="98">
        <v>435.80334976772025</v>
      </c>
      <c r="C50" s="98">
        <v>406.60624877609729</v>
      </c>
      <c r="D50" s="98">
        <v>404.1921433834749</v>
      </c>
      <c r="E50" s="98">
        <v>412.12184445367723</v>
      </c>
      <c r="F50" s="98">
        <v>337.54857939998283</v>
      </c>
      <c r="G50" s="98">
        <v>482.4421691831825</v>
      </c>
      <c r="H50" s="98">
        <v>409.10316389426555</v>
      </c>
      <c r="I50" s="98">
        <v>392.62274114894581</v>
      </c>
      <c r="J50" s="98">
        <v>384.7144148884783</v>
      </c>
      <c r="K50" s="98">
        <v>404.29233085799831</v>
      </c>
      <c r="L50" s="98">
        <v>340.12847595434516</v>
      </c>
      <c r="M50" s="98">
        <v>365.84230480824471</v>
      </c>
      <c r="N50" s="98">
        <v>365.4682326861992</v>
      </c>
      <c r="O50" s="98">
        <v>400.72648883708212</v>
      </c>
      <c r="P50" s="98">
        <v>395.35641412063239</v>
      </c>
      <c r="Q50" s="98">
        <v>442.15267362673899</v>
      </c>
      <c r="R50" s="98">
        <v>422.86738785919391</v>
      </c>
      <c r="S50" s="98">
        <v>406.21100261672132</v>
      </c>
      <c r="T50" s="98">
        <v>405.06956907076392</v>
      </c>
      <c r="U50" s="98">
        <v>431.55749409929803</v>
      </c>
      <c r="V50" s="98">
        <v>483.83503873232871</v>
      </c>
      <c r="W50" s="98">
        <v>324.93046490466571</v>
      </c>
      <c r="X50" s="98">
        <v>357.33640429406222</v>
      </c>
      <c r="Y50" s="98">
        <v>336.19282634813044</v>
      </c>
      <c r="DA50" s="63" t="s">
        <v>2625</v>
      </c>
    </row>
    <row r="51" spans="1:105" ht="12" customHeight="1" x14ac:dyDescent="0.25">
      <c r="A51" s="97" t="s">
        <v>137</v>
      </c>
      <c r="B51" s="98">
        <v>261.7671137373693</v>
      </c>
      <c r="C51" s="98">
        <v>284.17325048919287</v>
      </c>
      <c r="D51" s="98">
        <v>276.57532971227454</v>
      </c>
      <c r="E51" s="98">
        <v>270.58442962449811</v>
      </c>
      <c r="F51" s="98">
        <v>224.18885166580077</v>
      </c>
      <c r="G51" s="98">
        <v>289.99910965380843</v>
      </c>
      <c r="H51" s="98">
        <v>256.22007707103552</v>
      </c>
      <c r="I51" s="98">
        <v>240.21396469477938</v>
      </c>
      <c r="J51" s="98">
        <v>232.96860692976168</v>
      </c>
      <c r="K51" s="98">
        <v>248.54227473657414</v>
      </c>
      <c r="L51" s="98">
        <v>205.09823965948115</v>
      </c>
      <c r="M51" s="98">
        <v>217.37861824398857</v>
      </c>
      <c r="N51" s="98">
        <v>214.56798726192696</v>
      </c>
      <c r="O51" s="98">
        <v>249.5039441479189</v>
      </c>
      <c r="P51" s="98">
        <v>247.69070686544822</v>
      </c>
      <c r="Q51" s="98">
        <v>289.92472864884115</v>
      </c>
      <c r="R51" s="98">
        <v>294.63169388058822</v>
      </c>
      <c r="S51" s="98">
        <v>277.26682770951663</v>
      </c>
      <c r="T51" s="98">
        <v>288.83076972356349</v>
      </c>
      <c r="U51" s="98">
        <v>311.39104182440656</v>
      </c>
      <c r="V51" s="98">
        <v>338.58092298035473</v>
      </c>
      <c r="W51" s="98">
        <v>248.58342707968188</v>
      </c>
      <c r="X51" s="98">
        <v>290.4339516712509</v>
      </c>
      <c r="Y51" s="98">
        <v>278.20159232819435</v>
      </c>
      <c r="DA51" s="63" t="s">
        <v>2626</v>
      </c>
    </row>
    <row r="52" spans="1:105" ht="12" customHeight="1" x14ac:dyDescent="0.25">
      <c r="A52" s="100" t="s">
        <v>211</v>
      </c>
      <c r="B52" s="101">
        <v>261.7671137373693</v>
      </c>
      <c r="C52" s="101">
        <v>284.17325048919287</v>
      </c>
      <c r="D52" s="101">
        <v>276.57532971227454</v>
      </c>
      <c r="E52" s="101">
        <v>270.58442962449811</v>
      </c>
      <c r="F52" s="101">
        <v>224.18885166580077</v>
      </c>
      <c r="G52" s="101">
        <v>289.99910965380843</v>
      </c>
      <c r="H52" s="101">
        <v>256.22007707103552</v>
      </c>
      <c r="I52" s="101">
        <v>240.21396469477938</v>
      </c>
      <c r="J52" s="101">
        <v>232.96860692976168</v>
      </c>
      <c r="K52" s="101">
        <v>248.54227473657414</v>
      </c>
      <c r="L52" s="101">
        <v>205.09823965948115</v>
      </c>
      <c r="M52" s="101">
        <v>217.37861824398857</v>
      </c>
      <c r="N52" s="101">
        <v>214.56798726192696</v>
      </c>
      <c r="O52" s="101">
        <v>249.5039441479189</v>
      </c>
      <c r="P52" s="101">
        <v>247.69070686544822</v>
      </c>
      <c r="Q52" s="101">
        <v>289.92472864884115</v>
      </c>
      <c r="R52" s="101">
        <v>294.63169388058822</v>
      </c>
      <c r="S52" s="101">
        <v>277.26682770951663</v>
      </c>
      <c r="T52" s="101">
        <v>288.83076972356349</v>
      </c>
      <c r="U52" s="101">
        <v>311.39104182440656</v>
      </c>
      <c r="V52" s="101">
        <v>338.58092298035473</v>
      </c>
      <c r="W52" s="101">
        <v>248.58342707968188</v>
      </c>
      <c r="X52" s="101">
        <v>290.4339516712509</v>
      </c>
      <c r="Y52" s="101">
        <v>278.20159232819435</v>
      </c>
      <c r="DA52" s="131" t="s">
        <v>2627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2628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2629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2630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2631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2632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2633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2634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2635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4468.6016625916864</v>
      </c>
      <c r="C62" s="117">
        <f t="shared" si="21"/>
        <v>5516.9215354102971</v>
      </c>
      <c r="D62" s="117">
        <f t="shared" si="21"/>
        <v>4212.2122944960665</v>
      </c>
      <c r="E62" s="117">
        <f t="shared" si="21"/>
        <v>4340.4783759929387</v>
      </c>
      <c r="F62" s="117">
        <f t="shared" si="21"/>
        <v>4941.0133289452033</v>
      </c>
      <c r="G62" s="117">
        <f t="shared" si="21"/>
        <v>5491.5734938043015</v>
      </c>
      <c r="H62" s="117">
        <f t="shared" si="21"/>
        <v>4256.0698828248724</v>
      </c>
      <c r="I62" s="117">
        <f t="shared" si="21"/>
        <v>3521.0136843022747</v>
      </c>
      <c r="J62" s="117">
        <f t="shared" si="21"/>
        <v>2504.0719588806396</v>
      </c>
      <c r="K62" s="117">
        <f t="shared" si="21"/>
        <v>3156.1772975356989</v>
      </c>
      <c r="L62" s="117">
        <f t="shared" si="21"/>
        <v>3710.7625162454165</v>
      </c>
      <c r="M62" s="117">
        <f t="shared" si="21"/>
        <v>3959.0392546945532</v>
      </c>
      <c r="N62" s="117">
        <f t="shared" si="21"/>
        <v>3090.7436787307888</v>
      </c>
      <c r="O62" s="117">
        <f t="shared" si="21"/>
        <v>2486.4196983141087</v>
      </c>
      <c r="P62" s="117">
        <f t="shared" si="21"/>
        <v>2104.2029342109331</v>
      </c>
      <c r="Q62" s="117">
        <f t="shared" si="21"/>
        <v>1961.1207054372362</v>
      </c>
      <c r="R62" s="117">
        <f t="shared" ref="R62:V62" si="22">R63+R66+R68+R77</f>
        <v>2243.7872179025217</v>
      </c>
      <c r="S62" s="117">
        <f t="shared" si="22"/>
        <v>2223.4003993610195</v>
      </c>
      <c r="T62" s="117">
        <f t="shared" si="22"/>
        <v>3340.0874217118999</v>
      </c>
      <c r="U62" s="117">
        <f t="shared" si="22"/>
        <v>2462.9756206533189</v>
      </c>
      <c r="V62" s="117">
        <f t="shared" si="22"/>
        <v>3127.4811202912747</v>
      </c>
      <c r="W62" s="117">
        <f t="shared" ref="W62:Y62" si="23">W63+W66+W68+W77</f>
        <v>5025.8451806087305</v>
      </c>
      <c r="X62" s="117">
        <f t="shared" si="23"/>
        <v>4279.2878497904167</v>
      </c>
      <c r="Y62" s="117">
        <f t="shared" si="23"/>
        <v>3985.1964945254817</v>
      </c>
      <c r="DA62" s="129" t="s">
        <v>2636</v>
      </c>
    </row>
    <row r="63" spans="1:105" ht="12.95" customHeight="1" x14ac:dyDescent="0.25">
      <c r="A63" s="121" t="s">
        <v>57</v>
      </c>
      <c r="B63" s="122">
        <f t="shared" ref="B63:Q63" si="24">SUM(B64:B65)</f>
        <v>4161.7011913733531</v>
      </c>
      <c r="C63" s="122">
        <f t="shared" si="24"/>
        <v>5168.9729904774558</v>
      </c>
      <c r="D63" s="122">
        <f t="shared" si="24"/>
        <v>3949.3071596328546</v>
      </c>
      <c r="E63" s="122">
        <f t="shared" si="24"/>
        <v>4077.8056097916124</v>
      </c>
      <c r="F63" s="122">
        <f t="shared" si="24"/>
        <v>4635.9879365016022</v>
      </c>
      <c r="G63" s="122">
        <f t="shared" si="24"/>
        <v>5172.74184411642</v>
      </c>
      <c r="H63" s="122">
        <f t="shared" si="24"/>
        <v>4004.3398565940238</v>
      </c>
      <c r="I63" s="122">
        <f t="shared" si="24"/>
        <v>3305.114390921683</v>
      </c>
      <c r="J63" s="122">
        <f t="shared" si="24"/>
        <v>2352.9240058327914</v>
      </c>
      <c r="K63" s="122">
        <f t="shared" si="24"/>
        <v>2960.0347058166772</v>
      </c>
      <c r="L63" s="122">
        <f t="shared" si="24"/>
        <v>3523.8675311115699</v>
      </c>
      <c r="M63" s="122">
        <f t="shared" si="24"/>
        <v>3735.3356225300108</v>
      </c>
      <c r="N63" s="122">
        <f t="shared" si="24"/>
        <v>2924.2872327366472</v>
      </c>
      <c r="O63" s="122">
        <f t="shared" si="24"/>
        <v>2334.4589452646233</v>
      </c>
      <c r="P63" s="122">
        <f t="shared" si="24"/>
        <v>1964.8012465898701</v>
      </c>
      <c r="Q63" s="122">
        <f t="shared" si="24"/>
        <v>1820.6676394273541</v>
      </c>
      <c r="R63" s="122">
        <f t="shared" ref="R63:V63" si="25">SUM(R64:R65)</f>
        <v>2082.6910524779441</v>
      </c>
      <c r="S63" s="122">
        <f t="shared" si="25"/>
        <v>2072.3613404318007</v>
      </c>
      <c r="T63" s="122">
        <f t="shared" si="25"/>
        <v>3097.9346976911211</v>
      </c>
      <c r="U63" s="122">
        <f t="shared" si="25"/>
        <v>2281.9539605323353</v>
      </c>
      <c r="V63" s="122">
        <f t="shared" si="25"/>
        <v>2906.6929732562112</v>
      </c>
      <c r="W63" s="122">
        <f t="shared" ref="W63:Y63" si="26">SUM(W64:W65)</f>
        <v>4675.3435686195326</v>
      </c>
      <c r="X63" s="122">
        <f t="shared" si="26"/>
        <v>3955.3618587378901</v>
      </c>
      <c r="Y63" s="122">
        <f t="shared" si="26"/>
        <v>3655.6329049933265</v>
      </c>
      <c r="DA63" s="130" t="s">
        <v>2637</v>
      </c>
    </row>
    <row r="64" spans="1:105" ht="12" customHeight="1" x14ac:dyDescent="0.25">
      <c r="A64" s="97" t="s">
        <v>212</v>
      </c>
      <c r="B64" s="98">
        <v>4161.7011913733531</v>
      </c>
      <c r="C64" s="98">
        <v>5168.9729904774558</v>
      </c>
      <c r="D64" s="98">
        <v>3949.3071596328546</v>
      </c>
      <c r="E64" s="98">
        <v>4077.8056097916124</v>
      </c>
      <c r="F64" s="98">
        <v>4635.9879365016022</v>
      </c>
      <c r="G64" s="98">
        <v>5172.74184411642</v>
      </c>
      <c r="H64" s="98">
        <v>4004.3398565940238</v>
      </c>
      <c r="I64" s="98">
        <v>3305.114390921683</v>
      </c>
      <c r="J64" s="98">
        <v>2352.9240058327914</v>
      </c>
      <c r="K64" s="98">
        <v>2960.0347058166772</v>
      </c>
      <c r="L64" s="98">
        <v>3523.8675311115699</v>
      </c>
      <c r="M64" s="98">
        <v>3735.3356225300108</v>
      </c>
      <c r="N64" s="98">
        <v>2924.2872327366472</v>
      </c>
      <c r="O64" s="98">
        <v>2334.4589452646233</v>
      </c>
      <c r="P64" s="98">
        <v>1964.8012465898701</v>
      </c>
      <c r="Q64" s="98">
        <v>1820.6676394273541</v>
      </c>
      <c r="R64" s="98">
        <v>2082.6910524779441</v>
      </c>
      <c r="S64" s="98">
        <v>2072.3613404318007</v>
      </c>
      <c r="T64" s="98">
        <v>3097.9346976911211</v>
      </c>
      <c r="U64" s="98">
        <v>2281.9539605323353</v>
      </c>
      <c r="V64" s="98">
        <v>2906.6929732562112</v>
      </c>
      <c r="W64" s="98">
        <v>4675.3435686195326</v>
      </c>
      <c r="X64" s="98">
        <v>3955.3618587378901</v>
      </c>
      <c r="Y64" s="98">
        <v>3655.6329049933265</v>
      </c>
      <c r="DA64" s="63" t="s">
        <v>2638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2639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2640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2641</v>
      </c>
    </row>
    <row r="68" spans="1:105" ht="12" customHeight="1" x14ac:dyDescent="0.25">
      <c r="A68" s="121" t="s">
        <v>55</v>
      </c>
      <c r="B68" s="122">
        <v>271.66467362210904</v>
      </c>
      <c r="C68" s="122">
        <v>306.86287440261282</v>
      </c>
      <c r="D68" s="122">
        <v>230.90066674131396</v>
      </c>
      <c r="E68" s="122">
        <v>229.32899585333087</v>
      </c>
      <c r="F68" s="122">
        <v>264.9025096367078</v>
      </c>
      <c r="G68" s="122">
        <v>276.49421908318442</v>
      </c>
      <c r="H68" s="122">
        <v>217.74859507293266</v>
      </c>
      <c r="I68" s="122">
        <v>186.07202525901019</v>
      </c>
      <c r="J68" s="122">
        <v>129.26469473725368</v>
      </c>
      <c r="K68" s="122">
        <v>166.13521027932242</v>
      </c>
      <c r="L68" s="122">
        <v>155.675883968535</v>
      </c>
      <c r="M68" s="122">
        <v>186.79978506412138</v>
      </c>
      <c r="N68" s="122">
        <v>138.11105559535275</v>
      </c>
      <c r="O68" s="122">
        <v>125.16124460215055</v>
      </c>
      <c r="P68" s="122">
        <v>114.93483900543096</v>
      </c>
      <c r="Q68" s="122">
        <v>115.8544065918893</v>
      </c>
      <c r="R68" s="122">
        <v>134.40284846110481</v>
      </c>
      <c r="S68" s="122">
        <v>122.37146241300766</v>
      </c>
      <c r="T68" s="122">
        <v>195.08084759232156</v>
      </c>
      <c r="U68" s="122">
        <v>144.95275489466297</v>
      </c>
      <c r="V68" s="122">
        <v>173.4667056677653</v>
      </c>
      <c r="W68" s="122">
        <v>279.40940460948633</v>
      </c>
      <c r="X68" s="122">
        <v>257.82052190959541</v>
      </c>
      <c r="Y68" s="122">
        <v>261.98463039855847</v>
      </c>
      <c r="DA68" s="130" t="s">
        <v>2642</v>
      </c>
    </row>
    <row r="69" spans="1:105" ht="12" customHeight="1" x14ac:dyDescent="0.25">
      <c r="A69" s="97" t="s">
        <v>134</v>
      </c>
      <c r="B69" s="98">
        <v>281.28971781909689</v>
      </c>
      <c r="C69" s="98">
        <v>317.71199561705777</v>
      </c>
      <c r="D69" s="98">
        <v>239.05608748517082</v>
      </c>
      <c r="E69" s="98">
        <v>237.42104735127597</v>
      </c>
      <c r="F69" s="98">
        <v>274.21718534478191</v>
      </c>
      <c r="G69" s="98">
        <v>286.18765930557078</v>
      </c>
      <c r="H69" s="98">
        <v>225.34608404985926</v>
      </c>
      <c r="I69" s="98">
        <v>192.54503100097551</v>
      </c>
      <c r="J69" s="98">
        <v>133.80420921238274</v>
      </c>
      <c r="K69" s="98">
        <v>171.96673783673509</v>
      </c>
      <c r="L69" s="98">
        <v>161.15151002813698</v>
      </c>
      <c r="M69" s="98">
        <v>193.33102867821768</v>
      </c>
      <c r="N69" s="98">
        <v>142.91262946952961</v>
      </c>
      <c r="O69" s="98">
        <v>129.47620156746714</v>
      </c>
      <c r="P69" s="98">
        <v>118.88138181346085</v>
      </c>
      <c r="Q69" s="98">
        <v>119.81389614839132</v>
      </c>
      <c r="R69" s="98">
        <v>138.98083355277086</v>
      </c>
      <c r="S69" s="98">
        <v>126.53788422618643</v>
      </c>
      <c r="T69" s="98">
        <v>201.73059966935199</v>
      </c>
      <c r="U69" s="98">
        <v>149.8913381551518</v>
      </c>
      <c r="V69" s="98">
        <v>184.26340473817089</v>
      </c>
      <c r="W69" s="98">
        <v>288.87578733930121</v>
      </c>
      <c r="X69" s="98">
        <v>266.53392046848575</v>
      </c>
      <c r="Y69" s="98">
        <v>270.84851271046597</v>
      </c>
      <c r="DA69" s="63" t="s">
        <v>2643</v>
      </c>
    </row>
    <row r="70" spans="1:105" ht="12" customHeight="1" x14ac:dyDescent="0.25">
      <c r="A70" s="97" t="s">
        <v>133</v>
      </c>
      <c r="B70" s="98">
        <v>168.94443464198847</v>
      </c>
      <c r="C70" s="98">
        <v>218.76441838430529</v>
      </c>
      <c r="D70" s="98">
        <v>163.03376283091072</v>
      </c>
      <c r="E70" s="98">
        <v>157.30455679472229</v>
      </c>
      <c r="F70" s="98">
        <v>184.49144555628942</v>
      </c>
      <c r="G70" s="98">
        <v>176.80131188161644</v>
      </c>
      <c r="H70" s="98">
        <v>144.36874082211366</v>
      </c>
      <c r="I70" s="98">
        <v>120.46305478414732</v>
      </c>
      <c r="J70" s="98">
        <v>79.732573769099076</v>
      </c>
      <c r="K70" s="98">
        <v>103.98366630322874</v>
      </c>
      <c r="L70" s="98">
        <v>95.547156633804576</v>
      </c>
      <c r="M70" s="98">
        <v>114.82518566369758</v>
      </c>
      <c r="N70" s="98">
        <v>86.108928525238099</v>
      </c>
      <c r="O70" s="98">
        <v>83.393129473120709</v>
      </c>
      <c r="P70" s="98">
        <v>77.182020140690852</v>
      </c>
      <c r="Q70" s="98">
        <v>81.126193884814242</v>
      </c>
      <c r="R70" s="98">
        <v>99.264300129480418</v>
      </c>
      <c r="S70" s="98">
        <v>90.203352582062735</v>
      </c>
      <c r="T70" s="98">
        <v>154.49689959726115</v>
      </c>
      <c r="U70" s="98">
        <v>119.19546828291958</v>
      </c>
      <c r="V70" s="98">
        <v>152.12522398199158</v>
      </c>
      <c r="W70" s="98">
        <v>251.6178605838185</v>
      </c>
      <c r="X70" s="98">
        <v>237.7455949563676</v>
      </c>
      <c r="Y70" s="98">
        <v>238.71878362621942</v>
      </c>
      <c r="DA70" s="63" t="s">
        <v>2644</v>
      </c>
    </row>
    <row r="71" spans="1:105" ht="12" customHeight="1" x14ac:dyDescent="0.25">
      <c r="A71" s="100" t="s">
        <v>212</v>
      </c>
      <c r="B71" s="101">
        <v>168.94443464198847</v>
      </c>
      <c r="C71" s="101">
        <v>218.76441838430529</v>
      </c>
      <c r="D71" s="101">
        <v>163.03376283091072</v>
      </c>
      <c r="E71" s="101">
        <v>157.30455679472229</v>
      </c>
      <c r="F71" s="101">
        <v>184.49144555628942</v>
      </c>
      <c r="G71" s="101">
        <v>176.80131188161644</v>
      </c>
      <c r="H71" s="101">
        <v>144.36874082211366</v>
      </c>
      <c r="I71" s="101">
        <v>120.46305478414732</v>
      </c>
      <c r="J71" s="101">
        <v>79.732573769099076</v>
      </c>
      <c r="K71" s="101">
        <v>103.98366630322874</v>
      </c>
      <c r="L71" s="101">
        <v>95.547156633804576</v>
      </c>
      <c r="M71" s="101">
        <v>114.82518566369758</v>
      </c>
      <c r="N71" s="101">
        <v>86.108928525238099</v>
      </c>
      <c r="O71" s="101">
        <v>83.393129473120709</v>
      </c>
      <c r="P71" s="101">
        <v>77.182020140690852</v>
      </c>
      <c r="Q71" s="101">
        <v>81.126193884814242</v>
      </c>
      <c r="R71" s="101">
        <v>99.264300129480418</v>
      </c>
      <c r="S71" s="101">
        <v>90.203352582062735</v>
      </c>
      <c r="T71" s="101">
        <v>154.49689959726115</v>
      </c>
      <c r="U71" s="101">
        <v>119.19546828291958</v>
      </c>
      <c r="V71" s="101">
        <v>152.12522398199158</v>
      </c>
      <c r="W71" s="101">
        <v>251.6178605838185</v>
      </c>
      <c r="X71" s="101">
        <v>237.7455949563676</v>
      </c>
      <c r="Y71" s="101">
        <v>238.71878362621942</v>
      </c>
      <c r="DA71" s="131" t="s">
        <v>2645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2646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2647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2648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2649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2650</v>
      </c>
    </row>
    <row r="77" spans="1:105" ht="12" customHeight="1" x14ac:dyDescent="0.25">
      <c r="A77" s="121" t="s">
        <v>54</v>
      </c>
      <c r="B77" s="122">
        <v>35.235797596224053</v>
      </c>
      <c r="C77" s="122">
        <v>41.085670530228931</v>
      </c>
      <c r="D77" s="122">
        <v>32.004468121898135</v>
      </c>
      <c r="E77" s="122">
        <v>33.343770347995616</v>
      </c>
      <c r="F77" s="122">
        <v>40.122882806893323</v>
      </c>
      <c r="G77" s="122">
        <v>42.337430604697445</v>
      </c>
      <c r="H77" s="122">
        <v>33.981431157915708</v>
      </c>
      <c r="I77" s="122">
        <v>29.827268121581184</v>
      </c>
      <c r="J77" s="122">
        <v>21.883258310594609</v>
      </c>
      <c r="K77" s="122">
        <v>30.007381439699035</v>
      </c>
      <c r="L77" s="122">
        <v>31.219101165311738</v>
      </c>
      <c r="M77" s="122">
        <v>36.903847100420791</v>
      </c>
      <c r="N77" s="122">
        <v>28.345390398788847</v>
      </c>
      <c r="O77" s="122">
        <v>26.799508447335061</v>
      </c>
      <c r="P77" s="122">
        <v>24.466848615632145</v>
      </c>
      <c r="Q77" s="122">
        <v>24.598659417992852</v>
      </c>
      <c r="R77" s="122">
        <v>26.6933169634727</v>
      </c>
      <c r="S77" s="122">
        <v>28.667596516211358</v>
      </c>
      <c r="T77" s="122">
        <v>47.071876428457429</v>
      </c>
      <c r="U77" s="122">
        <v>36.068905226320453</v>
      </c>
      <c r="V77" s="122">
        <v>47.321441367298149</v>
      </c>
      <c r="W77" s="122">
        <v>71.092207379711823</v>
      </c>
      <c r="X77" s="122">
        <v>66.105469142930545</v>
      </c>
      <c r="Y77" s="122">
        <v>67.578959133596399</v>
      </c>
      <c r="DA77" s="130" t="s">
        <v>2651</v>
      </c>
    </row>
    <row r="78" spans="1:105" ht="12" customHeight="1" x14ac:dyDescent="0.25">
      <c r="A78" s="97" t="s">
        <v>189</v>
      </c>
      <c r="B78" s="98">
        <v>36.492052103858093</v>
      </c>
      <c r="C78" s="98">
        <v>42.551100762676278</v>
      </c>
      <c r="D78" s="98">
        <v>33.14506729248609</v>
      </c>
      <c r="E78" s="98">
        <v>34.529285992394691</v>
      </c>
      <c r="F78" s="98">
        <v>41.543440131106571</v>
      </c>
      <c r="G78" s="98">
        <v>43.824569721069004</v>
      </c>
      <c r="H78" s="98">
        <v>35.168182522826164</v>
      </c>
      <c r="I78" s="98">
        <v>30.862937153580528</v>
      </c>
      <c r="J78" s="98">
        <v>22.640875438231344</v>
      </c>
      <c r="K78" s="98">
        <v>31.043358031294126</v>
      </c>
      <c r="L78" s="98">
        <v>32.295341073047375</v>
      </c>
      <c r="M78" s="98">
        <v>38.170709404896968</v>
      </c>
      <c r="N78" s="98">
        <v>29.312235098138331</v>
      </c>
      <c r="O78" s="98">
        <v>27.706493089280386</v>
      </c>
      <c r="P78" s="98">
        <v>25.289799683358698</v>
      </c>
      <c r="Q78" s="98">
        <v>25.424044899567889</v>
      </c>
      <c r="R78" s="98">
        <v>27.586175020916876</v>
      </c>
      <c r="S78" s="98">
        <v>29.62816698970116</v>
      </c>
      <c r="T78" s="98">
        <v>48.643830412292381</v>
      </c>
      <c r="U78" s="98">
        <v>37.276766740841936</v>
      </c>
      <c r="V78" s="98">
        <v>48.903388249475555</v>
      </c>
      <c r="W78" s="98">
        <v>73.45605641315781</v>
      </c>
      <c r="X78" s="98">
        <v>68.288960735324466</v>
      </c>
      <c r="Y78" s="98">
        <v>69.822580576831797</v>
      </c>
      <c r="DA78" s="63" t="s">
        <v>2652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2653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0</v>
      </c>
      <c r="C81" s="117">
        <f t="shared" si="28"/>
        <v>0</v>
      </c>
      <c r="D81" s="117">
        <f t="shared" si="28"/>
        <v>6.7614650860562363E-3</v>
      </c>
      <c r="E81" s="117">
        <f t="shared" si="28"/>
        <v>1.4580214319278957E-2</v>
      </c>
      <c r="F81" s="117">
        <f t="shared" si="28"/>
        <v>1.7377363573067257E-2</v>
      </c>
      <c r="G81" s="117">
        <f t="shared" si="28"/>
        <v>3.1790144848419619E-2</v>
      </c>
      <c r="H81" s="117">
        <f t="shared" si="28"/>
        <v>3.686509285247537E-2</v>
      </c>
      <c r="I81" s="117">
        <f t="shared" si="28"/>
        <v>5.1342215200026485E-2</v>
      </c>
      <c r="J81" s="117">
        <f t="shared" si="28"/>
        <v>5.1105467449251436E-2</v>
      </c>
      <c r="K81" s="117">
        <f t="shared" si="28"/>
        <v>5.5473967300622991E-2</v>
      </c>
      <c r="L81" s="117">
        <f t="shared" si="28"/>
        <v>5.4007642676227111E-2</v>
      </c>
      <c r="M81" s="117">
        <f t="shared" si="28"/>
        <v>6.0327905185715132E-2</v>
      </c>
      <c r="N81" s="117">
        <f t="shared" si="28"/>
        <v>5.5008130750041323E-2</v>
      </c>
      <c r="O81" s="117">
        <f t="shared" si="28"/>
        <v>5.9510773594493353E-2</v>
      </c>
      <c r="P81" s="117">
        <f t="shared" si="28"/>
        <v>8.9230460173693987E-2</v>
      </c>
      <c r="Q81" s="117">
        <f t="shared" si="28"/>
        <v>5.7964046708523523E-2</v>
      </c>
      <c r="R81" s="117">
        <f t="shared" ref="R81:V81" si="29">R82+R85+R87+R100</f>
        <v>6.0983653320833935E-2</v>
      </c>
      <c r="S81" s="117">
        <f t="shared" si="29"/>
        <v>5.9083821077278664E-2</v>
      </c>
      <c r="T81" s="117">
        <f t="shared" si="29"/>
        <v>5.4062099410223177E-2</v>
      </c>
      <c r="U81" s="117">
        <f t="shared" si="29"/>
        <v>5.3276617411212493E-2</v>
      </c>
      <c r="V81" s="117">
        <f t="shared" si="29"/>
        <v>4.7318818427026364E-2</v>
      </c>
      <c r="W81" s="117">
        <f t="shared" ref="W81:Y81" si="30">W82+W85+W87+W100</f>
        <v>4.2950161664055866E-2</v>
      </c>
      <c r="X81" s="117">
        <f t="shared" si="30"/>
        <v>3.7603727481212199E-2</v>
      </c>
      <c r="Y81" s="117">
        <f t="shared" si="30"/>
        <v>4.2392195572460323E-2</v>
      </c>
      <c r="DA81" s="129" t="s">
        <v>2654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2655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2656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2657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2658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2659</v>
      </c>
    </row>
    <row r="87" spans="1:105" ht="12" customHeight="1" x14ac:dyDescent="0.25">
      <c r="A87" s="121" t="s">
        <v>55</v>
      </c>
      <c r="B87" s="122">
        <v>0</v>
      </c>
      <c r="C87" s="122">
        <v>0</v>
      </c>
      <c r="D87" s="122">
        <v>6.7614650860562363E-3</v>
      </c>
      <c r="E87" s="122">
        <v>1.4580214319278957E-2</v>
      </c>
      <c r="F87" s="122">
        <v>1.7377363573067257E-2</v>
      </c>
      <c r="G87" s="122">
        <v>3.1790144848419619E-2</v>
      </c>
      <c r="H87" s="122">
        <v>3.686509285247537E-2</v>
      </c>
      <c r="I87" s="122">
        <v>5.1342215200026485E-2</v>
      </c>
      <c r="J87" s="122">
        <v>5.1105467449251436E-2</v>
      </c>
      <c r="K87" s="122">
        <v>5.5473967300622991E-2</v>
      </c>
      <c r="L87" s="122">
        <v>5.4007642676227111E-2</v>
      </c>
      <c r="M87" s="122">
        <v>6.0327905185715132E-2</v>
      </c>
      <c r="N87" s="122">
        <v>5.5008130750041323E-2</v>
      </c>
      <c r="O87" s="122">
        <v>5.9510773594493353E-2</v>
      </c>
      <c r="P87" s="122">
        <v>8.9230460173693987E-2</v>
      </c>
      <c r="Q87" s="122">
        <v>5.7964046708523523E-2</v>
      </c>
      <c r="R87" s="122">
        <v>6.0983653320833935E-2</v>
      </c>
      <c r="S87" s="122">
        <v>5.9083821077278664E-2</v>
      </c>
      <c r="T87" s="122">
        <v>5.4062099410223177E-2</v>
      </c>
      <c r="U87" s="122">
        <v>5.3276617411212493E-2</v>
      </c>
      <c r="V87" s="122">
        <v>4.7318818427026364E-2</v>
      </c>
      <c r="W87" s="122">
        <v>4.2950161664055866E-2</v>
      </c>
      <c r="X87" s="122">
        <v>3.7603727481212199E-2</v>
      </c>
      <c r="Y87" s="122">
        <v>4.2392195572460323E-2</v>
      </c>
      <c r="DA87" s="130" t="s">
        <v>2660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2661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2662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2663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2664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234.00851108690401</v>
      </c>
      <c r="E92" s="101">
        <v>273.20854213443965</v>
      </c>
      <c r="F92" s="101">
        <v>215.85205275467629</v>
      </c>
      <c r="G92" s="101">
        <v>268.74540717657987</v>
      </c>
      <c r="H92" s="101">
        <v>246.21722886772756</v>
      </c>
      <c r="I92" s="101">
        <v>264.87351949589515</v>
      </c>
      <c r="J92" s="101">
        <v>245.06977269515866</v>
      </c>
      <c r="K92" s="101">
        <v>250.48827750798986</v>
      </c>
      <c r="L92" s="101">
        <v>240.35021220201352</v>
      </c>
      <c r="M92" s="101">
        <v>256.49079199764407</v>
      </c>
      <c r="N92" s="101">
        <v>230.907029520289</v>
      </c>
      <c r="O92" s="101">
        <v>246.94659466211482</v>
      </c>
      <c r="P92" s="101">
        <v>353.61378461028778</v>
      </c>
      <c r="Q92" s="101">
        <v>253.91709029926014</v>
      </c>
      <c r="R92" s="101">
        <v>291.59993967686506</v>
      </c>
      <c r="S92" s="101">
        <v>299.47730087229672</v>
      </c>
      <c r="T92" s="101">
        <v>285.51888210086651</v>
      </c>
      <c r="U92" s="101">
        <v>273.46520292227711</v>
      </c>
      <c r="V92" s="101">
        <v>256.72634574520515</v>
      </c>
      <c r="W92" s="101">
        <v>270.31939280465042</v>
      </c>
      <c r="X92" s="101">
        <v>281.18984878901779</v>
      </c>
      <c r="Y92" s="101">
        <v>295.12073289239601</v>
      </c>
      <c r="DA92" s="131" t="s">
        <v>2665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2666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2667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2668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2669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2670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2671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2672</v>
      </c>
    </row>
    <row r="100" spans="1:105" ht="12" customHeight="1" x14ac:dyDescent="0.25">
      <c r="A100" s="121" t="s">
        <v>54</v>
      </c>
      <c r="B100" s="122">
        <v>0</v>
      </c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</v>
      </c>
      <c r="M100" s="122">
        <v>0</v>
      </c>
      <c r="N100" s="122">
        <v>0</v>
      </c>
      <c r="O100" s="122">
        <v>0</v>
      </c>
      <c r="P100" s="122">
        <v>0</v>
      </c>
      <c r="Q100" s="122">
        <v>0</v>
      </c>
      <c r="R100" s="122">
        <v>0</v>
      </c>
      <c r="S100" s="122">
        <v>0</v>
      </c>
      <c r="T100" s="122">
        <v>0</v>
      </c>
      <c r="U100" s="122">
        <v>0</v>
      </c>
      <c r="V100" s="122">
        <v>0</v>
      </c>
      <c r="W100" s="122">
        <v>0</v>
      </c>
      <c r="X100" s="122">
        <v>0</v>
      </c>
      <c r="Y100" s="122">
        <v>0</v>
      </c>
      <c r="DA100" s="130" t="s">
        <v>2673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2674</v>
      </c>
    </row>
    <row r="102" spans="1:105" ht="12" customHeight="1" x14ac:dyDescent="0.25">
      <c r="A102" s="97" t="s">
        <v>50</v>
      </c>
      <c r="B102" s="98">
        <v>0</v>
      </c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DA102" s="63" t="s">
        <v>2675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2676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2677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2678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2679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2680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2681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2682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2683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2684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2685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2686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2687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2688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2689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2690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2691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2692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2693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2694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2695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2696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2697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2698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2699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2700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2701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2702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2703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2704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2705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2706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2707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2708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2709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2710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2711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2712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</v>
      </c>
      <c r="C143" s="117">
        <f t="shared" si="49"/>
        <v>0</v>
      </c>
      <c r="D143" s="117">
        <f t="shared" si="49"/>
        <v>0.43818040362451144</v>
      </c>
      <c r="E143" s="117">
        <f t="shared" si="49"/>
        <v>0.75772944780868845</v>
      </c>
      <c r="F143" s="117">
        <f t="shared" si="49"/>
        <v>0.7025494548604645</v>
      </c>
      <c r="G143" s="117">
        <f t="shared" si="49"/>
        <v>1.0270579148411632</v>
      </c>
      <c r="H143" s="117">
        <f t="shared" si="49"/>
        <v>1.0032231508246787</v>
      </c>
      <c r="I143" s="117">
        <f t="shared" si="49"/>
        <v>1.1794826465394543</v>
      </c>
      <c r="J143" s="117">
        <f t="shared" si="49"/>
        <v>1.1143192453527591</v>
      </c>
      <c r="K143" s="117">
        <f t="shared" si="49"/>
        <v>1.1197989286669168</v>
      </c>
      <c r="L143" s="117">
        <f t="shared" si="49"/>
        <v>1.0507672015987422</v>
      </c>
      <c r="M143" s="117">
        <f t="shared" si="49"/>
        <v>1.1217996794205318</v>
      </c>
      <c r="N143" s="117">
        <f t="shared" si="49"/>
        <v>1.0463706456841511</v>
      </c>
      <c r="O143" s="117">
        <f t="shared" si="49"/>
        <v>1.1404723334626992</v>
      </c>
      <c r="P143" s="117">
        <f t="shared" si="49"/>
        <v>1.7602952160531276</v>
      </c>
      <c r="Q143" s="117">
        <f t="shared" si="49"/>
        <v>1.108994991923824</v>
      </c>
      <c r="R143" s="117">
        <f t="shared" ref="R143:V143" si="50">R144+R146+R148+R157</f>
        <v>1.1683303678072847</v>
      </c>
      <c r="S143" s="117">
        <f t="shared" si="50"/>
        <v>1.1358192251889139</v>
      </c>
      <c r="T143" s="117">
        <f t="shared" si="50"/>
        <v>1.0458847387738957</v>
      </c>
      <c r="U143" s="117">
        <f t="shared" si="50"/>
        <v>1.0256575198454088</v>
      </c>
      <c r="V143" s="117">
        <f t="shared" si="50"/>
        <v>1.0125182248164524</v>
      </c>
      <c r="W143" s="117">
        <f t="shared" ref="W143:Y143" si="51">W144+W146+W148+W157</f>
        <v>1.1864401947197019</v>
      </c>
      <c r="X143" s="117">
        <f t="shared" si="51"/>
        <v>1.4029170640888904</v>
      </c>
      <c r="Y143" s="117">
        <f t="shared" si="51"/>
        <v>1.5914544890962798</v>
      </c>
      <c r="DA143" s="129" t="s">
        <v>2713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2714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2715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2716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2717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0.43818040362451144</v>
      </c>
      <c r="E148" s="122">
        <v>0.75772944780868845</v>
      </c>
      <c r="F148" s="122">
        <v>0.7025494548604645</v>
      </c>
      <c r="G148" s="122">
        <v>1.0270579148411632</v>
      </c>
      <c r="H148" s="122">
        <v>1.0032231508246787</v>
      </c>
      <c r="I148" s="122">
        <v>1.1794826465394543</v>
      </c>
      <c r="J148" s="122">
        <v>1.1143192453527591</v>
      </c>
      <c r="K148" s="122">
        <v>1.1197989286669168</v>
      </c>
      <c r="L148" s="122">
        <v>1.0507672015987422</v>
      </c>
      <c r="M148" s="122">
        <v>1.1217996794205318</v>
      </c>
      <c r="N148" s="122">
        <v>1.0463706456841511</v>
      </c>
      <c r="O148" s="122">
        <v>1.1404723334626992</v>
      </c>
      <c r="P148" s="122">
        <v>1.7602952160531276</v>
      </c>
      <c r="Q148" s="122">
        <v>1.108994991923824</v>
      </c>
      <c r="R148" s="122">
        <v>1.1683303678072847</v>
      </c>
      <c r="S148" s="122">
        <v>1.1358192251889139</v>
      </c>
      <c r="T148" s="122">
        <v>1.0458847387738957</v>
      </c>
      <c r="U148" s="122">
        <v>1.0256575198454088</v>
      </c>
      <c r="V148" s="122">
        <v>1.0125182248164524</v>
      </c>
      <c r="W148" s="122">
        <v>1.1864401947197019</v>
      </c>
      <c r="X148" s="122">
        <v>1.4029170640888904</v>
      </c>
      <c r="Y148" s="122">
        <v>1.5914544890962798</v>
      </c>
      <c r="DA148" s="130" t="s">
        <v>2718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234.05122517164793</v>
      </c>
      <c r="E149" s="98">
        <v>273.34748236714262</v>
      </c>
      <c r="F149" s="98">
        <v>216.07673884762997</v>
      </c>
      <c r="G149" s="98">
        <v>269.22600874743267</v>
      </c>
      <c r="H149" s="98">
        <v>246.92764626111446</v>
      </c>
      <c r="I149" s="98">
        <v>265.74313605549645</v>
      </c>
      <c r="J149" s="98">
        <v>245.9665794053428</v>
      </c>
      <c r="K149" s="98">
        <v>251.61758582060838</v>
      </c>
      <c r="L149" s="98">
        <v>241.65127518041632</v>
      </c>
      <c r="M149" s="98">
        <v>258.55819958605531</v>
      </c>
      <c r="N149" s="98">
        <v>232.63857185140196</v>
      </c>
      <c r="O149" s="98">
        <v>247.42892130229782</v>
      </c>
      <c r="P149" s="98">
        <v>351.29608734275786</v>
      </c>
      <c r="Q149" s="98">
        <v>251.42634073419305</v>
      </c>
      <c r="R149" s="98">
        <v>287.01912067800851</v>
      </c>
      <c r="S149" s="98">
        <v>295.94392592687859</v>
      </c>
      <c r="T149" s="98">
        <v>284.40583906563177</v>
      </c>
      <c r="U149" s="98">
        <v>277.20003817409821</v>
      </c>
      <c r="V149" s="98">
        <v>258.33827830986883</v>
      </c>
      <c r="W149" s="98">
        <v>272.10437646592914</v>
      </c>
      <c r="X149" s="98">
        <v>279.4827389996662</v>
      </c>
      <c r="Y149" s="98">
        <v>293.42617670278321</v>
      </c>
      <c r="DA149" s="63" t="s">
        <v>2719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160.26007366652692</v>
      </c>
      <c r="E150" s="98">
        <v>178.93029529243145</v>
      </c>
      <c r="F150" s="98">
        <v>142.42638168695552</v>
      </c>
      <c r="G150" s="98">
        <v>161.92342335528451</v>
      </c>
      <c r="H150" s="98">
        <v>154.16215681828285</v>
      </c>
      <c r="I150" s="98">
        <v>162.97974184656155</v>
      </c>
      <c r="J150" s="98">
        <v>149.61409636735613</v>
      </c>
      <c r="K150" s="98">
        <v>154.55257323575239</v>
      </c>
      <c r="L150" s="98">
        <v>144.60580220043565</v>
      </c>
      <c r="M150" s="98">
        <v>153.07133789898421</v>
      </c>
      <c r="N150" s="98">
        <v>136.97943435048222</v>
      </c>
      <c r="O150" s="98">
        <v>154.79875920260974</v>
      </c>
      <c r="P150" s="98">
        <v>213.64565221102151</v>
      </c>
      <c r="Q150" s="98">
        <v>157.96154401622175</v>
      </c>
      <c r="R150" s="98">
        <v>192.43882419113305</v>
      </c>
      <c r="S150" s="98">
        <v>193.62521398966709</v>
      </c>
      <c r="T150" s="98">
        <v>199.9531972107751</v>
      </c>
      <c r="U150" s="98">
        <v>196.10862469895702</v>
      </c>
      <c r="V150" s="98">
        <v>182.83344493686846</v>
      </c>
      <c r="W150" s="98">
        <v>192.98149467069791</v>
      </c>
      <c r="X150" s="98">
        <v>198.01448947804141</v>
      </c>
      <c r="Y150" s="98">
        <v>210.45552570720699</v>
      </c>
      <c r="DA150" s="63" t="s">
        <v>2720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160.26007366652692</v>
      </c>
      <c r="E151" s="101">
        <v>178.93029529243145</v>
      </c>
      <c r="F151" s="101">
        <v>142.42638168695552</v>
      </c>
      <c r="G151" s="101">
        <v>161.92342335528451</v>
      </c>
      <c r="H151" s="101">
        <v>154.16215681828285</v>
      </c>
      <c r="I151" s="101">
        <v>162.97974184656155</v>
      </c>
      <c r="J151" s="101">
        <v>149.61409636735613</v>
      </c>
      <c r="K151" s="101">
        <v>154.55257323575239</v>
      </c>
      <c r="L151" s="101">
        <v>144.60580220043565</v>
      </c>
      <c r="M151" s="101">
        <v>153.07133789898421</v>
      </c>
      <c r="N151" s="101">
        <v>136.97943435048222</v>
      </c>
      <c r="O151" s="101">
        <v>154.79875920260974</v>
      </c>
      <c r="P151" s="101">
        <v>213.64565221102151</v>
      </c>
      <c r="Q151" s="101">
        <v>157.96154401622175</v>
      </c>
      <c r="R151" s="101">
        <v>192.43882419113305</v>
      </c>
      <c r="S151" s="101">
        <v>193.62521398966709</v>
      </c>
      <c r="T151" s="101">
        <v>199.9531972107751</v>
      </c>
      <c r="U151" s="101">
        <v>196.10862469895702</v>
      </c>
      <c r="V151" s="101">
        <v>182.83344493686846</v>
      </c>
      <c r="W151" s="101">
        <v>192.98149467069791</v>
      </c>
      <c r="X151" s="101">
        <v>198.01448947804141</v>
      </c>
      <c r="Y151" s="101">
        <v>210.45552570720699</v>
      </c>
      <c r="DA151" s="131" t="s">
        <v>2721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2722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2723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2724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2725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2726</v>
      </c>
    </row>
    <row r="157" spans="1:105" ht="12" customHeight="1" x14ac:dyDescent="0.25">
      <c r="A157" s="121" t="s">
        <v>54</v>
      </c>
      <c r="B157" s="122">
        <v>0</v>
      </c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X157" s="122">
        <v>0</v>
      </c>
      <c r="Y157" s="122">
        <v>0</v>
      </c>
      <c r="DA157" s="130" t="s">
        <v>2727</v>
      </c>
    </row>
    <row r="158" spans="1:105" ht="12" customHeight="1" x14ac:dyDescent="0.25">
      <c r="A158" s="97" t="s">
        <v>50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2728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2729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0</v>
      </c>
      <c r="C161" s="117">
        <f t="shared" si="54"/>
        <v>0</v>
      </c>
      <c r="D161" s="117">
        <f t="shared" si="54"/>
        <v>0.15052570337046209</v>
      </c>
      <c r="E161" s="117">
        <f t="shared" si="54"/>
        <v>0.3401936506088285</v>
      </c>
      <c r="F161" s="117">
        <f t="shared" si="54"/>
        <v>0.40256189962166655</v>
      </c>
      <c r="G161" s="117">
        <f t="shared" si="54"/>
        <v>0.74101879733934295</v>
      </c>
      <c r="H161" s="117">
        <f t="shared" si="54"/>
        <v>0.88520086274198284</v>
      </c>
      <c r="I161" s="117">
        <f t="shared" si="54"/>
        <v>1.120750320475119</v>
      </c>
      <c r="J161" s="117">
        <f t="shared" si="54"/>
        <v>1.0712816399377532</v>
      </c>
      <c r="K161" s="117">
        <f t="shared" si="54"/>
        <v>1.1057915281633963</v>
      </c>
      <c r="L161" s="117">
        <f t="shared" si="54"/>
        <v>1.0400278420779974</v>
      </c>
      <c r="M161" s="117">
        <f t="shared" si="54"/>
        <v>1.112094884232981</v>
      </c>
      <c r="N161" s="117">
        <f t="shared" si="54"/>
        <v>1.0549211524032633</v>
      </c>
      <c r="O161" s="117">
        <f t="shared" si="54"/>
        <v>1.1589752904877457</v>
      </c>
      <c r="P161" s="117">
        <f t="shared" si="54"/>
        <v>1.7710983221585392</v>
      </c>
      <c r="Q161" s="117">
        <f t="shared" si="54"/>
        <v>1.0957950289904757</v>
      </c>
      <c r="R161" s="117">
        <f t="shared" ref="R161:V161" si="55">R162+R164+R166+R175</f>
        <v>1.1536446455227687</v>
      </c>
      <c r="S161" s="117">
        <f t="shared" si="55"/>
        <v>1.1019314886431759</v>
      </c>
      <c r="T161" s="117">
        <f t="shared" si="55"/>
        <v>1.0209568594274385</v>
      </c>
      <c r="U161" s="117">
        <f t="shared" si="55"/>
        <v>0.99993220142635586</v>
      </c>
      <c r="V161" s="117">
        <f t="shared" si="55"/>
        <v>0.98290421918271231</v>
      </c>
      <c r="W161" s="117">
        <f t="shared" ref="W161:Y161" si="56">W162+W164+W166+W175</f>
        <v>1.1693540725649663</v>
      </c>
      <c r="X161" s="117">
        <f t="shared" si="56"/>
        <v>1.3357090447573243</v>
      </c>
      <c r="Y161" s="117">
        <f t="shared" si="56"/>
        <v>1.5356393782379711</v>
      </c>
      <c r="DA161" s="129" t="s">
        <v>2730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2731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2732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2733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2734</v>
      </c>
    </row>
    <row r="166" spans="1:105" ht="12" customHeight="1" x14ac:dyDescent="0.25">
      <c r="A166" s="121" t="s">
        <v>55</v>
      </c>
      <c r="B166" s="122">
        <v>0</v>
      </c>
      <c r="C166" s="122">
        <v>0</v>
      </c>
      <c r="D166" s="122">
        <v>0.15052570337046209</v>
      </c>
      <c r="E166" s="122">
        <v>0.3401936506088285</v>
      </c>
      <c r="F166" s="122">
        <v>0.40256189962166655</v>
      </c>
      <c r="G166" s="122">
        <v>0.74101879733934295</v>
      </c>
      <c r="H166" s="122">
        <v>0.88520086274198284</v>
      </c>
      <c r="I166" s="122">
        <v>1.120750320475119</v>
      </c>
      <c r="J166" s="122">
        <v>1.0712816399377532</v>
      </c>
      <c r="K166" s="122">
        <v>1.1057915281633963</v>
      </c>
      <c r="L166" s="122">
        <v>1.0400278420779974</v>
      </c>
      <c r="M166" s="122">
        <v>1.112094884232981</v>
      </c>
      <c r="N166" s="122">
        <v>1.0549211524032633</v>
      </c>
      <c r="O166" s="122">
        <v>1.1589752904877457</v>
      </c>
      <c r="P166" s="122">
        <v>1.7710983221585392</v>
      </c>
      <c r="Q166" s="122">
        <v>1.0957950289904757</v>
      </c>
      <c r="R166" s="122">
        <v>1.1536446455227687</v>
      </c>
      <c r="S166" s="122">
        <v>1.1019314886431759</v>
      </c>
      <c r="T166" s="122">
        <v>1.0209568594274385</v>
      </c>
      <c r="U166" s="122">
        <v>0.99993220142635586</v>
      </c>
      <c r="V166" s="122">
        <v>0.98290421918271231</v>
      </c>
      <c r="W166" s="122">
        <v>1.1693540725649663</v>
      </c>
      <c r="X166" s="122">
        <v>1.3357090447573243</v>
      </c>
      <c r="Y166" s="122">
        <v>1.5356393782379711</v>
      </c>
      <c r="DA166" s="130" t="s">
        <v>2735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234.27281503815578</v>
      </c>
      <c r="E167" s="98">
        <v>273.64243870446819</v>
      </c>
      <c r="F167" s="98">
        <v>216.30823156634784</v>
      </c>
      <c r="G167" s="98">
        <v>269.49838589593321</v>
      </c>
      <c r="H167" s="98">
        <v>247.11265077560921</v>
      </c>
      <c r="I167" s="98">
        <v>266.0734245584531</v>
      </c>
      <c r="J167" s="98">
        <v>246.34543059076952</v>
      </c>
      <c r="K167" s="98">
        <v>252.01394415176509</v>
      </c>
      <c r="L167" s="98">
        <v>241.97562957208092</v>
      </c>
      <c r="M167" s="98">
        <v>258.35363625824624</v>
      </c>
      <c r="N167" s="98">
        <v>231.21605758888131</v>
      </c>
      <c r="O167" s="98">
        <v>245.02874051186569</v>
      </c>
      <c r="P167" s="98">
        <v>349.15889384520233</v>
      </c>
      <c r="Q167" s="98">
        <v>250.26696350790442</v>
      </c>
      <c r="R167" s="98">
        <v>286.37766587543325</v>
      </c>
      <c r="S167" s="98">
        <v>294.94464178370504</v>
      </c>
      <c r="T167" s="98">
        <v>284.73616533828533</v>
      </c>
      <c r="U167" s="98">
        <v>277.30268435760547</v>
      </c>
      <c r="V167" s="98">
        <v>259.09444886658542</v>
      </c>
      <c r="W167" s="98">
        <v>272.80067826286614</v>
      </c>
      <c r="X167" s="98">
        <v>281.87098585879608</v>
      </c>
      <c r="Y167" s="98">
        <v>296.10408241829373</v>
      </c>
      <c r="DA167" s="63" t="s">
        <v>2736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160.26007366652692</v>
      </c>
      <c r="E168" s="98">
        <v>179.41556050913866</v>
      </c>
      <c r="F168" s="98">
        <v>142.81264701369176</v>
      </c>
      <c r="G168" s="98">
        <v>162.14993234889556</v>
      </c>
      <c r="H168" s="98">
        <v>154.37780884854655</v>
      </c>
      <c r="I168" s="98">
        <v>163.68358487845518</v>
      </c>
      <c r="J168" s="98">
        <v>149.83381568403635</v>
      </c>
      <c r="K168" s="98">
        <v>154.6696502503502</v>
      </c>
      <c r="L168" s="98">
        <v>144.84633161039906</v>
      </c>
      <c r="M168" s="98">
        <v>153.32594841963342</v>
      </c>
      <c r="N168" s="98">
        <v>137.03344063172202</v>
      </c>
      <c r="O168" s="98">
        <v>155.39202526676689</v>
      </c>
      <c r="P168" s="98">
        <v>219.28159234392032</v>
      </c>
      <c r="Q168" s="98">
        <v>161.30748735256623</v>
      </c>
      <c r="R168" s="98">
        <v>196.51506569324297</v>
      </c>
      <c r="S168" s="98">
        <v>195.35546290013795</v>
      </c>
      <c r="T168" s="98">
        <v>201.7399934367954</v>
      </c>
      <c r="U168" s="98">
        <v>192.58109314636087</v>
      </c>
      <c r="V168" s="98">
        <v>184.61304839244102</v>
      </c>
      <c r="W168" s="98">
        <v>190.64659157969061</v>
      </c>
      <c r="X168" s="98">
        <v>200.69704137645911</v>
      </c>
      <c r="Y168" s="98">
        <v>213.97061329160377</v>
      </c>
      <c r="DA168" s="63" t="s">
        <v>2737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160.26007366652692</v>
      </c>
      <c r="E169" s="101">
        <v>179.41556050913866</v>
      </c>
      <c r="F169" s="101">
        <v>142.81264701369176</v>
      </c>
      <c r="G169" s="101">
        <v>162.14993234889556</v>
      </c>
      <c r="H169" s="101">
        <v>154.37780884854655</v>
      </c>
      <c r="I169" s="101">
        <v>163.68358487845518</v>
      </c>
      <c r="J169" s="101">
        <v>149.83381568403635</v>
      </c>
      <c r="K169" s="101">
        <v>154.6696502503502</v>
      </c>
      <c r="L169" s="101">
        <v>144.84633161039906</v>
      </c>
      <c r="M169" s="101">
        <v>153.32594841963342</v>
      </c>
      <c r="N169" s="101">
        <v>137.03344063172202</v>
      </c>
      <c r="O169" s="101">
        <v>155.39202526676689</v>
      </c>
      <c r="P169" s="101">
        <v>219.28159234392032</v>
      </c>
      <c r="Q169" s="101">
        <v>161.30748735256623</v>
      </c>
      <c r="R169" s="101">
        <v>196.51506569324297</v>
      </c>
      <c r="S169" s="101">
        <v>195.35546290013795</v>
      </c>
      <c r="T169" s="101">
        <v>201.7399934367954</v>
      </c>
      <c r="U169" s="101">
        <v>192.58109314636087</v>
      </c>
      <c r="V169" s="101">
        <v>184.61304839244102</v>
      </c>
      <c r="W169" s="101">
        <v>190.64659157969061</v>
      </c>
      <c r="X169" s="101">
        <v>200.69704137645911</v>
      </c>
      <c r="Y169" s="101">
        <v>213.97061329160377</v>
      </c>
      <c r="DA169" s="131" t="s">
        <v>2738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2739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2740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2741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2742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2743</v>
      </c>
    </row>
    <row r="175" spans="1:105" ht="12" customHeight="1" x14ac:dyDescent="0.25">
      <c r="A175" s="121" t="s">
        <v>54</v>
      </c>
      <c r="B175" s="122">
        <v>0</v>
      </c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0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X175" s="122">
        <v>0</v>
      </c>
      <c r="Y175" s="122">
        <v>0</v>
      </c>
      <c r="DA175" s="130" t="s">
        <v>2744</v>
      </c>
    </row>
    <row r="176" spans="1:105" ht="12" customHeight="1" x14ac:dyDescent="0.25">
      <c r="A176" s="97" t="s">
        <v>50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2745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2746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2748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2749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X5" s="99">
        <v>0</v>
      </c>
      <c r="Y5" s="99">
        <v>0</v>
      </c>
      <c r="DA5" s="63" t="s">
        <v>2750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2751</v>
      </c>
    </row>
    <row r="7" spans="1:105" ht="12.95" customHeight="1" x14ac:dyDescent="0.25">
      <c r="A7" s="121" t="s">
        <v>92</v>
      </c>
      <c r="B7" s="123">
        <f t="shared" ref="B7:Y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2752</v>
      </c>
    </row>
    <row r="8" spans="1:105" ht="12" customHeight="1" x14ac:dyDescent="0.25">
      <c r="A8" s="97" t="s">
        <v>53</v>
      </c>
      <c r="B8" s="99">
        <f>RES_hhdet_fech!B8/RES_summary!B$19</f>
        <v>0</v>
      </c>
      <c r="C8" s="99">
        <f>RES_hhdet_fech!C8/RES_summary!C$19</f>
        <v>0</v>
      </c>
      <c r="D8" s="99">
        <f>RES_hhdet_fech!D8/RES_summary!D$19</f>
        <v>0</v>
      </c>
      <c r="E8" s="99">
        <f>RES_hhdet_fech!E8/RES_summary!E$19</f>
        <v>0</v>
      </c>
      <c r="F8" s="99">
        <f>RES_hhdet_fech!F8/RES_summary!F$19</f>
        <v>0</v>
      </c>
      <c r="G8" s="99">
        <f>RES_hhdet_fech!G8/RES_summary!G$19</f>
        <v>0</v>
      </c>
      <c r="H8" s="99">
        <f>RES_hhdet_fech!H8/RES_summary!H$19</f>
        <v>0</v>
      </c>
      <c r="I8" s="99">
        <f>RES_hhdet_fech!I8/RES_summary!I$19</f>
        <v>0</v>
      </c>
      <c r="J8" s="99">
        <f>RES_hhdet_fech!J8/RES_summary!J$19</f>
        <v>0</v>
      </c>
      <c r="K8" s="99">
        <f>RES_hhdet_fech!K8/RES_summary!K$19</f>
        <v>0</v>
      </c>
      <c r="L8" s="99">
        <f>RES_hhdet_fech!L8/RES_summary!L$19</f>
        <v>0</v>
      </c>
      <c r="M8" s="99">
        <f>RES_hhdet_fech!M8/RES_summary!M$19</f>
        <v>0</v>
      </c>
      <c r="N8" s="99">
        <f>RES_hhdet_fech!N8/RES_summary!N$19</f>
        <v>0</v>
      </c>
      <c r="O8" s="99">
        <f>RES_hhdet_fech!O8/RES_summary!O$19</f>
        <v>0</v>
      </c>
      <c r="P8" s="99">
        <f>RES_hhdet_fech!P8/RES_summary!P$19</f>
        <v>0</v>
      </c>
      <c r="Q8" s="99">
        <f>RES_hhdet_fech!Q8/RES_summary!Q$19</f>
        <v>0</v>
      </c>
      <c r="R8" s="99">
        <f>RES_hhdet_fech!R8/RES_summary!R$19</f>
        <v>0</v>
      </c>
      <c r="S8" s="99">
        <f>RES_hhdet_fech!S8/RES_summary!S$19</f>
        <v>0</v>
      </c>
      <c r="T8" s="99">
        <f>RES_hhdet_fech!T8/RES_summary!T$19</f>
        <v>0</v>
      </c>
      <c r="U8" s="99">
        <f>RES_hhdet_fech!U8/RES_summary!U$19</f>
        <v>0</v>
      </c>
      <c r="V8" s="99">
        <f>RES_hhdet_fech!V8/RES_summary!V$19</f>
        <v>0</v>
      </c>
      <c r="W8" s="99">
        <f>RES_hhdet_fech!W8/RES_summary!W$19</f>
        <v>0</v>
      </c>
      <c r="X8" s="99">
        <f>RES_hhdet_fech!X8/RES_summary!X$19</f>
        <v>0</v>
      </c>
      <c r="Y8" s="99">
        <f>RES_hhdet_fech!Y8/RES_summary!Y$19</f>
        <v>0</v>
      </c>
      <c r="DA8" s="63" t="s">
        <v>2753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2754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2755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2756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2757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2758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2759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2760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2761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2762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2763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2764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2765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2766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2767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0</v>
      </c>
      <c r="C24" s="118">
        <f t="shared" si="7"/>
        <v>0</v>
      </c>
      <c r="D24" s="118">
        <f t="shared" si="7"/>
        <v>240.04746952306982</v>
      </c>
      <c r="E24" s="118">
        <f t="shared" si="7"/>
        <v>281.49726314096836</v>
      </c>
      <c r="F24" s="118">
        <f t="shared" si="7"/>
        <v>217.89263699927611</v>
      </c>
      <c r="G24" s="118">
        <f t="shared" si="7"/>
        <v>282.85792573066061</v>
      </c>
      <c r="H24" s="118">
        <f t="shared" si="7"/>
        <v>255.20845178669521</v>
      </c>
      <c r="I24" s="118">
        <f t="shared" si="7"/>
        <v>267.47873078164218</v>
      </c>
      <c r="J24" s="118">
        <f t="shared" si="7"/>
        <v>253.15956165032782</v>
      </c>
      <c r="K24" s="118">
        <f t="shared" si="7"/>
        <v>255.87444191197756</v>
      </c>
      <c r="L24" s="118">
        <f t="shared" si="7"/>
        <v>307.92163290991152</v>
      </c>
      <c r="M24" s="118">
        <f t="shared" si="7"/>
        <v>287.75781435010146</v>
      </c>
      <c r="N24" s="118">
        <f t="shared" si="7"/>
        <v>278.44181997079903</v>
      </c>
      <c r="O24" s="118">
        <f t="shared" si="7"/>
        <v>257.76504551027824</v>
      </c>
      <c r="P24" s="118">
        <f t="shared" si="7"/>
        <v>326.63569836212548</v>
      </c>
      <c r="Q24" s="118">
        <f t="shared" si="7"/>
        <v>227.70361597490029</v>
      </c>
      <c r="R24" s="118">
        <f t="shared" ref="R24:V24" si="8">R25+R28+R30+R39</f>
        <v>256.88734593297625</v>
      </c>
      <c r="S24" s="118">
        <f t="shared" si="8"/>
        <v>259.36648598043621</v>
      </c>
      <c r="T24" s="118">
        <f t="shared" si="8"/>
        <v>241.24894020581024</v>
      </c>
      <c r="U24" s="118">
        <f t="shared" si="8"/>
        <v>234.65415125048145</v>
      </c>
      <c r="V24" s="118">
        <f t="shared" si="8"/>
        <v>231.101311966938</v>
      </c>
      <c r="W24" s="118">
        <f t="shared" ref="W24:Y24" si="9">W25+W28+W30+W39</f>
        <v>225.6984573565764</v>
      </c>
      <c r="X24" s="118">
        <f t="shared" si="9"/>
        <v>213.62503779175955</v>
      </c>
      <c r="Y24" s="118">
        <f t="shared" si="9"/>
        <v>202.00386994933638</v>
      </c>
      <c r="DA24" s="129" t="s">
        <v>2768</v>
      </c>
    </row>
    <row r="25" spans="1:105" ht="12.95" customHeight="1" x14ac:dyDescent="0.25">
      <c r="A25" s="121" t="s">
        <v>57</v>
      </c>
      <c r="B25" s="123">
        <f t="shared" ref="B25:Q25" si="10">SUM(B26:B27)</f>
        <v>0</v>
      </c>
      <c r="C25" s="123">
        <f t="shared" si="10"/>
        <v>0</v>
      </c>
      <c r="D25" s="123">
        <f t="shared" si="10"/>
        <v>226.3010241208369</v>
      </c>
      <c r="E25" s="123">
        <f t="shared" si="10"/>
        <v>267.53769894262092</v>
      </c>
      <c r="F25" s="123">
        <f t="shared" si="10"/>
        <v>203.69239545933542</v>
      </c>
      <c r="G25" s="123">
        <f t="shared" si="10"/>
        <v>268.06056745732843</v>
      </c>
      <c r="H25" s="123">
        <f t="shared" si="10"/>
        <v>240.05934711756299</v>
      </c>
      <c r="I25" s="123">
        <f t="shared" si="10"/>
        <v>252.50300427295693</v>
      </c>
      <c r="J25" s="123">
        <f t="shared" si="10"/>
        <v>239.17746521934123</v>
      </c>
      <c r="K25" s="123">
        <f t="shared" si="10"/>
        <v>241.01273049117515</v>
      </c>
      <c r="L25" s="123">
        <f t="shared" si="10"/>
        <v>292.94797866792538</v>
      </c>
      <c r="M25" s="123">
        <f t="shared" si="10"/>
        <v>272.31074383420082</v>
      </c>
      <c r="N25" s="123">
        <f t="shared" si="10"/>
        <v>263.0465894632606</v>
      </c>
      <c r="O25" s="123">
        <f t="shared" si="10"/>
        <v>241.0581456922686</v>
      </c>
      <c r="P25" s="123">
        <f t="shared" si="10"/>
        <v>310.07541537131743</v>
      </c>
      <c r="Q25" s="123">
        <f t="shared" si="10"/>
        <v>209.74664791760483</v>
      </c>
      <c r="R25" s="123">
        <f t="shared" ref="R25:V25" si="11">SUM(R26:R27)</f>
        <v>237.69805700928706</v>
      </c>
      <c r="S25" s="123">
        <f t="shared" si="11"/>
        <v>241.19450260471052</v>
      </c>
      <c r="T25" s="123">
        <f t="shared" si="11"/>
        <v>222.26710438298497</v>
      </c>
      <c r="U25" s="123">
        <f t="shared" si="11"/>
        <v>216.18064789790515</v>
      </c>
      <c r="V25" s="123">
        <f t="shared" si="11"/>
        <v>213.48383272370765</v>
      </c>
      <c r="W25" s="123">
        <f t="shared" ref="W25:Y25" si="12">SUM(W26:W27)</f>
        <v>207.00161955390027</v>
      </c>
      <c r="X25" s="123">
        <f t="shared" si="12"/>
        <v>195.69749300288808</v>
      </c>
      <c r="Y25" s="123">
        <f t="shared" si="12"/>
        <v>183.52403822830698</v>
      </c>
      <c r="DA25" s="130" t="s">
        <v>2769</v>
      </c>
    </row>
    <row r="26" spans="1:105" ht="12" customHeight="1" x14ac:dyDescent="0.25">
      <c r="A26" s="97" t="s">
        <v>74</v>
      </c>
      <c r="B26" s="99">
        <v>0</v>
      </c>
      <c r="C26" s="99">
        <v>0</v>
      </c>
      <c r="D26" s="99">
        <v>223.52102016536983</v>
      </c>
      <c r="E26" s="99">
        <v>264.31527615808034</v>
      </c>
      <c r="F26" s="99">
        <v>201.30736111067364</v>
      </c>
      <c r="G26" s="99">
        <v>264.93584409453962</v>
      </c>
      <c r="H26" s="99">
        <v>237.33074876727011</v>
      </c>
      <c r="I26" s="99">
        <v>249.6854859630393</v>
      </c>
      <c r="J26" s="99">
        <v>236.54562224643831</v>
      </c>
      <c r="K26" s="99">
        <v>238.41116636341741</v>
      </c>
      <c r="L26" s="99">
        <v>289.80425024748985</v>
      </c>
      <c r="M26" s="99">
        <v>269.42719363511202</v>
      </c>
      <c r="N26" s="99">
        <v>260.25018702012301</v>
      </c>
      <c r="O26" s="99">
        <v>238.51149550406885</v>
      </c>
      <c r="P26" s="99">
        <v>306.76480541293984</v>
      </c>
      <c r="Q26" s="99">
        <v>207.516082289754</v>
      </c>
      <c r="R26" s="99">
        <v>235.15679756855954</v>
      </c>
      <c r="S26" s="99">
        <v>238.5813634107509</v>
      </c>
      <c r="T26" s="99">
        <v>219.75796123429441</v>
      </c>
      <c r="U26" s="99">
        <v>213.65265867398503</v>
      </c>
      <c r="V26" s="99">
        <v>210.92289823798899</v>
      </c>
      <c r="W26" s="99">
        <v>204.46795525167934</v>
      </c>
      <c r="X26" s="99">
        <v>193.26424154786466</v>
      </c>
      <c r="Y26" s="99">
        <v>181.21617395493917</v>
      </c>
      <c r="DA26" s="63" t="s">
        <v>2770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2.7800039554670732</v>
      </c>
      <c r="E27" s="99">
        <v>3.2224227845405791</v>
      </c>
      <c r="F27" s="99">
        <v>2.3850343486617662</v>
      </c>
      <c r="G27" s="99">
        <v>3.124723362788826</v>
      </c>
      <c r="H27" s="99">
        <v>2.7285983502928985</v>
      </c>
      <c r="I27" s="99">
        <v>2.8175183099176206</v>
      </c>
      <c r="J27" s="99">
        <v>2.6318429729029069</v>
      </c>
      <c r="K27" s="99">
        <v>2.6015641277577282</v>
      </c>
      <c r="L27" s="99">
        <v>3.1437284204355547</v>
      </c>
      <c r="M27" s="99">
        <v>2.8835501990888113</v>
      </c>
      <c r="N27" s="99">
        <v>2.7964024431376062</v>
      </c>
      <c r="O27" s="99">
        <v>2.546650188199747</v>
      </c>
      <c r="P27" s="99">
        <v>3.3106099583775834</v>
      </c>
      <c r="Q27" s="99">
        <v>2.2305656278508357</v>
      </c>
      <c r="R27" s="99">
        <v>2.5412594407275217</v>
      </c>
      <c r="S27" s="99">
        <v>2.6131391939596282</v>
      </c>
      <c r="T27" s="99">
        <v>2.5091431486905447</v>
      </c>
      <c r="U27" s="99">
        <v>2.5279892239201156</v>
      </c>
      <c r="V27" s="99">
        <v>2.5609344857186533</v>
      </c>
      <c r="W27" s="99">
        <v>2.5336643022209326</v>
      </c>
      <c r="X27" s="99">
        <v>2.4332514550234228</v>
      </c>
      <c r="Y27" s="99">
        <v>2.3078642733678234</v>
      </c>
      <c r="DA27" s="63" t="s">
        <v>2771</v>
      </c>
    </row>
    <row r="28" spans="1:105" ht="12.95" customHeight="1" x14ac:dyDescent="0.25">
      <c r="A28" s="121" t="s">
        <v>92</v>
      </c>
      <c r="B28" s="123">
        <f t="shared" ref="B28:Y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1.54222777075179E-3</v>
      </c>
      <c r="F28" s="123">
        <f t="shared" si="13"/>
        <v>3.5799181068309001E-3</v>
      </c>
      <c r="G28" s="123">
        <f t="shared" si="13"/>
        <v>5.6871885606481669E-3</v>
      </c>
      <c r="H28" s="123">
        <f t="shared" si="13"/>
        <v>7.6487714681271182E-3</v>
      </c>
      <c r="I28" s="123">
        <f t="shared" si="13"/>
        <v>7.8104505973117999E-3</v>
      </c>
      <c r="J28" s="123">
        <f t="shared" si="13"/>
        <v>8.1438529086979364E-3</v>
      </c>
      <c r="K28" s="123">
        <f t="shared" si="13"/>
        <v>8.5242211900064691E-3</v>
      </c>
      <c r="L28" s="123">
        <f t="shared" si="13"/>
        <v>8.624826509065377E-3</v>
      </c>
      <c r="M28" s="123">
        <f t="shared" si="13"/>
        <v>6.4548462766086867E-3</v>
      </c>
      <c r="N28" s="123">
        <f t="shared" si="13"/>
        <v>4.1831430262491203E-3</v>
      </c>
      <c r="O28" s="123">
        <f t="shared" si="13"/>
        <v>2.6360097985554712E-3</v>
      </c>
      <c r="P28" s="123">
        <f t="shared" si="13"/>
        <v>4.4435515647731358E-3</v>
      </c>
      <c r="Q28" s="123">
        <f t="shared" si="13"/>
        <v>6.5570917709217684E-3</v>
      </c>
      <c r="R28" s="123">
        <f t="shared" si="13"/>
        <v>8.3449238664866868E-3</v>
      </c>
      <c r="S28" s="123">
        <f t="shared" si="13"/>
        <v>9.7612923178159172E-3</v>
      </c>
      <c r="T28" s="123">
        <f t="shared" si="13"/>
        <v>1.147644642886524E-2</v>
      </c>
      <c r="U28" s="123">
        <f t="shared" si="13"/>
        <v>1.2128065961519236E-2</v>
      </c>
      <c r="V28" s="123">
        <f t="shared" si="13"/>
        <v>1.3771123156591463E-2</v>
      </c>
      <c r="W28" s="123">
        <f t="shared" si="13"/>
        <v>1.3808811276060144E-2</v>
      </c>
      <c r="X28" s="123">
        <f t="shared" si="13"/>
        <v>1.4651621104494892E-2</v>
      </c>
      <c r="Y28" s="123">
        <f t="shared" si="13"/>
        <v>1.5724881271354737E-2</v>
      </c>
      <c r="DA28" s="130" t="s">
        <v>2772</v>
      </c>
    </row>
    <row r="29" spans="1:105" ht="12" customHeight="1" x14ac:dyDescent="0.25">
      <c r="A29" s="97" t="s">
        <v>53</v>
      </c>
      <c r="B29" s="99">
        <f>RES_hhdet_fech!B29/RES_summary!B$19</f>
        <v>0</v>
      </c>
      <c r="C29" s="99">
        <f>RES_hhdet_fech!C29/RES_summary!C$19</f>
        <v>0</v>
      </c>
      <c r="D29" s="99">
        <f>RES_hhdet_fech!D29/RES_summary!D$19</f>
        <v>0</v>
      </c>
      <c r="E29" s="99">
        <f>RES_hhdet_fech!E29/RES_summary!E$19</f>
        <v>1.54222777075179E-3</v>
      </c>
      <c r="F29" s="99">
        <f>RES_hhdet_fech!F29/RES_summary!F$19</f>
        <v>3.5799181068309001E-3</v>
      </c>
      <c r="G29" s="99">
        <f>RES_hhdet_fech!G29/RES_summary!G$19</f>
        <v>5.6871885606481669E-3</v>
      </c>
      <c r="H29" s="99">
        <f>RES_hhdet_fech!H29/RES_summary!H$19</f>
        <v>7.6487714681271182E-3</v>
      </c>
      <c r="I29" s="99">
        <f>RES_hhdet_fech!I29/RES_summary!I$19</f>
        <v>7.8104505973117999E-3</v>
      </c>
      <c r="J29" s="99">
        <f>RES_hhdet_fech!J29/RES_summary!J$19</f>
        <v>8.1438529086979364E-3</v>
      </c>
      <c r="K29" s="99">
        <f>RES_hhdet_fech!K29/RES_summary!K$19</f>
        <v>8.5242211900064691E-3</v>
      </c>
      <c r="L29" s="99">
        <f>RES_hhdet_fech!L29/RES_summary!L$19</f>
        <v>8.624826509065377E-3</v>
      </c>
      <c r="M29" s="99">
        <f>RES_hhdet_fech!M29/RES_summary!M$19</f>
        <v>6.4548462766086867E-3</v>
      </c>
      <c r="N29" s="99">
        <f>RES_hhdet_fech!N29/RES_summary!N$19</f>
        <v>4.1831430262491203E-3</v>
      </c>
      <c r="O29" s="99">
        <f>RES_hhdet_fech!O29/RES_summary!O$19</f>
        <v>2.6360097985554712E-3</v>
      </c>
      <c r="P29" s="99">
        <f>RES_hhdet_fech!P29/RES_summary!P$19</f>
        <v>4.4435515647731358E-3</v>
      </c>
      <c r="Q29" s="99">
        <f>RES_hhdet_fech!Q29/RES_summary!Q$19</f>
        <v>6.5570917709217684E-3</v>
      </c>
      <c r="R29" s="99">
        <f>RES_hhdet_fech!R29/RES_summary!R$19</f>
        <v>8.3449238664866868E-3</v>
      </c>
      <c r="S29" s="99">
        <f>RES_hhdet_fech!S29/RES_summary!S$19</f>
        <v>9.7612923178159172E-3</v>
      </c>
      <c r="T29" s="99">
        <f>RES_hhdet_fech!T29/RES_summary!T$19</f>
        <v>1.147644642886524E-2</v>
      </c>
      <c r="U29" s="99">
        <f>RES_hhdet_fech!U29/RES_summary!U$19</f>
        <v>1.2128065961519236E-2</v>
      </c>
      <c r="V29" s="99">
        <f>RES_hhdet_fech!V29/RES_summary!V$19</f>
        <v>1.3771123156591463E-2</v>
      </c>
      <c r="W29" s="99">
        <f>RES_hhdet_fech!W29/RES_summary!W$19</f>
        <v>1.3808811276060144E-2</v>
      </c>
      <c r="X29" s="99">
        <f>RES_hhdet_fech!X29/RES_summary!X$19</f>
        <v>1.4651621104494892E-2</v>
      </c>
      <c r="Y29" s="99">
        <f>RES_hhdet_fech!Y29/RES_summary!Y$19</f>
        <v>1.5724881271354737E-2</v>
      </c>
      <c r="DA29" s="63" t="s">
        <v>2773</v>
      </c>
    </row>
    <row r="30" spans="1:105" ht="12" customHeight="1" x14ac:dyDescent="0.25">
      <c r="A30" s="121" t="s">
        <v>55</v>
      </c>
      <c r="B30" s="123">
        <v>0</v>
      </c>
      <c r="C30" s="123">
        <v>0</v>
      </c>
      <c r="D30" s="123">
        <v>12.064765261381854</v>
      </c>
      <c r="E30" s="123">
        <v>12.20978190391401</v>
      </c>
      <c r="F30" s="123">
        <v>12.367135694975573</v>
      </c>
      <c r="G30" s="123">
        <v>12.872481504907551</v>
      </c>
      <c r="H30" s="123">
        <v>13.164214071042359</v>
      </c>
      <c r="I30" s="123">
        <v>12.999437418679662</v>
      </c>
      <c r="J30" s="123">
        <v>12.092948443419262</v>
      </c>
      <c r="K30" s="123">
        <v>12.77813066973075</v>
      </c>
      <c r="L30" s="123">
        <v>12.732296485126927</v>
      </c>
      <c r="M30" s="123">
        <v>13.194967939867743</v>
      </c>
      <c r="N30" s="123">
        <v>13.092773192706382</v>
      </c>
      <c r="O30" s="123">
        <v>14.181595280376076</v>
      </c>
      <c r="P30" s="123">
        <v>14.046128285373459</v>
      </c>
      <c r="Q30" s="123">
        <v>15.229532755684005</v>
      </c>
      <c r="R30" s="123">
        <v>16.462940972370081</v>
      </c>
      <c r="S30" s="123">
        <v>15.232966678714195</v>
      </c>
      <c r="T30" s="123">
        <v>15.912865582178066</v>
      </c>
      <c r="U30" s="123">
        <v>15.433358782396413</v>
      </c>
      <c r="V30" s="123">
        <v>14.591635550144643</v>
      </c>
      <c r="W30" s="123">
        <v>15.688279220538393</v>
      </c>
      <c r="X30" s="123">
        <v>15.037595353743278</v>
      </c>
      <c r="Y30" s="123">
        <v>15.562940616253771</v>
      </c>
      <c r="DA30" s="130" t="s">
        <v>2774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10.857456600677086</v>
      </c>
      <c r="E31" s="99">
        <v>12.693788953460398</v>
      </c>
      <c r="F31" s="99">
        <v>10.059183140974161</v>
      </c>
      <c r="G31" s="99">
        <v>12.566291145309714</v>
      </c>
      <c r="H31" s="99">
        <v>11.56130165543032</v>
      </c>
      <c r="I31" s="99">
        <v>12.475950036466024</v>
      </c>
      <c r="J31" s="99">
        <v>11.595837383157422</v>
      </c>
      <c r="K31" s="99">
        <v>11.922589006492814</v>
      </c>
      <c r="L31" s="99">
        <v>11.498438527170364</v>
      </c>
      <c r="M31" s="99">
        <v>12.368206959920256</v>
      </c>
      <c r="N31" s="99">
        <v>10.942459404311327</v>
      </c>
      <c r="O31" s="99">
        <v>11.631170705066033</v>
      </c>
      <c r="P31" s="99">
        <v>16.000630406847957</v>
      </c>
      <c r="Q31" s="99">
        <v>11.574239823809423</v>
      </c>
      <c r="R31" s="99">
        <v>13.478853570885173</v>
      </c>
      <c r="S31" s="99">
        <v>14.224450097826253</v>
      </c>
      <c r="T31" s="99">
        <v>14.155682073355623</v>
      </c>
      <c r="U31" s="99">
        <v>13.941205702901032</v>
      </c>
      <c r="V31" s="99">
        <v>12.87809667700394</v>
      </c>
      <c r="W31" s="99">
        <v>0</v>
      </c>
      <c r="X31" s="99">
        <v>0</v>
      </c>
      <c r="Y31" s="99">
        <v>0</v>
      </c>
      <c r="DA31" s="63" t="s">
        <v>2775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2776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2777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2778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12.2399750469546</v>
      </c>
      <c r="E35" s="102">
        <v>12.368922655449012</v>
      </c>
      <c r="F35" s="102">
        <v>12.53267379682188</v>
      </c>
      <c r="G35" s="102">
        <v>13.061990587592444</v>
      </c>
      <c r="H35" s="102">
        <v>13.35276441765903</v>
      </c>
      <c r="I35" s="102">
        <v>13.282128669253165</v>
      </c>
      <c r="J35" s="102">
        <v>12.371230876372714</v>
      </c>
      <c r="K35" s="102">
        <v>13.060664042279068</v>
      </c>
      <c r="L35" s="102">
        <v>13.032525822275192</v>
      </c>
      <c r="M35" s="102">
        <v>13.511729096069553</v>
      </c>
      <c r="N35" s="102">
        <v>13.395444049698975</v>
      </c>
      <c r="O35" s="102">
        <v>14.468205798408956</v>
      </c>
      <c r="P35" s="102">
        <v>14.313627156566685</v>
      </c>
      <c r="Q35" s="102">
        <v>15.498373742278279</v>
      </c>
      <c r="R35" s="102">
        <v>16.707580216888566</v>
      </c>
      <c r="S35" s="102">
        <v>15.452919811449107</v>
      </c>
      <c r="T35" s="102">
        <v>16.092754366413025</v>
      </c>
      <c r="U35" s="102">
        <v>15.581471546483366</v>
      </c>
      <c r="V35" s="102">
        <v>14.717182586004835</v>
      </c>
      <c r="W35" s="102">
        <v>15.799621363372372</v>
      </c>
      <c r="X35" s="102">
        <v>15.144756037998597</v>
      </c>
      <c r="Y35" s="102">
        <v>15.66412878173186</v>
      </c>
      <c r="DA35" s="131" t="s">
        <v>2779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10.846099259736063</v>
      </c>
      <c r="E36" s="105">
        <v>10.837940551081942</v>
      </c>
      <c r="F36" s="105">
        <v>11.002817340030004</v>
      </c>
      <c r="G36" s="105">
        <v>11.198679915487425</v>
      </c>
      <c r="H36" s="105">
        <v>11.556742748361971</v>
      </c>
      <c r="I36" s="105">
        <v>11.432566557864325</v>
      </c>
      <c r="J36" s="105">
        <v>10.63172252593561</v>
      </c>
      <c r="K36" s="105">
        <v>11.263843875973789</v>
      </c>
      <c r="L36" s="105">
        <v>11.194120584605548</v>
      </c>
      <c r="M36" s="105">
        <v>11.591548788096526</v>
      </c>
      <c r="N36" s="105">
        <v>11.520215305202674</v>
      </c>
      <c r="O36" s="105">
        <v>12.653035273405877</v>
      </c>
      <c r="P36" s="105">
        <v>12.54489347669559</v>
      </c>
      <c r="Q36" s="105">
        <v>13.6898706740653</v>
      </c>
      <c r="R36" s="105">
        <v>14.980420758317528</v>
      </c>
      <c r="S36" s="105">
        <v>13.876673912045808</v>
      </c>
      <c r="T36" s="105">
        <v>14.743830855374981</v>
      </c>
      <c r="U36" s="105">
        <v>14.41260870381169</v>
      </c>
      <c r="V36" s="105">
        <v>13.683808723793391</v>
      </c>
      <c r="W36" s="105">
        <v>14.834472392568921</v>
      </c>
      <c r="X36" s="105">
        <v>14.227697518969427</v>
      </c>
      <c r="Y36" s="105">
        <v>14.780454121954619</v>
      </c>
      <c r="DA36" s="132" t="s">
        <v>2780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8.374657320017187</v>
      </c>
      <c r="E37" s="99">
        <v>8.1098832983996125</v>
      </c>
      <c r="F37" s="99">
        <v>8.2671157116000895</v>
      </c>
      <c r="G37" s="99">
        <v>7.8574047754853567</v>
      </c>
      <c r="H37" s="99">
        <v>8.3253020330336867</v>
      </c>
      <c r="I37" s="99">
        <v>8.1480992296743757</v>
      </c>
      <c r="J37" s="99">
        <v>7.5245496344067337</v>
      </c>
      <c r="K37" s="99">
        <v>8.016890810026867</v>
      </c>
      <c r="L37" s="99">
        <v>7.8066046825961051</v>
      </c>
      <c r="M37" s="99">
        <v>7.9739976571529141</v>
      </c>
      <c r="N37" s="99">
        <v>7.8688918370877463</v>
      </c>
      <c r="O37" s="99">
        <v>8.9640873207969207</v>
      </c>
      <c r="P37" s="99">
        <v>8.8622693011370171</v>
      </c>
      <c r="Q37" s="99">
        <v>9.9632599550182679</v>
      </c>
      <c r="R37" s="99">
        <v>11.277340044586728</v>
      </c>
      <c r="S37" s="99">
        <v>10.198972564711347</v>
      </c>
      <c r="T37" s="99">
        <v>11.119541377274384</v>
      </c>
      <c r="U37" s="99">
        <v>10.868044655848033</v>
      </c>
      <c r="V37" s="99">
        <v>10.213203101684627</v>
      </c>
      <c r="W37" s="99">
        <v>11.446814453558375</v>
      </c>
      <c r="X37" s="99">
        <v>10.980617250339426</v>
      </c>
      <c r="Y37" s="99">
        <v>11.466606417548279</v>
      </c>
      <c r="DA37" s="63" t="s">
        <v>2781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2.4714419397188765</v>
      </c>
      <c r="E38" s="99">
        <v>2.7280572526823312</v>
      </c>
      <c r="F38" s="99">
        <v>2.7357016284299176</v>
      </c>
      <c r="G38" s="99">
        <v>3.3412751400020704</v>
      </c>
      <c r="H38" s="99">
        <v>3.2314407153282843</v>
      </c>
      <c r="I38" s="99">
        <v>3.2844673281899506</v>
      </c>
      <c r="J38" s="99">
        <v>3.1071728915288754</v>
      </c>
      <c r="K38" s="99">
        <v>3.2469530659469217</v>
      </c>
      <c r="L38" s="99">
        <v>3.3875159020094441</v>
      </c>
      <c r="M38" s="99">
        <v>3.6175511309436117</v>
      </c>
      <c r="N38" s="99">
        <v>3.6513234681149251</v>
      </c>
      <c r="O38" s="99">
        <v>3.6889479526089555</v>
      </c>
      <c r="P38" s="99">
        <v>3.6826241755585718</v>
      </c>
      <c r="Q38" s="99">
        <v>3.726610719047033</v>
      </c>
      <c r="R38" s="99">
        <v>3.7030807137308019</v>
      </c>
      <c r="S38" s="99">
        <v>3.6777013473344615</v>
      </c>
      <c r="T38" s="99">
        <v>3.6242894781005979</v>
      </c>
      <c r="U38" s="99">
        <v>3.5445640479636573</v>
      </c>
      <c r="V38" s="99">
        <v>3.4706056221087644</v>
      </c>
      <c r="W38" s="99">
        <v>3.3876579390105479</v>
      </c>
      <c r="X38" s="99">
        <v>3.24708026863</v>
      </c>
      <c r="Y38" s="99">
        <v>3.3138477044063404</v>
      </c>
      <c r="DA38" s="63" t="s">
        <v>2782</v>
      </c>
    </row>
    <row r="39" spans="1:105" ht="12" customHeight="1" x14ac:dyDescent="0.25">
      <c r="A39" s="121" t="s">
        <v>54</v>
      </c>
      <c r="B39" s="123">
        <v>0</v>
      </c>
      <c r="C39" s="123">
        <v>0</v>
      </c>
      <c r="D39" s="123">
        <v>1.681680140851064</v>
      </c>
      <c r="E39" s="123">
        <v>1.7482400666626692</v>
      </c>
      <c r="F39" s="123">
        <v>1.8295259268582766</v>
      </c>
      <c r="G39" s="123">
        <v>1.9191895798639536</v>
      </c>
      <c r="H39" s="123">
        <v>1.9772418266217389</v>
      </c>
      <c r="I39" s="123">
        <v>1.9684786394083049</v>
      </c>
      <c r="J39" s="123">
        <v>1.881004134658649</v>
      </c>
      <c r="K39" s="123">
        <v>2.0750565298816448</v>
      </c>
      <c r="L39" s="123">
        <v>2.2327329303501444</v>
      </c>
      <c r="M39" s="123">
        <v>2.2456477297562896</v>
      </c>
      <c r="N39" s="123">
        <v>2.2982741718058097</v>
      </c>
      <c r="O39" s="123">
        <v>2.5226685278349845</v>
      </c>
      <c r="P39" s="123">
        <v>2.5097111538698291</v>
      </c>
      <c r="Q39" s="123">
        <v>2.7208782098405186</v>
      </c>
      <c r="R39" s="123">
        <v>2.7180030274526348</v>
      </c>
      <c r="S39" s="123">
        <v>2.9292554046936643</v>
      </c>
      <c r="T39" s="123">
        <v>3.0574937942183484</v>
      </c>
      <c r="U39" s="123">
        <v>3.0280165042183551</v>
      </c>
      <c r="V39" s="123">
        <v>3.0120725699290927</v>
      </c>
      <c r="W39" s="123">
        <v>2.994749770861695</v>
      </c>
      <c r="X39" s="123">
        <v>2.8752978140236882</v>
      </c>
      <c r="Y39" s="123">
        <v>2.9011662235042888</v>
      </c>
      <c r="DA39" s="130" t="s">
        <v>2783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X40" s="99">
        <v>0</v>
      </c>
      <c r="Y40" s="99">
        <v>0</v>
      </c>
      <c r="DA40" s="63" t="s">
        <v>2784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1.681680140851064</v>
      </c>
      <c r="E41" s="110">
        <v>1.7482400666626692</v>
      </c>
      <c r="F41" s="110">
        <v>1.8295259268582766</v>
      </c>
      <c r="G41" s="110">
        <v>1.9191895798639536</v>
      </c>
      <c r="H41" s="110">
        <v>1.9772418266217389</v>
      </c>
      <c r="I41" s="110">
        <v>1.9684786394083049</v>
      </c>
      <c r="J41" s="110">
        <v>1.881004134658649</v>
      </c>
      <c r="K41" s="110">
        <v>2.0750565298816448</v>
      </c>
      <c r="L41" s="110">
        <v>2.2327329303501444</v>
      </c>
      <c r="M41" s="110">
        <v>2.2456477297562896</v>
      </c>
      <c r="N41" s="110">
        <v>2.2982741718058097</v>
      </c>
      <c r="O41" s="110">
        <v>2.5226685278349845</v>
      </c>
      <c r="P41" s="110">
        <v>2.5097111538698291</v>
      </c>
      <c r="Q41" s="110">
        <v>2.7208782098405186</v>
      </c>
      <c r="R41" s="110">
        <v>2.7180030274526348</v>
      </c>
      <c r="S41" s="110">
        <v>2.9292554046936643</v>
      </c>
      <c r="T41" s="110">
        <v>3.0574937942183484</v>
      </c>
      <c r="U41" s="110">
        <v>3.0280165042183551</v>
      </c>
      <c r="V41" s="110">
        <v>3.0120725699290927</v>
      </c>
      <c r="W41" s="110">
        <v>2.994749770861695</v>
      </c>
      <c r="X41" s="110">
        <v>2.8752978140236882</v>
      </c>
      <c r="Y41" s="110">
        <v>2.9011662235042888</v>
      </c>
      <c r="DA41" s="60" t="s">
        <v>2785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291.90407660443577</v>
      </c>
      <c r="C43" s="118">
        <f t="shared" si="14"/>
        <v>297.91710743195421</v>
      </c>
      <c r="D43" s="118">
        <f t="shared" si="14"/>
        <v>297.72293730240136</v>
      </c>
      <c r="E43" s="118">
        <f t="shared" si="14"/>
        <v>312.07080440777804</v>
      </c>
      <c r="F43" s="118">
        <f t="shared" si="14"/>
        <v>251.38507237886606</v>
      </c>
      <c r="G43" s="118">
        <f t="shared" si="14"/>
        <v>383.41916120480317</v>
      </c>
      <c r="H43" s="118">
        <f t="shared" si="14"/>
        <v>324.97446919912119</v>
      </c>
      <c r="I43" s="118">
        <f t="shared" si="14"/>
        <v>306.18280137385858</v>
      </c>
      <c r="J43" s="118">
        <f t="shared" si="14"/>
        <v>312.29482571933249</v>
      </c>
      <c r="K43" s="118">
        <f t="shared" si="14"/>
        <v>324.43899904963422</v>
      </c>
      <c r="L43" s="118">
        <f t="shared" si="14"/>
        <v>342.46525910358974</v>
      </c>
      <c r="M43" s="118">
        <f t="shared" si="14"/>
        <v>320.76724258422365</v>
      </c>
      <c r="N43" s="118">
        <f t="shared" si="14"/>
        <v>324.20848626073871</v>
      </c>
      <c r="O43" s="118">
        <f t="shared" si="14"/>
        <v>304.17183601104432</v>
      </c>
      <c r="P43" s="118">
        <f t="shared" si="14"/>
        <v>279.81244793099285</v>
      </c>
      <c r="Q43" s="118">
        <f t="shared" si="14"/>
        <v>290.52016776586748</v>
      </c>
      <c r="R43" s="118">
        <f t="shared" ref="R43:V43" si="15">R44+R47+R49+R58</f>
        <v>279.57180302231524</v>
      </c>
      <c r="S43" s="118">
        <f t="shared" si="15"/>
        <v>289.76335998912748</v>
      </c>
      <c r="T43" s="118">
        <f t="shared" si="15"/>
        <v>270.24468411366036</v>
      </c>
      <c r="U43" s="118">
        <f t="shared" si="15"/>
        <v>263.33638751881944</v>
      </c>
      <c r="V43" s="118">
        <f t="shared" si="15"/>
        <v>280.4804937826824</v>
      </c>
      <c r="W43" s="118">
        <f t="shared" ref="W43:Y43" si="16">W44+W47+W49+W58</f>
        <v>297.4902764891861</v>
      </c>
      <c r="X43" s="118">
        <f t="shared" si="16"/>
        <v>240.01151287525653</v>
      </c>
      <c r="Y43" s="118">
        <f t="shared" si="16"/>
        <v>239.5463805142071</v>
      </c>
      <c r="DA43" s="129" t="s">
        <v>2786</v>
      </c>
    </row>
    <row r="44" spans="1:105" ht="12.95" customHeight="1" x14ac:dyDescent="0.25">
      <c r="A44" s="121" t="s">
        <v>57</v>
      </c>
      <c r="B44" s="123">
        <f t="shared" ref="B44:Q44" si="17">SUM(B45:B46)</f>
        <v>273.20603643562276</v>
      </c>
      <c r="C44" s="123">
        <f t="shared" si="17"/>
        <v>280.34146667060759</v>
      </c>
      <c r="D44" s="123">
        <f t="shared" si="17"/>
        <v>280.18684853597949</v>
      </c>
      <c r="E44" s="123">
        <f t="shared" si="17"/>
        <v>294.13741014306129</v>
      </c>
      <c r="F44" s="123">
        <f t="shared" si="17"/>
        <v>236.18330151672478</v>
      </c>
      <c r="G44" s="123">
        <f t="shared" si="17"/>
        <v>362.30669801624748</v>
      </c>
      <c r="H44" s="123">
        <f t="shared" si="17"/>
        <v>306.49704023300706</v>
      </c>
      <c r="I44" s="123">
        <f t="shared" si="17"/>
        <v>288.21828788919765</v>
      </c>
      <c r="J44" s="123">
        <f t="shared" si="17"/>
        <v>294.60940764285658</v>
      </c>
      <c r="K44" s="123">
        <f t="shared" si="17"/>
        <v>305.60798374148544</v>
      </c>
      <c r="L44" s="123">
        <f t="shared" si="17"/>
        <v>325.9640564884088</v>
      </c>
      <c r="M44" s="123">
        <f t="shared" si="17"/>
        <v>302.99915541513775</v>
      </c>
      <c r="N44" s="123">
        <f t="shared" si="17"/>
        <v>306.32653412349686</v>
      </c>
      <c r="O44" s="123">
        <f t="shared" si="17"/>
        <v>284.49373139648878</v>
      </c>
      <c r="P44" s="123">
        <f t="shared" si="17"/>
        <v>260.16213416501779</v>
      </c>
      <c r="Q44" s="123">
        <f t="shared" si="17"/>
        <v>268.59614013886005</v>
      </c>
      <c r="R44" s="123">
        <f t="shared" ref="R44:V44" si="18">SUM(R45:R46)</f>
        <v>258.11598379954847</v>
      </c>
      <c r="S44" s="123">
        <f t="shared" si="18"/>
        <v>268.65067197231969</v>
      </c>
      <c r="T44" s="123">
        <f t="shared" si="18"/>
        <v>248.67751361316311</v>
      </c>
      <c r="U44" s="123">
        <f t="shared" si="18"/>
        <v>240.96514717158823</v>
      </c>
      <c r="V44" s="123">
        <f t="shared" si="18"/>
        <v>256.11334650146347</v>
      </c>
      <c r="W44" s="123">
        <f t="shared" ref="W44:Y44" si="19">SUM(W45:W46)</f>
        <v>278.84170688709622</v>
      </c>
      <c r="X44" s="123">
        <f t="shared" si="19"/>
        <v>221.06027454228789</v>
      </c>
      <c r="Y44" s="123">
        <f t="shared" si="19"/>
        <v>220.64133255735641</v>
      </c>
      <c r="DA44" s="130" t="s">
        <v>2787</v>
      </c>
    </row>
    <row r="45" spans="1:105" ht="12" customHeight="1" x14ac:dyDescent="0.25">
      <c r="A45" s="97" t="s">
        <v>211</v>
      </c>
      <c r="B45" s="99">
        <v>270.38861464009921</v>
      </c>
      <c r="C45" s="99">
        <v>277.52163686451718</v>
      </c>
      <c r="D45" s="99">
        <v>277.44402973261305</v>
      </c>
      <c r="E45" s="99">
        <v>291.32466064929559</v>
      </c>
      <c r="F45" s="99">
        <v>233.99489000835601</v>
      </c>
      <c r="G45" s="99">
        <v>358.95939065454132</v>
      </c>
      <c r="H45" s="99">
        <v>303.74102442908855</v>
      </c>
      <c r="I45" s="99">
        <v>285.67076538316149</v>
      </c>
      <c r="J45" s="99">
        <v>292.03788647626436</v>
      </c>
      <c r="K45" s="99">
        <v>302.96775748925177</v>
      </c>
      <c r="L45" s="99">
        <v>323.11896531887209</v>
      </c>
      <c r="M45" s="99">
        <v>300.27519173214023</v>
      </c>
      <c r="N45" s="99">
        <v>303.38789447731682</v>
      </c>
      <c r="O45" s="99">
        <v>281.60453496745168</v>
      </c>
      <c r="P45" s="99">
        <v>257.55193255675624</v>
      </c>
      <c r="Q45" s="99">
        <v>265.91948943627642</v>
      </c>
      <c r="R45" s="99">
        <v>255.55755765137332</v>
      </c>
      <c r="S45" s="99">
        <v>266.01626343719209</v>
      </c>
      <c r="T45" s="99">
        <v>246.2412236248436</v>
      </c>
      <c r="U45" s="99">
        <v>238.56761332631487</v>
      </c>
      <c r="V45" s="99">
        <v>253.52517707609309</v>
      </c>
      <c r="W45" s="99">
        <v>275.98496462933895</v>
      </c>
      <c r="X45" s="99">
        <v>218.77948563185296</v>
      </c>
      <c r="Y45" s="99">
        <v>218.35024518781358</v>
      </c>
      <c r="DA45" s="63" t="s">
        <v>2788</v>
      </c>
    </row>
    <row r="46" spans="1:105" ht="12" customHeight="1" x14ac:dyDescent="0.25">
      <c r="A46" s="97" t="s">
        <v>53</v>
      </c>
      <c r="B46" s="99">
        <v>2.8174217955235377</v>
      </c>
      <c r="C46" s="99">
        <v>2.8198298060904259</v>
      </c>
      <c r="D46" s="99">
        <v>2.7428188033664349</v>
      </c>
      <c r="E46" s="99">
        <v>2.8127494937657054</v>
      </c>
      <c r="F46" s="99">
        <v>2.188411508368783</v>
      </c>
      <c r="G46" s="99">
        <v>3.3473073617061484</v>
      </c>
      <c r="H46" s="99">
        <v>2.7560158039184821</v>
      </c>
      <c r="I46" s="99">
        <v>2.5475225060361408</v>
      </c>
      <c r="J46" s="99">
        <v>2.5715211665922282</v>
      </c>
      <c r="K46" s="99">
        <v>2.6402262522336977</v>
      </c>
      <c r="L46" s="99">
        <v>2.845091169536726</v>
      </c>
      <c r="M46" s="99">
        <v>2.7239636829975247</v>
      </c>
      <c r="N46" s="99">
        <v>2.9386396461800142</v>
      </c>
      <c r="O46" s="99">
        <v>2.8891964290371255</v>
      </c>
      <c r="P46" s="99">
        <v>2.6102016082615411</v>
      </c>
      <c r="Q46" s="99">
        <v>2.676650702583633</v>
      </c>
      <c r="R46" s="99">
        <v>2.5584261481751569</v>
      </c>
      <c r="S46" s="99">
        <v>2.6344085351276059</v>
      </c>
      <c r="T46" s="99">
        <v>2.4362899883195159</v>
      </c>
      <c r="U46" s="99">
        <v>2.397533845273355</v>
      </c>
      <c r="V46" s="99">
        <v>2.5881694253704088</v>
      </c>
      <c r="W46" s="99">
        <v>2.8567422577573027</v>
      </c>
      <c r="X46" s="99">
        <v>2.2807889104349282</v>
      </c>
      <c r="Y46" s="99">
        <v>2.2910873695428227</v>
      </c>
      <c r="DA46" s="63" t="s">
        <v>2789</v>
      </c>
    </row>
    <row r="47" spans="1:105" ht="12.95" customHeight="1" x14ac:dyDescent="0.25">
      <c r="A47" s="121" t="s">
        <v>92</v>
      </c>
      <c r="B47" s="123">
        <f t="shared" ref="B47:Y47" si="20">B48</f>
        <v>3.6981690431588466E-3</v>
      </c>
      <c r="C47" s="123">
        <f t="shared" si="20"/>
        <v>3.9852292105455435E-3</v>
      </c>
      <c r="D47" s="123">
        <f t="shared" si="20"/>
        <v>4.3396987239427741E-3</v>
      </c>
      <c r="E47" s="123">
        <f t="shared" si="20"/>
        <v>4.123320100448493E-3</v>
      </c>
      <c r="F47" s="123">
        <f t="shared" si="20"/>
        <v>3.8103827602806572E-3</v>
      </c>
      <c r="G47" s="123">
        <f t="shared" si="20"/>
        <v>3.0768315964426868E-3</v>
      </c>
      <c r="H47" s="123">
        <f t="shared" si="20"/>
        <v>2.471174843098993E-3</v>
      </c>
      <c r="I47" s="123">
        <f t="shared" si="20"/>
        <v>2.2157892429713584E-3</v>
      </c>
      <c r="J47" s="123">
        <f t="shared" si="20"/>
        <v>2.275379296984772E-3</v>
      </c>
      <c r="K47" s="123">
        <f t="shared" si="20"/>
        <v>1.9416382504060983E-3</v>
      </c>
      <c r="L47" s="123">
        <f t="shared" si="20"/>
        <v>2.2520579435197168E-3</v>
      </c>
      <c r="M47" s="123">
        <f t="shared" si="20"/>
        <v>3.184497643929684E-3</v>
      </c>
      <c r="N47" s="123">
        <f t="shared" si="20"/>
        <v>5.7835651373736386E-3</v>
      </c>
      <c r="O47" s="123">
        <f t="shared" si="20"/>
        <v>8.5195447713994864E-3</v>
      </c>
      <c r="P47" s="123">
        <f t="shared" si="20"/>
        <v>1.1612631545960445E-2</v>
      </c>
      <c r="Q47" s="123">
        <f t="shared" si="20"/>
        <v>1.2275971937408679E-2</v>
      </c>
      <c r="R47" s="123">
        <f t="shared" si="20"/>
        <v>1.3000331427915001E-2</v>
      </c>
      <c r="S47" s="123">
        <f t="shared" si="20"/>
        <v>1.2789774304986817E-2</v>
      </c>
      <c r="T47" s="123">
        <f t="shared" si="20"/>
        <v>1.1838715505254256E-2</v>
      </c>
      <c r="U47" s="123">
        <f t="shared" si="20"/>
        <v>9.1469619073269882E-3</v>
      </c>
      <c r="V47" s="123">
        <f t="shared" si="20"/>
        <v>7.0754231357354341E-3</v>
      </c>
      <c r="W47" s="123">
        <f t="shared" si="20"/>
        <v>6.106905070550837E-3</v>
      </c>
      <c r="X47" s="123">
        <f t="shared" si="20"/>
        <v>6.6735768700279183E-3</v>
      </c>
      <c r="Y47" s="123">
        <f t="shared" si="20"/>
        <v>7.2703483769429277E-3</v>
      </c>
      <c r="DA47" s="130" t="s">
        <v>2790</v>
      </c>
    </row>
    <row r="48" spans="1:105" ht="12" customHeight="1" x14ac:dyDescent="0.25">
      <c r="A48" s="97" t="s">
        <v>53</v>
      </c>
      <c r="B48" s="99">
        <f>RES_hhdet_fech!B48/RES_summary!B$19</f>
        <v>3.6981690431588466E-3</v>
      </c>
      <c r="C48" s="99">
        <f>RES_hhdet_fech!C48/RES_summary!C$19</f>
        <v>3.9852292105455435E-3</v>
      </c>
      <c r="D48" s="99">
        <f>RES_hhdet_fech!D48/RES_summary!D$19</f>
        <v>4.3396987239427741E-3</v>
      </c>
      <c r="E48" s="99">
        <f>RES_hhdet_fech!E48/RES_summary!E$19</f>
        <v>4.123320100448493E-3</v>
      </c>
      <c r="F48" s="99">
        <f>RES_hhdet_fech!F48/RES_summary!F$19</f>
        <v>3.8103827602806572E-3</v>
      </c>
      <c r="G48" s="99">
        <f>RES_hhdet_fech!G48/RES_summary!G$19</f>
        <v>3.0768315964426868E-3</v>
      </c>
      <c r="H48" s="99">
        <f>RES_hhdet_fech!H48/RES_summary!H$19</f>
        <v>2.471174843098993E-3</v>
      </c>
      <c r="I48" s="99">
        <f>RES_hhdet_fech!I48/RES_summary!I$19</f>
        <v>2.2157892429713584E-3</v>
      </c>
      <c r="J48" s="99">
        <f>RES_hhdet_fech!J48/RES_summary!J$19</f>
        <v>2.275379296984772E-3</v>
      </c>
      <c r="K48" s="99">
        <f>RES_hhdet_fech!K48/RES_summary!K$19</f>
        <v>1.9416382504060983E-3</v>
      </c>
      <c r="L48" s="99">
        <f>RES_hhdet_fech!L48/RES_summary!L$19</f>
        <v>2.2520579435197168E-3</v>
      </c>
      <c r="M48" s="99">
        <f>RES_hhdet_fech!M48/RES_summary!M$19</f>
        <v>3.184497643929684E-3</v>
      </c>
      <c r="N48" s="99">
        <f>RES_hhdet_fech!N48/RES_summary!N$19</f>
        <v>5.7835651373736386E-3</v>
      </c>
      <c r="O48" s="99">
        <f>RES_hhdet_fech!O48/RES_summary!O$19</f>
        <v>8.5195447713994864E-3</v>
      </c>
      <c r="P48" s="99">
        <f>RES_hhdet_fech!P48/RES_summary!P$19</f>
        <v>1.1612631545960445E-2</v>
      </c>
      <c r="Q48" s="99">
        <f>RES_hhdet_fech!Q48/RES_summary!Q$19</f>
        <v>1.2275971937408679E-2</v>
      </c>
      <c r="R48" s="99">
        <f>RES_hhdet_fech!R48/RES_summary!R$19</f>
        <v>1.3000331427915001E-2</v>
      </c>
      <c r="S48" s="99">
        <f>RES_hhdet_fech!S48/RES_summary!S$19</f>
        <v>1.2789774304986817E-2</v>
      </c>
      <c r="T48" s="99">
        <f>RES_hhdet_fech!T48/RES_summary!T$19</f>
        <v>1.1838715505254256E-2</v>
      </c>
      <c r="U48" s="99">
        <f>RES_hhdet_fech!U48/RES_summary!U$19</f>
        <v>9.1469619073269882E-3</v>
      </c>
      <c r="V48" s="99">
        <f>RES_hhdet_fech!V48/RES_summary!V$19</f>
        <v>7.0754231357354341E-3</v>
      </c>
      <c r="W48" s="99">
        <f>RES_hhdet_fech!W48/RES_summary!W$19</f>
        <v>6.106905070550837E-3</v>
      </c>
      <c r="X48" s="99">
        <f>RES_hhdet_fech!X48/RES_summary!X$19</f>
        <v>6.6735768700279183E-3</v>
      </c>
      <c r="Y48" s="99">
        <f>RES_hhdet_fech!Y48/RES_summary!Y$19</f>
        <v>7.2703483769429277E-3</v>
      </c>
      <c r="DA48" s="63" t="s">
        <v>2791</v>
      </c>
    </row>
    <row r="49" spans="1:105" ht="12" customHeight="1" x14ac:dyDescent="0.25">
      <c r="A49" s="121" t="s">
        <v>55</v>
      </c>
      <c r="B49" s="123">
        <v>17.003640121462855</v>
      </c>
      <c r="C49" s="123">
        <v>15.892923187027957</v>
      </c>
      <c r="D49" s="123">
        <v>15.823970884179445</v>
      </c>
      <c r="E49" s="123">
        <v>16.156908705616978</v>
      </c>
      <c r="F49" s="123">
        <v>13.347511274684038</v>
      </c>
      <c r="G49" s="123">
        <v>19.176958030502345</v>
      </c>
      <c r="H49" s="123">
        <v>16.493728330130832</v>
      </c>
      <c r="I49" s="123">
        <v>15.993628863820717</v>
      </c>
      <c r="J49" s="123">
        <v>15.800951732605075</v>
      </c>
      <c r="K49" s="123">
        <v>16.751886848263695</v>
      </c>
      <c r="L49" s="123">
        <v>14.26131412589209</v>
      </c>
      <c r="M49" s="123">
        <v>15.516188867525994</v>
      </c>
      <c r="N49" s="123">
        <v>15.579951180944338</v>
      </c>
      <c r="O49" s="123">
        <v>17.156389095088855</v>
      </c>
      <c r="P49" s="123">
        <v>17.128716901363248</v>
      </c>
      <c r="Q49" s="123">
        <v>19.189586377006158</v>
      </c>
      <c r="R49" s="123">
        <v>18.717603029738164</v>
      </c>
      <c r="S49" s="123">
        <v>18.160527674461878</v>
      </c>
      <c r="T49" s="123">
        <v>18.479732774878983</v>
      </c>
      <c r="U49" s="123">
        <v>19.335030461851261</v>
      </c>
      <c r="V49" s="123">
        <v>21.364637263395167</v>
      </c>
      <c r="W49" s="123">
        <v>15.66744471088689</v>
      </c>
      <c r="X49" s="123">
        <v>16.064597422847378</v>
      </c>
      <c r="Y49" s="123">
        <v>15.983710045839079</v>
      </c>
      <c r="DA49" s="130" t="s">
        <v>2792</v>
      </c>
    </row>
    <row r="50" spans="1:105" ht="12" customHeight="1" x14ac:dyDescent="0.25">
      <c r="A50" s="97" t="s">
        <v>138</v>
      </c>
      <c r="B50" s="99">
        <v>17.162436688424549</v>
      </c>
      <c r="C50" s="99">
        <v>16.032217238585655</v>
      </c>
      <c r="D50" s="99">
        <v>15.963214823236932</v>
      </c>
      <c r="E50" s="99">
        <v>16.306015173848465</v>
      </c>
      <c r="F50" s="99">
        <v>13.377108969793253</v>
      </c>
      <c r="G50" s="99">
        <v>19.42715709199808</v>
      </c>
      <c r="H50" s="99">
        <v>16.627601333966318</v>
      </c>
      <c r="I50" s="99">
        <v>16.115036187727469</v>
      </c>
      <c r="J50" s="99">
        <v>15.951305394414897</v>
      </c>
      <c r="K50" s="99">
        <v>16.912072404815103</v>
      </c>
      <c r="L50" s="99">
        <v>14.321381794235334</v>
      </c>
      <c r="M50" s="99">
        <v>15.609594198885116</v>
      </c>
      <c r="N50" s="99">
        <v>15.683095987155808</v>
      </c>
      <c r="O50" s="99">
        <v>17.284969286817677</v>
      </c>
      <c r="P50" s="99">
        <v>17.25994418138502</v>
      </c>
      <c r="Q50" s="99">
        <v>19.354461165212719</v>
      </c>
      <c r="R50" s="99">
        <v>18.809034472689035</v>
      </c>
      <c r="S50" s="99">
        <v>18.275162860457328</v>
      </c>
      <c r="T50" s="99">
        <v>18.577130269852884</v>
      </c>
      <c r="U50" s="99">
        <v>19.795954152799837</v>
      </c>
      <c r="V50" s="99">
        <v>22.986789050563093</v>
      </c>
      <c r="W50" s="99">
        <v>15.923432478127532</v>
      </c>
      <c r="X50" s="99">
        <v>17.448153664540797</v>
      </c>
      <c r="Y50" s="99">
        <v>16.642529656210673</v>
      </c>
      <c r="DA50" s="63" t="s">
        <v>2793</v>
      </c>
    </row>
    <row r="51" spans="1:105" ht="12" customHeight="1" x14ac:dyDescent="0.25">
      <c r="A51" s="97" t="s">
        <v>137</v>
      </c>
      <c r="B51" s="99">
        <v>13.693738632029104</v>
      </c>
      <c r="C51" s="99">
        <v>13.592959804919348</v>
      </c>
      <c r="D51" s="99">
        <v>13.417074940866961</v>
      </c>
      <c r="E51" s="99">
        <v>13.49276481385882</v>
      </c>
      <c r="F51" s="99">
        <v>11.158029984787271</v>
      </c>
      <c r="G51" s="99">
        <v>15.54568330534034</v>
      </c>
      <c r="H51" s="99">
        <v>13.562471305359837</v>
      </c>
      <c r="I51" s="99">
        <v>12.994123405373353</v>
      </c>
      <c r="J51" s="99">
        <v>12.830410760312361</v>
      </c>
      <c r="K51" s="99">
        <v>13.744000728199214</v>
      </c>
      <c r="L51" s="99">
        <v>11.614451746187655</v>
      </c>
      <c r="M51" s="99">
        <v>12.664694774614931</v>
      </c>
      <c r="N51" s="99">
        <v>12.763148395724089</v>
      </c>
      <c r="O51" s="99">
        <v>14.542514562487435</v>
      </c>
      <c r="P51" s="99">
        <v>14.576404906567006</v>
      </c>
      <c r="Q51" s="99">
        <v>16.624911250699945</v>
      </c>
      <c r="R51" s="99">
        <v>16.632301416453089</v>
      </c>
      <c r="S51" s="99">
        <v>16.122648841868969</v>
      </c>
      <c r="T51" s="99">
        <v>16.680989004323152</v>
      </c>
      <c r="U51" s="99">
        <v>17.926532125235521</v>
      </c>
      <c r="V51" s="99">
        <v>20.437232719675873</v>
      </c>
      <c r="W51" s="99">
        <v>15.023003593882725</v>
      </c>
      <c r="X51" s="99">
        <v>17.418627677080654</v>
      </c>
      <c r="Y51" s="99">
        <v>16.864833393620682</v>
      </c>
      <c r="DA51" s="63" t="s">
        <v>2794</v>
      </c>
    </row>
    <row r="52" spans="1:105" ht="12" customHeight="1" x14ac:dyDescent="0.25">
      <c r="A52" s="100" t="s">
        <v>211</v>
      </c>
      <c r="B52" s="102">
        <v>10.308689731328887</v>
      </c>
      <c r="C52" s="102">
        <v>11.204764557729495</v>
      </c>
      <c r="D52" s="102">
        <v>10.923100498803826</v>
      </c>
      <c r="E52" s="102">
        <v>10.70594503699046</v>
      </c>
      <c r="F52" s="102">
        <v>8.8846432234351891</v>
      </c>
      <c r="G52" s="102">
        <v>11.677789836080738</v>
      </c>
      <c r="H52" s="102">
        <v>10.413816541385639</v>
      </c>
      <c r="I52" s="102">
        <v>9.859481706347033</v>
      </c>
      <c r="J52" s="102">
        <v>9.6595117121495875</v>
      </c>
      <c r="K52" s="102">
        <v>10.396845611891557</v>
      </c>
      <c r="L52" s="102">
        <v>8.6358255869269716</v>
      </c>
      <c r="M52" s="102">
        <v>9.2750126863582896</v>
      </c>
      <c r="N52" s="102">
        <v>9.2076137924933725</v>
      </c>
      <c r="O52" s="102">
        <v>10.762123622154647</v>
      </c>
      <c r="P52" s="102">
        <v>10.813351249794055</v>
      </c>
      <c r="Q52" s="102">
        <v>12.690948706567964</v>
      </c>
      <c r="R52" s="102">
        <v>13.105143234152713</v>
      </c>
      <c r="S52" s="102">
        <v>12.474050184639674</v>
      </c>
      <c r="T52" s="102">
        <v>13.24623532546619</v>
      </c>
      <c r="U52" s="102">
        <v>14.283804294521588</v>
      </c>
      <c r="V52" s="102">
        <v>16.08583014881664</v>
      </c>
      <c r="W52" s="102">
        <v>12.181995361519013</v>
      </c>
      <c r="X52" s="102">
        <v>14.18141604735459</v>
      </c>
      <c r="Y52" s="102">
        <v>13.771793708449405</v>
      </c>
      <c r="DA52" s="131" t="s">
        <v>2795</v>
      </c>
    </row>
    <row r="53" spans="1:105" ht="12" customHeight="1" x14ac:dyDescent="0.25">
      <c r="A53" s="103" t="s">
        <v>52</v>
      </c>
      <c r="B53" s="105">
        <v>3.3850489007002165</v>
      </c>
      <c r="C53" s="105">
        <v>2.3881952471898518</v>
      </c>
      <c r="D53" s="105">
        <v>2.4939744420631347</v>
      </c>
      <c r="E53" s="105">
        <v>2.7868197768683594</v>
      </c>
      <c r="F53" s="105">
        <v>2.2733867613520817</v>
      </c>
      <c r="G53" s="105">
        <v>3.8678934692595992</v>
      </c>
      <c r="H53" s="105">
        <v>3.1486547639742</v>
      </c>
      <c r="I53" s="105">
        <v>3.1346416990263188</v>
      </c>
      <c r="J53" s="105">
        <v>3.1708990481627737</v>
      </c>
      <c r="K53" s="105">
        <v>3.3471551163076576</v>
      </c>
      <c r="L53" s="105">
        <v>2.9786261592606809</v>
      </c>
      <c r="M53" s="105">
        <v>3.3896820882566407</v>
      </c>
      <c r="N53" s="105">
        <v>3.5555346032307158</v>
      </c>
      <c r="O53" s="105">
        <v>3.7803909403327887</v>
      </c>
      <c r="P53" s="105">
        <v>3.76305365677295</v>
      </c>
      <c r="Q53" s="105">
        <v>3.9339625441319788</v>
      </c>
      <c r="R53" s="105">
        <v>3.5271581823003735</v>
      </c>
      <c r="S53" s="105">
        <v>3.6485986572292961</v>
      </c>
      <c r="T53" s="105">
        <v>3.4347536788569668</v>
      </c>
      <c r="U53" s="105">
        <v>3.6427278307139339</v>
      </c>
      <c r="V53" s="105">
        <v>4.3514025708592294</v>
      </c>
      <c r="W53" s="105">
        <v>2.8410082323637131</v>
      </c>
      <c r="X53" s="105">
        <v>3.2372116297260654</v>
      </c>
      <c r="Y53" s="105">
        <v>3.0930396851712794</v>
      </c>
      <c r="DA53" s="132" t="s">
        <v>2796</v>
      </c>
    </row>
    <row r="54" spans="1:105" ht="12" customHeight="1" x14ac:dyDescent="0.25">
      <c r="A54" s="106" t="s">
        <v>122</v>
      </c>
      <c r="B54" s="102">
        <v>13.379746813527575</v>
      </c>
      <c r="C54" s="102">
        <v>12.662699912353171</v>
      </c>
      <c r="D54" s="102">
        <v>12.603741807670133</v>
      </c>
      <c r="E54" s="102">
        <v>12.701589688458029</v>
      </c>
      <c r="F54" s="102">
        <v>12.819071672684228</v>
      </c>
      <c r="G54" s="102">
        <v>13.243758269773092</v>
      </c>
      <c r="H54" s="102">
        <v>13.416504729795969</v>
      </c>
      <c r="I54" s="102">
        <v>13.291431118546871</v>
      </c>
      <c r="J54" s="102">
        <v>12.387400977316583</v>
      </c>
      <c r="K54" s="102">
        <v>13.102858959676265</v>
      </c>
      <c r="L54" s="102">
        <v>13.115406071964236</v>
      </c>
      <c r="M54" s="102">
        <v>13.545811069528606</v>
      </c>
      <c r="N54" s="102">
        <v>13.359275290154631</v>
      </c>
      <c r="O54" s="102">
        <v>14.259979091182277</v>
      </c>
      <c r="P54" s="102">
        <v>14.146180263702693</v>
      </c>
      <c r="Q54" s="102">
        <v>15.333127990193237</v>
      </c>
      <c r="R54" s="102">
        <v>16.714055803680921</v>
      </c>
      <c r="S54" s="102">
        <v>15.582438847113902</v>
      </c>
      <c r="T54" s="102">
        <v>16.332505569645772</v>
      </c>
      <c r="U54" s="102">
        <v>14.971108613183777</v>
      </c>
      <c r="V54" s="102">
        <v>14.111006860194264</v>
      </c>
      <c r="W54" s="102">
        <v>15.346797582497341</v>
      </c>
      <c r="X54" s="102">
        <v>14.907798848836102</v>
      </c>
      <c r="Y54" s="102">
        <v>15.551545827146033</v>
      </c>
      <c r="DA54" s="131" t="s">
        <v>2797</v>
      </c>
    </row>
    <row r="55" spans="1:105" ht="12" customHeight="1" x14ac:dyDescent="0.25">
      <c r="A55" s="107" t="s">
        <v>121</v>
      </c>
      <c r="B55" s="105">
        <v>11.340079479538767</v>
      </c>
      <c r="C55" s="105">
        <v>11.212838154096117</v>
      </c>
      <c r="D55" s="105">
        <v>11.093401687333326</v>
      </c>
      <c r="E55" s="105">
        <v>11.055070120253426</v>
      </c>
      <c r="F55" s="105">
        <v>11.193608158232054</v>
      </c>
      <c r="G55" s="105">
        <v>11.304654650423855</v>
      </c>
      <c r="H55" s="105">
        <v>11.592429564366904</v>
      </c>
      <c r="I55" s="105">
        <v>11.449976082595084</v>
      </c>
      <c r="J55" s="105">
        <v>10.652189517315142</v>
      </c>
      <c r="K55" s="105">
        <v>11.289074800977151</v>
      </c>
      <c r="L55" s="105">
        <v>11.23017267793322</v>
      </c>
      <c r="M55" s="105">
        <v>11.594897390638065</v>
      </c>
      <c r="N55" s="105">
        <v>11.474249470257369</v>
      </c>
      <c r="O55" s="105">
        <v>12.495344889076058</v>
      </c>
      <c r="P55" s="105">
        <v>12.427845968368379</v>
      </c>
      <c r="Q55" s="105">
        <v>13.559737580851946</v>
      </c>
      <c r="R55" s="105">
        <v>14.953517392452166</v>
      </c>
      <c r="S55" s="105">
        <v>13.917135438434135</v>
      </c>
      <c r="T55" s="105">
        <v>14.861595240138511</v>
      </c>
      <c r="U55" s="105">
        <v>13.912804420224269</v>
      </c>
      <c r="V55" s="105">
        <v>13.146444342276782</v>
      </c>
      <c r="W55" s="105">
        <v>14.456803498288762</v>
      </c>
      <c r="X55" s="105">
        <v>14.076661304568637</v>
      </c>
      <c r="Y55" s="105">
        <v>14.709191232232619</v>
      </c>
      <c r="DA55" s="132" t="s">
        <v>2798</v>
      </c>
    </row>
    <row r="56" spans="1:105" ht="12" customHeight="1" x14ac:dyDescent="0.25">
      <c r="A56" s="108" t="s">
        <v>53</v>
      </c>
      <c r="B56" s="99">
        <v>8.0364969799546078</v>
      </c>
      <c r="C56" s="99">
        <v>8.8456441583588479</v>
      </c>
      <c r="D56" s="99">
        <v>8.6189830385438615</v>
      </c>
      <c r="E56" s="99">
        <v>8.323025207322214</v>
      </c>
      <c r="F56" s="99">
        <v>8.4530565130964472</v>
      </c>
      <c r="G56" s="99">
        <v>7.9594754987752143</v>
      </c>
      <c r="H56" s="99">
        <v>8.3586015779009006</v>
      </c>
      <c r="I56" s="99">
        <v>8.1635464500989201</v>
      </c>
      <c r="J56" s="99">
        <v>7.5433444832163072</v>
      </c>
      <c r="K56" s="99">
        <v>8.0409992297667348</v>
      </c>
      <c r="L56" s="99">
        <v>7.8433662040250818</v>
      </c>
      <c r="M56" s="99">
        <v>7.9828994201512851</v>
      </c>
      <c r="N56" s="99">
        <v>7.833900857835622</v>
      </c>
      <c r="O56" s="99">
        <v>8.826950726294557</v>
      </c>
      <c r="P56" s="99">
        <v>8.7649197811213782</v>
      </c>
      <c r="Q56" s="99">
        <v>9.8572564433079695</v>
      </c>
      <c r="R56" s="99">
        <v>11.271160853987224</v>
      </c>
      <c r="S56" s="99">
        <v>10.253068059923615</v>
      </c>
      <c r="T56" s="99">
        <v>11.243214388844791</v>
      </c>
      <c r="U56" s="99">
        <v>10.408181958909392</v>
      </c>
      <c r="V56" s="99">
        <v>9.7177510043167317</v>
      </c>
      <c r="W56" s="99">
        <v>11.069447570537919</v>
      </c>
      <c r="X56" s="99">
        <v>10.809407272713013</v>
      </c>
      <c r="Y56" s="99">
        <v>11.367228435838371</v>
      </c>
      <c r="DA56" s="63" t="s">
        <v>2799</v>
      </c>
    </row>
    <row r="57" spans="1:105" ht="12" customHeight="1" x14ac:dyDescent="0.25">
      <c r="A57" s="108" t="s">
        <v>52</v>
      </c>
      <c r="B57" s="99">
        <v>3.3035824995841594</v>
      </c>
      <c r="C57" s="99">
        <v>2.3671939957372716</v>
      </c>
      <c r="D57" s="99">
        <v>2.4744186487894675</v>
      </c>
      <c r="E57" s="99">
        <v>2.7320449129312103</v>
      </c>
      <c r="F57" s="99">
        <v>2.740551645135608</v>
      </c>
      <c r="G57" s="99">
        <v>3.3451791516486402</v>
      </c>
      <c r="H57" s="99">
        <v>3.2338279864660024</v>
      </c>
      <c r="I57" s="99">
        <v>3.2864296324961675</v>
      </c>
      <c r="J57" s="99">
        <v>3.1088450340988341</v>
      </c>
      <c r="K57" s="99">
        <v>3.2480755712104181</v>
      </c>
      <c r="L57" s="99">
        <v>3.3868064739081389</v>
      </c>
      <c r="M57" s="99">
        <v>3.6119979704867791</v>
      </c>
      <c r="N57" s="99">
        <v>3.6403486124217479</v>
      </c>
      <c r="O57" s="99">
        <v>3.6683941627815013</v>
      </c>
      <c r="P57" s="99">
        <v>3.6629261872470034</v>
      </c>
      <c r="Q57" s="99">
        <v>3.7024811375439759</v>
      </c>
      <c r="R57" s="99">
        <v>3.6823565384649446</v>
      </c>
      <c r="S57" s="99">
        <v>3.6640673785105191</v>
      </c>
      <c r="T57" s="99">
        <v>3.6183808512937201</v>
      </c>
      <c r="U57" s="99">
        <v>3.5046224613148773</v>
      </c>
      <c r="V57" s="99">
        <v>3.4286933379600479</v>
      </c>
      <c r="W57" s="99">
        <v>3.3873559277508432</v>
      </c>
      <c r="X57" s="99">
        <v>3.2672540318556234</v>
      </c>
      <c r="Y57" s="99">
        <v>3.3419627963942498</v>
      </c>
      <c r="DA57" s="63" t="s">
        <v>2800</v>
      </c>
    </row>
    <row r="58" spans="1:105" ht="12" customHeight="1" x14ac:dyDescent="0.25">
      <c r="A58" s="121" t="s">
        <v>54</v>
      </c>
      <c r="B58" s="123">
        <v>1.6907018783069776</v>
      </c>
      <c r="C58" s="123">
        <v>1.6787323451080718</v>
      </c>
      <c r="D58" s="123">
        <v>1.70777818351847</v>
      </c>
      <c r="E58" s="123">
        <v>1.7723622389993341</v>
      </c>
      <c r="F58" s="123">
        <v>1.8504492046969514</v>
      </c>
      <c r="G58" s="123">
        <v>1.932428326456878</v>
      </c>
      <c r="H58" s="123">
        <v>1.9812294611402266</v>
      </c>
      <c r="I58" s="123">
        <v>1.968668831597199</v>
      </c>
      <c r="J58" s="123">
        <v>1.8821909645738395</v>
      </c>
      <c r="K58" s="123">
        <v>2.0771868216347182</v>
      </c>
      <c r="L58" s="123">
        <v>2.2376364313453454</v>
      </c>
      <c r="M58" s="123">
        <v>2.2487138039159871</v>
      </c>
      <c r="N58" s="123">
        <v>2.2962173911601109</v>
      </c>
      <c r="O58" s="123">
        <v>2.513195974695273</v>
      </c>
      <c r="P58" s="123">
        <v>2.5099842330658308</v>
      </c>
      <c r="Q58" s="123">
        <v>2.7221652780638594</v>
      </c>
      <c r="R58" s="123">
        <v>2.7252158616006859</v>
      </c>
      <c r="S58" s="123">
        <v>2.9393705680409647</v>
      </c>
      <c r="T58" s="123">
        <v>3.0755990101130042</v>
      </c>
      <c r="U58" s="123">
        <v>3.0270629234726374</v>
      </c>
      <c r="V58" s="123">
        <v>2.9954345946880672</v>
      </c>
      <c r="W58" s="123">
        <v>2.975017986132376</v>
      </c>
      <c r="X58" s="123">
        <v>2.8799673332512308</v>
      </c>
      <c r="Y58" s="123">
        <v>2.914067562634675</v>
      </c>
      <c r="DA58" s="130" t="s">
        <v>2801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2802</v>
      </c>
    </row>
    <row r="60" spans="1:105" ht="12" customHeight="1" x14ac:dyDescent="0.25">
      <c r="A60" s="109" t="s">
        <v>120</v>
      </c>
      <c r="B60" s="110">
        <v>1.6907018783069776</v>
      </c>
      <c r="C60" s="110">
        <v>1.6787323451080718</v>
      </c>
      <c r="D60" s="110">
        <v>1.70777818351847</v>
      </c>
      <c r="E60" s="110">
        <v>1.7723622389993341</v>
      </c>
      <c r="F60" s="110">
        <v>1.8504492046969514</v>
      </c>
      <c r="G60" s="110">
        <v>1.932428326456878</v>
      </c>
      <c r="H60" s="110">
        <v>1.9812294611402266</v>
      </c>
      <c r="I60" s="110">
        <v>1.968668831597199</v>
      </c>
      <c r="J60" s="110">
        <v>1.8821909645738395</v>
      </c>
      <c r="K60" s="110">
        <v>2.0771868216347182</v>
      </c>
      <c r="L60" s="110">
        <v>2.2376364313453454</v>
      </c>
      <c r="M60" s="110">
        <v>2.2487138039159871</v>
      </c>
      <c r="N60" s="110">
        <v>2.2962173911601109</v>
      </c>
      <c r="O60" s="110">
        <v>2.513195974695273</v>
      </c>
      <c r="P60" s="110">
        <v>2.5099842330658308</v>
      </c>
      <c r="Q60" s="110">
        <v>2.7221652780638594</v>
      </c>
      <c r="R60" s="110">
        <v>2.7252158616006859</v>
      </c>
      <c r="S60" s="110">
        <v>2.9393705680409647</v>
      </c>
      <c r="T60" s="110">
        <v>3.0755990101130042</v>
      </c>
      <c r="U60" s="110">
        <v>3.0270629234726374</v>
      </c>
      <c r="V60" s="110">
        <v>2.9954345946880672</v>
      </c>
      <c r="W60" s="110">
        <v>2.975017986132376</v>
      </c>
      <c r="X60" s="110">
        <v>2.8799673332512308</v>
      </c>
      <c r="Y60" s="110">
        <v>2.914067562634675</v>
      </c>
      <c r="DA60" s="60" t="s">
        <v>2803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249.22192460902036</v>
      </c>
      <c r="C62" s="118">
        <f t="shared" si="21"/>
        <v>306.59492162640623</v>
      </c>
      <c r="D62" s="118">
        <f t="shared" si="21"/>
        <v>241.83935072742557</v>
      </c>
      <c r="E62" s="118">
        <f t="shared" si="21"/>
        <v>252.56793648654656</v>
      </c>
      <c r="F62" s="118">
        <f t="shared" si="21"/>
        <v>284.5709921340586</v>
      </c>
      <c r="G62" s="118">
        <f t="shared" si="21"/>
        <v>314.49648397769062</v>
      </c>
      <c r="H62" s="118">
        <f t="shared" si="21"/>
        <v>247.71386278306088</v>
      </c>
      <c r="I62" s="118">
        <f t="shared" si="21"/>
        <v>197.9342109945986</v>
      </c>
      <c r="J62" s="118">
        <f t="shared" si="21"/>
        <v>293.5786620977961</v>
      </c>
      <c r="K62" s="118">
        <f t="shared" si="21"/>
        <v>324.30526112730792</v>
      </c>
      <c r="L62" s="118">
        <f t="shared" si="21"/>
        <v>362.06073142210249</v>
      </c>
      <c r="M62" s="118">
        <f t="shared" si="21"/>
        <v>250.48221623488246</v>
      </c>
      <c r="N62" s="118">
        <f t="shared" si="21"/>
        <v>275.93452777540512</v>
      </c>
      <c r="O62" s="118">
        <f t="shared" si="21"/>
        <v>273.60211891626034</v>
      </c>
      <c r="P62" s="118">
        <f t="shared" si="21"/>
        <v>271.53166218035437</v>
      </c>
      <c r="Q62" s="118">
        <f t="shared" si="21"/>
        <v>278.72654420733687</v>
      </c>
      <c r="R62" s="118">
        <f t="shared" ref="R62:V62" si="22">R63+R66+R68+R77</f>
        <v>318.33061646524772</v>
      </c>
      <c r="S62" s="118">
        <f t="shared" si="22"/>
        <v>271.09143096544295</v>
      </c>
      <c r="T62" s="118">
        <f t="shared" si="22"/>
        <v>270.69314641527905</v>
      </c>
      <c r="U62" s="118">
        <f t="shared" si="22"/>
        <v>307.35530870945075</v>
      </c>
      <c r="V62" s="118">
        <f t="shared" si="22"/>
        <v>171.33490749964844</v>
      </c>
      <c r="W62" s="118">
        <f t="shared" ref="W62:Y62" si="23">W63+W66+W68+W77</f>
        <v>288.41560862882733</v>
      </c>
      <c r="X62" s="118">
        <f t="shared" si="23"/>
        <v>250.10298111149001</v>
      </c>
      <c r="Y62" s="118">
        <f t="shared" si="23"/>
        <v>232.77485376458597</v>
      </c>
      <c r="DA62" s="129" t="s">
        <v>2804</v>
      </c>
    </row>
    <row r="63" spans="1:105" ht="12.95" customHeight="1" x14ac:dyDescent="0.25">
      <c r="A63" s="121" t="s">
        <v>57</v>
      </c>
      <c r="B63" s="123">
        <f t="shared" ref="B63:Q63" si="24">SUM(B64:B65)</f>
        <v>231.81015292809019</v>
      </c>
      <c r="C63" s="123">
        <f t="shared" si="24"/>
        <v>287.00160772124866</v>
      </c>
      <c r="D63" s="123">
        <f t="shared" si="24"/>
        <v>226.44143266898811</v>
      </c>
      <c r="E63" s="123">
        <f t="shared" si="24"/>
        <v>236.97253351883012</v>
      </c>
      <c r="F63" s="123">
        <f t="shared" si="24"/>
        <v>266.70576222258615</v>
      </c>
      <c r="G63" s="123">
        <f t="shared" si="24"/>
        <v>295.93049918477038</v>
      </c>
      <c r="H63" s="123">
        <f t="shared" si="24"/>
        <v>232.71615372261229</v>
      </c>
      <c r="I63" s="123">
        <f t="shared" si="24"/>
        <v>185.44456049403951</v>
      </c>
      <c r="J63" s="123">
        <f t="shared" si="24"/>
        <v>275.5907600759021</v>
      </c>
      <c r="K63" s="123">
        <f t="shared" si="24"/>
        <v>303.8789958338204</v>
      </c>
      <c r="L63" s="123">
        <f t="shared" si="24"/>
        <v>343.52377727020485</v>
      </c>
      <c r="M63" s="123">
        <f t="shared" si="24"/>
        <v>235.97606612566256</v>
      </c>
      <c r="N63" s="123">
        <f t="shared" si="24"/>
        <v>260.72716614299554</v>
      </c>
      <c r="O63" s="123">
        <f t="shared" si="24"/>
        <v>256.51095047601467</v>
      </c>
      <c r="P63" s="123">
        <f t="shared" si="24"/>
        <v>253.19418027170315</v>
      </c>
      <c r="Q63" s="123">
        <f t="shared" si="24"/>
        <v>258.40969251935991</v>
      </c>
      <c r="R63" s="123">
        <f t="shared" ref="R63:V63" si="25">SUM(R64:R65)</f>
        <v>295.122549882697</v>
      </c>
      <c r="S63" s="123">
        <f t="shared" si="25"/>
        <v>252.3084071972481</v>
      </c>
      <c r="T63" s="123">
        <f t="shared" si="25"/>
        <v>250.67641309339882</v>
      </c>
      <c r="U63" s="123">
        <f t="shared" si="25"/>
        <v>284.40395426765957</v>
      </c>
      <c r="V63" s="123">
        <f t="shared" si="25"/>
        <v>158.45005977855595</v>
      </c>
      <c r="W63" s="123">
        <f t="shared" ref="W63:Y63" si="26">SUM(W64:W65)</f>
        <v>267.90559273608875</v>
      </c>
      <c r="X63" s="123">
        <f t="shared" si="26"/>
        <v>230.791898389338</v>
      </c>
      <c r="Y63" s="123">
        <f t="shared" si="26"/>
        <v>213.16957848645168</v>
      </c>
      <c r="DA63" s="130" t="s">
        <v>2805</v>
      </c>
    </row>
    <row r="64" spans="1:105" ht="12" customHeight="1" x14ac:dyDescent="0.25">
      <c r="A64" s="97" t="s">
        <v>212</v>
      </c>
      <c r="B64" s="99">
        <v>229.17681992140632</v>
      </c>
      <c r="C64" s="99">
        <v>283.818013948577</v>
      </c>
      <c r="D64" s="99">
        <v>223.99655194863726</v>
      </c>
      <c r="E64" s="99">
        <v>234.47334665472275</v>
      </c>
      <c r="F64" s="99">
        <v>263.98058154625369</v>
      </c>
      <c r="G64" s="99">
        <v>292.93302660768416</v>
      </c>
      <c r="H64" s="99">
        <v>230.42027737958557</v>
      </c>
      <c r="I64" s="99">
        <v>183.58383578810123</v>
      </c>
      <c r="J64" s="99">
        <v>272.75023158502904</v>
      </c>
      <c r="K64" s="99">
        <v>300.73573214322107</v>
      </c>
      <c r="L64" s="99">
        <v>339.95318935818256</v>
      </c>
      <c r="M64" s="99">
        <v>233.52932780617789</v>
      </c>
      <c r="N64" s="99">
        <v>258.0077101547846</v>
      </c>
      <c r="O64" s="99">
        <v>253.85353492915885</v>
      </c>
      <c r="P64" s="99">
        <v>250.60010785671619</v>
      </c>
      <c r="Q64" s="99">
        <v>255.77955228214424</v>
      </c>
      <c r="R64" s="99">
        <v>292.14026941879575</v>
      </c>
      <c r="S64" s="99">
        <v>249.79039988344644</v>
      </c>
      <c r="T64" s="99">
        <v>248.18559916566798</v>
      </c>
      <c r="U64" s="99">
        <v>281.57388627816658</v>
      </c>
      <c r="V64" s="99">
        <v>156.87495251342031</v>
      </c>
      <c r="W64" s="99">
        <v>265.24000289190496</v>
      </c>
      <c r="X64" s="99">
        <v>228.44131440056395</v>
      </c>
      <c r="Y64" s="99">
        <v>210.80972493989307</v>
      </c>
      <c r="DA64" s="63" t="s">
        <v>2806</v>
      </c>
    </row>
    <row r="65" spans="1:105" ht="12" customHeight="1" x14ac:dyDescent="0.25">
      <c r="A65" s="97" t="s">
        <v>53</v>
      </c>
      <c r="B65" s="99">
        <v>2.6333330066838814</v>
      </c>
      <c r="C65" s="99">
        <v>3.1835937726716659</v>
      </c>
      <c r="D65" s="99">
        <v>2.4448807203508567</v>
      </c>
      <c r="E65" s="99">
        <v>2.4991868641073758</v>
      </c>
      <c r="F65" s="99">
        <v>2.7251806763324393</v>
      </c>
      <c r="G65" s="99">
        <v>2.9974725770862252</v>
      </c>
      <c r="H65" s="99">
        <v>2.2958763430267162</v>
      </c>
      <c r="I65" s="99">
        <v>1.8607247059382757</v>
      </c>
      <c r="J65" s="99">
        <v>2.8405284908730297</v>
      </c>
      <c r="K65" s="99">
        <v>3.1432636905993161</v>
      </c>
      <c r="L65" s="99">
        <v>3.5705879120223143</v>
      </c>
      <c r="M65" s="99">
        <v>2.4467383194846635</v>
      </c>
      <c r="N65" s="99">
        <v>2.719455988210921</v>
      </c>
      <c r="O65" s="99">
        <v>2.6574155468558112</v>
      </c>
      <c r="P65" s="99">
        <v>2.5940724149869552</v>
      </c>
      <c r="Q65" s="99">
        <v>2.6301402372156888</v>
      </c>
      <c r="R65" s="99">
        <v>2.9822804639012541</v>
      </c>
      <c r="S65" s="99">
        <v>2.5180073138016486</v>
      </c>
      <c r="T65" s="99">
        <v>2.4908139277308288</v>
      </c>
      <c r="U65" s="99">
        <v>2.8300679894930076</v>
      </c>
      <c r="V65" s="99">
        <v>1.575107265135631</v>
      </c>
      <c r="W65" s="99">
        <v>2.6655898441837671</v>
      </c>
      <c r="X65" s="99">
        <v>2.3505839887740381</v>
      </c>
      <c r="Y65" s="99">
        <v>2.3598535465586039</v>
      </c>
      <c r="DA65" s="63" t="s">
        <v>2807</v>
      </c>
    </row>
    <row r="66" spans="1:105" ht="12.95" customHeight="1" x14ac:dyDescent="0.25">
      <c r="A66" s="121" t="s">
        <v>92</v>
      </c>
      <c r="B66" s="123">
        <f t="shared" ref="B66:Y66" si="27">B67</f>
        <v>3.7165521075216588E-3</v>
      </c>
      <c r="C66" s="123">
        <f t="shared" si="27"/>
        <v>3.9743132046475118E-3</v>
      </c>
      <c r="D66" s="123">
        <f t="shared" si="27"/>
        <v>4.7228405763184503E-3</v>
      </c>
      <c r="E66" s="123">
        <f t="shared" si="27"/>
        <v>4.6494823928436412E-3</v>
      </c>
      <c r="F66" s="123">
        <f t="shared" si="27"/>
        <v>4.23244885506291E-3</v>
      </c>
      <c r="G66" s="123">
        <f t="shared" si="27"/>
        <v>3.4192310052642946E-3</v>
      </c>
      <c r="H66" s="123">
        <f t="shared" si="27"/>
        <v>2.2147772824827956E-3</v>
      </c>
      <c r="I66" s="123">
        <f t="shared" si="27"/>
        <v>2.1245174734929686E-3</v>
      </c>
      <c r="J66" s="123">
        <f t="shared" si="27"/>
        <v>2.350796163432564E-3</v>
      </c>
      <c r="K66" s="123">
        <f t="shared" si="27"/>
        <v>4.0526153230952214E-3</v>
      </c>
      <c r="L66" s="123">
        <f t="shared" si="27"/>
        <v>6.8067906336911413E-3</v>
      </c>
      <c r="M66" s="123">
        <f t="shared" si="27"/>
        <v>9.1518407094165512E-3</v>
      </c>
      <c r="N66" s="123">
        <f t="shared" si="27"/>
        <v>1.1161412114921424E-2</v>
      </c>
      <c r="O66" s="123">
        <f t="shared" si="27"/>
        <v>1.1651475749644879E-2</v>
      </c>
      <c r="P66" s="123">
        <f t="shared" si="27"/>
        <v>1.1114995574824512E-2</v>
      </c>
      <c r="Q66" s="123">
        <f t="shared" si="27"/>
        <v>8.9378282773984515E-3</v>
      </c>
      <c r="R66" s="123">
        <f t="shared" si="27"/>
        <v>6.9626753461099443E-3</v>
      </c>
      <c r="S66" s="123">
        <f t="shared" si="27"/>
        <v>4.7617845749859155E-3</v>
      </c>
      <c r="T66" s="123">
        <f t="shared" si="27"/>
        <v>3.1679594455861137E-3</v>
      </c>
      <c r="U66" s="123">
        <f t="shared" si="27"/>
        <v>2.1685024528161128E-3</v>
      </c>
      <c r="V66" s="123">
        <f t="shared" si="27"/>
        <v>2.1817815764685593E-3</v>
      </c>
      <c r="W66" s="123">
        <f t="shared" si="27"/>
        <v>1.792246717684867E-3</v>
      </c>
      <c r="X66" s="123">
        <f t="shared" si="27"/>
        <v>1.1908048557017774E-3</v>
      </c>
      <c r="Y66" s="123">
        <f t="shared" si="27"/>
        <v>1.7842221263063081E-3</v>
      </c>
      <c r="DA66" s="130" t="s">
        <v>2808</v>
      </c>
    </row>
    <row r="67" spans="1:105" ht="12" customHeight="1" x14ac:dyDescent="0.25">
      <c r="A67" s="97" t="s">
        <v>53</v>
      </c>
      <c r="B67" s="99">
        <f>RES_hhdet_fech!B67/RES_summary!B$19</f>
        <v>3.7165521075216588E-3</v>
      </c>
      <c r="C67" s="99">
        <f>RES_hhdet_fech!C67/RES_summary!C$19</f>
        <v>3.9743132046475118E-3</v>
      </c>
      <c r="D67" s="99">
        <f>RES_hhdet_fech!D67/RES_summary!D$19</f>
        <v>4.7228405763184503E-3</v>
      </c>
      <c r="E67" s="99">
        <f>RES_hhdet_fech!E67/RES_summary!E$19</f>
        <v>4.6494823928436412E-3</v>
      </c>
      <c r="F67" s="99">
        <f>RES_hhdet_fech!F67/RES_summary!F$19</f>
        <v>4.23244885506291E-3</v>
      </c>
      <c r="G67" s="99">
        <f>RES_hhdet_fech!G67/RES_summary!G$19</f>
        <v>3.4192310052642946E-3</v>
      </c>
      <c r="H67" s="99">
        <f>RES_hhdet_fech!H67/RES_summary!H$19</f>
        <v>2.2147772824827956E-3</v>
      </c>
      <c r="I67" s="99">
        <f>RES_hhdet_fech!I67/RES_summary!I$19</f>
        <v>2.1245174734929686E-3</v>
      </c>
      <c r="J67" s="99">
        <f>RES_hhdet_fech!J67/RES_summary!J$19</f>
        <v>2.350796163432564E-3</v>
      </c>
      <c r="K67" s="99">
        <f>RES_hhdet_fech!K67/RES_summary!K$19</f>
        <v>4.0526153230952214E-3</v>
      </c>
      <c r="L67" s="99">
        <f>RES_hhdet_fech!L67/RES_summary!L$19</f>
        <v>6.8067906336911413E-3</v>
      </c>
      <c r="M67" s="99">
        <f>RES_hhdet_fech!M67/RES_summary!M$19</f>
        <v>9.1518407094165512E-3</v>
      </c>
      <c r="N67" s="99">
        <f>RES_hhdet_fech!N67/RES_summary!N$19</f>
        <v>1.1161412114921424E-2</v>
      </c>
      <c r="O67" s="99">
        <f>RES_hhdet_fech!O67/RES_summary!O$19</f>
        <v>1.1651475749644879E-2</v>
      </c>
      <c r="P67" s="99">
        <f>RES_hhdet_fech!P67/RES_summary!P$19</f>
        <v>1.1114995574824512E-2</v>
      </c>
      <c r="Q67" s="99">
        <f>RES_hhdet_fech!Q67/RES_summary!Q$19</f>
        <v>8.9378282773984515E-3</v>
      </c>
      <c r="R67" s="99">
        <f>RES_hhdet_fech!R67/RES_summary!R$19</f>
        <v>6.9626753461099443E-3</v>
      </c>
      <c r="S67" s="99">
        <f>RES_hhdet_fech!S67/RES_summary!S$19</f>
        <v>4.7617845749859155E-3</v>
      </c>
      <c r="T67" s="99">
        <f>RES_hhdet_fech!T67/RES_summary!T$19</f>
        <v>3.1679594455861137E-3</v>
      </c>
      <c r="U67" s="99">
        <f>RES_hhdet_fech!U67/RES_summary!U$19</f>
        <v>2.1685024528161128E-3</v>
      </c>
      <c r="V67" s="99">
        <f>RES_hhdet_fech!V67/RES_summary!V$19</f>
        <v>2.1817815764685593E-3</v>
      </c>
      <c r="W67" s="99">
        <f>RES_hhdet_fech!W67/RES_summary!W$19</f>
        <v>1.792246717684867E-3</v>
      </c>
      <c r="X67" s="99">
        <f>RES_hhdet_fech!X67/RES_summary!X$19</f>
        <v>1.1908048557017774E-3</v>
      </c>
      <c r="Y67" s="99">
        <f>RES_hhdet_fech!Y67/RES_summary!Y$19</f>
        <v>1.7842221263063081E-3</v>
      </c>
      <c r="DA67" s="63" t="s">
        <v>2809</v>
      </c>
    </row>
    <row r="68" spans="1:105" ht="12" customHeight="1" x14ac:dyDescent="0.25">
      <c r="A68" s="121" t="s">
        <v>55</v>
      </c>
      <c r="B68" s="123">
        <v>15.409484900771373</v>
      </c>
      <c r="C68" s="123">
        <v>17.275605235932623</v>
      </c>
      <c r="D68" s="123">
        <v>13.520086335222313</v>
      </c>
      <c r="E68" s="123">
        <v>13.613524476083642</v>
      </c>
      <c r="F68" s="123">
        <v>15.513899708729051</v>
      </c>
      <c r="G68" s="123">
        <v>16.100049103309662</v>
      </c>
      <c r="H68" s="123">
        <v>12.973531686261257</v>
      </c>
      <c r="I68" s="123">
        <v>10.764818907527548</v>
      </c>
      <c r="J68" s="123">
        <v>15.386065648813293</v>
      </c>
      <c r="K68" s="123">
        <v>17.304403986661971</v>
      </c>
      <c r="L68" s="123">
        <v>15.444005598176703</v>
      </c>
      <c r="M68" s="123">
        <v>12.115365871001289</v>
      </c>
      <c r="N68" s="123">
        <v>12.619421885899676</v>
      </c>
      <c r="O68" s="123">
        <v>14.082335097929656</v>
      </c>
      <c r="P68" s="123">
        <v>15.123642365699572</v>
      </c>
      <c r="Q68" s="123">
        <v>16.763783038632958</v>
      </c>
      <c r="R68" s="123">
        <v>19.369632053626983</v>
      </c>
      <c r="S68" s="123">
        <v>15.22887004647594</v>
      </c>
      <c r="T68" s="123">
        <v>16.143732186796683</v>
      </c>
      <c r="U68" s="123">
        <v>18.399925844089953</v>
      </c>
      <c r="V68" s="123">
        <v>10.230531585646558</v>
      </c>
      <c r="W68" s="123">
        <v>16.376707954231467</v>
      </c>
      <c r="X68" s="123">
        <v>15.397941297249751</v>
      </c>
      <c r="Y68" s="123">
        <v>15.612796281720181</v>
      </c>
      <c r="DA68" s="130" t="s">
        <v>2810</v>
      </c>
    </row>
    <row r="69" spans="1:105" ht="12" customHeight="1" x14ac:dyDescent="0.25">
      <c r="A69" s="97" t="s">
        <v>134</v>
      </c>
      <c r="B69" s="99">
        <v>15.490079667420096</v>
      </c>
      <c r="C69" s="99">
        <v>17.444933020503779</v>
      </c>
      <c r="D69" s="99">
        <v>13.558767944498923</v>
      </c>
      <c r="E69" s="99">
        <v>13.65168251400976</v>
      </c>
      <c r="F69" s="99">
        <v>15.614365923462175</v>
      </c>
      <c r="G69" s="99">
        <v>16.206843439036859</v>
      </c>
      <c r="H69" s="99">
        <v>12.967008059435123</v>
      </c>
      <c r="I69" s="99">
        <v>10.694986972369373</v>
      </c>
      <c r="J69" s="99">
        <v>15.510543034649361</v>
      </c>
      <c r="K69" s="99">
        <v>17.47160014914191</v>
      </c>
      <c r="L69" s="99">
        <v>15.546546321697633</v>
      </c>
      <c r="M69" s="99">
        <v>12.086856372151425</v>
      </c>
      <c r="N69" s="99">
        <v>12.609076108821885</v>
      </c>
      <c r="O69" s="99">
        <v>14.079490035056528</v>
      </c>
      <c r="P69" s="99">
        <v>15.162697578859701</v>
      </c>
      <c r="Q69" s="99">
        <v>16.832256503253817</v>
      </c>
      <c r="R69" s="99">
        <v>19.494921298983815</v>
      </c>
      <c r="S69" s="99">
        <v>15.252141643734035</v>
      </c>
      <c r="T69" s="99">
        <v>16.161292807851016</v>
      </c>
      <c r="U69" s="99">
        <v>18.495327834718985</v>
      </c>
      <c r="V69" s="99">
        <v>9.9447424045889239</v>
      </c>
      <c r="W69" s="99">
        <v>16.388403022090898</v>
      </c>
      <c r="X69" s="99">
        <v>15.393625488309864</v>
      </c>
      <c r="Y69" s="99">
        <v>15.619046536888717</v>
      </c>
      <c r="DA69" s="63" t="s">
        <v>2811</v>
      </c>
    </row>
    <row r="70" spans="1:105" ht="12" customHeight="1" x14ac:dyDescent="0.25">
      <c r="A70" s="97" t="s">
        <v>133</v>
      </c>
      <c r="B70" s="99">
        <v>12.467583274903403</v>
      </c>
      <c r="C70" s="99">
        <v>14.707669639089319</v>
      </c>
      <c r="D70" s="99">
        <v>11.469604742617422</v>
      </c>
      <c r="E70" s="99">
        <v>11.520542258865273</v>
      </c>
      <c r="F70" s="99">
        <v>13.335221998683458</v>
      </c>
      <c r="G70" s="99">
        <v>13.477052020576277</v>
      </c>
      <c r="H70" s="99">
        <v>10.930809839062277</v>
      </c>
      <c r="I70" s="99">
        <v>8.9827634362810471</v>
      </c>
      <c r="J70" s="99">
        <v>12.73898847739218</v>
      </c>
      <c r="K70" s="99">
        <v>14.541247817263026</v>
      </c>
      <c r="L70" s="99">
        <v>12.94790658149055</v>
      </c>
      <c r="M70" s="99">
        <v>10.217973477039813</v>
      </c>
      <c r="N70" s="99">
        <v>10.883413297209227</v>
      </c>
      <c r="O70" s="99">
        <v>12.540792796950843</v>
      </c>
      <c r="P70" s="99">
        <v>13.579980562198442</v>
      </c>
      <c r="Q70" s="99">
        <v>15.257881070674152</v>
      </c>
      <c r="R70" s="99">
        <v>18.029263595898797</v>
      </c>
      <c r="S70" s="99">
        <v>14.353960355141396</v>
      </c>
      <c r="T70" s="99">
        <v>15.880531629127693</v>
      </c>
      <c r="U70" s="99">
        <v>18.781658997732634</v>
      </c>
      <c r="V70" s="99">
        <v>10.523430744003404</v>
      </c>
      <c r="W70" s="99">
        <v>17.699836731579694</v>
      </c>
      <c r="X70" s="99">
        <v>16.968232274750779</v>
      </c>
      <c r="Y70" s="99">
        <v>17.111881465599343</v>
      </c>
      <c r="DA70" s="63" t="s">
        <v>2812</v>
      </c>
    </row>
    <row r="71" spans="1:105" ht="12" customHeight="1" x14ac:dyDescent="0.25">
      <c r="A71" s="100" t="s">
        <v>212</v>
      </c>
      <c r="B71" s="102">
        <v>9.3034426294055681</v>
      </c>
      <c r="C71" s="102">
        <v>12.011918588631268</v>
      </c>
      <c r="D71" s="102">
        <v>9.246938576621341</v>
      </c>
      <c r="E71" s="102">
        <v>9.0449936571599601</v>
      </c>
      <c r="F71" s="102">
        <v>10.505238528513035</v>
      </c>
      <c r="G71" s="102">
        <v>10.012280712713139</v>
      </c>
      <c r="H71" s="102">
        <v>8.3073581405419468</v>
      </c>
      <c r="I71" s="102">
        <v>6.6911661904261051</v>
      </c>
      <c r="J71" s="102">
        <v>9.2425755810566628</v>
      </c>
      <c r="K71" s="102">
        <v>10.564607217336668</v>
      </c>
      <c r="L71" s="102">
        <v>9.2175884436614162</v>
      </c>
      <c r="M71" s="102">
        <v>7.1787520943300285</v>
      </c>
      <c r="N71" s="102">
        <v>7.5973273842486027</v>
      </c>
      <c r="O71" s="102">
        <v>9.0683285514610024</v>
      </c>
      <c r="P71" s="102">
        <v>9.8441624085012371</v>
      </c>
      <c r="Q71" s="102">
        <v>11.397149650409972</v>
      </c>
      <c r="R71" s="102">
        <v>13.923860357969112</v>
      </c>
      <c r="S71" s="102">
        <v>10.872588227112058</v>
      </c>
      <c r="T71" s="102">
        <v>12.37724785624496</v>
      </c>
      <c r="U71" s="102">
        <v>14.707716199207706</v>
      </c>
      <c r="V71" s="102">
        <v>8.210236687479961</v>
      </c>
      <c r="W71" s="102">
        <v>14.274698979739947</v>
      </c>
      <c r="X71" s="102">
        <v>13.730960186309396</v>
      </c>
      <c r="Y71" s="102">
        <v>13.766218442089727</v>
      </c>
      <c r="DA71" s="131" t="s">
        <v>2813</v>
      </c>
    </row>
    <row r="72" spans="1:105" ht="12" customHeight="1" x14ac:dyDescent="0.25">
      <c r="A72" s="103" t="s">
        <v>52</v>
      </c>
      <c r="B72" s="105">
        <v>3.1641406454978345</v>
      </c>
      <c r="C72" s="105">
        <v>2.6957510504580551</v>
      </c>
      <c r="D72" s="105">
        <v>2.2226661659960825</v>
      </c>
      <c r="E72" s="105">
        <v>2.4755486017053143</v>
      </c>
      <c r="F72" s="105">
        <v>2.8299834701704256</v>
      </c>
      <c r="G72" s="105">
        <v>3.4647713078631384</v>
      </c>
      <c r="H72" s="105">
        <v>2.6234516985203307</v>
      </c>
      <c r="I72" s="105">
        <v>2.2915972458549407</v>
      </c>
      <c r="J72" s="105">
        <v>3.4964128963355168</v>
      </c>
      <c r="K72" s="105">
        <v>3.9766405999263559</v>
      </c>
      <c r="L72" s="105">
        <v>3.730318137829133</v>
      </c>
      <c r="M72" s="105">
        <v>3.0392213827097847</v>
      </c>
      <c r="N72" s="105">
        <v>3.2860859129606235</v>
      </c>
      <c r="O72" s="105">
        <v>3.4724642454898382</v>
      </c>
      <c r="P72" s="105">
        <v>3.7358181536972008</v>
      </c>
      <c r="Q72" s="105">
        <v>3.8607314202641816</v>
      </c>
      <c r="R72" s="105">
        <v>4.1054032379296865</v>
      </c>
      <c r="S72" s="105">
        <v>3.4813721280293377</v>
      </c>
      <c r="T72" s="105">
        <v>3.5032837728827357</v>
      </c>
      <c r="U72" s="105">
        <v>4.0739427985249321</v>
      </c>
      <c r="V72" s="105">
        <v>2.3131940565234443</v>
      </c>
      <c r="W72" s="105">
        <v>3.4251377518397486</v>
      </c>
      <c r="X72" s="105">
        <v>3.2372720884413835</v>
      </c>
      <c r="Y72" s="105">
        <v>3.3456630235096174</v>
      </c>
      <c r="DA72" s="132" t="s">
        <v>2814</v>
      </c>
    </row>
    <row r="73" spans="1:105" ht="12" customHeight="1" x14ac:dyDescent="0.25">
      <c r="A73" s="106" t="s">
        <v>122</v>
      </c>
      <c r="B73" s="102">
        <v>13.379746813527579</v>
      </c>
      <c r="C73" s="102">
        <v>12.657876979907716</v>
      </c>
      <c r="D73" s="102">
        <v>12.620197975405464</v>
      </c>
      <c r="E73" s="102">
        <v>12.743608551462087</v>
      </c>
      <c r="F73" s="102">
        <v>12.847304454769711</v>
      </c>
      <c r="G73" s="102">
        <v>13.28643367399993</v>
      </c>
      <c r="H73" s="102">
        <v>13.404186446817549</v>
      </c>
      <c r="I73" s="102">
        <v>13.241672272392671</v>
      </c>
      <c r="J73" s="102">
        <v>12.277658397966883</v>
      </c>
      <c r="K73" s="102">
        <v>12.936640080751385</v>
      </c>
      <c r="L73" s="102">
        <v>12.962653468169334</v>
      </c>
      <c r="M73" s="102">
        <v>13.462909647100814</v>
      </c>
      <c r="N73" s="102">
        <v>13.443025572800355</v>
      </c>
      <c r="O73" s="102">
        <v>14.641133700648876</v>
      </c>
      <c r="P73" s="102">
        <v>14.375683642410975</v>
      </c>
      <c r="Q73" s="102">
        <v>15.081055834612849</v>
      </c>
      <c r="R73" s="102">
        <v>15.944823476784594</v>
      </c>
      <c r="S73" s="102">
        <v>14.800986931098475</v>
      </c>
      <c r="T73" s="102">
        <v>15.853455509855102</v>
      </c>
      <c r="U73" s="102">
        <v>15.770364256988502</v>
      </c>
      <c r="V73" s="102">
        <v>14.995406592475238</v>
      </c>
      <c r="W73" s="102">
        <v>16.083973994736841</v>
      </c>
      <c r="X73" s="102">
        <v>15.556840359372396</v>
      </c>
      <c r="Y73" s="102">
        <v>15.449505952305234</v>
      </c>
      <c r="DA73" s="131" t="s">
        <v>2815</v>
      </c>
    </row>
    <row r="74" spans="1:105" ht="12" customHeight="1" x14ac:dyDescent="0.25">
      <c r="A74" s="107" t="s">
        <v>121</v>
      </c>
      <c r="B74" s="105">
        <v>11.340079479538767</v>
      </c>
      <c r="C74" s="105">
        <v>11.209647285998114</v>
      </c>
      <c r="D74" s="105">
        <v>11.109929073018877</v>
      </c>
      <c r="E74" s="105">
        <v>11.084853798295208</v>
      </c>
      <c r="F74" s="105">
        <v>11.216812262504016</v>
      </c>
      <c r="G74" s="105">
        <v>11.337077009606917</v>
      </c>
      <c r="H74" s="105">
        <v>11.585605817720976</v>
      </c>
      <c r="I74" s="105">
        <v>11.390088802210427</v>
      </c>
      <c r="J74" s="105">
        <v>10.572102457816838</v>
      </c>
      <c r="K74" s="105">
        <v>11.197788204336069</v>
      </c>
      <c r="L74" s="105">
        <v>11.153795986573909</v>
      </c>
      <c r="M74" s="105">
        <v>11.561842232971168</v>
      </c>
      <c r="N74" s="105">
        <v>11.537433818593154</v>
      </c>
      <c r="O74" s="105">
        <v>12.754193250690209</v>
      </c>
      <c r="P74" s="105">
        <v>12.617740786238818</v>
      </c>
      <c r="Q74" s="105">
        <v>13.338806773791546</v>
      </c>
      <c r="R74" s="105">
        <v>14.374425941246335</v>
      </c>
      <c r="S74" s="105">
        <v>13.411955918463768</v>
      </c>
      <c r="T74" s="105">
        <v>14.521367491077815</v>
      </c>
      <c r="U74" s="105">
        <v>14.48052354264596</v>
      </c>
      <c r="V74" s="105">
        <v>13.889059967584826</v>
      </c>
      <c r="W74" s="105">
        <v>15.053029381111298</v>
      </c>
      <c r="X74" s="105">
        <v>14.605098374729995</v>
      </c>
      <c r="Y74" s="105">
        <v>14.746130408260699</v>
      </c>
      <c r="DA74" s="132" t="s">
        <v>2816</v>
      </c>
    </row>
    <row r="75" spans="1:105" ht="12" customHeight="1" x14ac:dyDescent="0.25">
      <c r="A75" s="108" t="s">
        <v>53</v>
      </c>
      <c r="B75" s="99">
        <v>8.0364969799546095</v>
      </c>
      <c r="C75" s="99">
        <v>8.8424720673911388</v>
      </c>
      <c r="D75" s="99">
        <v>8.6355540200969738</v>
      </c>
      <c r="E75" s="99">
        <v>8.3528752613764183</v>
      </c>
      <c r="F75" s="99">
        <v>8.4763402357332414</v>
      </c>
      <c r="G75" s="99">
        <v>7.9885887507519158</v>
      </c>
      <c r="H75" s="99">
        <v>8.3508190433153864</v>
      </c>
      <c r="I75" s="99">
        <v>8.1096814345089605</v>
      </c>
      <c r="J75" s="99">
        <v>7.4741844866364824</v>
      </c>
      <c r="K75" s="99">
        <v>7.9623470802045651</v>
      </c>
      <c r="L75" s="99">
        <v>7.7788016330491994</v>
      </c>
      <c r="M75" s="99">
        <v>7.9600005589876686</v>
      </c>
      <c r="N75" s="99">
        <v>7.9014094140171558</v>
      </c>
      <c r="O75" s="99">
        <v>9.0772751531369664</v>
      </c>
      <c r="P75" s="99">
        <v>8.9514811258561107</v>
      </c>
      <c r="Q75" s="99">
        <v>9.6598320290988582</v>
      </c>
      <c r="R75" s="99">
        <v>10.718670028080808</v>
      </c>
      <c r="S75" s="99">
        <v>9.7742937403534285</v>
      </c>
      <c r="T75" s="99">
        <v>10.915982093084729</v>
      </c>
      <c r="U75" s="99">
        <v>10.935024186523107</v>
      </c>
      <c r="V75" s="99">
        <v>10.392178691227958</v>
      </c>
      <c r="W75" s="99">
        <v>11.596075222943922</v>
      </c>
      <c r="X75" s="99">
        <v>11.299277685385432</v>
      </c>
      <c r="Y75" s="99">
        <v>11.42263956714433</v>
      </c>
      <c r="DA75" s="63" t="s">
        <v>2817</v>
      </c>
    </row>
    <row r="76" spans="1:105" ht="12" customHeight="1" x14ac:dyDescent="0.25">
      <c r="A76" s="108" t="s">
        <v>52</v>
      </c>
      <c r="B76" s="99">
        <v>3.3035824995841598</v>
      </c>
      <c r="C76" s="99">
        <v>2.3671752186069748</v>
      </c>
      <c r="D76" s="99">
        <v>2.4743750529219053</v>
      </c>
      <c r="E76" s="99">
        <v>2.7319785369187919</v>
      </c>
      <c r="F76" s="99">
        <v>2.7404720267707723</v>
      </c>
      <c r="G76" s="99">
        <v>3.3484882588550007</v>
      </c>
      <c r="H76" s="99">
        <v>3.2347867744055878</v>
      </c>
      <c r="I76" s="99">
        <v>3.2804073677014651</v>
      </c>
      <c r="J76" s="99">
        <v>3.0979179711803537</v>
      </c>
      <c r="K76" s="99">
        <v>3.2354411241315053</v>
      </c>
      <c r="L76" s="99">
        <v>3.3749943535247082</v>
      </c>
      <c r="M76" s="99">
        <v>3.6018416739835</v>
      </c>
      <c r="N76" s="99">
        <v>3.6360244045759975</v>
      </c>
      <c r="O76" s="99">
        <v>3.6769180975532425</v>
      </c>
      <c r="P76" s="99">
        <v>3.66625966038271</v>
      </c>
      <c r="Q76" s="99">
        <v>3.6789747446926873</v>
      </c>
      <c r="R76" s="99">
        <v>3.6557559131655282</v>
      </c>
      <c r="S76" s="99">
        <v>3.6376621781103418</v>
      </c>
      <c r="T76" s="99">
        <v>3.6053853979930865</v>
      </c>
      <c r="U76" s="99">
        <v>3.5454993561228538</v>
      </c>
      <c r="V76" s="99">
        <v>3.4968812763568695</v>
      </c>
      <c r="W76" s="99">
        <v>3.4569541581673762</v>
      </c>
      <c r="X76" s="99">
        <v>3.3058206893445594</v>
      </c>
      <c r="Y76" s="99">
        <v>3.3234908411163677</v>
      </c>
      <c r="DA76" s="63" t="s">
        <v>2818</v>
      </c>
    </row>
    <row r="77" spans="1:105" ht="12" customHeight="1" x14ac:dyDescent="0.25">
      <c r="A77" s="121" t="s">
        <v>54</v>
      </c>
      <c r="B77" s="123">
        <v>1.9985702280512843</v>
      </c>
      <c r="C77" s="123">
        <v>2.3137343560202637</v>
      </c>
      <c r="D77" s="123">
        <v>1.8731088826388338</v>
      </c>
      <c r="E77" s="123">
        <v>1.9772290092399412</v>
      </c>
      <c r="F77" s="123">
        <v>2.3470977538883009</v>
      </c>
      <c r="G77" s="123">
        <v>2.4625164586053212</v>
      </c>
      <c r="H77" s="123">
        <v>2.0219625969048378</v>
      </c>
      <c r="I77" s="123">
        <v>1.722707075558048</v>
      </c>
      <c r="J77" s="123">
        <v>2.5994855769172216</v>
      </c>
      <c r="K77" s="123">
        <v>3.117808691502495</v>
      </c>
      <c r="L77" s="123">
        <v>3.0861417630872312</v>
      </c>
      <c r="M77" s="123">
        <v>2.3816323975091787</v>
      </c>
      <c r="N77" s="123">
        <v>2.5767783343950099</v>
      </c>
      <c r="O77" s="123">
        <v>2.9971818665663359</v>
      </c>
      <c r="P77" s="123">
        <v>3.2027245473768118</v>
      </c>
      <c r="Q77" s="123">
        <v>3.5441308210666125</v>
      </c>
      <c r="R77" s="123">
        <v>3.831471853577642</v>
      </c>
      <c r="S77" s="123">
        <v>3.5493919371438962</v>
      </c>
      <c r="T77" s="123">
        <v>3.8698331756379756</v>
      </c>
      <c r="U77" s="123">
        <v>4.5492600952483437</v>
      </c>
      <c r="V77" s="123">
        <v>2.6521343538694513</v>
      </c>
      <c r="W77" s="123">
        <v>4.1315156917894731</v>
      </c>
      <c r="X77" s="123">
        <v>3.9119506200465612</v>
      </c>
      <c r="Y77" s="123">
        <v>3.9906947742877916</v>
      </c>
      <c r="DA77" s="130" t="s">
        <v>2819</v>
      </c>
    </row>
    <row r="78" spans="1:105" ht="12" customHeight="1" x14ac:dyDescent="0.25">
      <c r="A78" s="97" t="s">
        <v>189</v>
      </c>
      <c r="B78" s="99">
        <v>2.0095465938073862</v>
      </c>
      <c r="C78" s="99">
        <v>2.3363962110146446</v>
      </c>
      <c r="D78" s="99">
        <v>1.8799198156855039</v>
      </c>
      <c r="E78" s="99">
        <v>1.9854299147547052</v>
      </c>
      <c r="F78" s="99">
        <v>2.3655500478970444</v>
      </c>
      <c r="G78" s="99">
        <v>2.4817909408670831</v>
      </c>
      <c r="H78" s="99">
        <v>2.0236699835807825</v>
      </c>
      <c r="I78" s="99">
        <v>1.7142935814579716</v>
      </c>
      <c r="J78" s="99">
        <v>2.6245233606172991</v>
      </c>
      <c r="K78" s="99">
        <v>3.1539653867502921</v>
      </c>
      <c r="L78" s="99">
        <v>3.1155836881670678</v>
      </c>
      <c r="M78" s="99">
        <v>2.3863933552436563</v>
      </c>
      <c r="N78" s="99">
        <v>2.5861969277593406</v>
      </c>
      <c r="O78" s="99">
        <v>3.0128571014157912</v>
      </c>
      <c r="P78" s="99">
        <v>3.2255814878599502</v>
      </c>
      <c r="Q78" s="99">
        <v>3.5717396634005913</v>
      </c>
      <c r="R78" s="99">
        <v>3.8695286049537856</v>
      </c>
      <c r="S78" s="99">
        <v>3.5712071711533322</v>
      </c>
      <c r="T78" s="99">
        <v>3.8970150680018083</v>
      </c>
      <c r="U78" s="99">
        <v>4.5996388448849421</v>
      </c>
      <c r="V78" s="99">
        <v>2.6393281918549603</v>
      </c>
      <c r="W78" s="99">
        <v>4.1672840358140171</v>
      </c>
      <c r="X78" s="99">
        <v>3.9440183999761294</v>
      </c>
      <c r="Y78" s="99">
        <v>4.0264652902893978</v>
      </c>
      <c r="DA78" s="63" t="s">
        <v>2820</v>
      </c>
    </row>
    <row r="79" spans="1:105" ht="12" customHeight="1" x14ac:dyDescent="0.25">
      <c r="A79" s="109" t="s">
        <v>120</v>
      </c>
      <c r="B79" s="110">
        <v>1.6907018783069776</v>
      </c>
      <c r="C79" s="110">
        <v>1.6783731581364221</v>
      </c>
      <c r="D79" s="110">
        <v>1.6819985476557171</v>
      </c>
      <c r="E79" s="110">
        <v>1.7465706358799429</v>
      </c>
      <c r="F79" s="110">
        <v>1.8259225662265282</v>
      </c>
      <c r="G79" s="110">
        <v>1.9137903534176466</v>
      </c>
      <c r="H79" s="110">
        <v>1.9730732975081222</v>
      </c>
      <c r="I79" s="110">
        <v>1.9650157056402373</v>
      </c>
      <c r="J79" s="110">
        <v>1.8762861292718145</v>
      </c>
      <c r="K79" s="110">
        <v>2.0705188640083589</v>
      </c>
      <c r="L79" s="110">
        <v>2.2321031505414513</v>
      </c>
      <c r="M79" s="110">
        <v>2.2429451418666968</v>
      </c>
      <c r="N79" s="110">
        <v>2.3006494937455964</v>
      </c>
      <c r="O79" s="110">
        <v>2.5340113018907058</v>
      </c>
      <c r="P79" s="110">
        <v>2.5231734482302159</v>
      </c>
      <c r="Q79" s="110">
        <v>2.721314664665794</v>
      </c>
      <c r="R79" s="110">
        <v>2.6937087806975173</v>
      </c>
      <c r="S79" s="110">
        <v>2.8983305691870291</v>
      </c>
      <c r="T79" s="110">
        <v>3.0558763476394373</v>
      </c>
      <c r="U79" s="110">
        <v>3.0448605227667995</v>
      </c>
      <c r="V79" s="110">
        <v>3.0352104556882091</v>
      </c>
      <c r="W79" s="110">
        <v>3.0557911023410398</v>
      </c>
      <c r="X79" s="110">
        <v>2.9410947468200432</v>
      </c>
      <c r="Y79" s="110">
        <v>2.9132695935165196</v>
      </c>
      <c r="DA79" s="60" t="s">
        <v>2821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299.76123374849141</v>
      </c>
      <c r="C81" s="118">
        <f t="shared" si="28"/>
        <v>286.58366352919961</v>
      </c>
      <c r="D81" s="118">
        <f t="shared" si="28"/>
        <v>291.44872447589449</v>
      </c>
      <c r="E81" s="118">
        <f t="shared" si="28"/>
        <v>295.24541023670275</v>
      </c>
      <c r="F81" s="118">
        <f t="shared" si="28"/>
        <v>286.33185628840323</v>
      </c>
      <c r="G81" s="118">
        <f t="shared" si="28"/>
        <v>308.7427640899424</v>
      </c>
      <c r="H81" s="118">
        <f t="shared" si="28"/>
        <v>285.78822946019505</v>
      </c>
      <c r="I81" s="118">
        <f t="shared" si="28"/>
        <v>276.15663292335114</v>
      </c>
      <c r="J81" s="118">
        <f t="shared" si="28"/>
        <v>273.73950787412053</v>
      </c>
      <c r="K81" s="118">
        <f t="shared" si="28"/>
        <v>249.47834442276081</v>
      </c>
      <c r="L81" s="118">
        <f t="shared" si="28"/>
        <v>219.23204200720406</v>
      </c>
      <c r="M81" s="118">
        <f t="shared" si="28"/>
        <v>321.14988945922215</v>
      </c>
      <c r="N81" s="118">
        <f t="shared" si="28"/>
        <v>300.71590390311314</v>
      </c>
      <c r="O81" s="118">
        <f t="shared" si="28"/>
        <v>244.92702996141045</v>
      </c>
      <c r="P81" s="118">
        <f t="shared" si="28"/>
        <v>236.37086778592806</v>
      </c>
      <c r="Q81" s="118">
        <f t="shared" si="28"/>
        <v>243.89622510556893</v>
      </c>
      <c r="R81" s="118">
        <f t="shared" ref="R81:V81" si="29">R82+R85+R87+R100</f>
        <v>251.37297145479207</v>
      </c>
      <c r="S81" s="118">
        <f t="shared" si="29"/>
        <v>258.67487610948069</v>
      </c>
      <c r="T81" s="118">
        <f t="shared" si="29"/>
        <v>228.28774441571855</v>
      </c>
      <c r="U81" s="118">
        <f t="shared" si="29"/>
        <v>221.05465823393703</v>
      </c>
      <c r="V81" s="118">
        <f t="shared" si="29"/>
        <v>235.83928785438175</v>
      </c>
      <c r="W81" s="118">
        <f t="shared" ref="W81:Y81" si="30">W82+W85+W87+W100</f>
        <v>237.37025519614429</v>
      </c>
      <c r="X81" s="118">
        <f t="shared" si="30"/>
        <v>215.07484092210646</v>
      </c>
      <c r="Y81" s="118">
        <f t="shared" si="30"/>
        <v>207.77694937417047</v>
      </c>
      <c r="DA81" s="129" t="s">
        <v>2822</v>
      </c>
    </row>
    <row r="82" spans="1:105" ht="12.95" customHeight="1" x14ac:dyDescent="0.25">
      <c r="A82" s="121" t="s">
        <v>57</v>
      </c>
      <c r="B82" s="123">
        <f t="shared" ref="B82:Q82" si="31">SUM(B83:B84)</f>
        <v>279.10749597085317</v>
      </c>
      <c r="C82" s="123">
        <f t="shared" si="31"/>
        <v>268.26554562966584</v>
      </c>
      <c r="D82" s="123">
        <f t="shared" si="31"/>
        <v>272.86974729324356</v>
      </c>
      <c r="E82" s="123">
        <f t="shared" si="31"/>
        <v>276.7883842845207</v>
      </c>
      <c r="F82" s="123">
        <f t="shared" si="31"/>
        <v>267.91123112118044</v>
      </c>
      <c r="G82" s="123">
        <f t="shared" si="31"/>
        <v>289.91837276991822</v>
      </c>
      <c r="H82" s="123">
        <f t="shared" si="31"/>
        <v>267.92489028046367</v>
      </c>
      <c r="I82" s="123">
        <f t="shared" si="31"/>
        <v>258.42616807004828</v>
      </c>
      <c r="J82" s="123">
        <f t="shared" si="31"/>
        <v>256.69439469982211</v>
      </c>
      <c r="K82" s="123">
        <f t="shared" si="31"/>
        <v>233.3270345632466</v>
      </c>
      <c r="L82" s="123">
        <f t="shared" si="31"/>
        <v>207.00045119273409</v>
      </c>
      <c r="M82" s="123">
        <f t="shared" si="31"/>
        <v>302.68874398530386</v>
      </c>
      <c r="N82" s="123">
        <f t="shared" si="31"/>
        <v>283.80432089128362</v>
      </c>
      <c r="O82" s="123">
        <f t="shared" si="31"/>
        <v>228.82158200116194</v>
      </c>
      <c r="P82" s="123">
        <f t="shared" si="31"/>
        <v>219.67183611553517</v>
      </c>
      <c r="Q82" s="123">
        <f t="shared" si="31"/>
        <v>225.38624580162386</v>
      </c>
      <c r="R82" s="123">
        <f t="shared" ref="R82:V82" si="32">SUM(R83:R84)</f>
        <v>232.04658635300459</v>
      </c>
      <c r="S82" s="123">
        <f t="shared" si="32"/>
        <v>239.70578357887206</v>
      </c>
      <c r="T82" s="123">
        <f t="shared" si="32"/>
        <v>209.75064573645687</v>
      </c>
      <c r="U82" s="123">
        <f t="shared" si="32"/>
        <v>202.59270909741906</v>
      </c>
      <c r="V82" s="123">
        <f t="shared" si="32"/>
        <v>216.76738411618354</v>
      </c>
      <c r="W82" s="123">
        <f t="shared" ref="W82:Y82" si="33">SUM(W83:W84)</f>
        <v>218.21270992809579</v>
      </c>
      <c r="X82" s="123">
        <f t="shared" si="33"/>
        <v>196.09272745381546</v>
      </c>
      <c r="Y82" s="123">
        <f t="shared" si="33"/>
        <v>188.93533646562116</v>
      </c>
      <c r="DA82" s="130" t="s">
        <v>2823</v>
      </c>
    </row>
    <row r="83" spans="1:105" ht="12" customHeight="1" x14ac:dyDescent="0.25">
      <c r="A83" s="97" t="s">
        <v>199</v>
      </c>
      <c r="B83" s="99">
        <v>277.9498183861416</v>
      </c>
      <c r="C83" s="99">
        <v>267.17475555228799</v>
      </c>
      <c r="D83" s="99">
        <v>271.76958852129786</v>
      </c>
      <c r="E83" s="99">
        <v>275.67515174713475</v>
      </c>
      <c r="F83" s="99">
        <v>266.84041396977648</v>
      </c>
      <c r="G83" s="99">
        <v>288.73824964938717</v>
      </c>
      <c r="H83" s="99">
        <v>266.83310211446906</v>
      </c>
      <c r="I83" s="99">
        <v>257.36004566033279</v>
      </c>
      <c r="J83" s="99">
        <v>255.61726479718101</v>
      </c>
      <c r="K83" s="99">
        <v>232.3257141144941</v>
      </c>
      <c r="L83" s="99">
        <v>206.07664077380937</v>
      </c>
      <c r="M83" s="99">
        <v>301.2849793796014</v>
      </c>
      <c r="N83" s="99">
        <v>282.45560409245201</v>
      </c>
      <c r="O83" s="99">
        <v>227.73646842008893</v>
      </c>
      <c r="P83" s="99">
        <v>218.644403978578</v>
      </c>
      <c r="Q83" s="99">
        <v>224.33868007890021</v>
      </c>
      <c r="R83" s="99">
        <v>230.97163595531387</v>
      </c>
      <c r="S83" s="99">
        <v>238.60230472353365</v>
      </c>
      <c r="T83" s="99">
        <v>208.78088101329064</v>
      </c>
      <c r="U83" s="99">
        <v>201.64130388444002</v>
      </c>
      <c r="V83" s="99">
        <v>215.73161003699713</v>
      </c>
      <c r="W83" s="99">
        <v>217.15239294610183</v>
      </c>
      <c r="X83" s="99">
        <v>195.12231975082804</v>
      </c>
      <c r="Y83" s="99">
        <v>187.98488942912448</v>
      </c>
      <c r="DA83" s="63" t="s">
        <v>2824</v>
      </c>
    </row>
    <row r="84" spans="1:105" ht="12" customHeight="1" x14ac:dyDescent="0.25">
      <c r="A84" s="97" t="s">
        <v>53</v>
      </c>
      <c r="B84" s="99">
        <v>1.1576775847115619</v>
      </c>
      <c r="C84" s="99">
        <v>1.0907900773778616</v>
      </c>
      <c r="D84" s="99">
        <v>1.1001587719456913</v>
      </c>
      <c r="E84" s="99">
        <v>1.1132325373859291</v>
      </c>
      <c r="F84" s="99">
        <v>1.0708171514039297</v>
      </c>
      <c r="G84" s="99">
        <v>1.1801231205310481</v>
      </c>
      <c r="H84" s="99">
        <v>1.0917881659945869</v>
      </c>
      <c r="I84" s="99">
        <v>1.0661224097155058</v>
      </c>
      <c r="J84" s="99">
        <v>1.0771299026411225</v>
      </c>
      <c r="K84" s="99">
        <v>1.0013204487524918</v>
      </c>
      <c r="L84" s="99">
        <v>0.92381041892472848</v>
      </c>
      <c r="M84" s="99">
        <v>1.4037646057024482</v>
      </c>
      <c r="N84" s="99">
        <v>1.3487167988316453</v>
      </c>
      <c r="O84" s="99">
        <v>1.085113581073027</v>
      </c>
      <c r="P84" s="99">
        <v>1.0274321369571604</v>
      </c>
      <c r="Q84" s="99">
        <v>1.047565722723647</v>
      </c>
      <c r="R84" s="99">
        <v>1.074950397690718</v>
      </c>
      <c r="S84" s="99">
        <v>1.1034788553384089</v>
      </c>
      <c r="T84" s="99">
        <v>0.9697647231662222</v>
      </c>
      <c r="U84" s="99">
        <v>0.95140521297904279</v>
      </c>
      <c r="V84" s="99">
        <v>1.0357740791863981</v>
      </c>
      <c r="W84" s="99">
        <v>1.0603169819939726</v>
      </c>
      <c r="X84" s="99">
        <v>0.9704077029874123</v>
      </c>
      <c r="Y84" s="99">
        <v>0.95044703649667994</v>
      </c>
      <c r="DA84" s="63" t="s">
        <v>2825</v>
      </c>
    </row>
    <row r="85" spans="1:105" ht="12.95" customHeight="1" x14ac:dyDescent="0.25">
      <c r="A85" s="121" t="s">
        <v>92</v>
      </c>
      <c r="B85" s="123">
        <f t="shared" ref="B85:Y85" si="34">B86</f>
        <v>3.7038250237464683E-3</v>
      </c>
      <c r="C85" s="123">
        <f t="shared" si="34"/>
        <v>3.9510568415855396E-3</v>
      </c>
      <c r="D85" s="123">
        <f t="shared" si="34"/>
        <v>3.9778425315563446E-3</v>
      </c>
      <c r="E85" s="123">
        <f t="shared" si="34"/>
        <v>3.7636563566442963E-3</v>
      </c>
      <c r="F85" s="123">
        <f t="shared" si="34"/>
        <v>3.6091175851387554E-3</v>
      </c>
      <c r="G85" s="123">
        <f t="shared" si="34"/>
        <v>3.72897510811407E-3</v>
      </c>
      <c r="H85" s="123">
        <f t="shared" si="34"/>
        <v>4.0316878839264068E-3</v>
      </c>
      <c r="I85" s="123">
        <f t="shared" si="34"/>
        <v>4.3621357674348054E-3</v>
      </c>
      <c r="J85" s="123">
        <f t="shared" si="34"/>
        <v>4.7304044012239383E-3</v>
      </c>
      <c r="K85" s="123">
        <f t="shared" si="34"/>
        <v>5.0354050243867077E-3</v>
      </c>
      <c r="L85" s="123">
        <f t="shared" si="34"/>
        <v>6.0756012709660264E-3</v>
      </c>
      <c r="M85" s="123">
        <f t="shared" si="34"/>
        <v>5.8482436854479314E-3</v>
      </c>
      <c r="N85" s="123">
        <f t="shared" si="34"/>
        <v>7.8497048414064748E-3</v>
      </c>
      <c r="O85" s="123">
        <f t="shared" si="34"/>
        <v>9.7040204739053948E-3</v>
      </c>
      <c r="P85" s="123">
        <f t="shared" si="34"/>
        <v>1.0963969283699592E-2</v>
      </c>
      <c r="Q85" s="123">
        <f t="shared" si="34"/>
        <v>1.035804883239401E-2</v>
      </c>
      <c r="R85" s="123">
        <f t="shared" si="34"/>
        <v>9.8937138139361461E-3</v>
      </c>
      <c r="S85" s="123">
        <f t="shared" si="34"/>
        <v>9.1625907692279903E-3</v>
      </c>
      <c r="T85" s="123">
        <f t="shared" si="34"/>
        <v>8.2001039455761419E-3</v>
      </c>
      <c r="U85" s="123">
        <f t="shared" si="34"/>
        <v>6.4360728853444758E-3</v>
      </c>
      <c r="V85" s="123">
        <f t="shared" si="34"/>
        <v>5.8565182900967763E-3</v>
      </c>
      <c r="W85" s="123">
        <f t="shared" si="34"/>
        <v>6.3330166299433929E-3</v>
      </c>
      <c r="X85" s="123">
        <f t="shared" si="34"/>
        <v>8.4087315327871937E-3</v>
      </c>
      <c r="Y85" s="123">
        <f t="shared" si="34"/>
        <v>1.0089352765675406E-2</v>
      </c>
      <c r="DA85" s="130" t="s">
        <v>2826</v>
      </c>
    </row>
    <row r="86" spans="1:105" ht="12" customHeight="1" x14ac:dyDescent="0.25">
      <c r="A86" s="97" t="s">
        <v>53</v>
      </c>
      <c r="B86" s="99">
        <f>RES_hhdet_fech!B86/RES_summary!B$19</f>
        <v>3.7038250237464683E-3</v>
      </c>
      <c r="C86" s="99">
        <f>RES_hhdet_fech!C86/RES_summary!C$19</f>
        <v>3.9510568415855396E-3</v>
      </c>
      <c r="D86" s="99">
        <f>RES_hhdet_fech!D86/RES_summary!D$19</f>
        <v>3.9778425315563446E-3</v>
      </c>
      <c r="E86" s="99">
        <f>RES_hhdet_fech!E86/RES_summary!E$19</f>
        <v>3.7636563566442963E-3</v>
      </c>
      <c r="F86" s="99">
        <f>RES_hhdet_fech!F86/RES_summary!F$19</f>
        <v>3.6091175851387554E-3</v>
      </c>
      <c r="G86" s="99">
        <f>RES_hhdet_fech!G86/RES_summary!G$19</f>
        <v>3.72897510811407E-3</v>
      </c>
      <c r="H86" s="99">
        <f>RES_hhdet_fech!H86/RES_summary!H$19</f>
        <v>4.0316878839264068E-3</v>
      </c>
      <c r="I86" s="99">
        <f>RES_hhdet_fech!I86/RES_summary!I$19</f>
        <v>4.3621357674348054E-3</v>
      </c>
      <c r="J86" s="99">
        <f>RES_hhdet_fech!J86/RES_summary!J$19</f>
        <v>4.7304044012239383E-3</v>
      </c>
      <c r="K86" s="99">
        <f>RES_hhdet_fech!K86/RES_summary!K$19</f>
        <v>5.0354050243867077E-3</v>
      </c>
      <c r="L86" s="99">
        <f>RES_hhdet_fech!L86/RES_summary!L$19</f>
        <v>6.0756012709660264E-3</v>
      </c>
      <c r="M86" s="99">
        <f>RES_hhdet_fech!M86/RES_summary!M$19</f>
        <v>5.8482436854479314E-3</v>
      </c>
      <c r="N86" s="99">
        <f>RES_hhdet_fech!N86/RES_summary!N$19</f>
        <v>7.8497048414064748E-3</v>
      </c>
      <c r="O86" s="99">
        <f>RES_hhdet_fech!O86/RES_summary!O$19</f>
        <v>9.7040204739053948E-3</v>
      </c>
      <c r="P86" s="99">
        <f>RES_hhdet_fech!P86/RES_summary!P$19</f>
        <v>1.0963969283699592E-2</v>
      </c>
      <c r="Q86" s="99">
        <f>RES_hhdet_fech!Q86/RES_summary!Q$19</f>
        <v>1.035804883239401E-2</v>
      </c>
      <c r="R86" s="99">
        <f>RES_hhdet_fech!R86/RES_summary!R$19</f>
        <v>9.8937138139361461E-3</v>
      </c>
      <c r="S86" s="99">
        <f>RES_hhdet_fech!S86/RES_summary!S$19</f>
        <v>9.1625907692279903E-3</v>
      </c>
      <c r="T86" s="99">
        <f>RES_hhdet_fech!T86/RES_summary!T$19</f>
        <v>8.2001039455761419E-3</v>
      </c>
      <c r="U86" s="99">
        <f>RES_hhdet_fech!U86/RES_summary!U$19</f>
        <v>6.4360728853444758E-3</v>
      </c>
      <c r="V86" s="99">
        <f>RES_hhdet_fech!V86/RES_summary!V$19</f>
        <v>5.8565182900967763E-3</v>
      </c>
      <c r="W86" s="99">
        <f>RES_hhdet_fech!W86/RES_summary!W$19</f>
        <v>6.3330166299433929E-3</v>
      </c>
      <c r="X86" s="99">
        <f>RES_hhdet_fech!X86/RES_summary!X$19</f>
        <v>8.4087315327871937E-3</v>
      </c>
      <c r="Y86" s="99">
        <f>RES_hhdet_fech!Y86/RES_summary!Y$19</f>
        <v>1.0089352765675406E-2</v>
      </c>
      <c r="DA86" s="63" t="s">
        <v>2827</v>
      </c>
    </row>
    <row r="87" spans="1:105" ht="12" customHeight="1" x14ac:dyDescent="0.25">
      <c r="A87" s="121" t="s">
        <v>55</v>
      </c>
      <c r="B87" s="123">
        <v>18.959332074307493</v>
      </c>
      <c r="C87" s="123">
        <v>16.635909634437816</v>
      </c>
      <c r="D87" s="123">
        <v>16.870467326858471</v>
      </c>
      <c r="E87" s="123">
        <v>16.686014388950397</v>
      </c>
      <c r="F87" s="123">
        <v>16.573396575192632</v>
      </c>
      <c r="G87" s="123">
        <v>16.89275421434245</v>
      </c>
      <c r="H87" s="123">
        <v>15.8801834827668</v>
      </c>
      <c r="I87" s="123">
        <v>15.758393425008698</v>
      </c>
      <c r="J87" s="123">
        <v>15.160502449166362</v>
      </c>
      <c r="K87" s="123">
        <v>14.073521499365826</v>
      </c>
      <c r="L87" s="123">
        <v>9.9951939676415105</v>
      </c>
      <c r="M87" s="123">
        <v>16.214189952044283</v>
      </c>
      <c r="N87" s="123">
        <v>14.608722757625172</v>
      </c>
      <c r="O87" s="123">
        <v>13.572646637373408</v>
      </c>
      <c r="P87" s="123">
        <v>14.170106564935429</v>
      </c>
      <c r="Q87" s="123">
        <v>15.773133447152979</v>
      </c>
      <c r="R87" s="123">
        <v>16.597415129136586</v>
      </c>
      <c r="S87" s="123">
        <v>16.037031830290566</v>
      </c>
      <c r="T87" s="123">
        <v>15.474370146430708</v>
      </c>
      <c r="U87" s="123">
        <v>15.440723274187338</v>
      </c>
      <c r="V87" s="123">
        <v>16.061661922236869</v>
      </c>
      <c r="W87" s="123">
        <v>16.153634043975771</v>
      </c>
      <c r="X87" s="123">
        <v>16.088632420941526</v>
      </c>
      <c r="Y87" s="123">
        <v>15.930586019863453</v>
      </c>
      <c r="DA87" s="130" t="s">
        <v>2828</v>
      </c>
    </row>
    <row r="88" spans="1:105" ht="12" customHeight="1" x14ac:dyDescent="0.25">
      <c r="A88" s="97" t="s">
        <v>132</v>
      </c>
      <c r="B88" s="99">
        <v>19.187886747838093</v>
      </c>
      <c r="C88" s="99">
        <v>16.789118740308382</v>
      </c>
      <c r="D88" s="99">
        <v>17.027760022055045</v>
      </c>
      <c r="E88" s="99">
        <v>16.831018154617233</v>
      </c>
      <c r="F88" s="99">
        <v>16.714379880821529</v>
      </c>
      <c r="G88" s="99">
        <v>17.037796849879921</v>
      </c>
      <c r="H88" s="99">
        <v>15.989659360993697</v>
      </c>
      <c r="I88" s="99">
        <v>15.886483089183555</v>
      </c>
      <c r="J88" s="99">
        <v>15.317105423110792</v>
      </c>
      <c r="K88" s="99">
        <v>14.150945735696599</v>
      </c>
      <c r="L88" s="99">
        <v>9.8486309155185143</v>
      </c>
      <c r="M88" s="99">
        <v>16.399198164593408</v>
      </c>
      <c r="N88" s="99">
        <v>14.704464725650277</v>
      </c>
      <c r="O88" s="99">
        <v>13.540791797883941</v>
      </c>
      <c r="P88" s="99">
        <v>14.170628230749953</v>
      </c>
      <c r="Q88" s="99">
        <v>15.805776563840345</v>
      </c>
      <c r="R88" s="99">
        <v>16.610944477851408</v>
      </c>
      <c r="S88" s="99">
        <v>16.09671125669697</v>
      </c>
      <c r="T88" s="99">
        <v>15.455480968016694</v>
      </c>
      <c r="U88" s="99">
        <v>15.454248409395429</v>
      </c>
      <c r="V88" s="99">
        <v>16.146094797600618</v>
      </c>
      <c r="W88" s="99">
        <v>16.173810357707861</v>
      </c>
      <c r="X88" s="99">
        <v>16.122570003977557</v>
      </c>
      <c r="Y88" s="99">
        <v>15.943269729303367</v>
      </c>
      <c r="DA88" s="63" t="s">
        <v>2829</v>
      </c>
    </row>
    <row r="89" spans="1:105" ht="12" customHeight="1" x14ac:dyDescent="0.25">
      <c r="A89" s="97" t="s">
        <v>131</v>
      </c>
      <c r="B89" s="99">
        <v>14.950124896319002</v>
      </c>
      <c r="C89" s="99">
        <v>14.089885319433305</v>
      </c>
      <c r="D89" s="99">
        <v>14.111313233999352</v>
      </c>
      <c r="E89" s="99">
        <v>13.784430150199732</v>
      </c>
      <c r="F89" s="99">
        <v>13.826544826080879</v>
      </c>
      <c r="G89" s="99">
        <v>13.609099896048285</v>
      </c>
      <c r="H89" s="99">
        <v>13.124136978643728</v>
      </c>
      <c r="I89" s="99">
        <v>12.421296515770097</v>
      </c>
      <c r="J89" s="99">
        <v>11.963576488795276</v>
      </c>
      <c r="K89" s="99">
        <v>11.484839382172289</v>
      </c>
      <c r="L89" s="99">
        <v>8.2464650572177316</v>
      </c>
      <c r="M89" s="99">
        <v>13.67800454532785</v>
      </c>
      <c r="N89" s="99">
        <v>12.535737599183381</v>
      </c>
      <c r="O89" s="99">
        <v>11.845820775452921</v>
      </c>
      <c r="P89" s="99">
        <v>12.429471641791322</v>
      </c>
      <c r="Q89" s="99">
        <v>14.033067039994762</v>
      </c>
      <c r="R89" s="99">
        <v>14.969559265419822</v>
      </c>
      <c r="S89" s="99">
        <v>14.506554726912123</v>
      </c>
      <c r="T89" s="99">
        <v>14.181010224281337</v>
      </c>
      <c r="U89" s="99">
        <v>14.44882303963217</v>
      </c>
      <c r="V89" s="99">
        <v>15.143902455819493</v>
      </c>
      <c r="W89" s="99">
        <v>15.42798825102461</v>
      </c>
      <c r="X89" s="99">
        <v>15.24863479866525</v>
      </c>
      <c r="Y89" s="99">
        <v>15.107809535370354</v>
      </c>
      <c r="DA89" s="63" t="s">
        <v>2830</v>
      </c>
    </row>
    <row r="90" spans="1:105" ht="12" customHeight="1" x14ac:dyDescent="0.25">
      <c r="A90" s="100" t="s">
        <v>199</v>
      </c>
      <c r="B90" s="102">
        <v>11.52544876990925</v>
      </c>
      <c r="C90" s="102">
        <v>11.811634341021037</v>
      </c>
      <c r="D90" s="102">
        <v>11.641581131839066</v>
      </c>
      <c r="E90" s="102">
        <v>11.060511810947498</v>
      </c>
      <c r="F90" s="102">
        <v>11.07931787593999</v>
      </c>
      <c r="G90" s="102">
        <v>10.237733138515098</v>
      </c>
      <c r="H90" s="102">
        <v>10.040034794473646</v>
      </c>
      <c r="I90" s="102">
        <v>9.1803173730360239</v>
      </c>
      <c r="J90" s="102">
        <v>8.6849024196546534</v>
      </c>
      <c r="K90" s="102">
        <v>8.348861339449412</v>
      </c>
      <c r="L90" s="102">
        <v>5.8578724955378316</v>
      </c>
      <c r="M90" s="102">
        <v>9.3720517449096246</v>
      </c>
      <c r="N90" s="102">
        <v>8.5015193599365819</v>
      </c>
      <c r="O90" s="102">
        <v>8.3376738020110324</v>
      </c>
      <c r="P90" s="102">
        <v>8.7691976376814775</v>
      </c>
      <c r="Q90" s="102">
        <v>10.228308993582719</v>
      </c>
      <c r="R90" s="102">
        <v>11.306163031214362</v>
      </c>
      <c r="S90" s="102">
        <v>10.727625823145361</v>
      </c>
      <c r="T90" s="102">
        <v>10.802162497479969</v>
      </c>
      <c r="U90" s="102">
        <v>11.053746511660986</v>
      </c>
      <c r="V90" s="102">
        <v>11.474586903165246</v>
      </c>
      <c r="W90" s="102">
        <v>12.080136015342664</v>
      </c>
      <c r="X90" s="102">
        <v>11.901331170416469</v>
      </c>
      <c r="Y90" s="102">
        <v>11.808929692737042</v>
      </c>
      <c r="DA90" s="131" t="s">
        <v>2831</v>
      </c>
    </row>
    <row r="91" spans="1:105" ht="12" customHeight="1" x14ac:dyDescent="0.25">
      <c r="A91" s="103" t="s">
        <v>52</v>
      </c>
      <c r="B91" s="105">
        <v>3.4246761264097509</v>
      </c>
      <c r="C91" s="105">
        <v>2.2782509784122698</v>
      </c>
      <c r="D91" s="105">
        <v>2.4697321021602865</v>
      </c>
      <c r="E91" s="105">
        <v>2.7239183392522324</v>
      </c>
      <c r="F91" s="105">
        <v>2.7472269501408877</v>
      </c>
      <c r="G91" s="105">
        <v>3.3713667575331869</v>
      </c>
      <c r="H91" s="105">
        <v>3.0841021841700811</v>
      </c>
      <c r="I91" s="105">
        <v>3.2409791427340746</v>
      </c>
      <c r="J91" s="105">
        <v>3.2786740691406222</v>
      </c>
      <c r="K91" s="105">
        <v>3.1359780427228783</v>
      </c>
      <c r="L91" s="105">
        <v>2.3885925616799009</v>
      </c>
      <c r="M91" s="105">
        <v>4.3059528004182273</v>
      </c>
      <c r="N91" s="105">
        <v>4.0342182392468002</v>
      </c>
      <c r="O91" s="105">
        <v>3.5081469734418911</v>
      </c>
      <c r="P91" s="105">
        <v>3.6602740041098452</v>
      </c>
      <c r="Q91" s="105">
        <v>3.804758046412045</v>
      </c>
      <c r="R91" s="105">
        <v>3.6633962342054582</v>
      </c>
      <c r="S91" s="105">
        <v>3.7789289037667615</v>
      </c>
      <c r="T91" s="105">
        <v>3.3788477268013684</v>
      </c>
      <c r="U91" s="105">
        <v>3.3950765279711841</v>
      </c>
      <c r="V91" s="105">
        <v>3.6693155526542451</v>
      </c>
      <c r="W91" s="105">
        <v>3.3478522356819491</v>
      </c>
      <c r="X91" s="105">
        <v>3.3473036282487811</v>
      </c>
      <c r="Y91" s="105">
        <v>3.2988798426333128</v>
      </c>
      <c r="DA91" s="132" t="s">
        <v>2832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10.859642542824815</v>
      </c>
      <c r="E92" s="102">
        <v>12.697910377584607</v>
      </c>
      <c r="F92" s="102">
        <v>10.047297204391851</v>
      </c>
      <c r="G92" s="102">
        <v>12.528242911787666</v>
      </c>
      <c r="H92" s="102">
        <v>11.495412768921922</v>
      </c>
      <c r="I92" s="102">
        <v>12.385188354577195</v>
      </c>
      <c r="J92" s="102">
        <v>11.476585426566476</v>
      </c>
      <c r="K92" s="102">
        <v>11.748167916250758</v>
      </c>
      <c r="L92" s="102">
        <v>11.289842721917042</v>
      </c>
      <c r="M92" s="102">
        <v>12.066367005398536</v>
      </c>
      <c r="N92" s="102">
        <v>10.879369992734427</v>
      </c>
      <c r="O92" s="102">
        <v>11.652295073808927</v>
      </c>
      <c r="P92" s="102">
        <v>16.715022279105593</v>
      </c>
      <c r="Q92" s="102">
        <v>12.024865030978324</v>
      </c>
      <c r="R92" s="102">
        <v>13.842109214901143</v>
      </c>
      <c r="S92" s="102">
        <v>14.249303601770535</v>
      </c>
      <c r="T92" s="102">
        <v>13.626911675391723</v>
      </c>
      <c r="U92" s="102">
        <v>13.093137391655134</v>
      </c>
      <c r="V92" s="102">
        <v>12.318515880211756</v>
      </c>
      <c r="W92" s="102">
        <v>13.002654616683586</v>
      </c>
      <c r="X92" s="102">
        <v>13.561127482366613</v>
      </c>
      <c r="Y92" s="102">
        <v>14.276611383317434</v>
      </c>
      <c r="DA92" s="131" t="s">
        <v>2833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2834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2835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2836</v>
      </c>
    </row>
    <row r="96" spans="1:105" ht="12" customHeight="1" x14ac:dyDescent="0.25">
      <c r="A96" s="106" t="s">
        <v>122</v>
      </c>
      <c r="B96" s="102">
        <v>13.37974681352758</v>
      </c>
      <c r="C96" s="102">
        <v>12.675133168994305</v>
      </c>
      <c r="D96" s="102">
        <v>12.590777025480044</v>
      </c>
      <c r="E96" s="102">
        <v>12.659950702004968</v>
      </c>
      <c r="F96" s="102">
        <v>12.734351036696042</v>
      </c>
      <c r="G96" s="102">
        <v>13.17347865042972</v>
      </c>
      <c r="H96" s="102">
        <v>13.357063640497568</v>
      </c>
      <c r="I96" s="102">
        <v>13.245967115545644</v>
      </c>
      <c r="J96" s="102">
        <v>12.320288157345548</v>
      </c>
      <c r="K96" s="102">
        <v>12.967533663397518</v>
      </c>
      <c r="L96" s="102">
        <v>12.935973797184849</v>
      </c>
      <c r="M96" s="102">
        <v>13.378229469097223</v>
      </c>
      <c r="N96" s="102">
        <v>13.295684074573481</v>
      </c>
      <c r="O96" s="102">
        <v>14.435957078739188</v>
      </c>
      <c r="P96" s="102">
        <v>14.452186348238763</v>
      </c>
      <c r="Q96" s="102">
        <v>15.541335770732069</v>
      </c>
      <c r="R96" s="102">
        <v>16.663111558659416</v>
      </c>
      <c r="S96" s="102">
        <v>15.320055197520253</v>
      </c>
      <c r="T96" s="102">
        <v>15.99696143918516</v>
      </c>
      <c r="U96" s="102">
        <v>15.397312779830649</v>
      </c>
      <c r="V96" s="102">
        <v>14.680220714435384</v>
      </c>
      <c r="W96" s="102">
        <v>15.890425032239035</v>
      </c>
      <c r="X96" s="102">
        <v>15.219989020180096</v>
      </c>
      <c r="Y96" s="102">
        <v>15.697177060070368</v>
      </c>
      <c r="DA96" s="131" t="s">
        <v>2837</v>
      </c>
    </row>
    <row r="97" spans="1:105" ht="12" customHeight="1" x14ac:dyDescent="0.25">
      <c r="A97" s="107" t="s">
        <v>121</v>
      </c>
      <c r="B97" s="105">
        <v>11.340079479538767</v>
      </c>
      <c r="C97" s="105">
        <v>11.221149082810131</v>
      </c>
      <c r="D97" s="105">
        <v>11.078982398428156</v>
      </c>
      <c r="E97" s="105">
        <v>11.024305289698415</v>
      </c>
      <c r="F97" s="105">
        <v>11.136837596751509</v>
      </c>
      <c r="G97" s="105">
        <v>11.261810233464624</v>
      </c>
      <c r="H97" s="105">
        <v>11.552584052821469</v>
      </c>
      <c r="I97" s="105">
        <v>11.401324415938845</v>
      </c>
      <c r="J97" s="105">
        <v>10.593005915842204</v>
      </c>
      <c r="K97" s="105">
        <v>11.212569724553767</v>
      </c>
      <c r="L97" s="105">
        <v>11.136258553461351</v>
      </c>
      <c r="M97" s="105">
        <v>11.509021595967571</v>
      </c>
      <c r="N97" s="105">
        <v>11.443520133367491</v>
      </c>
      <c r="O97" s="105">
        <v>12.600729278478759</v>
      </c>
      <c r="P97" s="105">
        <v>12.631921390715052</v>
      </c>
      <c r="Q97" s="105">
        <v>13.692659411664613</v>
      </c>
      <c r="R97" s="105">
        <v>14.920648982380195</v>
      </c>
      <c r="S97" s="105">
        <v>13.765618540534305</v>
      </c>
      <c r="T97" s="105">
        <v>14.630946126560445</v>
      </c>
      <c r="U97" s="105">
        <v>14.240503205904302</v>
      </c>
      <c r="V97" s="105">
        <v>13.611745433727577</v>
      </c>
      <c r="W97" s="105">
        <v>14.873067112937505</v>
      </c>
      <c r="X97" s="105">
        <v>14.246751708003488</v>
      </c>
      <c r="Y97" s="105">
        <v>14.768864397258001</v>
      </c>
      <c r="DA97" s="132" t="s">
        <v>2838</v>
      </c>
    </row>
    <row r="98" spans="1:105" ht="12" customHeight="1" x14ac:dyDescent="0.25">
      <c r="A98" s="108" t="s">
        <v>53</v>
      </c>
      <c r="B98" s="99">
        <v>8.0364969799546078</v>
      </c>
      <c r="C98" s="99">
        <v>8.8539130493099663</v>
      </c>
      <c r="D98" s="99">
        <v>8.605024515228731</v>
      </c>
      <c r="E98" s="99">
        <v>8.2936399211433773</v>
      </c>
      <c r="F98" s="99">
        <v>8.3992159801921229</v>
      </c>
      <c r="G98" s="99">
        <v>7.9199244235873598</v>
      </c>
      <c r="H98" s="99">
        <v>8.3229887468137029</v>
      </c>
      <c r="I98" s="99">
        <v>8.121032798582295</v>
      </c>
      <c r="J98" s="99">
        <v>7.4929156230628546</v>
      </c>
      <c r="K98" s="99">
        <v>7.9756165685966511</v>
      </c>
      <c r="L98" s="99">
        <v>7.7616024278373841</v>
      </c>
      <c r="M98" s="99">
        <v>7.9074992483517432</v>
      </c>
      <c r="N98" s="99">
        <v>7.8091604887013881</v>
      </c>
      <c r="O98" s="99">
        <v>8.9283833161561361</v>
      </c>
      <c r="P98" s="99">
        <v>8.9485599979792223</v>
      </c>
      <c r="Q98" s="99">
        <v>9.9749296684207192</v>
      </c>
      <c r="R98" s="99">
        <v>11.230557890523386</v>
      </c>
      <c r="S98" s="99">
        <v>10.101991078088558</v>
      </c>
      <c r="T98" s="99">
        <v>11.017841277961329</v>
      </c>
      <c r="U98" s="99">
        <v>10.711983549516043</v>
      </c>
      <c r="V98" s="99">
        <v>10.156904856389863</v>
      </c>
      <c r="W98" s="99">
        <v>11.501158985386796</v>
      </c>
      <c r="X98" s="99">
        <v>11.020957268975396</v>
      </c>
      <c r="Y98" s="99">
        <v>11.477618047237179</v>
      </c>
      <c r="DA98" s="63" t="s">
        <v>2839</v>
      </c>
    </row>
    <row r="99" spans="1:105" ht="12" customHeight="1" x14ac:dyDescent="0.25">
      <c r="A99" s="108" t="s">
        <v>52</v>
      </c>
      <c r="B99" s="99">
        <v>3.3035824995841598</v>
      </c>
      <c r="C99" s="99">
        <v>2.3672360335001632</v>
      </c>
      <c r="D99" s="99">
        <v>2.4739578831994273</v>
      </c>
      <c r="E99" s="99">
        <v>2.7306653685550364</v>
      </c>
      <c r="F99" s="99">
        <v>2.7376216165593861</v>
      </c>
      <c r="G99" s="99">
        <v>3.3418858098772652</v>
      </c>
      <c r="H99" s="99">
        <v>3.2295953060077673</v>
      </c>
      <c r="I99" s="99">
        <v>3.2802916173565513</v>
      </c>
      <c r="J99" s="99">
        <v>3.1000902927793468</v>
      </c>
      <c r="K99" s="99">
        <v>3.2369531559571163</v>
      </c>
      <c r="L99" s="99">
        <v>3.3746561256239631</v>
      </c>
      <c r="M99" s="99">
        <v>3.6015223476158282</v>
      </c>
      <c r="N99" s="99">
        <v>3.6343596446661013</v>
      </c>
      <c r="O99" s="99">
        <v>3.6723459623226247</v>
      </c>
      <c r="P99" s="99">
        <v>3.6833613927358302</v>
      </c>
      <c r="Q99" s="99">
        <v>3.7177297432438938</v>
      </c>
      <c r="R99" s="99">
        <v>3.6900910918568073</v>
      </c>
      <c r="S99" s="99">
        <v>3.663627462445747</v>
      </c>
      <c r="T99" s="99">
        <v>3.6131048485991153</v>
      </c>
      <c r="U99" s="99">
        <v>3.5285196563882577</v>
      </c>
      <c r="V99" s="99">
        <v>3.4548405773377162</v>
      </c>
      <c r="W99" s="99">
        <v>3.3719081275507099</v>
      </c>
      <c r="X99" s="99">
        <v>3.2257944390280939</v>
      </c>
      <c r="Y99" s="99">
        <v>3.2912463500208249</v>
      </c>
      <c r="DA99" s="63" t="s">
        <v>2840</v>
      </c>
    </row>
    <row r="100" spans="1:105" ht="12" customHeight="1" x14ac:dyDescent="0.25">
      <c r="A100" s="121" t="s">
        <v>54</v>
      </c>
      <c r="B100" s="123">
        <v>1.6907018783069778</v>
      </c>
      <c r="C100" s="123">
        <v>1.6782572082543745</v>
      </c>
      <c r="D100" s="123">
        <v>1.7045320132608415</v>
      </c>
      <c r="E100" s="123">
        <v>1.7672479068749856</v>
      </c>
      <c r="F100" s="123">
        <v>1.8436194744449985</v>
      </c>
      <c r="G100" s="123">
        <v>1.9279081305735961</v>
      </c>
      <c r="H100" s="123">
        <v>1.9791240090806179</v>
      </c>
      <c r="I100" s="123">
        <v>1.9677092925266815</v>
      </c>
      <c r="J100" s="123">
        <v>1.8798803207308208</v>
      </c>
      <c r="K100" s="123">
        <v>2.0727529551239923</v>
      </c>
      <c r="L100" s="123">
        <v>2.2303212455574806</v>
      </c>
      <c r="M100" s="123">
        <v>2.2411072781885668</v>
      </c>
      <c r="N100" s="123">
        <v>2.2950105493629152</v>
      </c>
      <c r="O100" s="123">
        <v>2.5230973024011858</v>
      </c>
      <c r="P100" s="123">
        <v>2.517961136173775</v>
      </c>
      <c r="Q100" s="123">
        <v>2.7264878079596921</v>
      </c>
      <c r="R100" s="123">
        <v>2.7190762588369597</v>
      </c>
      <c r="S100" s="123">
        <v>2.9228981095488216</v>
      </c>
      <c r="T100" s="123">
        <v>3.054528428885388</v>
      </c>
      <c r="U100" s="123">
        <v>3.0147897894452687</v>
      </c>
      <c r="V100" s="123">
        <v>3.0043852976712451</v>
      </c>
      <c r="W100" s="123">
        <v>2.9975782074427473</v>
      </c>
      <c r="X100" s="123">
        <v>2.885072315816668</v>
      </c>
      <c r="Y100" s="123">
        <v>2.9009375359201703</v>
      </c>
      <c r="DA100" s="130" t="s">
        <v>2841</v>
      </c>
    </row>
    <row r="101" spans="1:105" ht="12" customHeight="1" x14ac:dyDescent="0.25">
      <c r="A101" s="97" t="s">
        <v>202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2842</v>
      </c>
    </row>
    <row r="102" spans="1:105" ht="12" customHeight="1" x14ac:dyDescent="0.25">
      <c r="A102" s="97" t="s">
        <v>50</v>
      </c>
      <c r="B102" s="99">
        <v>0</v>
      </c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X102" s="99">
        <v>0</v>
      </c>
      <c r="Y102" s="99">
        <v>0</v>
      </c>
      <c r="DA102" s="63" t="s">
        <v>2843</v>
      </c>
    </row>
    <row r="103" spans="1:105" ht="12" customHeight="1" x14ac:dyDescent="0.25">
      <c r="A103" s="109" t="s">
        <v>120</v>
      </c>
      <c r="B103" s="110">
        <v>1.6907018783069778</v>
      </c>
      <c r="C103" s="110">
        <v>1.6782572082543745</v>
      </c>
      <c r="D103" s="110">
        <v>1.7045320132608415</v>
      </c>
      <c r="E103" s="110">
        <v>1.7672479068749856</v>
      </c>
      <c r="F103" s="110">
        <v>1.8436194744449985</v>
      </c>
      <c r="G103" s="110">
        <v>1.9279081305735961</v>
      </c>
      <c r="H103" s="110">
        <v>1.9791240090806179</v>
      </c>
      <c r="I103" s="110">
        <v>1.9677092925266815</v>
      </c>
      <c r="J103" s="110">
        <v>1.8798803207308208</v>
      </c>
      <c r="K103" s="110">
        <v>2.0727529551239923</v>
      </c>
      <c r="L103" s="110">
        <v>2.2303212455574806</v>
      </c>
      <c r="M103" s="110">
        <v>2.2411072781885668</v>
      </c>
      <c r="N103" s="110">
        <v>2.2950105493629152</v>
      </c>
      <c r="O103" s="110">
        <v>2.5230973024011858</v>
      </c>
      <c r="P103" s="110">
        <v>2.517961136173775</v>
      </c>
      <c r="Q103" s="110">
        <v>2.7264878079596921</v>
      </c>
      <c r="R103" s="110">
        <v>2.7190762588369597</v>
      </c>
      <c r="S103" s="110">
        <v>2.9228981095488216</v>
      </c>
      <c r="T103" s="110">
        <v>3.054528428885388</v>
      </c>
      <c r="U103" s="110">
        <v>3.0147897894452687</v>
      </c>
      <c r="V103" s="110">
        <v>3.0043852976712451</v>
      </c>
      <c r="W103" s="110">
        <v>2.9975782074427473</v>
      </c>
      <c r="X103" s="110">
        <v>2.885072315816668</v>
      </c>
      <c r="Y103" s="110">
        <v>2.9009375359201703</v>
      </c>
      <c r="DA103" s="60" t="s">
        <v>2844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2845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2846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2847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2848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2849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X110" s="99">
        <f>RES_hhdet_fech!X110/RES_summary!X$19</f>
        <v>0</v>
      </c>
      <c r="Y110" s="99">
        <f>RES_hhdet_fech!Y110/RES_summary!Y$19</f>
        <v>0</v>
      </c>
      <c r="DA110" s="63" t="s">
        <v>2850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2851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2852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2853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2854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2855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2856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2857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2858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2859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2860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2861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2862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166.08463615097719</v>
      </c>
      <c r="C124" s="118">
        <f t="shared" si="42"/>
        <v>181.17892923749443</v>
      </c>
      <c r="D124" s="118">
        <f t="shared" si="42"/>
        <v>179.21685908234588</v>
      </c>
      <c r="E124" s="118">
        <f t="shared" si="42"/>
        <v>180.4750436263009</v>
      </c>
      <c r="F124" s="118">
        <f t="shared" si="42"/>
        <v>180.95070886555234</v>
      </c>
      <c r="G124" s="118">
        <f t="shared" si="42"/>
        <v>193.05787856816775</v>
      </c>
      <c r="H124" s="118">
        <f t="shared" si="42"/>
        <v>197.63551387855503</v>
      </c>
      <c r="I124" s="118">
        <f t="shared" si="42"/>
        <v>196.21946593722021</v>
      </c>
      <c r="J124" s="118">
        <f t="shared" si="42"/>
        <v>181.60507375607364</v>
      </c>
      <c r="K124" s="118">
        <f t="shared" si="42"/>
        <v>186.30763300159668</v>
      </c>
      <c r="L124" s="118">
        <f t="shared" si="42"/>
        <v>246.22349321980343</v>
      </c>
      <c r="M124" s="118">
        <f t="shared" si="42"/>
        <v>200.3002632584591</v>
      </c>
      <c r="N124" s="118">
        <f t="shared" si="42"/>
        <v>221.49420997726492</v>
      </c>
      <c r="O124" s="118">
        <f t="shared" si="42"/>
        <v>214.96130381302146</v>
      </c>
      <c r="P124" s="118">
        <f t="shared" si="42"/>
        <v>197.92171057724534</v>
      </c>
      <c r="Q124" s="118">
        <f t="shared" si="42"/>
        <v>199.55394244793402</v>
      </c>
      <c r="R124" s="118">
        <f t="shared" ref="R124:V124" si="43">R125+R128+R130+R139</f>
        <v>209.69960863952016</v>
      </c>
      <c r="S124" s="118">
        <f t="shared" si="43"/>
        <v>208.52663739544033</v>
      </c>
      <c r="T124" s="118">
        <f t="shared" si="43"/>
        <v>203.66124511453816</v>
      </c>
      <c r="U124" s="118">
        <f t="shared" si="43"/>
        <v>200.31578736145897</v>
      </c>
      <c r="V124" s="118">
        <f t="shared" si="43"/>
        <v>186.65909391987836</v>
      </c>
      <c r="W124" s="118">
        <f t="shared" ref="W124:Y124" si="44">W125+W128+W130+W139</f>
        <v>206.43674483571922</v>
      </c>
      <c r="X124" s="118">
        <f t="shared" si="44"/>
        <v>185.30145708963494</v>
      </c>
      <c r="Y124" s="118">
        <f t="shared" si="44"/>
        <v>189.10911112891429</v>
      </c>
      <c r="DA124" s="129" t="s">
        <v>2863</v>
      </c>
    </row>
    <row r="125" spans="1:105" ht="12.95" customHeight="1" x14ac:dyDescent="0.25">
      <c r="A125" s="121" t="s">
        <v>57</v>
      </c>
      <c r="B125" s="123">
        <f t="shared" ref="B125:Q125" si="45">SUM(B126:B127)</f>
        <v>153.96758915598821</v>
      </c>
      <c r="C125" s="123">
        <f t="shared" si="45"/>
        <v>169.04506210233734</v>
      </c>
      <c r="D125" s="123">
        <f t="shared" si="45"/>
        <v>167.20152730777548</v>
      </c>
      <c r="E125" s="123">
        <f t="shared" si="45"/>
        <v>168.49952596234166</v>
      </c>
      <c r="F125" s="123">
        <f t="shared" si="45"/>
        <v>168.46544339048543</v>
      </c>
      <c r="G125" s="123">
        <f t="shared" si="45"/>
        <v>180.60226643100722</v>
      </c>
      <c r="H125" s="123">
        <f t="shared" si="45"/>
        <v>184.9659413410819</v>
      </c>
      <c r="I125" s="123">
        <f t="shared" si="45"/>
        <v>183.46956973192115</v>
      </c>
      <c r="J125" s="123">
        <f t="shared" si="45"/>
        <v>169.52630669213971</v>
      </c>
      <c r="K125" s="123">
        <f t="shared" si="45"/>
        <v>173.24272932768432</v>
      </c>
      <c r="L125" s="123">
        <f t="shared" si="45"/>
        <v>232.92719927885739</v>
      </c>
      <c r="M125" s="123">
        <f t="shared" si="45"/>
        <v>187.7405978722187</v>
      </c>
      <c r="N125" s="123">
        <f t="shared" si="45"/>
        <v>208.28230152419667</v>
      </c>
      <c r="O125" s="123">
        <f t="shared" si="45"/>
        <v>200.4448928974121</v>
      </c>
      <c r="P125" s="123">
        <f t="shared" si="45"/>
        <v>183.44443006920906</v>
      </c>
      <c r="Q125" s="123">
        <f t="shared" si="45"/>
        <v>183.82389958873298</v>
      </c>
      <c r="R125" s="123">
        <f t="shared" ref="R125:V125" si="46">SUM(R126:R127)</f>
        <v>193.06489772779784</v>
      </c>
      <c r="S125" s="123">
        <f t="shared" si="46"/>
        <v>192.60720864540963</v>
      </c>
      <c r="T125" s="123">
        <f t="shared" si="46"/>
        <v>186.74751013662149</v>
      </c>
      <c r="U125" s="123">
        <f t="shared" si="46"/>
        <v>183.1817917333592</v>
      </c>
      <c r="V125" s="123">
        <f t="shared" si="46"/>
        <v>170.72968871404245</v>
      </c>
      <c r="W125" s="123">
        <f t="shared" ref="W125:Y125" si="47">SUM(W126:W127)</f>
        <v>189.08482047334547</v>
      </c>
      <c r="X125" s="123">
        <f t="shared" si="47"/>
        <v>168.58255796228781</v>
      </c>
      <c r="Y125" s="123">
        <f t="shared" si="47"/>
        <v>171.43355277727309</v>
      </c>
      <c r="DA125" s="130" t="s">
        <v>2864</v>
      </c>
    </row>
    <row r="126" spans="1:105" ht="12" customHeight="1" x14ac:dyDescent="0.25">
      <c r="A126" s="97" t="s">
        <v>198</v>
      </c>
      <c r="B126" s="99">
        <v>153.42326582257351</v>
      </c>
      <c r="C126" s="99">
        <v>168.46091716205177</v>
      </c>
      <c r="D126" s="99">
        <v>166.63775248380159</v>
      </c>
      <c r="E126" s="99">
        <v>167.94308530401764</v>
      </c>
      <c r="F126" s="99">
        <v>167.9249395632595</v>
      </c>
      <c r="G126" s="99">
        <v>180.02677720875357</v>
      </c>
      <c r="H126" s="99">
        <v>184.39158673748278</v>
      </c>
      <c r="I126" s="99">
        <v>182.91054600766651</v>
      </c>
      <c r="J126" s="99">
        <v>169.01527010262373</v>
      </c>
      <c r="K126" s="99">
        <v>172.72863416349085</v>
      </c>
      <c r="L126" s="99">
        <v>232.2383741568475</v>
      </c>
      <c r="M126" s="99">
        <v>187.19101617871416</v>
      </c>
      <c r="N126" s="99">
        <v>207.67325176987845</v>
      </c>
      <c r="O126" s="99">
        <v>199.86891133917712</v>
      </c>
      <c r="P126" s="99">
        <v>182.92471689558033</v>
      </c>
      <c r="Q126" s="99">
        <v>183.30678982439628</v>
      </c>
      <c r="R126" s="99">
        <v>192.52429135250887</v>
      </c>
      <c r="S126" s="99">
        <v>192.07261184759173</v>
      </c>
      <c r="T126" s="99">
        <v>186.22933770753258</v>
      </c>
      <c r="U126" s="99">
        <v>182.67062474923517</v>
      </c>
      <c r="V126" s="99">
        <v>170.25186864110287</v>
      </c>
      <c r="W126" s="99">
        <v>188.55289359799153</v>
      </c>
      <c r="X126" s="99">
        <v>168.10478164261701</v>
      </c>
      <c r="Y126" s="99">
        <v>170.94488192787085</v>
      </c>
      <c r="DA126" s="63" t="s">
        <v>2865</v>
      </c>
    </row>
    <row r="127" spans="1:105" ht="12" customHeight="1" x14ac:dyDescent="0.25">
      <c r="A127" s="97" t="s">
        <v>53</v>
      </c>
      <c r="B127" s="99">
        <v>0.54432333341468275</v>
      </c>
      <c r="C127" s="99">
        <v>0.58414494028556363</v>
      </c>
      <c r="D127" s="99">
        <v>0.56377482397387335</v>
      </c>
      <c r="E127" s="99">
        <v>0.55644065832402945</v>
      </c>
      <c r="F127" s="99">
        <v>0.54050382722594648</v>
      </c>
      <c r="G127" s="99">
        <v>0.57548922225364996</v>
      </c>
      <c r="H127" s="99">
        <v>0.57435460359913237</v>
      </c>
      <c r="I127" s="99">
        <v>0.55902372425463331</v>
      </c>
      <c r="J127" s="99">
        <v>0.51103658951598818</v>
      </c>
      <c r="K127" s="99">
        <v>0.51409516419347279</v>
      </c>
      <c r="L127" s="99">
        <v>0.68882512200989543</v>
      </c>
      <c r="M127" s="99">
        <v>0.54958169350454511</v>
      </c>
      <c r="N127" s="99">
        <v>0.60904975431821329</v>
      </c>
      <c r="O127" s="99">
        <v>0.57598155823498742</v>
      </c>
      <c r="P127" s="99">
        <v>0.5197131736287196</v>
      </c>
      <c r="Q127" s="99">
        <v>0.51710976433671862</v>
      </c>
      <c r="R127" s="99">
        <v>0.54060637528897759</v>
      </c>
      <c r="S127" s="99">
        <v>0.53459679781789182</v>
      </c>
      <c r="T127" s="99">
        <v>0.51817242908891537</v>
      </c>
      <c r="U127" s="99">
        <v>0.51116698412403372</v>
      </c>
      <c r="V127" s="99">
        <v>0.47782007293956896</v>
      </c>
      <c r="W127" s="99">
        <v>0.53192687535394434</v>
      </c>
      <c r="X127" s="99">
        <v>0.47777631967078465</v>
      </c>
      <c r="Y127" s="99">
        <v>0.48867084940222599</v>
      </c>
      <c r="DA127" s="63" t="s">
        <v>2866</v>
      </c>
    </row>
    <row r="128" spans="1:105" ht="12.95" customHeight="1" x14ac:dyDescent="0.25">
      <c r="A128" s="121" t="s">
        <v>92</v>
      </c>
      <c r="B128" s="123">
        <f t="shared" ref="B128:Y128" si="48">B129</f>
        <v>3.6999135652787821E-3</v>
      </c>
      <c r="C128" s="123">
        <f t="shared" si="48"/>
        <v>3.7328677965207968E-3</v>
      </c>
      <c r="D128" s="123">
        <f t="shared" si="48"/>
        <v>3.7664204474787103E-3</v>
      </c>
      <c r="E128" s="123">
        <f t="shared" si="48"/>
        <v>3.7523561817354705E-3</v>
      </c>
      <c r="F128" s="123">
        <f t="shared" si="48"/>
        <v>3.6679507293501299E-3</v>
      </c>
      <c r="G128" s="123">
        <f t="shared" si="48"/>
        <v>3.8233058791206742E-3</v>
      </c>
      <c r="H128" s="123">
        <f t="shared" si="48"/>
        <v>3.9464207803515108E-3</v>
      </c>
      <c r="I128" s="123">
        <f t="shared" si="48"/>
        <v>4.0159557428792771E-3</v>
      </c>
      <c r="J128" s="123">
        <f t="shared" si="48"/>
        <v>4.042486908178094E-3</v>
      </c>
      <c r="K128" s="123">
        <f t="shared" si="48"/>
        <v>4.4021007620712298E-3</v>
      </c>
      <c r="L128" s="123">
        <f t="shared" si="48"/>
        <v>5.5399653216559779E-3</v>
      </c>
      <c r="M128" s="123">
        <f t="shared" si="48"/>
        <v>5.6344068474383276E-3</v>
      </c>
      <c r="N128" s="123">
        <f t="shared" si="48"/>
        <v>6.1575760443288744E-3</v>
      </c>
      <c r="O128" s="123">
        <f t="shared" si="48"/>
        <v>6.7524685964087628E-3</v>
      </c>
      <c r="P128" s="123">
        <f t="shared" si="48"/>
        <v>7.9383638513013562E-3</v>
      </c>
      <c r="Q128" s="123">
        <f t="shared" si="48"/>
        <v>7.9186107763124965E-3</v>
      </c>
      <c r="R128" s="123">
        <f t="shared" si="48"/>
        <v>8.0665879105988082E-3</v>
      </c>
      <c r="S128" s="123">
        <f t="shared" si="48"/>
        <v>8.4135231571274161E-3</v>
      </c>
      <c r="T128" s="123">
        <f t="shared" si="48"/>
        <v>9.159884384311574E-3</v>
      </c>
      <c r="U128" s="123">
        <f t="shared" si="48"/>
        <v>9.4584602452567473E-3</v>
      </c>
      <c r="V128" s="123">
        <f t="shared" si="48"/>
        <v>1.0117283100165389E-2</v>
      </c>
      <c r="W128" s="123">
        <f t="shared" si="48"/>
        <v>1.0351153429437801E-2</v>
      </c>
      <c r="X128" s="123">
        <f t="shared" si="48"/>
        <v>1.1048480302931389E-2</v>
      </c>
      <c r="Y128" s="123">
        <f t="shared" si="48"/>
        <v>1.1488469572840793E-2</v>
      </c>
      <c r="DA128" s="130" t="s">
        <v>2867</v>
      </c>
    </row>
    <row r="129" spans="1:105" ht="12" customHeight="1" x14ac:dyDescent="0.25">
      <c r="A129" s="97" t="s">
        <v>53</v>
      </c>
      <c r="B129" s="99">
        <f>RES_hhdet_fech!B129/RES_summary!B$19</f>
        <v>3.6999135652787821E-3</v>
      </c>
      <c r="C129" s="99">
        <f>RES_hhdet_fech!C129/RES_summary!C$19</f>
        <v>3.7328677965207968E-3</v>
      </c>
      <c r="D129" s="99">
        <f>RES_hhdet_fech!D129/RES_summary!D$19</f>
        <v>3.7664204474787103E-3</v>
      </c>
      <c r="E129" s="99">
        <f>RES_hhdet_fech!E129/RES_summary!E$19</f>
        <v>3.7523561817354705E-3</v>
      </c>
      <c r="F129" s="99">
        <f>RES_hhdet_fech!F129/RES_summary!F$19</f>
        <v>3.6679507293501299E-3</v>
      </c>
      <c r="G129" s="99">
        <f>RES_hhdet_fech!G129/RES_summary!G$19</f>
        <v>3.8233058791206742E-3</v>
      </c>
      <c r="H129" s="99">
        <f>RES_hhdet_fech!H129/RES_summary!H$19</f>
        <v>3.9464207803515108E-3</v>
      </c>
      <c r="I129" s="99">
        <f>RES_hhdet_fech!I129/RES_summary!I$19</f>
        <v>4.0159557428792771E-3</v>
      </c>
      <c r="J129" s="99">
        <f>RES_hhdet_fech!J129/RES_summary!J$19</f>
        <v>4.042486908178094E-3</v>
      </c>
      <c r="K129" s="99">
        <f>RES_hhdet_fech!K129/RES_summary!K$19</f>
        <v>4.4021007620712298E-3</v>
      </c>
      <c r="L129" s="99">
        <f>RES_hhdet_fech!L129/RES_summary!L$19</f>
        <v>5.5399653216559779E-3</v>
      </c>
      <c r="M129" s="99">
        <f>RES_hhdet_fech!M129/RES_summary!M$19</f>
        <v>5.6344068474383276E-3</v>
      </c>
      <c r="N129" s="99">
        <f>RES_hhdet_fech!N129/RES_summary!N$19</f>
        <v>6.1575760443288744E-3</v>
      </c>
      <c r="O129" s="99">
        <f>RES_hhdet_fech!O129/RES_summary!O$19</f>
        <v>6.7524685964087628E-3</v>
      </c>
      <c r="P129" s="99">
        <f>RES_hhdet_fech!P129/RES_summary!P$19</f>
        <v>7.9383638513013562E-3</v>
      </c>
      <c r="Q129" s="99">
        <f>RES_hhdet_fech!Q129/RES_summary!Q$19</f>
        <v>7.9186107763124965E-3</v>
      </c>
      <c r="R129" s="99">
        <f>RES_hhdet_fech!R129/RES_summary!R$19</f>
        <v>8.0665879105988082E-3</v>
      </c>
      <c r="S129" s="99">
        <f>RES_hhdet_fech!S129/RES_summary!S$19</f>
        <v>8.4135231571274161E-3</v>
      </c>
      <c r="T129" s="99">
        <f>RES_hhdet_fech!T129/RES_summary!T$19</f>
        <v>9.159884384311574E-3</v>
      </c>
      <c r="U129" s="99">
        <f>RES_hhdet_fech!U129/RES_summary!U$19</f>
        <v>9.4584602452567473E-3</v>
      </c>
      <c r="V129" s="99">
        <f>RES_hhdet_fech!V129/RES_summary!V$19</f>
        <v>1.0117283100165389E-2</v>
      </c>
      <c r="W129" s="99">
        <f>RES_hhdet_fech!W129/RES_summary!W$19</f>
        <v>1.0351153429437801E-2</v>
      </c>
      <c r="X129" s="99">
        <f>RES_hhdet_fech!X129/RES_summary!X$19</f>
        <v>1.1048480302931389E-2</v>
      </c>
      <c r="Y129" s="99">
        <f>RES_hhdet_fech!Y129/RES_summary!Y$19</f>
        <v>1.1488469572840793E-2</v>
      </c>
      <c r="DA129" s="63" t="s">
        <v>2868</v>
      </c>
    </row>
    <row r="130" spans="1:105" ht="12" customHeight="1" x14ac:dyDescent="0.25">
      <c r="A130" s="121" t="s">
        <v>55</v>
      </c>
      <c r="B130" s="123">
        <v>10.42264520311673</v>
      </c>
      <c r="C130" s="123">
        <v>10.454029831712834</v>
      </c>
      <c r="D130" s="123">
        <v>10.309077619360405</v>
      </c>
      <c r="E130" s="123">
        <v>10.206162782721348</v>
      </c>
      <c r="F130" s="123">
        <v>10.638918112197047</v>
      </c>
      <c r="G130" s="123">
        <v>10.523425892252973</v>
      </c>
      <c r="H130" s="123">
        <v>10.68540012819251</v>
      </c>
      <c r="I130" s="123">
        <v>10.77697829649887</v>
      </c>
      <c r="J130" s="123">
        <v>10.194600433942508</v>
      </c>
      <c r="K130" s="123">
        <v>10.987622728762416</v>
      </c>
      <c r="L130" s="123">
        <v>11.058323124785627</v>
      </c>
      <c r="M130" s="123">
        <v>10.307813441756347</v>
      </c>
      <c r="N130" s="123">
        <v>10.906244887381915</v>
      </c>
      <c r="O130" s="123">
        <v>11.98465330377943</v>
      </c>
      <c r="P130" s="123">
        <v>11.953892469215797</v>
      </c>
      <c r="Q130" s="123">
        <v>13.003774376602491</v>
      </c>
      <c r="R130" s="123">
        <v>13.92193320327697</v>
      </c>
      <c r="S130" s="123">
        <v>13.002963066012082</v>
      </c>
      <c r="T130" s="123">
        <v>13.851722232159212</v>
      </c>
      <c r="U130" s="123">
        <v>14.090383136362915</v>
      </c>
      <c r="V130" s="123">
        <v>12.890763210446272</v>
      </c>
      <c r="W130" s="123">
        <v>14.331953333293136</v>
      </c>
      <c r="X130" s="123">
        <v>13.823659975740171</v>
      </c>
      <c r="Y130" s="123">
        <v>14.772333613501376</v>
      </c>
      <c r="DA130" s="130" t="s">
        <v>2869</v>
      </c>
    </row>
    <row r="131" spans="1:105" ht="12" customHeight="1" x14ac:dyDescent="0.25">
      <c r="A131" s="97" t="s">
        <v>128</v>
      </c>
      <c r="B131" s="99">
        <v>10.337624122647403</v>
      </c>
      <c r="C131" s="99">
        <v>10.38145490538362</v>
      </c>
      <c r="D131" s="99">
        <v>10.235125588270334</v>
      </c>
      <c r="E131" s="99">
        <v>10.114522741332399</v>
      </c>
      <c r="F131" s="99">
        <v>10.53508174156806</v>
      </c>
      <c r="G131" s="99">
        <v>10.4377757883026</v>
      </c>
      <c r="H131" s="99">
        <v>10.645674031090177</v>
      </c>
      <c r="I131" s="99">
        <v>10.766618470848911</v>
      </c>
      <c r="J131" s="99">
        <v>10.11400437225546</v>
      </c>
      <c r="K131" s="99">
        <v>10.85976954027916</v>
      </c>
      <c r="L131" s="99">
        <v>11.004732582888119</v>
      </c>
      <c r="M131" s="99">
        <v>10.195170429456606</v>
      </c>
      <c r="N131" s="99">
        <v>10.817525729682986</v>
      </c>
      <c r="O131" s="99">
        <v>11.891085072997878</v>
      </c>
      <c r="P131" s="99">
        <v>11.860593488616196</v>
      </c>
      <c r="Q131" s="99">
        <v>12.912844358349219</v>
      </c>
      <c r="R131" s="99">
        <v>13.836549444210529</v>
      </c>
      <c r="S131" s="99">
        <v>12.945713790537528</v>
      </c>
      <c r="T131" s="99">
        <v>13.78810713480685</v>
      </c>
      <c r="U131" s="99">
        <v>14.046037097471288</v>
      </c>
      <c r="V131" s="99">
        <v>12.82145720403193</v>
      </c>
      <c r="W131" s="99">
        <v>14.274229721761856</v>
      </c>
      <c r="X131" s="99">
        <v>13.77546253265699</v>
      </c>
      <c r="Y131" s="99">
        <v>14.750528260623812</v>
      </c>
      <c r="DA131" s="63" t="s">
        <v>2870</v>
      </c>
    </row>
    <row r="132" spans="1:105" ht="12" customHeight="1" x14ac:dyDescent="0.25">
      <c r="A132" s="97" t="s">
        <v>127</v>
      </c>
      <c r="B132" s="99">
        <v>9.3999159420819929</v>
      </c>
      <c r="C132" s="99">
        <v>9.6694256333142636</v>
      </c>
      <c r="D132" s="99">
        <v>9.5008987715163009</v>
      </c>
      <c r="E132" s="99">
        <v>9.3409148228186183</v>
      </c>
      <c r="F132" s="99">
        <v>9.7470297441275839</v>
      </c>
      <c r="G132" s="99">
        <v>9.54005511377121</v>
      </c>
      <c r="H132" s="99">
        <v>9.7894818525926901</v>
      </c>
      <c r="I132" s="99">
        <v>9.8332570919385276</v>
      </c>
      <c r="J132" s="99">
        <v>9.2368154957474342</v>
      </c>
      <c r="K132" s="99">
        <v>9.9611873889240723</v>
      </c>
      <c r="L132" s="99">
        <v>10.084747576099781</v>
      </c>
      <c r="M132" s="99">
        <v>9.3530535155120287</v>
      </c>
      <c r="N132" s="99">
        <v>9.9628158807088489</v>
      </c>
      <c r="O132" s="99">
        <v>11.070191007687287</v>
      </c>
      <c r="P132" s="99">
        <v>11.067144634822439</v>
      </c>
      <c r="Q132" s="99">
        <v>12.141004560578473</v>
      </c>
      <c r="R132" s="99">
        <v>13.128539671389007</v>
      </c>
      <c r="S132" s="99">
        <v>12.263395917380484</v>
      </c>
      <c r="T132" s="99">
        <v>13.164581365092399</v>
      </c>
      <c r="U132" s="99">
        <v>13.415111318057562</v>
      </c>
      <c r="V132" s="99">
        <v>12.251517592290828</v>
      </c>
      <c r="W132" s="99">
        <v>13.680161284224177</v>
      </c>
      <c r="X132" s="99">
        <v>13.174359434724243</v>
      </c>
      <c r="Y132" s="99">
        <v>14.064705190430788</v>
      </c>
      <c r="DA132" s="63" t="s">
        <v>2871</v>
      </c>
    </row>
    <row r="133" spans="1:105" ht="12" customHeight="1" x14ac:dyDescent="0.25">
      <c r="A133" s="100" t="s">
        <v>198</v>
      </c>
      <c r="B133" s="102">
        <v>6.2088638584468763</v>
      </c>
      <c r="C133" s="102">
        <v>7.2421298277808592</v>
      </c>
      <c r="D133" s="102">
        <v>6.9862420722637752</v>
      </c>
      <c r="E133" s="102">
        <v>6.6214722355512423</v>
      </c>
      <c r="F133" s="102">
        <v>6.9385029069561162</v>
      </c>
      <c r="G133" s="102">
        <v>6.2743820935081853</v>
      </c>
      <c r="H133" s="102">
        <v>6.6308090626832454</v>
      </c>
      <c r="I133" s="102">
        <v>6.5616654767760494</v>
      </c>
      <c r="J133" s="102">
        <v>6.1086135480694947</v>
      </c>
      <c r="K133" s="102">
        <v>6.6300079693904754</v>
      </c>
      <c r="L133" s="102">
        <v>6.5569309111060097</v>
      </c>
      <c r="M133" s="102">
        <v>5.9890598124263992</v>
      </c>
      <c r="N133" s="102">
        <v>6.334647511201946</v>
      </c>
      <c r="O133" s="102">
        <v>7.3579587901951262</v>
      </c>
      <c r="P133" s="102">
        <v>7.3752752261073953</v>
      </c>
      <c r="Q133" s="102">
        <v>8.394276815159273</v>
      </c>
      <c r="R133" s="102">
        <v>9.4528954935941805</v>
      </c>
      <c r="S133" s="102">
        <v>8.61217217527172</v>
      </c>
      <c r="T133" s="102">
        <v>9.5629828036759363</v>
      </c>
      <c r="U133" s="102">
        <v>9.7813765359560136</v>
      </c>
      <c r="V133" s="102">
        <v>8.8794581363194602</v>
      </c>
      <c r="W133" s="102">
        <v>10.311775053901897</v>
      </c>
      <c r="X133" s="102">
        <v>9.9527451360494652</v>
      </c>
      <c r="Y133" s="102">
        <v>10.670824744036029</v>
      </c>
      <c r="DA133" s="131" t="s">
        <v>2872</v>
      </c>
    </row>
    <row r="134" spans="1:105" ht="12" customHeight="1" x14ac:dyDescent="0.25">
      <c r="A134" s="103" t="s">
        <v>52</v>
      </c>
      <c r="B134" s="105">
        <v>3.1910520836351157</v>
      </c>
      <c r="C134" s="105">
        <v>2.4272958055334035</v>
      </c>
      <c r="D134" s="105">
        <v>2.5146566992525239</v>
      </c>
      <c r="E134" s="105">
        <v>2.7194425872673773</v>
      </c>
      <c r="F134" s="105">
        <v>2.8085268371714687</v>
      </c>
      <c r="G134" s="105">
        <v>3.2656730202630246</v>
      </c>
      <c r="H134" s="105">
        <v>3.1586727899094438</v>
      </c>
      <c r="I134" s="105">
        <v>3.2715916151624782</v>
      </c>
      <c r="J134" s="105">
        <v>3.1282019476779381</v>
      </c>
      <c r="K134" s="105">
        <v>3.3311794195335982</v>
      </c>
      <c r="L134" s="105">
        <v>3.5278166649937686</v>
      </c>
      <c r="M134" s="105">
        <v>3.3639937030856282</v>
      </c>
      <c r="N134" s="105">
        <v>3.6281683695069038</v>
      </c>
      <c r="O134" s="105">
        <v>3.7122322174921614</v>
      </c>
      <c r="P134" s="105">
        <v>3.6918694087150432</v>
      </c>
      <c r="Q134" s="105">
        <v>3.746727745419201</v>
      </c>
      <c r="R134" s="105">
        <v>3.6756441777948252</v>
      </c>
      <c r="S134" s="105">
        <v>3.6512237421087623</v>
      </c>
      <c r="T134" s="105">
        <v>3.6015985614164632</v>
      </c>
      <c r="U134" s="105">
        <v>3.6337347821015475</v>
      </c>
      <c r="V134" s="105">
        <v>3.3720594559713661</v>
      </c>
      <c r="W134" s="105">
        <v>3.3683862303222809</v>
      </c>
      <c r="X134" s="105">
        <v>3.2216142986747762</v>
      </c>
      <c r="Y134" s="105">
        <v>3.3938804463947596</v>
      </c>
      <c r="DA134" s="132" t="s">
        <v>2873</v>
      </c>
    </row>
    <row r="135" spans="1:105" ht="12" customHeight="1" x14ac:dyDescent="0.25">
      <c r="A135" s="106" t="s">
        <v>122</v>
      </c>
      <c r="B135" s="102">
        <v>13.379746813527579</v>
      </c>
      <c r="C135" s="102">
        <v>12.576483298007647</v>
      </c>
      <c r="D135" s="102">
        <v>12.492244674783699</v>
      </c>
      <c r="E135" s="102">
        <v>12.54822930259577</v>
      </c>
      <c r="F135" s="102">
        <v>12.62180352099875</v>
      </c>
      <c r="G135" s="102">
        <v>13.059065218317302</v>
      </c>
      <c r="H135" s="102">
        <v>13.338826483811982</v>
      </c>
      <c r="I135" s="102">
        <v>13.28753873607933</v>
      </c>
      <c r="J135" s="102">
        <v>12.177716212410976</v>
      </c>
      <c r="K135" s="102">
        <v>12.853412033928493</v>
      </c>
      <c r="L135" s="102">
        <v>12.836093834340776</v>
      </c>
      <c r="M135" s="102">
        <v>13.359940035987551</v>
      </c>
      <c r="N135" s="102">
        <v>13.354799957527911</v>
      </c>
      <c r="O135" s="102">
        <v>14.558068843336464</v>
      </c>
      <c r="P135" s="102">
        <v>14.53555109986381</v>
      </c>
      <c r="Q135" s="102">
        <v>15.552365993691133</v>
      </c>
      <c r="R135" s="102">
        <v>16.300195417978909</v>
      </c>
      <c r="S135" s="102">
        <v>14.628155117574963</v>
      </c>
      <c r="T135" s="102">
        <v>15.61897206446171</v>
      </c>
      <c r="U135" s="102">
        <v>15.363252074908512</v>
      </c>
      <c r="V135" s="102">
        <v>14.772882709019369</v>
      </c>
      <c r="W135" s="102">
        <v>15.912901535031342</v>
      </c>
      <c r="X135" s="102">
        <v>15.154911388438778</v>
      </c>
      <c r="Y135" s="102">
        <v>15.436455262747705</v>
      </c>
      <c r="DA135" s="131" t="s">
        <v>2874</v>
      </c>
    </row>
    <row r="136" spans="1:105" ht="12" customHeight="1" x14ac:dyDescent="0.25">
      <c r="A136" s="107" t="s">
        <v>121</v>
      </c>
      <c r="B136" s="105">
        <v>11.340079479538769</v>
      </c>
      <c r="C136" s="105">
        <v>11.15304636650921</v>
      </c>
      <c r="D136" s="105">
        <v>11.014294111767814</v>
      </c>
      <c r="E136" s="105">
        <v>10.954118733589539</v>
      </c>
      <c r="F136" s="105">
        <v>11.063261357544631</v>
      </c>
      <c r="G136" s="105">
        <v>11.196362904884548</v>
      </c>
      <c r="H136" s="105">
        <v>11.543491105073114</v>
      </c>
      <c r="I136" s="105">
        <v>11.465672643717561</v>
      </c>
      <c r="J136" s="105">
        <v>10.508519294829954</v>
      </c>
      <c r="K136" s="105">
        <v>11.134352097431744</v>
      </c>
      <c r="L136" s="105">
        <v>11.060032239515751</v>
      </c>
      <c r="M136" s="105">
        <v>11.466221391334118</v>
      </c>
      <c r="N136" s="105">
        <v>11.442142647251012</v>
      </c>
      <c r="O136" s="105">
        <v>12.625889973330565</v>
      </c>
      <c r="P136" s="105">
        <v>12.582749114844884</v>
      </c>
      <c r="Q136" s="105">
        <v>13.584198174038148</v>
      </c>
      <c r="R136" s="105">
        <v>14.555605352356565</v>
      </c>
      <c r="S136" s="105">
        <v>13.300317463219788</v>
      </c>
      <c r="T136" s="105">
        <v>14.351173203106464</v>
      </c>
      <c r="U136" s="105">
        <v>14.186238685981365</v>
      </c>
      <c r="V136" s="105">
        <v>13.652765521960836</v>
      </c>
      <c r="W136" s="105">
        <v>14.858503260105774</v>
      </c>
      <c r="X136" s="105">
        <v>14.181262689043228</v>
      </c>
      <c r="Y136" s="105">
        <v>14.549427010323351</v>
      </c>
      <c r="DA136" s="132" t="s">
        <v>2875</v>
      </c>
    </row>
    <row r="137" spans="1:105" ht="12" customHeight="1" x14ac:dyDescent="0.25">
      <c r="A137" s="108" t="s">
        <v>53</v>
      </c>
      <c r="B137" s="99">
        <v>8.0364969799546078</v>
      </c>
      <c r="C137" s="99">
        <v>8.7861689481960159</v>
      </c>
      <c r="D137" s="99">
        <v>8.5407147089497464</v>
      </c>
      <c r="E137" s="99">
        <v>8.2241750038654224</v>
      </c>
      <c r="F137" s="99">
        <v>8.326865446270368</v>
      </c>
      <c r="G137" s="99">
        <v>7.855549286003952</v>
      </c>
      <c r="H137" s="99">
        <v>8.3138352716072337</v>
      </c>
      <c r="I137" s="99">
        <v>8.1803352175619537</v>
      </c>
      <c r="J137" s="99">
        <v>7.4223874341004281</v>
      </c>
      <c r="K137" s="99">
        <v>7.910012455268471</v>
      </c>
      <c r="L137" s="99">
        <v>7.6991473344737864</v>
      </c>
      <c r="M137" s="99">
        <v>7.8761203876481867</v>
      </c>
      <c r="N137" s="99">
        <v>7.816881530900206</v>
      </c>
      <c r="O137" s="99">
        <v>8.9602747221369139</v>
      </c>
      <c r="P137" s="99">
        <v>8.9195747364706648</v>
      </c>
      <c r="Q137" s="99">
        <v>9.8901045691301288</v>
      </c>
      <c r="R137" s="99">
        <v>10.898317402370525</v>
      </c>
      <c r="S137" s="99">
        <v>9.671350848790043</v>
      </c>
      <c r="T137" s="99">
        <v>10.760310686792945</v>
      </c>
      <c r="U137" s="99">
        <v>10.666616186417455</v>
      </c>
      <c r="V137" s="99">
        <v>10.20036119256574</v>
      </c>
      <c r="W137" s="99">
        <v>11.490595143570363</v>
      </c>
      <c r="X137" s="99">
        <v>10.963734081028887</v>
      </c>
      <c r="Y137" s="99">
        <v>11.273421733653594</v>
      </c>
      <c r="DA137" s="63" t="s">
        <v>2876</v>
      </c>
    </row>
    <row r="138" spans="1:105" ht="12" customHeight="1" x14ac:dyDescent="0.25">
      <c r="A138" s="108" t="s">
        <v>52</v>
      </c>
      <c r="B138" s="99">
        <v>3.3035824995841594</v>
      </c>
      <c r="C138" s="99">
        <v>2.3668774183131953</v>
      </c>
      <c r="D138" s="99">
        <v>2.4735794028180682</v>
      </c>
      <c r="E138" s="99">
        <v>2.7299437297241145</v>
      </c>
      <c r="F138" s="99">
        <v>2.7363959112742631</v>
      </c>
      <c r="G138" s="99">
        <v>3.3408136188805981</v>
      </c>
      <c r="H138" s="99">
        <v>3.2296558334658823</v>
      </c>
      <c r="I138" s="99">
        <v>3.2853374261556079</v>
      </c>
      <c r="J138" s="99">
        <v>3.0861318607295254</v>
      </c>
      <c r="K138" s="99">
        <v>3.2243396421632746</v>
      </c>
      <c r="L138" s="99">
        <v>3.3608849050419631</v>
      </c>
      <c r="M138" s="99">
        <v>3.5901010036859313</v>
      </c>
      <c r="N138" s="99">
        <v>3.6252611163508064</v>
      </c>
      <c r="O138" s="99">
        <v>3.6656152511936519</v>
      </c>
      <c r="P138" s="99">
        <v>3.6631743783742206</v>
      </c>
      <c r="Q138" s="99">
        <v>3.6940936049080202</v>
      </c>
      <c r="R138" s="99">
        <v>3.6572879499860385</v>
      </c>
      <c r="S138" s="99">
        <v>3.6289666144297459</v>
      </c>
      <c r="T138" s="99">
        <v>3.5908625163135204</v>
      </c>
      <c r="U138" s="99">
        <v>3.519622499563912</v>
      </c>
      <c r="V138" s="99">
        <v>3.4524043293950917</v>
      </c>
      <c r="W138" s="99">
        <v>3.3679081165354101</v>
      </c>
      <c r="X138" s="99">
        <v>3.2175286080143413</v>
      </c>
      <c r="Y138" s="99">
        <v>3.2760052766697583</v>
      </c>
      <c r="DA138" s="63" t="s">
        <v>2877</v>
      </c>
    </row>
    <row r="139" spans="1:105" ht="12" customHeight="1" x14ac:dyDescent="0.25">
      <c r="A139" s="121" t="s">
        <v>54</v>
      </c>
      <c r="B139" s="123">
        <v>1.690701878306978</v>
      </c>
      <c r="C139" s="123">
        <v>1.676104435647743</v>
      </c>
      <c r="D139" s="123">
        <v>1.70248773476252</v>
      </c>
      <c r="E139" s="123">
        <v>1.7656025250561529</v>
      </c>
      <c r="F139" s="123">
        <v>1.842679412140517</v>
      </c>
      <c r="G139" s="123">
        <v>1.9283629390284676</v>
      </c>
      <c r="H139" s="123">
        <v>1.9802259885002871</v>
      </c>
      <c r="I139" s="123">
        <v>1.9689019530572864</v>
      </c>
      <c r="J139" s="123">
        <v>1.8801241430832438</v>
      </c>
      <c r="K139" s="123">
        <v>2.0728788443879025</v>
      </c>
      <c r="L139" s="123">
        <v>2.2324308508387793</v>
      </c>
      <c r="M139" s="123">
        <v>2.2462175376366296</v>
      </c>
      <c r="N139" s="123">
        <v>2.2995059896420074</v>
      </c>
      <c r="O139" s="123">
        <v>2.5250051432335412</v>
      </c>
      <c r="P139" s="123">
        <v>2.5154496749691684</v>
      </c>
      <c r="Q139" s="123">
        <v>2.7183498718222467</v>
      </c>
      <c r="R139" s="123">
        <v>2.7047111205347325</v>
      </c>
      <c r="S139" s="123">
        <v>2.9080521608614904</v>
      </c>
      <c r="T139" s="123">
        <v>3.0528528613731676</v>
      </c>
      <c r="U139" s="123">
        <v>3.0341540314916022</v>
      </c>
      <c r="V139" s="123">
        <v>3.0285247122894887</v>
      </c>
      <c r="W139" s="123">
        <v>3.0096198756511674</v>
      </c>
      <c r="X139" s="123">
        <v>2.8841906713040562</v>
      </c>
      <c r="Y139" s="123">
        <v>2.8917362685669614</v>
      </c>
      <c r="DA139" s="130" t="s">
        <v>2878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2879</v>
      </c>
    </row>
    <row r="141" spans="1:105" ht="12" customHeight="1" x14ac:dyDescent="0.25">
      <c r="A141" s="109" t="s">
        <v>120</v>
      </c>
      <c r="B141" s="110">
        <v>1.690701878306978</v>
      </c>
      <c r="C141" s="110">
        <v>1.676104435647743</v>
      </c>
      <c r="D141" s="110">
        <v>1.70248773476252</v>
      </c>
      <c r="E141" s="110">
        <v>1.7656025250561529</v>
      </c>
      <c r="F141" s="110">
        <v>1.842679412140517</v>
      </c>
      <c r="G141" s="110">
        <v>1.9283629390284676</v>
      </c>
      <c r="H141" s="110">
        <v>1.9802259885002871</v>
      </c>
      <c r="I141" s="110">
        <v>1.9689019530572864</v>
      </c>
      <c r="J141" s="110">
        <v>1.8801241430832438</v>
      </c>
      <c r="K141" s="110">
        <v>2.0728788443879025</v>
      </c>
      <c r="L141" s="110">
        <v>2.2324308508387793</v>
      </c>
      <c r="M141" s="110">
        <v>2.2462175376366296</v>
      </c>
      <c r="N141" s="110">
        <v>2.2995059896420074</v>
      </c>
      <c r="O141" s="110">
        <v>2.5250051432335412</v>
      </c>
      <c r="P141" s="110">
        <v>2.5154496749691684</v>
      </c>
      <c r="Q141" s="110">
        <v>2.7183498718222467</v>
      </c>
      <c r="R141" s="110">
        <v>2.7047111205347325</v>
      </c>
      <c r="S141" s="110">
        <v>2.9080521608614904</v>
      </c>
      <c r="T141" s="110">
        <v>3.0528528613731676</v>
      </c>
      <c r="U141" s="110">
        <v>3.0341540314916022</v>
      </c>
      <c r="V141" s="110">
        <v>3.0285247122894887</v>
      </c>
      <c r="W141" s="110">
        <v>3.0096198756511674</v>
      </c>
      <c r="X141" s="110">
        <v>2.8841906713040562</v>
      </c>
      <c r="Y141" s="110">
        <v>2.8917362685669614</v>
      </c>
      <c r="DA141" s="60" t="s">
        <v>2880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91.281067663877849</v>
      </c>
      <c r="C143" s="118">
        <f t="shared" si="49"/>
        <v>97.855160756985626</v>
      </c>
      <c r="D143" s="118">
        <f t="shared" si="49"/>
        <v>96.703136543785675</v>
      </c>
      <c r="E143" s="118">
        <f t="shared" si="49"/>
        <v>98.053585838045251</v>
      </c>
      <c r="F143" s="118">
        <f t="shared" si="49"/>
        <v>95.26133732977631</v>
      </c>
      <c r="G143" s="118">
        <f t="shared" si="49"/>
        <v>101.60799760524596</v>
      </c>
      <c r="H143" s="118">
        <f t="shared" si="49"/>
        <v>98.676064720972334</v>
      </c>
      <c r="I143" s="118">
        <f t="shared" si="49"/>
        <v>92.490746616072485</v>
      </c>
      <c r="J143" s="118">
        <f t="shared" si="49"/>
        <v>88.583818608809352</v>
      </c>
      <c r="K143" s="118">
        <f t="shared" si="49"/>
        <v>90.237837522878522</v>
      </c>
      <c r="L143" s="118">
        <f t="shared" si="49"/>
        <v>106.39268425191629</v>
      </c>
      <c r="M143" s="118">
        <f t="shared" si="49"/>
        <v>98.205273367456343</v>
      </c>
      <c r="N143" s="118">
        <f t="shared" si="49"/>
        <v>95.910122536019813</v>
      </c>
      <c r="O143" s="118">
        <f t="shared" si="49"/>
        <v>90.291918796487735</v>
      </c>
      <c r="P143" s="118">
        <f t="shared" si="49"/>
        <v>84.582842307835477</v>
      </c>
      <c r="Q143" s="118">
        <f t="shared" si="49"/>
        <v>81.012527698890423</v>
      </c>
      <c r="R143" s="118">
        <f t="shared" ref="R143:V143" si="50">R144+R146+R148+R157</f>
        <v>85.732703957518567</v>
      </c>
      <c r="S143" s="118">
        <f t="shared" si="50"/>
        <v>79.767000874136997</v>
      </c>
      <c r="T143" s="118">
        <f t="shared" si="50"/>
        <v>75.384538916080871</v>
      </c>
      <c r="U143" s="118">
        <f t="shared" si="50"/>
        <v>69.725868437342641</v>
      </c>
      <c r="V143" s="118">
        <f t="shared" si="50"/>
        <v>67.981167412562044</v>
      </c>
      <c r="W143" s="118">
        <f t="shared" ref="W143:Y143" si="51">W144+W146+W148+W157</f>
        <v>67.089532869508034</v>
      </c>
      <c r="X143" s="118">
        <f t="shared" si="51"/>
        <v>63.281372893548969</v>
      </c>
      <c r="Y143" s="118">
        <f t="shared" si="51"/>
        <v>60.384078664628127</v>
      </c>
      <c r="DA143" s="129" t="s">
        <v>2881</v>
      </c>
    </row>
    <row r="144" spans="1:105" ht="12.95" customHeight="1" x14ac:dyDescent="0.25">
      <c r="A144" s="121" t="s">
        <v>57</v>
      </c>
      <c r="B144" s="123">
        <f t="shared" ref="B144:Y144" si="52">B145</f>
        <v>76.363521461490336</v>
      </c>
      <c r="C144" s="123">
        <f t="shared" si="52"/>
        <v>83.677581369757164</v>
      </c>
      <c r="D144" s="123">
        <f t="shared" si="52"/>
        <v>82.651673547124503</v>
      </c>
      <c r="E144" s="123">
        <f t="shared" si="52"/>
        <v>83.878095554786753</v>
      </c>
      <c r="F144" s="123">
        <f t="shared" si="52"/>
        <v>80.898256988298371</v>
      </c>
      <c r="G144" s="123">
        <f t="shared" si="52"/>
        <v>86.69198985396514</v>
      </c>
      <c r="H144" s="123">
        <f t="shared" si="52"/>
        <v>83.457358228958896</v>
      </c>
      <c r="I144" s="123">
        <f t="shared" si="52"/>
        <v>77.459891928633397</v>
      </c>
      <c r="J144" s="123">
        <f t="shared" si="52"/>
        <v>74.574500561965749</v>
      </c>
      <c r="K144" s="123">
        <f t="shared" si="52"/>
        <v>75.366076597502186</v>
      </c>
      <c r="L144" s="123">
        <f t="shared" si="52"/>
        <v>91.397511331423175</v>
      </c>
      <c r="M144" s="123">
        <f t="shared" si="52"/>
        <v>82.732475197521907</v>
      </c>
      <c r="N144" s="123">
        <f t="shared" si="52"/>
        <v>80.470901191450764</v>
      </c>
      <c r="O144" s="123">
        <f t="shared" si="52"/>
        <v>73.523988739007748</v>
      </c>
      <c r="P144" s="123">
        <f t="shared" si="52"/>
        <v>67.835483400374557</v>
      </c>
      <c r="Q144" s="123">
        <f t="shared" si="52"/>
        <v>63.02978156564982</v>
      </c>
      <c r="R144" s="123">
        <f t="shared" si="52"/>
        <v>66.667643798417302</v>
      </c>
      <c r="S144" s="123">
        <f t="shared" si="52"/>
        <v>61.740343692275694</v>
      </c>
      <c r="T144" s="123">
        <f t="shared" si="52"/>
        <v>56.458106886502947</v>
      </c>
      <c r="U144" s="123">
        <f t="shared" si="52"/>
        <v>51.208254803752439</v>
      </c>
      <c r="V144" s="123">
        <f t="shared" si="52"/>
        <v>50.225726742596876</v>
      </c>
      <c r="W144" s="123">
        <f t="shared" si="52"/>
        <v>48.219410915020241</v>
      </c>
      <c r="X144" s="123">
        <f t="shared" si="52"/>
        <v>45.241155220253013</v>
      </c>
      <c r="Y144" s="123">
        <f t="shared" si="52"/>
        <v>41.940755175283236</v>
      </c>
      <c r="DA144" s="130" t="s">
        <v>2882</v>
      </c>
    </row>
    <row r="145" spans="1:105" ht="12" customHeight="1" x14ac:dyDescent="0.25">
      <c r="A145" s="97" t="s">
        <v>53</v>
      </c>
      <c r="B145" s="99">
        <v>76.363521461490336</v>
      </c>
      <c r="C145" s="99">
        <v>83.677581369757164</v>
      </c>
      <c r="D145" s="99">
        <v>82.651673547124503</v>
      </c>
      <c r="E145" s="99">
        <v>83.878095554786753</v>
      </c>
      <c r="F145" s="99">
        <v>80.898256988298371</v>
      </c>
      <c r="G145" s="99">
        <v>86.69198985396514</v>
      </c>
      <c r="H145" s="99">
        <v>83.457358228958896</v>
      </c>
      <c r="I145" s="99">
        <v>77.459891928633397</v>
      </c>
      <c r="J145" s="99">
        <v>74.574500561965749</v>
      </c>
      <c r="K145" s="99">
        <v>75.366076597502186</v>
      </c>
      <c r="L145" s="99">
        <v>91.397511331423175</v>
      </c>
      <c r="M145" s="99">
        <v>82.732475197521907</v>
      </c>
      <c r="N145" s="99">
        <v>80.470901191450764</v>
      </c>
      <c r="O145" s="99">
        <v>73.523988739007748</v>
      </c>
      <c r="P145" s="99">
        <v>67.835483400374557</v>
      </c>
      <c r="Q145" s="99">
        <v>63.02978156564982</v>
      </c>
      <c r="R145" s="99">
        <v>66.667643798417302</v>
      </c>
      <c r="S145" s="99">
        <v>61.740343692275694</v>
      </c>
      <c r="T145" s="99">
        <v>56.458106886502947</v>
      </c>
      <c r="U145" s="99">
        <v>51.208254803752439</v>
      </c>
      <c r="V145" s="99">
        <v>50.225726742596876</v>
      </c>
      <c r="W145" s="99">
        <v>48.219410915020241</v>
      </c>
      <c r="X145" s="99">
        <v>45.241155220253013</v>
      </c>
      <c r="Y145" s="99">
        <v>41.940755175283236</v>
      </c>
      <c r="DA145" s="63" t="s">
        <v>2883</v>
      </c>
    </row>
    <row r="146" spans="1:105" ht="12.95" customHeight="1" x14ac:dyDescent="0.25">
      <c r="A146" s="121" t="s">
        <v>92</v>
      </c>
      <c r="B146" s="123">
        <f t="shared" ref="B146:Y146" si="53">B147</f>
        <v>3.7004389169106686E-2</v>
      </c>
      <c r="C146" s="123">
        <f t="shared" si="53"/>
        <v>3.5533919566535774E-2</v>
      </c>
      <c r="D146" s="123">
        <f t="shared" si="53"/>
        <v>3.2947816796690614E-2</v>
      </c>
      <c r="E146" s="123">
        <f t="shared" si="53"/>
        <v>3.3835517351008933E-2</v>
      </c>
      <c r="F146" s="123">
        <f t="shared" si="53"/>
        <v>3.6035031218152914E-2</v>
      </c>
      <c r="G146" s="123">
        <f t="shared" si="53"/>
        <v>4.0363375417568154E-2</v>
      </c>
      <c r="H146" s="123">
        <f t="shared" si="53"/>
        <v>4.4533430708950557E-2</v>
      </c>
      <c r="I146" s="123">
        <f t="shared" si="53"/>
        <v>4.7528052382534824E-2</v>
      </c>
      <c r="J146" s="123">
        <f t="shared" si="53"/>
        <v>4.8892470658558965E-2</v>
      </c>
      <c r="K146" s="123">
        <f t="shared" si="53"/>
        <v>5.0429231164152585E-2</v>
      </c>
      <c r="L146" s="123">
        <f t="shared" si="53"/>
        <v>5.5405567234101921E-2</v>
      </c>
      <c r="M146" s="123">
        <f t="shared" si="53"/>
        <v>5.2054953193291606E-2</v>
      </c>
      <c r="N146" s="123">
        <f t="shared" si="53"/>
        <v>5.2818455625244204E-2</v>
      </c>
      <c r="O146" s="123">
        <f t="shared" si="53"/>
        <v>5.218362702845853E-2</v>
      </c>
      <c r="P146" s="123">
        <f t="shared" si="53"/>
        <v>5.943299912216056E-2</v>
      </c>
      <c r="Q146" s="123">
        <f t="shared" si="53"/>
        <v>5.9617639208372833E-2</v>
      </c>
      <c r="R146" s="123">
        <f t="shared" si="53"/>
        <v>6.2079518515836339E-2</v>
      </c>
      <c r="S146" s="123">
        <f t="shared" si="53"/>
        <v>6.9225307441995468E-2</v>
      </c>
      <c r="T146" s="123">
        <f t="shared" si="53"/>
        <v>7.599484985786481E-2</v>
      </c>
      <c r="U146" s="123">
        <f t="shared" si="53"/>
        <v>8.1913700949599363E-2</v>
      </c>
      <c r="V146" s="123">
        <f t="shared" si="53"/>
        <v>9.221135925642944E-2</v>
      </c>
      <c r="W146" s="123">
        <f t="shared" si="53"/>
        <v>9.9773524303167313E-2</v>
      </c>
      <c r="X146" s="123">
        <f t="shared" si="53"/>
        <v>0.10420910999326256</v>
      </c>
      <c r="Y146" s="123">
        <f t="shared" si="53"/>
        <v>0.105941501149128</v>
      </c>
      <c r="DA146" s="130" t="s">
        <v>2884</v>
      </c>
    </row>
    <row r="147" spans="1:105" ht="12" customHeight="1" x14ac:dyDescent="0.25">
      <c r="A147" s="97" t="s">
        <v>53</v>
      </c>
      <c r="B147" s="99">
        <f>RES_hhdet_fech!B147/RES_summary!B$19</f>
        <v>3.7004389169106686E-2</v>
      </c>
      <c r="C147" s="99">
        <f>RES_hhdet_fech!C147/RES_summary!C$19</f>
        <v>3.5533919566535774E-2</v>
      </c>
      <c r="D147" s="99">
        <f>RES_hhdet_fech!D147/RES_summary!D$19</f>
        <v>3.2947816796690614E-2</v>
      </c>
      <c r="E147" s="99">
        <f>RES_hhdet_fech!E147/RES_summary!E$19</f>
        <v>3.3835517351008933E-2</v>
      </c>
      <c r="F147" s="99">
        <f>RES_hhdet_fech!F147/RES_summary!F$19</f>
        <v>3.6035031218152914E-2</v>
      </c>
      <c r="G147" s="99">
        <f>RES_hhdet_fech!G147/RES_summary!G$19</f>
        <v>4.0363375417568154E-2</v>
      </c>
      <c r="H147" s="99">
        <f>RES_hhdet_fech!H147/RES_summary!H$19</f>
        <v>4.4533430708950557E-2</v>
      </c>
      <c r="I147" s="99">
        <f>RES_hhdet_fech!I147/RES_summary!I$19</f>
        <v>4.7528052382534824E-2</v>
      </c>
      <c r="J147" s="99">
        <f>RES_hhdet_fech!J147/RES_summary!J$19</f>
        <v>4.8892470658558965E-2</v>
      </c>
      <c r="K147" s="99">
        <f>RES_hhdet_fech!K147/RES_summary!K$19</f>
        <v>5.0429231164152585E-2</v>
      </c>
      <c r="L147" s="99">
        <f>RES_hhdet_fech!L147/RES_summary!L$19</f>
        <v>5.5405567234101921E-2</v>
      </c>
      <c r="M147" s="99">
        <f>RES_hhdet_fech!M147/RES_summary!M$19</f>
        <v>5.2054953193291606E-2</v>
      </c>
      <c r="N147" s="99">
        <f>RES_hhdet_fech!N147/RES_summary!N$19</f>
        <v>5.2818455625244204E-2</v>
      </c>
      <c r="O147" s="99">
        <f>RES_hhdet_fech!O147/RES_summary!O$19</f>
        <v>5.218362702845853E-2</v>
      </c>
      <c r="P147" s="99">
        <f>RES_hhdet_fech!P147/RES_summary!P$19</f>
        <v>5.943299912216056E-2</v>
      </c>
      <c r="Q147" s="99">
        <f>RES_hhdet_fech!Q147/RES_summary!Q$19</f>
        <v>5.9617639208372833E-2</v>
      </c>
      <c r="R147" s="99">
        <f>RES_hhdet_fech!R147/RES_summary!R$19</f>
        <v>6.2079518515836339E-2</v>
      </c>
      <c r="S147" s="99">
        <f>RES_hhdet_fech!S147/RES_summary!S$19</f>
        <v>6.9225307441995468E-2</v>
      </c>
      <c r="T147" s="99">
        <f>RES_hhdet_fech!T147/RES_summary!T$19</f>
        <v>7.599484985786481E-2</v>
      </c>
      <c r="U147" s="99">
        <f>RES_hhdet_fech!U147/RES_summary!U$19</f>
        <v>8.1913700949599363E-2</v>
      </c>
      <c r="V147" s="99">
        <f>RES_hhdet_fech!V147/RES_summary!V$19</f>
        <v>9.221135925642944E-2</v>
      </c>
      <c r="W147" s="99">
        <f>RES_hhdet_fech!W147/RES_summary!W$19</f>
        <v>9.9773524303167313E-2</v>
      </c>
      <c r="X147" s="99">
        <f>RES_hhdet_fech!X147/RES_summary!X$19</f>
        <v>0.10420910999326256</v>
      </c>
      <c r="Y147" s="99">
        <f>RES_hhdet_fech!Y147/RES_summary!Y$19</f>
        <v>0.105941501149128</v>
      </c>
      <c r="DA147" s="63" t="s">
        <v>2885</v>
      </c>
    </row>
    <row r="148" spans="1:105" ht="12" customHeight="1" x14ac:dyDescent="0.25">
      <c r="A148" s="121" t="s">
        <v>55</v>
      </c>
      <c r="B148" s="123">
        <v>13.189839934911417</v>
      </c>
      <c r="C148" s="123">
        <v>12.467752248361496</v>
      </c>
      <c r="D148" s="123">
        <v>12.320402802099006</v>
      </c>
      <c r="E148" s="123">
        <v>12.381405790557832</v>
      </c>
      <c r="F148" s="123">
        <v>12.489346765116093</v>
      </c>
      <c r="G148" s="123">
        <v>12.95142853391401</v>
      </c>
      <c r="H148" s="123">
        <v>13.195603218798396</v>
      </c>
      <c r="I148" s="123">
        <v>13.014860654219941</v>
      </c>
      <c r="J148" s="123">
        <v>12.080243522610413</v>
      </c>
      <c r="K148" s="123">
        <v>12.748177357343664</v>
      </c>
      <c r="L148" s="123">
        <v>12.708223830457896</v>
      </c>
      <c r="M148" s="123">
        <v>13.17574680812147</v>
      </c>
      <c r="N148" s="123">
        <v>13.087367311313198</v>
      </c>
      <c r="O148" s="123">
        <v>14.191257321881666</v>
      </c>
      <c r="P148" s="123">
        <v>14.172796987252079</v>
      </c>
      <c r="Q148" s="123">
        <v>15.203804829179605</v>
      </c>
      <c r="R148" s="123">
        <v>16.295533761108395</v>
      </c>
      <c r="S148" s="123">
        <v>15.044146207198148</v>
      </c>
      <c r="T148" s="123">
        <v>15.801085754657588</v>
      </c>
      <c r="U148" s="123">
        <v>15.405640059140701</v>
      </c>
      <c r="V148" s="123">
        <v>14.639346315058253</v>
      </c>
      <c r="W148" s="123">
        <v>15.760328872464978</v>
      </c>
      <c r="X148" s="123">
        <v>15.051353475566186</v>
      </c>
      <c r="Y148" s="123">
        <v>15.443664150959252</v>
      </c>
      <c r="DA148" s="130" t="s">
        <v>2886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10.861624777102143</v>
      </c>
      <c r="E149" s="99">
        <v>12.704367901236393</v>
      </c>
      <c r="F149" s="99">
        <v>10.057755700962948</v>
      </c>
      <c r="G149" s="99">
        <v>12.550647362478331</v>
      </c>
      <c r="H149" s="99">
        <v>11.528580801933906</v>
      </c>
      <c r="I149" s="99">
        <v>12.425850648442655</v>
      </c>
      <c r="J149" s="99">
        <v>11.518582767598613</v>
      </c>
      <c r="K149" s="99">
        <v>11.801133683023764</v>
      </c>
      <c r="L149" s="99">
        <v>11.350956861417494</v>
      </c>
      <c r="M149" s="99">
        <v>12.163626242337324</v>
      </c>
      <c r="N149" s="99">
        <v>10.960952999182501</v>
      </c>
      <c r="O149" s="99">
        <v>11.675053890714508</v>
      </c>
      <c r="P149" s="99">
        <v>16.60546670421283</v>
      </c>
      <c r="Q149" s="99">
        <v>11.906909491591037</v>
      </c>
      <c r="R149" s="99">
        <v>13.624659935089452</v>
      </c>
      <c r="S149" s="99">
        <v>14.081183573342665</v>
      </c>
      <c r="T149" s="99">
        <v>13.573789657609744</v>
      </c>
      <c r="U149" s="99">
        <v>13.271956161153895</v>
      </c>
      <c r="V149" s="99">
        <v>12.395861338614171</v>
      </c>
      <c r="W149" s="99">
        <v>13.088514257766764</v>
      </c>
      <c r="X149" s="99">
        <v>13.478797577572772</v>
      </c>
      <c r="Y149" s="99">
        <v>14.194636389730256</v>
      </c>
      <c r="DA149" s="63" t="s">
        <v>2887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9.891256225632393</v>
      </c>
      <c r="E150" s="99">
        <v>11.445297876435552</v>
      </c>
      <c r="F150" s="99">
        <v>9.0835376501236329</v>
      </c>
      <c r="G150" s="99">
        <v>11.139576020033292</v>
      </c>
      <c r="H150" s="99">
        <v>10.31973332403782</v>
      </c>
      <c r="I150" s="99">
        <v>11.061440428438015</v>
      </c>
      <c r="J150" s="99">
        <v>10.246382749647641</v>
      </c>
      <c r="K150" s="99">
        <v>10.538329203324174</v>
      </c>
      <c r="L150" s="99">
        <v>10.104342668479186</v>
      </c>
      <c r="M150" s="99">
        <v>10.858132033734622</v>
      </c>
      <c r="N150" s="99">
        <v>9.8094134292732988</v>
      </c>
      <c r="O150" s="99">
        <v>10.657907447882584</v>
      </c>
      <c r="P150" s="99">
        <v>14.931018724502895</v>
      </c>
      <c r="Q150" s="99">
        <v>10.726913567558023</v>
      </c>
      <c r="R150" s="99">
        <v>12.575462045911225</v>
      </c>
      <c r="S150" s="99">
        <v>13.042438143574325</v>
      </c>
      <c r="T150" s="99">
        <v>13.040790807968772</v>
      </c>
      <c r="U150" s="99">
        <v>12.852027791762529</v>
      </c>
      <c r="V150" s="99">
        <v>12.139832536710973</v>
      </c>
      <c r="W150" s="99">
        <v>12.509379112297617</v>
      </c>
      <c r="X150" s="99">
        <v>12.860526852297578</v>
      </c>
      <c r="Y150" s="99">
        <v>13.598481941425273</v>
      </c>
      <c r="DA150" s="63" t="s">
        <v>2888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7.4371957918185823</v>
      </c>
      <c r="E151" s="102">
        <v>8.3161413464884415</v>
      </c>
      <c r="F151" s="102">
        <v>6.6295417082800618</v>
      </c>
      <c r="G151" s="102">
        <v>7.5484675336993918</v>
      </c>
      <c r="H151" s="102">
        <v>7.1975370453278371</v>
      </c>
      <c r="I151" s="102">
        <v>7.6207497245919047</v>
      </c>
      <c r="J151" s="102">
        <v>7.0064085794634279</v>
      </c>
      <c r="K151" s="102">
        <v>7.2486808577473081</v>
      </c>
      <c r="L151" s="102">
        <v>6.7924914588691472</v>
      </c>
      <c r="M151" s="102">
        <v>7.2010964865884102</v>
      </c>
      <c r="N151" s="102">
        <v>6.453895971856622</v>
      </c>
      <c r="O151" s="102">
        <v>7.3042546780460906</v>
      </c>
      <c r="P151" s="102">
        <v>10.098847929463252</v>
      </c>
      <c r="Q151" s="102">
        <v>7.48065537708134</v>
      </c>
      <c r="R151" s="102">
        <v>9.1349786443462762</v>
      </c>
      <c r="S151" s="102">
        <v>9.2127999386272634</v>
      </c>
      <c r="T151" s="102">
        <v>9.5431326207029379</v>
      </c>
      <c r="U151" s="102">
        <v>9.3894109357736077</v>
      </c>
      <c r="V151" s="102">
        <v>8.7729083213139614</v>
      </c>
      <c r="W151" s="102">
        <v>9.2826182264614818</v>
      </c>
      <c r="X151" s="102">
        <v>9.5497748113314547</v>
      </c>
      <c r="Y151" s="102">
        <v>10.180890120956262</v>
      </c>
      <c r="DA151" s="131" t="s">
        <v>2889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2.4540604338138103</v>
      </c>
      <c r="E152" s="105">
        <v>3.1291565299471094</v>
      </c>
      <c r="F152" s="105">
        <v>2.4539959418435702</v>
      </c>
      <c r="G152" s="105">
        <v>3.5911084863339027</v>
      </c>
      <c r="H152" s="105">
        <v>3.1221962787099802</v>
      </c>
      <c r="I152" s="105">
        <v>3.4406907038461125</v>
      </c>
      <c r="J152" s="105">
        <v>3.2399741701842131</v>
      </c>
      <c r="K152" s="105">
        <v>3.289648345576865</v>
      </c>
      <c r="L152" s="105">
        <v>3.3118512096100363</v>
      </c>
      <c r="M152" s="105">
        <v>3.6570355471462115</v>
      </c>
      <c r="N152" s="105">
        <v>3.355517457416676</v>
      </c>
      <c r="O152" s="105">
        <v>3.3536527698364949</v>
      </c>
      <c r="P152" s="105">
        <v>4.8321707950396391</v>
      </c>
      <c r="Q152" s="105">
        <v>3.2462581904766834</v>
      </c>
      <c r="R152" s="105">
        <v>3.4404834015649501</v>
      </c>
      <c r="S152" s="105">
        <v>3.8296382049470603</v>
      </c>
      <c r="T152" s="105">
        <v>3.4976581872658334</v>
      </c>
      <c r="U152" s="105">
        <v>3.4626168559889208</v>
      </c>
      <c r="V152" s="105">
        <v>3.3669242153970114</v>
      </c>
      <c r="W152" s="105">
        <v>3.2267608858361361</v>
      </c>
      <c r="X152" s="105">
        <v>3.3107520409661273</v>
      </c>
      <c r="Y152" s="105">
        <v>3.4175918204690117</v>
      </c>
      <c r="DA152" s="132" t="s">
        <v>2890</v>
      </c>
    </row>
    <row r="153" spans="1:105" ht="12" customHeight="1" x14ac:dyDescent="0.25">
      <c r="A153" s="106" t="s">
        <v>122</v>
      </c>
      <c r="B153" s="102">
        <v>13.379746813527579</v>
      </c>
      <c r="C153" s="102">
        <v>12.600320651916109</v>
      </c>
      <c r="D153" s="102">
        <v>12.471247270222282</v>
      </c>
      <c r="E153" s="102">
        <v>12.535674223508979</v>
      </c>
      <c r="F153" s="102">
        <v>12.645210444005423</v>
      </c>
      <c r="G153" s="102">
        <v>13.135209331442184</v>
      </c>
      <c r="H153" s="102">
        <v>13.378738901996664</v>
      </c>
      <c r="I153" s="102">
        <v>13.290123184672295</v>
      </c>
      <c r="J153" s="102">
        <v>12.361855393879543</v>
      </c>
      <c r="K153" s="102">
        <v>13.025740936957094</v>
      </c>
      <c r="L153" s="102">
        <v>13.001164278058296</v>
      </c>
      <c r="M153" s="102">
        <v>13.479093345230643</v>
      </c>
      <c r="N153" s="102">
        <v>13.388912012450128</v>
      </c>
      <c r="O153" s="102">
        <v>14.477252063661885</v>
      </c>
      <c r="P153" s="102">
        <v>14.424585419256683</v>
      </c>
      <c r="Q153" s="102">
        <v>15.474881616980339</v>
      </c>
      <c r="R153" s="102">
        <v>16.539613791244864</v>
      </c>
      <c r="S153" s="102">
        <v>15.25519453855757</v>
      </c>
      <c r="T153" s="102">
        <v>15.986104173696358</v>
      </c>
      <c r="U153" s="102">
        <v>15.567103583999067</v>
      </c>
      <c r="V153" s="102">
        <v>14.785584048120226</v>
      </c>
      <c r="W153" s="102">
        <v>15.899267263953901</v>
      </c>
      <c r="X153" s="102">
        <v>15.178175331383526</v>
      </c>
      <c r="Y153" s="102">
        <v>15.557133993750677</v>
      </c>
      <c r="DA153" s="131" t="s">
        <v>2891</v>
      </c>
    </row>
    <row r="154" spans="1:105" ht="12" customHeight="1" x14ac:dyDescent="0.25">
      <c r="A154" s="107" t="s">
        <v>121</v>
      </c>
      <c r="B154" s="105">
        <v>11.340079479538767</v>
      </c>
      <c r="C154" s="105">
        <v>11.169719190076677</v>
      </c>
      <c r="D154" s="105">
        <v>10.99390834418003</v>
      </c>
      <c r="E154" s="105">
        <v>10.942434869765922</v>
      </c>
      <c r="F154" s="105">
        <v>11.076387521085879</v>
      </c>
      <c r="G154" s="105">
        <v>11.241909609319126</v>
      </c>
      <c r="H154" s="105">
        <v>11.57164001002576</v>
      </c>
      <c r="I154" s="105">
        <v>11.436195055495345</v>
      </c>
      <c r="J154" s="105">
        <v>10.622630665617164</v>
      </c>
      <c r="K154" s="105">
        <v>11.245760129356174</v>
      </c>
      <c r="L154" s="105">
        <v>11.174799959112949</v>
      </c>
      <c r="M154" s="105">
        <v>11.56925212360596</v>
      </c>
      <c r="N154" s="105">
        <v>11.507551358010243</v>
      </c>
      <c r="O154" s="105">
        <v>12.644168410955198</v>
      </c>
      <c r="P154" s="105">
        <v>12.621132629701442</v>
      </c>
      <c r="Q154" s="105">
        <v>13.655239654425307</v>
      </c>
      <c r="R154" s="105">
        <v>14.848859130910297</v>
      </c>
      <c r="S154" s="105">
        <v>13.740200679967955</v>
      </c>
      <c r="T154" s="105">
        <v>14.646106327140499</v>
      </c>
      <c r="U154" s="105">
        <v>14.377724664164262</v>
      </c>
      <c r="V154" s="105">
        <v>13.702633282725072</v>
      </c>
      <c r="W154" s="105">
        <v>14.89116728970388</v>
      </c>
      <c r="X154" s="105">
        <v>14.235371408181992</v>
      </c>
      <c r="Y154" s="105">
        <v>14.668195137509494</v>
      </c>
      <c r="DA154" s="132" t="s">
        <v>2892</v>
      </c>
    </row>
    <row r="155" spans="1:105" ht="12" customHeight="1" x14ac:dyDescent="0.25">
      <c r="A155" s="108" t="s">
        <v>53</v>
      </c>
      <c r="B155" s="99">
        <v>8.036496979954606</v>
      </c>
      <c r="C155" s="99">
        <v>8.8026563702954927</v>
      </c>
      <c r="D155" s="99">
        <v>8.5203953992896366</v>
      </c>
      <c r="E155" s="99">
        <v>8.2121956077658727</v>
      </c>
      <c r="F155" s="99">
        <v>8.3385520499663279</v>
      </c>
      <c r="G155" s="99">
        <v>7.8980780637073194</v>
      </c>
      <c r="H155" s="99">
        <v>8.3381789792240397</v>
      </c>
      <c r="I155" s="99">
        <v>8.1503459516808192</v>
      </c>
      <c r="J155" s="99">
        <v>7.5164721481594094</v>
      </c>
      <c r="K155" s="99">
        <v>8.0012221389998253</v>
      </c>
      <c r="L155" s="99">
        <v>7.7913278827894556</v>
      </c>
      <c r="M155" s="99">
        <v>7.9572313563175312</v>
      </c>
      <c r="N155" s="99">
        <v>7.8618586003277411</v>
      </c>
      <c r="O155" s="99">
        <v>8.9606303139398484</v>
      </c>
      <c r="P155" s="99">
        <v>8.9334473571443933</v>
      </c>
      <c r="Q155" s="99">
        <v>9.9298767439358393</v>
      </c>
      <c r="R155" s="99">
        <v>11.150071430701615</v>
      </c>
      <c r="S155" s="99">
        <v>10.064944235634789</v>
      </c>
      <c r="T155" s="99">
        <v>11.017768449838067</v>
      </c>
      <c r="U155" s="99">
        <v>10.825714498418268</v>
      </c>
      <c r="V155" s="99">
        <v>10.225136425763456</v>
      </c>
      <c r="W155" s="99">
        <v>11.497992464828599</v>
      </c>
      <c r="X155" s="99">
        <v>10.992474268723567</v>
      </c>
      <c r="Y155" s="99">
        <v>11.362931667115186</v>
      </c>
      <c r="DA155" s="63" t="s">
        <v>2893</v>
      </c>
    </row>
    <row r="156" spans="1:105" ht="12" customHeight="1" x14ac:dyDescent="0.25">
      <c r="A156" s="108" t="s">
        <v>52</v>
      </c>
      <c r="B156" s="99">
        <v>3.3035824995841594</v>
      </c>
      <c r="C156" s="99">
        <v>2.3670628197811827</v>
      </c>
      <c r="D156" s="99">
        <v>2.4735129448903921</v>
      </c>
      <c r="E156" s="99">
        <v>2.7302392620000511</v>
      </c>
      <c r="F156" s="99">
        <v>2.7378354711195487</v>
      </c>
      <c r="G156" s="99">
        <v>3.343831545611808</v>
      </c>
      <c r="H156" s="99">
        <v>3.2334610308017218</v>
      </c>
      <c r="I156" s="99">
        <v>3.2858491038145226</v>
      </c>
      <c r="J156" s="99">
        <v>3.1061585174577537</v>
      </c>
      <c r="K156" s="99">
        <v>3.2445379903563487</v>
      </c>
      <c r="L156" s="99">
        <v>3.3834720763234927</v>
      </c>
      <c r="M156" s="99">
        <v>3.6120207672884299</v>
      </c>
      <c r="N156" s="99">
        <v>3.6456927576825002</v>
      </c>
      <c r="O156" s="99">
        <v>3.6835380970153504</v>
      </c>
      <c r="P156" s="99">
        <v>3.687685272557049</v>
      </c>
      <c r="Q156" s="99">
        <v>3.7253629104894697</v>
      </c>
      <c r="R156" s="99">
        <v>3.6987877002086829</v>
      </c>
      <c r="S156" s="99">
        <v>3.675256444333165</v>
      </c>
      <c r="T156" s="99">
        <v>3.6283378773024282</v>
      </c>
      <c r="U156" s="99">
        <v>3.5520101657459917</v>
      </c>
      <c r="V156" s="99">
        <v>3.4774968569616189</v>
      </c>
      <c r="W156" s="99">
        <v>3.3931748248752798</v>
      </c>
      <c r="X156" s="99">
        <v>3.242897139458421</v>
      </c>
      <c r="Y156" s="99">
        <v>3.3052634703943062</v>
      </c>
      <c r="DA156" s="63" t="s">
        <v>2894</v>
      </c>
    </row>
    <row r="157" spans="1:105" ht="12" customHeight="1" x14ac:dyDescent="0.25">
      <c r="A157" s="121" t="s">
        <v>54</v>
      </c>
      <c r="B157" s="123">
        <v>1.6907018783069778</v>
      </c>
      <c r="C157" s="123">
        <v>1.6742932193004376</v>
      </c>
      <c r="D157" s="123">
        <v>1.6981123777654681</v>
      </c>
      <c r="E157" s="123">
        <v>1.7602489753496535</v>
      </c>
      <c r="F157" s="123">
        <v>1.8376985451436958</v>
      </c>
      <c r="G157" s="123">
        <v>1.9242158419492281</v>
      </c>
      <c r="H157" s="123">
        <v>1.978569842506096</v>
      </c>
      <c r="I157" s="123">
        <v>1.9684659808366174</v>
      </c>
      <c r="J157" s="123">
        <v>1.8801820535746343</v>
      </c>
      <c r="K157" s="123">
        <v>2.0731543368685093</v>
      </c>
      <c r="L157" s="123">
        <v>2.2315435228011129</v>
      </c>
      <c r="M157" s="123">
        <v>2.2449964086196714</v>
      </c>
      <c r="N157" s="123">
        <v>2.2990355776306064</v>
      </c>
      <c r="O157" s="123">
        <v>2.5244891085698682</v>
      </c>
      <c r="P157" s="123">
        <v>2.5151289210866667</v>
      </c>
      <c r="Q157" s="123">
        <v>2.7193236648526238</v>
      </c>
      <c r="R157" s="123">
        <v>2.7074468794770326</v>
      </c>
      <c r="S157" s="123">
        <v>2.9132856672211545</v>
      </c>
      <c r="T157" s="123">
        <v>3.0493514250624671</v>
      </c>
      <c r="U157" s="123">
        <v>3.0300598734998934</v>
      </c>
      <c r="V157" s="123">
        <v>3.0238829956504838</v>
      </c>
      <c r="W157" s="123">
        <v>3.0100195577196405</v>
      </c>
      <c r="X157" s="123">
        <v>2.8846550877365034</v>
      </c>
      <c r="Y157" s="123">
        <v>2.8937178372365162</v>
      </c>
      <c r="DA157" s="130" t="s">
        <v>2895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X158" s="99">
        <v>0</v>
      </c>
      <c r="Y158" s="99">
        <v>0</v>
      </c>
      <c r="DA158" s="63" t="s">
        <v>2896</v>
      </c>
    </row>
    <row r="159" spans="1:105" ht="12" customHeight="1" x14ac:dyDescent="0.25">
      <c r="A159" s="109" t="s">
        <v>120</v>
      </c>
      <c r="B159" s="110">
        <v>1.6907018783069778</v>
      </c>
      <c r="C159" s="110">
        <v>1.6742932193004376</v>
      </c>
      <c r="D159" s="110">
        <v>1.6981123777654681</v>
      </c>
      <c r="E159" s="110">
        <v>1.7602489753496535</v>
      </c>
      <c r="F159" s="110">
        <v>1.8376985451436958</v>
      </c>
      <c r="G159" s="110">
        <v>1.9242158419492281</v>
      </c>
      <c r="H159" s="110">
        <v>1.978569842506096</v>
      </c>
      <c r="I159" s="110">
        <v>1.9684659808366174</v>
      </c>
      <c r="J159" s="110">
        <v>1.8801820535746343</v>
      </c>
      <c r="K159" s="110">
        <v>2.0731543368685093</v>
      </c>
      <c r="L159" s="110">
        <v>2.2315435228011129</v>
      </c>
      <c r="M159" s="110">
        <v>2.2449964086196714</v>
      </c>
      <c r="N159" s="110">
        <v>2.2990355776306064</v>
      </c>
      <c r="O159" s="110">
        <v>2.5244891085698682</v>
      </c>
      <c r="P159" s="110">
        <v>2.5151289210866667</v>
      </c>
      <c r="Q159" s="110">
        <v>2.7193236648526238</v>
      </c>
      <c r="R159" s="110">
        <v>2.7074468794770326</v>
      </c>
      <c r="S159" s="110">
        <v>2.9132856672211545</v>
      </c>
      <c r="T159" s="110">
        <v>3.0493514250624671</v>
      </c>
      <c r="U159" s="110">
        <v>3.0300598734998934</v>
      </c>
      <c r="V159" s="110">
        <v>3.0238829956504838</v>
      </c>
      <c r="W159" s="110">
        <v>3.0100195577196405</v>
      </c>
      <c r="X159" s="110">
        <v>2.8846550877365034</v>
      </c>
      <c r="Y159" s="110">
        <v>2.8937178372365162</v>
      </c>
      <c r="DA159" s="60" t="s">
        <v>2897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197.44380427017538</v>
      </c>
      <c r="C161" s="118">
        <f t="shared" si="54"/>
        <v>200.09896968605645</v>
      </c>
      <c r="D161" s="118">
        <f t="shared" si="54"/>
        <v>198.41550225246991</v>
      </c>
      <c r="E161" s="118">
        <f t="shared" si="54"/>
        <v>205.67643897109164</v>
      </c>
      <c r="F161" s="118">
        <f t="shared" si="54"/>
        <v>205.3530825906889</v>
      </c>
      <c r="G161" s="118">
        <f t="shared" si="54"/>
        <v>220.79002575621857</v>
      </c>
      <c r="H161" s="118">
        <f t="shared" si="54"/>
        <v>218.84768100138086</v>
      </c>
      <c r="I161" s="118">
        <f t="shared" si="54"/>
        <v>209.08154019207856</v>
      </c>
      <c r="J161" s="118">
        <f t="shared" si="54"/>
        <v>201.28141076209667</v>
      </c>
      <c r="K161" s="118">
        <f t="shared" si="54"/>
        <v>215.67949187443489</v>
      </c>
      <c r="L161" s="118">
        <f t="shared" si="54"/>
        <v>251.75302027091084</v>
      </c>
      <c r="M161" s="118">
        <f t="shared" si="54"/>
        <v>218.5310052368408</v>
      </c>
      <c r="N161" s="118">
        <f t="shared" si="54"/>
        <v>239.90246937229813</v>
      </c>
      <c r="O161" s="118">
        <f t="shared" si="54"/>
        <v>226.80067140730662</v>
      </c>
      <c r="P161" s="118">
        <f t="shared" si="54"/>
        <v>201.10299097767725</v>
      </c>
      <c r="Q161" s="118">
        <f t="shared" si="54"/>
        <v>214.50092973585126</v>
      </c>
      <c r="R161" s="118">
        <f t="shared" ref="R161:V161" si="55">R162+R164+R166+R175</f>
        <v>214.1369211915725</v>
      </c>
      <c r="S161" s="118">
        <f t="shared" si="55"/>
        <v>221.04609199063478</v>
      </c>
      <c r="T161" s="118">
        <f t="shared" si="55"/>
        <v>215.8525944089634</v>
      </c>
      <c r="U161" s="118">
        <f t="shared" si="55"/>
        <v>204.97346424042328</v>
      </c>
      <c r="V161" s="118">
        <f t="shared" si="55"/>
        <v>190.61807329700201</v>
      </c>
      <c r="W161" s="118">
        <f t="shared" ref="W161:Y161" si="56">W162+W164+W166+W175</f>
        <v>224.07366077341641</v>
      </c>
      <c r="X161" s="118">
        <f t="shared" si="56"/>
        <v>182.33016350052853</v>
      </c>
      <c r="Y161" s="118">
        <f t="shared" si="56"/>
        <v>184.98183733087907</v>
      </c>
      <c r="DA161" s="129" t="s">
        <v>2898</v>
      </c>
    </row>
    <row r="162" spans="1:105" ht="12.95" customHeight="1" x14ac:dyDescent="0.25">
      <c r="A162" s="121" t="s">
        <v>57</v>
      </c>
      <c r="B162" s="123">
        <f t="shared" ref="B162:Y162" si="57">B163</f>
        <v>182.54476075162452</v>
      </c>
      <c r="C162" s="123">
        <f t="shared" si="57"/>
        <v>185.87380592729789</v>
      </c>
      <c r="D162" s="123">
        <f t="shared" si="57"/>
        <v>184.24128404568074</v>
      </c>
      <c r="E162" s="123">
        <f t="shared" si="57"/>
        <v>191.35659773128765</v>
      </c>
      <c r="F162" s="123">
        <f t="shared" si="57"/>
        <v>190.85074593927362</v>
      </c>
      <c r="G162" s="123">
        <f t="shared" si="57"/>
        <v>205.7735405710439</v>
      </c>
      <c r="H162" s="123">
        <f t="shared" si="57"/>
        <v>203.60699228962039</v>
      </c>
      <c r="I162" s="123">
        <f t="shared" si="57"/>
        <v>194.04474820528051</v>
      </c>
      <c r="J162" s="123">
        <f t="shared" si="57"/>
        <v>187.26368825354155</v>
      </c>
      <c r="K162" s="123">
        <f t="shared" si="57"/>
        <v>200.80577413402222</v>
      </c>
      <c r="L162" s="123">
        <f t="shared" si="57"/>
        <v>236.75938287464245</v>
      </c>
      <c r="M162" s="123">
        <f t="shared" si="57"/>
        <v>203.07605494850895</v>
      </c>
      <c r="N162" s="123">
        <f t="shared" si="57"/>
        <v>224.52661469970658</v>
      </c>
      <c r="O162" s="123">
        <f t="shared" si="57"/>
        <v>210.14352798259145</v>
      </c>
      <c r="P162" s="123">
        <f t="shared" si="57"/>
        <v>184.43727987119738</v>
      </c>
      <c r="Q162" s="123">
        <f t="shared" si="57"/>
        <v>196.61617870367141</v>
      </c>
      <c r="R162" s="123">
        <f t="shared" si="57"/>
        <v>195.13851799712347</v>
      </c>
      <c r="S162" s="123">
        <f t="shared" si="57"/>
        <v>203.09787187235688</v>
      </c>
      <c r="T162" s="123">
        <f t="shared" si="57"/>
        <v>196.9402538715953</v>
      </c>
      <c r="U162" s="123">
        <f t="shared" si="57"/>
        <v>186.47412223223611</v>
      </c>
      <c r="V162" s="123">
        <f t="shared" si="57"/>
        <v>172.85977056577775</v>
      </c>
      <c r="W162" s="123">
        <f t="shared" si="57"/>
        <v>205.20510349293622</v>
      </c>
      <c r="X162" s="123">
        <f t="shared" si="57"/>
        <v>164.18242178979804</v>
      </c>
      <c r="Y162" s="123">
        <f t="shared" si="57"/>
        <v>166.38120206646602</v>
      </c>
      <c r="DA162" s="130" t="s">
        <v>2899</v>
      </c>
    </row>
    <row r="163" spans="1:105" ht="12" customHeight="1" x14ac:dyDescent="0.25">
      <c r="A163" s="97" t="s">
        <v>53</v>
      </c>
      <c r="B163" s="110">
        <v>182.54476075162452</v>
      </c>
      <c r="C163" s="110">
        <v>185.87380592729789</v>
      </c>
      <c r="D163" s="110">
        <v>184.24128404568074</v>
      </c>
      <c r="E163" s="110">
        <v>191.35659773128765</v>
      </c>
      <c r="F163" s="110">
        <v>190.85074593927362</v>
      </c>
      <c r="G163" s="110">
        <v>205.7735405710439</v>
      </c>
      <c r="H163" s="110">
        <v>203.60699228962039</v>
      </c>
      <c r="I163" s="110">
        <v>194.04474820528051</v>
      </c>
      <c r="J163" s="110">
        <v>187.26368825354155</v>
      </c>
      <c r="K163" s="110">
        <v>200.80577413402222</v>
      </c>
      <c r="L163" s="110">
        <v>236.75938287464245</v>
      </c>
      <c r="M163" s="110">
        <v>203.07605494850895</v>
      </c>
      <c r="N163" s="110">
        <v>224.52661469970658</v>
      </c>
      <c r="O163" s="110">
        <v>210.14352798259145</v>
      </c>
      <c r="P163" s="110">
        <v>184.43727987119738</v>
      </c>
      <c r="Q163" s="110">
        <v>196.61617870367141</v>
      </c>
      <c r="R163" s="110">
        <v>195.13851799712347</v>
      </c>
      <c r="S163" s="110">
        <v>203.09787187235688</v>
      </c>
      <c r="T163" s="110">
        <v>196.9402538715953</v>
      </c>
      <c r="U163" s="110">
        <v>186.47412223223611</v>
      </c>
      <c r="V163" s="110">
        <v>172.85977056577775</v>
      </c>
      <c r="W163" s="110">
        <v>205.20510349293622</v>
      </c>
      <c r="X163" s="110">
        <v>164.18242178979804</v>
      </c>
      <c r="Y163" s="110">
        <v>166.38120206646602</v>
      </c>
      <c r="DA163" s="60" t="s">
        <v>2900</v>
      </c>
    </row>
    <row r="164" spans="1:105" ht="12.95" customHeight="1" x14ac:dyDescent="0.25">
      <c r="A164" s="121" t="s">
        <v>92</v>
      </c>
      <c r="B164" s="123">
        <f t="shared" ref="B164:Y164" si="58">B165</f>
        <v>1.8501319578404653E-2</v>
      </c>
      <c r="C164" s="123">
        <f t="shared" si="58"/>
        <v>1.9853596840736756E-2</v>
      </c>
      <c r="D164" s="123">
        <f t="shared" si="58"/>
        <v>2.1010371863555602E-2</v>
      </c>
      <c r="E164" s="123">
        <f t="shared" si="58"/>
        <v>1.9858041072181653E-2</v>
      </c>
      <c r="F164" s="123">
        <f t="shared" si="58"/>
        <v>1.7998555813779071E-2</v>
      </c>
      <c r="G164" s="123">
        <f t="shared" si="58"/>
        <v>1.5928783648700134E-2</v>
      </c>
      <c r="H164" s="123">
        <f t="shared" si="58"/>
        <v>1.3465805938613322E-2</v>
      </c>
      <c r="I164" s="123">
        <f t="shared" si="58"/>
        <v>1.2847697172916121E-2</v>
      </c>
      <c r="J164" s="123">
        <f t="shared" si="58"/>
        <v>1.3746313903145723E-2</v>
      </c>
      <c r="K164" s="123">
        <f t="shared" si="58"/>
        <v>1.5737945527246704E-2</v>
      </c>
      <c r="L164" s="123">
        <f t="shared" si="58"/>
        <v>2.254945996392814E-2</v>
      </c>
      <c r="M164" s="123">
        <f t="shared" si="58"/>
        <v>2.6970829901317304E-2</v>
      </c>
      <c r="N164" s="123">
        <f t="shared" si="58"/>
        <v>3.6604479557257097E-2</v>
      </c>
      <c r="O164" s="123">
        <f t="shared" si="58"/>
        <v>4.413313584806907E-2</v>
      </c>
      <c r="P164" s="123">
        <f t="shared" si="58"/>
        <v>5.3237079257082633E-2</v>
      </c>
      <c r="Q164" s="123">
        <f t="shared" si="58"/>
        <v>5.1504569274139836E-2</v>
      </c>
      <c r="R164" s="123">
        <f t="shared" si="58"/>
        <v>5.0654194419531812E-2</v>
      </c>
      <c r="S164" s="123">
        <f t="shared" si="58"/>
        <v>4.9929140199995808E-2</v>
      </c>
      <c r="T164" s="123">
        <f t="shared" si="58"/>
        <v>5.0376837828600529E-2</v>
      </c>
      <c r="U164" s="123">
        <f t="shared" si="58"/>
        <v>4.7543091325743858E-2</v>
      </c>
      <c r="V164" s="123">
        <f t="shared" si="58"/>
        <v>4.5972864840592174E-2</v>
      </c>
      <c r="W164" s="123">
        <f t="shared" si="58"/>
        <v>4.4511456363724632E-2</v>
      </c>
      <c r="X164" s="123">
        <f t="shared" si="58"/>
        <v>4.7098995652781271E-2</v>
      </c>
      <c r="Y164" s="123">
        <f t="shared" si="58"/>
        <v>4.8614824327271614E-2</v>
      </c>
      <c r="DA164" s="130" t="s">
        <v>2901</v>
      </c>
    </row>
    <row r="165" spans="1:105" ht="12" customHeight="1" x14ac:dyDescent="0.25">
      <c r="A165" s="97" t="s">
        <v>53</v>
      </c>
      <c r="B165" s="99">
        <f>RES_hhdet_fech!B165/RES_summary!B$19</f>
        <v>1.8501319578404653E-2</v>
      </c>
      <c r="C165" s="99">
        <f>RES_hhdet_fech!C165/RES_summary!C$19</f>
        <v>1.9853596840736756E-2</v>
      </c>
      <c r="D165" s="99">
        <f>RES_hhdet_fech!D165/RES_summary!D$19</f>
        <v>2.1010371863555602E-2</v>
      </c>
      <c r="E165" s="99">
        <f>RES_hhdet_fech!E165/RES_summary!E$19</f>
        <v>1.9858041072181653E-2</v>
      </c>
      <c r="F165" s="99">
        <f>RES_hhdet_fech!F165/RES_summary!F$19</f>
        <v>1.7998555813779071E-2</v>
      </c>
      <c r="G165" s="99">
        <f>RES_hhdet_fech!G165/RES_summary!G$19</f>
        <v>1.5928783648700134E-2</v>
      </c>
      <c r="H165" s="99">
        <f>RES_hhdet_fech!H165/RES_summary!H$19</f>
        <v>1.3465805938613322E-2</v>
      </c>
      <c r="I165" s="99">
        <f>RES_hhdet_fech!I165/RES_summary!I$19</f>
        <v>1.2847697172916121E-2</v>
      </c>
      <c r="J165" s="99">
        <f>RES_hhdet_fech!J165/RES_summary!J$19</f>
        <v>1.3746313903145723E-2</v>
      </c>
      <c r="K165" s="99">
        <f>RES_hhdet_fech!K165/RES_summary!K$19</f>
        <v>1.5737945527246704E-2</v>
      </c>
      <c r="L165" s="99">
        <f>RES_hhdet_fech!L165/RES_summary!L$19</f>
        <v>2.254945996392814E-2</v>
      </c>
      <c r="M165" s="99">
        <f>RES_hhdet_fech!M165/RES_summary!M$19</f>
        <v>2.6970829901317304E-2</v>
      </c>
      <c r="N165" s="99">
        <f>RES_hhdet_fech!N165/RES_summary!N$19</f>
        <v>3.6604479557257097E-2</v>
      </c>
      <c r="O165" s="99">
        <f>RES_hhdet_fech!O165/RES_summary!O$19</f>
        <v>4.413313584806907E-2</v>
      </c>
      <c r="P165" s="99">
        <f>RES_hhdet_fech!P165/RES_summary!P$19</f>
        <v>5.3237079257082633E-2</v>
      </c>
      <c r="Q165" s="99">
        <f>RES_hhdet_fech!Q165/RES_summary!Q$19</f>
        <v>5.1504569274139836E-2</v>
      </c>
      <c r="R165" s="99">
        <f>RES_hhdet_fech!R165/RES_summary!R$19</f>
        <v>5.0654194419531812E-2</v>
      </c>
      <c r="S165" s="99">
        <f>RES_hhdet_fech!S165/RES_summary!S$19</f>
        <v>4.9929140199995808E-2</v>
      </c>
      <c r="T165" s="99">
        <f>RES_hhdet_fech!T165/RES_summary!T$19</f>
        <v>5.0376837828600529E-2</v>
      </c>
      <c r="U165" s="99">
        <f>RES_hhdet_fech!U165/RES_summary!U$19</f>
        <v>4.7543091325743858E-2</v>
      </c>
      <c r="V165" s="99">
        <f>RES_hhdet_fech!V165/RES_summary!V$19</f>
        <v>4.5972864840592174E-2</v>
      </c>
      <c r="W165" s="99">
        <f>RES_hhdet_fech!W165/RES_summary!W$19</f>
        <v>4.4511456363724632E-2</v>
      </c>
      <c r="X165" s="99">
        <f>RES_hhdet_fech!X165/RES_summary!X$19</f>
        <v>4.7098995652781271E-2</v>
      </c>
      <c r="Y165" s="99">
        <f>RES_hhdet_fech!Y165/RES_summary!Y$19</f>
        <v>4.8614824327271614E-2</v>
      </c>
      <c r="DA165" s="63" t="s">
        <v>2902</v>
      </c>
    </row>
    <row r="166" spans="1:105" ht="12" customHeight="1" x14ac:dyDescent="0.25">
      <c r="A166" s="121" t="s">
        <v>55</v>
      </c>
      <c r="B166" s="123">
        <v>13.189840320665457</v>
      </c>
      <c r="C166" s="123">
        <v>12.526688466231182</v>
      </c>
      <c r="D166" s="123">
        <v>12.446371169060278</v>
      </c>
      <c r="E166" s="123">
        <v>12.528896258819747</v>
      </c>
      <c r="F166" s="123">
        <v>12.635948756681353</v>
      </c>
      <c r="G166" s="123">
        <v>13.068154479872165</v>
      </c>
      <c r="H166" s="123">
        <v>13.246139763690774</v>
      </c>
      <c r="I166" s="123">
        <v>13.055533414624572</v>
      </c>
      <c r="J166" s="123">
        <v>12.123323775925792</v>
      </c>
      <c r="K166" s="123">
        <v>12.78383818212923</v>
      </c>
      <c r="L166" s="123">
        <v>12.738107627794269</v>
      </c>
      <c r="M166" s="123">
        <v>13.182535270017677</v>
      </c>
      <c r="N166" s="123">
        <v>13.042357831253355</v>
      </c>
      <c r="O166" s="123">
        <v>14.092937554325108</v>
      </c>
      <c r="P166" s="123">
        <v>14.100102858623657</v>
      </c>
      <c r="Q166" s="123">
        <v>15.116801729890025</v>
      </c>
      <c r="R166" s="123">
        <v>16.24160884654923</v>
      </c>
      <c r="S166" s="123">
        <v>14.989543205529877</v>
      </c>
      <c r="T166" s="123">
        <v>15.81269228737486</v>
      </c>
      <c r="U166" s="123">
        <v>15.423507695266547</v>
      </c>
      <c r="V166" s="123">
        <v>14.687624837593347</v>
      </c>
      <c r="W166" s="123">
        <v>15.813737140610749</v>
      </c>
      <c r="X166" s="123">
        <v>15.204947420253287</v>
      </c>
      <c r="Y166" s="123">
        <v>15.644102196816728</v>
      </c>
      <c r="DA166" s="130" t="s">
        <v>2903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10.871908107098179</v>
      </c>
      <c r="E167" s="99">
        <v>12.71807658364947</v>
      </c>
      <c r="F167" s="99">
        <v>10.068531026543265</v>
      </c>
      <c r="G167" s="99">
        <v>12.563344908143895</v>
      </c>
      <c r="H167" s="99">
        <v>11.537218309828909</v>
      </c>
      <c r="I167" s="99">
        <v>12.441294567971701</v>
      </c>
      <c r="J167" s="99">
        <v>11.536324319099188</v>
      </c>
      <c r="K167" s="99">
        <v>11.819723312349971</v>
      </c>
      <c r="L167" s="99">
        <v>11.366192587795711</v>
      </c>
      <c r="M167" s="99">
        <v>12.154002753829355</v>
      </c>
      <c r="N167" s="99">
        <v>10.893930098173142</v>
      </c>
      <c r="O167" s="99">
        <v>11.561800193740591</v>
      </c>
      <c r="P167" s="99">
        <v>16.50444338871689</v>
      </c>
      <c r="Q167" s="99">
        <v>11.852004346570356</v>
      </c>
      <c r="R167" s="99">
        <v>13.594210383407418</v>
      </c>
      <c r="S167" s="99">
        <v>14.033637054461133</v>
      </c>
      <c r="T167" s="99">
        <v>13.58955508407958</v>
      </c>
      <c r="U167" s="99">
        <v>13.276870719090441</v>
      </c>
      <c r="V167" s="99">
        <v>12.432144716481071</v>
      </c>
      <c r="W167" s="99">
        <v>13.122007125890697</v>
      </c>
      <c r="X167" s="99">
        <v>13.593977127103107</v>
      </c>
      <c r="Y167" s="99">
        <v>14.324181402873906</v>
      </c>
      <c r="DA167" s="63" t="s">
        <v>2904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9.891256225632393</v>
      </c>
      <c r="E168" s="99">
        <v>11.474826994179059</v>
      </c>
      <c r="F168" s="99">
        <v>9.106987596523302</v>
      </c>
      <c r="G168" s="99">
        <v>11.15613588135837</v>
      </c>
      <c r="H168" s="99">
        <v>10.335018750559339</v>
      </c>
      <c r="I168" s="99">
        <v>11.105394755040871</v>
      </c>
      <c r="J168" s="99">
        <v>10.261845598851348</v>
      </c>
      <c r="K168" s="99">
        <v>10.549065378118923</v>
      </c>
      <c r="L168" s="99">
        <v>10.118450711076763</v>
      </c>
      <c r="M168" s="99">
        <v>10.873212582885589</v>
      </c>
      <c r="N168" s="99">
        <v>9.8167537581851931</v>
      </c>
      <c r="O168" s="99">
        <v>10.686203151795025</v>
      </c>
      <c r="P168" s="99">
        <v>15.174252246232307</v>
      </c>
      <c r="Q168" s="99">
        <v>10.864394230501178</v>
      </c>
      <c r="R168" s="99">
        <v>12.74672967959232</v>
      </c>
      <c r="S168" s="99">
        <v>13.075954154529644</v>
      </c>
      <c r="T168" s="99">
        <v>13.081489910698263</v>
      </c>
      <c r="U168" s="99">
        <v>12.5734207011346</v>
      </c>
      <c r="V168" s="99">
        <v>12.132824089418946</v>
      </c>
      <c r="W168" s="99">
        <v>12.421446978489151</v>
      </c>
      <c r="X168" s="99">
        <v>13.047850852052662</v>
      </c>
      <c r="Y168" s="99">
        <v>13.835251749511261</v>
      </c>
      <c r="DA168" s="63" t="s">
        <v>2905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7.4371957918185823</v>
      </c>
      <c r="E169" s="102">
        <v>8.3386950125743127</v>
      </c>
      <c r="F169" s="102">
        <v>6.6475212571791475</v>
      </c>
      <c r="G169" s="102">
        <v>7.5590268199899997</v>
      </c>
      <c r="H169" s="102">
        <v>7.2076054272755083</v>
      </c>
      <c r="I169" s="102">
        <v>7.6536606344429519</v>
      </c>
      <c r="J169" s="102">
        <v>7.0166980063479274</v>
      </c>
      <c r="K169" s="102">
        <v>7.2541718948541636</v>
      </c>
      <c r="L169" s="102">
        <v>6.8037897189522312</v>
      </c>
      <c r="M169" s="102">
        <v>7.2130743980044958</v>
      </c>
      <c r="N169" s="102">
        <v>6.4564405211358729</v>
      </c>
      <c r="O169" s="102">
        <v>7.3322482255833421</v>
      </c>
      <c r="P169" s="102">
        <v>10.365254017079243</v>
      </c>
      <c r="Q169" s="102">
        <v>7.6391107097784179</v>
      </c>
      <c r="R169" s="102">
        <v>9.3284758725042902</v>
      </c>
      <c r="S169" s="102">
        <v>9.2951261849241256</v>
      </c>
      <c r="T169" s="102">
        <v>9.6284107437284412</v>
      </c>
      <c r="U169" s="102">
        <v>9.2205175819648364</v>
      </c>
      <c r="V169" s="102">
        <v>8.8582991422845048</v>
      </c>
      <c r="W169" s="102">
        <v>9.1703068671438981</v>
      </c>
      <c r="X169" s="102">
        <v>9.679148003248498</v>
      </c>
      <c r="Y169" s="102">
        <v>10.350934220972288</v>
      </c>
      <c r="DA169" s="131" t="s">
        <v>2906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2.4540604338138103</v>
      </c>
      <c r="E170" s="105">
        <v>3.1361319816047435</v>
      </c>
      <c r="F170" s="105">
        <v>2.4594663393441545</v>
      </c>
      <c r="G170" s="105">
        <v>3.5971090613683696</v>
      </c>
      <c r="H170" s="105">
        <v>3.1274133232838293</v>
      </c>
      <c r="I170" s="105">
        <v>3.4517341205979197</v>
      </c>
      <c r="J170" s="105">
        <v>3.2451475925034226</v>
      </c>
      <c r="K170" s="105">
        <v>3.2948934832647616</v>
      </c>
      <c r="L170" s="105">
        <v>3.3146609921245322</v>
      </c>
      <c r="M170" s="105">
        <v>3.6601381848810961</v>
      </c>
      <c r="N170" s="105">
        <v>3.3603132370493221</v>
      </c>
      <c r="O170" s="105">
        <v>3.3539549262116832</v>
      </c>
      <c r="P170" s="105">
        <v>4.8089982291530626</v>
      </c>
      <c r="Q170" s="105">
        <v>3.2252835207227593</v>
      </c>
      <c r="R170" s="105">
        <v>3.4182538070880293</v>
      </c>
      <c r="S170" s="105">
        <v>3.7808279696055207</v>
      </c>
      <c r="T170" s="105">
        <v>3.4530791669698235</v>
      </c>
      <c r="U170" s="105">
        <v>3.3529031191697629</v>
      </c>
      <c r="V170" s="105">
        <v>3.274524947134442</v>
      </c>
      <c r="W170" s="105">
        <v>3.2511401113452543</v>
      </c>
      <c r="X170" s="105">
        <v>3.3687028488041642</v>
      </c>
      <c r="Y170" s="105">
        <v>3.4843175285389747</v>
      </c>
      <c r="DA170" s="132" t="s">
        <v>2907</v>
      </c>
    </row>
    <row r="171" spans="1:105" ht="12" customHeight="1" x14ac:dyDescent="0.25">
      <c r="A171" s="106" t="s">
        <v>122</v>
      </c>
      <c r="B171" s="102">
        <v>13.379746813527579</v>
      </c>
      <c r="C171" s="102">
        <v>12.661379308507405</v>
      </c>
      <c r="D171" s="102">
        <v>12.591425355908481</v>
      </c>
      <c r="E171" s="102">
        <v>12.684324345069507</v>
      </c>
      <c r="F171" s="102">
        <v>12.791452409454591</v>
      </c>
      <c r="G171" s="102">
        <v>13.253756246058549</v>
      </c>
      <c r="H171" s="102">
        <v>13.429259858243311</v>
      </c>
      <c r="I171" s="102">
        <v>13.307121564036347</v>
      </c>
      <c r="J171" s="102">
        <v>12.381960519554024</v>
      </c>
      <c r="K171" s="102">
        <v>13.045776935977338</v>
      </c>
      <c r="L171" s="102">
        <v>13.017598920534343</v>
      </c>
      <c r="M171" s="102">
        <v>13.471125898647745</v>
      </c>
      <c r="N171" s="102">
        <v>13.326583499678714</v>
      </c>
      <c r="O171" s="102">
        <v>14.361687784480068</v>
      </c>
      <c r="P171" s="102">
        <v>14.340273791232047</v>
      </c>
      <c r="Q171" s="102">
        <v>15.38447079264105</v>
      </c>
      <c r="R171" s="102">
        <v>16.483801468490448</v>
      </c>
      <c r="S171" s="102">
        <v>15.194789061462748</v>
      </c>
      <c r="T171" s="102">
        <v>15.996718353357485</v>
      </c>
      <c r="U171" s="102">
        <v>15.584271503686564</v>
      </c>
      <c r="V171" s="102">
        <v>14.833909809914431</v>
      </c>
      <c r="W171" s="102">
        <v>15.95351793015525</v>
      </c>
      <c r="X171" s="102">
        <v>15.332670795107894</v>
      </c>
      <c r="Y171" s="102">
        <v>15.761929561509065</v>
      </c>
      <c r="DA171" s="131" t="s">
        <v>2908</v>
      </c>
    </row>
    <row r="172" spans="1:105" ht="12" customHeight="1" x14ac:dyDescent="0.25">
      <c r="A172" s="107" t="s">
        <v>121</v>
      </c>
      <c r="B172" s="105">
        <v>11.340079479538769</v>
      </c>
      <c r="C172" s="105">
        <v>11.212044061762299</v>
      </c>
      <c r="D172" s="105">
        <v>11.083109185493839</v>
      </c>
      <c r="E172" s="105">
        <v>11.042404710494598</v>
      </c>
      <c r="F172" s="105">
        <v>11.17497406848037</v>
      </c>
      <c r="G172" s="105">
        <v>11.31588406436636</v>
      </c>
      <c r="H172" s="105">
        <v>11.606088094326015</v>
      </c>
      <c r="I172" s="105">
        <v>11.45356901756041</v>
      </c>
      <c r="J172" s="105">
        <v>10.635815808773335</v>
      </c>
      <c r="K172" s="105">
        <v>11.255505064273402</v>
      </c>
      <c r="L172" s="105">
        <v>11.178643438324936</v>
      </c>
      <c r="M172" s="105">
        <v>11.558961426470381</v>
      </c>
      <c r="N172" s="105">
        <v>11.464551699222715</v>
      </c>
      <c r="O172" s="105">
        <v>12.556449093969976</v>
      </c>
      <c r="P172" s="105">
        <v>12.551682800972271</v>
      </c>
      <c r="Q172" s="105">
        <v>13.589315787192989</v>
      </c>
      <c r="R172" s="105">
        <v>14.809552987869258</v>
      </c>
      <c r="S172" s="105">
        <v>13.699817877879452</v>
      </c>
      <c r="T172" s="105">
        <v>14.650933372069382</v>
      </c>
      <c r="U172" s="105">
        <v>14.38745464780815</v>
      </c>
      <c r="V172" s="105">
        <v>13.739272774034456</v>
      </c>
      <c r="W172" s="105">
        <v>14.932297532558326</v>
      </c>
      <c r="X172" s="105">
        <v>14.368605948662104</v>
      </c>
      <c r="Y172" s="105">
        <v>14.834163197475721</v>
      </c>
      <c r="DA172" s="132" t="s">
        <v>2909</v>
      </c>
    </row>
    <row r="173" spans="1:105" ht="12" customHeight="1" x14ac:dyDescent="0.25">
      <c r="A173" s="108" t="s">
        <v>53</v>
      </c>
      <c r="B173" s="99">
        <v>8.0364969799546078</v>
      </c>
      <c r="C173" s="99">
        <v>8.8447377522001709</v>
      </c>
      <c r="D173" s="99">
        <v>8.6085838646487129</v>
      </c>
      <c r="E173" s="99">
        <v>8.31030037795753</v>
      </c>
      <c r="F173" s="99">
        <v>8.4345148337309102</v>
      </c>
      <c r="G173" s="99">
        <v>7.9678459796878434</v>
      </c>
      <c r="H173" s="99">
        <v>8.3680682797013439</v>
      </c>
      <c r="I173" s="99">
        <v>8.1637414497794705</v>
      </c>
      <c r="J173" s="99">
        <v>7.5273099221944362</v>
      </c>
      <c r="K173" s="99">
        <v>8.0098489081398352</v>
      </c>
      <c r="L173" s="99">
        <v>7.7959843343295843</v>
      </c>
      <c r="M173" s="99">
        <v>7.9501293190103146</v>
      </c>
      <c r="N173" s="99">
        <v>7.8256656542704945</v>
      </c>
      <c r="O173" s="99">
        <v>8.8840090407337495</v>
      </c>
      <c r="P173" s="99">
        <v>8.87401598644127</v>
      </c>
      <c r="Q173" s="99">
        <v>9.8734025514115107</v>
      </c>
      <c r="R173" s="99">
        <v>11.117331575176481</v>
      </c>
      <c r="S173" s="99">
        <v>10.029494873234968</v>
      </c>
      <c r="T173" s="99">
        <v>11.021614627042917</v>
      </c>
      <c r="U173" s="99">
        <v>10.830652907157566</v>
      </c>
      <c r="V173" s="99">
        <v>10.251430939707225</v>
      </c>
      <c r="W173" s="99">
        <v>11.528332896507061</v>
      </c>
      <c r="X173" s="99">
        <v>11.107369076055626</v>
      </c>
      <c r="Y173" s="99">
        <v>11.507038652777146</v>
      </c>
      <c r="DA173" s="63" t="s">
        <v>2910</v>
      </c>
    </row>
    <row r="174" spans="1:105" ht="12" customHeight="1" x14ac:dyDescent="0.25">
      <c r="A174" s="115" t="s">
        <v>52</v>
      </c>
      <c r="B174" s="110">
        <v>3.3035824995841607</v>
      </c>
      <c r="C174" s="110">
        <v>2.3673063095621294</v>
      </c>
      <c r="D174" s="110">
        <v>2.4745253208451272</v>
      </c>
      <c r="E174" s="110">
        <v>2.7321043325370651</v>
      </c>
      <c r="F174" s="110">
        <v>2.7404592347494616</v>
      </c>
      <c r="G174" s="110">
        <v>3.348038084678516</v>
      </c>
      <c r="H174" s="110">
        <v>3.2380198146246708</v>
      </c>
      <c r="I174" s="110">
        <v>3.2898275677809385</v>
      </c>
      <c r="J174" s="110">
        <v>3.1085058865789001</v>
      </c>
      <c r="K174" s="110">
        <v>3.2456561561335677</v>
      </c>
      <c r="L174" s="110">
        <v>3.3826591039953513</v>
      </c>
      <c r="M174" s="110">
        <v>3.6088321074600689</v>
      </c>
      <c r="N174" s="110">
        <v>3.6388860449522218</v>
      </c>
      <c r="O174" s="110">
        <v>3.6724400532362251</v>
      </c>
      <c r="P174" s="110">
        <v>3.6776668145309994</v>
      </c>
      <c r="Q174" s="110">
        <v>3.7159132357814793</v>
      </c>
      <c r="R174" s="110">
        <v>3.6922214126927759</v>
      </c>
      <c r="S174" s="110">
        <v>3.6703230046444855</v>
      </c>
      <c r="T174" s="110">
        <v>3.629318745026465</v>
      </c>
      <c r="U174" s="110">
        <v>3.5568017406505814</v>
      </c>
      <c r="V174" s="110">
        <v>3.4878418343272313</v>
      </c>
      <c r="W174" s="110">
        <v>3.4039646360512625</v>
      </c>
      <c r="X174" s="110">
        <v>3.2612368726064793</v>
      </c>
      <c r="Y174" s="110">
        <v>3.3271245446985782</v>
      </c>
      <c r="DA174" s="60" t="s">
        <v>2911</v>
      </c>
    </row>
    <row r="175" spans="1:105" ht="12" customHeight="1" x14ac:dyDescent="0.25">
      <c r="A175" s="121" t="s">
        <v>54</v>
      </c>
      <c r="B175" s="123">
        <v>1.690701878306978</v>
      </c>
      <c r="C175" s="123">
        <v>1.6786216956866542</v>
      </c>
      <c r="D175" s="123">
        <v>1.7068366658653249</v>
      </c>
      <c r="E175" s="123">
        <v>1.7710869399120621</v>
      </c>
      <c r="F175" s="123">
        <v>1.84838933892013</v>
      </c>
      <c r="G175" s="123">
        <v>1.932401921653828</v>
      </c>
      <c r="H175" s="123">
        <v>1.9810831421310928</v>
      </c>
      <c r="I175" s="123">
        <v>1.9684108750005598</v>
      </c>
      <c r="J175" s="123">
        <v>1.8806524187261764</v>
      </c>
      <c r="K175" s="123">
        <v>2.0741416127562124</v>
      </c>
      <c r="L175" s="123">
        <v>2.2329803085101654</v>
      </c>
      <c r="M175" s="123">
        <v>2.2454441884128418</v>
      </c>
      <c r="N175" s="123">
        <v>2.2968923617809232</v>
      </c>
      <c r="O175" s="123">
        <v>2.5200727345419991</v>
      </c>
      <c r="P175" s="123">
        <v>2.5123711685991248</v>
      </c>
      <c r="Q175" s="123">
        <v>2.7164447330156958</v>
      </c>
      <c r="R175" s="123">
        <v>2.7061401534802458</v>
      </c>
      <c r="S175" s="123">
        <v>2.9087477725480295</v>
      </c>
      <c r="T175" s="123">
        <v>3.0492714121646394</v>
      </c>
      <c r="U175" s="123">
        <v>3.0282912215948867</v>
      </c>
      <c r="V175" s="123">
        <v>3.0247050287903128</v>
      </c>
      <c r="W175" s="123">
        <v>3.0103086835057096</v>
      </c>
      <c r="X175" s="123">
        <v>2.8956952948243955</v>
      </c>
      <c r="Y175" s="123">
        <v>2.9079182432690476</v>
      </c>
      <c r="DA175" s="130" t="s">
        <v>2912</v>
      </c>
    </row>
    <row r="176" spans="1:105" ht="12" customHeight="1" x14ac:dyDescent="0.25">
      <c r="A176" s="97" t="s">
        <v>50</v>
      </c>
      <c r="B176" s="99">
        <v>0</v>
      </c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X176" s="99">
        <v>0</v>
      </c>
      <c r="Y176" s="99">
        <v>0</v>
      </c>
      <c r="DA176" s="63" t="s">
        <v>2913</v>
      </c>
    </row>
    <row r="177" spans="1:105" ht="12" customHeight="1" x14ac:dyDescent="0.25">
      <c r="A177" s="109" t="s">
        <v>120</v>
      </c>
      <c r="B177" s="110">
        <v>1.690701878306978</v>
      </c>
      <c r="C177" s="110">
        <v>1.6786216956866542</v>
      </c>
      <c r="D177" s="110">
        <v>1.7068366658653249</v>
      </c>
      <c r="E177" s="110">
        <v>1.7710869399120621</v>
      </c>
      <c r="F177" s="110">
        <v>1.84838933892013</v>
      </c>
      <c r="G177" s="110">
        <v>1.932401921653828</v>
      </c>
      <c r="H177" s="110">
        <v>1.9810831421310928</v>
      </c>
      <c r="I177" s="110">
        <v>1.9684108750005598</v>
      </c>
      <c r="J177" s="110">
        <v>1.8806524187261764</v>
      </c>
      <c r="K177" s="110">
        <v>2.0741416127562124</v>
      </c>
      <c r="L177" s="110">
        <v>2.2329803085101654</v>
      </c>
      <c r="M177" s="110">
        <v>2.2454441884128418</v>
      </c>
      <c r="N177" s="110">
        <v>2.2968923617809232</v>
      </c>
      <c r="O177" s="110">
        <v>2.5200727345419991</v>
      </c>
      <c r="P177" s="110">
        <v>2.5123711685991248</v>
      </c>
      <c r="Q177" s="110">
        <v>2.7164447330156958</v>
      </c>
      <c r="R177" s="110">
        <v>2.7061401534802458</v>
      </c>
      <c r="S177" s="110">
        <v>2.9087477725480295</v>
      </c>
      <c r="T177" s="110">
        <v>3.0492714121646394</v>
      </c>
      <c r="U177" s="110">
        <v>3.0282912215948867</v>
      </c>
      <c r="V177" s="110">
        <v>3.0247050287903128</v>
      </c>
      <c r="W177" s="110">
        <v>3.0103086835057096</v>
      </c>
      <c r="X177" s="110">
        <v>2.8956952948243955</v>
      </c>
      <c r="Y177" s="110">
        <v>2.9079182432690476</v>
      </c>
      <c r="DA177" s="60" t="s">
        <v>2914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2916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2917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X5" s="99">
        <v>0</v>
      </c>
      <c r="Y5" s="99">
        <v>0</v>
      </c>
      <c r="DA5" s="63" t="s">
        <v>2918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2919</v>
      </c>
    </row>
    <row r="7" spans="1:105" ht="12.95" customHeight="1" x14ac:dyDescent="0.25">
      <c r="A7" s="121" t="s">
        <v>92</v>
      </c>
      <c r="B7" s="123">
        <f t="shared" ref="B7:Y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2920</v>
      </c>
    </row>
    <row r="8" spans="1:105" ht="12" customHeight="1" x14ac:dyDescent="0.25">
      <c r="A8" s="97" t="s">
        <v>53</v>
      </c>
      <c r="B8" s="99">
        <f>RES_hhdet_tesh!B8/RES_summary!B$19</f>
        <v>0</v>
      </c>
      <c r="C8" s="99">
        <f>RES_hhdet_tesh!C8/RES_summary!C$19</f>
        <v>0</v>
      </c>
      <c r="D8" s="99">
        <f>RES_hhdet_tesh!D8/RES_summary!D$19</f>
        <v>0</v>
      </c>
      <c r="E8" s="99">
        <f>RES_hhdet_tesh!E8/RES_summary!E$19</f>
        <v>0</v>
      </c>
      <c r="F8" s="99">
        <f>RES_hhdet_tesh!F8/RES_summary!F$19</f>
        <v>0</v>
      </c>
      <c r="G8" s="99">
        <f>RES_hhdet_tesh!G8/RES_summary!G$19</f>
        <v>0</v>
      </c>
      <c r="H8" s="99">
        <f>RES_hhdet_tesh!H8/RES_summary!H$19</f>
        <v>0</v>
      </c>
      <c r="I8" s="99">
        <f>RES_hhdet_tesh!I8/RES_summary!I$19</f>
        <v>0</v>
      </c>
      <c r="J8" s="99">
        <f>RES_hhdet_tesh!J8/RES_summary!J$19</f>
        <v>0</v>
      </c>
      <c r="K8" s="99">
        <f>RES_hhdet_tesh!K8/RES_summary!K$19</f>
        <v>0</v>
      </c>
      <c r="L8" s="99">
        <f>RES_hhdet_tesh!L8/RES_summary!L$19</f>
        <v>0</v>
      </c>
      <c r="M8" s="99">
        <f>RES_hhdet_tesh!M8/RES_summary!M$19</f>
        <v>0</v>
      </c>
      <c r="N8" s="99">
        <f>RES_hhdet_tesh!N8/RES_summary!N$19</f>
        <v>0</v>
      </c>
      <c r="O8" s="99">
        <f>RES_hhdet_tesh!O8/RES_summary!O$19</f>
        <v>0</v>
      </c>
      <c r="P8" s="99">
        <f>RES_hhdet_tesh!P8/RES_summary!P$19</f>
        <v>0</v>
      </c>
      <c r="Q8" s="99">
        <f>RES_hhdet_tesh!Q8/RES_summary!Q$19</f>
        <v>0</v>
      </c>
      <c r="R8" s="99">
        <f>RES_hhdet_tesh!R8/RES_summary!R$19</f>
        <v>0</v>
      </c>
      <c r="S8" s="99">
        <f>RES_hhdet_tesh!S8/RES_summary!S$19</f>
        <v>0</v>
      </c>
      <c r="T8" s="99">
        <f>RES_hhdet_tesh!T8/RES_summary!T$19</f>
        <v>0</v>
      </c>
      <c r="U8" s="99">
        <f>RES_hhdet_tesh!U8/RES_summary!U$19</f>
        <v>0</v>
      </c>
      <c r="V8" s="99">
        <f>RES_hhdet_tesh!V8/RES_summary!V$19</f>
        <v>0</v>
      </c>
      <c r="W8" s="99">
        <f>RES_hhdet_tesh!W8/RES_summary!W$19</f>
        <v>0</v>
      </c>
      <c r="X8" s="99">
        <f>RES_hhdet_tesh!X8/RES_summary!X$19</f>
        <v>0</v>
      </c>
      <c r="Y8" s="99">
        <f>RES_hhdet_tesh!Y8/RES_summary!Y$19</f>
        <v>0</v>
      </c>
      <c r="DA8" s="63" t="s">
        <v>2921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2922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2923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2924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2925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2926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2927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2928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2929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2930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2931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2932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2933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2934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2935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0</v>
      </c>
      <c r="C24" s="118">
        <f t="shared" si="7"/>
        <v>0</v>
      </c>
      <c r="D24" s="118">
        <f t="shared" si="7"/>
        <v>133.2764497470304</v>
      </c>
      <c r="E24" s="118">
        <f t="shared" si="7"/>
        <v>156.56762673881084</v>
      </c>
      <c r="F24" s="118">
        <f t="shared" si="7"/>
        <v>121.93205098647621</v>
      </c>
      <c r="G24" s="118">
        <f t="shared" si="7"/>
        <v>158.5273988119136</v>
      </c>
      <c r="H24" s="118">
        <f t="shared" si="7"/>
        <v>143.61801887384573</v>
      </c>
      <c r="I24" s="118">
        <f t="shared" si="7"/>
        <v>150.97541788877069</v>
      </c>
      <c r="J24" s="118">
        <f t="shared" si="7"/>
        <v>143.06318040198659</v>
      </c>
      <c r="K24" s="118">
        <f t="shared" si="7"/>
        <v>144.7452713436486</v>
      </c>
      <c r="L24" s="118">
        <f t="shared" si="7"/>
        <v>173.95272550068353</v>
      </c>
      <c r="M24" s="118">
        <f t="shared" si="7"/>
        <v>162.82097026336865</v>
      </c>
      <c r="N24" s="118">
        <f t="shared" si="7"/>
        <v>159.14261306172241</v>
      </c>
      <c r="O24" s="118">
        <f t="shared" si="7"/>
        <v>149.90709828644273</v>
      </c>
      <c r="P24" s="118">
        <f t="shared" si="7"/>
        <v>194.26241366125049</v>
      </c>
      <c r="Q24" s="118">
        <f t="shared" si="7"/>
        <v>136.88532241874523</v>
      </c>
      <c r="R24" s="118">
        <f t="shared" ref="R24:V24" si="8">R25+R28+R30+R39</f>
        <v>156.22613042220644</v>
      </c>
      <c r="S24" s="118">
        <f t="shared" si="8"/>
        <v>161.68662382268286</v>
      </c>
      <c r="T24" s="118">
        <f t="shared" si="8"/>
        <v>157.31144128518258</v>
      </c>
      <c r="U24" s="118">
        <f t="shared" si="8"/>
        <v>158.11201070817467</v>
      </c>
      <c r="V24" s="118">
        <f t="shared" si="8"/>
        <v>159.81968935560252</v>
      </c>
      <c r="W24" s="118">
        <f t="shared" ref="W24:Y24" si="9">W25+W28+W30+W39</f>
        <v>159.23481725171965</v>
      </c>
      <c r="X24" s="118">
        <f t="shared" si="9"/>
        <v>152.78948841449025</v>
      </c>
      <c r="Y24" s="118">
        <f t="shared" si="9"/>
        <v>146.16132972213637</v>
      </c>
      <c r="DA24" s="129" t="s">
        <v>2936</v>
      </c>
    </row>
    <row r="25" spans="1:105" ht="12.95" customHeight="1" x14ac:dyDescent="0.25">
      <c r="A25" s="121" t="s">
        <v>57</v>
      </c>
      <c r="B25" s="123">
        <f t="shared" ref="B25:Q25" si="10">SUM(B26:B27)</f>
        <v>0</v>
      </c>
      <c r="C25" s="123">
        <f t="shared" si="10"/>
        <v>0</v>
      </c>
      <c r="D25" s="123">
        <f t="shared" si="10"/>
        <v>124.13649422237339</v>
      </c>
      <c r="E25" s="123">
        <f t="shared" si="10"/>
        <v>147.27196440020091</v>
      </c>
      <c r="F25" s="123">
        <f t="shared" si="10"/>
        <v>112.46454154799157</v>
      </c>
      <c r="G25" s="123">
        <f t="shared" si="10"/>
        <v>148.62367927766311</v>
      </c>
      <c r="H25" s="123">
        <f t="shared" si="10"/>
        <v>133.46907003797696</v>
      </c>
      <c r="I25" s="123">
        <f t="shared" si="10"/>
        <v>140.86318745970414</v>
      </c>
      <c r="J25" s="123">
        <f t="shared" si="10"/>
        <v>133.58950726905439</v>
      </c>
      <c r="K25" s="123">
        <f t="shared" si="10"/>
        <v>134.64885544213737</v>
      </c>
      <c r="L25" s="123">
        <f t="shared" si="10"/>
        <v>163.70593758807411</v>
      </c>
      <c r="M25" s="123">
        <f t="shared" si="10"/>
        <v>152.20992481778958</v>
      </c>
      <c r="N25" s="123">
        <f t="shared" si="10"/>
        <v>148.49591549491188</v>
      </c>
      <c r="O25" s="123">
        <f t="shared" si="10"/>
        <v>138.26673513019836</v>
      </c>
      <c r="P25" s="123">
        <f t="shared" si="10"/>
        <v>182.56481880854943</v>
      </c>
      <c r="Q25" s="123">
        <f t="shared" si="10"/>
        <v>124.14345510974083</v>
      </c>
      <c r="R25" s="123">
        <f t="shared" ref="R25:V25" si="11">SUM(R26:R27)</f>
        <v>142.51427705108577</v>
      </c>
      <c r="S25" s="123">
        <f t="shared" si="11"/>
        <v>148.45586175761002</v>
      </c>
      <c r="T25" s="123">
        <f t="shared" si="11"/>
        <v>143.16998505910144</v>
      </c>
      <c r="U25" s="123">
        <f t="shared" si="11"/>
        <v>144.03785169022166</v>
      </c>
      <c r="V25" s="123">
        <f t="shared" si="11"/>
        <v>146.07049348926276</v>
      </c>
      <c r="W25" s="123">
        <f t="shared" ref="W25:Y25" si="12">SUM(W26:W27)</f>
        <v>144.42300800678439</v>
      </c>
      <c r="X25" s="123">
        <f t="shared" si="12"/>
        <v>138.38339464051177</v>
      </c>
      <c r="Y25" s="123">
        <f t="shared" si="12"/>
        <v>131.20598507031912</v>
      </c>
      <c r="DA25" s="130" t="s">
        <v>2937</v>
      </c>
    </row>
    <row r="26" spans="1:105" ht="12" customHeight="1" x14ac:dyDescent="0.25">
      <c r="A26" s="97" t="s">
        <v>74</v>
      </c>
      <c r="B26" s="99">
        <v>0</v>
      </c>
      <c r="C26" s="99">
        <v>0</v>
      </c>
      <c r="D26" s="99">
        <v>121.35649026690631</v>
      </c>
      <c r="E26" s="99">
        <v>144.04954161566033</v>
      </c>
      <c r="F26" s="99">
        <v>110.07950719932981</v>
      </c>
      <c r="G26" s="99">
        <v>145.4989559148743</v>
      </c>
      <c r="H26" s="99">
        <v>130.74047168768408</v>
      </c>
      <c r="I26" s="99">
        <v>138.04566914978651</v>
      </c>
      <c r="J26" s="99">
        <v>130.95766429615148</v>
      </c>
      <c r="K26" s="99">
        <v>132.04729131437963</v>
      </c>
      <c r="L26" s="99">
        <v>160.56220916763854</v>
      </c>
      <c r="M26" s="99">
        <v>149.32637461870078</v>
      </c>
      <c r="N26" s="99">
        <v>145.69951305177429</v>
      </c>
      <c r="O26" s="99">
        <v>135.72008494199861</v>
      </c>
      <c r="P26" s="99">
        <v>179.25420885017184</v>
      </c>
      <c r="Q26" s="99">
        <v>121.91288948188999</v>
      </c>
      <c r="R26" s="99">
        <v>139.97301761035826</v>
      </c>
      <c r="S26" s="99">
        <v>145.8427225636504</v>
      </c>
      <c r="T26" s="99">
        <v>140.66084191041088</v>
      </c>
      <c r="U26" s="99">
        <v>141.50986246630154</v>
      </c>
      <c r="V26" s="99">
        <v>143.5095590035441</v>
      </c>
      <c r="W26" s="99">
        <v>141.88934370456346</v>
      </c>
      <c r="X26" s="99">
        <v>135.95014318548834</v>
      </c>
      <c r="Y26" s="99">
        <v>128.8981207969513</v>
      </c>
      <c r="DA26" s="63" t="s">
        <v>2938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2.7800039554670732</v>
      </c>
      <c r="E27" s="99">
        <v>3.2224227845405791</v>
      </c>
      <c r="F27" s="99">
        <v>2.3850343486617662</v>
      </c>
      <c r="G27" s="99">
        <v>3.124723362788826</v>
      </c>
      <c r="H27" s="99">
        <v>2.7285983502928985</v>
      </c>
      <c r="I27" s="99">
        <v>2.8175183099176206</v>
      </c>
      <c r="J27" s="99">
        <v>2.6318429729029069</v>
      </c>
      <c r="K27" s="99">
        <v>2.6015641277577282</v>
      </c>
      <c r="L27" s="99">
        <v>3.1437284204355547</v>
      </c>
      <c r="M27" s="99">
        <v>2.8835501990888113</v>
      </c>
      <c r="N27" s="99">
        <v>2.7964024431376062</v>
      </c>
      <c r="O27" s="99">
        <v>2.546650188199747</v>
      </c>
      <c r="P27" s="99">
        <v>3.3106099583775834</v>
      </c>
      <c r="Q27" s="99">
        <v>2.2305656278508357</v>
      </c>
      <c r="R27" s="99">
        <v>2.5412594407275217</v>
      </c>
      <c r="S27" s="99">
        <v>2.6131391939596282</v>
      </c>
      <c r="T27" s="99">
        <v>2.5091431486905447</v>
      </c>
      <c r="U27" s="99">
        <v>2.5279892239201156</v>
      </c>
      <c r="V27" s="99">
        <v>2.5609344857186533</v>
      </c>
      <c r="W27" s="99">
        <v>2.5336643022209326</v>
      </c>
      <c r="X27" s="99">
        <v>2.4332514550234228</v>
      </c>
      <c r="Y27" s="99">
        <v>2.3078642733678234</v>
      </c>
      <c r="DA27" s="63" t="s">
        <v>2939</v>
      </c>
    </row>
    <row r="28" spans="1:105" ht="12.95" customHeight="1" x14ac:dyDescent="0.25">
      <c r="A28" s="121" t="s">
        <v>92</v>
      </c>
      <c r="B28" s="123">
        <f t="shared" ref="B28:Y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4.2380469013729048E-3</v>
      </c>
      <c r="F28" s="123">
        <f t="shared" si="13"/>
        <v>1.0110130973580834E-2</v>
      </c>
      <c r="G28" s="123">
        <f t="shared" si="13"/>
        <v>1.6491938520884937E-2</v>
      </c>
      <c r="H28" s="123">
        <f t="shared" si="13"/>
        <v>2.2660293958797526E-2</v>
      </c>
      <c r="I28" s="123">
        <f t="shared" si="13"/>
        <v>2.3322821093359047E-2</v>
      </c>
      <c r="J28" s="123">
        <f t="shared" si="13"/>
        <v>2.4318395210843068E-2</v>
      </c>
      <c r="K28" s="123">
        <f t="shared" si="13"/>
        <v>2.5454214618957711E-2</v>
      </c>
      <c r="L28" s="123">
        <f t="shared" si="13"/>
        <v>2.601222637624909E-2</v>
      </c>
      <c r="M28" s="123">
        <f t="shared" si="13"/>
        <v>1.9776761706006674E-2</v>
      </c>
      <c r="N28" s="123">
        <f t="shared" si="13"/>
        <v>1.358775700209155E-2</v>
      </c>
      <c r="O28" s="123">
        <f t="shared" si="13"/>
        <v>9.9631577037544612E-3</v>
      </c>
      <c r="P28" s="123">
        <f t="shared" si="13"/>
        <v>1.8677469637038112E-2</v>
      </c>
      <c r="Q28" s="123">
        <f t="shared" si="13"/>
        <v>2.7996580044969469E-2</v>
      </c>
      <c r="R28" s="123">
        <f t="shared" si="13"/>
        <v>3.5899118061651941E-2</v>
      </c>
      <c r="S28" s="123">
        <f t="shared" si="13"/>
        <v>4.2106080677280618E-2</v>
      </c>
      <c r="T28" s="123">
        <f t="shared" si="13"/>
        <v>4.9730360314936092E-2</v>
      </c>
      <c r="U28" s="123">
        <f t="shared" si="13"/>
        <v>5.3321437633088394E-2</v>
      </c>
      <c r="V28" s="123">
        <f t="shared" si="13"/>
        <v>6.1399640187197381E-2</v>
      </c>
      <c r="W28" s="123">
        <f t="shared" si="13"/>
        <v>6.2115347843181047E-2</v>
      </c>
      <c r="X28" s="123">
        <f t="shared" si="13"/>
        <v>6.6320456408568318E-2</v>
      </c>
      <c r="Y28" s="123">
        <f t="shared" si="13"/>
        <v>7.1328929665188973E-2</v>
      </c>
      <c r="DA28" s="130" t="s">
        <v>2940</v>
      </c>
    </row>
    <row r="29" spans="1:105" ht="12" customHeight="1" x14ac:dyDescent="0.25">
      <c r="A29" s="97" t="s">
        <v>53</v>
      </c>
      <c r="B29" s="99">
        <f>RES_hhdet_tesh!B29/RES_summary!B$19</f>
        <v>0</v>
      </c>
      <c r="C29" s="99">
        <f>RES_hhdet_tesh!C29/RES_summary!C$19</f>
        <v>0</v>
      </c>
      <c r="D29" s="99">
        <f>RES_hhdet_tesh!D29/RES_summary!D$19</f>
        <v>0</v>
      </c>
      <c r="E29" s="99">
        <f>RES_hhdet_tesh!E29/RES_summary!E$19</f>
        <v>4.2380469013729048E-3</v>
      </c>
      <c r="F29" s="99">
        <f>RES_hhdet_tesh!F29/RES_summary!F$19</f>
        <v>1.0110130973580834E-2</v>
      </c>
      <c r="G29" s="99">
        <f>RES_hhdet_tesh!G29/RES_summary!G$19</f>
        <v>1.6491938520884937E-2</v>
      </c>
      <c r="H29" s="99">
        <f>RES_hhdet_tesh!H29/RES_summary!H$19</f>
        <v>2.2660293958797526E-2</v>
      </c>
      <c r="I29" s="99">
        <f>RES_hhdet_tesh!I29/RES_summary!I$19</f>
        <v>2.3322821093359047E-2</v>
      </c>
      <c r="J29" s="99">
        <f>RES_hhdet_tesh!J29/RES_summary!J$19</f>
        <v>2.4318395210843068E-2</v>
      </c>
      <c r="K29" s="99">
        <f>RES_hhdet_tesh!K29/RES_summary!K$19</f>
        <v>2.5454214618957711E-2</v>
      </c>
      <c r="L29" s="99">
        <f>RES_hhdet_tesh!L29/RES_summary!L$19</f>
        <v>2.601222637624909E-2</v>
      </c>
      <c r="M29" s="99">
        <f>RES_hhdet_tesh!M29/RES_summary!M$19</f>
        <v>1.9776761706006674E-2</v>
      </c>
      <c r="N29" s="99">
        <f>RES_hhdet_tesh!N29/RES_summary!N$19</f>
        <v>1.358775700209155E-2</v>
      </c>
      <c r="O29" s="99">
        <f>RES_hhdet_tesh!O29/RES_summary!O$19</f>
        <v>9.9631577037544612E-3</v>
      </c>
      <c r="P29" s="99">
        <f>RES_hhdet_tesh!P29/RES_summary!P$19</f>
        <v>1.8677469637038112E-2</v>
      </c>
      <c r="Q29" s="99">
        <f>RES_hhdet_tesh!Q29/RES_summary!Q$19</f>
        <v>2.7996580044969469E-2</v>
      </c>
      <c r="R29" s="99">
        <f>RES_hhdet_tesh!R29/RES_summary!R$19</f>
        <v>3.5899118061651941E-2</v>
      </c>
      <c r="S29" s="99">
        <f>RES_hhdet_tesh!S29/RES_summary!S$19</f>
        <v>4.2106080677280618E-2</v>
      </c>
      <c r="T29" s="99">
        <f>RES_hhdet_tesh!T29/RES_summary!T$19</f>
        <v>4.9730360314936092E-2</v>
      </c>
      <c r="U29" s="99">
        <f>RES_hhdet_tesh!U29/RES_summary!U$19</f>
        <v>5.3321437633088394E-2</v>
      </c>
      <c r="V29" s="99">
        <f>RES_hhdet_tesh!V29/RES_summary!V$19</f>
        <v>6.1399640187197381E-2</v>
      </c>
      <c r="W29" s="99">
        <f>RES_hhdet_tesh!W29/RES_summary!W$19</f>
        <v>6.2115347843181047E-2</v>
      </c>
      <c r="X29" s="99">
        <f>RES_hhdet_tesh!X29/RES_summary!X$19</f>
        <v>6.6320456408568318E-2</v>
      </c>
      <c r="Y29" s="99">
        <f>RES_hhdet_tesh!Y29/RES_summary!Y$19</f>
        <v>7.1328929665188973E-2</v>
      </c>
      <c r="DA29" s="63" t="s">
        <v>2941</v>
      </c>
    </row>
    <row r="30" spans="1:105" ht="12" customHeight="1" x14ac:dyDescent="0.25">
      <c r="A30" s="121" t="s">
        <v>55</v>
      </c>
      <c r="B30" s="123">
        <v>0</v>
      </c>
      <c r="C30" s="123">
        <v>0</v>
      </c>
      <c r="D30" s="123">
        <v>7.8249042227559347</v>
      </c>
      <c r="E30" s="123">
        <v>7.9234206341128397</v>
      </c>
      <c r="F30" s="123">
        <v>8.0249197569480533</v>
      </c>
      <c r="G30" s="123">
        <v>8.3832781168509918</v>
      </c>
      <c r="H30" s="123">
        <v>8.5757291030163465</v>
      </c>
      <c r="I30" s="123">
        <v>8.5436907757212417</v>
      </c>
      <c r="J30" s="123">
        <v>7.9713473084998574</v>
      </c>
      <c r="K30" s="123">
        <v>8.4380620295996493</v>
      </c>
      <c r="L30" s="123">
        <v>8.4594969044549035</v>
      </c>
      <c r="M30" s="123">
        <v>8.815681878873697</v>
      </c>
      <c r="N30" s="123">
        <v>8.810318160943547</v>
      </c>
      <c r="O30" s="123">
        <v>9.621879944484121</v>
      </c>
      <c r="P30" s="123">
        <v>9.6705771246396051</v>
      </c>
      <c r="Q30" s="123">
        <v>10.531235321704553</v>
      </c>
      <c r="R30" s="123">
        <v>11.486140289916534</v>
      </c>
      <c r="S30" s="123">
        <v>10.810028714680955</v>
      </c>
      <c r="T30" s="123">
        <v>11.568419799201394</v>
      </c>
      <c r="U30" s="123">
        <v>11.479884943423139</v>
      </c>
      <c r="V30" s="123">
        <v>11.114664626977545</v>
      </c>
      <c r="W30" s="123">
        <v>12.153735099036162</v>
      </c>
      <c r="X30" s="123">
        <v>11.817506107719433</v>
      </c>
      <c r="Y30" s="123">
        <v>12.322699348207948</v>
      </c>
      <c r="DA30" s="130" t="s">
        <v>2942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7.7612795213114785</v>
      </c>
      <c r="E31" s="99">
        <v>9.084471003253924</v>
      </c>
      <c r="F31" s="99">
        <v>7.2046053494323878</v>
      </c>
      <c r="G31" s="99">
        <v>9.0094496758092824</v>
      </c>
      <c r="H31" s="99">
        <v>8.2889186830855337</v>
      </c>
      <c r="I31" s="99">
        <v>8.9597775667050925</v>
      </c>
      <c r="J31" s="99">
        <v>8.3332665875056993</v>
      </c>
      <c r="K31" s="99">
        <v>8.5756763452089153</v>
      </c>
      <c r="L31" s="99">
        <v>8.306041910747533</v>
      </c>
      <c r="M31" s="99">
        <v>8.9551212343842685</v>
      </c>
      <c r="N31" s="99">
        <v>8.1469094912639832</v>
      </c>
      <c r="O31" s="99">
        <v>8.8135903277868088</v>
      </c>
      <c r="P31" s="99">
        <v>12.581506212340434</v>
      </c>
      <c r="Q31" s="99">
        <v>9.1009770580072384</v>
      </c>
      <c r="R31" s="99">
        <v>10.598599906709929</v>
      </c>
      <c r="S31" s="99">
        <v>11.184872265803596</v>
      </c>
      <c r="T31" s="99">
        <v>11.130799063367943</v>
      </c>
      <c r="U31" s="99">
        <v>11.135218039397067</v>
      </c>
      <c r="V31" s="99">
        <v>10.469283765912442</v>
      </c>
      <c r="W31" s="99">
        <v>0</v>
      </c>
      <c r="X31" s="99">
        <v>0</v>
      </c>
      <c r="Y31" s="99">
        <v>0</v>
      </c>
      <c r="DA31" s="63" t="s">
        <v>2943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2944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2945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2946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7.8252551160987593</v>
      </c>
      <c r="E35" s="102">
        <v>7.9164234810139629</v>
      </c>
      <c r="F35" s="102">
        <v>8.0293542379156619</v>
      </c>
      <c r="G35" s="102">
        <v>8.3800095235109371</v>
      </c>
      <c r="H35" s="102">
        <v>8.5769289491331815</v>
      </c>
      <c r="I35" s="102">
        <v>8.5419538568609887</v>
      </c>
      <c r="J35" s="102">
        <v>7.9699670528019935</v>
      </c>
      <c r="K35" s="102">
        <v>8.4380142969418319</v>
      </c>
      <c r="L35" s="102">
        <v>8.4601911400395533</v>
      </c>
      <c r="M35" s="102">
        <v>8.816044595510391</v>
      </c>
      <c r="N35" s="102">
        <v>8.8114157946568152</v>
      </c>
      <c r="O35" s="102">
        <v>9.6233336736474335</v>
      </c>
      <c r="P35" s="102">
        <v>9.6670211257416714</v>
      </c>
      <c r="Q35" s="102">
        <v>10.53458565018817</v>
      </c>
      <c r="R35" s="102">
        <v>11.488596736369677</v>
      </c>
      <c r="S35" s="102">
        <v>10.810082982981154</v>
      </c>
      <c r="T35" s="102">
        <v>11.569140489352733</v>
      </c>
      <c r="U35" s="102">
        <v>11.479629181211978</v>
      </c>
      <c r="V35" s="102">
        <v>11.114166211704759</v>
      </c>
      <c r="W35" s="102">
        <v>12.153166601749314</v>
      </c>
      <c r="X35" s="102">
        <v>11.816948385452728</v>
      </c>
      <c r="Y35" s="102">
        <v>12.322834370016265</v>
      </c>
      <c r="DA35" s="131" t="s">
        <v>2947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7.8255239364255376</v>
      </c>
      <c r="E36" s="105">
        <v>7.9173150979853295</v>
      </c>
      <c r="F36" s="105">
        <v>8.0301236664425595</v>
      </c>
      <c r="G36" s="105">
        <v>8.3808794566755935</v>
      </c>
      <c r="H36" s="105">
        <v>8.5778328486735731</v>
      </c>
      <c r="I36" s="105">
        <v>8.5407112552636875</v>
      </c>
      <c r="J36" s="105">
        <v>7.9696404954229223</v>
      </c>
      <c r="K36" s="105">
        <v>8.4352854395602463</v>
      </c>
      <c r="L36" s="105">
        <v>8.4575950677193017</v>
      </c>
      <c r="M36" s="105">
        <v>8.8128097773248051</v>
      </c>
      <c r="N36" s="105">
        <v>8.8093833678203275</v>
      </c>
      <c r="O36" s="105">
        <v>9.6225581807217324</v>
      </c>
      <c r="P36" s="105">
        <v>9.6618343456893943</v>
      </c>
      <c r="Q36" s="105">
        <v>10.527842989487596</v>
      </c>
      <c r="R36" s="105">
        <v>11.481973871116478</v>
      </c>
      <c r="S36" s="105">
        <v>10.804801571814638</v>
      </c>
      <c r="T36" s="105">
        <v>11.569451960089845</v>
      </c>
      <c r="U36" s="105">
        <v>11.484761874234033</v>
      </c>
      <c r="V36" s="105">
        <v>11.121260320302273</v>
      </c>
      <c r="W36" s="105">
        <v>12.158094516349669</v>
      </c>
      <c r="X36" s="105">
        <v>11.821721254900931</v>
      </c>
      <c r="Y36" s="105">
        <v>12.321655226685012</v>
      </c>
      <c r="DA36" s="132" t="s">
        <v>2948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5.3540819967066611</v>
      </c>
      <c r="E37" s="99">
        <v>5.1892578453029987</v>
      </c>
      <c r="F37" s="99">
        <v>5.2944220380126437</v>
      </c>
      <c r="G37" s="99">
        <v>5.0396043166735227</v>
      </c>
      <c r="H37" s="99">
        <v>5.3463921333452875</v>
      </c>
      <c r="I37" s="99">
        <v>5.2562439270737373</v>
      </c>
      <c r="J37" s="99">
        <v>4.8624676038940482</v>
      </c>
      <c r="K37" s="99">
        <v>5.1883323736133233</v>
      </c>
      <c r="L37" s="99">
        <v>5.0700791657098572</v>
      </c>
      <c r="M37" s="99">
        <v>5.1952586463811929</v>
      </c>
      <c r="N37" s="99">
        <v>5.1580598997054015</v>
      </c>
      <c r="O37" s="99">
        <v>5.9336102281127765</v>
      </c>
      <c r="P37" s="99">
        <v>5.9792101701308233</v>
      </c>
      <c r="Q37" s="99">
        <v>6.801232270440563</v>
      </c>
      <c r="R37" s="99">
        <v>7.7788931573856743</v>
      </c>
      <c r="S37" s="99">
        <v>7.1271002244801753</v>
      </c>
      <c r="T37" s="99">
        <v>7.9451624819892475</v>
      </c>
      <c r="U37" s="99">
        <v>7.9401978262703734</v>
      </c>
      <c r="V37" s="99">
        <v>7.6506546981935104</v>
      </c>
      <c r="W37" s="99">
        <v>8.7704365773391224</v>
      </c>
      <c r="X37" s="99">
        <v>8.5746409862709303</v>
      </c>
      <c r="Y37" s="99">
        <v>9.0078075222786698</v>
      </c>
      <c r="DA37" s="63" t="s">
        <v>2949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2.4714419397188765</v>
      </c>
      <c r="E38" s="99">
        <v>2.7280572526823312</v>
      </c>
      <c r="F38" s="99">
        <v>2.7357016284299176</v>
      </c>
      <c r="G38" s="99">
        <v>3.3412751400020704</v>
      </c>
      <c r="H38" s="99">
        <v>3.2314407153282843</v>
      </c>
      <c r="I38" s="99">
        <v>3.2844673281899506</v>
      </c>
      <c r="J38" s="99">
        <v>3.1071728915288754</v>
      </c>
      <c r="K38" s="99">
        <v>3.2469530659469217</v>
      </c>
      <c r="L38" s="99">
        <v>3.3875159020094441</v>
      </c>
      <c r="M38" s="99">
        <v>3.6175511309436117</v>
      </c>
      <c r="N38" s="99">
        <v>3.6513234681149251</v>
      </c>
      <c r="O38" s="99">
        <v>3.6889479526089555</v>
      </c>
      <c r="P38" s="99">
        <v>3.6826241755585718</v>
      </c>
      <c r="Q38" s="99">
        <v>3.726610719047033</v>
      </c>
      <c r="R38" s="99">
        <v>3.7030807137308019</v>
      </c>
      <c r="S38" s="99">
        <v>3.6777013473344615</v>
      </c>
      <c r="T38" s="99">
        <v>3.6242894781005979</v>
      </c>
      <c r="U38" s="99">
        <v>3.5445640479636573</v>
      </c>
      <c r="V38" s="99">
        <v>3.4706056221087644</v>
      </c>
      <c r="W38" s="99">
        <v>3.3876579390105479</v>
      </c>
      <c r="X38" s="99">
        <v>3.24708026863</v>
      </c>
      <c r="Y38" s="99">
        <v>3.3138477044063404</v>
      </c>
      <c r="DA38" s="63" t="s">
        <v>2950</v>
      </c>
    </row>
    <row r="39" spans="1:105" ht="12" customHeight="1" x14ac:dyDescent="0.25">
      <c r="A39" s="121" t="s">
        <v>54</v>
      </c>
      <c r="B39" s="123">
        <v>0</v>
      </c>
      <c r="C39" s="123">
        <v>0</v>
      </c>
      <c r="D39" s="123">
        <v>1.3150513019010595</v>
      </c>
      <c r="E39" s="123">
        <v>1.3680036575957102</v>
      </c>
      <c r="F39" s="123">
        <v>1.4324795505630046</v>
      </c>
      <c r="G39" s="123">
        <v>1.5039494788786107</v>
      </c>
      <c r="H39" s="123">
        <v>1.5505594388935964</v>
      </c>
      <c r="I39" s="123">
        <v>1.5452168322519511</v>
      </c>
      <c r="J39" s="123">
        <v>1.4780074292214782</v>
      </c>
      <c r="K39" s="123">
        <v>1.6328996572926204</v>
      </c>
      <c r="L39" s="123">
        <v>1.7612787817782645</v>
      </c>
      <c r="M39" s="123">
        <v>1.7755868049993655</v>
      </c>
      <c r="N39" s="123">
        <v>1.8227916488648892</v>
      </c>
      <c r="O39" s="123">
        <v>2.0085200540565138</v>
      </c>
      <c r="P39" s="123">
        <v>2.0083402584244312</v>
      </c>
      <c r="Q39" s="123">
        <v>2.1826354072548826</v>
      </c>
      <c r="R39" s="123">
        <v>2.1898139631424951</v>
      </c>
      <c r="S39" s="123">
        <v>2.3786272697146131</v>
      </c>
      <c r="T39" s="123">
        <v>2.5233060665648299</v>
      </c>
      <c r="U39" s="123">
        <v>2.5409526368967663</v>
      </c>
      <c r="V39" s="123">
        <v>2.5731315991750217</v>
      </c>
      <c r="W39" s="123">
        <v>2.5959587980558982</v>
      </c>
      <c r="X39" s="123">
        <v>2.522267209850491</v>
      </c>
      <c r="Y39" s="123">
        <v>2.5613163739441198</v>
      </c>
      <c r="DA39" s="130" t="s">
        <v>2951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X40" s="99">
        <v>0</v>
      </c>
      <c r="Y40" s="99">
        <v>0</v>
      </c>
      <c r="DA40" s="63" t="s">
        <v>2952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1.3150513019010595</v>
      </c>
      <c r="E41" s="110">
        <v>1.3680036575957102</v>
      </c>
      <c r="F41" s="110">
        <v>1.4324795505630046</v>
      </c>
      <c r="G41" s="110">
        <v>1.5039494788786107</v>
      </c>
      <c r="H41" s="110">
        <v>1.5505594388935964</v>
      </c>
      <c r="I41" s="110">
        <v>1.5452168322519511</v>
      </c>
      <c r="J41" s="110">
        <v>1.4780074292214782</v>
      </c>
      <c r="K41" s="110">
        <v>1.6328996572926204</v>
      </c>
      <c r="L41" s="110">
        <v>1.7612787817782645</v>
      </c>
      <c r="M41" s="110">
        <v>1.7755868049993655</v>
      </c>
      <c r="N41" s="110">
        <v>1.8227916488648892</v>
      </c>
      <c r="O41" s="110">
        <v>2.0085200540565138</v>
      </c>
      <c r="P41" s="110">
        <v>2.0083402584244312</v>
      </c>
      <c r="Q41" s="110">
        <v>2.1826354072548826</v>
      </c>
      <c r="R41" s="110">
        <v>2.1898139631424951</v>
      </c>
      <c r="S41" s="110">
        <v>2.3786272697146131</v>
      </c>
      <c r="T41" s="110">
        <v>2.5233060665648299</v>
      </c>
      <c r="U41" s="110">
        <v>2.5409526368967663</v>
      </c>
      <c r="V41" s="110">
        <v>2.5731315991750217</v>
      </c>
      <c r="W41" s="110">
        <v>2.5959587980558982</v>
      </c>
      <c r="X41" s="110">
        <v>2.522267209850491</v>
      </c>
      <c r="Y41" s="110">
        <v>2.5613163739441198</v>
      </c>
      <c r="DA41" s="60" t="s">
        <v>2953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129.11629841535608</v>
      </c>
      <c r="C43" s="118">
        <f t="shared" si="14"/>
        <v>131.79074957583137</v>
      </c>
      <c r="D43" s="118">
        <f t="shared" si="14"/>
        <v>131.69475891009597</v>
      </c>
      <c r="E43" s="118">
        <f t="shared" si="14"/>
        <v>138.00754904368472</v>
      </c>
      <c r="F43" s="118">
        <f t="shared" si="14"/>
        <v>111.36014194228133</v>
      </c>
      <c r="G43" s="118">
        <f t="shared" si="14"/>
        <v>170.37966341037199</v>
      </c>
      <c r="H43" s="118">
        <f t="shared" si="14"/>
        <v>144.73733736222883</v>
      </c>
      <c r="I43" s="118">
        <f t="shared" si="14"/>
        <v>137.08375649086744</v>
      </c>
      <c r="J43" s="118">
        <f t="shared" si="14"/>
        <v>140.14289805060619</v>
      </c>
      <c r="K43" s="118">
        <f t="shared" si="14"/>
        <v>146.97692183543367</v>
      </c>
      <c r="L43" s="118">
        <f t="shared" si="14"/>
        <v>157.39750061586597</v>
      </c>
      <c r="M43" s="118">
        <f t="shared" si="14"/>
        <v>153.84728265717692</v>
      </c>
      <c r="N43" s="118">
        <f t="shared" si="14"/>
        <v>166.47651562905006</v>
      </c>
      <c r="O43" s="118">
        <f t="shared" si="14"/>
        <v>168.75036394542812</v>
      </c>
      <c r="P43" s="118">
        <f t="shared" si="14"/>
        <v>155.84992254153192</v>
      </c>
      <c r="Q43" s="118">
        <f t="shared" si="14"/>
        <v>162.28248696346938</v>
      </c>
      <c r="R43" s="118">
        <f t="shared" ref="R43:V43" si="15">R44+R47+R49+R58</f>
        <v>156.66273615202226</v>
      </c>
      <c r="S43" s="118">
        <f t="shared" si="15"/>
        <v>162.80880170083171</v>
      </c>
      <c r="T43" s="118">
        <f t="shared" si="15"/>
        <v>152.56340195008096</v>
      </c>
      <c r="U43" s="118">
        <f t="shared" si="15"/>
        <v>150.93174581150376</v>
      </c>
      <c r="V43" s="118">
        <f t="shared" si="15"/>
        <v>163.62824500936486</v>
      </c>
      <c r="W43" s="118">
        <f t="shared" ref="W43:Y43" si="16">W44+W47+W49+W58</f>
        <v>176.36884028974853</v>
      </c>
      <c r="X43" s="118">
        <f t="shared" si="16"/>
        <v>144.08356684619534</v>
      </c>
      <c r="Y43" s="118">
        <f t="shared" si="16"/>
        <v>144.82354547646753</v>
      </c>
      <c r="DA43" s="129" t="s">
        <v>2954</v>
      </c>
    </row>
    <row r="44" spans="1:105" ht="12.95" customHeight="1" x14ac:dyDescent="0.25">
      <c r="A44" s="121" t="s">
        <v>57</v>
      </c>
      <c r="B44" s="123">
        <f t="shared" ref="B44:Q44" si="17">SUM(B45:B46)</f>
        <v>119.34282308394806</v>
      </c>
      <c r="C44" s="123">
        <f t="shared" si="17"/>
        <v>122.5725829696958</v>
      </c>
      <c r="D44" s="123">
        <f t="shared" si="17"/>
        <v>122.47605254932421</v>
      </c>
      <c r="E44" s="123">
        <f t="shared" si="17"/>
        <v>128.54897417552993</v>
      </c>
      <c r="F44" s="123">
        <f t="shared" si="17"/>
        <v>103.19293604519373</v>
      </c>
      <c r="G44" s="123">
        <f t="shared" si="17"/>
        <v>159.21061739237115</v>
      </c>
      <c r="H44" s="123">
        <f t="shared" si="17"/>
        <v>134.81019158407159</v>
      </c>
      <c r="I44" s="123">
        <f t="shared" si="17"/>
        <v>127.36461696182427</v>
      </c>
      <c r="J44" s="123">
        <f t="shared" si="17"/>
        <v>130.52763752014056</v>
      </c>
      <c r="K44" s="123">
        <f t="shared" si="17"/>
        <v>136.64988657341209</v>
      </c>
      <c r="L44" s="123">
        <f t="shared" si="17"/>
        <v>148.15475611854234</v>
      </c>
      <c r="M44" s="123">
        <f t="shared" si="17"/>
        <v>143.7860549563031</v>
      </c>
      <c r="N44" s="123">
        <f t="shared" si="17"/>
        <v>156.04906426827637</v>
      </c>
      <c r="O44" s="123">
        <f t="shared" si="17"/>
        <v>156.86479409061971</v>
      </c>
      <c r="P44" s="123">
        <f t="shared" si="17"/>
        <v>143.94053955531021</v>
      </c>
      <c r="Q44" s="123">
        <f t="shared" si="17"/>
        <v>148.97058494567128</v>
      </c>
      <c r="R44" s="123">
        <f t="shared" ref="R44:V44" si="18">SUM(R45:R46)</f>
        <v>143.47698902847702</v>
      </c>
      <c r="S44" s="123">
        <f t="shared" si="18"/>
        <v>149.66420089982174</v>
      </c>
      <c r="T44" s="123">
        <f t="shared" si="18"/>
        <v>139.01303375591579</v>
      </c>
      <c r="U44" s="123">
        <f t="shared" si="18"/>
        <v>136.60486411894715</v>
      </c>
      <c r="V44" s="123">
        <f t="shared" si="18"/>
        <v>147.62391904437422</v>
      </c>
      <c r="W44" s="123">
        <f t="shared" ref="W44:Y44" si="19">SUM(W45:W46)</f>
        <v>162.83897973529781</v>
      </c>
      <c r="X44" s="123">
        <f t="shared" si="19"/>
        <v>129.71257501267246</v>
      </c>
      <c r="Y44" s="123">
        <f t="shared" si="19"/>
        <v>130.25218972880313</v>
      </c>
      <c r="DA44" s="130" t="s">
        <v>2955</v>
      </c>
    </row>
    <row r="45" spans="1:105" ht="12" customHeight="1" x14ac:dyDescent="0.25">
      <c r="A45" s="97" t="s">
        <v>211</v>
      </c>
      <c r="B45" s="99">
        <v>116.52540128842452</v>
      </c>
      <c r="C45" s="99">
        <v>119.75275316360538</v>
      </c>
      <c r="D45" s="99">
        <v>119.73323374595778</v>
      </c>
      <c r="E45" s="99">
        <v>125.73622468176424</v>
      </c>
      <c r="F45" s="99">
        <v>101.00452453682495</v>
      </c>
      <c r="G45" s="99">
        <v>155.86331003066499</v>
      </c>
      <c r="H45" s="99">
        <v>132.05417578015312</v>
      </c>
      <c r="I45" s="99">
        <v>124.81709445578812</v>
      </c>
      <c r="J45" s="99">
        <v>127.95611635354832</v>
      </c>
      <c r="K45" s="99">
        <v>134.00966032117839</v>
      </c>
      <c r="L45" s="99">
        <v>145.30966494900562</v>
      </c>
      <c r="M45" s="99">
        <v>141.06209127330558</v>
      </c>
      <c r="N45" s="99">
        <v>153.11042462209636</v>
      </c>
      <c r="O45" s="99">
        <v>153.97559766158258</v>
      </c>
      <c r="P45" s="99">
        <v>141.33033794704866</v>
      </c>
      <c r="Q45" s="99">
        <v>146.29393424308765</v>
      </c>
      <c r="R45" s="99">
        <v>140.91856288030186</v>
      </c>
      <c r="S45" s="99">
        <v>147.02979236469412</v>
      </c>
      <c r="T45" s="99">
        <v>136.57674376759627</v>
      </c>
      <c r="U45" s="99">
        <v>134.20733027367379</v>
      </c>
      <c r="V45" s="99">
        <v>145.03574961900381</v>
      </c>
      <c r="W45" s="99">
        <v>159.98223747754051</v>
      </c>
      <c r="X45" s="99">
        <v>127.43178610223752</v>
      </c>
      <c r="Y45" s="99">
        <v>127.96110235926031</v>
      </c>
      <c r="DA45" s="63" t="s">
        <v>2956</v>
      </c>
    </row>
    <row r="46" spans="1:105" ht="12" customHeight="1" x14ac:dyDescent="0.25">
      <c r="A46" s="97" t="s">
        <v>53</v>
      </c>
      <c r="B46" s="99">
        <v>2.8174217955235377</v>
      </c>
      <c r="C46" s="99">
        <v>2.8198298060904259</v>
      </c>
      <c r="D46" s="99">
        <v>2.7428188033664349</v>
      </c>
      <c r="E46" s="99">
        <v>2.8127494937657054</v>
      </c>
      <c r="F46" s="99">
        <v>2.188411508368783</v>
      </c>
      <c r="G46" s="99">
        <v>3.3473073617061484</v>
      </c>
      <c r="H46" s="99">
        <v>2.7560158039184821</v>
      </c>
      <c r="I46" s="99">
        <v>2.5475225060361408</v>
      </c>
      <c r="J46" s="99">
        <v>2.5715211665922282</v>
      </c>
      <c r="K46" s="99">
        <v>2.6402262522336977</v>
      </c>
      <c r="L46" s="99">
        <v>2.845091169536726</v>
      </c>
      <c r="M46" s="99">
        <v>2.7239636829975247</v>
      </c>
      <c r="N46" s="99">
        <v>2.9386396461800142</v>
      </c>
      <c r="O46" s="99">
        <v>2.8891964290371255</v>
      </c>
      <c r="P46" s="99">
        <v>2.6102016082615411</v>
      </c>
      <c r="Q46" s="99">
        <v>2.676650702583633</v>
      </c>
      <c r="R46" s="99">
        <v>2.5584261481751569</v>
      </c>
      <c r="S46" s="99">
        <v>2.6344085351276059</v>
      </c>
      <c r="T46" s="99">
        <v>2.4362899883195159</v>
      </c>
      <c r="U46" s="99">
        <v>2.397533845273355</v>
      </c>
      <c r="V46" s="99">
        <v>2.5881694253704088</v>
      </c>
      <c r="W46" s="99">
        <v>2.8567422577573027</v>
      </c>
      <c r="X46" s="99">
        <v>2.2807889104349282</v>
      </c>
      <c r="Y46" s="99">
        <v>2.2910873695428227</v>
      </c>
      <c r="DA46" s="63" t="s">
        <v>2957</v>
      </c>
    </row>
    <row r="47" spans="1:105" ht="12.95" customHeight="1" x14ac:dyDescent="0.25">
      <c r="A47" s="121" t="s">
        <v>92</v>
      </c>
      <c r="B47" s="123">
        <f t="shared" ref="B47:Y47" si="20">B48</f>
        <v>7.0261239693231847E-3</v>
      </c>
      <c r="C47" s="123">
        <f t="shared" si="20"/>
        <v>7.8929309004881557E-3</v>
      </c>
      <c r="D47" s="123">
        <f t="shared" si="20"/>
        <v>8.9700623807563457E-3</v>
      </c>
      <c r="E47" s="123">
        <f t="shared" si="20"/>
        <v>8.6821898887072483E-3</v>
      </c>
      <c r="F47" s="123">
        <f t="shared" si="20"/>
        <v>8.2098473609317005E-3</v>
      </c>
      <c r="G47" s="123">
        <f t="shared" si="20"/>
        <v>6.9903658018462171E-3</v>
      </c>
      <c r="H47" s="123">
        <f t="shared" si="20"/>
        <v>6.2398083234283253E-3</v>
      </c>
      <c r="I47" s="123">
        <f t="shared" si="20"/>
        <v>6.1264640727971892E-3</v>
      </c>
      <c r="J47" s="123">
        <f t="shared" si="20"/>
        <v>6.4522047251490905E-3</v>
      </c>
      <c r="K47" s="123">
        <f t="shared" si="20"/>
        <v>5.9000534124248865E-3</v>
      </c>
      <c r="L47" s="123">
        <f t="shared" si="20"/>
        <v>7.3790580225750564E-3</v>
      </c>
      <c r="M47" s="123">
        <f t="shared" si="20"/>
        <v>1.0951846687896984E-2</v>
      </c>
      <c r="N47" s="123">
        <f t="shared" si="20"/>
        <v>2.1310947387361903E-2</v>
      </c>
      <c r="O47" s="123">
        <f t="shared" si="20"/>
        <v>3.3117571670406062E-2</v>
      </c>
      <c r="P47" s="123">
        <f t="shared" si="20"/>
        <v>4.6653246820257357E-2</v>
      </c>
      <c r="Q47" s="123">
        <f t="shared" si="20"/>
        <v>5.0174557009680966E-2</v>
      </c>
      <c r="R47" s="123">
        <f t="shared" si="20"/>
        <v>5.3445027303075689E-2</v>
      </c>
      <c r="S47" s="123">
        <f t="shared" si="20"/>
        <v>5.2930340758524222E-2</v>
      </c>
      <c r="T47" s="123">
        <f t="shared" si="20"/>
        <v>4.9395098456728515E-2</v>
      </c>
      <c r="U47" s="123">
        <f t="shared" si="20"/>
        <v>3.8727063447521318E-2</v>
      </c>
      <c r="V47" s="123">
        <f t="shared" si="20"/>
        <v>3.082650526418497E-2</v>
      </c>
      <c r="W47" s="123">
        <f t="shared" si="20"/>
        <v>2.7306678789432215E-2</v>
      </c>
      <c r="X47" s="123">
        <f t="shared" si="20"/>
        <v>3.0320736025506518E-2</v>
      </c>
      <c r="Y47" s="123">
        <f t="shared" si="20"/>
        <v>3.3172505493564673E-2</v>
      </c>
      <c r="DA47" s="130" t="s">
        <v>2958</v>
      </c>
    </row>
    <row r="48" spans="1:105" ht="12" customHeight="1" x14ac:dyDescent="0.25">
      <c r="A48" s="97" t="s">
        <v>53</v>
      </c>
      <c r="B48" s="99">
        <f>RES_hhdet_tesh!B48/RES_summary!B$19</f>
        <v>7.0261239693231847E-3</v>
      </c>
      <c r="C48" s="99">
        <f>RES_hhdet_tesh!C48/RES_summary!C$19</f>
        <v>7.8929309004881557E-3</v>
      </c>
      <c r="D48" s="99">
        <f>RES_hhdet_tesh!D48/RES_summary!D$19</f>
        <v>8.9700623807563457E-3</v>
      </c>
      <c r="E48" s="99">
        <f>RES_hhdet_tesh!E48/RES_summary!E$19</f>
        <v>8.6821898887072483E-3</v>
      </c>
      <c r="F48" s="99">
        <f>RES_hhdet_tesh!F48/RES_summary!F$19</f>
        <v>8.2098473609317005E-3</v>
      </c>
      <c r="G48" s="99">
        <f>RES_hhdet_tesh!G48/RES_summary!G$19</f>
        <v>6.9903658018462171E-3</v>
      </c>
      <c r="H48" s="99">
        <f>RES_hhdet_tesh!H48/RES_summary!H$19</f>
        <v>6.2398083234283253E-3</v>
      </c>
      <c r="I48" s="99">
        <f>RES_hhdet_tesh!I48/RES_summary!I$19</f>
        <v>6.1264640727971892E-3</v>
      </c>
      <c r="J48" s="99">
        <f>RES_hhdet_tesh!J48/RES_summary!J$19</f>
        <v>6.4522047251490905E-3</v>
      </c>
      <c r="K48" s="99">
        <f>RES_hhdet_tesh!K48/RES_summary!K$19</f>
        <v>5.9000534124248865E-3</v>
      </c>
      <c r="L48" s="99">
        <f>RES_hhdet_tesh!L48/RES_summary!L$19</f>
        <v>7.3790580225750564E-3</v>
      </c>
      <c r="M48" s="99">
        <f>RES_hhdet_tesh!M48/RES_summary!M$19</f>
        <v>1.0951846687896984E-2</v>
      </c>
      <c r="N48" s="99">
        <f>RES_hhdet_tesh!N48/RES_summary!N$19</f>
        <v>2.1310947387361903E-2</v>
      </c>
      <c r="O48" s="99">
        <f>RES_hhdet_tesh!O48/RES_summary!O$19</f>
        <v>3.3117571670406062E-2</v>
      </c>
      <c r="P48" s="99">
        <f>RES_hhdet_tesh!P48/RES_summary!P$19</f>
        <v>4.6653246820257357E-2</v>
      </c>
      <c r="Q48" s="99">
        <f>RES_hhdet_tesh!Q48/RES_summary!Q$19</f>
        <v>5.0174557009680966E-2</v>
      </c>
      <c r="R48" s="99">
        <f>RES_hhdet_tesh!R48/RES_summary!R$19</f>
        <v>5.3445027303075689E-2</v>
      </c>
      <c r="S48" s="99">
        <f>RES_hhdet_tesh!S48/RES_summary!S$19</f>
        <v>5.2930340758524222E-2</v>
      </c>
      <c r="T48" s="99">
        <f>RES_hhdet_tesh!T48/RES_summary!T$19</f>
        <v>4.9395098456728515E-2</v>
      </c>
      <c r="U48" s="99">
        <f>RES_hhdet_tesh!U48/RES_summary!U$19</f>
        <v>3.8727063447521318E-2</v>
      </c>
      <c r="V48" s="99">
        <f>RES_hhdet_tesh!V48/RES_summary!V$19</f>
        <v>3.082650526418497E-2</v>
      </c>
      <c r="W48" s="99">
        <f>RES_hhdet_tesh!W48/RES_summary!W$19</f>
        <v>2.7306678789432215E-2</v>
      </c>
      <c r="X48" s="99">
        <f>RES_hhdet_tesh!X48/RES_summary!X$19</f>
        <v>3.0320736025506518E-2</v>
      </c>
      <c r="Y48" s="99">
        <f>RES_hhdet_tesh!Y48/RES_summary!Y$19</f>
        <v>3.3172505493564673E-2</v>
      </c>
      <c r="DA48" s="63" t="s">
        <v>2959</v>
      </c>
    </row>
    <row r="49" spans="1:105" ht="12" customHeight="1" x14ac:dyDescent="0.25">
      <c r="A49" s="121" t="s">
        <v>55</v>
      </c>
      <c r="B49" s="123">
        <v>8.4684945474590094</v>
      </c>
      <c r="C49" s="123">
        <v>7.9194233303902708</v>
      </c>
      <c r="D49" s="123">
        <v>7.8946849964899464</v>
      </c>
      <c r="E49" s="123">
        <v>8.0818890206703546</v>
      </c>
      <c r="F49" s="123">
        <v>6.7265164991636652</v>
      </c>
      <c r="G49" s="123">
        <v>9.6581061733203892</v>
      </c>
      <c r="H49" s="123">
        <v>8.3703465309402372</v>
      </c>
      <c r="I49" s="123">
        <v>8.1677962327184215</v>
      </c>
      <c r="J49" s="123">
        <v>8.1308008965190055</v>
      </c>
      <c r="K49" s="123">
        <v>8.6882355513165148</v>
      </c>
      <c r="L49" s="123">
        <v>7.4740866575228102</v>
      </c>
      <c r="M49" s="123">
        <v>8.2746890491865486</v>
      </c>
      <c r="N49" s="123">
        <v>8.5833487645214479</v>
      </c>
      <c r="O49" s="123">
        <v>9.8439322290814903</v>
      </c>
      <c r="P49" s="123">
        <v>9.8543894809770372</v>
      </c>
      <c r="Q49" s="123">
        <v>11.079092053533552</v>
      </c>
      <c r="R49" s="123">
        <v>10.942488133099687</v>
      </c>
      <c r="S49" s="123">
        <v>10.713043190536814</v>
      </c>
      <c r="T49" s="123">
        <v>10.977667029143619</v>
      </c>
      <c r="U49" s="123">
        <v>11.747201992212318</v>
      </c>
      <c r="V49" s="123">
        <v>13.400367860551464</v>
      </c>
      <c r="W49" s="123">
        <v>10.906595077605351</v>
      </c>
      <c r="X49" s="123">
        <v>11.818403887646861</v>
      </c>
      <c r="Y49" s="123">
        <v>11.976866868226734</v>
      </c>
      <c r="DA49" s="130" t="s">
        <v>2960</v>
      </c>
    </row>
    <row r="50" spans="1:105" ht="12" customHeight="1" x14ac:dyDescent="0.25">
      <c r="A50" s="97" t="s">
        <v>138</v>
      </c>
      <c r="B50" s="99">
        <v>8.4764856084075753</v>
      </c>
      <c r="C50" s="99">
        <v>7.922169165180204</v>
      </c>
      <c r="D50" s="99">
        <v>7.8971185126246359</v>
      </c>
      <c r="E50" s="99">
        <v>8.0880906503086152</v>
      </c>
      <c r="F50" s="99">
        <v>6.6732473212950945</v>
      </c>
      <c r="G50" s="99">
        <v>9.7089804673364863</v>
      </c>
      <c r="H50" s="99">
        <v>8.3617322326281691</v>
      </c>
      <c r="I50" s="99">
        <v>8.1525623601656054</v>
      </c>
      <c r="J50" s="99">
        <v>8.1370016097801923</v>
      </c>
      <c r="K50" s="99">
        <v>8.6980578327770139</v>
      </c>
      <c r="L50" s="99">
        <v>7.4346679949820409</v>
      </c>
      <c r="M50" s="99">
        <v>8.2537278418565236</v>
      </c>
      <c r="N50" s="99">
        <v>8.5754151762458193</v>
      </c>
      <c r="O50" s="99">
        <v>9.8548825560218294</v>
      </c>
      <c r="P50" s="99">
        <v>9.863944740645616</v>
      </c>
      <c r="Q50" s="99">
        <v>11.103050551512407</v>
      </c>
      <c r="R50" s="99">
        <v>10.923509182789617</v>
      </c>
      <c r="S50" s="99">
        <v>10.710504908227639</v>
      </c>
      <c r="T50" s="99">
        <v>10.954235296295968</v>
      </c>
      <c r="U50" s="99">
        <v>11.787563700906949</v>
      </c>
      <c r="V50" s="99">
        <v>13.929919974324221</v>
      </c>
      <c r="W50" s="99">
        <v>10.181601838851735</v>
      </c>
      <c r="X50" s="99">
        <v>11.74489897655708</v>
      </c>
      <c r="Y50" s="99">
        <v>11.444757895933833</v>
      </c>
      <c r="DA50" s="63" t="s">
        <v>2961</v>
      </c>
    </row>
    <row r="51" spans="1:105" ht="12" customHeight="1" x14ac:dyDescent="0.25">
      <c r="A51" s="97" t="s">
        <v>137</v>
      </c>
      <c r="B51" s="99">
        <v>8.4764856084075753</v>
      </c>
      <c r="C51" s="99">
        <v>7.9222011254605009</v>
      </c>
      <c r="D51" s="99">
        <v>7.8971524888965901</v>
      </c>
      <c r="E51" s="99">
        <v>8.0881245735742056</v>
      </c>
      <c r="F51" s="99">
        <v>6.6732730957864028</v>
      </c>
      <c r="G51" s="99">
        <v>9.7061322107827603</v>
      </c>
      <c r="H51" s="99">
        <v>8.3590508850385135</v>
      </c>
      <c r="I51" s="99">
        <v>8.1492820410484903</v>
      </c>
      <c r="J51" s="99">
        <v>8.1341586625603632</v>
      </c>
      <c r="K51" s="99">
        <v>8.697732561568472</v>
      </c>
      <c r="L51" s="99">
        <v>7.4370084909652876</v>
      </c>
      <c r="M51" s="99">
        <v>8.2586221896269851</v>
      </c>
      <c r="N51" s="99">
        <v>8.5783990489688016</v>
      </c>
      <c r="O51" s="99">
        <v>9.8620356928166846</v>
      </c>
      <c r="P51" s="99">
        <v>9.8736469926176671</v>
      </c>
      <c r="Q51" s="99">
        <v>11.114603608685611</v>
      </c>
      <c r="R51" s="99">
        <v>10.936938255594237</v>
      </c>
      <c r="S51" s="99">
        <v>10.720221554605889</v>
      </c>
      <c r="T51" s="99">
        <v>10.965037149636311</v>
      </c>
      <c r="U51" s="99">
        <v>11.802906259181508</v>
      </c>
      <c r="V51" s="99">
        <v>13.944150483054203</v>
      </c>
      <c r="W51" s="99">
        <v>10.195443578215702</v>
      </c>
      <c r="X51" s="99">
        <v>11.779890958600095</v>
      </c>
      <c r="Y51" s="99">
        <v>11.490232561219232</v>
      </c>
      <c r="DA51" s="63" t="s">
        <v>2962</v>
      </c>
    </row>
    <row r="52" spans="1:105" ht="12" customHeight="1" x14ac:dyDescent="0.25">
      <c r="A52" s="100" t="s">
        <v>211</v>
      </c>
      <c r="B52" s="102">
        <v>5.0914367077073592</v>
      </c>
      <c r="C52" s="102">
        <v>5.5340058782706505</v>
      </c>
      <c r="D52" s="102">
        <v>5.403178046833454</v>
      </c>
      <c r="E52" s="102">
        <v>5.3013047967058453</v>
      </c>
      <c r="F52" s="102">
        <v>4.3998863344343206</v>
      </c>
      <c r="G52" s="102">
        <v>5.8382387415231616</v>
      </c>
      <c r="H52" s="102">
        <v>5.2103961210643153</v>
      </c>
      <c r="I52" s="102">
        <v>5.0146403420221706</v>
      </c>
      <c r="J52" s="102">
        <v>4.9632596143975896</v>
      </c>
      <c r="K52" s="102">
        <v>5.3505774452608144</v>
      </c>
      <c r="L52" s="102">
        <v>4.4583823317046054</v>
      </c>
      <c r="M52" s="102">
        <v>4.8689401013703471</v>
      </c>
      <c r="N52" s="102">
        <v>5.022864445738084</v>
      </c>
      <c r="O52" s="102">
        <v>6.0816447524838955</v>
      </c>
      <c r="P52" s="102">
        <v>6.110593335844718</v>
      </c>
      <c r="Q52" s="102">
        <v>7.1806410645536332</v>
      </c>
      <c r="R52" s="102">
        <v>7.409780073293863</v>
      </c>
      <c r="S52" s="102">
        <v>7.071622897376594</v>
      </c>
      <c r="T52" s="102">
        <v>7.5302834707793433</v>
      </c>
      <c r="U52" s="102">
        <v>8.1601784284675745</v>
      </c>
      <c r="V52" s="102">
        <v>9.5927479121949712</v>
      </c>
      <c r="W52" s="102">
        <v>7.3544353458519893</v>
      </c>
      <c r="X52" s="102">
        <v>8.5426793288740281</v>
      </c>
      <c r="Y52" s="102">
        <v>8.3971928760479511</v>
      </c>
      <c r="DA52" s="131" t="s">
        <v>2963</v>
      </c>
    </row>
    <row r="53" spans="1:105" ht="12" customHeight="1" x14ac:dyDescent="0.25">
      <c r="A53" s="103" t="s">
        <v>52</v>
      </c>
      <c r="B53" s="105">
        <v>3.3850489007002165</v>
      </c>
      <c r="C53" s="105">
        <v>2.3881952471898518</v>
      </c>
      <c r="D53" s="105">
        <v>2.4939744420631347</v>
      </c>
      <c r="E53" s="105">
        <v>2.7868197768683594</v>
      </c>
      <c r="F53" s="105">
        <v>2.2733867613520817</v>
      </c>
      <c r="G53" s="105">
        <v>3.8678934692595992</v>
      </c>
      <c r="H53" s="105">
        <v>3.1486547639742</v>
      </c>
      <c r="I53" s="105">
        <v>3.1346416990263188</v>
      </c>
      <c r="J53" s="105">
        <v>3.1708990481627737</v>
      </c>
      <c r="K53" s="105">
        <v>3.3471551163076576</v>
      </c>
      <c r="L53" s="105">
        <v>2.9786261592606809</v>
      </c>
      <c r="M53" s="105">
        <v>3.3896820882566407</v>
      </c>
      <c r="N53" s="105">
        <v>3.5555346032307158</v>
      </c>
      <c r="O53" s="105">
        <v>3.7803909403327887</v>
      </c>
      <c r="P53" s="105">
        <v>3.76305365677295</v>
      </c>
      <c r="Q53" s="105">
        <v>3.9339625441319788</v>
      </c>
      <c r="R53" s="105">
        <v>3.5271581823003735</v>
      </c>
      <c r="S53" s="105">
        <v>3.6485986572292961</v>
      </c>
      <c r="T53" s="105">
        <v>3.4347536788569668</v>
      </c>
      <c r="U53" s="105">
        <v>3.6427278307139339</v>
      </c>
      <c r="V53" s="105">
        <v>4.3514025708592294</v>
      </c>
      <c r="W53" s="105">
        <v>2.8410082323637131</v>
      </c>
      <c r="X53" s="105">
        <v>3.2372116297260654</v>
      </c>
      <c r="Y53" s="105">
        <v>3.0930396851712794</v>
      </c>
      <c r="DA53" s="132" t="s">
        <v>2964</v>
      </c>
    </row>
    <row r="54" spans="1:105" ht="12" customHeight="1" x14ac:dyDescent="0.25">
      <c r="A54" s="106" t="s">
        <v>122</v>
      </c>
      <c r="B54" s="102">
        <v>8.2723246710850216</v>
      </c>
      <c r="C54" s="102">
        <v>7.8519333284052966</v>
      </c>
      <c r="D54" s="102">
        <v>7.8347778905363512</v>
      </c>
      <c r="E54" s="102">
        <v>7.9288027140434636</v>
      </c>
      <c r="F54" s="102">
        <v>8.0444357639311921</v>
      </c>
      <c r="G54" s="102">
        <v>8.3915103722211661</v>
      </c>
      <c r="H54" s="102">
        <v>8.585186364760224</v>
      </c>
      <c r="I54" s="102">
        <v>8.5486173370512777</v>
      </c>
      <c r="J54" s="102">
        <v>7.9761883847294133</v>
      </c>
      <c r="K54" s="102">
        <v>8.4429670327521116</v>
      </c>
      <c r="L54" s="102">
        <v>8.4617060039208454</v>
      </c>
      <c r="M54" s="102">
        <v>8.8019497811804452</v>
      </c>
      <c r="N54" s="102">
        <v>8.783368363900113</v>
      </c>
      <c r="O54" s="102">
        <v>9.5656572042647845</v>
      </c>
      <c r="P54" s="102">
        <v>9.6111564007154513</v>
      </c>
      <c r="Q54" s="102">
        <v>10.46829829982558</v>
      </c>
      <c r="R54" s="102">
        <v>11.428187329544889</v>
      </c>
      <c r="S54" s="102">
        <v>10.778478175997069</v>
      </c>
      <c r="T54" s="102">
        <v>11.558613419734158</v>
      </c>
      <c r="U54" s="102">
        <v>11.350951820517121</v>
      </c>
      <c r="V54" s="102">
        <v>10.988135848403559</v>
      </c>
      <c r="W54" s="102">
        <v>12.149154098390772</v>
      </c>
      <c r="X54" s="102">
        <v>11.884223085280228</v>
      </c>
      <c r="Y54" s="102">
        <v>12.415018508804936</v>
      </c>
      <c r="DA54" s="131" t="s">
        <v>2965</v>
      </c>
    </row>
    <row r="55" spans="1:105" ht="12" customHeight="1" x14ac:dyDescent="0.25">
      <c r="A55" s="107" t="s">
        <v>121</v>
      </c>
      <c r="B55" s="105">
        <v>8.2723246710850216</v>
      </c>
      <c r="C55" s="105">
        <v>7.8519385049516925</v>
      </c>
      <c r="D55" s="105">
        <v>7.8349493280195386</v>
      </c>
      <c r="E55" s="105">
        <v>7.9288880085842708</v>
      </c>
      <c r="F55" s="105">
        <v>8.0443599535896197</v>
      </c>
      <c r="G55" s="105">
        <v>8.3906718412103611</v>
      </c>
      <c r="H55" s="105">
        <v>8.5841698403091229</v>
      </c>
      <c r="I55" s="105">
        <v>8.5458139013854861</v>
      </c>
      <c r="J55" s="105">
        <v>7.9739294022861325</v>
      </c>
      <c r="K55" s="105">
        <v>8.4382016049967898</v>
      </c>
      <c r="L55" s="105">
        <v>8.4558238419054437</v>
      </c>
      <c r="M55" s="105">
        <v>8.7992815796580395</v>
      </c>
      <c r="N55" s="105">
        <v>8.7829048287229394</v>
      </c>
      <c r="O55" s="105">
        <v>9.5689439684883713</v>
      </c>
      <c r="P55" s="105">
        <v>9.6101541603278662</v>
      </c>
      <c r="Q55" s="105">
        <v>10.459675835841042</v>
      </c>
      <c r="R55" s="105">
        <v>11.417715363863127</v>
      </c>
      <c r="S55" s="105">
        <v>10.764746027911997</v>
      </c>
      <c r="T55" s="105">
        <v>11.550590449604737</v>
      </c>
      <c r="U55" s="105">
        <v>11.355346915064688</v>
      </c>
      <c r="V55" s="105">
        <v>10.986955973053186</v>
      </c>
      <c r="W55" s="105">
        <v>12.157010616644726</v>
      </c>
      <c r="X55" s="105">
        <v>11.895168347607491</v>
      </c>
      <c r="Y55" s="105">
        <v>12.426193666903899</v>
      </c>
      <c r="DA55" s="132" t="s">
        <v>2966</v>
      </c>
    </row>
    <row r="56" spans="1:105" ht="12" customHeight="1" x14ac:dyDescent="0.25">
      <c r="A56" s="108" t="s">
        <v>53</v>
      </c>
      <c r="B56" s="99">
        <v>4.9687421715008631</v>
      </c>
      <c r="C56" s="99">
        <v>5.4847445092144191</v>
      </c>
      <c r="D56" s="99">
        <v>5.3605306792300702</v>
      </c>
      <c r="E56" s="99">
        <v>5.19684309565306</v>
      </c>
      <c r="F56" s="99">
        <v>5.3038083084540126</v>
      </c>
      <c r="G56" s="99">
        <v>5.04549268956172</v>
      </c>
      <c r="H56" s="99">
        <v>5.3503418538431209</v>
      </c>
      <c r="I56" s="99">
        <v>5.2593842688893186</v>
      </c>
      <c r="J56" s="99">
        <v>4.8650843681872988</v>
      </c>
      <c r="K56" s="99">
        <v>5.1901260337863695</v>
      </c>
      <c r="L56" s="99">
        <v>5.0690173679973034</v>
      </c>
      <c r="M56" s="99">
        <v>5.18728360917126</v>
      </c>
      <c r="N56" s="99">
        <v>5.1425562163011893</v>
      </c>
      <c r="O56" s="99">
        <v>5.9005498057068699</v>
      </c>
      <c r="P56" s="99">
        <v>5.9472279730808628</v>
      </c>
      <c r="Q56" s="99">
        <v>6.7571946982970665</v>
      </c>
      <c r="R56" s="99">
        <v>7.7353588253981815</v>
      </c>
      <c r="S56" s="99">
        <v>7.1006786494014777</v>
      </c>
      <c r="T56" s="99">
        <v>7.932209598311017</v>
      </c>
      <c r="U56" s="99">
        <v>7.8507244537498115</v>
      </c>
      <c r="V56" s="99">
        <v>7.558262635093139</v>
      </c>
      <c r="W56" s="99">
        <v>8.7696546888938816</v>
      </c>
      <c r="X56" s="99">
        <v>8.6279143157518661</v>
      </c>
      <c r="Y56" s="99">
        <v>9.0842308705096499</v>
      </c>
      <c r="DA56" s="63" t="s">
        <v>2967</v>
      </c>
    </row>
    <row r="57" spans="1:105" ht="12" customHeight="1" x14ac:dyDescent="0.25">
      <c r="A57" s="108" t="s">
        <v>52</v>
      </c>
      <c r="B57" s="99">
        <v>3.3035824995841594</v>
      </c>
      <c r="C57" s="99">
        <v>2.3671939957372716</v>
      </c>
      <c r="D57" s="99">
        <v>2.4744186487894675</v>
      </c>
      <c r="E57" s="99">
        <v>2.7320449129312103</v>
      </c>
      <c r="F57" s="99">
        <v>2.740551645135608</v>
      </c>
      <c r="G57" s="99">
        <v>3.3451791516486402</v>
      </c>
      <c r="H57" s="99">
        <v>3.2338279864660024</v>
      </c>
      <c r="I57" s="99">
        <v>3.2864296324961675</v>
      </c>
      <c r="J57" s="99">
        <v>3.1088450340988341</v>
      </c>
      <c r="K57" s="99">
        <v>3.2480755712104181</v>
      </c>
      <c r="L57" s="99">
        <v>3.3868064739081389</v>
      </c>
      <c r="M57" s="99">
        <v>3.6119979704867791</v>
      </c>
      <c r="N57" s="99">
        <v>3.6403486124217479</v>
      </c>
      <c r="O57" s="99">
        <v>3.6683941627815013</v>
      </c>
      <c r="P57" s="99">
        <v>3.6629261872470034</v>
      </c>
      <c r="Q57" s="99">
        <v>3.7024811375439759</v>
      </c>
      <c r="R57" s="99">
        <v>3.6823565384649446</v>
      </c>
      <c r="S57" s="99">
        <v>3.6640673785105191</v>
      </c>
      <c r="T57" s="99">
        <v>3.6183808512937201</v>
      </c>
      <c r="U57" s="99">
        <v>3.5046224613148773</v>
      </c>
      <c r="V57" s="99">
        <v>3.4286933379600479</v>
      </c>
      <c r="W57" s="99">
        <v>3.3873559277508432</v>
      </c>
      <c r="X57" s="99">
        <v>3.2672540318556234</v>
      </c>
      <c r="Y57" s="99">
        <v>3.3419627963942498</v>
      </c>
      <c r="DA57" s="63" t="s">
        <v>2968</v>
      </c>
    </row>
    <row r="58" spans="1:105" ht="12" customHeight="1" x14ac:dyDescent="0.25">
      <c r="A58" s="121" t="s">
        <v>54</v>
      </c>
      <c r="B58" s="123">
        <v>1.2979546599796947</v>
      </c>
      <c r="C58" s="123">
        <v>1.2908503448448052</v>
      </c>
      <c r="D58" s="123">
        <v>1.3150513019010597</v>
      </c>
      <c r="E58" s="123">
        <v>1.3680036575957102</v>
      </c>
      <c r="F58" s="123">
        <v>1.4324795505630046</v>
      </c>
      <c r="G58" s="123">
        <v>1.5039494788786101</v>
      </c>
      <c r="H58" s="123">
        <v>1.550559438893597</v>
      </c>
      <c r="I58" s="123">
        <v>1.5452168322519493</v>
      </c>
      <c r="J58" s="123">
        <v>1.4780074292214787</v>
      </c>
      <c r="K58" s="123">
        <v>1.6328996572926202</v>
      </c>
      <c r="L58" s="123">
        <v>1.761278781778264</v>
      </c>
      <c r="M58" s="123">
        <v>1.7755868049993642</v>
      </c>
      <c r="N58" s="123">
        <v>1.8227916488648901</v>
      </c>
      <c r="O58" s="123">
        <v>2.008520054056508</v>
      </c>
      <c r="P58" s="123">
        <v>2.0083402584244259</v>
      </c>
      <c r="Q58" s="123">
        <v>2.1826354072548839</v>
      </c>
      <c r="R58" s="123">
        <v>2.1898139631424973</v>
      </c>
      <c r="S58" s="123">
        <v>2.3786272697146242</v>
      </c>
      <c r="T58" s="123">
        <v>2.5233060665648259</v>
      </c>
      <c r="U58" s="123">
        <v>2.5409526368967672</v>
      </c>
      <c r="V58" s="123">
        <v>2.5731315991750154</v>
      </c>
      <c r="W58" s="123">
        <v>2.5959587980559182</v>
      </c>
      <c r="X58" s="123">
        <v>2.5222672098504852</v>
      </c>
      <c r="Y58" s="123">
        <v>2.5613163739441243</v>
      </c>
      <c r="DA58" s="130" t="s">
        <v>2969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2970</v>
      </c>
    </row>
    <row r="60" spans="1:105" ht="12" customHeight="1" x14ac:dyDescent="0.25">
      <c r="A60" s="109" t="s">
        <v>120</v>
      </c>
      <c r="B60" s="110">
        <v>1.2979546599796947</v>
      </c>
      <c r="C60" s="110">
        <v>1.2908503448448052</v>
      </c>
      <c r="D60" s="110">
        <v>1.3150513019010597</v>
      </c>
      <c r="E60" s="110">
        <v>1.3680036575957102</v>
      </c>
      <c r="F60" s="110">
        <v>1.4324795505630046</v>
      </c>
      <c r="G60" s="110">
        <v>1.5039494788786101</v>
      </c>
      <c r="H60" s="110">
        <v>1.550559438893597</v>
      </c>
      <c r="I60" s="110">
        <v>1.5452168322519493</v>
      </c>
      <c r="J60" s="110">
        <v>1.4780074292214787</v>
      </c>
      <c r="K60" s="110">
        <v>1.6328996572926202</v>
      </c>
      <c r="L60" s="110">
        <v>1.761278781778264</v>
      </c>
      <c r="M60" s="110">
        <v>1.7755868049993642</v>
      </c>
      <c r="N60" s="110">
        <v>1.8227916488648901</v>
      </c>
      <c r="O60" s="110">
        <v>2.008520054056508</v>
      </c>
      <c r="P60" s="110">
        <v>2.0083402584244259</v>
      </c>
      <c r="Q60" s="110">
        <v>2.1826354072548839</v>
      </c>
      <c r="R60" s="110">
        <v>2.1898139631424973</v>
      </c>
      <c r="S60" s="110">
        <v>2.3786272697146242</v>
      </c>
      <c r="T60" s="110">
        <v>2.5233060665648259</v>
      </c>
      <c r="U60" s="110">
        <v>2.5409526368967672</v>
      </c>
      <c r="V60" s="110">
        <v>2.5731315991750154</v>
      </c>
      <c r="W60" s="110">
        <v>2.5959587980559182</v>
      </c>
      <c r="X60" s="110">
        <v>2.5222672098504852</v>
      </c>
      <c r="Y60" s="110">
        <v>2.5613163739441243</v>
      </c>
      <c r="DA60" s="60" t="s">
        <v>2971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120.74100548837808</v>
      </c>
      <c r="C62" s="118">
        <f t="shared" si="21"/>
        <v>148.75287659568821</v>
      </c>
      <c r="D62" s="118">
        <f t="shared" si="21"/>
        <v>117.42702049363407</v>
      </c>
      <c r="E62" s="118">
        <f t="shared" si="21"/>
        <v>122.68503694880097</v>
      </c>
      <c r="F62" s="118">
        <f t="shared" si="21"/>
        <v>138.2939145976614</v>
      </c>
      <c r="G62" s="118">
        <f t="shared" si="21"/>
        <v>152.81944211152171</v>
      </c>
      <c r="H62" s="118">
        <f t="shared" si="21"/>
        <v>120.61113851566623</v>
      </c>
      <c r="I62" s="118">
        <f t="shared" si="21"/>
        <v>100.16962845678961</v>
      </c>
      <c r="J62" s="118">
        <f t="shared" si="21"/>
        <v>154.79270960823771</v>
      </c>
      <c r="K62" s="118">
        <f t="shared" si="21"/>
        <v>174.96778872244258</v>
      </c>
      <c r="L62" s="118">
        <f t="shared" si="21"/>
        <v>197.21793722856583</v>
      </c>
      <c r="M62" s="118">
        <f t="shared" si="21"/>
        <v>138.15852538577994</v>
      </c>
      <c r="N62" s="118">
        <f t="shared" si="21"/>
        <v>154.05044294367204</v>
      </c>
      <c r="O62" s="118">
        <f t="shared" si="21"/>
        <v>155.30741538374232</v>
      </c>
      <c r="P62" s="118">
        <f t="shared" si="21"/>
        <v>154.92176851343336</v>
      </c>
      <c r="Q62" s="118">
        <f t="shared" si="21"/>
        <v>159.55979866774351</v>
      </c>
      <c r="R62" s="118">
        <f t="shared" ref="R62:V62" si="22">R63+R66+R68+R77</f>
        <v>182.39603217610841</v>
      </c>
      <c r="S62" s="118">
        <f t="shared" si="22"/>
        <v>155.57631545259585</v>
      </c>
      <c r="T62" s="118">
        <f t="shared" si="22"/>
        <v>155.79876717060989</v>
      </c>
      <c r="U62" s="118">
        <f t="shared" si="22"/>
        <v>177.30007218374496</v>
      </c>
      <c r="V62" s="118">
        <f t="shared" si="22"/>
        <v>99.182308641138249</v>
      </c>
      <c r="W62" s="118">
        <f t="shared" ref="W62:Y62" si="23">W63+W66+W68+W77</f>
        <v>166.87331851365019</v>
      </c>
      <c r="X62" s="118">
        <f t="shared" si="23"/>
        <v>147.9166249222325</v>
      </c>
      <c r="Y62" s="118">
        <f t="shared" si="23"/>
        <v>149.12924041111862</v>
      </c>
      <c r="DA62" s="129" t="s">
        <v>2972</v>
      </c>
    </row>
    <row r="63" spans="1:105" ht="12.95" customHeight="1" x14ac:dyDescent="0.25">
      <c r="A63" s="121" t="s">
        <v>57</v>
      </c>
      <c r="B63" s="123">
        <f t="shared" ref="B63:Q63" si="24">SUM(B64:B65)</f>
        <v>111.54502873411518</v>
      </c>
      <c r="C63" s="123">
        <f t="shared" si="24"/>
        <v>138.38470357316703</v>
      </c>
      <c r="D63" s="123">
        <f t="shared" si="24"/>
        <v>109.17211855737621</v>
      </c>
      <c r="E63" s="123">
        <f t="shared" si="24"/>
        <v>114.21845719500945</v>
      </c>
      <c r="F63" s="123">
        <f t="shared" si="24"/>
        <v>128.50389159851792</v>
      </c>
      <c r="G63" s="123">
        <f t="shared" si="24"/>
        <v>142.57114989624145</v>
      </c>
      <c r="H63" s="123">
        <f t="shared" si="24"/>
        <v>112.30252352570474</v>
      </c>
      <c r="I63" s="123">
        <f t="shared" si="24"/>
        <v>93.027829540937347</v>
      </c>
      <c r="J63" s="123">
        <f t="shared" si="24"/>
        <v>144.18215880900033</v>
      </c>
      <c r="K63" s="123">
        <f t="shared" si="24"/>
        <v>162.68553743351771</v>
      </c>
      <c r="L63" s="123">
        <f t="shared" si="24"/>
        <v>185.93414051881504</v>
      </c>
      <c r="M63" s="123">
        <f t="shared" si="24"/>
        <v>129.15254805525774</v>
      </c>
      <c r="N63" s="123">
        <f t="shared" si="24"/>
        <v>144.40986761705142</v>
      </c>
      <c r="O63" s="123">
        <f t="shared" si="24"/>
        <v>144.28058209585711</v>
      </c>
      <c r="P63" s="123">
        <f t="shared" si="24"/>
        <v>143.05108918673039</v>
      </c>
      <c r="Q63" s="123">
        <f t="shared" si="24"/>
        <v>146.38201736557195</v>
      </c>
      <c r="R63" s="123">
        <f t="shared" ref="R63:V63" si="25">SUM(R64:R65)</f>
        <v>167.24681371170345</v>
      </c>
      <c r="S63" s="123">
        <f t="shared" si="25"/>
        <v>143.05129498898171</v>
      </c>
      <c r="T63" s="123">
        <f t="shared" si="25"/>
        <v>142.12413229764508</v>
      </c>
      <c r="U63" s="123">
        <f t="shared" si="25"/>
        <v>161.24946636905398</v>
      </c>
      <c r="V63" s="123">
        <f t="shared" si="25"/>
        <v>89.840914244364214</v>
      </c>
      <c r="W63" s="123">
        <f t="shared" ref="W63:Y63" si="26">SUM(W64:W65)</f>
        <v>151.94297960937459</v>
      </c>
      <c r="X63" s="123">
        <f t="shared" si="26"/>
        <v>133.68194687920354</v>
      </c>
      <c r="Y63" s="123">
        <f t="shared" si="26"/>
        <v>134.16166313198104</v>
      </c>
      <c r="DA63" s="130" t="s">
        <v>2973</v>
      </c>
    </row>
    <row r="64" spans="1:105" ht="12" customHeight="1" x14ac:dyDescent="0.25">
      <c r="A64" s="97" t="s">
        <v>212</v>
      </c>
      <c r="B64" s="99">
        <v>108.91169572743129</v>
      </c>
      <c r="C64" s="99">
        <v>135.20110980049537</v>
      </c>
      <c r="D64" s="99">
        <v>106.72723783702536</v>
      </c>
      <c r="E64" s="99">
        <v>111.71927033090208</v>
      </c>
      <c r="F64" s="99">
        <v>125.7787109221855</v>
      </c>
      <c r="G64" s="99">
        <v>139.57367731915522</v>
      </c>
      <c r="H64" s="99">
        <v>110.00664718267802</v>
      </c>
      <c r="I64" s="99">
        <v>91.167104834999066</v>
      </c>
      <c r="J64" s="99">
        <v>141.3416303181273</v>
      </c>
      <c r="K64" s="99">
        <v>159.54227374291838</v>
      </c>
      <c r="L64" s="99">
        <v>182.36355260679272</v>
      </c>
      <c r="M64" s="99">
        <v>126.70580973577309</v>
      </c>
      <c r="N64" s="99">
        <v>141.69041162884051</v>
      </c>
      <c r="O64" s="99">
        <v>141.6231665490013</v>
      </c>
      <c r="P64" s="99">
        <v>140.45701677174344</v>
      </c>
      <c r="Q64" s="99">
        <v>143.75187712835626</v>
      </c>
      <c r="R64" s="99">
        <v>164.26453324780221</v>
      </c>
      <c r="S64" s="99">
        <v>140.53328767518005</v>
      </c>
      <c r="T64" s="99">
        <v>139.63331836991424</v>
      </c>
      <c r="U64" s="99">
        <v>158.41939837956096</v>
      </c>
      <c r="V64" s="99">
        <v>88.265806979228586</v>
      </c>
      <c r="W64" s="99">
        <v>149.27738976519083</v>
      </c>
      <c r="X64" s="99">
        <v>131.33136289042949</v>
      </c>
      <c r="Y64" s="99">
        <v>131.80180958542243</v>
      </c>
      <c r="DA64" s="63" t="s">
        <v>2974</v>
      </c>
    </row>
    <row r="65" spans="1:105" ht="12" customHeight="1" x14ac:dyDescent="0.25">
      <c r="A65" s="97" t="s">
        <v>53</v>
      </c>
      <c r="B65" s="99">
        <v>2.6333330066838814</v>
      </c>
      <c r="C65" s="99">
        <v>3.1835937726716659</v>
      </c>
      <c r="D65" s="99">
        <v>2.4448807203508567</v>
      </c>
      <c r="E65" s="99">
        <v>2.4991868641073758</v>
      </c>
      <c r="F65" s="99">
        <v>2.7251806763324393</v>
      </c>
      <c r="G65" s="99">
        <v>2.9974725770862252</v>
      </c>
      <c r="H65" s="99">
        <v>2.2958763430267162</v>
      </c>
      <c r="I65" s="99">
        <v>1.8607247059382757</v>
      </c>
      <c r="J65" s="99">
        <v>2.8405284908730297</v>
      </c>
      <c r="K65" s="99">
        <v>3.1432636905993161</v>
      </c>
      <c r="L65" s="99">
        <v>3.5705879120223143</v>
      </c>
      <c r="M65" s="99">
        <v>2.4467383194846635</v>
      </c>
      <c r="N65" s="99">
        <v>2.719455988210921</v>
      </c>
      <c r="O65" s="99">
        <v>2.6574155468558112</v>
      </c>
      <c r="P65" s="99">
        <v>2.5940724149869552</v>
      </c>
      <c r="Q65" s="99">
        <v>2.6301402372156888</v>
      </c>
      <c r="R65" s="99">
        <v>2.9822804639012541</v>
      </c>
      <c r="S65" s="99">
        <v>2.5180073138016486</v>
      </c>
      <c r="T65" s="99">
        <v>2.4908139277308288</v>
      </c>
      <c r="U65" s="99">
        <v>2.8300679894930076</v>
      </c>
      <c r="V65" s="99">
        <v>1.575107265135631</v>
      </c>
      <c r="W65" s="99">
        <v>2.6655898441837671</v>
      </c>
      <c r="X65" s="99">
        <v>2.3505839887740381</v>
      </c>
      <c r="Y65" s="99">
        <v>2.3598535465586039</v>
      </c>
      <c r="DA65" s="63" t="s">
        <v>2975</v>
      </c>
    </row>
    <row r="66" spans="1:105" ht="12.95" customHeight="1" x14ac:dyDescent="0.25">
      <c r="A66" s="121" t="s">
        <v>92</v>
      </c>
      <c r="B66" s="123">
        <f t="shared" ref="B66:Y66" si="27">B67</f>
        <v>7.0610498171256534E-3</v>
      </c>
      <c r="C66" s="123">
        <f t="shared" si="27"/>
        <v>7.8790254670174781E-3</v>
      </c>
      <c r="D66" s="123">
        <f t="shared" si="27"/>
        <v>9.7323523802577711E-3</v>
      </c>
      <c r="E66" s="123">
        <f t="shared" si="27"/>
        <v>9.7695635680547493E-3</v>
      </c>
      <c r="F66" s="123">
        <f t="shared" si="27"/>
        <v>9.0922445428700156E-3</v>
      </c>
      <c r="G66" s="123">
        <f t="shared" si="27"/>
        <v>7.6031169561687432E-3</v>
      </c>
      <c r="H66" s="123">
        <f t="shared" si="27"/>
        <v>5.4006182477479387E-3</v>
      </c>
      <c r="I66" s="123">
        <f t="shared" si="27"/>
        <v>6.128485392447423E-3</v>
      </c>
      <c r="J66" s="123">
        <f t="shared" si="27"/>
        <v>7.319423522983033E-3</v>
      </c>
      <c r="K66" s="123">
        <f t="shared" si="27"/>
        <v>1.3627077017993261E-2</v>
      </c>
      <c r="L66" s="123">
        <f t="shared" si="27"/>
        <v>2.3581876277532589E-2</v>
      </c>
      <c r="M66" s="123">
        <f t="shared" si="27"/>
        <v>3.2046233691120828E-2</v>
      </c>
      <c r="N66" s="123">
        <f t="shared" si="27"/>
        <v>3.9282380933466629E-2</v>
      </c>
      <c r="O66" s="123">
        <f t="shared" si="27"/>
        <v>4.1207351646672455E-2</v>
      </c>
      <c r="P66" s="123">
        <f t="shared" si="27"/>
        <v>3.9764090622224607E-2</v>
      </c>
      <c r="Q66" s="123">
        <f t="shared" si="27"/>
        <v>3.2525672116673378E-2</v>
      </c>
      <c r="R66" s="123">
        <f t="shared" si="27"/>
        <v>2.5964815213644271E-2</v>
      </c>
      <c r="S66" s="123">
        <f t="shared" si="27"/>
        <v>1.8504627818522055E-2</v>
      </c>
      <c r="T66" s="123">
        <f t="shared" si="27"/>
        <v>1.3074710411256851E-2</v>
      </c>
      <c r="U66" s="123">
        <f t="shared" si="27"/>
        <v>9.4539203223176858E-3</v>
      </c>
      <c r="V66" s="123">
        <f t="shared" si="27"/>
        <v>9.6652388600815976E-3</v>
      </c>
      <c r="W66" s="123">
        <f t="shared" si="27"/>
        <v>7.9812088947385697E-3</v>
      </c>
      <c r="X66" s="123">
        <f t="shared" si="27"/>
        <v>5.3666398145347603E-3</v>
      </c>
      <c r="Y66" s="123">
        <f t="shared" si="27"/>
        <v>8.2139604894652229E-3</v>
      </c>
      <c r="DA66" s="130" t="s">
        <v>2976</v>
      </c>
    </row>
    <row r="67" spans="1:105" ht="12" customHeight="1" x14ac:dyDescent="0.25">
      <c r="A67" s="97" t="s">
        <v>53</v>
      </c>
      <c r="B67" s="99">
        <f>RES_hhdet_tesh!B67/RES_summary!B$19</f>
        <v>7.0610498171256534E-3</v>
      </c>
      <c r="C67" s="99">
        <f>RES_hhdet_tesh!C67/RES_summary!C$19</f>
        <v>7.8790254670174781E-3</v>
      </c>
      <c r="D67" s="99">
        <f>RES_hhdet_tesh!D67/RES_summary!D$19</f>
        <v>9.7323523802577711E-3</v>
      </c>
      <c r="E67" s="99">
        <f>RES_hhdet_tesh!E67/RES_summary!E$19</f>
        <v>9.7695635680547493E-3</v>
      </c>
      <c r="F67" s="99">
        <f>RES_hhdet_tesh!F67/RES_summary!F$19</f>
        <v>9.0922445428700156E-3</v>
      </c>
      <c r="G67" s="99">
        <f>RES_hhdet_tesh!G67/RES_summary!G$19</f>
        <v>7.6031169561687432E-3</v>
      </c>
      <c r="H67" s="99">
        <f>RES_hhdet_tesh!H67/RES_summary!H$19</f>
        <v>5.4006182477479387E-3</v>
      </c>
      <c r="I67" s="99">
        <f>RES_hhdet_tesh!I67/RES_summary!I$19</f>
        <v>6.128485392447423E-3</v>
      </c>
      <c r="J67" s="99">
        <f>RES_hhdet_tesh!J67/RES_summary!J$19</f>
        <v>7.319423522983033E-3</v>
      </c>
      <c r="K67" s="99">
        <f>RES_hhdet_tesh!K67/RES_summary!K$19</f>
        <v>1.3627077017993261E-2</v>
      </c>
      <c r="L67" s="99">
        <f>RES_hhdet_tesh!L67/RES_summary!L$19</f>
        <v>2.3581876277532589E-2</v>
      </c>
      <c r="M67" s="99">
        <f>RES_hhdet_tesh!M67/RES_summary!M$19</f>
        <v>3.2046233691120828E-2</v>
      </c>
      <c r="N67" s="99">
        <f>RES_hhdet_tesh!N67/RES_summary!N$19</f>
        <v>3.9282380933466629E-2</v>
      </c>
      <c r="O67" s="99">
        <f>RES_hhdet_tesh!O67/RES_summary!O$19</f>
        <v>4.1207351646672455E-2</v>
      </c>
      <c r="P67" s="99">
        <f>RES_hhdet_tesh!P67/RES_summary!P$19</f>
        <v>3.9764090622224607E-2</v>
      </c>
      <c r="Q67" s="99">
        <f>RES_hhdet_tesh!Q67/RES_summary!Q$19</f>
        <v>3.2525672116673378E-2</v>
      </c>
      <c r="R67" s="99">
        <f>RES_hhdet_tesh!R67/RES_summary!R$19</f>
        <v>2.5964815213644271E-2</v>
      </c>
      <c r="S67" s="99">
        <f>RES_hhdet_tesh!S67/RES_summary!S$19</f>
        <v>1.8504627818522055E-2</v>
      </c>
      <c r="T67" s="99">
        <f>RES_hhdet_tesh!T67/RES_summary!T$19</f>
        <v>1.3074710411256851E-2</v>
      </c>
      <c r="U67" s="99">
        <f>RES_hhdet_tesh!U67/RES_summary!U$19</f>
        <v>9.4539203223176858E-3</v>
      </c>
      <c r="V67" s="99">
        <f>RES_hhdet_tesh!V67/RES_summary!V$19</f>
        <v>9.6652388600815976E-3</v>
      </c>
      <c r="W67" s="99">
        <f>RES_hhdet_tesh!W67/RES_summary!W$19</f>
        <v>7.9812088947385697E-3</v>
      </c>
      <c r="X67" s="99">
        <f>RES_hhdet_tesh!X67/RES_summary!X$19</f>
        <v>5.3666398145347603E-3</v>
      </c>
      <c r="Y67" s="99">
        <f>RES_hhdet_tesh!Y67/RES_summary!Y$19</f>
        <v>8.2139604894652229E-3</v>
      </c>
      <c r="DA67" s="63" t="s">
        <v>2977</v>
      </c>
    </row>
    <row r="68" spans="1:105" ht="12" customHeight="1" x14ac:dyDescent="0.25">
      <c r="A68" s="121" t="s">
        <v>55</v>
      </c>
      <c r="B68" s="123">
        <v>7.9342130549207646</v>
      </c>
      <c r="C68" s="123">
        <v>8.9074751694570988</v>
      </c>
      <c r="D68" s="123">
        <v>7.0664363279680682</v>
      </c>
      <c r="E68" s="123">
        <v>7.2117650084757363</v>
      </c>
      <c r="F68" s="123">
        <v>8.3017426190244539</v>
      </c>
      <c r="G68" s="123">
        <v>8.6849911107549325</v>
      </c>
      <c r="H68" s="123">
        <v>7.0198598143899593</v>
      </c>
      <c r="I68" s="123">
        <v>6.0393836242714674</v>
      </c>
      <c r="J68" s="123">
        <v>8.9543494491720086</v>
      </c>
      <c r="K68" s="123">
        <v>10.291647684543108</v>
      </c>
      <c r="L68" s="123">
        <v>9.3022489861636224</v>
      </c>
      <c r="M68" s="123">
        <v>7.4599594517870038</v>
      </c>
      <c r="N68" s="123">
        <v>7.9638842286943365</v>
      </c>
      <c r="O68" s="123">
        <v>9.081791357581718</v>
      </c>
      <c r="P68" s="123">
        <v>9.7971121917969288</v>
      </c>
      <c r="Q68" s="123">
        <v>10.893880644570645</v>
      </c>
      <c r="R68" s="123">
        <v>12.688499364869191</v>
      </c>
      <c r="S68" s="123">
        <v>10.246878125410388</v>
      </c>
      <c r="T68" s="123">
        <v>11.197751430001111</v>
      </c>
      <c r="U68" s="123">
        <v>13.146954609991255</v>
      </c>
      <c r="V68" s="123">
        <v>7.6346150944221476</v>
      </c>
      <c r="W68" s="123">
        <v>12.289634108501199</v>
      </c>
      <c r="X68" s="123">
        <v>11.730560937727066</v>
      </c>
      <c r="Y68" s="123">
        <v>12.401654977820913</v>
      </c>
      <c r="DA68" s="130" t="s">
        <v>2978</v>
      </c>
    </row>
    <row r="69" spans="1:105" ht="12" customHeight="1" x14ac:dyDescent="0.25">
      <c r="A69" s="97" t="s">
        <v>134</v>
      </c>
      <c r="B69" s="99">
        <v>7.9223640204716341</v>
      </c>
      <c r="C69" s="99">
        <v>8.9444252084487719</v>
      </c>
      <c r="D69" s="99">
        <v>7.0395836469773654</v>
      </c>
      <c r="E69" s="99">
        <v>7.1867522151313548</v>
      </c>
      <c r="F69" s="99">
        <v>8.3106958348583362</v>
      </c>
      <c r="G69" s="99">
        <v>8.6948880138276046</v>
      </c>
      <c r="H69" s="99">
        <v>6.9658458808139381</v>
      </c>
      <c r="I69" s="99">
        <v>5.9534224509151974</v>
      </c>
      <c r="J69" s="99">
        <v>8.9889257201015749</v>
      </c>
      <c r="K69" s="99">
        <v>10.356487246737331</v>
      </c>
      <c r="L69" s="99">
        <v>9.3324993294248717</v>
      </c>
      <c r="M69" s="99">
        <v>7.4153510176418465</v>
      </c>
      <c r="N69" s="99">
        <v>7.9367723818825802</v>
      </c>
      <c r="O69" s="99">
        <v>9.0649999285634646</v>
      </c>
      <c r="P69" s="99">
        <v>9.8035976789246462</v>
      </c>
      <c r="Q69" s="99">
        <v>10.910348798780918</v>
      </c>
      <c r="R69" s="99">
        <v>12.733205298237756</v>
      </c>
      <c r="S69" s="99">
        <v>10.231654584274372</v>
      </c>
      <c r="T69" s="99">
        <v>11.186891280379223</v>
      </c>
      <c r="U69" s="99">
        <v>13.202554794739905</v>
      </c>
      <c r="V69" s="99">
        <v>7.4123166700372831</v>
      </c>
      <c r="W69" s="99">
        <v>12.2857757722323</v>
      </c>
      <c r="X69" s="99">
        <v>11.720357374113933</v>
      </c>
      <c r="Y69" s="99">
        <v>12.404099441632349</v>
      </c>
      <c r="DA69" s="63" t="s">
        <v>2979</v>
      </c>
    </row>
    <row r="70" spans="1:105" ht="12" customHeight="1" x14ac:dyDescent="0.25">
      <c r="A70" s="97" t="s">
        <v>133</v>
      </c>
      <c r="B70" s="99">
        <v>7.9223640204716332</v>
      </c>
      <c r="C70" s="99">
        <v>8.9440380793521186</v>
      </c>
      <c r="D70" s="99">
        <v>7.0392014256704973</v>
      </c>
      <c r="E70" s="99">
        <v>7.1863030088708548</v>
      </c>
      <c r="F70" s="99">
        <v>8.310108909005347</v>
      </c>
      <c r="G70" s="99">
        <v>8.6942669634809704</v>
      </c>
      <c r="H70" s="99">
        <v>6.9654270494770483</v>
      </c>
      <c r="I70" s="99">
        <v>5.9530510360446716</v>
      </c>
      <c r="J70" s="99">
        <v>8.9752211345243644</v>
      </c>
      <c r="K70" s="99">
        <v>10.34482186255147</v>
      </c>
      <c r="L70" s="99">
        <v>9.3232796897349157</v>
      </c>
      <c r="M70" s="99">
        <v>7.4111514403540371</v>
      </c>
      <c r="N70" s="99">
        <v>7.9345757194104376</v>
      </c>
      <c r="O70" s="99">
        <v>9.0648293004220744</v>
      </c>
      <c r="P70" s="99">
        <v>9.8066336888831618</v>
      </c>
      <c r="Q70" s="99">
        <v>10.912430709667493</v>
      </c>
      <c r="R70" s="99">
        <v>12.735497507504556</v>
      </c>
      <c r="S70" s="99">
        <v>10.232822171581088</v>
      </c>
      <c r="T70" s="99">
        <v>11.188885415505924</v>
      </c>
      <c r="U70" s="99">
        <v>13.206323850661361</v>
      </c>
      <c r="V70" s="99">
        <v>7.4150994060090527</v>
      </c>
      <c r="W70" s="99">
        <v>12.295547443936673</v>
      </c>
      <c r="X70" s="99">
        <v>11.769798237770718</v>
      </c>
      <c r="Y70" s="99">
        <v>12.446118563412425</v>
      </c>
      <c r="DA70" s="63" t="s">
        <v>2980</v>
      </c>
    </row>
    <row r="71" spans="1:105" ht="12" customHeight="1" x14ac:dyDescent="0.25">
      <c r="A71" s="100" t="s">
        <v>212</v>
      </c>
      <c r="B71" s="102">
        <v>4.7582233749737997</v>
      </c>
      <c r="C71" s="102">
        <v>6.2482870288940644</v>
      </c>
      <c r="D71" s="102">
        <v>4.8165352596744162</v>
      </c>
      <c r="E71" s="102">
        <v>4.7107544071655401</v>
      </c>
      <c r="F71" s="102">
        <v>5.4801254388349214</v>
      </c>
      <c r="G71" s="102">
        <v>5.229495655617832</v>
      </c>
      <c r="H71" s="102">
        <v>4.3419753509567176</v>
      </c>
      <c r="I71" s="102">
        <v>3.6614537901897308</v>
      </c>
      <c r="J71" s="102">
        <v>5.4788082381888454</v>
      </c>
      <c r="K71" s="102">
        <v>6.3681812626251153</v>
      </c>
      <c r="L71" s="102">
        <v>5.5929615519057823</v>
      </c>
      <c r="M71" s="102">
        <v>4.3719300576442528</v>
      </c>
      <c r="N71" s="102">
        <v>4.6484898064498124</v>
      </c>
      <c r="O71" s="102">
        <v>5.5923650549322366</v>
      </c>
      <c r="P71" s="102">
        <v>6.0708155351859627</v>
      </c>
      <c r="Q71" s="102">
        <v>7.0516992894033104</v>
      </c>
      <c r="R71" s="102">
        <v>8.6300942695748688</v>
      </c>
      <c r="S71" s="102">
        <v>6.7514500435517499</v>
      </c>
      <c r="T71" s="102">
        <v>7.6856016426231886</v>
      </c>
      <c r="U71" s="102">
        <v>9.1323810521364308</v>
      </c>
      <c r="V71" s="102">
        <v>5.1019053494856079</v>
      </c>
      <c r="W71" s="102">
        <v>8.8704096920969224</v>
      </c>
      <c r="X71" s="102">
        <v>8.5325261493293336</v>
      </c>
      <c r="Y71" s="102">
        <v>9.1004555399028089</v>
      </c>
      <c r="DA71" s="131" t="s">
        <v>2981</v>
      </c>
    </row>
    <row r="72" spans="1:105" ht="12" customHeight="1" x14ac:dyDescent="0.25">
      <c r="A72" s="103" t="s">
        <v>52</v>
      </c>
      <c r="B72" s="105">
        <v>3.1641406454978345</v>
      </c>
      <c r="C72" s="105">
        <v>2.6957510504580551</v>
      </c>
      <c r="D72" s="105">
        <v>2.2226661659960825</v>
      </c>
      <c r="E72" s="105">
        <v>2.4755486017053143</v>
      </c>
      <c r="F72" s="105">
        <v>2.8299834701704256</v>
      </c>
      <c r="G72" s="105">
        <v>3.4647713078631384</v>
      </c>
      <c r="H72" s="105">
        <v>2.6234516985203307</v>
      </c>
      <c r="I72" s="105">
        <v>2.2915972458549407</v>
      </c>
      <c r="J72" s="105">
        <v>3.4964128963355168</v>
      </c>
      <c r="K72" s="105">
        <v>3.9766405999263559</v>
      </c>
      <c r="L72" s="105">
        <v>3.730318137829133</v>
      </c>
      <c r="M72" s="105">
        <v>3.0392213827097847</v>
      </c>
      <c r="N72" s="105">
        <v>3.2860859129606235</v>
      </c>
      <c r="O72" s="105">
        <v>3.4724642454898382</v>
      </c>
      <c r="P72" s="105">
        <v>3.7358181536972008</v>
      </c>
      <c r="Q72" s="105">
        <v>3.8607314202641816</v>
      </c>
      <c r="R72" s="105">
        <v>4.1054032379296865</v>
      </c>
      <c r="S72" s="105">
        <v>3.4813721280293377</v>
      </c>
      <c r="T72" s="105">
        <v>3.5032837728827357</v>
      </c>
      <c r="U72" s="105">
        <v>4.0739427985249321</v>
      </c>
      <c r="V72" s="105">
        <v>2.3131940565234443</v>
      </c>
      <c r="W72" s="105">
        <v>3.4251377518397486</v>
      </c>
      <c r="X72" s="105">
        <v>3.2372720884413835</v>
      </c>
      <c r="Y72" s="105">
        <v>3.3456630235096174</v>
      </c>
      <c r="DA72" s="132" t="s">
        <v>2982</v>
      </c>
    </row>
    <row r="73" spans="1:105" ht="12" customHeight="1" x14ac:dyDescent="0.25">
      <c r="A73" s="106" t="s">
        <v>122</v>
      </c>
      <c r="B73" s="102">
        <v>8.2723246710850233</v>
      </c>
      <c r="C73" s="102">
        <v>7.8518713379020975</v>
      </c>
      <c r="D73" s="102">
        <v>7.8346472080997547</v>
      </c>
      <c r="E73" s="102">
        <v>7.9286324350275938</v>
      </c>
      <c r="F73" s="102">
        <v>8.0442812969052238</v>
      </c>
      <c r="G73" s="102">
        <v>8.3989020254976108</v>
      </c>
      <c r="H73" s="102">
        <v>8.5867990094767404</v>
      </c>
      <c r="I73" s="102">
        <v>8.542284668585614</v>
      </c>
      <c r="J73" s="102">
        <v>7.9491779189434784</v>
      </c>
      <c r="K73" s="102">
        <v>8.4016365650708682</v>
      </c>
      <c r="L73" s="102">
        <v>8.4217063519294442</v>
      </c>
      <c r="M73" s="102">
        <v>8.7630888214409115</v>
      </c>
      <c r="N73" s="102">
        <v>8.7587240336950529</v>
      </c>
      <c r="O73" s="102">
        <v>9.5757818232326901</v>
      </c>
      <c r="P73" s="102">
        <v>9.6010044261347129</v>
      </c>
      <c r="Q73" s="102">
        <v>10.405347035822192</v>
      </c>
      <c r="R73" s="102">
        <v>11.359477029669311</v>
      </c>
      <c r="S73" s="102">
        <v>10.703172594989729</v>
      </c>
      <c r="T73" s="102">
        <v>11.522314790223961</v>
      </c>
      <c r="U73" s="102">
        <v>11.499477628723792</v>
      </c>
      <c r="V73" s="102">
        <v>11.22681124403068</v>
      </c>
      <c r="W73" s="102">
        <v>12.403390819060148</v>
      </c>
      <c r="X73" s="102">
        <v>12.031137141414444</v>
      </c>
      <c r="Y73" s="102">
        <v>12.324323781033426</v>
      </c>
      <c r="DA73" s="131" t="s">
        <v>2983</v>
      </c>
    </row>
    <row r="74" spans="1:105" ht="12" customHeight="1" x14ac:dyDescent="0.25">
      <c r="A74" s="107" t="s">
        <v>121</v>
      </c>
      <c r="B74" s="105">
        <v>8.2723246710850233</v>
      </c>
      <c r="C74" s="105">
        <v>7.8518762215593503</v>
      </c>
      <c r="D74" s="105">
        <v>7.8348112869433315</v>
      </c>
      <c r="E74" s="105">
        <v>7.9286953734023102</v>
      </c>
      <c r="F74" s="105">
        <v>8.0441262492597669</v>
      </c>
      <c r="G74" s="105">
        <v>8.398972034233589</v>
      </c>
      <c r="H74" s="105">
        <v>8.5867149350230889</v>
      </c>
      <c r="I74" s="105">
        <v>8.5301540029682172</v>
      </c>
      <c r="J74" s="105">
        <v>7.9459023931137214</v>
      </c>
      <c r="K74" s="105">
        <v>8.4053784734894759</v>
      </c>
      <c r="L74" s="105">
        <v>8.4263325763338308</v>
      </c>
      <c r="M74" s="105">
        <v>8.7745395633365835</v>
      </c>
      <c r="N74" s="105">
        <v>8.7724720075806815</v>
      </c>
      <c r="O74" s="105">
        <v>9.5911785077997056</v>
      </c>
      <c r="P74" s="105">
        <v>9.6188999523765837</v>
      </c>
      <c r="Q74" s="105">
        <v>10.39326921818099</v>
      </c>
      <c r="R74" s="105">
        <v>11.335236015381534</v>
      </c>
      <c r="S74" s="105">
        <v>10.687169595286571</v>
      </c>
      <c r="T74" s="105">
        <v>11.509106381190849</v>
      </c>
      <c r="U74" s="105">
        <v>11.487792371452324</v>
      </c>
      <c r="V74" s="105">
        <v>11.205458417924753</v>
      </c>
      <c r="W74" s="105">
        <v>12.406794354793352</v>
      </c>
      <c r="X74" s="105">
        <v>12.035578881640816</v>
      </c>
      <c r="Y74" s="105">
        <v>12.357510648069283</v>
      </c>
      <c r="DA74" s="132" t="s">
        <v>2984</v>
      </c>
    </row>
    <row r="75" spans="1:105" ht="12" customHeight="1" x14ac:dyDescent="0.25">
      <c r="A75" s="108" t="s">
        <v>53</v>
      </c>
      <c r="B75" s="99">
        <v>4.9687421715008639</v>
      </c>
      <c r="C75" s="99">
        <v>5.4847010029523737</v>
      </c>
      <c r="D75" s="99">
        <v>5.360436234021428</v>
      </c>
      <c r="E75" s="99">
        <v>5.1967168364835201</v>
      </c>
      <c r="F75" s="99">
        <v>5.3036542224889933</v>
      </c>
      <c r="G75" s="99">
        <v>5.0504837753785861</v>
      </c>
      <c r="H75" s="99">
        <v>5.3519281606175024</v>
      </c>
      <c r="I75" s="99">
        <v>5.2497466352667512</v>
      </c>
      <c r="J75" s="99">
        <v>4.8479844219333668</v>
      </c>
      <c r="K75" s="99">
        <v>5.1699373493579719</v>
      </c>
      <c r="L75" s="99">
        <v>5.0513382228091226</v>
      </c>
      <c r="M75" s="99">
        <v>5.1726978893530831</v>
      </c>
      <c r="N75" s="99">
        <v>5.1364476030046848</v>
      </c>
      <c r="O75" s="99">
        <v>5.9142604102464622</v>
      </c>
      <c r="P75" s="99">
        <v>5.9526402919938741</v>
      </c>
      <c r="Q75" s="99">
        <v>6.7142944734883008</v>
      </c>
      <c r="R75" s="99">
        <v>7.679480102216008</v>
      </c>
      <c r="S75" s="99">
        <v>7.0495074171762298</v>
      </c>
      <c r="T75" s="99">
        <v>7.9037209831977648</v>
      </c>
      <c r="U75" s="99">
        <v>7.9422930153294686</v>
      </c>
      <c r="V75" s="99">
        <v>7.7085771415678837</v>
      </c>
      <c r="W75" s="99">
        <v>8.9498401966259777</v>
      </c>
      <c r="X75" s="99">
        <v>8.7297581922962557</v>
      </c>
      <c r="Y75" s="99">
        <v>9.0340198069529141</v>
      </c>
      <c r="DA75" s="63" t="s">
        <v>2985</v>
      </c>
    </row>
    <row r="76" spans="1:105" ht="12" customHeight="1" x14ac:dyDescent="0.25">
      <c r="A76" s="108" t="s">
        <v>52</v>
      </c>
      <c r="B76" s="99">
        <v>3.3035824995841598</v>
      </c>
      <c r="C76" s="99">
        <v>2.3671752186069748</v>
      </c>
      <c r="D76" s="99">
        <v>2.4743750529219053</v>
      </c>
      <c r="E76" s="99">
        <v>2.7319785369187919</v>
      </c>
      <c r="F76" s="99">
        <v>2.7404720267707723</v>
      </c>
      <c r="G76" s="99">
        <v>3.3484882588550007</v>
      </c>
      <c r="H76" s="99">
        <v>3.2347867744055878</v>
      </c>
      <c r="I76" s="99">
        <v>3.2804073677014651</v>
      </c>
      <c r="J76" s="99">
        <v>3.0979179711803537</v>
      </c>
      <c r="K76" s="99">
        <v>3.2354411241315053</v>
      </c>
      <c r="L76" s="99">
        <v>3.3749943535247082</v>
      </c>
      <c r="M76" s="99">
        <v>3.6018416739835</v>
      </c>
      <c r="N76" s="99">
        <v>3.6360244045759975</v>
      </c>
      <c r="O76" s="99">
        <v>3.6769180975532425</v>
      </c>
      <c r="P76" s="99">
        <v>3.66625966038271</v>
      </c>
      <c r="Q76" s="99">
        <v>3.6789747446926873</v>
      </c>
      <c r="R76" s="99">
        <v>3.6557559131655282</v>
      </c>
      <c r="S76" s="99">
        <v>3.6376621781103418</v>
      </c>
      <c r="T76" s="99">
        <v>3.6053853979930865</v>
      </c>
      <c r="U76" s="99">
        <v>3.5454993561228538</v>
      </c>
      <c r="V76" s="99">
        <v>3.4968812763568695</v>
      </c>
      <c r="W76" s="99">
        <v>3.4569541581673762</v>
      </c>
      <c r="X76" s="99">
        <v>3.3058206893445594</v>
      </c>
      <c r="Y76" s="99">
        <v>3.3234908411163677</v>
      </c>
      <c r="DA76" s="63" t="s">
        <v>2986</v>
      </c>
    </row>
    <row r="77" spans="1:105" ht="12" customHeight="1" x14ac:dyDescent="0.25">
      <c r="A77" s="121" t="s">
        <v>54</v>
      </c>
      <c r="B77" s="123">
        <v>1.2547026495250131</v>
      </c>
      <c r="C77" s="123">
        <v>1.4528188275970655</v>
      </c>
      <c r="D77" s="123">
        <v>1.1787332559095436</v>
      </c>
      <c r="E77" s="123">
        <v>1.2450451817477319</v>
      </c>
      <c r="F77" s="123">
        <v>1.4791881355761567</v>
      </c>
      <c r="G77" s="123">
        <v>1.5556979875691386</v>
      </c>
      <c r="H77" s="123">
        <v>1.2833545573237819</v>
      </c>
      <c r="I77" s="123">
        <v>1.0962868061883513</v>
      </c>
      <c r="J77" s="123">
        <v>1.6488819265424026</v>
      </c>
      <c r="K77" s="123">
        <v>1.976976527363778</v>
      </c>
      <c r="L77" s="123">
        <v>1.9579658473096093</v>
      </c>
      <c r="M77" s="123">
        <v>1.513971645044081</v>
      </c>
      <c r="N77" s="123">
        <v>1.6374087169928324</v>
      </c>
      <c r="O77" s="123">
        <v>1.9038345786568034</v>
      </c>
      <c r="P77" s="123">
        <v>2.0338030442838062</v>
      </c>
      <c r="Q77" s="123">
        <v>2.2513749854842291</v>
      </c>
      <c r="R77" s="123">
        <v>2.4347542843221057</v>
      </c>
      <c r="S77" s="123">
        <v>2.2596377103852583</v>
      </c>
      <c r="T77" s="123">
        <v>2.463808732552446</v>
      </c>
      <c r="U77" s="123">
        <v>2.8941972843773951</v>
      </c>
      <c r="V77" s="123">
        <v>1.6971140634918085</v>
      </c>
      <c r="W77" s="123">
        <v>2.6327235868796848</v>
      </c>
      <c r="X77" s="123">
        <v>2.4987504654873858</v>
      </c>
      <c r="Y77" s="123">
        <v>2.5577083408271966</v>
      </c>
      <c r="DA77" s="130" t="s">
        <v>2987</v>
      </c>
    </row>
    <row r="78" spans="1:105" ht="12" customHeight="1" x14ac:dyDescent="0.25">
      <c r="A78" s="97" t="s">
        <v>189</v>
      </c>
      <c r="B78" s="99">
        <v>1.2531605946602258</v>
      </c>
      <c r="C78" s="99">
        <v>1.458595866361813</v>
      </c>
      <c r="D78" s="99">
        <v>1.1738750514362843</v>
      </c>
      <c r="E78" s="99">
        <v>1.2406734746729797</v>
      </c>
      <c r="F78" s="99">
        <v>1.480841860779887</v>
      </c>
      <c r="G78" s="99">
        <v>1.557515698998208</v>
      </c>
      <c r="H78" s="99">
        <v>1.2740228209280988</v>
      </c>
      <c r="I78" s="99">
        <v>1.0806989580611432</v>
      </c>
      <c r="J78" s="99">
        <v>1.6547977478524301</v>
      </c>
      <c r="K78" s="99">
        <v>1.9888554573470334</v>
      </c>
      <c r="L78" s="99">
        <v>1.9647463906743698</v>
      </c>
      <c r="M78" s="99">
        <v>1.504990728135202</v>
      </c>
      <c r="N78" s="99">
        <v>1.6310854135382427</v>
      </c>
      <c r="O78" s="99">
        <v>1.9002916734349082</v>
      </c>
      <c r="P78" s="99">
        <v>2.0346594940513856</v>
      </c>
      <c r="Q78" s="99">
        <v>2.253681479058371</v>
      </c>
      <c r="R78" s="99">
        <v>2.4429472316301322</v>
      </c>
      <c r="S78" s="99">
        <v>2.2556507051516417</v>
      </c>
      <c r="T78" s="99">
        <v>2.4618218334032167</v>
      </c>
      <c r="U78" s="99">
        <v>2.906026604181402</v>
      </c>
      <c r="V78" s="99">
        <v>1.6678289620818487</v>
      </c>
      <c r="W78" s="99">
        <v>2.6339460332451745</v>
      </c>
      <c r="X78" s="99">
        <v>2.4979736974791855</v>
      </c>
      <c r="Y78" s="99">
        <v>2.5575885541277144</v>
      </c>
      <c r="DA78" s="63" t="s">
        <v>2988</v>
      </c>
    </row>
    <row r="79" spans="1:105" ht="12" customHeight="1" x14ac:dyDescent="0.25">
      <c r="A79" s="109" t="s">
        <v>120</v>
      </c>
      <c r="B79" s="110">
        <v>1.2979546599796945</v>
      </c>
      <c r="C79" s="110">
        <v>1.2908503448448052</v>
      </c>
      <c r="D79" s="110">
        <v>1.3150513019010595</v>
      </c>
      <c r="E79" s="110">
        <v>1.3680036575957102</v>
      </c>
      <c r="F79" s="110">
        <v>1.4324795505630048</v>
      </c>
      <c r="G79" s="110">
        <v>1.5039494788786101</v>
      </c>
      <c r="H79" s="110">
        <v>1.5505594388935968</v>
      </c>
      <c r="I79" s="110">
        <v>1.5452168322519506</v>
      </c>
      <c r="J79" s="110">
        <v>1.4780074292214784</v>
      </c>
      <c r="K79" s="110">
        <v>1.6328996572926204</v>
      </c>
      <c r="L79" s="110">
        <v>1.7612787817782636</v>
      </c>
      <c r="M79" s="110">
        <v>1.7755868049993651</v>
      </c>
      <c r="N79" s="110">
        <v>1.8227916488648881</v>
      </c>
      <c r="O79" s="110">
        <v>2.0085200540565125</v>
      </c>
      <c r="P79" s="110">
        <v>2.0083402584244303</v>
      </c>
      <c r="Q79" s="110">
        <v>2.1826354072548821</v>
      </c>
      <c r="R79" s="110">
        <v>2.1898139631424942</v>
      </c>
      <c r="S79" s="110">
        <v>2.3786272697146154</v>
      </c>
      <c r="T79" s="110">
        <v>2.5233060665648339</v>
      </c>
      <c r="U79" s="110">
        <v>2.5409526368967614</v>
      </c>
      <c r="V79" s="110">
        <v>2.573131599175027</v>
      </c>
      <c r="W79" s="110">
        <v>2.5959587980558987</v>
      </c>
      <c r="X79" s="110">
        <v>2.5222672098504799</v>
      </c>
      <c r="Y79" s="110">
        <v>2.5613163739441247</v>
      </c>
      <c r="DA79" s="60" t="s">
        <v>2989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130.72781954483821</v>
      </c>
      <c r="C81" s="118">
        <f t="shared" si="28"/>
        <v>125.7666220426417</v>
      </c>
      <c r="D81" s="118">
        <f t="shared" si="28"/>
        <v>130.30838932398672</v>
      </c>
      <c r="E81" s="118">
        <f t="shared" si="28"/>
        <v>134.80535012520741</v>
      </c>
      <c r="F81" s="118">
        <f t="shared" si="28"/>
        <v>134.13158898847385</v>
      </c>
      <c r="G81" s="118">
        <f t="shared" si="28"/>
        <v>148.52514495491013</v>
      </c>
      <c r="H81" s="118">
        <f t="shared" si="28"/>
        <v>141.63581706229718</v>
      </c>
      <c r="I81" s="118">
        <f t="shared" si="28"/>
        <v>141.64928068947421</v>
      </c>
      <c r="J81" s="118">
        <f t="shared" si="28"/>
        <v>144.96289300963224</v>
      </c>
      <c r="K81" s="118">
        <f t="shared" si="28"/>
        <v>137.87260471068421</v>
      </c>
      <c r="L81" s="118">
        <f t="shared" si="28"/>
        <v>126.75204385477093</v>
      </c>
      <c r="M81" s="118">
        <f t="shared" si="28"/>
        <v>195.34612590414497</v>
      </c>
      <c r="N81" s="118">
        <f t="shared" si="28"/>
        <v>188.56325933443645</v>
      </c>
      <c r="O81" s="118">
        <f t="shared" si="28"/>
        <v>156.87814088546037</v>
      </c>
      <c r="P81" s="118">
        <f t="shared" si="28"/>
        <v>151.7612937692023</v>
      </c>
      <c r="Q81" s="118">
        <f t="shared" si="28"/>
        <v>157.14175376693387</v>
      </c>
      <c r="R81" s="118">
        <f t="shared" ref="R81:V81" si="29">R82+R85+R87+R100</f>
        <v>162.68326168574109</v>
      </c>
      <c r="S81" s="118">
        <f t="shared" si="29"/>
        <v>168.55794448868735</v>
      </c>
      <c r="T81" s="118">
        <f t="shared" si="29"/>
        <v>150.24620289609405</v>
      </c>
      <c r="U81" s="118">
        <f t="shared" si="29"/>
        <v>147.64354027411503</v>
      </c>
      <c r="V81" s="118">
        <f t="shared" si="29"/>
        <v>160.41994764892507</v>
      </c>
      <c r="W81" s="118">
        <f t="shared" ref="W81:Y81" si="30">W82+W85+W87+W100</f>
        <v>164.10592182599254</v>
      </c>
      <c r="X81" s="118">
        <f t="shared" si="30"/>
        <v>151.23233515224914</v>
      </c>
      <c r="Y81" s="118">
        <f t="shared" si="30"/>
        <v>148.52042191710996</v>
      </c>
      <c r="DA81" s="129" t="s">
        <v>2990</v>
      </c>
    </row>
    <row r="82" spans="1:105" ht="12.95" customHeight="1" x14ac:dyDescent="0.25">
      <c r="A82" s="121" t="s">
        <v>57</v>
      </c>
      <c r="B82" s="123">
        <f t="shared" ref="B82:Q82" si="31">SUM(B83:B84)</f>
        <v>120.85828944859976</v>
      </c>
      <c r="C82" s="123">
        <f t="shared" si="31"/>
        <v>116.90018627516403</v>
      </c>
      <c r="D82" s="123">
        <f t="shared" si="31"/>
        <v>121.16420313878845</v>
      </c>
      <c r="E82" s="123">
        <f t="shared" si="31"/>
        <v>125.5232242146141</v>
      </c>
      <c r="F82" s="123">
        <f t="shared" si="31"/>
        <v>124.62776339965606</v>
      </c>
      <c r="G82" s="123">
        <f t="shared" si="31"/>
        <v>138.55762982485419</v>
      </c>
      <c r="H82" s="123">
        <f t="shared" si="31"/>
        <v>131.87404473175246</v>
      </c>
      <c r="I82" s="123">
        <f t="shared" si="31"/>
        <v>131.65407717713549</v>
      </c>
      <c r="J82" s="123">
        <f t="shared" si="31"/>
        <v>135.0691819035969</v>
      </c>
      <c r="K82" s="123">
        <f t="shared" si="31"/>
        <v>128.06108767177565</v>
      </c>
      <c r="L82" s="123">
        <f t="shared" si="31"/>
        <v>118.88012047296364</v>
      </c>
      <c r="M82" s="123">
        <f t="shared" si="31"/>
        <v>183.14074238905741</v>
      </c>
      <c r="N82" s="123">
        <f t="shared" si="31"/>
        <v>177.02745477586106</v>
      </c>
      <c r="O82" s="123">
        <f t="shared" si="31"/>
        <v>145.65906024770916</v>
      </c>
      <c r="P82" s="123">
        <f t="shared" si="31"/>
        <v>140.10417114652117</v>
      </c>
      <c r="Q82" s="123">
        <f t="shared" si="31"/>
        <v>144.18588295582299</v>
      </c>
      <c r="R82" s="123">
        <f t="shared" ref="R82:V82" si="32">SUM(R83:R84)</f>
        <v>149.09609351162339</v>
      </c>
      <c r="S82" s="123">
        <f t="shared" si="32"/>
        <v>155.06998102826148</v>
      </c>
      <c r="T82" s="123">
        <f t="shared" si="32"/>
        <v>136.88062585395232</v>
      </c>
      <c r="U82" s="123">
        <f t="shared" si="32"/>
        <v>134.09400285982841</v>
      </c>
      <c r="V82" s="123">
        <f t="shared" si="32"/>
        <v>146.14245501955156</v>
      </c>
      <c r="W82" s="123">
        <f t="shared" ref="W82:Y82" si="33">SUM(W83:W84)</f>
        <v>149.50902875692256</v>
      </c>
      <c r="X82" s="123">
        <f t="shared" si="33"/>
        <v>136.51647497963233</v>
      </c>
      <c r="Y82" s="123">
        <f t="shared" si="33"/>
        <v>133.66063100961634</v>
      </c>
      <c r="DA82" s="130" t="s">
        <v>2991</v>
      </c>
    </row>
    <row r="83" spans="1:105" ht="12" customHeight="1" x14ac:dyDescent="0.25">
      <c r="A83" s="97" t="s">
        <v>199</v>
      </c>
      <c r="B83" s="99">
        <v>119.7006118638882</v>
      </c>
      <c r="C83" s="99">
        <v>115.80939619778617</v>
      </c>
      <c r="D83" s="99">
        <v>120.06404436684277</v>
      </c>
      <c r="E83" s="99">
        <v>124.40999167722818</v>
      </c>
      <c r="F83" s="99">
        <v>123.55694624825213</v>
      </c>
      <c r="G83" s="99">
        <v>137.37750670432314</v>
      </c>
      <c r="H83" s="99">
        <v>130.78225656575788</v>
      </c>
      <c r="I83" s="99">
        <v>130.58795476741997</v>
      </c>
      <c r="J83" s="99">
        <v>133.99205200095577</v>
      </c>
      <c r="K83" s="99">
        <v>127.05976722302316</v>
      </c>
      <c r="L83" s="99">
        <v>117.95631005403891</v>
      </c>
      <c r="M83" s="99">
        <v>181.73697778335497</v>
      </c>
      <c r="N83" s="99">
        <v>175.67873797702941</v>
      </c>
      <c r="O83" s="99">
        <v>144.57394666663615</v>
      </c>
      <c r="P83" s="99">
        <v>139.07673900956399</v>
      </c>
      <c r="Q83" s="99">
        <v>143.13831723309934</v>
      </c>
      <c r="R83" s="99">
        <v>148.02114311393268</v>
      </c>
      <c r="S83" s="99">
        <v>153.96650217292307</v>
      </c>
      <c r="T83" s="99">
        <v>135.91086113078609</v>
      </c>
      <c r="U83" s="99">
        <v>133.14259764684937</v>
      </c>
      <c r="V83" s="99">
        <v>145.10668094036515</v>
      </c>
      <c r="W83" s="99">
        <v>148.4487117749286</v>
      </c>
      <c r="X83" s="99">
        <v>135.54606727664492</v>
      </c>
      <c r="Y83" s="99">
        <v>132.71018397311965</v>
      </c>
      <c r="DA83" s="63" t="s">
        <v>2992</v>
      </c>
    </row>
    <row r="84" spans="1:105" ht="12" customHeight="1" x14ac:dyDescent="0.25">
      <c r="A84" s="97" t="s">
        <v>53</v>
      </c>
      <c r="B84" s="99">
        <v>1.1576775847115619</v>
      </c>
      <c r="C84" s="99">
        <v>1.0907900773778616</v>
      </c>
      <c r="D84" s="99">
        <v>1.1001587719456913</v>
      </c>
      <c r="E84" s="99">
        <v>1.1132325373859291</v>
      </c>
      <c r="F84" s="99">
        <v>1.0708171514039297</v>
      </c>
      <c r="G84" s="99">
        <v>1.1801231205310481</v>
      </c>
      <c r="H84" s="99">
        <v>1.0917881659945869</v>
      </c>
      <c r="I84" s="99">
        <v>1.0661224097155058</v>
      </c>
      <c r="J84" s="99">
        <v>1.0771299026411225</v>
      </c>
      <c r="K84" s="99">
        <v>1.0013204487524918</v>
      </c>
      <c r="L84" s="99">
        <v>0.92381041892472848</v>
      </c>
      <c r="M84" s="99">
        <v>1.4037646057024482</v>
      </c>
      <c r="N84" s="99">
        <v>1.3487167988316453</v>
      </c>
      <c r="O84" s="99">
        <v>1.085113581073027</v>
      </c>
      <c r="P84" s="99">
        <v>1.0274321369571604</v>
      </c>
      <c r="Q84" s="99">
        <v>1.047565722723647</v>
      </c>
      <c r="R84" s="99">
        <v>1.074950397690718</v>
      </c>
      <c r="S84" s="99">
        <v>1.1034788553384089</v>
      </c>
      <c r="T84" s="99">
        <v>0.9697647231662222</v>
      </c>
      <c r="U84" s="99">
        <v>0.95140521297904279</v>
      </c>
      <c r="V84" s="99">
        <v>1.0357740791863981</v>
      </c>
      <c r="W84" s="99">
        <v>1.0603169819939726</v>
      </c>
      <c r="X84" s="99">
        <v>0.9704077029874123</v>
      </c>
      <c r="Y84" s="99">
        <v>0.95044703649667994</v>
      </c>
      <c r="DA84" s="63" t="s">
        <v>2993</v>
      </c>
    </row>
    <row r="85" spans="1:105" ht="12.95" customHeight="1" x14ac:dyDescent="0.25">
      <c r="A85" s="121" t="s">
        <v>92</v>
      </c>
      <c r="B85" s="123">
        <f t="shared" ref="B85:Y85" si="34">B86</f>
        <v>7.0368697249425039E-3</v>
      </c>
      <c r="C85" s="123">
        <f t="shared" si="34"/>
        <v>7.8421632006725386E-3</v>
      </c>
      <c r="D85" s="123">
        <f t="shared" si="34"/>
        <v>8.3225717853350097E-3</v>
      </c>
      <c r="E85" s="123">
        <f t="shared" si="34"/>
        <v>8.2270406099292995E-3</v>
      </c>
      <c r="F85" s="123">
        <f t="shared" si="34"/>
        <v>8.4100921349735749E-3</v>
      </c>
      <c r="G85" s="123">
        <f t="shared" si="34"/>
        <v>9.4891979179424612E-3</v>
      </c>
      <c r="H85" s="123">
        <f t="shared" si="34"/>
        <v>1.1311893512324724E-2</v>
      </c>
      <c r="I85" s="123">
        <f t="shared" si="34"/>
        <v>1.2901863560232305E-2</v>
      </c>
      <c r="J85" s="123">
        <f t="shared" si="34"/>
        <v>1.4347512807972656E-2</v>
      </c>
      <c r="K85" s="123">
        <f t="shared" si="34"/>
        <v>1.5952439444643536E-2</v>
      </c>
      <c r="L85" s="123">
        <f t="shared" si="34"/>
        <v>2.0210217198094224E-2</v>
      </c>
      <c r="M85" s="123">
        <f t="shared" si="34"/>
        <v>2.0327481031736077E-2</v>
      </c>
      <c r="N85" s="123">
        <f t="shared" si="34"/>
        <v>2.8709674970243682E-2</v>
      </c>
      <c r="O85" s="123">
        <f t="shared" si="34"/>
        <v>3.6829239084306402E-2</v>
      </c>
      <c r="P85" s="123">
        <f t="shared" si="34"/>
        <v>4.2443875042405266E-2</v>
      </c>
      <c r="Q85" s="123">
        <f t="shared" si="34"/>
        <v>4.0588717599040564E-2</v>
      </c>
      <c r="R85" s="123">
        <f t="shared" si="34"/>
        <v>3.9140008640128489E-2</v>
      </c>
      <c r="S85" s="123">
        <f t="shared" si="34"/>
        <v>3.6798532851626063E-2</v>
      </c>
      <c r="T85" s="123">
        <f t="shared" si="34"/>
        <v>3.3614027400104961E-2</v>
      </c>
      <c r="U85" s="123">
        <f t="shared" si="34"/>
        <v>2.7198740573620452E-2</v>
      </c>
      <c r="V85" s="123">
        <f t="shared" si="34"/>
        <v>2.5853797816535028E-2</v>
      </c>
      <c r="W85" s="123">
        <f t="shared" si="34"/>
        <v>2.8570619336556014E-2</v>
      </c>
      <c r="X85" s="123">
        <f t="shared" si="34"/>
        <v>3.8262164237903795E-2</v>
      </c>
      <c r="Y85" s="123">
        <f t="shared" si="34"/>
        <v>4.6123793466559232E-2</v>
      </c>
      <c r="DA85" s="130" t="s">
        <v>2994</v>
      </c>
    </row>
    <row r="86" spans="1:105" ht="12" customHeight="1" x14ac:dyDescent="0.25">
      <c r="A86" s="97" t="s">
        <v>53</v>
      </c>
      <c r="B86" s="99">
        <f>RES_hhdet_tesh!B86/RES_summary!B$19</f>
        <v>7.0368697249425039E-3</v>
      </c>
      <c r="C86" s="99">
        <f>RES_hhdet_tesh!C86/RES_summary!C$19</f>
        <v>7.8421632006725386E-3</v>
      </c>
      <c r="D86" s="99">
        <f>RES_hhdet_tesh!D86/RES_summary!D$19</f>
        <v>8.3225717853350097E-3</v>
      </c>
      <c r="E86" s="99">
        <f>RES_hhdet_tesh!E86/RES_summary!E$19</f>
        <v>8.2270406099292995E-3</v>
      </c>
      <c r="F86" s="99">
        <f>RES_hhdet_tesh!F86/RES_summary!F$19</f>
        <v>8.4100921349735749E-3</v>
      </c>
      <c r="G86" s="99">
        <f>RES_hhdet_tesh!G86/RES_summary!G$19</f>
        <v>9.4891979179424612E-3</v>
      </c>
      <c r="H86" s="99">
        <f>RES_hhdet_tesh!H86/RES_summary!H$19</f>
        <v>1.1311893512324724E-2</v>
      </c>
      <c r="I86" s="99">
        <f>RES_hhdet_tesh!I86/RES_summary!I$19</f>
        <v>1.2901863560232305E-2</v>
      </c>
      <c r="J86" s="99">
        <f>RES_hhdet_tesh!J86/RES_summary!J$19</f>
        <v>1.4347512807972656E-2</v>
      </c>
      <c r="K86" s="99">
        <f>RES_hhdet_tesh!K86/RES_summary!K$19</f>
        <v>1.5952439444643536E-2</v>
      </c>
      <c r="L86" s="99">
        <f>RES_hhdet_tesh!L86/RES_summary!L$19</f>
        <v>2.0210217198094224E-2</v>
      </c>
      <c r="M86" s="99">
        <f>RES_hhdet_tesh!M86/RES_summary!M$19</f>
        <v>2.0327481031736077E-2</v>
      </c>
      <c r="N86" s="99">
        <f>RES_hhdet_tesh!N86/RES_summary!N$19</f>
        <v>2.8709674970243682E-2</v>
      </c>
      <c r="O86" s="99">
        <f>RES_hhdet_tesh!O86/RES_summary!O$19</f>
        <v>3.6829239084306402E-2</v>
      </c>
      <c r="P86" s="99">
        <f>RES_hhdet_tesh!P86/RES_summary!P$19</f>
        <v>4.2443875042405266E-2</v>
      </c>
      <c r="Q86" s="99">
        <f>RES_hhdet_tesh!Q86/RES_summary!Q$19</f>
        <v>4.0588717599040564E-2</v>
      </c>
      <c r="R86" s="99">
        <f>RES_hhdet_tesh!R86/RES_summary!R$19</f>
        <v>3.9140008640128489E-2</v>
      </c>
      <c r="S86" s="99">
        <f>RES_hhdet_tesh!S86/RES_summary!S$19</f>
        <v>3.6798532851626063E-2</v>
      </c>
      <c r="T86" s="99">
        <f>RES_hhdet_tesh!T86/RES_summary!T$19</f>
        <v>3.3614027400104961E-2</v>
      </c>
      <c r="U86" s="99">
        <f>RES_hhdet_tesh!U86/RES_summary!U$19</f>
        <v>2.7198740573620452E-2</v>
      </c>
      <c r="V86" s="99">
        <f>RES_hhdet_tesh!V86/RES_summary!V$19</f>
        <v>2.5853797816535028E-2</v>
      </c>
      <c r="W86" s="99">
        <f>RES_hhdet_tesh!W86/RES_summary!W$19</f>
        <v>2.8570619336556014E-2</v>
      </c>
      <c r="X86" s="99">
        <f>RES_hhdet_tesh!X86/RES_summary!X$19</f>
        <v>3.8262164237903795E-2</v>
      </c>
      <c r="Y86" s="99">
        <f>RES_hhdet_tesh!Y86/RES_summary!Y$19</f>
        <v>4.6123793466559232E-2</v>
      </c>
      <c r="DA86" s="63" t="s">
        <v>2995</v>
      </c>
    </row>
    <row r="87" spans="1:105" ht="12" customHeight="1" x14ac:dyDescent="0.25">
      <c r="A87" s="121" t="s">
        <v>55</v>
      </c>
      <c r="B87" s="123">
        <v>8.564538566533809</v>
      </c>
      <c r="C87" s="123">
        <v>7.5677432594321967</v>
      </c>
      <c r="D87" s="123">
        <v>7.8208123115118635</v>
      </c>
      <c r="E87" s="123">
        <v>7.9058952123876658</v>
      </c>
      <c r="F87" s="123">
        <v>8.0629359461197829</v>
      </c>
      <c r="G87" s="123">
        <v>8.4540764532594022</v>
      </c>
      <c r="H87" s="123">
        <v>8.1999009981387925</v>
      </c>
      <c r="I87" s="123">
        <v>8.4370848165265215</v>
      </c>
      <c r="J87" s="123">
        <v>8.4013561640058914</v>
      </c>
      <c r="K87" s="123">
        <v>8.1626649421713022</v>
      </c>
      <c r="L87" s="123">
        <v>6.0904343828309342</v>
      </c>
      <c r="M87" s="123">
        <v>10.409469229056484</v>
      </c>
      <c r="N87" s="123">
        <v>9.6843032347402591</v>
      </c>
      <c r="O87" s="123">
        <v>9.173731344610399</v>
      </c>
      <c r="P87" s="123">
        <v>9.6063384892143073</v>
      </c>
      <c r="Q87" s="123">
        <v>10.732646686256965</v>
      </c>
      <c r="R87" s="123">
        <v>11.358214202335098</v>
      </c>
      <c r="S87" s="123">
        <v>11.072537657859613</v>
      </c>
      <c r="T87" s="123">
        <v>10.808656948176802</v>
      </c>
      <c r="U87" s="123">
        <v>10.981386036816209</v>
      </c>
      <c r="V87" s="123">
        <v>11.678507232381969</v>
      </c>
      <c r="W87" s="123">
        <v>11.972363651677497</v>
      </c>
      <c r="X87" s="123">
        <v>12.155330798528446</v>
      </c>
      <c r="Y87" s="123">
        <v>12.252350740082919</v>
      </c>
      <c r="DA87" s="130" t="s">
        <v>2996</v>
      </c>
    </row>
    <row r="88" spans="1:105" ht="12" customHeight="1" x14ac:dyDescent="0.25">
      <c r="A88" s="97" t="s">
        <v>132</v>
      </c>
      <c r="B88" s="99">
        <v>8.5758994527401278</v>
      </c>
      <c r="C88" s="99">
        <v>7.5572894128106043</v>
      </c>
      <c r="D88" s="99">
        <v>7.8203665513143736</v>
      </c>
      <c r="E88" s="99">
        <v>7.9051869300953452</v>
      </c>
      <c r="F88" s="99">
        <v>8.063960658907499</v>
      </c>
      <c r="G88" s="99">
        <v>8.4565992904828171</v>
      </c>
      <c r="H88" s="99">
        <v>8.1852211188696256</v>
      </c>
      <c r="I88" s="99">
        <v>8.4327953937518636</v>
      </c>
      <c r="J88" s="99">
        <v>8.4226577668495644</v>
      </c>
      <c r="K88" s="99">
        <v>8.1498029181811873</v>
      </c>
      <c r="L88" s="99">
        <v>5.9596675748818626</v>
      </c>
      <c r="M88" s="99">
        <v>10.504046721084881</v>
      </c>
      <c r="N88" s="99">
        <v>9.7376272744452272</v>
      </c>
      <c r="O88" s="99">
        <v>9.1504147745077251</v>
      </c>
      <c r="P88" s="99">
        <v>9.60235447311182</v>
      </c>
      <c r="Q88" s="99">
        <v>10.746485381520589</v>
      </c>
      <c r="R88" s="99">
        <v>11.353115012842071</v>
      </c>
      <c r="S88" s="99">
        <v>11.091478271862352</v>
      </c>
      <c r="T88" s="99">
        <v>10.764274144266228</v>
      </c>
      <c r="U88" s="99">
        <v>10.954351136423563</v>
      </c>
      <c r="V88" s="99">
        <v>11.71211293011603</v>
      </c>
      <c r="W88" s="99">
        <v>11.966388167336312</v>
      </c>
      <c r="X88" s="99">
        <v>12.168824503860575</v>
      </c>
      <c r="Y88" s="99">
        <v>12.25282728743268</v>
      </c>
      <c r="DA88" s="63" t="s">
        <v>2997</v>
      </c>
    </row>
    <row r="89" spans="1:105" ht="12" customHeight="1" x14ac:dyDescent="0.25">
      <c r="A89" s="97" t="s">
        <v>131</v>
      </c>
      <c r="B89" s="99">
        <v>8.5758994527401278</v>
      </c>
      <c r="C89" s="99">
        <v>7.5573830585795569</v>
      </c>
      <c r="D89" s="99">
        <v>7.8202659319356105</v>
      </c>
      <c r="E89" s="99">
        <v>7.9052724792705211</v>
      </c>
      <c r="F89" s="99">
        <v>8.0642728281058496</v>
      </c>
      <c r="G89" s="99">
        <v>8.4565115932126673</v>
      </c>
      <c r="H89" s="99">
        <v>8.1857855847307306</v>
      </c>
      <c r="I89" s="99">
        <v>8.4264880765421353</v>
      </c>
      <c r="J89" s="99">
        <v>8.4126890864017785</v>
      </c>
      <c r="K89" s="99">
        <v>8.1463323599858875</v>
      </c>
      <c r="L89" s="99">
        <v>5.9598422318026465</v>
      </c>
      <c r="M89" s="99">
        <v>10.500446738924747</v>
      </c>
      <c r="N89" s="99">
        <v>9.7373218644845956</v>
      </c>
      <c r="O89" s="99">
        <v>9.153677307240061</v>
      </c>
      <c r="P89" s="99">
        <v>9.6062785298513376</v>
      </c>
      <c r="Q89" s="99">
        <v>10.752077221212058</v>
      </c>
      <c r="R89" s="99">
        <v>11.361503290923039</v>
      </c>
      <c r="S89" s="99">
        <v>11.103110330132017</v>
      </c>
      <c r="T89" s="99">
        <v>10.783990811406554</v>
      </c>
      <c r="U89" s="99">
        <v>10.996865769877353</v>
      </c>
      <c r="V89" s="99">
        <v>11.75469409309528</v>
      </c>
      <c r="W89" s="99">
        <v>12.016645671453755</v>
      </c>
      <c r="X89" s="99">
        <v>12.186407273483431</v>
      </c>
      <c r="Y89" s="99">
        <v>12.266290487204607</v>
      </c>
      <c r="DA89" s="63" t="s">
        <v>2998</v>
      </c>
    </row>
    <row r="90" spans="1:105" ht="12" customHeight="1" x14ac:dyDescent="0.25">
      <c r="A90" s="100" t="s">
        <v>199</v>
      </c>
      <c r="B90" s="102">
        <v>5.1512233263303786</v>
      </c>
      <c r="C90" s="102">
        <v>5.2791320801672867</v>
      </c>
      <c r="D90" s="102">
        <v>5.3505338297753235</v>
      </c>
      <c r="E90" s="102">
        <v>5.1813541400182901</v>
      </c>
      <c r="F90" s="102">
        <v>5.3170458779649614</v>
      </c>
      <c r="G90" s="102">
        <v>5.0851448356794817</v>
      </c>
      <c r="H90" s="102">
        <v>5.1016834005606482</v>
      </c>
      <c r="I90" s="102">
        <v>5.1855089338080607</v>
      </c>
      <c r="J90" s="102">
        <v>5.1340150172611567</v>
      </c>
      <c r="K90" s="102">
        <v>5.0103543172630083</v>
      </c>
      <c r="L90" s="102">
        <v>3.5712496701227474</v>
      </c>
      <c r="M90" s="102">
        <v>6.1944939385065201</v>
      </c>
      <c r="N90" s="102">
        <v>5.7031036252377962</v>
      </c>
      <c r="O90" s="102">
        <v>5.6455303337981686</v>
      </c>
      <c r="P90" s="102">
        <v>5.9460045257414933</v>
      </c>
      <c r="Q90" s="102">
        <v>6.947319174800012</v>
      </c>
      <c r="R90" s="102">
        <v>7.6981070567175829</v>
      </c>
      <c r="S90" s="102">
        <v>7.3241814263652545</v>
      </c>
      <c r="T90" s="102">
        <v>7.4051430846051849</v>
      </c>
      <c r="U90" s="102">
        <v>7.6017892419061663</v>
      </c>
      <c r="V90" s="102">
        <v>8.0853785404410328</v>
      </c>
      <c r="W90" s="102">
        <v>8.6687934357718053</v>
      </c>
      <c r="X90" s="102">
        <v>8.8391036452346494</v>
      </c>
      <c r="Y90" s="102">
        <v>8.9674106445712969</v>
      </c>
      <c r="DA90" s="131" t="s">
        <v>2999</v>
      </c>
    </row>
    <row r="91" spans="1:105" ht="12" customHeight="1" x14ac:dyDescent="0.25">
      <c r="A91" s="103" t="s">
        <v>52</v>
      </c>
      <c r="B91" s="105">
        <v>3.4246761264097509</v>
      </c>
      <c r="C91" s="105">
        <v>2.2782509784122698</v>
      </c>
      <c r="D91" s="105">
        <v>2.4697321021602865</v>
      </c>
      <c r="E91" s="105">
        <v>2.7239183392522324</v>
      </c>
      <c r="F91" s="105">
        <v>2.7472269501408877</v>
      </c>
      <c r="G91" s="105">
        <v>3.3713667575331869</v>
      </c>
      <c r="H91" s="105">
        <v>3.0841021841700811</v>
      </c>
      <c r="I91" s="105">
        <v>3.2409791427340746</v>
      </c>
      <c r="J91" s="105">
        <v>3.2786740691406222</v>
      </c>
      <c r="K91" s="105">
        <v>3.1359780427228783</v>
      </c>
      <c r="L91" s="105">
        <v>2.3885925616799009</v>
      </c>
      <c r="M91" s="105">
        <v>4.3059528004182273</v>
      </c>
      <c r="N91" s="105">
        <v>4.0342182392468002</v>
      </c>
      <c r="O91" s="105">
        <v>3.5081469734418911</v>
      </c>
      <c r="P91" s="105">
        <v>3.6602740041098452</v>
      </c>
      <c r="Q91" s="105">
        <v>3.804758046412045</v>
      </c>
      <c r="R91" s="105">
        <v>3.6633962342054582</v>
      </c>
      <c r="S91" s="105">
        <v>3.7789289037667615</v>
      </c>
      <c r="T91" s="105">
        <v>3.3788477268013684</v>
      </c>
      <c r="U91" s="105">
        <v>3.3950765279711841</v>
      </c>
      <c r="V91" s="105">
        <v>3.6693155526542451</v>
      </c>
      <c r="W91" s="105">
        <v>3.3478522356819491</v>
      </c>
      <c r="X91" s="105">
        <v>3.3473036282487811</v>
      </c>
      <c r="Y91" s="105">
        <v>3.2988798426333128</v>
      </c>
      <c r="DA91" s="132" t="s">
        <v>3000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7.7628421071591509</v>
      </c>
      <c r="E92" s="102">
        <v>9.0890489286703033</v>
      </c>
      <c r="F92" s="102">
        <v>7.2030923011595123</v>
      </c>
      <c r="G92" s="102">
        <v>9.0002192285627522</v>
      </c>
      <c r="H92" s="102">
        <v>8.2754856649896098</v>
      </c>
      <c r="I92" s="102">
        <v>8.9382250917464425</v>
      </c>
      <c r="J92" s="102">
        <v>8.3026166790819804</v>
      </c>
      <c r="K92" s="102">
        <v>8.5277740908467052</v>
      </c>
      <c r="L92" s="102">
        <v>8.2415033842920575</v>
      </c>
      <c r="M92" s="102">
        <v>8.8816497866127229</v>
      </c>
      <c r="N92" s="102">
        <v>8.0739292370842755</v>
      </c>
      <c r="O92" s="102">
        <v>8.7212616761672699</v>
      </c>
      <c r="P92" s="102">
        <v>12.66643513362658</v>
      </c>
      <c r="Q92" s="102">
        <v>9.1560937177562653</v>
      </c>
      <c r="R92" s="102">
        <v>10.64985470216264</v>
      </c>
      <c r="S92" s="102">
        <v>11.209592820585295</v>
      </c>
      <c r="T92" s="102">
        <v>11.092156656211266</v>
      </c>
      <c r="U92" s="102">
        <v>11.108886280486331</v>
      </c>
      <c r="V92" s="102">
        <v>10.676802274229846</v>
      </c>
      <c r="W92" s="102">
        <v>11.498013733259064</v>
      </c>
      <c r="X92" s="102">
        <v>12.064498842613537</v>
      </c>
      <c r="Y92" s="102">
        <v>12.746091468323224</v>
      </c>
      <c r="DA92" s="131" t="s">
        <v>3001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3002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3003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3004</v>
      </c>
    </row>
    <row r="96" spans="1:105" ht="12" customHeight="1" x14ac:dyDescent="0.25">
      <c r="A96" s="106" t="s">
        <v>122</v>
      </c>
      <c r="B96" s="102">
        <v>8.2723246710850233</v>
      </c>
      <c r="C96" s="102">
        <v>7.8520869927316541</v>
      </c>
      <c r="D96" s="102">
        <v>7.8336776546548244</v>
      </c>
      <c r="E96" s="102">
        <v>7.924857051327959</v>
      </c>
      <c r="F96" s="102">
        <v>8.0352762366658759</v>
      </c>
      <c r="G96" s="102">
        <v>8.3824681089740025</v>
      </c>
      <c r="H96" s="102">
        <v>8.57323550799107</v>
      </c>
      <c r="I96" s="102">
        <v>8.5350417890644081</v>
      </c>
      <c r="J96" s="102">
        <v>7.9551968406027962</v>
      </c>
      <c r="K96" s="102">
        <v>8.4059180933047166</v>
      </c>
      <c r="L96" s="102">
        <v>8.4216775433069007</v>
      </c>
      <c r="M96" s="102">
        <v>8.769904671705417</v>
      </c>
      <c r="N96" s="102">
        <v>8.7651093895717409</v>
      </c>
      <c r="O96" s="102">
        <v>9.5759814177552673</v>
      </c>
      <c r="P96" s="102">
        <v>9.6595771626826945</v>
      </c>
      <c r="Q96" s="102">
        <v>10.507252638330929</v>
      </c>
      <c r="R96" s="102">
        <v>11.445534776530438</v>
      </c>
      <c r="S96" s="102">
        <v>10.763091154667412</v>
      </c>
      <c r="T96" s="102">
        <v>11.527854075419862</v>
      </c>
      <c r="U96" s="102">
        <v>11.421749630386637</v>
      </c>
      <c r="V96" s="102">
        <v>11.061292446118804</v>
      </c>
      <c r="W96" s="102">
        <v>12.096103991457278</v>
      </c>
      <c r="X96" s="102">
        <v>11.74722822381305</v>
      </c>
      <c r="Y96" s="102">
        <v>12.235280308815222</v>
      </c>
      <c r="DA96" s="131" t="s">
        <v>3005</v>
      </c>
    </row>
    <row r="97" spans="1:105" ht="12" customHeight="1" x14ac:dyDescent="0.25">
      <c r="A97" s="107" t="s">
        <v>121</v>
      </c>
      <c r="B97" s="105">
        <v>8.2723246710850233</v>
      </c>
      <c r="C97" s="105">
        <v>7.852077943430201</v>
      </c>
      <c r="D97" s="105">
        <v>7.8334903691437523</v>
      </c>
      <c r="E97" s="105">
        <v>7.9248843215256182</v>
      </c>
      <c r="F97" s="105">
        <v>8.0357594207066629</v>
      </c>
      <c r="G97" s="105">
        <v>8.3824111924343629</v>
      </c>
      <c r="H97" s="105">
        <v>8.5729342247830935</v>
      </c>
      <c r="I97" s="105">
        <v>8.5298530134393769</v>
      </c>
      <c r="J97" s="105">
        <v>7.9514742176593121</v>
      </c>
      <c r="K97" s="105">
        <v>8.4093065931092195</v>
      </c>
      <c r="L97" s="105">
        <v>8.425488124320065</v>
      </c>
      <c r="M97" s="105">
        <v>8.773761644121814</v>
      </c>
      <c r="N97" s="105">
        <v>8.7684555164673323</v>
      </c>
      <c r="O97" s="105">
        <v>9.5792521705805438</v>
      </c>
      <c r="P97" s="105">
        <v>9.6637685290064805</v>
      </c>
      <c r="Q97" s="105">
        <v>10.50275383317433</v>
      </c>
      <c r="R97" s="105">
        <v>11.441697541626848</v>
      </c>
      <c r="S97" s="105">
        <v>10.763453588602978</v>
      </c>
      <c r="T97" s="105">
        <v>11.533748400953446</v>
      </c>
      <c r="U97" s="105">
        <v>11.432776351002685</v>
      </c>
      <c r="V97" s="105">
        <v>11.070742576153199</v>
      </c>
      <c r="W97" s="105">
        <v>12.101569418541438</v>
      </c>
      <c r="X97" s="105">
        <v>11.744225436068204</v>
      </c>
      <c r="Y97" s="105">
        <v>12.237618143138858</v>
      </c>
      <c r="DA97" s="132" t="s">
        <v>3006</v>
      </c>
    </row>
    <row r="98" spans="1:105" ht="12" customHeight="1" x14ac:dyDescent="0.25">
      <c r="A98" s="108" t="s">
        <v>53</v>
      </c>
      <c r="B98" s="99">
        <v>4.9687421715008631</v>
      </c>
      <c r="C98" s="99">
        <v>5.4848419099300392</v>
      </c>
      <c r="D98" s="99">
        <v>5.3595324859443254</v>
      </c>
      <c r="E98" s="99">
        <v>5.1942189529705818</v>
      </c>
      <c r="F98" s="99">
        <v>5.2981378041472764</v>
      </c>
      <c r="G98" s="99">
        <v>5.0405253825570986</v>
      </c>
      <c r="H98" s="99">
        <v>5.3433389187753253</v>
      </c>
      <c r="I98" s="99">
        <v>5.249561396082826</v>
      </c>
      <c r="J98" s="99">
        <v>4.8513839248799657</v>
      </c>
      <c r="K98" s="99">
        <v>5.1723534371521023</v>
      </c>
      <c r="L98" s="99">
        <v>5.0508319986961032</v>
      </c>
      <c r="M98" s="99">
        <v>5.1722392965059871</v>
      </c>
      <c r="N98" s="99">
        <v>5.1340958718012288</v>
      </c>
      <c r="O98" s="99">
        <v>5.9069062082579187</v>
      </c>
      <c r="P98" s="99">
        <v>5.9804071362706512</v>
      </c>
      <c r="Q98" s="99">
        <v>6.7850240899304355</v>
      </c>
      <c r="R98" s="99">
        <v>7.7516064497700414</v>
      </c>
      <c r="S98" s="99">
        <v>7.0998261261572297</v>
      </c>
      <c r="T98" s="99">
        <v>7.9206435523543313</v>
      </c>
      <c r="U98" s="99">
        <v>7.9042566946144257</v>
      </c>
      <c r="V98" s="99">
        <v>7.6159019988154864</v>
      </c>
      <c r="W98" s="99">
        <v>8.729661290990725</v>
      </c>
      <c r="X98" s="99">
        <v>8.5184309970401095</v>
      </c>
      <c r="Y98" s="99">
        <v>8.9463717931180327</v>
      </c>
      <c r="DA98" s="63" t="s">
        <v>3007</v>
      </c>
    </row>
    <row r="99" spans="1:105" ht="12" customHeight="1" x14ac:dyDescent="0.25">
      <c r="A99" s="108" t="s">
        <v>52</v>
      </c>
      <c r="B99" s="99">
        <v>3.3035824995841598</v>
      </c>
      <c r="C99" s="99">
        <v>2.3672360335001632</v>
      </c>
      <c r="D99" s="99">
        <v>2.4739578831994273</v>
      </c>
      <c r="E99" s="99">
        <v>2.7306653685550364</v>
      </c>
      <c r="F99" s="99">
        <v>2.7376216165593861</v>
      </c>
      <c r="G99" s="99">
        <v>3.3418858098772652</v>
      </c>
      <c r="H99" s="99">
        <v>3.2295953060077673</v>
      </c>
      <c r="I99" s="99">
        <v>3.2802916173565513</v>
      </c>
      <c r="J99" s="99">
        <v>3.1000902927793468</v>
      </c>
      <c r="K99" s="99">
        <v>3.2369531559571163</v>
      </c>
      <c r="L99" s="99">
        <v>3.3746561256239631</v>
      </c>
      <c r="M99" s="99">
        <v>3.6015223476158282</v>
      </c>
      <c r="N99" s="99">
        <v>3.6343596446661013</v>
      </c>
      <c r="O99" s="99">
        <v>3.6723459623226247</v>
      </c>
      <c r="P99" s="99">
        <v>3.6833613927358302</v>
      </c>
      <c r="Q99" s="99">
        <v>3.7177297432438938</v>
      </c>
      <c r="R99" s="99">
        <v>3.6900910918568073</v>
      </c>
      <c r="S99" s="99">
        <v>3.663627462445747</v>
      </c>
      <c r="T99" s="99">
        <v>3.6131048485991153</v>
      </c>
      <c r="U99" s="99">
        <v>3.5285196563882577</v>
      </c>
      <c r="V99" s="99">
        <v>3.4548405773377162</v>
      </c>
      <c r="W99" s="99">
        <v>3.3719081275507099</v>
      </c>
      <c r="X99" s="99">
        <v>3.2257944390280939</v>
      </c>
      <c r="Y99" s="99">
        <v>3.2912463500208249</v>
      </c>
      <c r="DA99" s="63" t="s">
        <v>3008</v>
      </c>
    </row>
    <row r="100" spans="1:105" ht="12" customHeight="1" x14ac:dyDescent="0.25">
      <c r="A100" s="121" t="s">
        <v>54</v>
      </c>
      <c r="B100" s="123">
        <v>1.2979546599796947</v>
      </c>
      <c r="C100" s="123">
        <v>1.2908503448448052</v>
      </c>
      <c r="D100" s="123">
        <v>1.3150513019010592</v>
      </c>
      <c r="E100" s="123">
        <v>1.3680036575957102</v>
      </c>
      <c r="F100" s="123">
        <v>1.432479550563005</v>
      </c>
      <c r="G100" s="123">
        <v>1.503949478878611</v>
      </c>
      <c r="H100" s="123">
        <v>1.5505594388935973</v>
      </c>
      <c r="I100" s="123">
        <v>1.5452168322519502</v>
      </c>
      <c r="J100" s="123">
        <v>1.4780074292214775</v>
      </c>
      <c r="K100" s="123">
        <v>1.632899657292618</v>
      </c>
      <c r="L100" s="123">
        <v>1.7612787817782636</v>
      </c>
      <c r="M100" s="123">
        <v>1.7755868049993699</v>
      </c>
      <c r="N100" s="123">
        <v>1.8227916488648823</v>
      </c>
      <c r="O100" s="123">
        <v>2.008520054056508</v>
      </c>
      <c r="P100" s="123">
        <v>2.0083402584244352</v>
      </c>
      <c r="Q100" s="123">
        <v>2.1826354072548821</v>
      </c>
      <c r="R100" s="123">
        <v>2.1898139631424858</v>
      </c>
      <c r="S100" s="123">
        <v>2.3786272697146225</v>
      </c>
      <c r="T100" s="123">
        <v>2.5233060665648224</v>
      </c>
      <c r="U100" s="123">
        <v>2.5409526368967623</v>
      </c>
      <c r="V100" s="123">
        <v>2.5731315991750261</v>
      </c>
      <c r="W100" s="123">
        <v>2.595958798055896</v>
      </c>
      <c r="X100" s="123">
        <v>2.522267209850471</v>
      </c>
      <c r="Y100" s="123">
        <v>2.5613163739441127</v>
      </c>
      <c r="DA100" s="130" t="s">
        <v>3009</v>
      </c>
    </row>
    <row r="101" spans="1:105" ht="12" customHeight="1" x14ac:dyDescent="0.25">
      <c r="A101" s="97" t="s">
        <v>202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3010</v>
      </c>
    </row>
    <row r="102" spans="1:105" ht="12" customHeight="1" x14ac:dyDescent="0.25">
      <c r="A102" s="97" t="s">
        <v>50</v>
      </c>
      <c r="B102" s="99">
        <v>0</v>
      </c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X102" s="99">
        <v>0</v>
      </c>
      <c r="Y102" s="99">
        <v>0</v>
      </c>
      <c r="DA102" s="63" t="s">
        <v>3011</v>
      </c>
    </row>
    <row r="103" spans="1:105" ht="12" customHeight="1" x14ac:dyDescent="0.25">
      <c r="A103" s="109" t="s">
        <v>120</v>
      </c>
      <c r="B103" s="110">
        <v>1.2979546599796947</v>
      </c>
      <c r="C103" s="110">
        <v>1.2908503448448052</v>
      </c>
      <c r="D103" s="110">
        <v>1.3150513019010592</v>
      </c>
      <c r="E103" s="110">
        <v>1.3680036575957102</v>
      </c>
      <c r="F103" s="110">
        <v>1.432479550563005</v>
      </c>
      <c r="G103" s="110">
        <v>1.503949478878611</v>
      </c>
      <c r="H103" s="110">
        <v>1.5505594388935973</v>
      </c>
      <c r="I103" s="110">
        <v>1.5452168322519502</v>
      </c>
      <c r="J103" s="110">
        <v>1.4780074292214775</v>
      </c>
      <c r="K103" s="110">
        <v>1.632899657292618</v>
      </c>
      <c r="L103" s="110">
        <v>1.7612787817782636</v>
      </c>
      <c r="M103" s="110">
        <v>1.7755868049993699</v>
      </c>
      <c r="N103" s="110">
        <v>1.8227916488648823</v>
      </c>
      <c r="O103" s="110">
        <v>2.008520054056508</v>
      </c>
      <c r="P103" s="110">
        <v>2.0083402584244352</v>
      </c>
      <c r="Q103" s="110">
        <v>2.1826354072548821</v>
      </c>
      <c r="R103" s="110">
        <v>2.1898139631424858</v>
      </c>
      <c r="S103" s="110">
        <v>2.3786272697146225</v>
      </c>
      <c r="T103" s="110">
        <v>2.5233060665648224</v>
      </c>
      <c r="U103" s="110">
        <v>2.5409526368967623</v>
      </c>
      <c r="V103" s="110">
        <v>2.5731315991750261</v>
      </c>
      <c r="W103" s="110">
        <v>2.595958798055896</v>
      </c>
      <c r="X103" s="110">
        <v>2.522267209850471</v>
      </c>
      <c r="Y103" s="110">
        <v>2.5613163739441127</v>
      </c>
      <c r="DA103" s="60" t="s">
        <v>3012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3013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3014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3015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3016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3017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X110" s="99">
        <f>RES_hhdet_tesh!X110/RES_summary!X$19</f>
        <v>0</v>
      </c>
      <c r="Y110" s="99">
        <f>RES_hhdet_tesh!Y110/RES_summary!Y$19</f>
        <v>0</v>
      </c>
      <c r="DA110" s="63" t="s">
        <v>3018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3019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3020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3021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3022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3023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3024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3025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3026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3027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3028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3029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3030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122.41060510972967</v>
      </c>
      <c r="C124" s="118">
        <f t="shared" si="42"/>
        <v>133.96495601645557</v>
      </c>
      <c r="D124" s="118">
        <f t="shared" si="42"/>
        <v>132.89859389533009</v>
      </c>
      <c r="E124" s="118">
        <f t="shared" si="42"/>
        <v>134.19703111521906</v>
      </c>
      <c r="F124" s="118">
        <f t="shared" si="42"/>
        <v>134.94747713799109</v>
      </c>
      <c r="G124" s="118">
        <f t="shared" si="42"/>
        <v>144.27118547638051</v>
      </c>
      <c r="H124" s="118">
        <f t="shared" si="42"/>
        <v>148.12332589000366</v>
      </c>
      <c r="I124" s="118">
        <f t="shared" si="42"/>
        <v>147.5774520709451</v>
      </c>
      <c r="J124" s="118">
        <f t="shared" si="42"/>
        <v>137.17136024916709</v>
      </c>
      <c r="K124" s="118">
        <f t="shared" si="42"/>
        <v>141.27062670669775</v>
      </c>
      <c r="L124" s="118">
        <f t="shared" si="42"/>
        <v>187.17393922380037</v>
      </c>
      <c r="M124" s="118">
        <f t="shared" si="42"/>
        <v>152.86780270191855</v>
      </c>
      <c r="N124" s="118">
        <f t="shared" si="42"/>
        <v>169.87178772738946</v>
      </c>
      <c r="O124" s="118">
        <f t="shared" si="42"/>
        <v>165.76397996739189</v>
      </c>
      <c r="P124" s="118">
        <f t="shared" si="42"/>
        <v>152.93416927675267</v>
      </c>
      <c r="Q124" s="118">
        <f t="shared" si="42"/>
        <v>154.61253728381507</v>
      </c>
      <c r="R124" s="118">
        <f t="shared" ref="R124:V124" si="43">R125+R128+R130+R139</f>
        <v>163.02261185909896</v>
      </c>
      <c r="S124" s="118">
        <f t="shared" si="43"/>
        <v>162.83789605918207</v>
      </c>
      <c r="T124" s="118">
        <f t="shared" si="43"/>
        <v>159.79457358380529</v>
      </c>
      <c r="U124" s="118">
        <f t="shared" si="43"/>
        <v>157.9044067789705</v>
      </c>
      <c r="V124" s="118">
        <f t="shared" si="43"/>
        <v>147.7776019346409</v>
      </c>
      <c r="W124" s="118">
        <f t="shared" ref="W124:Y124" si="44">W125+W128+W130+W139</f>
        <v>164.2069476484518</v>
      </c>
      <c r="X124" s="118">
        <f t="shared" si="44"/>
        <v>148.26669728689231</v>
      </c>
      <c r="Y124" s="118">
        <f t="shared" si="44"/>
        <v>152.21376445350305</v>
      </c>
      <c r="DA124" s="129" t="s">
        <v>3031</v>
      </c>
    </row>
    <row r="125" spans="1:105" ht="12.95" customHeight="1" x14ac:dyDescent="0.25">
      <c r="A125" s="121" t="s">
        <v>57</v>
      </c>
      <c r="B125" s="123">
        <f t="shared" ref="B125:Q125" si="45">SUM(B126:B127)</f>
        <v>113.10733210543387</v>
      </c>
      <c r="C125" s="123">
        <f t="shared" si="45"/>
        <v>124.62171042508506</v>
      </c>
      <c r="D125" s="123">
        <f t="shared" si="45"/>
        <v>123.61707804637373</v>
      </c>
      <c r="E125" s="123">
        <f t="shared" si="45"/>
        <v>124.92718144446891</v>
      </c>
      <c r="F125" s="123">
        <f t="shared" si="45"/>
        <v>125.27328801913542</v>
      </c>
      <c r="G125" s="123">
        <f t="shared" si="45"/>
        <v>134.56027964452809</v>
      </c>
      <c r="H125" s="123">
        <f t="shared" si="45"/>
        <v>138.17502379421629</v>
      </c>
      <c r="I125" s="123">
        <f t="shared" si="45"/>
        <v>137.50720932023918</v>
      </c>
      <c r="J125" s="123">
        <f t="shared" si="45"/>
        <v>127.65418080808618</v>
      </c>
      <c r="K125" s="123">
        <f t="shared" si="45"/>
        <v>130.98344086523312</v>
      </c>
      <c r="L125" s="123">
        <f t="shared" si="45"/>
        <v>176.59346529565718</v>
      </c>
      <c r="M125" s="123">
        <f t="shared" si="45"/>
        <v>142.85166797896713</v>
      </c>
      <c r="N125" s="123">
        <f t="shared" si="45"/>
        <v>159.27407460836031</v>
      </c>
      <c r="O125" s="123">
        <f t="shared" si="45"/>
        <v>154.05655452993554</v>
      </c>
      <c r="P125" s="123">
        <f t="shared" si="45"/>
        <v>141.22002963960566</v>
      </c>
      <c r="Q125" s="123">
        <f t="shared" si="45"/>
        <v>141.83181658677239</v>
      </c>
      <c r="R125" s="123">
        <f t="shared" ref="R125:V125" si="46">SUM(R126:R127)</f>
        <v>149.42407823940684</v>
      </c>
      <c r="S125" s="123">
        <f t="shared" si="46"/>
        <v>149.7173357957912</v>
      </c>
      <c r="T125" s="123">
        <f t="shared" si="46"/>
        <v>145.7601251818586</v>
      </c>
      <c r="U125" s="123">
        <f t="shared" si="46"/>
        <v>143.57975473019266</v>
      </c>
      <c r="V125" s="123">
        <f t="shared" si="46"/>
        <v>134.35814448771305</v>
      </c>
      <c r="W125" s="123">
        <f t="shared" ref="W125:Y125" si="47">SUM(W126:W127)</f>
        <v>149.47580072760712</v>
      </c>
      <c r="X125" s="123">
        <f t="shared" si="47"/>
        <v>133.94889566449328</v>
      </c>
      <c r="Y125" s="123">
        <f t="shared" si="47"/>
        <v>136.9541357016283</v>
      </c>
      <c r="DA125" s="130" t="s">
        <v>3032</v>
      </c>
    </row>
    <row r="126" spans="1:105" ht="12" customHeight="1" x14ac:dyDescent="0.25">
      <c r="A126" s="97" t="s">
        <v>198</v>
      </c>
      <c r="B126" s="99">
        <v>112.56300877201919</v>
      </c>
      <c r="C126" s="99">
        <v>124.03756548479949</v>
      </c>
      <c r="D126" s="99">
        <v>123.05330322239986</v>
      </c>
      <c r="E126" s="99">
        <v>124.37074078614488</v>
      </c>
      <c r="F126" s="99">
        <v>124.73278419190947</v>
      </c>
      <c r="G126" s="99">
        <v>133.98479042227444</v>
      </c>
      <c r="H126" s="99">
        <v>137.60066919061717</v>
      </c>
      <c r="I126" s="99">
        <v>136.94818559598454</v>
      </c>
      <c r="J126" s="99">
        <v>127.1431442185702</v>
      </c>
      <c r="K126" s="99">
        <v>130.46934570103966</v>
      </c>
      <c r="L126" s="99">
        <v>175.90464017364729</v>
      </c>
      <c r="M126" s="99">
        <v>142.30208628546259</v>
      </c>
      <c r="N126" s="99">
        <v>158.66502485404209</v>
      </c>
      <c r="O126" s="99">
        <v>153.48057297170055</v>
      </c>
      <c r="P126" s="99">
        <v>140.70031646597693</v>
      </c>
      <c r="Q126" s="99">
        <v>141.31470682243568</v>
      </c>
      <c r="R126" s="99">
        <v>148.88347186411787</v>
      </c>
      <c r="S126" s="99">
        <v>149.1827389979733</v>
      </c>
      <c r="T126" s="99">
        <v>145.24195275276969</v>
      </c>
      <c r="U126" s="99">
        <v>143.06858774606863</v>
      </c>
      <c r="V126" s="99">
        <v>133.88032441477347</v>
      </c>
      <c r="W126" s="99">
        <v>148.94387385225318</v>
      </c>
      <c r="X126" s="99">
        <v>133.47111934482248</v>
      </c>
      <c r="Y126" s="99">
        <v>136.46546485222606</v>
      </c>
      <c r="DA126" s="63" t="s">
        <v>3033</v>
      </c>
    </row>
    <row r="127" spans="1:105" ht="12" customHeight="1" x14ac:dyDescent="0.25">
      <c r="A127" s="97" t="s">
        <v>53</v>
      </c>
      <c r="B127" s="99">
        <v>0.54432333341468275</v>
      </c>
      <c r="C127" s="99">
        <v>0.58414494028556363</v>
      </c>
      <c r="D127" s="99">
        <v>0.56377482397387335</v>
      </c>
      <c r="E127" s="99">
        <v>0.55644065832402945</v>
      </c>
      <c r="F127" s="99">
        <v>0.54050382722594648</v>
      </c>
      <c r="G127" s="99">
        <v>0.57548922225364996</v>
      </c>
      <c r="H127" s="99">
        <v>0.57435460359913237</v>
      </c>
      <c r="I127" s="99">
        <v>0.55902372425463331</v>
      </c>
      <c r="J127" s="99">
        <v>0.51103658951598818</v>
      </c>
      <c r="K127" s="99">
        <v>0.51409516419347279</v>
      </c>
      <c r="L127" s="99">
        <v>0.68882512200989543</v>
      </c>
      <c r="M127" s="99">
        <v>0.54958169350454511</v>
      </c>
      <c r="N127" s="99">
        <v>0.60904975431821329</v>
      </c>
      <c r="O127" s="99">
        <v>0.57598155823498742</v>
      </c>
      <c r="P127" s="99">
        <v>0.5197131736287196</v>
      </c>
      <c r="Q127" s="99">
        <v>0.51710976433671862</v>
      </c>
      <c r="R127" s="99">
        <v>0.54060637528897759</v>
      </c>
      <c r="S127" s="99">
        <v>0.53459679781789182</v>
      </c>
      <c r="T127" s="99">
        <v>0.51817242908891537</v>
      </c>
      <c r="U127" s="99">
        <v>0.51116698412403372</v>
      </c>
      <c r="V127" s="99">
        <v>0.47782007293956896</v>
      </c>
      <c r="W127" s="99">
        <v>0.53192687535394434</v>
      </c>
      <c r="X127" s="99">
        <v>0.47777631967078465</v>
      </c>
      <c r="Y127" s="99">
        <v>0.48867084940222599</v>
      </c>
      <c r="DA127" s="63" t="s">
        <v>3034</v>
      </c>
    </row>
    <row r="128" spans="1:105" ht="12.95" customHeight="1" x14ac:dyDescent="0.25">
      <c r="A128" s="121" t="s">
        <v>92</v>
      </c>
      <c r="B128" s="123">
        <f t="shared" ref="B128:Y128" si="48">B129</f>
        <v>7.0294383739755552E-3</v>
      </c>
      <c r="C128" s="123">
        <f t="shared" si="48"/>
        <v>7.4784321962129479E-3</v>
      </c>
      <c r="D128" s="123">
        <f t="shared" si="48"/>
        <v>7.9663190954929949E-3</v>
      </c>
      <c r="E128" s="123">
        <f t="shared" si="48"/>
        <v>8.3838626360021491E-3</v>
      </c>
      <c r="F128" s="123">
        <f t="shared" si="48"/>
        <v>8.6882907122134562E-3</v>
      </c>
      <c r="G128" s="123">
        <f t="shared" si="48"/>
        <v>9.7185369822644554E-3</v>
      </c>
      <c r="H128" s="123">
        <f t="shared" si="48"/>
        <v>1.0888483546993115E-2</v>
      </c>
      <c r="I128" s="123">
        <f t="shared" si="48"/>
        <v>1.1610517361473179E-2</v>
      </c>
      <c r="J128" s="123">
        <f t="shared" si="48"/>
        <v>1.2016737591036773E-2</v>
      </c>
      <c r="K128" s="123">
        <f t="shared" si="48"/>
        <v>1.3806604255831299E-2</v>
      </c>
      <c r="L128" s="123">
        <f t="shared" si="48"/>
        <v>1.8176625313984018E-2</v>
      </c>
      <c r="M128" s="123">
        <f t="shared" si="48"/>
        <v>1.9111684563969337E-2</v>
      </c>
      <c r="N128" s="123">
        <f t="shared" si="48"/>
        <v>2.1703446897589816E-2</v>
      </c>
      <c r="O128" s="123">
        <f t="shared" si="48"/>
        <v>2.4840268367555009E-2</v>
      </c>
      <c r="P128" s="123">
        <f t="shared" si="48"/>
        <v>3.0561123260037376E-2</v>
      </c>
      <c r="Q128" s="123">
        <f t="shared" si="48"/>
        <v>3.1501749822260235E-2</v>
      </c>
      <c r="R128" s="123">
        <f t="shared" si="48"/>
        <v>3.302808064136524E-2</v>
      </c>
      <c r="S128" s="123">
        <f t="shared" si="48"/>
        <v>3.5584768467429473E-2</v>
      </c>
      <c r="T128" s="123">
        <f t="shared" si="48"/>
        <v>3.9697710171483894E-2</v>
      </c>
      <c r="U128" s="123">
        <f t="shared" si="48"/>
        <v>4.1661570266822601E-2</v>
      </c>
      <c r="V128" s="123">
        <f t="shared" si="48"/>
        <v>4.5136860960829646E-2</v>
      </c>
      <c r="W128" s="123">
        <f t="shared" si="48"/>
        <v>4.656448196331426E-2</v>
      </c>
      <c r="X128" s="123">
        <f t="shared" si="48"/>
        <v>5.0046610792764727E-2</v>
      </c>
      <c r="Y128" s="123">
        <f t="shared" si="48"/>
        <v>5.2313732099084839E-2</v>
      </c>
      <c r="DA128" s="130" t="s">
        <v>3035</v>
      </c>
    </row>
    <row r="129" spans="1:105" ht="12" customHeight="1" x14ac:dyDescent="0.25">
      <c r="A129" s="97" t="s">
        <v>53</v>
      </c>
      <c r="B129" s="99">
        <f>RES_hhdet_tesh!B129/RES_summary!B$19</f>
        <v>7.0294383739755552E-3</v>
      </c>
      <c r="C129" s="99">
        <f>RES_hhdet_tesh!C129/RES_summary!C$19</f>
        <v>7.4784321962129479E-3</v>
      </c>
      <c r="D129" s="99">
        <f>RES_hhdet_tesh!D129/RES_summary!D$19</f>
        <v>7.9663190954929949E-3</v>
      </c>
      <c r="E129" s="99">
        <f>RES_hhdet_tesh!E129/RES_summary!E$19</f>
        <v>8.3838626360021491E-3</v>
      </c>
      <c r="F129" s="99">
        <f>RES_hhdet_tesh!F129/RES_summary!F$19</f>
        <v>8.6882907122134562E-3</v>
      </c>
      <c r="G129" s="99">
        <f>RES_hhdet_tesh!G129/RES_summary!G$19</f>
        <v>9.7185369822644554E-3</v>
      </c>
      <c r="H129" s="99">
        <f>RES_hhdet_tesh!H129/RES_summary!H$19</f>
        <v>1.0888483546993115E-2</v>
      </c>
      <c r="I129" s="99">
        <f>RES_hhdet_tesh!I129/RES_summary!I$19</f>
        <v>1.1610517361473179E-2</v>
      </c>
      <c r="J129" s="99">
        <f>RES_hhdet_tesh!J129/RES_summary!J$19</f>
        <v>1.2016737591036773E-2</v>
      </c>
      <c r="K129" s="99">
        <f>RES_hhdet_tesh!K129/RES_summary!K$19</f>
        <v>1.3806604255831299E-2</v>
      </c>
      <c r="L129" s="99">
        <f>RES_hhdet_tesh!L129/RES_summary!L$19</f>
        <v>1.8176625313984018E-2</v>
      </c>
      <c r="M129" s="99">
        <f>RES_hhdet_tesh!M129/RES_summary!M$19</f>
        <v>1.9111684563969337E-2</v>
      </c>
      <c r="N129" s="99">
        <f>RES_hhdet_tesh!N129/RES_summary!N$19</f>
        <v>2.1703446897589816E-2</v>
      </c>
      <c r="O129" s="99">
        <f>RES_hhdet_tesh!O129/RES_summary!O$19</f>
        <v>2.4840268367555009E-2</v>
      </c>
      <c r="P129" s="99">
        <f>RES_hhdet_tesh!P129/RES_summary!P$19</f>
        <v>3.0561123260037376E-2</v>
      </c>
      <c r="Q129" s="99">
        <f>RES_hhdet_tesh!Q129/RES_summary!Q$19</f>
        <v>3.1501749822260235E-2</v>
      </c>
      <c r="R129" s="99">
        <f>RES_hhdet_tesh!R129/RES_summary!R$19</f>
        <v>3.302808064136524E-2</v>
      </c>
      <c r="S129" s="99">
        <f>RES_hhdet_tesh!S129/RES_summary!S$19</f>
        <v>3.5584768467429473E-2</v>
      </c>
      <c r="T129" s="99">
        <f>RES_hhdet_tesh!T129/RES_summary!T$19</f>
        <v>3.9697710171483894E-2</v>
      </c>
      <c r="U129" s="99">
        <f>RES_hhdet_tesh!U129/RES_summary!U$19</f>
        <v>4.1661570266822601E-2</v>
      </c>
      <c r="V129" s="99">
        <f>RES_hhdet_tesh!V129/RES_summary!V$19</f>
        <v>4.5136860960829646E-2</v>
      </c>
      <c r="W129" s="99">
        <f>RES_hhdet_tesh!W129/RES_summary!W$19</f>
        <v>4.656448196331426E-2</v>
      </c>
      <c r="X129" s="99">
        <f>RES_hhdet_tesh!X129/RES_summary!X$19</f>
        <v>5.0046610792764727E-2</v>
      </c>
      <c r="Y129" s="99">
        <f>RES_hhdet_tesh!Y129/RES_summary!Y$19</f>
        <v>5.2313732099084839E-2</v>
      </c>
      <c r="DA129" s="63" t="s">
        <v>3036</v>
      </c>
    </row>
    <row r="130" spans="1:105" ht="12" customHeight="1" x14ac:dyDescent="0.25">
      <c r="A130" s="121" t="s">
        <v>55</v>
      </c>
      <c r="B130" s="123">
        <v>7.9982889059421369</v>
      </c>
      <c r="C130" s="123">
        <v>8.044916814329504</v>
      </c>
      <c r="D130" s="123">
        <v>7.9584982279598009</v>
      </c>
      <c r="E130" s="123">
        <v>7.893462150518423</v>
      </c>
      <c r="F130" s="123">
        <v>8.2330212775804341</v>
      </c>
      <c r="G130" s="123">
        <v>8.1972378159915404</v>
      </c>
      <c r="H130" s="123">
        <v>8.3868541733467676</v>
      </c>
      <c r="I130" s="123">
        <v>8.5134154010924856</v>
      </c>
      <c r="J130" s="123">
        <v>8.0271552742683916</v>
      </c>
      <c r="K130" s="123">
        <v>8.6404795799161977</v>
      </c>
      <c r="L130" s="123">
        <v>8.8010185210509739</v>
      </c>
      <c r="M130" s="123">
        <v>8.2214362333880935</v>
      </c>
      <c r="N130" s="123">
        <v>8.7532180232666743</v>
      </c>
      <c r="O130" s="123">
        <v>9.6740651150322794</v>
      </c>
      <c r="P130" s="123">
        <v>9.6752382554625473</v>
      </c>
      <c r="Q130" s="123">
        <v>10.566583539965537</v>
      </c>
      <c r="R130" s="123">
        <v>11.37569157590827</v>
      </c>
      <c r="S130" s="123">
        <v>10.706348225208847</v>
      </c>
      <c r="T130" s="123">
        <v>11.471444625210369</v>
      </c>
      <c r="U130" s="123">
        <v>11.742037841614255</v>
      </c>
      <c r="V130" s="123">
        <v>10.801188986791963</v>
      </c>
      <c r="W130" s="123">
        <v>12.088623640825471</v>
      </c>
      <c r="X130" s="123">
        <v>11.745487801755774</v>
      </c>
      <c r="Y130" s="123">
        <v>12.645998645831535</v>
      </c>
      <c r="DA130" s="130" t="s">
        <v>3037</v>
      </c>
    </row>
    <row r="131" spans="1:105" ht="12" customHeight="1" x14ac:dyDescent="0.25">
      <c r="A131" s="97" t="s">
        <v>128</v>
      </c>
      <c r="B131" s="99">
        <v>7.9897826188748811</v>
      </c>
      <c r="C131" s="99">
        <v>8.0520591118849349</v>
      </c>
      <c r="D131" s="99">
        <v>7.963113250119835</v>
      </c>
      <c r="E131" s="99">
        <v>7.8922322101066467</v>
      </c>
      <c r="F131" s="99">
        <v>8.2444506120675758</v>
      </c>
      <c r="G131" s="99">
        <v>8.1906076386151341</v>
      </c>
      <c r="H131" s="99">
        <v>8.383842114153321</v>
      </c>
      <c r="I131" s="99">
        <v>8.5132912477815452</v>
      </c>
      <c r="J131" s="99">
        <v>8.0325969512277489</v>
      </c>
      <c r="K131" s="99">
        <v>8.6616461126299846</v>
      </c>
      <c r="L131" s="99">
        <v>8.8150287195336272</v>
      </c>
      <c r="M131" s="99">
        <v>8.2006668219180625</v>
      </c>
      <c r="N131" s="99">
        <v>8.7534602616431396</v>
      </c>
      <c r="O131" s="99">
        <v>9.6784271143160012</v>
      </c>
      <c r="P131" s="99">
        <v>9.6772239879020727</v>
      </c>
      <c r="Q131" s="99">
        <v>10.570851554144792</v>
      </c>
      <c r="R131" s="99">
        <v>11.376220218746809</v>
      </c>
      <c r="S131" s="99">
        <v>10.707907964886026</v>
      </c>
      <c r="T131" s="99">
        <v>11.471552483602967</v>
      </c>
      <c r="U131" s="99">
        <v>11.755492110205958</v>
      </c>
      <c r="V131" s="99">
        <v>10.790530224916269</v>
      </c>
      <c r="W131" s="99">
        <v>12.088476996891991</v>
      </c>
      <c r="X131" s="99">
        <v>11.746432743899007</v>
      </c>
      <c r="Y131" s="99">
        <v>12.664792133598191</v>
      </c>
      <c r="DA131" s="63" t="s">
        <v>3038</v>
      </c>
    </row>
    <row r="132" spans="1:105" ht="12" customHeight="1" x14ac:dyDescent="0.25">
      <c r="A132" s="97" t="s">
        <v>127</v>
      </c>
      <c r="B132" s="99">
        <v>7.9897826188748811</v>
      </c>
      <c r="C132" s="99">
        <v>8.0519203983374403</v>
      </c>
      <c r="D132" s="99">
        <v>7.9627591415851411</v>
      </c>
      <c r="E132" s="99">
        <v>7.8922693718597703</v>
      </c>
      <c r="F132" s="99">
        <v>8.2445069887457016</v>
      </c>
      <c r="G132" s="99">
        <v>8.1909682535728265</v>
      </c>
      <c r="H132" s="99">
        <v>8.3840600054299426</v>
      </c>
      <c r="I132" s="99">
        <v>8.5067215242290484</v>
      </c>
      <c r="J132" s="99">
        <v>8.0243051151175369</v>
      </c>
      <c r="K132" s="99">
        <v>8.6558347837392251</v>
      </c>
      <c r="L132" s="99">
        <v>8.8100679863999964</v>
      </c>
      <c r="M132" s="99">
        <v>8.1979136749578387</v>
      </c>
      <c r="N132" s="99">
        <v>8.7539770509805823</v>
      </c>
      <c r="O132" s="99">
        <v>9.6841611290302456</v>
      </c>
      <c r="P132" s="99">
        <v>9.6868772938989558</v>
      </c>
      <c r="Q132" s="99">
        <v>10.585591768257432</v>
      </c>
      <c r="R132" s="99">
        <v>11.397893684501765</v>
      </c>
      <c r="S132" s="99">
        <v>10.727876407621251</v>
      </c>
      <c r="T132" s="99">
        <v>11.497817600934065</v>
      </c>
      <c r="U132" s="99">
        <v>11.773911191893257</v>
      </c>
      <c r="V132" s="99">
        <v>10.80588287897541</v>
      </c>
      <c r="W132" s="99">
        <v>12.088588021917586</v>
      </c>
      <c r="X132" s="99">
        <v>11.728444511293432</v>
      </c>
      <c r="Y132" s="99">
        <v>12.621599845083026</v>
      </c>
      <c r="DA132" s="63" t="s">
        <v>3039</v>
      </c>
    </row>
    <row r="133" spans="1:105" ht="12" customHeight="1" x14ac:dyDescent="0.25">
      <c r="A133" s="100" t="s">
        <v>198</v>
      </c>
      <c r="B133" s="102">
        <v>4.7987305352397653</v>
      </c>
      <c r="C133" s="102">
        <v>5.6246245928040368</v>
      </c>
      <c r="D133" s="102">
        <v>5.4481024423326172</v>
      </c>
      <c r="E133" s="102">
        <v>5.1728267845923943</v>
      </c>
      <c r="F133" s="102">
        <v>5.435980151574233</v>
      </c>
      <c r="G133" s="102">
        <v>4.9252952333098001</v>
      </c>
      <c r="H133" s="102">
        <v>5.2253872155204979</v>
      </c>
      <c r="I133" s="102">
        <v>5.2351299090665675</v>
      </c>
      <c r="J133" s="102">
        <v>4.8961031674395983</v>
      </c>
      <c r="K133" s="102">
        <v>5.3246553642056282</v>
      </c>
      <c r="L133" s="102">
        <v>5.2822513214062266</v>
      </c>
      <c r="M133" s="102">
        <v>4.833919971872211</v>
      </c>
      <c r="N133" s="102">
        <v>5.1258086814736776</v>
      </c>
      <c r="O133" s="102">
        <v>5.9719289115380843</v>
      </c>
      <c r="P133" s="102">
        <v>5.9950078851839104</v>
      </c>
      <c r="Q133" s="102">
        <v>6.8388640228382318</v>
      </c>
      <c r="R133" s="102">
        <v>7.7222495067069383</v>
      </c>
      <c r="S133" s="102">
        <v>7.0766526655124897</v>
      </c>
      <c r="T133" s="102">
        <v>7.8962190395176011</v>
      </c>
      <c r="U133" s="102">
        <v>8.1401764097917102</v>
      </c>
      <c r="V133" s="102">
        <v>7.4338234230040445</v>
      </c>
      <c r="W133" s="102">
        <v>8.7202017915953025</v>
      </c>
      <c r="X133" s="102">
        <v>8.5068302126186559</v>
      </c>
      <c r="Y133" s="102">
        <v>9.2277193986882651</v>
      </c>
      <c r="DA133" s="131" t="s">
        <v>3040</v>
      </c>
    </row>
    <row r="134" spans="1:105" ht="12" customHeight="1" x14ac:dyDescent="0.25">
      <c r="A134" s="103" t="s">
        <v>52</v>
      </c>
      <c r="B134" s="105">
        <v>3.1910520836351157</v>
      </c>
      <c r="C134" s="105">
        <v>2.4272958055334035</v>
      </c>
      <c r="D134" s="105">
        <v>2.5146566992525239</v>
      </c>
      <c r="E134" s="105">
        <v>2.7194425872673773</v>
      </c>
      <c r="F134" s="105">
        <v>2.8085268371714687</v>
      </c>
      <c r="G134" s="105">
        <v>3.2656730202630246</v>
      </c>
      <c r="H134" s="105">
        <v>3.1586727899094438</v>
      </c>
      <c r="I134" s="105">
        <v>3.2715916151624782</v>
      </c>
      <c r="J134" s="105">
        <v>3.1282019476779381</v>
      </c>
      <c r="K134" s="105">
        <v>3.3311794195335982</v>
      </c>
      <c r="L134" s="105">
        <v>3.5278166649937686</v>
      </c>
      <c r="M134" s="105">
        <v>3.3639937030856282</v>
      </c>
      <c r="N134" s="105">
        <v>3.6281683695069038</v>
      </c>
      <c r="O134" s="105">
        <v>3.7122322174921614</v>
      </c>
      <c r="P134" s="105">
        <v>3.6918694087150432</v>
      </c>
      <c r="Q134" s="105">
        <v>3.746727745419201</v>
      </c>
      <c r="R134" s="105">
        <v>3.6756441777948252</v>
      </c>
      <c r="S134" s="105">
        <v>3.6512237421087623</v>
      </c>
      <c r="T134" s="105">
        <v>3.6015985614164632</v>
      </c>
      <c r="U134" s="105">
        <v>3.6337347821015475</v>
      </c>
      <c r="V134" s="105">
        <v>3.3720594559713661</v>
      </c>
      <c r="W134" s="105">
        <v>3.3683862303222809</v>
      </c>
      <c r="X134" s="105">
        <v>3.2216142986747762</v>
      </c>
      <c r="Y134" s="105">
        <v>3.3938804463947596</v>
      </c>
      <c r="DA134" s="132" t="s">
        <v>3041</v>
      </c>
    </row>
    <row r="135" spans="1:105" ht="12" customHeight="1" x14ac:dyDescent="0.25">
      <c r="A135" s="106" t="s">
        <v>122</v>
      </c>
      <c r="B135" s="102">
        <v>8.2723246710850251</v>
      </c>
      <c r="C135" s="102">
        <v>7.8508725447042007</v>
      </c>
      <c r="D135" s="102">
        <v>7.8324375470190812</v>
      </c>
      <c r="E135" s="102">
        <v>7.922628863044177</v>
      </c>
      <c r="F135" s="102">
        <v>8.031549441531455</v>
      </c>
      <c r="G135" s="102">
        <v>8.3789787915494394</v>
      </c>
      <c r="H135" s="102">
        <v>8.5730837973604679</v>
      </c>
      <c r="I135" s="102">
        <v>8.5401203159310111</v>
      </c>
      <c r="J135" s="102">
        <v>7.9166008636841978</v>
      </c>
      <c r="K135" s="102">
        <v>8.3757776678605218</v>
      </c>
      <c r="L135" s="102">
        <v>8.3899818150673902</v>
      </c>
      <c r="M135" s="102">
        <v>8.745494201320172</v>
      </c>
      <c r="N135" s="102">
        <v>8.74715388153151</v>
      </c>
      <c r="O135" s="102">
        <v>9.564333319396356</v>
      </c>
      <c r="P135" s="102">
        <v>9.6266843144684664</v>
      </c>
      <c r="Q135" s="102">
        <v>10.46224293606735</v>
      </c>
      <c r="R135" s="102">
        <v>11.364810630034016</v>
      </c>
      <c r="S135" s="102">
        <v>10.66755603908187</v>
      </c>
      <c r="T135" s="102">
        <v>11.468642510470898</v>
      </c>
      <c r="U135" s="102">
        <v>11.407813057424502</v>
      </c>
      <c r="V135" s="102">
        <v>11.066078612206539</v>
      </c>
      <c r="W135" s="102">
        <v>12.092976833868656</v>
      </c>
      <c r="X135" s="102">
        <v>11.724001378883811</v>
      </c>
      <c r="Y135" s="102">
        <v>12.18533154945262</v>
      </c>
      <c r="DA135" s="131" t="s">
        <v>3042</v>
      </c>
    </row>
    <row r="136" spans="1:105" ht="12" customHeight="1" x14ac:dyDescent="0.25">
      <c r="A136" s="107" t="s">
        <v>121</v>
      </c>
      <c r="B136" s="105">
        <v>8.2723246710850251</v>
      </c>
      <c r="C136" s="105">
        <v>7.85088842351756</v>
      </c>
      <c r="D136" s="105">
        <v>7.8322919564939548</v>
      </c>
      <c r="E136" s="105">
        <v>7.9227899952405929</v>
      </c>
      <c r="F136" s="105">
        <v>8.0321615996154048</v>
      </c>
      <c r="G136" s="105">
        <v>8.3797218289066429</v>
      </c>
      <c r="H136" s="105">
        <v>8.5730948944237273</v>
      </c>
      <c r="I136" s="105">
        <v>8.5429738003725095</v>
      </c>
      <c r="J136" s="105">
        <v>7.9156719983427895</v>
      </c>
      <c r="K136" s="105">
        <v>8.3765378443512635</v>
      </c>
      <c r="L136" s="105">
        <v>8.3911055824693523</v>
      </c>
      <c r="M136" s="105">
        <v>8.7459378130791485</v>
      </c>
      <c r="N136" s="105">
        <v>8.746503907766451</v>
      </c>
      <c r="O136" s="105">
        <v>9.561695224733592</v>
      </c>
      <c r="P136" s="105">
        <v>9.6108053214138049</v>
      </c>
      <c r="Q136" s="105">
        <v>10.435980678681414</v>
      </c>
      <c r="R136" s="105">
        <v>11.339986332239999</v>
      </c>
      <c r="S136" s="105">
        <v>10.661622703015935</v>
      </c>
      <c r="T136" s="105">
        <v>11.462746457975809</v>
      </c>
      <c r="U136" s="105">
        <v>11.403948623219332</v>
      </c>
      <c r="V136" s="105">
        <v>11.062935826978888</v>
      </c>
      <c r="W136" s="105">
        <v>12.087213626762571</v>
      </c>
      <c r="X136" s="105">
        <v>11.714131831321595</v>
      </c>
      <c r="Y136" s="105">
        <v>12.18094829350553</v>
      </c>
      <c r="DA136" s="132" t="s">
        <v>3043</v>
      </c>
    </row>
    <row r="137" spans="1:105" ht="12" customHeight="1" x14ac:dyDescent="0.25">
      <c r="A137" s="108" t="s">
        <v>53</v>
      </c>
      <c r="B137" s="99">
        <v>4.9687421715008639</v>
      </c>
      <c r="C137" s="99">
        <v>5.4840110052043656</v>
      </c>
      <c r="D137" s="99">
        <v>5.3587125536758862</v>
      </c>
      <c r="E137" s="99">
        <v>5.1928462655164784</v>
      </c>
      <c r="F137" s="99">
        <v>5.2957656883411435</v>
      </c>
      <c r="G137" s="99">
        <v>5.0389082100260438</v>
      </c>
      <c r="H137" s="99">
        <v>5.3434390609578442</v>
      </c>
      <c r="I137" s="99">
        <v>5.2576363742168999</v>
      </c>
      <c r="J137" s="99">
        <v>4.8295401376132645</v>
      </c>
      <c r="K137" s="99">
        <v>5.1521982021879884</v>
      </c>
      <c r="L137" s="99">
        <v>5.0302206774273905</v>
      </c>
      <c r="M137" s="99">
        <v>5.1558368093932172</v>
      </c>
      <c r="N137" s="99">
        <v>5.1212427914156429</v>
      </c>
      <c r="O137" s="99">
        <v>5.8960799735399378</v>
      </c>
      <c r="P137" s="99">
        <v>5.9476309430395844</v>
      </c>
      <c r="Q137" s="99">
        <v>6.7418870737733938</v>
      </c>
      <c r="R137" s="99">
        <v>7.6826983822539612</v>
      </c>
      <c r="S137" s="99">
        <v>7.0326560885861884</v>
      </c>
      <c r="T137" s="99">
        <v>7.871883941662289</v>
      </c>
      <c r="U137" s="99">
        <v>7.884326123655419</v>
      </c>
      <c r="V137" s="99">
        <v>7.6105314975837954</v>
      </c>
      <c r="W137" s="99">
        <v>8.7193055102271604</v>
      </c>
      <c r="X137" s="99">
        <v>8.4966032233072539</v>
      </c>
      <c r="Y137" s="99">
        <v>8.9049430168357713</v>
      </c>
      <c r="DA137" s="63" t="s">
        <v>3044</v>
      </c>
    </row>
    <row r="138" spans="1:105" ht="12" customHeight="1" x14ac:dyDescent="0.25">
      <c r="A138" s="108" t="s">
        <v>52</v>
      </c>
      <c r="B138" s="99">
        <v>3.3035824995841594</v>
      </c>
      <c r="C138" s="99">
        <v>2.3668774183131953</v>
      </c>
      <c r="D138" s="99">
        <v>2.4735794028180682</v>
      </c>
      <c r="E138" s="99">
        <v>2.7299437297241145</v>
      </c>
      <c r="F138" s="99">
        <v>2.7363959112742631</v>
      </c>
      <c r="G138" s="99">
        <v>3.3408136188805981</v>
      </c>
      <c r="H138" s="99">
        <v>3.2296558334658823</v>
      </c>
      <c r="I138" s="99">
        <v>3.2853374261556079</v>
      </c>
      <c r="J138" s="99">
        <v>3.0861318607295254</v>
      </c>
      <c r="K138" s="99">
        <v>3.2243396421632746</v>
      </c>
      <c r="L138" s="99">
        <v>3.3608849050419631</v>
      </c>
      <c r="M138" s="99">
        <v>3.5901010036859313</v>
      </c>
      <c r="N138" s="99">
        <v>3.6252611163508064</v>
      </c>
      <c r="O138" s="99">
        <v>3.6656152511936519</v>
      </c>
      <c r="P138" s="99">
        <v>3.6631743783742206</v>
      </c>
      <c r="Q138" s="99">
        <v>3.6940936049080202</v>
      </c>
      <c r="R138" s="99">
        <v>3.6572879499860385</v>
      </c>
      <c r="S138" s="99">
        <v>3.6289666144297459</v>
      </c>
      <c r="T138" s="99">
        <v>3.5908625163135204</v>
      </c>
      <c r="U138" s="99">
        <v>3.519622499563912</v>
      </c>
      <c r="V138" s="99">
        <v>3.4524043293950917</v>
      </c>
      <c r="W138" s="99">
        <v>3.3679081165354101</v>
      </c>
      <c r="X138" s="99">
        <v>3.2175286080143413</v>
      </c>
      <c r="Y138" s="99">
        <v>3.2760052766697583</v>
      </c>
      <c r="DA138" s="63" t="s">
        <v>3045</v>
      </c>
    </row>
    <row r="139" spans="1:105" ht="12" customHeight="1" x14ac:dyDescent="0.25">
      <c r="A139" s="121" t="s">
        <v>54</v>
      </c>
      <c r="B139" s="123">
        <v>1.2979546599796949</v>
      </c>
      <c r="C139" s="123">
        <v>1.2908503448448054</v>
      </c>
      <c r="D139" s="123">
        <v>1.3150513019010595</v>
      </c>
      <c r="E139" s="123">
        <v>1.3680036575957102</v>
      </c>
      <c r="F139" s="123">
        <v>1.4324795505630041</v>
      </c>
      <c r="G139" s="123">
        <v>1.5039494788786107</v>
      </c>
      <c r="H139" s="123">
        <v>1.550559438893597</v>
      </c>
      <c r="I139" s="123">
        <v>1.5452168322519497</v>
      </c>
      <c r="J139" s="123">
        <v>1.4780074292214795</v>
      </c>
      <c r="K139" s="123">
        <v>1.6328996572926198</v>
      </c>
      <c r="L139" s="123">
        <v>1.7612787817782647</v>
      </c>
      <c r="M139" s="123">
        <v>1.7755868049993648</v>
      </c>
      <c r="N139" s="123">
        <v>1.8227916488648901</v>
      </c>
      <c r="O139" s="123">
        <v>2.00852005405652</v>
      </c>
      <c r="P139" s="123">
        <v>2.0083402584244343</v>
      </c>
      <c r="Q139" s="123">
        <v>2.1826354072548897</v>
      </c>
      <c r="R139" s="123">
        <v>2.1898139631424884</v>
      </c>
      <c r="S139" s="123">
        <v>2.3786272697146038</v>
      </c>
      <c r="T139" s="123">
        <v>2.5233060665648299</v>
      </c>
      <c r="U139" s="123">
        <v>2.5409526368967539</v>
      </c>
      <c r="V139" s="123">
        <v>2.5731315991750336</v>
      </c>
      <c r="W139" s="123">
        <v>2.5959587980559049</v>
      </c>
      <c r="X139" s="123">
        <v>2.5222672098504755</v>
      </c>
      <c r="Y139" s="123">
        <v>2.5613163739441256</v>
      </c>
      <c r="DA139" s="130" t="s">
        <v>3046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3047</v>
      </c>
    </row>
    <row r="141" spans="1:105" ht="12" customHeight="1" x14ac:dyDescent="0.25">
      <c r="A141" s="109" t="s">
        <v>120</v>
      </c>
      <c r="B141" s="110">
        <v>1.2979546599796949</v>
      </c>
      <c r="C141" s="110">
        <v>1.2908503448448054</v>
      </c>
      <c r="D141" s="110">
        <v>1.3150513019010595</v>
      </c>
      <c r="E141" s="110">
        <v>1.3680036575957102</v>
      </c>
      <c r="F141" s="110">
        <v>1.4324795505630041</v>
      </c>
      <c r="G141" s="110">
        <v>1.5039494788786107</v>
      </c>
      <c r="H141" s="110">
        <v>1.550559438893597</v>
      </c>
      <c r="I141" s="110">
        <v>1.5452168322519497</v>
      </c>
      <c r="J141" s="110">
        <v>1.4780074292214795</v>
      </c>
      <c r="K141" s="110">
        <v>1.6328996572926198</v>
      </c>
      <c r="L141" s="110">
        <v>1.7612787817782647</v>
      </c>
      <c r="M141" s="110">
        <v>1.7755868049993648</v>
      </c>
      <c r="N141" s="110">
        <v>1.8227916488648901</v>
      </c>
      <c r="O141" s="110">
        <v>2.00852005405652</v>
      </c>
      <c r="P141" s="110">
        <v>2.0083402584244343</v>
      </c>
      <c r="Q141" s="110">
        <v>2.1826354072548897</v>
      </c>
      <c r="R141" s="110">
        <v>2.1898139631424884</v>
      </c>
      <c r="S141" s="110">
        <v>2.3786272697146038</v>
      </c>
      <c r="T141" s="110">
        <v>2.5233060665648299</v>
      </c>
      <c r="U141" s="110">
        <v>2.5409526368967539</v>
      </c>
      <c r="V141" s="110">
        <v>2.5731315991750336</v>
      </c>
      <c r="W141" s="110">
        <v>2.5959587980559049</v>
      </c>
      <c r="X141" s="110">
        <v>2.5222672098504755</v>
      </c>
      <c r="Y141" s="110">
        <v>2.5613163739441256</v>
      </c>
      <c r="DA141" s="60" t="s">
        <v>3048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118.58531824285373</v>
      </c>
      <c r="C143" s="118">
        <f t="shared" si="49"/>
        <v>129.92817470513765</v>
      </c>
      <c r="D143" s="118">
        <f t="shared" si="49"/>
        <v>131.38467043378719</v>
      </c>
      <c r="E143" s="118">
        <f t="shared" si="49"/>
        <v>136.75588536778281</v>
      </c>
      <c r="F143" s="118">
        <f t="shared" si="49"/>
        <v>135.8577080090578</v>
      </c>
      <c r="G143" s="118">
        <f t="shared" si="49"/>
        <v>148.93578396888702</v>
      </c>
      <c r="H143" s="118">
        <f t="shared" si="49"/>
        <v>147.57968223909921</v>
      </c>
      <c r="I143" s="118">
        <f t="shared" si="49"/>
        <v>141.17564604115802</v>
      </c>
      <c r="J143" s="118">
        <f t="shared" si="49"/>
        <v>139.49481841831764</v>
      </c>
      <c r="K143" s="118">
        <f t="shared" si="49"/>
        <v>145.5788514537295</v>
      </c>
      <c r="L143" s="118">
        <f t="shared" si="49"/>
        <v>179.53697774747678</v>
      </c>
      <c r="M143" s="118">
        <f t="shared" si="49"/>
        <v>168.19995449483375</v>
      </c>
      <c r="N143" s="118">
        <f t="shared" si="49"/>
        <v>169.08719800335109</v>
      </c>
      <c r="O143" s="118">
        <f t="shared" si="49"/>
        <v>163.38981902316462</v>
      </c>
      <c r="P143" s="118">
        <f t="shared" si="49"/>
        <v>155.7091454544701</v>
      </c>
      <c r="Q143" s="118">
        <f t="shared" si="49"/>
        <v>151.42049756342715</v>
      </c>
      <c r="R143" s="118">
        <f t="shared" ref="R143:V143" si="50">R144+R146+R148+R157</f>
        <v>167.4830254691656</v>
      </c>
      <c r="S143" s="118">
        <f t="shared" si="50"/>
        <v>163.3947021471908</v>
      </c>
      <c r="T143" s="118">
        <f t="shared" si="50"/>
        <v>160.42808706173685</v>
      </c>
      <c r="U143" s="118">
        <f t="shared" si="50"/>
        <v>153.76761399610706</v>
      </c>
      <c r="V143" s="118">
        <f t="shared" si="50"/>
        <v>157.15764835775289</v>
      </c>
      <c r="W143" s="118">
        <f t="shared" ref="W143:Y143" si="51">W144+W146+W148+W157</f>
        <v>157.46277871538442</v>
      </c>
      <c r="X143" s="118">
        <f t="shared" si="51"/>
        <v>153.25021567114993</v>
      </c>
      <c r="Y143" s="118">
        <f t="shared" si="51"/>
        <v>147.80149029848224</v>
      </c>
      <c r="DA143" s="129" t="s">
        <v>3049</v>
      </c>
    </row>
    <row r="144" spans="1:105" ht="12.95" customHeight="1" x14ac:dyDescent="0.25">
      <c r="A144" s="121" t="s">
        <v>57</v>
      </c>
      <c r="B144" s="123">
        <f t="shared" ref="B144:Y144" si="52">B145</f>
        <v>108.94473454693252</v>
      </c>
      <c r="C144" s="123">
        <f t="shared" si="52"/>
        <v>120.71403513841859</v>
      </c>
      <c r="D144" s="123">
        <f t="shared" si="52"/>
        <v>122.16603265034428</v>
      </c>
      <c r="E144" s="123">
        <f t="shared" si="52"/>
        <v>127.38166865918734</v>
      </c>
      <c r="F144" s="123">
        <f t="shared" si="52"/>
        <v>126.30109432442532</v>
      </c>
      <c r="G144" s="123">
        <f t="shared" si="52"/>
        <v>138.93382976490199</v>
      </c>
      <c r="H144" s="123">
        <f t="shared" si="52"/>
        <v>137.320571259236</v>
      </c>
      <c r="I144" s="123">
        <f t="shared" si="52"/>
        <v>130.94196948050893</v>
      </c>
      <c r="J144" s="123">
        <f t="shared" si="52"/>
        <v>129.89904072954738</v>
      </c>
      <c r="K144" s="123">
        <f t="shared" si="52"/>
        <v>135.35848044873012</v>
      </c>
      <c r="L144" s="123">
        <f t="shared" si="52"/>
        <v>169.14951091430461</v>
      </c>
      <c r="M144" s="123">
        <f t="shared" si="52"/>
        <v>157.45021585785003</v>
      </c>
      <c r="N144" s="123">
        <f t="shared" si="52"/>
        <v>158.28799798287579</v>
      </c>
      <c r="O144" s="123">
        <f t="shared" si="52"/>
        <v>151.58792203206795</v>
      </c>
      <c r="P144" s="123">
        <f t="shared" si="52"/>
        <v>143.78231635090461</v>
      </c>
      <c r="Q144" s="123">
        <f t="shared" si="52"/>
        <v>138.47678361093796</v>
      </c>
      <c r="R144" s="123">
        <f t="shared" si="52"/>
        <v>153.56793102199069</v>
      </c>
      <c r="S144" s="123">
        <f t="shared" si="52"/>
        <v>149.92064133702385</v>
      </c>
      <c r="T144" s="123">
        <f t="shared" si="52"/>
        <v>145.99499896117987</v>
      </c>
      <c r="U144" s="123">
        <f t="shared" si="52"/>
        <v>139.36107525800986</v>
      </c>
      <c r="V144" s="123">
        <f t="shared" si="52"/>
        <v>143.03446595324712</v>
      </c>
      <c r="W144" s="123">
        <f t="shared" si="52"/>
        <v>142.24451596960225</v>
      </c>
      <c r="X144" s="123">
        <f t="shared" si="52"/>
        <v>138.44487842741751</v>
      </c>
      <c r="Y144" s="123">
        <f t="shared" si="52"/>
        <v>132.46366125176897</v>
      </c>
      <c r="DA144" s="130" t="s">
        <v>3050</v>
      </c>
    </row>
    <row r="145" spans="1:105" ht="12" customHeight="1" x14ac:dyDescent="0.25">
      <c r="A145" s="97" t="s">
        <v>53</v>
      </c>
      <c r="B145" s="99">
        <v>108.94473454693252</v>
      </c>
      <c r="C145" s="99">
        <v>120.71403513841859</v>
      </c>
      <c r="D145" s="99">
        <v>122.16603265034428</v>
      </c>
      <c r="E145" s="99">
        <v>127.38166865918734</v>
      </c>
      <c r="F145" s="99">
        <v>126.30109432442532</v>
      </c>
      <c r="G145" s="99">
        <v>138.93382976490199</v>
      </c>
      <c r="H145" s="99">
        <v>137.320571259236</v>
      </c>
      <c r="I145" s="99">
        <v>130.94196948050893</v>
      </c>
      <c r="J145" s="99">
        <v>129.89904072954738</v>
      </c>
      <c r="K145" s="99">
        <v>135.35848044873012</v>
      </c>
      <c r="L145" s="99">
        <v>169.14951091430461</v>
      </c>
      <c r="M145" s="99">
        <v>157.45021585785003</v>
      </c>
      <c r="N145" s="99">
        <v>158.28799798287579</v>
      </c>
      <c r="O145" s="99">
        <v>151.58792203206795</v>
      </c>
      <c r="P145" s="99">
        <v>143.78231635090461</v>
      </c>
      <c r="Q145" s="99">
        <v>138.47678361093796</v>
      </c>
      <c r="R145" s="99">
        <v>153.56793102199069</v>
      </c>
      <c r="S145" s="99">
        <v>149.92064133702385</v>
      </c>
      <c r="T145" s="99">
        <v>145.99499896117987</v>
      </c>
      <c r="U145" s="99">
        <v>139.36107525800986</v>
      </c>
      <c r="V145" s="99">
        <v>143.03446595324712</v>
      </c>
      <c r="W145" s="99">
        <v>142.24451596960225</v>
      </c>
      <c r="X145" s="99">
        <v>138.44487842741751</v>
      </c>
      <c r="Y145" s="99">
        <v>132.46366125176897</v>
      </c>
      <c r="DA145" s="63" t="s">
        <v>3051</v>
      </c>
    </row>
    <row r="146" spans="1:105" ht="12.95" customHeight="1" x14ac:dyDescent="0.25">
      <c r="A146" s="121" t="s">
        <v>92</v>
      </c>
      <c r="B146" s="123">
        <f t="shared" ref="B146:Y146" si="53">B147</f>
        <v>7.0304364856492066E-2</v>
      </c>
      <c r="C146" s="123">
        <f t="shared" si="53"/>
        <v>7.1791732398547387E-2</v>
      </c>
      <c r="D146" s="123">
        <f t="shared" si="53"/>
        <v>7.1390954433164192E-2</v>
      </c>
      <c r="E146" s="123">
        <f t="shared" si="53"/>
        <v>7.9358115754515263E-2</v>
      </c>
      <c r="F146" s="123">
        <f t="shared" si="53"/>
        <v>9.0725957589483958E-2</v>
      </c>
      <c r="G146" s="123">
        <f t="shared" si="53"/>
        <v>0.10847149440676221</v>
      </c>
      <c r="H146" s="123">
        <f t="shared" si="53"/>
        <v>0.12663630779730733</v>
      </c>
      <c r="I146" s="123">
        <f t="shared" si="53"/>
        <v>0.13979355814525221</v>
      </c>
      <c r="J146" s="123">
        <f t="shared" si="53"/>
        <v>0.1467879588387549</v>
      </c>
      <c r="K146" s="123">
        <f t="shared" si="53"/>
        <v>0.15688715874997441</v>
      </c>
      <c r="L146" s="123">
        <f t="shared" si="53"/>
        <v>0.17892471350171207</v>
      </c>
      <c r="M146" s="123">
        <f t="shared" si="53"/>
        <v>0.17415491217876591</v>
      </c>
      <c r="N146" s="123">
        <f t="shared" si="53"/>
        <v>0.18389398041332453</v>
      </c>
      <c r="O146" s="123">
        <f t="shared" si="53"/>
        <v>0.18994322145769793</v>
      </c>
      <c r="P146" s="123">
        <f t="shared" si="53"/>
        <v>0.22784302338303158</v>
      </c>
      <c r="Q146" s="123">
        <f t="shared" si="53"/>
        <v>0.23781752921652707</v>
      </c>
      <c r="R146" s="123">
        <f t="shared" si="53"/>
        <v>0.25555668693634614</v>
      </c>
      <c r="S146" s="123">
        <f t="shared" si="53"/>
        <v>0.29424523773658345</v>
      </c>
      <c r="T146" s="123">
        <f t="shared" si="53"/>
        <v>0.33073700595125144</v>
      </c>
      <c r="U146" s="123">
        <f t="shared" si="53"/>
        <v>0.36218532363752232</v>
      </c>
      <c r="V146" s="123">
        <f t="shared" si="53"/>
        <v>0.41230541049601199</v>
      </c>
      <c r="W146" s="123">
        <f t="shared" si="53"/>
        <v>0.44905097693215107</v>
      </c>
      <c r="X146" s="123">
        <f t="shared" si="53"/>
        <v>0.47174700123630403</v>
      </c>
      <c r="Y146" s="123">
        <f t="shared" si="53"/>
        <v>0.48176185233673841</v>
      </c>
      <c r="DA146" s="130" t="s">
        <v>3052</v>
      </c>
    </row>
    <row r="147" spans="1:105" ht="12" customHeight="1" x14ac:dyDescent="0.25">
      <c r="A147" s="97" t="s">
        <v>53</v>
      </c>
      <c r="B147" s="99">
        <f>RES_hhdet_tesh!B147/RES_summary!B$19</f>
        <v>7.0304364856492066E-2</v>
      </c>
      <c r="C147" s="99">
        <f>RES_hhdet_tesh!C147/RES_summary!C$19</f>
        <v>7.1791732398547387E-2</v>
      </c>
      <c r="D147" s="99">
        <f>RES_hhdet_tesh!D147/RES_summary!D$19</f>
        <v>7.1390954433164192E-2</v>
      </c>
      <c r="E147" s="99">
        <f>RES_hhdet_tesh!E147/RES_summary!E$19</f>
        <v>7.9358115754515263E-2</v>
      </c>
      <c r="F147" s="99">
        <f>RES_hhdet_tesh!F147/RES_summary!F$19</f>
        <v>9.0725957589483958E-2</v>
      </c>
      <c r="G147" s="99">
        <f>RES_hhdet_tesh!G147/RES_summary!G$19</f>
        <v>0.10847149440676221</v>
      </c>
      <c r="H147" s="99">
        <f>RES_hhdet_tesh!H147/RES_summary!H$19</f>
        <v>0.12663630779730733</v>
      </c>
      <c r="I147" s="99">
        <f>RES_hhdet_tesh!I147/RES_summary!I$19</f>
        <v>0.13979355814525221</v>
      </c>
      <c r="J147" s="99">
        <f>RES_hhdet_tesh!J147/RES_summary!J$19</f>
        <v>0.1467879588387549</v>
      </c>
      <c r="K147" s="99">
        <f>RES_hhdet_tesh!K147/RES_summary!K$19</f>
        <v>0.15688715874997441</v>
      </c>
      <c r="L147" s="99">
        <f>RES_hhdet_tesh!L147/RES_summary!L$19</f>
        <v>0.17892471350171207</v>
      </c>
      <c r="M147" s="99">
        <f>RES_hhdet_tesh!M147/RES_summary!M$19</f>
        <v>0.17415491217876591</v>
      </c>
      <c r="N147" s="99">
        <f>RES_hhdet_tesh!N147/RES_summary!N$19</f>
        <v>0.18389398041332453</v>
      </c>
      <c r="O147" s="99">
        <f>RES_hhdet_tesh!O147/RES_summary!O$19</f>
        <v>0.18994322145769793</v>
      </c>
      <c r="P147" s="99">
        <f>RES_hhdet_tesh!P147/RES_summary!P$19</f>
        <v>0.22784302338303158</v>
      </c>
      <c r="Q147" s="99">
        <f>RES_hhdet_tesh!Q147/RES_summary!Q$19</f>
        <v>0.23781752921652707</v>
      </c>
      <c r="R147" s="99">
        <f>RES_hhdet_tesh!R147/RES_summary!R$19</f>
        <v>0.25555668693634614</v>
      </c>
      <c r="S147" s="99">
        <f>RES_hhdet_tesh!S147/RES_summary!S$19</f>
        <v>0.29424523773658345</v>
      </c>
      <c r="T147" s="99">
        <f>RES_hhdet_tesh!T147/RES_summary!T$19</f>
        <v>0.33073700595125144</v>
      </c>
      <c r="U147" s="99">
        <f>RES_hhdet_tesh!U147/RES_summary!U$19</f>
        <v>0.36218532363752232</v>
      </c>
      <c r="V147" s="99">
        <f>RES_hhdet_tesh!V147/RES_summary!V$19</f>
        <v>0.41230541049601199</v>
      </c>
      <c r="W147" s="99">
        <f>RES_hhdet_tesh!W147/RES_summary!W$19</f>
        <v>0.44905097693215107</v>
      </c>
      <c r="X147" s="99">
        <f>RES_hhdet_tesh!X147/RES_summary!X$19</f>
        <v>0.47174700123630403</v>
      </c>
      <c r="Y147" s="99">
        <f>RES_hhdet_tesh!Y147/RES_summary!Y$19</f>
        <v>0.48176185233673841</v>
      </c>
      <c r="DA147" s="63" t="s">
        <v>3053</v>
      </c>
    </row>
    <row r="148" spans="1:105" ht="12" customHeight="1" x14ac:dyDescent="0.25">
      <c r="A148" s="121" t="s">
        <v>55</v>
      </c>
      <c r="B148" s="123">
        <v>8.2723246710850233</v>
      </c>
      <c r="C148" s="123">
        <v>7.8514974894756895</v>
      </c>
      <c r="D148" s="123">
        <v>7.8321955271086896</v>
      </c>
      <c r="E148" s="123">
        <v>7.9268549352452293</v>
      </c>
      <c r="F148" s="123">
        <v>8.0334081764799841</v>
      </c>
      <c r="G148" s="123">
        <v>8.3895332306996711</v>
      </c>
      <c r="H148" s="123">
        <v>8.5819152331723103</v>
      </c>
      <c r="I148" s="123">
        <v>8.5486661702518898</v>
      </c>
      <c r="J148" s="123">
        <v>7.9709823007100118</v>
      </c>
      <c r="K148" s="123">
        <v>8.4305841889567663</v>
      </c>
      <c r="L148" s="123">
        <v>8.4472633378921866</v>
      </c>
      <c r="M148" s="123">
        <v>8.7999969198055705</v>
      </c>
      <c r="N148" s="123">
        <v>8.7925143911970878</v>
      </c>
      <c r="O148" s="123">
        <v>9.6034337155824527</v>
      </c>
      <c r="P148" s="123">
        <v>9.6906458217580251</v>
      </c>
      <c r="Q148" s="123">
        <v>10.523261016017793</v>
      </c>
      <c r="R148" s="123">
        <v>11.469723797096066</v>
      </c>
      <c r="S148" s="123">
        <v>10.801188302715753</v>
      </c>
      <c r="T148" s="123">
        <v>11.579045028040893</v>
      </c>
      <c r="U148" s="123">
        <v>11.50340077756292</v>
      </c>
      <c r="V148" s="123">
        <v>11.137745394834711</v>
      </c>
      <c r="W148" s="123">
        <v>12.173252970794131</v>
      </c>
      <c r="X148" s="123">
        <v>11.811323032645657</v>
      </c>
      <c r="Y148" s="123">
        <v>12.294750820432387</v>
      </c>
      <c r="DA148" s="130" t="s">
        <v>3054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7.7642590756876846</v>
      </c>
      <c r="E149" s="99">
        <v>9.0925065654253014</v>
      </c>
      <c r="F149" s="99">
        <v>7.2065842622991267</v>
      </c>
      <c r="G149" s="99">
        <v>9.007133575370597</v>
      </c>
      <c r="H149" s="99">
        <v>8.2854380688267977</v>
      </c>
      <c r="I149" s="99">
        <v>8.9505261606865396</v>
      </c>
      <c r="J149" s="99">
        <v>8.3190672460117661</v>
      </c>
      <c r="K149" s="99">
        <v>8.5512776842999614</v>
      </c>
      <c r="L149" s="99">
        <v>8.268125738744704</v>
      </c>
      <c r="M149" s="99">
        <v>8.9101529305399048</v>
      </c>
      <c r="N149" s="99">
        <v>8.1008903073189842</v>
      </c>
      <c r="O149" s="99">
        <v>8.7505613321944367</v>
      </c>
      <c r="P149" s="99">
        <v>12.680203405802825</v>
      </c>
      <c r="Q149" s="99">
        <v>9.1652909207737849</v>
      </c>
      <c r="R149" s="99">
        <v>10.657166215395746</v>
      </c>
      <c r="S149" s="99">
        <v>11.227255216134614</v>
      </c>
      <c r="T149" s="99">
        <v>11.128638292994715</v>
      </c>
      <c r="U149" s="99">
        <v>11.183509746530627</v>
      </c>
      <c r="V149" s="99">
        <v>10.745248004623644</v>
      </c>
      <c r="W149" s="99">
        <v>11.588233318237519</v>
      </c>
      <c r="X149" s="99">
        <v>12.090883249461033</v>
      </c>
      <c r="Y149" s="99">
        <v>12.784836219087165</v>
      </c>
      <c r="DA149" s="63" t="s">
        <v>3055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7.7704211173486479</v>
      </c>
      <c r="E150" s="99">
        <v>9.0853119994601492</v>
      </c>
      <c r="F150" s="99">
        <v>7.2021813635368455</v>
      </c>
      <c r="G150" s="99">
        <v>9.0071324804376243</v>
      </c>
      <c r="H150" s="99">
        <v>8.2864277153445727</v>
      </c>
      <c r="I150" s="99">
        <v>8.9434971308549613</v>
      </c>
      <c r="J150" s="99">
        <v>8.3101158397229558</v>
      </c>
      <c r="K150" s="99">
        <v>8.5423400424119365</v>
      </c>
      <c r="L150" s="99">
        <v>8.2665974180486135</v>
      </c>
      <c r="M150" s="99">
        <v>8.9098364861796231</v>
      </c>
      <c r="N150" s="99">
        <v>8.0985276231286516</v>
      </c>
      <c r="O150" s="99">
        <v>8.7606057318807746</v>
      </c>
      <c r="P150" s="99">
        <v>12.677033886139817</v>
      </c>
      <c r="Q150" s="99">
        <v>9.163688344129957</v>
      </c>
      <c r="R150" s="99">
        <v>10.666534510488479</v>
      </c>
      <c r="S150" s="99">
        <v>11.235908763516122</v>
      </c>
      <c r="T150" s="99">
        <v>11.16948679920502</v>
      </c>
      <c r="U150" s="99">
        <v>11.203740863205063</v>
      </c>
      <c r="V150" s="99">
        <v>10.771508316219078</v>
      </c>
      <c r="W150" s="99">
        <v>11.484324421459732</v>
      </c>
      <c r="X150" s="99">
        <v>11.941293435458626</v>
      </c>
      <c r="Y150" s="99">
        <v>12.628850359888135</v>
      </c>
      <c r="DA150" s="63" t="s">
        <v>3056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5.316360683534838</v>
      </c>
      <c r="E151" s="102">
        <v>5.9561554695130399</v>
      </c>
      <c r="F151" s="102">
        <v>4.7481854216932762</v>
      </c>
      <c r="G151" s="102">
        <v>5.416023994103722</v>
      </c>
      <c r="H151" s="102">
        <v>5.1642314366345916</v>
      </c>
      <c r="I151" s="102">
        <v>5.5028064270088493</v>
      </c>
      <c r="J151" s="102">
        <v>5.0701416695387431</v>
      </c>
      <c r="K151" s="102">
        <v>5.2526916968350701</v>
      </c>
      <c r="L151" s="102">
        <v>4.9547462084385758</v>
      </c>
      <c r="M151" s="102">
        <v>5.2528009390334116</v>
      </c>
      <c r="N151" s="102">
        <v>4.7430101657119756</v>
      </c>
      <c r="O151" s="102">
        <v>5.406952962044282</v>
      </c>
      <c r="P151" s="102">
        <v>7.8448630911001782</v>
      </c>
      <c r="Q151" s="102">
        <v>5.9174301536532736</v>
      </c>
      <c r="R151" s="102">
        <v>7.2260511089235271</v>
      </c>
      <c r="S151" s="102">
        <v>7.4062705585690631</v>
      </c>
      <c r="T151" s="102">
        <v>7.6718286119391834</v>
      </c>
      <c r="U151" s="102">
        <v>7.7411240072161416</v>
      </c>
      <c r="V151" s="102">
        <v>7.4045841008220652</v>
      </c>
      <c r="W151" s="102">
        <v>8.2575635356235946</v>
      </c>
      <c r="X151" s="102">
        <v>8.6305413944924982</v>
      </c>
      <c r="Y151" s="102">
        <v>9.2112585394191253</v>
      </c>
      <c r="DA151" s="131" t="s">
        <v>3057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2.4540604338138103</v>
      </c>
      <c r="E152" s="105">
        <v>3.1291565299471094</v>
      </c>
      <c r="F152" s="105">
        <v>2.4539959418435702</v>
      </c>
      <c r="G152" s="105">
        <v>3.5911084863339027</v>
      </c>
      <c r="H152" s="105">
        <v>3.1221962787099802</v>
      </c>
      <c r="I152" s="105">
        <v>3.4406907038461125</v>
      </c>
      <c r="J152" s="105">
        <v>3.2399741701842131</v>
      </c>
      <c r="K152" s="105">
        <v>3.289648345576865</v>
      </c>
      <c r="L152" s="105">
        <v>3.3118512096100363</v>
      </c>
      <c r="M152" s="105">
        <v>3.6570355471462115</v>
      </c>
      <c r="N152" s="105">
        <v>3.355517457416676</v>
      </c>
      <c r="O152" s="105">
        <v>3.3536527698364949</v>
      </c>
      <c r="P152" s="105">
        <v>4.8321707950396391</v>
      </c>
      <c r="Q152" s="105">
        <v>3.2462581904766834</v>
      </c>
      <c r="R152" s="105">
        <v>3.4404834015649501</v>
      </c>
      <c r="S152" s="105">
        <v>3.8296382049470603</v>
      </c>
      <c r="T152" s="105">
        <v>3.4976581872658334</v>
      </c>
      <c r="U152" s="105">
        <v>3.4626168559889208</v>
      </c>
      <c r="V152" s="105">
        <v>3.3669242153970114</v>
      </c>
      <c r="W152" s="105">
        <v>3.2267608858361361</v>
      </c>
      <c r="X152" s="105">
        <v>3.3107520409661273</v>
      </c>
      <c r="Y152" s="105">
        <v>3.4175918204690117</v>
      </c>
      <c r="DA152" s="132" t="s">
        <v>3058</v>
      </c>
    </row>
    <row r="153" spans="1:105" ht="12" customHeight="1" x14ac:dyDescent="0.25">
      <c r="A153" s="106" t="s">
        <v>122</v>
      </c>
      <c r="B153" s="102">
        <v>8.2723246710850233</v>
      </c>
      <c r="C153" s="102">
        <v>7.8514968861652337</v>
      </c>
      <c r="D153" s="102">
        <v>7.8323498728968497</v>
      </c>
      <c r="E153" s="102">
        <v>7.9236098895963991</v>
      </c>
      <c r="F153" s="102">
        <v>8.03607674748854</v>
      </c>
      <c r="G153" s="102">
        <v>8.3871541294196987</v>
      </c>
      <c r="H153" s="102">
        <v>8.5831173609390685</v>
      </c>
      <c r="I153" s="102">
        <v>8.5473167375128458</v>
      </c>
      <c r="J153" s="102">
        <v>7.9698480602386175</v>
      </c>
      <c r="K153" s="102">
        <v>8.4302318583429461</v>
      </c>
      <c r="L153" s="102">
        <v>8.4481481152784568</v>
      </c>
      <c r="M153" s="102">
        <v>8.7995499735611276</v>
      </c>
      <c r="N153" s="102">
        <v>8.7956117236174656</v>
      </c>
      <c r="O153" s="102">
        <v>9.6071978508047149</v>
      </c>
      <c r="P153" s="102">
        <v>9.6756604581694354</v>
      </c>
      <c r="Q153" s="102">
        <v>10.530094834834463</v>
      </c>
      <c r="R153" s="102">
        <v>11.473747793419719</v>
      </c>
      <c r="S153" s="102">
        <v>10.799851502853761</v>
      </c>
      <c r="T153" s="102">
        <v>11.580454570730227</v>
      </c>
      <c r="U153" s="102">
        <v>11.503952034018871</v>
      </c>
      <c r="V153" s="102">
        <v>11.138701392418454</v>
      </c>
      <c r="W153" s="102">
        <v>12.175516059640803</v>
      </c>
      <c r="X153" s="102">
        <v>11.810406680363695</v>
      </c>
      <c r="Y153" s="102">
        <v>12.292397556906757</v>
      </c>
      <c r="DA153" s="131" t="s">
        <v>3059</v>
      </c>
    </row>
    <row r="154" spans="1:105" ht="12" customHeight="1" x14ac:dyDescent="0.25">
      <c r="A154" s="107" t="s">
        <v>121</v>
      </c>
      <c r="B154" s="105">
        <v>8.2723246710850233</v>
      </c>
      <c r="C154" s="105">
        <v>7.8515033967423946</v>
      </c>
      <c r="D154" s="105">
        <v>7.8320815254514811</v>
      </c>
      <c r="E154" s="105">
        <v>7.9236476833070419</v>
      </c>
      <c r="F154" s="105">
        <v>8.0363871494570827</v>
      </c>
      <c r="G154" s="105">
        <v>8.3872916575150462</v>
      </c>
      <c r="H154" s="105">
        <v>8.5831957595109962</v>
      </c>
      <c r="I154" s="105">
        <v>8.5443043330598165</v>
      </c>
      <c r="J154" s="105">
        <v>7.9670387101483531</v>
      </c>
      <c r="K154" s="105">
        <v>8.4290112952930372</v>
      </c>
      <c r="L154" s="105">
        <v>8.4474988670915945</v>
      </c>
      <c r="M154" s="105">
        <v>8.7993371155355415</v>
      </c>
      <c r="N154" s="105">
        <v>8.7957984068423283</v>
      </c>
      <c r="O154" s="105">
        <v>9.6084466641409598</v>
      </c>
      <c r="P154" s="105">
        <v>9.6751127793485452</v>
      </c>
      <c r="Q154" s="105">
        <v>10.524317874157518</v>
      </c>
      <c r="R154" s="105">
        <v>11.468662719429583</v>
      </c>
      <c r="S154" s="105">
        <v>10.797618636253405</v>
      </c>
      <c r="T154" s="105">
        <v>11.582375254535242</v>
      </c>
      <c r="U154" s="105">
        <v>11.508888082269905</v>
      </c>
      <c r="V154" s="105">
        <v>11.143342695850423</v>
      </c>
      <c r="W154" s="105">
        <v>12.177894278010029</v>
      </c>
      <c r="X154" s="105">
        <v>11.80649163846139</v>
      </c>
      <c r="Y154" s="105">
        <v>12.289737051404694</v>
      </c>
      <c r="DA154" s="132" t="s">
        <v>3060</v>
      </c>
    </row>
    <row r="155" spans="1:105" ht="12" customHeight="1" x14ac:dyDescent="0.25">
      <c r="A155" s="108" t="s">
        <v>53</v>
      </c>
      <c r="B155" s="99">
        <v>4.9687421715008631</v>
      </c>
      <c r="C155" s="99">
        <v>5.4844405769612132</v>
      </c>
      <c r="D155" s="99">
        <v>5.358568580561089</v>
      </c>
      <c r="E155" s="99">
        <v>5.1934084213069918</v>
      </c>
      <c r="F155" s="99">
        <v>5.2985516783375344</v>
      </c>
      <c r="G155" s="99">
        <v>5.0434601119032383</v>
      </c>
      <c r="H155" s="99">
        <v>5.3497347287092749</v>
      </c>
      <c r="I155" s="99">
        <v>5.2584552292452944</v>
      </c>
      <c r="J155" s="99">
        <v>4.8608801926905985</v>
      </c>
      <c r="K155" s="99">
        <v>5.1844733049366889</v>
      </c>
      <c r="L155" s="99">
        <v>5.0640267907681027</v>
      </c>
      <c r="M155" s="99">
        <v>5.1873163482471112</v>
      </c>
      <c r="N155" s="99">
        <v>5.1501056491598289</v>
      </c>
      <c r="O155" s="99">
        <v>5.9249085671256081</v>
      </c>
      <c r="P155" s="99">
        <v>5.9874275067914962</v>
      </c>
      <c r="Q155" s="99">
        <v>6.7989549636680486</v>
      </c>
      <c r="R155" s="99">
        <v>7.7698750192209021</v>
      </c>
      <c r="S155" s="99">
        <v>7.1223621919202378</v>
      </c>
      <c r="T155" s="99">
        <v>7.9540373772328152</v>
      </c>
      <c r="U155" s="99">
        <v>7.9568779165239141</v>
      </c>
      <c r="V155" s="99">
        <v>7.6658458388888047</v>
      </c>
      <c r="W155" s="99">
        <v>8.7847194531347483</v>
      </c>
      <c r="X155" s="99">
        <v>8.5635944990029653</v>
      </c>
      <c r="Y155" s="99">
        <v>8.9844735810103895</v>
      </c>
      <c r="DA155" s="63" t="s">
        <v>3061</v>
      </c>
    </row>
    <row r="156" spans="1:105" ht="12" customHeight="1" x14ac:dyDescent="0.25">
      <c r="A156" s="108" t="s">
        <v>52</v>
      </c>
      <c r="B156" s="99">
        <v>3.3035824995841594</v>
      </c>
      <c r="C156" s="99">
        <v>2.3670628197811827</v>
      </c>
      <c r="D156" s="99">
        <v>2.4735129448903921</v>
      </c>
      <c r="E156" s="99">
        <v>2.7302392620000511</v>
      </c>
      <c r="F156" s="99">
        <v>2.7378354711195487</v>
      </c>
      <c r="G156" s="99">
        <v>3.343831545611808</v>
      </c>
      <c r="H156" s="99">
        <v>3.2334610308017218</v>
      </c>
      <c r="I156" s="99">
        <v>3.2858491038145226</v>
      </c>
      <c r="J156" s="99">
        <v>3.1061585174577537</v>
      </c>
      <c r="K156" s="99">
        <v>3.2445379903563487</v>
      </c>
      <c r="L156" s="99">
        <v>3.3834720763234927</v>
      </c>
      <c r="M156" s="99">
        <v>3.6120207672884299</v>
      </c>
      <c r="N156" s="99">
        <v>3.6456927576825002</v>
      </c>
      <c r="O156" s="99">
        <v>3.6835380970153504</v>
      </c>
      <c r="P156" s="99">
        <v>3.687685272557049</v>
      </c>
      <c r="Q156" s="99">
        <v>3.7253629104894697</v>
      </c>
      <c r="R156" s="99">
        <v>3.6987877002086829</v>
      </c>
      <c r="S156" s="99">
        <v>3.675256444333165</v>
      </c>
      <c r="T156" s="99">
        <v>3.6283378773024282</v>
      </c>
      <c r="U156" s="99">
        <v>3.5520101657459917</v>
      </c>
      <c r="V156" s="99">
        <v>3.4774968569616189</v>
      </c>
      <c r="W156" s="99">
        <v>3.3931748248752798</v>
      </c>
      <c r="X156" s="99">
        <v>3.242897139458421</v>
      </c>
      <c r="Y156" s="99">
        <v>3.3052634703943062</v>
      </c>
      <c r="DA156" s="63" t="s">
        <v>3062</v>
      </c>
    </row>
    <row r="157" spans="1:105" ht="12" customHeight="1" x14ac:dyDescent="0.25">
      <c r="A157" s="121" t="s">
        <v>54</v>
      </c>
      <c r="B157" s="123">
        <v>1.2979546599796947</v>
      </c>
      <c r="C157" s="123">
        <v>1.2908503448448052</v>
      </c>
      <c r="D157" s="123">
        <v>1.3150513019010592</v>
      </c>
      <c r="E157" s="123">
        <v>1.3680036575957097</v>
      </c>
      <c r="F157" s="123">
        <v>1.432479550563005</v>
      </c>
      <c r="G157" s="123">
        <v>1.5039494788786103</v>
      </c>
      <c r="H157" s="123">
        <v>1.5505594388935959</v>
      </c>
      <c r="I157" s="123">
        <v>1.5452168322519511</v>
      </c>
      <c r="J157" s="123">
        <v>1.4780074292214802</v>
      </c>
      <c r="K157" s="123">
        <v>1.6328996572926211</v>
      </c>
      <c r="L157" s="123">
        <v>1.761278781778264</v>
      </c>
      <c r="M157" s="123">
        <v>1.7755868049993664</v>
      </c>
      <c r="N157" s="123">
        <v>1.8227916488648919</v>
      </c>
      <c r="O157" s="123">
        <v>2.00852005405652</v>
      </c>
      <c r="P157" s="123">
        <v>2.008340258424433</v>
      </c>
      <c r="Q157" s="123">
        <v>2.1826354072548879</v>
      </c>
      <c r="R157" s="123">
        <v>2.1898139631424902</v>
      </c>
      <c r="S157" s="123">
        <v>2.3786272697146043</v>
      </c>
      <c r="T157" s="123">
        <v>2.5233060665648268</v>
      </c>
      <c r="U157" s="123">
        <v>2.540952636896749</v>
      </c>
      <c r="V157" s="123">
        <v>2.5731315991750314</v>
      </c>
      <c r="W157" s="123">
        <v>2.5959587980559014</v>
      </c>
      <c r="X157" s="123">
        <v>2.5222672098504759</v>
      </c>
      <c r="Y157" s="123">
        <v>2.5613163739441287</v>
      </c>
      <c r="DA157" s="130" t="s">
        <v>3063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X158" s="99">
        <v>0</v>
      </c>
      <c r="Y158" s="99">
        <v>0</v>
      </c>
      <c r="DA158" s="63" t="s">
        <v>3064</v>
      </c>
    </row>
    <row r="159" spans="1:105" ht="12" customHeight="1" x14ac:dyDescent="0.25">
      <c r="A159" s="109" t="s">
        <v>120</v>
      </c>
      <c r="B159" s="110">
        <v>1.2979546599796947</v>
      </c>
      <c r="C159" s="110">
        <v>1.2908503448448052</v>
      </c>
      <c r="D159" s="110">
        <v>1.3150513019010592</v>
      </c>
      <c r="E159" s="110">
        <v>1.3680036575957097</v>
      </c>
      <c r="F159" s="110">
        <v>1.432479550563005</v>
      </c>
      <c r="G159" s="110">
        <v>1.5039494788786103</v>
      </c>
      <c r="H159" s="110">
        <v>1.5505594388935959</v>
      </c>
      <c r="I159" s="110">
        <v>1.5452168322519511</v>
      </c>
      <c r="J159" s="110">
        <v>1.4780074292214802</v>
      </c>
      <c r="K159" s="110">
        <v>1.6328996572926211</v>
      </c>
      <c r="L159" s="110">
        <v>1.761278781778264</v>
      </c>
      <c r="M159" s="110">
        <v>1.7755868049993664</v>
      </c>
      <c r="N159" s="110">
        <v>1.8227916488648919</v>
      </c>
      <c r="O159" s="110">
        <v>2.00852005405652</v>
      </c>
      <c r="P159" s="110">
        <v>2.008340258424433</v>
      </c>
      <c r="Q159" s="110">
        <v>2.1826354072548879</v>
      </c>
      <c r="R159" s="110">
        <v>2.1898139631424902</v>
      </c>
      <c r="S159" s="110">
        <v>2.3786272697146043</v>
      </c>
      <c r="T159" s="110">
        <v>2.5233060665648268</v>
      </c>
      <c r="U159" s="110">
        <v>2.540952636896749</v>
      </c>
      <c r="V159" s="110">
        <v>2.5731315991750314</v>
      </c>
      <c r="W159" s="110">
        <v>2.5959587980559014</v>
      </c>
      <c r="X159" s="110">
        <v>2.5222672098504759</v>
      </c>
      <c r="Y159" s="110">
        <v>2.5613163739441287</v>
      </c>
      <c r="DA159" s="60" t="s">
        <v>3065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129.07024092793608</v>
      </c>
      <c r="C161" s="118">
        <f t="shared" si="54"/>
        <v>130.94538198754771</v>
      </c>
      <c r="D161" s="118">
        <f t="shared" si="54"/>
        <v>129.94320393845234</v>
      </c>
      <c r="E161" s="118">
        <f t="shared" si="54"/>
        <v>134.88373883770024</v>
      </c>
      <c r="F161" s="118">
        <f t="shared" si="54"/>
        <v>134.9769384166203</v>
      </c>
      <c r="G161" s="118">
        <f t="shared" si="54"/>
        <v>145.54437942792353</v>
      </c>
      <c r="H161" s="118">
        <f t="shared" si="54"/>
        <v>144.97818634650176</v>
      </c>
      <c r="I161" s="118">
        <f t="shared" si="54"/>
        <v>139.6078093900916</v>
      </c>
      <c r="J161" s="118">
        <f t="shared" si="54"/>
        <v>135.87386304384191</v>
      </c>
      <c r="K161" s="118">
        <f t="shared" si="54"/>
        <v>147.60997179743677</v>
      </c>
      <c r="L161" s="118">
        <f t="shared" si="54"/>
        <v>175.07074482595968</v>
      </c>
      <c r="M161" s="118">
        <f t="shared" si="54"/>
        <v>154.74393759403799</v>
      </c>
      <c r="N161" s="118">
        <f t="shared" si="54"/>
        <v>173.48622390497425</v>
      </c>
      <c r="O161" s="118">
        <f t="shared" si="54"/>
        <v>166.7718797377064</v>
      </c>
      <c r="P161" s="118">
        <f t="shared" si="54"/>
        <v>148.14346908968216</v>
      </c>
      <c r="Q161" s="118">
        <f t="shared" si="54"/>
        <v>158.55866454945777</v>
      </c>
      <c r="R161" s="118">
        <f t="shared" ref="R161:V161" si="55">R162+R164+R166+R175</f>
        <v>159.07095682435673</v>
      </c>
      <c r="S161" s="118">
        <f t="shared" si="55"/>
        <v>165.87290468491955</v>
      </c>
      <c r="T161" s="118">
        <f t="shared" si="55"/>
        <v>163.55689382344528</v>
      </c>
      <c r="U161" s="118">
        <f t="shared" si="55"/>
        <v>157.17016303410068</v>
      </c>
      <c r="V161" s="118">
        <f t="shared" si="55"/>
        <v>147.78143316661209</v>
      </c>
      <c r="W161" s="118">
        <f t="shared" ref="W161:Y161" si="56">W162+W164+W166+W175</f>
        <v>176.17017569799387</v>
      </c>
      <c r="X161" s="118">
        <f t="shared" si="56"/>
        <v>144.9187878575616</v>
      </c>
      <c r="Y161" s="118">
        <f t="shared" si="56"/>
        <v>148.91032470851573</v>
      </c>
      <c r="DA161" s="129" t="s">
        <v>3066</v>
      </c>
    </row>
    <row r="162" spans="1:105" ht="12.95" customHeight="1" x14ac:dyDescent="0.25">
      <c r="A162" s="121" t="s">
        <v>57</v>
      </c>
      <c r="B162" s="123">
        <f t="shared" ref="B162:Y162" si="57">B163</f>
        <v>119.46481107686083</v>
      </c>
      <c r="C162" s="123">
        <f t="shared" si="57"/>
        <v>121.7628887594452</v>
      </c>
      <c r="D162" s="123">
        <f t="shared" si="57"/>
        <v>120.74953894034928</v>
      </c>
      <c r="E162" s="123">
        <f t="shared" si="57"/>
        <v>125.54325845889285</v>
      </c>
      <c r="F162" s="123">
        <f t="shared" si="57"/>
        <v>125.46263314093025</v>
      </c>
      <c r="G162" s="123">
        <f t="shared" si="57"/>
        <v>135.60405236074396</v>
      </c>
      <c r="H162" s="123">
        <f t="shared" si="57"/>
        <v>134.79842642377079</v>
      </c>
      <c r="I162" s="123">
        <f t="shared" si="57"/>
        <v>129.46550963164387</v>
      </c>
      <c r="J162" s="123">
        <f t="shared" si="57"/>
        <v>126.37489954727162</v>
      </c>
      <c r="K162" s="123">
        <f t="shared" si="57"/>
        <v>137.49130262559234</v>
      </c>
      <c r="L162" s="123">
        <f t="shared" si="57"/>
        <v>164.78639014751371</v>
      </c>
      <c r="M162" s="123">
        <f t="shared" si="57"/>
        <v>144.0823843365724</v>
      </c>
      <c r="N162" s="123">
        <f t="shared" si="57"/>
        <v>162.75584576394385</v>
      </c>
      <c r="O162" s="123">
        <f t="shared" si="57"/>
        <v>155.02315953752296</v>
      </c>
      <c r="P162" s="123">
        <f t="shared" si="57"/>
        <v>136.26290370520604</v>
      </c>
      <c r="Q162" s="123">
        <f t="shared" si="57"/>
        <v>145.67416697394978</v>
      </c>
      <c r="R162" s="123">
        <f t="shared" si="57"/>
        <v>145.22522815519656</v>
      </c>
      <c r="S162" s="123">
        <f t="shared" si="57"/>
        <v>152.49812103798695</v>
      </c>
      <c r="T162" s="123">
        <f t="shared" si="57"/>
        <v>149.23267858518454</v>
      </c>
      <c r="U162" s="123">
        <f t="shared" si="57"/>
        <v>142.89852505817234</v>
      </c>
      <c r="V162" s="123">
        <f t="shared" si="57"/>
        <v>133.8291197729215</v>
      </c>
      <c r="W162" s="123">
        <f t="shared" si="57"/>
        <v>161.15829622706318</v>
      </c>
      <c r="X162" s="123">
        <f t="shared" si="57"/>
        <v>130.30498140356431</v>
      </c>
      <c r="Y162" s="123">
        <f t="shared" si="57"/>
        <v>133.75130759127367</v>
      </c>
      <c r="DA162" s="130" t="s">
        <v>3067</v>
      </c>
    </row>
    <row r="163" spans="1:105" ht="12" customHeight="1" x14ac:dyDescent="0.25">
      <c r="A163" s="97" t="s">
        <v>53</v>
      </c>
      <c r="B163" s="110">
        <v>119.46481107686083</v>
      </c>
      <c r="C163" s="110">
        <v>121.7628887594452</v>
      </c>
      <c r="D163" s="110">
        <v>120.74953894034928</v>
      </c>
      <c r="E163" s="110">
        <v>125.54325845889285</v>
      </c>
      <c r="F163" s="110">
        <v>125.46263314093025</v>
      </c>
      <c r="G163" s="110">
        <v>135.60405236074396</v>
      </c>
      <c r="H163" s="110">
        <v>134.79842642377079</v>
      </c>
      <c r="I163" s="110">
        <v>129.46550963164387</v>
      </c>
      <c r="J163" s="110">
        <v>126.37489954727162</v>
      </c>
      <c r="K163" s="110">
        <v>137.49130262559234</v>
      </c>
      <c r="L163" s="110">
        <v>164.78639014751371</v>
      </c>
      <c r="M163" s="110">
        <v>144.0823843365724</v>
      </c>
      <c r="N163" s="110">
        <v>162.75584576394385</v>
      </c>
      <c r="O163" s="110">
        <v>155.02315953752296</v>
      </c>
      <c r="P163" s="110">
        <v>136.26290370520604</v>
      </c>
      <c r="Q163" s="110">
        <v>145.67416697394978</v>
      </c>
      <c r="R163" s="110">
        <v>145.22522815519656</v>
      </c>
      <c r="S163" s="110">
        <v>152.49812103798695</v>
      </c>
      <c r="T163" s="110">
        <v>149.23267858518454</v>
      </c>
      <c r="U163" s="110">
        <v>142.89852505817234</v>
      </c>
      <c r="V163" s="110">
        <v>133.8291197729215</v>
      </c>
      <c r="W163" s="110">
        <v>161.15829622706318</v>
      </c>
      <c r="X163" s="110">
        <v>130.30498140356431</v>
      </c>
      <c r="Y163" s="110">
        <v>133.75130759127367</v>
      </c>
      <c r="DA163" s="60" t="s">
        <v>3068</v>
      </c>
    </row>
    <row r="164" spans="1:105" ht="12.95" customHeight="1" x14ac:dyDescent="0.25">
      <c r="A164" s="121" t="s">
        <v>92</v>
      </c>
      <c r="B164" s="123">
        <f t="shared" ref="B164:Y164" si="58">B165</f>
        <v>3.5150520010546117E-2</v>
      </c>
      <c r="C164" s="123">
        <f t="shared" si="58"/>
        <v>3.9326586014748401E-2</v>
      </c>
      <c r="D164" s="123">
        <f t="shared" si="58"/>
        <v>4.3489917759926978E-2</v>
      </c>
      <c r="E164" s="123">
        <f t="shared" si="58"/>
        <v>4.2015406113498702E-2</v>
      </c>
      <c r="F164" s="123">
        <f t="shared" si="58"/>
        <v>3.9272682337822808E-2</v>
      </c>
      <c r="G164" s="123">
        <f t="shared" si="58"/>
        <v>3.6823382969970585E-2</v>
      </c>
      <c r="H164" s="123">
        <f t="shared" si="58"/>
        <v>3.4933573487992198E-2</v>
      </c>
      <c r="I164" s="123">
        <f t="shared" si="58"/>
        <v>3.6415556188188702E-2</v>
      </c>
      <c r="J164" s="123">
        <f t="shared" si="58"/>
        <v>4.0590871868980645E-2</v>
      </c>
      <c r="K164" s="123">
        <f t="shared" si="58"/>
        <v>5.0247874192373268E-2</v>
      </c>
      <c r="L164" s="123">
        <f t="shared" si="58"/>
        <v>7.6324556305960897E-2</v>
      </c>
      <c r="M164" s="123">
        <f t="shared" si="58"/>
        <v>9.4180541570950349E-2</v>
      </c>
      <c r="N164" s="123">
        <f t="shared" si="58"/>
        <v>0.13340744356852438</v>
      </c>
      <c r="O164" s="123">
        <f t="shared" si="58"/>
        <v>0.16697834735667721</v>
      </c>
      <c r="P164" s="123">
        <f t="shared" si="58"/>
        <v>0.20834061577753743</v>
      </c>
      <c r="Q164" s="123">
        <f t="shared" si="58"/>
        <v>0.20653346664546685</v>
      </c>
      <c r="R164" s="123">
        <f t="shared" si="58"/>
        <v>0.20725469388534892</v>
      </c>
      <c r="S164" s="123">
        <f t="shared" si="58"/>
        <v>0.20942929229886273</v>
      </c>
      <c r="T164" s="123">
        <f t="shared" si="58"/>
        <v>0.21599810103322031</v>
      </c>
      <c r="U164" s="123">
        <f t="shared" si="58"/>
        <v>0.20768994963981879</v>
      </c>
      <c r="V164" s="123">
        <f t="shared" si="58"/>
        <v>0.20435295081273275</v>
      </c>
      <c r="W164" s="123">
        <f t="shared" si="58"/>
        <v>0.19995380650940545</v>
      </c>
      <c r="X164" s="123">
        <f t="shared" si="58"/>
        <v>0.21304764772492349</v>
      </c>
      <c r="Y164" s="123">
        <f t="shared" si="58"/>
        <v>0.22080170958332065</v>
      </c>
      <c r="DA164" s="130" t="s">
        <v>3069</v>
      </c>
    </row>
    <row r="165" spans="1:105" ht="12" customHeight="1" x14ac:dyDescent="0.25">
      <c r="A165" s="97" t="s">
        <v>53</v>
      </c>
      <c r="B165" s="99">
        <f>RES_hhdet_tesh!B165/RES_summary!B$19</f>
        <v>3.5150520010546117E-2</v>
      </c>
      <c r="C165" s="99">
        <f>RES_hhdet_tesh!C165/RES_summary!C$19</f>
        <v>3.9326586014748401E-2</v>
      </c>
      <c r="D165" s="99">
        <f>RES_hhdet_tesh!D165/RES_summary!D$19</f>
        <v>4.3489917759926978E-2</v>
      </c>
      <c r="E165" s="99">
        <f>RES_hhdet_tesh!E165/RES_summary!E$19</f>
        <v>4.2015406113498702E-2</v>
      </c>
      <c r="F165" s="99">
        <f>RES_hhdet_tesh!F165/RES_summary!F$19</f>
        <v>3.9272682337822808E-2</v>
      </c>
      <c r="G165" s="99">
        <f>RES_hhdet_tesh!G165/RES_summary!G$19</f>
        <v>3.6823382969970585E-2</v>
      </c>
      <c r="H165" s="99">
        <f>RES_hhdet_tesh!H165/RES_summary!H$19</f>
        <v>3.4933573487992198E-2</v>
      </c>
      <c r="I165" s="99">
        <f>RES_hhdet_tesh!I165/RES_summary!I$19</f>
        <v>3.6415556188188702E-2</v>
      </c>
      <c r="J165" s="99">
        <f>RES_hhdet_tesh!J165/RES_summary!J$19</f>
        <v>4.0590871868980645E-2</v>
      </c>
      <c r="K165" s="99">
        <f>RES_hhdet_tesh!K165/RES_summary!K$19</f>
        <v>5.0247874192373268E-2</v>
      </c>
      <c r="L165" s="99">
        <f>RES_hhdet_tesh!L165/RES_summary!L$19</f>
        <v>7.6324556305960897E-2</v>
      </c>
      <c r="M165" s="99">
        <f>RES_hhdet_tesh!M165/RES_summary!M$19</f>
        <v>9.4180541570950349E-2</v>
      </c>
      <c r="N165" s="99">
        <f>RES_hhdet_tesh!N165/RES_summary!N$19</f>
        <v>0.13340744356852438</v>
      </c>
      <c r="O165" s="99">
        <f>RES_hhdet_tesh!O165/RES_summary!O$19</f>
        <v>0.16697834735667721</v>
      </c>
      <c r="P165" s="99">
        <f>RES_hhdet_tesh!P165/RES_summary!P$19</f>
        <v>0.20834061577753743</v>
      </c>
      <c r="Q165" s="99">
        <f>RES_hhdet_tesh!Q165/RES_summary!Q$19</f>
        <v>0.20653346664546685</v>
      </c>
      <c r="R165" s="99">
        <f>RES_hhdet_tesh!R165/RES_summary!R$19</f>
        <v>0.20725469388534892</v>
      </c>
      <c r="S165" s="99">
        <f>RES_hhdet_tesh!S165/RES_summary!S$19</f>
        <v>0.20942929229886273</v>
      </c>
      <c r="T165" s="99">
        <f>RES_hhdet_tesh!T165/RES_summary!T$19</f>
        <v>0.21599810103322031</v>
      </c>
      <c r="U165" s="99">
        <f>RES_hhdet_tesh!U165/RES_summary!U$19</f>
        <v>0.20768994963981879</v>
      </c>
      <c r="V165" s="99">
        <f>RES_hhdet_tesh!V165/RES_summary!V$19</f>
        <v>0.20435295081273275</v>
      </c>
      <c r="W165" s="99">
        <f>RES_hhdet_tesh!W165/RES_summary!W$19</f>
        <v>0.19995380650940545</v>
      </c>
      <c r="X165" s="99">
        <f>RES_hhdet_tesh!X165/RES_summary!X$19</f>
        <v>0.21304764772492349</v>
      </c>
      <c r="Y165" s="99">
        <f>RES_hhdet_tesh!Y165/RES_summary!Y$19</f>
        <v>0.22080170958332065</v>
      </c>
      <c r="DA165" s="63" t="s">
        <v>3070</v>
      </c>
    </row>
    <row r="166" spans="1:105" ht="12" customHeight="1" x14ac:dyDescent="0.25">
      <c r="A166" s="121" t="s">
        <v>55</v>
      </c>
      <c r="B166" s="123">
        <v>8.2723246710850216</v>
      </c>
      <c r="C166" s="123">
        <v>7.8523162972429237</v>
      </c>
      <c r="D166" s="123">
        <v>7.8351237784420809</v>
      </c>
      <c r="E166" s="123">
        <v>7.9304613150981771</v>
      </c>
      <c r="F166" s="123">
        <v>8.0425530427892049</v>
      </c>
      <c r="G166" s="123">
        <v>8.3995542053309968</v>
      </c>
      <c r="H166" s="123">
        <v>8.5942669103493738</v>
      </c>
      <c r="I166" s="123">
        <v>8.5606673700076055</v>
      </c>
      <c r="J166" s="123">
        <v>7.9803651954798189</v>
      </c>
      <c r="K166" s="123">
        <v>8.4355216403594326</v>
      </c>
      <c r="L166" s="123">
        <v>8.446751340361736</v>
      </c>
      <c r="M166" s="123">
        <v>8.7917859108952676</v>
      </c>
      <c r="N166" s="123">
        <v>8.7741790485969702</v>
      </c>
      <c r="O166" s="123">
        <v>9.5732217987702377</v>
      </c>
      <c r="P166" s="123">
        <v>9.6638845102741495</v>
      </c>
      <c r="Q166" s="123">
        <v>10.495328701607624</v>
      </c>
      <c r="R166" s="123">
        <v>11.448660012132342</v>
      </c>
      <c r="S166" s="123">
        <v>10.786727084919111</v>
      </c>
      <c r="T166" s="123">
        <v>11.584911070662697</v>
      </c>
      <c r="U166" s="123">
        <v>11.522995389391784</v>
      </c>
      <c r="V166" s="123">
        <v>11.17482884370285</v>
      </c>
      <c r="W166" s="123">
        <v>12.215966866365395</v>
      </c>
      <c r="X166" s="123">
        <v>11.878491596421895</v>
      </c>
      <c r="Y166" s="123">
        <v>12.376899033714604</v>
      </c>
      <c r="DA166" s="130" t="s">
        <v>3071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7.7716099499710891</v>
      </c>
      <c r="E167" s="99">
        <v>9.1029179995548919</v>
      </c>
      <c r="F167" s="99">
        <v>7.2158550640500208</v>
      </c>
      <c r="G167" s="99">
        <v>9.0202856140047789</v>
      </c>
      <c r="H167" s="99">
        <v>8.2977832453457268</v>
      </c>
      <c r="I167" s="99">
        <v>8.9632429760358203</v>
      </c>
      <c r="J167" s="99">
        <v>8.3284034208868096</v>
      </c>
      <c r="K167" s="99">
        <v>8.5564858749966284</v>
      </c>
      <c r="L167" s="99">
        <v>8.267614490713278</v>
      </c>
      <c r="M167" s="99">
        <v>8.9017259090614598</v>
      </c>
      <c r="N167" s="99">
        <v>8.0835473097788171</v>
      </c>
      <c r="O167" s="99">
        <v>8.7232789706147855</v>
      </c>
      <c r="P167" s="99">
        <v>12.647191610753163</v>
      </c>
      <c r="Q167" s="99">
        <v>9.1426397338170293</v>
      </c>
      <c r="R167" s="99">
        <v>10.636178168913519</v>
      </c>
      <c r="S167" s="99">
        <v>11.209497747036897</v>
      </c>
      <c r="T167" s="99">
        <v>11.131074093521704</v>
      </c>
      <c r="U167" s="99">
        <v>11.200479080660291</v>
      </c>
      <c r="V167" s="99">
        <v>10.785988264613808</v>
      </c>
      <c r="W167" s="99">
        <v>11.629378140037067</v>
      </c>
      <c r="X167" s="99">
        <v>12.166116177468982</v>
      </c>
      <c r="Y167" s="99">
        <v>12.871096741979615</v>
      </c>
      <c r="DA167" s="63" t="s">
        <v>3072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7.7704211173486479</v>
      </c>
      <c r="E168" s="99">
        <v>9.1055647909201642</v>
      </c>
      <c r="F168" s="99">
        <v>7.2182363187460421</v>
      </c>
      <c r="G168" s="99">
        <v>9.0221829793295214</v>
      </c>
      <c r="H168" s="99">
        <v>8.300273950138882</v>
      </c>
      <c r="I168" s="99">
        <v>8.9722026363873866</v>
      </c>
      <c r="J168" s="99">
        <v>8.3233850006798775</v>
      </c>
      <c r="K168" s="99">
        <v>8.555960267126693</v>
      </c>
      <c r="L168" s="99">
        <v>8.2736108191374669</v>
      </c>
      <c r="M168" s="99">
        <v>8.9173956128376162</v>
      </c>
      <c r="N168" s="99">
        <v>8.1101022176054496</v>
      </c>
      <c r="O168" s="99">
        <v>8.7613950422399753</v>
      </c>
      <c r="P168" s="99">
        <v>12.616241456519056</v>
      </c>
      <c r="Q168" s="99">
        <v>9.1044800724928265</v>
      </c>
      <c r="R168" s="99">
        <v>10.597616074045973</v>
      </c>
      <c r="S168" s="99">
        <v>11.092702715927908</v>
      </c>
      <c r="T168" s="99">
        <v>11.027127325506127</v>
      </c>
      <c r="U168" s="99">
        <v>10.848747998681315</v>
      </c>
      <c r="V168" s="99">
        <v>10.47590335963841</v>
      </c>
      <c r="W168" s="99">
        <v>11.571092218887674</v>
      </c>
      <c r="X168" s="99">
        <v>12.150311686494405</v>
      </c>
      <c r="Y168" s="99">
        <v>12.875418419106365</v>
      </c>
      <c r="DA168" s="63" t="s">
        <v>3073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5.316360683534838</v>
      </c>
      <c r="E169" s="102">
        <v>5.9694328093154185</v>
      </c>
      <c r="F169" s="102">
        <v>4.7587699794018876</v>
      </c>
      <c r="G169" s="102">
        <v>5.4250739179611518</v>
      </c>
      <c r="H169" s="102">
        <v>5.1728606268550497</v>
      </c>
      <c r="I169" s="102">
        <v>5.5204685157894691</v>
      </c>
      <c r="J169" s="102">
        <v>5.0782374081764559</v>
      </c>
      <c r="K169" s="102">
        <v>5.2610667838619305</v>
      </c>
      <c r="L169" s="102">
        <v>4.9589498270129351</v>
      </c>
      <c r="M169" s="102">
        <v>5.2572574279565218</v>
      </c>
      <c r="N169" s="102">
        <v>4.7497889805561293</v>
      </c>
      <c r="O169" s="102">
        <v>5.4074401160282921</v>
      </c>
      <c r="P169" s="102">
        <v>7.8072432273659933</v>
      </c>
      <c r="Q169" s="102">
        <v>5.8791965517700655</v>
      </c>
      <c r="R169" s="102">
        <v>7.179362266957944</v>
      </c>
      <c r="S169" s="102">
        <v>7.3118747463223865</v>
      </c>
      <c r="T169" s="102">
        <v>7.5740481585363035</v>
      </c>
      <c r="U169" s="102">
        <v>7.4958448795115515</v>
      </c>
      <c r="V169" s="102">
        <v>7.2013784125039679</v>
      </c>
      <c r="W169" s="102">
        <v>8.3199521075424183</v>
      </c>
      <c r="X169" s="102">
        <v>8.7816088376902393</v>
      </c>
      <c r="Y169" s="102">
        <v>9.3911008905673921</v>
      </c>
      <c r="DA169" s="131" t="s">
        <v>3074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2.4540604338138103</v>
      </c>
      <c r="E170" s="105">
        <v>3.1361319816047435</v>
      </c>
      <c r="F170" s="105">
        <v>2.4594663393441545</v>
      </c>
      <c r="G170" s="105">
        <v>3.5971090613683696</v>
      </c>
      <c r="H170" s="105">
        <v>3.1274133232838293</v>
      </c>
      <c r="I170" s="105">
        <v>3.4517341205979197</v>
      </c>
      <c r="J170" s="105">
        <v>3.2451475925034226</v>
      </c>
      <c r="K170" s="105">
        <v>3.2948934832647616</v>
      </c>
      <c r="L170" s="105">
        <v>3.3146609921245322</v>
      </c>
      <c r="M170" s="105">
        <v>3.6601381848810961</v>
      </c>
      <c r="N170" s="105">
        <v>3.3603132370493221</v>
      </c>
      <c r="O170" s="105">
        <v>3.3539549262116832</v>
      </c>
      <c r="P170" s="105">
        <v>4.8089982291530626</v>
      </c>
      <c r="Q170" s="105">
        <v>3.2252835207227593</v>
      </c>
      <c r="R170" s="105">
        <v>3.4182538070880293</v>
      </c>
      <c r="S170" s="105">
        <v>3.7808279696055207</v>
      </c>
      <c r="T170" s="105">
        <v>3.4530791669698235</v>
      </c>
      <c r="U170" s="105">
        <v>3.3529031191697629</v>
      </c>
      <c r="V170" s="105">
        <v>3.274524947134442</v>
      </c>
      <c r="W170" s="105">
        <v>3.2511401113452543</v>
      </c>
      <c r="X170" s="105">
        <v>3.3687028488041642</v>
      </c>
      <c r="Y170" s="105">
        <v>3.4843175285389747</v>
      </c>
      <c r="DA170" s="132" t="s">
        <v>3075</v>
      </c>
    </row>
    <row r="171" spans="1:105" ht="12" customHeight="1" x14ac:dyDescent="0.25">
      <c r="A171" s="106" t="s">
        <v>122</v>
      </c>
      <c r="B171" s="102">
        <v>8.2723246710850233</v>
      </c>
      <c r="C171" s="102">
        <v>7.8523168350681392</v>
      </c>
      <c r="D171" s="102">
        <v>7.835151702444267</v>
      </c>
      <c r="E171" s="102">
        <v>7.9289949343694621</v>
      </c>
      <c r="F171" s="102">
        <v>8.0440956489395781</v>
      </c>
      <c r="G171" s="102">
        <v>8.3978418026756749</v>
      </c>
      <c r="H171" s="102">
        <v>8.5953370587397941</v>
      </c>
      <c r="I171" s="102">
        <v>8.559632808105663</v>
      </c>
      <c r="J171" s="102">
        <v>7.9798378709584172</v>
      </c>
      <c r="K171" s="102">
        <v>8.4355046604289061</v>
      </c>
      <c r="L171" s="102">
        <v>8.4478844277082636</v>
      </c>
      <c r="M171" s="102">
        <v>8.7912649374175871</v>
      </c>
      <c r="N171" s="102">
        <v>8.776995715125393</v>
      </c>
      <c r="O171" s="102">
        <v>9.5768922901178897</v>
      </c>
      <c r="P171" s="102">
        <v>9.6486419827646852</v>
      </c>
      <c r="Q171" s="102">
        <v>10.50188004215028</v>
      </c>
      <c r="R171" s="102">
        <v>11.452531875746068</v>
      </c>
      <c r="S171" s="102">
        <v>10.785456116896487</v>
      </c>
      <c r="T171" s="102">
        <v>11.586700904378109</v>
      </c>
      <c r="U171" s="102">
        <v>11.52412629375716</v>
      </c>
      <c r="V171" s="102">
        <v>11.176283724059541</v>
      </c>
      <c r="W171" s="102">
        <v>12.218761805410614</v>
      </c>
      <c r="X171" s="102">
        <v>11.877671035356549</v>
      </c>
      <c r="Y171" s="102">
        <v>12.374770578283339</v>
      </c>
      <c r="DA171" s="131" t="s">
        <v>3076</v>
      </c>
    </row>
    <row r="172" spans="1:105" ht="12" customHeight="1" x14ac:dyDescent="0.25">
      <c r="A172" s="107" t="s">
        <v>121</v>
      </c>
      <c r="B172" s="105">
        <v>8.2723246710850233</v>
      </c>
      <c r="C172" s="105">
        <v>7.852311047822119</v>
      </c>
      <c r="D172" s="105">
        <v>7.8352870922661895</v>
      </c>
      <c r="E172" s="105">
        <v>7.9290604550173818</v>
      </c>
      <c r="F172" s="105">
        <v>8.044088700752285</v>
      </c>
      <c r="G172" s="105">
        <v>8.3978428678675918</v>
      </c>
      <c r="H172" s="105">
        <v>8.5952970137413516</v>
      </c>
      <c r="I172" s="105">
        <v>8.5546496671981753</v>
      </c>
      <c r="J172" s="105">
        <v>7.9730595170550451</v>
      </c>
      <c r="K172" s="105">
        <v>8.431916187143333</v>
      </c>
      <c r="L172" s="105">
        <v>8.4454691228921384</v>
      </c>
      <c r="M172" s="105">
        <v>8.791569138941778</v>
      </c>
      <c r="N172" s="105">
        <v>8.7793761581866505</v>
      </c>
      <c r="O172" s="105">
        <v>9.5794976051331666</v>
      </c>
      <c r="P172" s="105">
        <v>9.6488280765843157</v>
      </c>
      <c r="Q172" s="105">
        <v>10.497622117844957</v>
      </c>
      <c r="R172" s="105">
        <v>11.448302930508886</v>
      </c>
      <c r="S172" s="105">
        <v>10.783124572742439</v>
      </c>
      <c r="T172" s="105">
        <v>11.585506379154547</v>
      </c>
      <c r="U172" s="105">
        <v>11.524413291022558</v>
      </c>
      <c r="V172" s="105">
        <v>11.176492295320251</v>
      </c>
      <c r="W172" s="105">
        <v>12.216618242014976</v>
      </c>
      <c r="X172" s="105">
        <v>11.873261534869597</v>
      </c>
      <c r="Y172" s="105">
        <v>12.371021601718832</v>
      </c>
      <c r="DA172" s="132" t="s">
        <v>3077</v>
      </c>
    </row>
    <row r="173" spans="1:105" ht="12" customHeight="1" x14ac:dyDescent="0.25">
      <c r="A173" s="108" t="s">
        <v>53</v>
      </c>
      <c r="B173" s="99">
        <v>4.9687421715008639</v>
      </c>
      <c r="C173" s="99">
        <v>5.4850047382599909</v>
      </c>
      <c r="D173" s="99">
        <v>5.3607617714210614</v>
      </c>
      <c r="E173" s="99">
        <v>5.1969561224803158</v>
      </c>
      <c r="F173" s="99">
        <v>5.3036294660028229</v>
      </c>
      <c r="G173" s="99">
        <v>5.0498047831890753</v>
      </c>
      <c r="H173" s="99">
        <v>5.3572771991166803</v>
      </c>
      <c r="I173" s="99">
        <v>5.2648220994172368</v>
      </c>
      <c r="J173" s="99">
        <v>4.864553630476145</v>
      </c>
      <c r="K173" s="99">
        <v>5.1862600310097662</v>
      </c>
      <c r="L173" s="99">
        <v>5.0628100188967853</v>
      </c>
      <c r="M173" s="99">
        <v>5.1827370314817074</v>
      </c>
      <c r="N173" s="99">
        <v>5.1404901132344278</v>
      </c>
      <c r="O173" s="99">
        <v>5.9070575518969424</v>
      </c>
      <c r="P173" s="99">
        <v>5.9711612620533137</v>
      </c>
      <c r="Q173" s="99">
        <v>6.7817088820634783</v>
      </c>
      <c r="R173" s="99">
        <v>7.75608151781611</v>
      </c>
      <c r="S173" s="99">
        <v>7.1128015680979537</v>
      </c>
      <c r="T173" s="99">
        <v>7.9561876341280833</v>
      </c>
      <c r="U173" s="99">
        <v>7.967611550371978</v>
      </c>
      <c r="V173" s="99">
        <v>7.6886504609930206</v>
      </c>
      <c r="W173" s="99">
        <v>8.8126536059637122</v>
      </c>
      <c r="X173" s="99">
        <v>8.6120246622631189</v>
      </c>
      <c r="Y173" s="99">
        <v>9.0438970570202564</v>
      </c>
      <c r="DA173" s="63" t="s">
        <v>3078</v>
      </c>
    </row>
    <row r="174" spans="1:105" ht="12" customHeight="1" x14ac:dyDescent="0.25">
      <c r="A174" s="115" t="s">
        <v>52</v>
      </c>
      <c r="B174" s="110">
        <v>3.3035824995841607</v>
      </c>
      <c r="C174" s="110">
        <v>2.3673063095621294</v>
      </c>
      <c r="D174" s="110">
        <v>2.4745253208451272</v>
      </c>
      <c r="E174" s="110">
        <v>2.7321043325370651</v>
      </c>
      <c r="F174" s="110">
        <v>2.7404592347494616</v>
      </c>
      <c r="G174" s="110">
        <v>3.348038084678516</v>
      </c>
      <c r="H174" s="110">
        <v>3.2380198146246708</v>
      </c>
      <c r="I174" s="110">
        <v>3.2898275677809385</v>
      </c>
      <c r="J174" s="110">
        <v>3.1085058865789001</v>
      </c>
      <c r="K174" s="110">
        <v>3.2456561561335677</v>
      </c>
      <c r="L174" s="110">
        <v>3.3826591039953513</v>
      </c>
      <c r="M174" s="110">
        <v>3.6088321074600689</v>
      </c>
      <c r="N174" s="110">
        <v>3.6388860449522218</v>
      </c>
      <c r="O174" s="110">
        <v>3.6724400532362251</v>
      </c>
      <c r="P174" s="110">
        <v>3.6776668145309994</v>
      </c>
      <c r="Q174" s="110">
        <v>3.7159132357814793</v>
      </c>
      <c r="R174" s="110">
        <v>3.6922214126927759</v>
      </c>
      <c r="S174" s="110">
        <v>3.6703230046444855</v>
      </c>
      <c r="T174" s="110">
        <v>3.629318745026465</v>
      </c>
      <c r="U174" s="110">
        <v>3.5568017406505814</v>
      </c>
      <c r="V174" s="110">
        <v>3.4878418343272313</v>
      </c>
      <c r="W174" s="110">
        <v>3.4039646360512625</v>
      </c>
      <c r="X174" s="110">
        <v>3.2612368726064793</v>
      </c>
      <c r="Y174" s="110">
        <v>3.3271245446985782</v>
      </c>
      <c r="DA174" s="60" t="s">
        <v>3079</v>
      </c>
    </row>
    <row r="175" spans="1:105" ht="12" customHeight="1" x14ac:dyDescent="0.25">
      <c r="A175" s="121" t="s">
        <v>54</v>
      </c>
      <c r="B175" s="123">
        <v>1.2979546599796949</v>
      </c>
      <c r="C175" s="123">
        <v>1.2908503448448052</v>
      </c>
      <c r="D175" s="123">
        <v>1.3150513019010597</v>
      </c>
      <c r="E175" s="123">
        <v>1.3680036575957097</v>
      </c>
      <c r="F175" s="123">
        <v>1.4324795505630048</v>
      </c>
      <c r="G175" s="123">
        <v>1.5039494788786101</v>
      </c>
      <c r="H175" s="123">
        <v>1.5505594388935964</v>
      </c>
      <c r="I175" s="123">
        <v>1.5452168322519508</v>
      </c>
      <c r="J175" s="123">
        <v>1.4780074292214815</v>
      </c>
      <c r="K175" s="123">
        <v>1.632899657292622</v>
      </c>
      <c r="L175" s="123">
        <v>1.7612787817782656</v>
      </c>
      <c r="M175" s="123">
        <v>1.7755868049993633</v>
      </c>
      <c r="N175" s="123">
        <v>1.8227916488648828</v>
      </c>
      <c r="O175" s="123">
        <v>2.0085200540565151</v>
      </c>
      <c r="P175" s="123">
        <v>2.0083402584244285</v>
      </c>
      <c r="Q175" s="123">
        <v>2.182635407254895</v>
      </c>
      <c r="R175" s="123">
        <v>2.1898139631424876</v>
      </c>
      <c r="S175" s="123">
        <v>2.3786272697146202</v>
      </c>
      <c r="T175" s="123">
        <v>2.5233060665648384</v>
      </c>
      <c r="U175" s="123">
        <v>2.540952636896757</v>
      </c>
      <c r="V175" s="123">
        <v>2.5731315991750203</v>
      </c>
      <c r="W175" s="123">
        <v>2.5959587980559027</v>
      </c>
      <c r="X175" s="123">
        <v>2.5222672098504821</v>
      </c>
      <c r="Y175" s="123">
        <v>2.5613163739441229</v>
      </c>
      <c r="DA175" s="130" t="s">
        <v>3080</v>
      </c>
    </row>
    <row r="176" spans="1:105" ht="12" customHeight="1" x14ac:dyDescent="0.25">
      <c r="A176" s="97" t="s">
        <v>50</v>
      </c>
      <c r="B176" s="99">
        <v>0</v>
      </c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X176" s="99">
        <v>0</v>
      </c>
      <c r="Y176" s="99">
        <v>0</v>
      </c>
      <c r="DA176" s="63" t="s">
        <v>3081</v>
      </c>
    </row>
    <row r="177" spans="1:105" ht="12" customHeight="1" x14ac:dyDescent="0.25">
      <c r="A177" s="109" t="s">
        <v>120</v>
      </c>
      <c r="B177" s="110">
        <v>1.2979546599796949</v>
      </c>
      <c r="C177" s="110">
        <v>1.2908503448448052</v>
      </c>
      <c r="D177" s="110">
        <v>1.3150513019010597</v>
      </c>
      <c r="E177" s="110">
        <v>1.3680036575957097</v>
      </c>
      <c r="F177" s="110">
        <v>1.4324795505630048</v>
      </c>
      <c r="G177" s="110">
        <v>1.5039494788786101</v>
      </c>
      <c r="H177" s="110">
        <v>1.5505594388935964</v>
      </c>
      <c r="I177" s="110">
        <v>1.5452168322519508</v>
      </c>
      <c r="J177" s="110">
        <v>1.4780074292214815</v>
      </c>
      <c r="K177" s="110">
        <v>1.632899657292622</v>
      </c>
      <c r="L177" s="110">
        <v>1.7612787817782656</v>
      </c>
      <c r="M177" s="110">
        <v>1.7755868049993633</v>
      </c>
      <c r="N177" s="110">
        <v>1.8227916488648828</v>
      </c>
      <c r="O177" s="110">
        <v>2.0085200540565151</v>
      </c>
      <c r="P177" s="110">
        <v>2.0083402584244285</v>
      </c>
      <c r="Q177" s="110">
        <v>2.182635407254895</v>
      </c>
      <c r="R177" s="110">
        <v>2.1898139631424876</v>
      </c>
      <c r="S177" s="110">
        <v>2.3786272697146202</v>
      </c>
      <c r="T177" s="110">
        <v>2.5233060665648384</v>
      </c>
      <c r="U177" s="110">
        <v>2.540952636896757</v>
      </c>
      <c r="V177" s="110">
        <v>2.5731315991750203</v>
      </c>
      <c r="W177" s="110">
        <v>2.5959587980559027</v>
      </c>
      <c r="X177" s="110">
        <v>2.5222672098504821</v>
      </c>
      <c r="Y177" s="110">
        <v>2.5613163739441229</v>
      </c>
      <c r="DA177" s="60" t="s">
        <v>3082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0</v>
      </c>
      <c r="C3" s="118">
        <f t="shared" si="0"/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3084</v>
      </c>
    </row>
    <row r="4" spans="1:105" ht="12.95" customHeight="1" x14ac:dyDescent="0.25">
      <c r="A4" s="121" t="s">
        <v>57</v>
      </c>
      <c r="B4" s="123">
        <f t="shared" ref="B4:Q4" si="3">SUM(B5:B6)</f>
        <v>0</v>
      </c>
      <c r="C4" s="123">
        <f t="shared" si="3"/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3085</v>
      </c>
    </row>
    <row r="5" spans="1:105" ht="12" customHeight="1" x14ac:dyDescent="0.25">
      <c r="A5" s="97" t="s">
        <v>51</v>
      </c>
      <c r="B5" s="99">
        <v>0</v>
      </c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X5" s="99">
        <v>0</v>
      </c>
      <c r="Y5" s="99">
        <v>0</v>
      </c>
      <c r="DA5" s="63" t="s">
        <v>3086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3087</v>
      </c>
    </row>
    <row r="7" spans="1:105" ht="12.95" customHeight="1" x14ac:dyDescent="0.25">
      <c r="A7" s="121" t="s">
        <v>92</v>
      </c>
      <c r="B7" s="123">
        <f t="shared" ref="B7:Y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3088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3089</v>
      </c>
    </row>
    <row r="9" spans="1:105" ht="12" customHeight="1" x14ac:dyDescent="0.25">
      <c r="A9" s="121" t="s">
        <v>55</v>
      </c>
      <c r="B9" s="123">
        <v>0</v>
      </c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3090</v>
      </c>
    </row>
    <row r="10" spans="1:105" ht="12" customHeight="1" x14ac:dyDescent="0.25">
      <c r="A10" s="97" t="s">
        <v>143</v>
      </c>
      <c r="B10" s="99">
        <v>0</v>
      </c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3091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3092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3093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3094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3095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3096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3097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3098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3099</v>
      </c>
    </row>
    <row r="19" spans="1:105" ht="12" customHeight="1" x14ac:dyDescent="0.25">
      <c r="A19" s="121" t="s">
        <v>54</v>
      </c>
      <c r="B19" s="123">
        <v>0</v>
      </c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3100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3101</v>
      </c>
    </row>
    <row r="21" spans="1:105" ht="12" customHeight="1" x14ac:dyDescent="0.25">
      <c r="A21" s="97" t="s">
        <v>50</v>
      </c>
      <c r="B21" s="99">
        <v>0</v>
      </c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3102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3103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0</v>
      </c>
      <c r="C24" s="118">
        <f t="shared" si="7"/>
        <v>0</v>
      </c>
      <c r="D24" s="118">
        <f t="shared" si="7"/>
        <v>50.789803682330749</v>
      </c>
      <c r="E24" s="118">
        <f t="shared" si="7"/>
        <v>60.058900218941098</v>
      </c>
      <c r="F24" s="118">
        <f t="shared" si="7"/>
        <v>45.74147811184578</v>
      </c>
      <c r="G24" s="118">
        <f t="shared" si="7"/>
        <v>60.197253716989245</v>
      </c>
      <c r="H24" s="118">
        <f t="shared" si="7"/>
        <v>53.923822324664727</v>
      </c>
      <c r="I24" s="118">
        <f t="shared" si="7"/>
        <v>56.731607550075751</v>
      </c>
      <c r="J24" s="118">
        <f t="shared" si="7"/>
        <v>53.744085741471494</v>
      </c>
      <c r="K24" s="118">
        <f t="shared" si="7"/>
        <v>54.16674509610381</v>
      </c>
      <c r="L24" s="118">
        <f t="shared" si="7"/>
        <v>65.836578391902961</v>
      </c>
      <c r="M24" s="118">
        <f t="shared" si="7"/>
        <v>61.206486835719346</v>
      </c>
      <c r="N24" s="118">
        <f t="shared" si="7"/>
        <v>59.121322819628688</v>
      </c>
      <c r="O24" s="118">
        <f t="shared" si="7"/>
        <v>54.184621708502355</v>
      </c>
      <c r="P24" s="118">
        <f t="shared" si="7"/>
        <v>69.690115430129339</v>
      </c>
      <c r="Q24" s="118">
        <f t="shared" si="7"/>
        <v>47.143703839236792</v>
      </c>
      <c r="R24" s="118">
        <f t="shared" ref="R24:V24" si="8">R25+R28+R30+R39</f>
        <v>53.423515465046243</v>
      </c>
      <c r="S24" s="118">
        <f t="shared" si="8"/>
        <v>54.201964541366763</v>
      </c>
      <c r="T24" s="118">
        <f t="shared" si="8"/>
        <v>49.925804353669264</v>
      </c>
      <c r="U24" s="118">
        <f t="shared" si="8"/>
        <v>48.536892247735395</v>
      </c>
      <c r="V24" s="118">
        <f t="shared" si="8"/>
        <v>47.914862693891472</v>
      </c>
      <c r="W24" s="118">
        <f t="shared" ref="W24:Y24" si="9">W25+W28+W30+W39</f>
        <v>46.44694071497149</v>
      </c>
      <c r="X24" s="118">
        <f t="shared" si="9"/>
        <v>43.901905110012947</v>
      </c>
      <c r="Y24" s="118">
        <f t="shared" si="9"/>
        <v>41.165066075603981</v>
      </c>
      <c r="DA24" s="129" t="s">
        <v>3104</v>
      </c>
    </row>
    <row r="25" spans="1:105" ht="12.95" customHeight="1" x14ac:dyDescent="0.25">
      <c r="A25" s="121" t="s">
        <v>57</v>
      </c>
      <c r="B25" s="123">
        <f t="shared" ref="B25:Q25" si="10">SUM(B26:B27)</f>
        <v>0</v>
      </c>
      <c r="C25" s="123">
        <f t="shared" si="10"/>
        <v>0</v>
      </c>
      <c r="D25" s="123">
        <f t="shared" si="10"/>
        <v>50.775034940765423</v>
      </c>
      <c r="E25" s="123">
        <f t="shared" si="10"/>
        <v>60.041858132069535</v>
      </c>
      <c r="F25" s="123">
        <f t="shared" si="10"/>
        <v>45.728980149900636</v>
      </c>
      <c r="G25" s="123">
        <f t="shared" si="10"/>
        <v>60.182826344515611</v>
      </c>
      <c r="H25" s="123">
        <f t="shared" si="10"/>
        <v>53.91205288997309</v>
      </c>
      <c r="I25" s="123">
        <f t="shared" si="10"/>
        <v>56.718554991364023</v>
      </c>
      <c r="J25" s="123">
        <f t="shared" si="10"/>
        <v>53.733703549500937</v>
      </c>
      <c r="K25" s="123">
        <f t="shared" si="10"/>
        <v>54.157480551113906</v>
      </c>
      <c r="L25" s="123">
        <f t="shared" si="10"/>
        <v>65.831933486219796</v>
      </c>
      <c r="M25" s="123">
        <f t="shared" si="10"/>
        <v>61.203081306152058</v>
      </c>
      <c r="N25" s="123">
        <f t="shared" si="10"/>
        <v>59.118432483491148</v>
      </c>
      <c r="O25" s="123">
        <f t="shared" si="10"/>
        <v>54.180271318704285</v>
      </c>
      <c r="P25" s="123">
        <f t="shared" si="10"/>
        <v>69.684693197603409</v>
      </c>
      <c r="Q25" s="123">
        <f t="shared" si="10"/>
        <v>47.139353252940523</v>
      </c>
      <c r="R25" s="123">
        <f t="shared" ref="R25:V25" si="11">SUM(R26:R27)</f>
        <v>53.418218135673989</v>
      </c>
      <c r="S25" s="123">
        <f t="shared" si="11"/>
        <v>54.196142512386182</v>
      </c>
      <c r="T25" s="123">
        <f t="shared" si="11"/>
        <v>49.920218473982324</v>
      </c>
      <c r="U25" s="123">
        <f t="shared" si="11"/>
        <v>48.533337944382453</v>
      </c>
      <c r="V25" s="123">
        <f t="shared" si="11"/>
        <v>47.913245563741583</v>
      </c>
      <c r="W25" s="123">
        <f t="shared" ref="W25:Y25" si="12">SUM(W26:W27)</f>
        <v>46.44694071497149</v>
      </c>
      <c r="X25" s="123">
        <f t="shared" si="12"/>
        <v>43.901905110012947</v>
      </c>
      <c r="Y25" s="123">
        <f t="shared" si="12"/>
        <v>41.165066075603981</v>
      </c>
      <c r="DA25" s="130" t="s">
        <v>3105</v>
      </c>
    </row>
    <row r="26" spans="1:105" ht="12" customHeight="1" x14ac:dyDescent="0.25">
      <c r="A26" s="97" t="s">
        <v>74</v>
      </c>
      <c r="B26" s="99">
        <v>0</v>
      </c>
      <c r="C26" s="99">
        <v>0</v>
      </c>
      <c r="D26" s="99">
        <v>50.775034940765423</v>
      </c>
      <c r="E26" s="99">
        <v>60.041858132069535</v>
      </c>
      <c r="F26" s="99">
        <v>45.728980149900636</v>
      </c>
      <c r="G26" s="99">
        <v>60.182826344515611</v>
      </c>
      <c r="H26" s="99">
        <v>53.91205288997309</v>
      </c>
      <c r="I26" s="99">
        <v>56.718554991364023</v>
      </c>
      <c r="J26" s="99">
        <v>53.733703549500937</v>
      </c>
      <c r="K26" s="99">
        <v>54.157480551113906</v>
      </c>
      <c r="L26" s="99">
        <v>65.831933486219796</v>
      </c>
      <c r="M26" s="99">
        <v>61.203081306152058</v>
      </c>
      <c r="N26" s="99">
        <v>59.118432483491148</v>
      </c>
      <c r="O26" s="99">
        <v>54.180271318704285</v>
      </c>
      <c r="P26" s="99">
        <v>69.684693197603409</v>
      </c>
      <c r="Q26" s="99">
        <v>47.139353252940523</v>
      </c>
      <c r="R26" s="99">
        <v>53.418218135673989</v>
      </c>
      <c r="S26" s="99">
        <v>54.196142512386182</v>
      </c>
      <c r="T26" s="99">
        <v>49.920218473982324</v>
      </c>
      <c r="U26" s="99">
        <v>48.533337944382453</v>
      </c>
      <c r="V26" s="99">
        <v>47.913245563741583</v>
      </c>
      <c r="W26" s="99">
        <v>46.44694071497149</v>
      </c>
      <c r="X26" s="99">
        <v>43.901905110012947</v>
      </c>
      <c r="Y26" s="99">
        <v>41.165066075603981</v>
      </c>
      <c r="DA26" s="63" t="s">
        <v>3106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3107</v>
      </c>
    </row>
    <row r="28" spans="1:105" ht="12.95" customHeight="1" x14ac:dyDescent="0.25">
      <c r="A28" s="121" t="s">
        <v>92</v>
      </c>
      <c r="B28" s="123">
        <f t="shared" ref="B28:Y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3108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3109</v>
      </c>
    </row>
    <row r="30" spans="1:105" ht="12" customHeight="1" x14ac:dyDescent="0.25">
      <c r="A30" s="121" t="s">
        <v>55</v>
      </c>
      <c r="B30" s="123">
        <v>0</v>
      </c>
      <c r="C30" s="123">
        <v>0</v>
      </c>
      <c r="D30" s="123">
        <v>1.4768741565328185E-2</v>
      </c>
      <c r="E30" s="123">
        <v>1.7042086871560662E-2</v>
      </c>
      <c r="F30" s="123">
        <v>1.2497961945143245E-2</v>
      </c>
      <c r="G30" s="123">
        <v>1.4427372473631688E-2</v>
      </c>
      <c r="H30" s="123">
        <v>1.1769434691634356E-2</v>
      </c>
      <c r="I30" s="123">
        <v>1.3052558711726527E-2</v>
      </c>
      <c r="J30" s="123">
        <v>1.0382191970555338E-2</v>
      </c>
      <c r="K30" s="123">
        <v>9.2645449899027635E-3</v>
      </c>
      <c r="L30" s="123">
        <v>4.6449056831630474E-3</v>
      </c>
      <c r="M30" s="123">
        <v>3.4055295672914977E-3</v>
      </c>
      <c r="N30" s="123">
        <v>2.8903361375387923E-3</v>
      </c>
      <c r="O30" s="123">
        <v>4.3503897980726692E-3</v>
      </c>
      <c r="P30" s="123">
        <v>5.4222325259367212E-3</v>
      </c>
      <c r="Q30" s="123">
        <v>4.3505862962656631E-3</v>
      </c>
      <c r="R30" s="123">
        <v>5.2973293722530729E-3</v>
      </c>
      <c r="S30" s="123">
        <v>5.8220289805805637E-3</v>
      </c>
      <c r="T30" s="123">
        <v>5.5858796869429021E-3</v>
      </c>
      <c r="U30" s="123">
        <v>3.5543033529416373E-3</v>
      </c>
      <c r="V30" s="123">
        <v>1.6171301498884552E-3</v>
      </c>
      <c r="W30" s="123">
        <v>0</v>
      </c>
      <c r="X30" s="123">
        <v>0</v>
      </c>
      <c r="Y30" s="123">
        <v>0</v>
      </c>
      <c r="DA30" s="130" t="s">
        <v>3110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2.466379841409807</v>
      </c>
      <c r="E31" s="99">
        <v>2.8835210986680648</v>
      </c>
      <c r="F31" s="99">
        <v>2.2850440423036904</v>
      </c>
      <c r="G31" s="99">
        <v>2.8545586965685557</v>
      </c>
      <c r="H31" s="99">
        <v>2.6262652840475522</v>
      </c>
      <c r="I31" s="99">
        <v>2.8340368102836222</v>
      </c>
      <c r="J31" s="99">
        <v>2.6341104199580405</v>
      </c>
      <c r="K31" s="99">
        <v>2.7083353187149077</v>
      </c>
      <c r="L31" s="99">
        <v>2.61198529583202</v>
      </c>
      <c r="M31" s="99">
        <v>2.8095618930154851</v>
      </c>
      <c r="N31" s="99">
        <v>2.4856890782833614</v>
      </c>
      <c r="O31" s="99">
        <v>2.6421367373628009</v>
      </c>
      <c r="P31" s="99">
        <v>3.6347032032195825</v>
      </c>
      <c r="Q31" s="99">
        <v>2.6292043183765492</v>
      </c>
      <c r="R31" s="99">
        <v>3.0618563771622762</v>
      </c>
      <c r="S31" s="99">
        <v>3.2312260842222127</v>
      </c>
      <c r="T31" s="99">
        <v>3.2156047397834637</v>
      </c>
      <c r="U31" s="99">
        <v>3.166884287470999</v>
      </c>
      <c r="V31" s="99">
        <v>2.9253884411482152</v>
      </c>
      <c r="W31" s="99">
        <v>0</v>
      </c>
      <c r="X31" s="99">
        <v>0</v>
      </c>
      <c r="Y31" s="99">
        <v>0</v>
      </c>
      <c r="DA31" s="63" t="s">
        <v>3111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3112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3113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3114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3115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3116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3117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3118</v>
      </c>
    </row>
    <row r="39" spans="1:105" ht="12" customHeight="1" x14ac:dyDescent="0.25">
      <c r="A39" s="121" t="s">
        <v>54</v>
      </c>
      <c r="B39" s="123">
        <v>0</v>
      </c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X39" s="123">
        <v>0</v>
      </c>
      <c r="Y39" s="123">
        <v>0</v>
      </c>
      <c r="DA39" s="130" t="s">
        <v>3119</v>
      </c>
    </row>
    <row r="40" spans="1:105" ht="12" customHeight="1" x14ac:dyDescent="0.25">
      <c r="A40" s="97" t="s">
        <v>50</v>
      </c>
      <c r="B40" s="99">
        <v>0</v>
      </c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X40" s="99">
        <v>0</v>
      </c>
      <c r="Y40" s="99">
        <v>0</v>
      </c>
      <c r="DA40" s="63" t="s">
        <v>3120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3121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76.561696620455407</v>
      </c>
      <c r="C43" s="118">
        <f t="shared" si="14"/>
        <v>78.198041452027212</v>
      </c>
      <c r="D43" s="118">
        <f t="shared" si="14"/>
        <v>78.148961028722823</v>
      </c>
      <c r="E43" s="118">
        <f t="shared" si="14"/>
        <v>81.916683565256037</v>
      </c>
      <c r="F43" s="118">
        <f t="shared" si="14"/>
        <v>65.86107642217307</v>
      </c>
      <c r="G43" s="118">
        <f t="shared" si="14"/>
        <v>99.307274836965306</v>
      </c>
      <c r="H43" s="118">
        <f t="shared" si="14"/>
        <v>83.428052748093776</v>
      </c>
      <c r="I43" s="118">
        <f t="shared" si="14"/>
        <v>77.934991875465116</v>
      </c>
      <c r="J43" s="118">
        <f t="shared" si="14"/>
        <v>78.85912350350921</v>
      </c>
      <c r="K43" s="118">
        <f t="shared" si="14"/>
        <v>81.302309998059968</v>
      </c>
      <c r="L43" s="118">
        <f t="shared" si="14"/>
        <v>85.370995773393091</v>
      </c>
      <c r="M43" s="118">
        <f t="shared" si="14"/>
        <v>78.964769194233583</v>
      </c>
      <c r="N43" s="118">
        <f t="shared" si="14"/>
        <v>79.428308278525051</v>
      </c>
      <c r="O43" s="118">
        <f t="shared" si="14"/>
        <v>74.107392263408784</v>
      </c>
      <c r="P43" s="118">
        <f t="shared" si="14"/>
        <v>67.428868760826006</v>
      </c>
      <c r="Q43" s="118">
        <f t="shared" si="14"/>
        <v>69.927152062265819</v>
      </c>
      <c r="R43" s="118">
        <f t="shared" ref="R43:V43" si="15">R44+R47+R49+R58</f>
        <v>66.340498181712377</v>
      </c>
      <c r="S43" s="118">
        <f t="shared" si="15"/>
        <v>68.129536580911392</v>
      </c>
      <c r="T43" s="118">
        <f t="shared" si="15"/>
        <v>62.430498178654027</v>
      </c>
      <c r="U43" s="118">
        <f t="shared" si="15"/>
        <v>60.822278115318554</v>
      </c>
      <c r="V43" s="118">
        <f t="shared" si="15"/>
        <v>62.487086908805097</v>
      </c>
      <c r="W43" s="118">
        <f t="shared" ref="W43:Y43" si="16">W44+W47+W49+W58</f>
        <v>63.77758650513303</v>
      </c>
      <c r="X43" s="118">
        <f t="shared" si="16"/>
        <v>50.957427012746471</v>
      </c>
      <c r="Y43" s="118">
        <f t="shared" si="16"/>
        <v>50.14191196805276</v>
      </c>
      <c r="DA43" s="129" t="s">
        <v>3122</v>
      </c>
    </row>
    <row r="44" spans="1:105" ht="12.95" customHeight="1" x14ac:dyDescent="0.25">
      <c r="A44" s="121" t="s">
        <v>57</v>
      </c>
      <c r="B44" s="123">
        <f t="shared" ref="B44:Q44" si="17">SUM(B45:B46)</f>
        <v>72.162342724286916</v>
      </c>
      <c r="C44" s="123">
        <f t="shared" si="17"/>
        <v>74.086647847815826</v>
      </c>
      <c r="D44" s="123">
        <f t="shared" si="17"/>
        <v>74.055723630360632</v>
      </c>
      <c r="E44" s="123">
        <f t="shared" si="17"/>
        <v>77.736482542838388</v>
      </c>
      <c r="F44" s="123">
        <f t="shared" si="17"/>
        <v>62.431722746985493</v>
      </c>
      <c r="G44" s="123">
        <f t="shared" si="17"/>
        <v>94.397893539166915</v>
      </c>
      <c r="H44" s="123">
        <f t="shared" si="17"/>
        <v>79.25828658651686</v>
      </c>
      <c r="I44" s="123">
        <f t="shared" si="17"/>
        <v>73.927479173835806</v>
      </c>
      <c r="J44" s="123">
        <f t="shared" si="17"/>
        <v>74.926635558661133</v>
      </c>
      <c r="K44" s="123">
        <f t="shared" si="17"/>
        <v>77.163103237609945</v>
      </c>
      <c r="L44" s="123">
        <f t="shared" si="17"/>
        <v>81.883380094382076</v>
      </c>
      <c r="M44" s="123">
        <f t="shared" si="17"/>
        <v>75.20701928297251</v>
      </c>
      <c r="N44" s="123">
        <f t="shared" si="17"/>
        <v>75.668396857851789</v>
      </c>
      <c r="O44" s="123">
        <f t="shared" si="17"/>
        <v>69.977653486517511</v>
      </c>
      <c r="P44" s="123">
        <f t="shared" si="17"/>
        <v>63.346678558517937</v>
      </c>
      <c r="Q44" s="123">
        <f t="shared" si="17"/>
        <v>65.352390268405458</v>
      </c>
      <c r="R44" s="123">
        <f t="shared" ref="R44:V44" si="18">SUM(R45:R46)</f>
        <v>61.954537791514255</v>
      </c>
      <c r="S44" s="123">
        <f t="shared" si="18"/>
        <v>63.908732620327712</v>
      </c>
      <c r="T44" s="123">
        <f t="shared" si="18"/>
        <v>58.211155269141727</v>
      </c>
      <c r="U44" s="123">
        <f t="shared" si="18"/>
        <v>56.564925816693751</v>
      </c>
      <c r="V44" s="123">
        <f t="shared" si="18"/>
        <v>58.164755824282032</v>
      </c>
      <c r="W44" s="123">
        <f t="shared" ref="W44:Y44" si="19">SUM(W45:W46)</f>
        <v>61.535516130673152</v>
      </c>
      <c r="X44" s="123">
        <f t="shared" si="19"/>
        <v>49.086537990573419</v>
      </c>
      <c r="Y44" s="123">
        <f t="shared" si="19"/>
        <v>48.470786183330468</v>
      </c>
      <c r="DA44" s="130" t="s">
        <v>3123</v>
      </c>
    </row>
    <row r="45" spans="1:105" ht="12" customHeight="1" x14ac:dyDescent="0.25">
      <c r="A45" s="97" t="s">
        <v>211</v>
      </c>
      <c r="B45" s="99">
        <v>72.162342724286916</v>
      </c>
      <c r="C45" s="99">
        <v>74.086647847815826</v>
      </c>
      <c r="D45" s="99">
        <v>74.055723630360632</v>
      </c>
      <c r="E45" s="99">
        <v>77.736482542838388</v>
      </c>
      <c r="F45" s="99">
        <v>62.431722746985493</v>
      </c>
      <c r="G45" s="99">
        <v>94.397893539166915</v>
      </c>
      <c r="H45" s="99">
        <v>79.25828658651686</v>
      </c>
      <c r="I45" s="99">
        <v>73.927479173835806</v>
      </c>
      <c r="J45" s="99">
        <v>74.926635558661133</v>
      </c>
      <c r="K45" s="99">
        <v>77.163103237609945</v>
      </c>
      <c r="L45" s="99">
        <v>81.883380094382076</v>
      </c>
      <c r="M45" s="99">
        <v>75.20701928297251</v>
      </c>
      <c r="N45" s="99">
        <v>75.668396857851789</v>
      </c>
      <c r="O45" s="99">
        <v>69.977653486517511</v>
      </c>
      <c r="P45" s="99">
        <v>63.346678558517937</v>
      </c>
      <c r="Q45" s="99">
        <v>65.352390268405458</v>
      </c>
      <c r="R45" s="99">
        <v>61.954537791514255</v>
      </c>
      <c r="S45" s="99">
        <v>63.908732620327712</v>
      </c>
      <c r="T45" s="99">
        <v>58.211155269141727</v>
      </c>
      <c r="U45" s="99">
        <v>56.564925816693751</v>
      </c>
      <c r="V45" s="99">
        <v>58.164755824282032</v>
      </c>
      <c r="W45" s="99">
        <v>61.535516130673152</v>
      </c>
      <c r="X45" s="99">
        <v>49.086537990573419</v>
      </c>
      <c r="Y45" s="99">
        <v>48.470786183330468</v>
      </c>
      <c r="DA45" s="63" t="s">
        <v>3124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3125</v>
      </c>
    </row>
    <row r="47" spans="1:105" ht="12.95" customHeight="1" x14ac:dyDescent="0.25">
      <c r="A47" s="121" t="s">
        <v>92</v>
      </c>
      <c r="B47" s="123">
        <f t="shared" ref="B47:Y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3126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3127</v>
      </c>
    </row>
    <row r="49" spans="1:105" ht="12" customHeight="1" x14ac:dyDescent="0.25">
      <c r="A49" s="121" t="s">
        <v>55</v>
      </c>
      <c r="B49" s="123">
        <v>4.3993538961684866</v>
      </c>
      <c r="C49" s="123">
        <v>4.1113936042113934</v>
      </c>
      <c r="D49" s="123">
        <v>4.0932373983621897</v>
      </c>
      <c r="E49" s="123">
        <v>4.1802010224176449</v>
      </c>
      <c r="F49" s="123">
        <v>3.4293536751875844</v>
      </c>
      <c r="G49" s="123">
        <v>4.9093812977983964</v>
      </c>
      <c r="H49" s="123">
        <v>4.1697661615769208</v>
      </c>
      <c r="I49" s="123">
        <v>4.0075127016293113</v>
      </c>
      <c r="J49" s="123">
        <v>3.9324879448480781</v>
      </c>
      <c r="K49" s="123">
        <v>4.1392067604500244</v>
      </c>
      <c r="L49" s="123">
        <v>3.4876156790110087</v>
      </c>
      <c r="M49" s="123">
        <v>3.7577499112610737</v>
      </c>
      <c r="N49" s="123">
        <v>3.7599114206732618</v>
      </c>
      <c r="O49" s="123">
        <v>4.1297387768912666</v>
      </c>
      <c r="P49" s="123">
        <v>4.0821902023080732</v>
      </c>
      <c r="Q49" s="123">
        <v>4.5747617938603558</v>
      </c>
      <c r="R49" s="123">
        <v>4.3859603901981252</v>
      </c>
      <c r="S49" s="123">
        <v>4.2208039605836811</v>
      </c>
      <c r="T49" s="123">
        <v>4.2193429095122985</v>
      </c>
      <c r="U49" s="123">
        <v>4.2573522986248031</v>
      </c>
      <c r="V49" s="123">
        <v>4.3223310845230651</v>
      </c>
      <c r="W49" s="123">
        <v>2.2420703744598804</v>
      </c>
      <c r="X49" s="123">
        <v>1.8708890221730552</v>
      </c>
      <c r="Y49" s="123">
        <v>1.6711257847222936</v>
      </c>
      <c r="DA49" s="130" t="s">
        <v>3128</v>
      </c>
    </row>
    <row r="50" spans="1:105" ht="12" customHeight="1" x14ac:dyDescent="0.25">
      <c r="A50" s="97" t="s">
        <v>138</v>
      </c>
      <c r="B50" s="99">
        <v>4.5803764331662027</v>
      </c>
      <c r="C50" s="99">
        <v>4.279930192811003</v>
      </c>
      <c r="D50" s="99">
        <v>4.2609221987621257</v>
      </c>
      <c r="E50" s="99">
        <v>4.3510640708548411</v>
      </c>
      <c r="F50" s="99">
        <v>3.5691204980096849</v>
      </c>
      <c r="G50" s="99">
        <v>5.1088862826380694</v>
      </c>
      <c r="H50" s="99">
        <v>4.3388119673690104</v>
      </c>
      <c r="I50" s="99">
        <v>4.1703392384443649</v>
      </c>
      <c r="J50" s="99">
        <v>4.0925431299112258</v>
      </c>
      <c r="K50" s="99">
        <v>4.3073494016305638</v>
      </c>
      <c r="L50" s="99">
        <v>3.6292612777367164</v>
      </c>
      <c r="M50" s="99">
        <v>3.9095838891750647</v>
      </c>
      <c r="N50" s="99">
        <v>3.9115427896699253</v>
      </c>
      <c r="O50" s="99">
        <v>4.2952489789194201</v>
      </c>
      <c r="P50" s="99">
        <v>4.2452026088183876</v>
      </c>
      <c r="Q50" s="99">
        <v>4.7565535801270533</v>
      </c>
      <c r="R50" s="99">
        <v>4.5598535522467074</v>
      </c>
      <c r="S50" s="99">
        <v>4.3904928283366713</v>
      </c>
      <c r="T50" s="99">
        <v>4.3916132265530843</v>
      </c>
      <c r="U50" s="99">
        <v>4.6936659277057036</v>
      </c>
      <c r="V50" s="99">
        <v>5.2737206920833293</v>
      </c>
      <c r="W50" s="99">
        <v>3.5503986147560473</v>
      </c>
      <c r="X50" s="99">
        <v>3.9147612731892636</v>
      </c>
      <c r="Y50" s="99">
        <v>3.6944153455017292</v>
      </c>
      <c r="DA50" s="63" t="s">
        <v>3129</v>
      </c>
    </row>
    <row r="51" spans="1:105" ht="12" customHeight="1" x14ac:dyDescent="0.25">
      <c r="A51" s="97" t="s">
        <v>137</v>
      </c>
      <c r="B51" s="99">
        <v>2.7512223560916556</v>
      </c>
      <c r="C51" s="99">
        <v>2.9912026153530147</v>
      </c>
      <c r="D51" s="99">
        <v>2.9156082850500193</v>
      </c>
      <c r="E51" s="99">
        <v>2.8567526951467785</v>
      </c>
      <c r="F51" s="99">
        <v>2.3704944258038338</v>
      </c>
      <c r="G51" s="99">
        <v>3.0709846027680978</v>
      </c>
      <c r="H51" s="99">
        <v>2.7173848427223124</v>
      </c>
      <c r="I51" s="99">
        <v>2.5514918459827411</v>
      </c>
      <c r="J51" s="99">
        <v>2.4782904795802052</v>
      </c>
      <c r="K51" s="99">
        <v>2.6479810193147086</v>
      </c>
      <c r="L51" s="99">
        <v>2.1884527522712722</v>
      </c>
      <c r="M51" s="99">
        <v>2.323022604461467</v>
      </c>
      <c r="N51" s="99">
        <v>2.2964837663168862</v>
      </c>
      <c r="O51" s="99">
        <v>2.6743466957918414</v>
      </c>
      <c r="P51" s="99">
        <v>2.659618504746037</v>
      </c>
      <c r="Q51" s="99">
        <v>3.1189283437109423</v>
      </c>
      <c r="R51" s="99">
        <v>3.1770654690288263</v>
      </c>
      <c r="S51" s="99">
        <v>2.996812028114626</v>
      </c>
      <c r="T51" s="99">
        <v>3.13139550685902</v>
      </c>
      <c r="U51" s="99">
        <v>3.3867226109800885</v>
      </c>
      <c r="V51" s="99">
        <v>3.69047521681042</v>
      </c>
      <c r="W51" s="99">
        <v>2.716181923458481</v>
      </c>
      <c r="X51" s="99">
        <v>3.1818185126368559</v>
      </c>
      <c r="Y51" s="99">
        <v>3.057150989819188</v>
      </c>
      <c r="DA51" s="63" t="s">
        <v>3130</v>
      </c>
    </row>
    <row r="52" spans="1:105" ht="12" customHeight="1" x14ac:dyDescent="0.25">
      <c r="A52" s="100" t="s">
        <v>211</v>
      </c>
      <c r="B52" s="102">
        <v>2.7512223560916556</v>
      </c>
      <c r="C52" s="102">
        <v>2.9912026153530147</v>
      </c>
      <c r="D52" s="102">
        <v>2.9156082850500193</v>
      </c>
      <c r="E52" s="102">
        <v>2.8567526951467785</v>
      </c>
      <c r="F52" s="102">
        <v>2.3704944258038338</v>
      </c>
      <c r="G52" s="102">
        <v>3.0709846027680978</v>
      </c>
      <c r="H52" s="102">
        <v>2.7173848427223124</v>
      </c>
      <c r="I52" s="102">
        <v>2.5514918459827411</v>
      </c>
      <c r="J52" s="102">
        <v>2.4782904795802052</v>
      </c>
      <c r="K52" s="102">
        <v>2.6479810193147086</v>
      </c>
      <c r="L52" s="102">
        <v>2.1884527522712722</v>
      </c>
      <c r="M52" s="102">
        <v>2.323022604461467</v>
      </c>
      <c r="N52" s="102">
        <v>2.2964837663168862</v>
      </c>
      <c r="O52" s="102">
        <v>2.6743466957918414</v>
      </c>
      <c r="P52" s="102">
        <v>2.659618504746037</v>
      </c>
      <c r="Q52" s="102">
        <v>3.1189283437109423</v>
      </c>
      <c r="R52" s="102">
        <v>3.1770654690288263</v>
      </c>
      <c r="S52" s="102">
        <v>2.996812028114626</v>
      </c>
      <c r="T52" s="102">
        <v>3.13139550685902</v>
      </c>
      <c r="U52" s="102">
        <v>3.3867226109800885</v>
      </c>
      <c r="V52" s="102">
        <v>3.69047521681042</v>
      </c>
      <c r="W52" s="102">
        <v>2.716181923458481</v>
      </c>
      <c r="X52" s="102">
        <v>3.1818185126368559</v>
      </c>
      <c r="Y52" s="102">
        <v>3.057150989819188</v>
      </c>
      <c r="DA52" s="131" t="s">
        <v>3131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3132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3133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3134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3135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3136</v>
      </c>
    </row>
    <row r="58" spans="1:105" ht="12" customHeight="1" x14ac:dyDescent="0.25">
      <c r="A58" s="121" t="s">
        <v>54</v>
      </c>
      <c r="B58" s="123">
        <v>0</v>
      </c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X58" s="123">
        <v>0</v>
      </c>
      <c r="Y58" s="123">
        <v>0</v>
      </c>
      <c r="DA58" s="130" t="s">
        <v>3137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3138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3139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46.965856860557608</v>
      </c>
      <c r="C62" s="118">
        <f t="shared" si="21"/>
        <v>58.071018637428828</v>
      </c>
      <c r="D62" s="118">
        <f t="shared" si="21"/>
        <v>44.404398168840871</v>
      </c>
      <c r="E62" s="118">
        <f t="shared" si="21"/>
        <v>45.825524092615794</v>
      </c>
      <c r="F62" s="118">
        <f t="shared" si="21"/>
        <v>52.244545021119677</v>
      </c>
      <c r="G62" s="118">
        <f t="shared" si="21"/>
        <v>58.153756625579852</v>
      </c>
      <c r="H62" s="118">
        <f t="shared" si="21"/>
        <v>45.138460347698675</v>
      </c>
      <c r="I62" s="118">
        <f t="shared" si="21"/>
        <v>37.399314883736864</v>
      </c>
      <c r="J62" s="118">
        <f t="shared" si="21"/>
        <v>26.637999761696015</v>
      </c>
      <c r="K62" s="118">
        <f t="shared" si="21"/>
        <v>33.626060541710643</v>
      </c>
      <c r="L62" s="118">
        <f t="shared" si="21"/>
        <v>39.594822730732048</v>
      </c>
      <c r="M62" s="118">
        <f t="shared" si="21"/>
        <v>42.308382282028141</v>
      </c>
      <c r="N62" s="118">
        <f t="shared" si="21"/>
        <v>33.079690845901105</v>
      </c>
      <c r="O62" s="118">
        <f t="shared" si="21"/>
        <v>26.651074904835518</v>
      </c>
      <c r="P62" s="118">
        <f t="shared" si="21"/>
        <v>22.594214907741357</v>
      </c>
      <c r="Q62" s="118">
        <f t="shared" si="21"/>
        <v>21.097182645068735</v>
      </c>
      <c r="R62" s="118">
        <f t="shared" ref="R62:V62" si="22">R63+R66+R68+R77</f>
        <v>24.195152924503592</v>
      </c>
      <c r="S62" s="118">
        <f t="shared" si="22"/>
        <v>24.031410880138505</v>
      </c>
      <c r="T62" s="118">
        <f t="shared" si="22"/>
        <v>36.211982382885616</v>
      </c>
      <c r="U62" s="118">
        <f t="shared" si="22"/>
        <v>26.787588929623208</v>
      </c>
      <c r="V62" s="118">
        <f t="shared" si="22"/>
        <v>34.089019144611186</v>
      </c>
      <c r="W62" s="118">
        <f t="shared" ref="W62:Y62" si="23">W63+W66+W68+W77</f>
        <v>54.915607166742376</v>
      </c>
      <c r="X62" s="118">
        <f t="shared" si="23"/>
        <v>46.881286512870545</v>
      </c>
      <c r="Y62" s="118">
        <f t="shared" si="23"/>
        <v>43.793233913233109</v>
      </c>
      <c r="DA62" s="129" t="s">
        <v>3140</v>
      </c>
    </row>
    <row r="63" spans="1:105" ht="12.95" customHeight="1" x14ac:dyDescent="0.25">
      <c r="A63" s="121" t="s">
        <v>57</v>
      </c>
      <c r="B63" s="123">
        <f t="shared" ref="B63:Q63" si="24">SUM(B64:B65)</f>
        <v>43.74027429804336</v>
      </c>
      <c r="C63" s="123">
        <f t="shared" si="24"/>
        <v>54.408518399212447</v>
      </c>
      <c r="D63" s="123">
        <f t="shared" si="24"/>
        <v>41.63289866385319</v>
      </c>
      <c r="E63" s="123">
        <f t="shared" si="24"/>
        <v>43.052300467632456</v>
      </c>
      <c r="F63" s="123">
        <f t="shared" si="24"/>
        <v>49.019313315155756</v>
      </c>
      <c r="G63" s="123">
        <f t="shared" si="24"/>
        <v>54.777445959538539</v>
      </c>
      <c r="H63" s="123">
        <f t="shared" si="24"/>
        <v>42.468695489466469</v>
      </c>
      <c r="I63" s="123">
        <f t="shared" si="24"/>
        <v>35.106087313416566</v>
      </c>
      <c r="J63" s="123">
        <f t="shared" si="24"/>
        <v>25.030107016046152</v>
      </c>
      <c r="K63" s="123">
        <f t="shared" si="24"/>
        <v>31.536348195987376</v>
      </c>
      <c r="L63" s="123">
        <f t="shared" si="24"/>
        <v>37.600603544448759</v>
      </c>
      <c r="M63" s="123">
        <f t="shared" si="24"/>
        <v>39.917767241706734</v>
      </c>
      <c r="N63" s="123">
        <f t="shared" si="24"/>
        <v>31.298136519450193</v>
      </c>
      <c r="O63" s="123">
        <f t="shared" si="24"/>
        <v>25.022260020983424</v>
      </c>
      <c r="P63" s="123">
        <f t="shared" si="24"/>
        <v>21.097367033706224</v>
      </c>
      <c r="Q63" s="123">
        <f t="shared" si="24"/>
        <v>19.586228230863142</v>
      </c>
      <c r="R63" s="123">
        <f t="shared" ref="R63:V63" si="25">SUM(R64:R65)</f>
        <v>22.45802458768992</v>
      </c>
      <c r="S63" s="123">
        <f t="shared" si="25"/>
        <v>22.39891963604201</v>
      </c>
      <c r="T63" s="123">
        <f t="shared" si="25"/>
        <v>33.586652842345053</v>
      </c>
      <c r="U63" s="123">
        <f t="shared" si="25"/>
        <v>24.818777798073068</v>
      </c>
      <c r="V63" s="123">
        <f t="shared" si="25"/>
        <v>31.682465409610366</v>
      </c>
      <c r="W63" s="123">
        <f t="shared" ref="W63:Y63" si="26">SUM(W64:W65)</f>
        <v>51.085801801950488</v>
      </c>
      <c r="X63" s="123">
        <f t="shared" si="26"/>
        <v>43.33254949667689</v>
      </c>
      <c r="Y63" s="123">
        <f t="shared" si="26"/>
        <v>40.171667100782898</v>
      </c>
      <c r="DA63" s="130" t="s">
        <v>3141</v>
      </c>
    </row>
    <row r="64" spans="1:105" ht="12" customHeight="1" x14ac:dyDescent="0.25">
      <c r="A64" s="97" t="s">
        <v>212</v>
      </c>
      <c r="B64" s="99">
        <v>43.74027429804336</v>
      </c>
      <c r="C64" s="99">
        <v>54.408518399212447</v>
      </c>
      <c r="D64" s="99">
        <v>41.63289866385319</v>
      </c>
      <c r="E64" s="99">
        <v>43.052300467632456</v>
      </c>
      <c r="F64" s="99">
        <v>49.019313315155756</v>
      </c>
      <c r="G64" s="99">
        <v>54.777445959538539</v>
      </c>
      <c r="H64" s="99">
        <v>42.468695489466469</v>
      </c>
      <c r="I64" s="99">
        <v>35.106087313416566</v>
      </c>
      <c r="J64" s="99">
        <v>25.030107016046152</v>
      </c>
      <c r="K64" s="99">
        <v>31.536348195987376</v>
      </c>
      <c r="L64" s="99">
        <v>37.600603544448759</v>
      </c>
      <c r="M64" s="99">
        <v>39.917767241706734</v>
      </c>
      <c r="N64" s="99">
        <v>31.298136519450193</v>
      </c>
      <c r="O64" s="99">
        <v>25.022260020983424</v>
      </c>
      <c r="P64" s="99">
        <v>21.097367033706224</v>
      </c>
      <c r="Q64" s="99">
        <v>19.586228230863142</v>
      </c>
      <c r="R64" s="99">
        <v>22.45802458768992</v>
      </c>
      <c r="S64" s="99">
        <v>22.39891963604201</v>
      </c>
      <c r="T64" s="99">
        <v>33.586652842345053</v>
      </c>
      <c r="U64" s="99">
        <v>24.818777798073068</v>
      </c>
      <c r="V64" s="99">
        <v>31.682465409610366</v>
      </c>
      <c r="W64" s="99">
        <v>51.085801801950488</v>
      </c>
      <c r="X64" s="99">
        <v>43.33254949667689</v>
      </c>
      <c r="Y64" s="99">
        <v>40.171667100782898</v>
      </c>
      <c r="DA64" s="63" t="s">
        <v>3142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3143</v>
      </c>
    </row>
    <row r="66" spans="1:105" ht="12.95" customHeight="1" x14ac:dyDescent="0.25">
      <c r="A66" s="121" t="s">
        <v>92</v>
      </c>
      <c r="B66" s="123">
        <f t="shared" ref="B66:Y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3144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3145</v>
      </c>
    </row>
    <row r="68" spans="1:105" ht="12" customHeight="1" x14ac:dyDescent="0.25">
      <c r="A68" s="121" t="s">
        <v>55</v>
      </c>
      <c r="B68" s="123">
        <v>2.8552476006568388</v>
      </c>
      <c r="C68" s="123">
        <v>3.2300331959033084</v>
      </c>
      <c r="D68" s="123">
        <v>2.4341140537549206</v>
      </c>
      <c r="E68" s="123">
        <v>2.4211896741008663</v>
      </c>
      <c r="F68" s="123">
        <v>2.8009863907566186</v>
      </c>
      <c r="G68" s="123">
        <v>2.9279727464421805</v>
      </c>
      <c r="H68" s="123">
        <v>2.3093691116610597</v>
      </c>
      <c r="I68" s="123">
        <v>1.9764098886469827</v>
      </c>
      <c r="J68" s="123">
        <v>1.3751014204663294</v>
      </c>
      <c r="K68" s="123">
        <v>1.7700123004256345</v>
      </c>
      <c r="L68" s="123">
        <v>1.6611030757691561</v>
      </c>
      <c r="M68" s="123">
        <v>1.9962410595757745</v>
      </c>
      <c r="N68" s="123">
        <v>1.478178553897892</v>
      </c>
      <c r="O68" s="123">
        <v>1.3415601989222008</v>
      </c>
      <c r="P68" s="123">
        <v>1.2341311812917766</v>
      </c>
      <c r="Q68" s="123">
        <v>1.2463289838960747</v>
      </c>
      <c r="R68" s="123">
        <v>1.4492895966513111</v>
      </c>
      <c r="S68" s="123">
        <v>1.3226402649273399</v>
      </c>
      <c r="T68" s="123">
        <v>2.1149938083449573</v>
      </c>
      <c r="U68" s="123">
        <v>1.5765218217241994</v>
      </c>
      <c r="V68" s="123">
        <v>1.8907579687996181</v>
      </c>
      <c r="W68" s="123">
        <v>3.0530063204950277</v>
      </c>
      <c r="X68" s="123">
        <v>2.8245255240620319</v>
      </c>
      <c r="Y68" s="123">
        <v>2.8789431628971922</v>
      </c>
      <c r="DA68" s="130" t="s">
        <v>3146</v>
      </c>
    </row>
    <row r="69" spans="1:105" ht="12" customHeight="1" x14ac:dyDescent="0.25">
      <c r="A69" s="97" t="s">
        <v>134</v>
      </c>
      <c r="B69" s="99">
        <v>2.9564086533003393</v>
      </c>
      <c r="C69" s="99">
        <v>3.3442308541806618</v>
      </c>
      <c r="D69" s="99">
        <v>2.5200870590609057</v>
      </c>
      <c r="E69" s="99">
        <v>2.5066232297496582</v>
      </c>
      <c r="F69" s="99">
        <v>2.8994765104931495</v>
      </c>
      <c r="G69" s="99">
        <v>3.0306227363209013</v>
      </c>
      <c r="H69" s="99">
        <v>2.3899455505750424</v>
      </c>
      <c r="I69" s="99">
        <v>2.0451645149261393</v>
      </c>
      <c r="J69" s="99">
        <v>1.423392199442489</v>
      </c>
      <c r="K69" s="99">
        <v>1.8321416677616578</v>
      </c>
      <c r="L69" s="99">
        <v>1.7195294617802672</v>
      </c>
      <c r="M69" s="99">
        <v>2.0660373747485981</v>
      </c>
      <c r="N69" s="99">
        <v>1.5295689621108279</v>
      </c>
      <c r="O69" s="99">
        <v>1.3878107339271188</v>
      </c>
      <c r="P69" s="99">
        <v>1.2765078146941371</v>
      </c>
      <c r="Q69" s="99">
        <v>1.2889240542164104</v>
      </c>
      <c r="R69" s="99">
        <v>1.4986548165327667</v>
      </c>
      <c r="S69" s="99">
        <v>1.3676726371987695</v>
      </c>
      <c r="T69" s="99">
        <v>2.1870879408214554</v>
      </c>
      <c r="U69" s="99">
        <v>1.6302343867887295</v>
      </c>
      <c r="V69" s="99">
        <v>2.0084401760307791</v>
      </c>
      <c r="W69" s="99">
        <v>3.156442088330913</v>
      </c>
      <c r="X69" s="99">
        <v>2.9199842425869327</v>
      </c>
      <c r="Y69" s="99">
        <v>2.9763481646324847</v>
      </c>
      <c r="DA69" s="63" t="s">
        <v>3147</v>
      </c>
    </row>
    <row r="70" spans="1:105" ht="12" customHeight="1" x14ac:dyDescent="0.25">
      <c r="A70" s="97" t="s">
        <v>133</v>
      </c>
      <c r="B70" s="99">
        <v>1.7756382720811956</v>
      </c>
      <c r="C70" s="99">
        <v>2.3027104039203041</v>
      </c>
      <c r="D70" s="99">
        <v>1.7186731374312711</v>
      </c>
      <c r="E70" s="99">
        <v>1.6607763321999609</v>
      </c>
      <c r="F70" s="99">
        <v>1.9507479522291951</v>
      </c>
      <c r="G70" s="99">
        <v>1.8722612879253508</v>
      </c>
      <c r="H70" s="99">
        <v>1.5311268053523894</v>
      </c>
      <c r="I70" s="99">
        <v>1.2795280341609718</v>
      </c>
      <c r="J70" s="99">
        <v>0.84818500264269392</v>
      </c>
      <c r="K70" s="99">
        <v>1.1078468440893594</v>
      </c>
      <c r="L70" s="99">
        <v>1.0195135670306461</v>
      </c>
      <c r="M70" s="99">
        <v>1.2270825162705752</v>
      </c>
      <c r="N70" s="99">
        <v>0.92160885235762657</v>
      </c>
      <c r="O70" s="99">
        <v>0.89386218330064748</v>
      </c>
      <c r="P70" s="99">
        <v>0.82875426211033854</v>
      </c>
      <c r="Q70" s="99">
        <v>0.872732680319947</v>
      </c>
      <c r="R70" s="99">
        <v>1.0703844386018513</v>
      </c>
      <c r="S70" s="99">
        <v>0.97495432189745435</v>
      </c>
      <c r="T70" s="99">
        <v>1.6749977770219677</v>
      </c>
      <c r="U70" s="99">
        <v>1.2963827899318954</v>
      </c>
      <c r="V70" s="99">
        <v>1.6581394014034532</v>
      </c>
      <c r="W70" s="99">
        <v>2.7493380896949002</v>
      </c>
      <c r="X70" s="99">
        <v>2.6045967800152123</v>
      </c>
      <c r="Y70" s="99">
        <v>2.6232753002735696</v>
      </c>
      <c r="DA70" s="63" t="s">
        <v>3148</v>
      </c>
    </row>
    <row r="71" spans="1:105" ht="12" customHeight="1" x14ac:dyDescent="0.25">
      <c r="A71" s="100" t="s">
        <v>212</v>
      </c>
      <c r="B71" s="102">
        <v>1.7756382720811956</v>
      </c>
      <c r="C71" s="102">
        <v>2.3027104039203041</v>
      </c>
      <c r="D71" s="102">
        <v>1.7186731374312711</v>
      </c>
      <c r="E71" s="102">
        <v>1.6607763321999609</v>
      </c>
      <c r="F71" s="102">
        <v>1.9507479522291951</v>
      </c>
      <c r="G71" s="102">
        <v>1.8722612879253508</v>
      </c>
      <c r="H71" s="102">
        <v>1.5311268053523894</v>
      </c>
      <c r="I71" s="102">
        <v>1.2795280341609718</v>
      </c>
      <c r="J71" s="102">
        <v>0.84818500264269392</v>
      </c>
      <c r="K71" s="102">
        <v>1.1078468440893594</v>
      </c>
      <c r="L71" s="102">
        <v>1.0195135670306461</v>
      </c>
      <c r="M71" s="102">
        <v>1.2270825162705752</v>
      </c>
      <c r="N71" s="102">
        <v>0.92160885235762657</v>
      </c>
      <c r="O71" s="102">
        <v>0.89386218330064748</v>
      </c>
      <c r="P71" s="102">
        <v>0.82875426211033854</v>
      </c>
      <c r="Q71" s="102">
        <v>0.872732680319947</v>
      </c>
      <c r="R71" s="102">
        <v>1.0703844386018513</v>
      </c>
      <c r="S71" s="102">
        <v>0.97495432189745435</v>
      </c>
      <c r="T71" s="102">
        <v>1.6749977770219677</v>
      </c>
      <c r="U71" s="102">
        <v>1.2963827899318954</v>
      </c>
      <c r="V71" s="102">
        <v>1.6581394014034532</v>
      </c>
      <c r="W71" s="102">
        <v>2.7493380896949002</v>
      </c>
      <c r="X71" s="102">
        <v>2.6045967800152123</v>
      </c>
      <c r="Y71" s="102">
        <v>2.6232753002735696</v>
      </c>
      <c r="DA71" s="131" t="s">
        <v>3149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3150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3151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3152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3153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3154</v>
      </c>
    </row>
    <row r="77" spans="1:105" ht="12" customHeight="1" x14ac:dyDescent="0.25">
      <c r="A77" s="121" t="s">
        <v>54</v>
      </c>
      <c r="B77" s="123">
        <v>0.37033496185740722</v>
      </c>
      <c r="C77" s="123">
        <v>0.43246704231307226</v>
      </c>
      <c r="D77" s="123">
        <v>0.33738545123276115</v>
      </c>
      <c r="E77" s="123">
        <v>0.35203395088246997</v>
      </c>
      <c r="F77" s="123">
        <v>0.42424531520730374</v>
      </c>
      <c r="G77" s="123">
        <v>0.44833791959913083</v>
      </c>
      <c r="H77" s="123">
        <v>0.36039574657114382</v>
      </c>
      <c r="I77" s="123">
        <v>0.3168176816733142</v>
      </c>
      <c r="J77" s="123">
        <v>0.23279132518353382</v>
      </c>
      <c r="K77" s="123">
        <v>0.31970004529763307</v>
      </c>
      <c r="L77" s="123">
        <v>0.33311611051413248</v>
      </c>
      <c r="M77" s="123">
        <v>0.39437398074563396</v>
      </c>
      <c r="N77" s="123">
        <v>0.30337577255301751</v>
      </c>
      <c r="O77" s="123">
        <v>0.28725468492989298</v>
      </c>
      <c r="P77" s="123">
        <v>0.26271669274335835</v>
      </c>
      <c r="Q77" s="123">
        <v>0.26462543030951863</v>
      </c>
      <c r="R77" s="123">
        <v>0.28783874016235966</v>
      </c>
      <c r="S77" s="123">
        <v>0.30985097916915505</v>
      </c>
      <c r="T77" s="123">
        <v>0.5103357321956038</v>
      </c>
      <c r="U77" s="123">
        <v>0.39228930982594157</v>
      </c>
      <c r="V77" s="123">
        <v>0.51579576620119894</v>
      </c>
      <c r="W77" s="123">
        <v>0.7767990442968592</v>
      </c>
      <c r="X77" s="123">
        <v>0.72421149213162483</v>
      </c>
      <c r="Y77" s="123">
        <v>0.74262364955301841</v>
      </c>
      <c r="DA77" s="130" t="s">
        <v>3155</v>
      </c>
    </row>
    <row r="78" spans="1:105" ht="12" customHeight="1" x14ac:dyDescent="0.25">
      <c r="A78" s="97" t="s">
        <v>189</v>
      </c>
      <c r="B78" s="99">
        <v>0.38353843664458509</v>
      </c>
      <c r="C78" s="99">
        <v>0.44789213505620706</v>
      </c>
      <c r="D78" s="99">
        <v>0.34940944626929249</v>
      </c>
      <c r="E78" s="99">
        <v>0.36455028457164651</v>
      </c>
      <c r="F78" s="99">
        <v>0.43926579099618085</v>
      </c>
      <c r="G78" s="99">
        <v>0.46408617942655972</v>
      </c>
      <c r="H78" s="99">
        <v>0.37298203648235018</v>
      </c>
      <c r="I78" s="99">
        <v>0.32781829562030423</v>
      </c>
      <c r="J78" s="99">
        <v>0.24085076005475278</v>
      </c>
      <c r="K78" s="99">
        <v>0.33073738835690003</v>
      </c>
      <c r="L78" s="99">
        <v>0.34459987649914858</v>
      </c>
      <c r="M78" s="99">
        <v>0.40791233973333857</v>
      </c>
      <c r="N78" s="99">
        <v>0.31372374283944804</v>
      </c>
      <c r="O78" s="99">
        <v>0.29697634038750137</v>
      </c>
      <c r="P78" s="99">
        <v>0.27155326120377715</v>
      </c>
      <c r="Q78" s="99">
        <v>0.27350469419628398</v>
      </c>
      <c r="R78" s="99">
        <v>0.29746658591679409</v>
      </c>
      <c r="S78" s="99">
        <v>0.32023321339669081</v>
      </c>
      <c r="T78" s="99">
        <v>0.5273782711421332</v>
      </c>
      <c r="U78" s="99">
        <v>0.40542614214518763</v>
      </c>
      <c r="V78" s="99">
        <v>0.53303872162702781</v>
      </c>
      <c r="W78" s="99">
        <v>0.80262797460753799</v>
      </c>
      <c r="X78" s="99">
        <v>0.74813250388279195</v>
      </c>
      <c r="Y78" s="99">
        <v>0.76727875471817852</v>
      </c>
      <c r="DA78" s="63" t="s">
        <v>3156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3157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0</v>
      </c>
      <c r="C81" s="118">
        <f t="shared" si="28"/>
        <v>0</v>
      </c>
      <c r="D81" s="118">
        <f t="shared" si="28"/>
        <v>7.1278170921790275E-5</v>
      </c>
      <c r="E81" s="118">
        <f t="shared" si="28"/>
        <v>1.5393371529256217E-4</v>
      </c>
      <c r="F81" s="118">
        <f t="shared" si="28"/>
        <v>1.8374215835910082E-4</v>
      </c>
      <c r="G81" s="118">
        <f t="shared" si="28"/>
        <v>3.3664601751987527E-4</v>
      </c>
      <c r="H81" s="118">
        <f t="shared" si="28"/>
        <v>3.9097890254358885E-4</v>
      </c>
      <c r="I81" s="118">
        <f t="shared" si="28"/>
        <v>5.453439961494702E-4</v>
      </c>
      <c r="J81" s="118">
        <f t="shared" si="28"/>
        <v>5.4365347805063375E-4</v>
      </c>
      <c r="K81" s="118">
        <f t="shared" si="28"/>
        <v>5.9102224212691798E-4</v>
      </c>
      <c r="L81" s="118">
        <f t="shared" si="28"/>
        <v>5.7627590785130792E-4</v>
      </c>
      <c r="M81" s="118">
        <f t="shared" si="28"/>
        <v>6.4469582408020461E-4</v>
      </c>
      <c r="N81" s="118">
        <f t="shared" si="28"/>
        <v>5.88742434949996E-4</v>
      </c>
      <c r="O81" s="118">
        <f t="shared" si="28"/>
        <v>6.3787545030589109E-4</v>
      </c>
      <c r="P81" s="118">
        <f t="shared" si="28"/>
        <v>9.5812631030149382E-4</v>
      </c>
      <c r="Q81" s="118">
        <f t="shared" si="28"/>
        <v>6.2356084297441174E-4</v>
      </c>
      <c r="R81" s="118">
        <f t="shared" ref="R81:V81" si="29">R82+R85+R87+R100</f>
        <v>6.5759747903893699E-4</v>
      </c>
      <c r="S81" s="118">
        <f t="shared" si="29"/>
        <v>6.3860183756588571E-4</v>
      </c>
      <c r="T81" s="118">
        <f t="shared" si="29"/>
        <v>5.8612112326731605E-4</v>
      </c>
      <c r="U81" s="118">
        <f t="shared" si="29"/>
        <v>5.7944224652690902E-4</v>
      </c>
      <c r="V81" s="118">
        <f t="shared" si="29"/>
        <v>5.1576717659259676E-4</v>
      </c>
      <c r="W81" s="118">
        <f t="shared" ref="W81:Y81" si="30">W82+W85+W87+W100</f>
        <v>4.6930100727967354E-4</v>
      </c>
      <c r="X81" s="118">
        <f t="shared" si="30"/>
        <v>4.1196366869430246E-4</v>
      </c>
      <c r="Y81" s="118">
        <f t="shared" si="30"/>
        <v>4.6584687589446775E-4</v>
      </c>
      <c r="DA81" s="129" t="s">
        <v>3158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3159</v>
      </c>
    </row>
    <row r="83" spans="1:105" ht="12" customHeight="1" x14ac:dyDescent="0.25">
      <c r="A83" s="97" t="s">
        <v>199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3160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3161</v>
      </c>
    </row>
    <row r="85" spans="1:105" ht="12.95" customHeight="1" x14ac:dyDescent="0.25">
      <c r="A85" s="121" t="s">
        <v>92</v>
      </c>
      <c r="B85" s="123">
        <f t="shared" ref="B85:Y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3162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3163</v>
      </c>
    </row>
    <row r="87" spans="1:105" ht="12" customHeight="1" x14ac:dyDescent="0.25">
      <c r="A87" s="121" t="s">
        <v>55</v>
      </c>
      <c r="B87" s="123">
        <v>0</v>
      </c>
      <c r="C87" s="123">
        <v>0</v>
      </c>
      <c r="D87" s="123">
        <v>7.1278170921790275E-5</v>
      </c>
      <c r="E87" s="123">
        <v>1.5393371529256217E-4</v>
      </c>
      <c r="F87" s="123">
        <v>1.8374215835910082E-4</v>
      </c>
      <c r="G87" s="123">
        <v>3.3664601751987527E-4</v>
      </c>
      <c r="H87" s="123">
        <v>3.9097890254358885E-4</v>
      </c>
      <c r="I87" s="123">
        <v>5.453439961494702E-4</v>
      </c>
      <c r="J87" s="123">
        <v>5.4365347805063375E-4</v>
      </c>
      <c r="K87" s="123">
        <v>5.9102224212691798E-4</v>
      </c>
      <c r="L87" s="123">
        <v>5.7627590785130792E-4</v>
      </c>
      <c r="M87" s="123">
        <v>6.4469582408020461E-4</v>
      </c>
      <c r="N87" s="123">
        <v>5.88742434949996E-4</v>
      </c>
      <c r="O87" s="123">
        <v>6.3787545030589109E-4</v>
      </c>
      <c r="P87" s="123">
        <v>9.5812631030149382E-4</v>
      </c>
      <c r="Q87" s="123">
        <v>6.2356084297441174E-4</v>
      </c>
      <c r="R87" s="123">
        <v>6.5759747903893699E-4</v>
      </c>
      <c r="S87" s="123">
        <v>6.3860183756588571E-4</v>
      </c>
      <c r="T87" s="123">
        <v>5.8612112326731605E-4</v>
      </c>
      <c r="U87" s="123">
        <v>5.7944224652690902E-4</v>
      </c>
      <c r="V87" s="123">
        <v>5.1576717659259676E-4</v>
      </c>
      <c r="W87" s="123">
        <v>4.6930100727967354E-4</v>
      </c>
      <c r="X87" s="123">
        <v>4.1196366869430246E-4</v>
      </c>
      <c r="Y87" s="123">
        <v>4.6584687589446775E-4</v>
      </c>
      <c r="DA87" s="130" t="s">
        <v>3164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3165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3166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3167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3168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2.4668764000280854</v>
      </c>
      <c r="E92" s="102">
        <v>2.8844573213721199</v>
      </c>
      <c r="F92" s="102">
        <v>2.2823440329496529</v>
      </c>
      <c r="G92" s="102">
        <v>2.8459156598416868</v>
      </c>
      <c r="H92" s="102">
        <v>2.6112979645883039</v>
      </c>
      <c r="I92" s="102">
        <v>2.8134193866257555</v>
      </c>
      <c r="J92" s="102">
        <v>2.6070211454988415</v>
      </c>
      <c r="K92" s="102">
        <v>2.6687138238555224</v>
      </c>
      <c r="L92" s="102">
        <v>2.564600672710676</v>
      </c>
      <c r="M92" s="102">
        <v>2.7409959289463321</v>
      </c>
      <c r="N92" s="102">
        <v>2.4713576875495527</v>
      </c>
      <c r="O92" s="102">
        <v>2.6469353489664362</v>
      </c>
      <c r="P92" s="102">
        <v>3.7969844609216272</v>
      </c>
      <c r="Q92" s="102">
        <v>2.7315683404370366</v>
      </c>
      <c r="R92" s="102">
        <v>3.1443735292569444</v>
      </c>
      <c r="S92" s="102">
        <v>3.2368718061781951</v>
      </c>
      <c r="T92" s="102">
        <v>3.0954892561819847</v>
      </c>
      <c r="U92" s="102">
        <v>2.9742370898883808</v>
      </c>
      <c r="V92" s="102">
        <v>2.7982740673489026</v>
      </c>
      <c r="W92" s="102">
        <v>2.9536830227258433</v>
      </c>
      <c r="X92" s="102">
        <v>3.0805457188943999</v>
      </c>
      <c r="Y92" s="102">
        <v>3.2430750418343894</v>
      </c>
      <c r="DA92" s="131" t="s">
        <v>3169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3170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3171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3172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3173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3174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3175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3176</v>
      </c>
    </row>
    <row r="100" spans="1:105" ht="12" customHeight="1" x14ac:dyDescent="0.25">
      <c r="A100" s="121" t="s">
        <v>54</v>
      </c>
      <c r="B100" s="123">
        <v>0</v>
      </c>
      <c r="C100" s="123">
        <v>0</v>
      </c>
      <c r="D100" s="123">
        <v>0</v>
      </c>
      <c r="E100" s="123">
        <v>0</v>
      </c>
      <c r="F100" s="123">
        <v>0</v>
      </c>
      <c r="G100" s="123">
        <v>0</v>
      </c>
      <c r="H100" s="123">
        <v>0</v>
      </c>
      <c r="I100" s="123">
        <v>0</v>
      </c>
      <c r="J100" s="123">
        <v>0</v>
      </c>
      <c r="K100" s="123">
        <v>0</v>
      </c>
      <c r="L100" s="123">
        <v>0</v>
      </c>
      <c r="M100" s="123">
        <v>0</v>
      </c>
      <c r="N100" s="123">
        <v>0</v>
      </c>
      <c r="O100" s="123">
        <v>0</v>
      </c>
      <c r="P100" s="123">
        <v>0</v>
      </c>
      <c r="Q100" s="123">
        <v>0</v>
      </c>
      <c r="R100" s="123">
        <v>0</v>
      </c>
      <c r="S100" s="123">
        <v>0</v>
      </c>
      <c r="T100" s="123">
        <v>0</v>
      </c>
      <c r="U100" s="123">
        <v>0</v>
      </c>
      <c r="V100" s="123">
        <v>0</v>
      </c>
      <c r="W100" s="123">
        <v>0</v>
      </c>
      <c r="X100" s="123">
        <v>0</v>
      </c>
      <c r="Y100" s="123">
        <v>0</v>
      </c>
      <c r="DA100" s="130" t="s">
        <v>3177</v>
      </c>
    </row>
    <row r="101" spans="1:105" ht="12" customHeight="1" x14ac:dyDescent="0.25">
      <c r="A101" s="97" t="s">
        <v>202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3178</v>
      </c>
    </row>
    <row r="102" spans="1:105" ht="12" customHeight="1" x14ac:dyDescent="0.25">
      <c r="A102" s="97" t="s">
        <v>50</v>
      </c>
      <c r="B102" s="99">
        <v>0</v>
      </c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X102" s="99">
        <v>0</v>
      </c>
      <c r="Y102" s="99">
        <v>0</v>
      </c>
      <c r="DA102" s="63" t="s">
        <v>3179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3180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3181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3182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3183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3184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3185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3186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3187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3188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3189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3190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3191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3192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3193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3194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3195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3196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3197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3198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:Y124" si="44">W125+W128+W130+W139</f>
        <v>0</v>
      </c>
      <c r="X124" s="118">
        <f t="shared" si="44"/>
        <v>0</v>
      </c>
      <c r="Y124" s="118">
        <f t="shared" si="44"/>
        <v>0</v>
      </c>
      <c r="DA124" s="129" t="s">
        <v>3199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3200</v>
      </c>
    </row>
    <row r="126" spans="1:105" ht="12" customHeight="1" x14ac:dyDescent="0.25">
      <c r="A126" s="97" t="s">
        <v>198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3201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3202</v>
      </c>
    </row>
    <row r="128" spans="1:105" ht="12.95" customHeight="1" x14ac:dyDescent="0.25">
      <c r="A128" s="121" t="s">
        <v>92</v>
      </c>
      <c r="B128" s="123">
        <f t="shared" ref="B128:Y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3203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3204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3205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3206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3207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3208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3209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3210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3211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3212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3213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X139" s="123">
        <v>0</v>
      </c>
      <c r="Y139" s="123">
        <v>0</v>
      </c>
      <c r="DA139" s="130" t="s">
        <v>3214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3215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3216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</v>
      </c>
      <c r="C143" s="118">
        <f t="shared" si="49"/>
        <v>0</v>
      </c>
      <c r="D143" s="118">
        <f t="shared" si="49"/>
        <v>4.6192204361945599E-3</v>
      </c>
      <c r="E143" s="118">
        <f t="shared" si="49"/>
        <v>7.9998898873210288E-3</v>
      </c>
      <c r="F143" s="118">
        <f t="shared" si="49"/>
        <v>7.4285119631231989E-3</v>
      </c>
      <c r="G143" s="118">
        <f t="shared" si="49"/>
        <v>1.0876168021321023E-2</v>
      </c>
      <c r="H143" s="118">
        <f t="shared" si="49"/>
        <v>1.0639850768459861E-2</v>
      </c>
      <c r="I143" s="118">
        <f t="shared" si="49"/>
        <v>1.2528165708215241E-2</v>
      </c>
      <c r="J143" s="118">
        <f t="shared" si="49"/>
        <v>1.1853986738236134E-2</v>
      </c>
      <c r="K143" s="118">
        <f t="shared" si="49"/>
        <v>1.1930390158783709E-2</v>
      </c>
      <c r="L143" s="118">
        <f t="shared" si="49"/>
        <v>1.1211965437407144E-2</v>
      </c>
      <c r="M143" s="118">
        <f t="shared" si="49"/>
        <v>1.1988143240686868E-2</v>
      </c>
      <c r="N143" s="118">
        <f t="shared" si="49"/>
        <v>1.1199122627882131E-2</v>
      </c>
      <c r="O143" s="118">
        <f t="shared" si="49"/>
        <v>1.2224329467231874E-2</v>
      </c>
      <c r="P143" s="118">
        <f t="shared" si="49"/>
        <v>1.8901450884768335E-2</v>
      </c>
      <c r="Q143" s="118">
        <f t="shared" si="49"/>
        <v>1.1930254895690932E-2</v>
      </c>
      <c r="R143" s="118">
        <f t="shared" ref="R143:V143" si="50">R144+R146+R148+R157</f>
        <v>1.2598312215123263E-2</v>
      </c>
      <c r="S143" s="118">
        <f t="shared" si="50"/>
        <v>1.2276393623892361E-2</v>
      </c>
      <c r="T143" s="118">
        <f t="shared" si="50"/>
        <v>1.1339092350941472E-2</v>
      </c>
      <c r="U143" s="118">
        <f t="shared" si="50"/>
        <v>1.1155161989345146E-2</v>
      </c>
      <c r="V143" s="118">
        <f t="shared" si="50"/>
        <v>1.1036278660835269E-2</v>
      </c>
      <c r="W143" s="118">
        <f t="shared" ref="W143:Y143" si="51">W144+W146+W148+W157</f>
        <v>1.296380634872024E-2</v>
      </c>
      <c r="X143" s="118">
        <f t="shared" si="51"/>
        <v>1.5369509867995358E-2</v>
      </c>
      <c r="Y143" s="118">
        <f t="shared" si="51"/>
        <v>1.7488457294138234E-2</v>
      </c>
      <c r="DA143" s="129" t="s">
        <v>3217</v>
      </c>
    </row>
    <row r="144" spans="1:105" ht="12.95" customHeight="1" x14ac:dyDescent="0.25">
      <c r="A144" s="121" t="s">
        <v>57</v>
      </c>
      <c r="B144" s="123">
        <f t="shared" ref="B144:Y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3218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3219</v>
      </c>
    </row>
    <row r="146" spans="1:105" ht="12.95" customHeight="1" x14ac:dyDescent="0.25">
      <c r="A146" s="121" t="s">
        <v>92</v>
      </c>
      <c r="B146" s="123">
        <f t="shared" ref="B146:Y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3220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3221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4.6192204361945599E-3</v>
      </c>
      <c r="E148" s="123">
        <v>7.9998898873210288E-3</v>
      </c>
      <c r="F148" s="123">
        <v>7.4285119631231989E-3</v>
      </c>
      <c r="G148" s="123">
        <v>1.0876168021321023E-2</v>
      </c>
      <c r="H148" s="123">
        <v>1.0639850768459861E-2</v>
      </c>
      <c r="I148" s="123">
        <v>1.2528165708215241E-2</v>
      </c>
      <c r="J148" s="123">
        <v>1.1853986738236134E-2</v>
      </c>
      <c r="K148" s="123">
        <v>1.1930390158783709E-2</v>
      </c>
      <c r="L148" s="123">
        <v>1.1211965437407144E-2</v>
      </c>
      <c r="M148" s="123">
        <v>1.1988143240686868E-2</v>
      </c>
      <c r="N148" s="123">
        <v>1.1199122627882131E-2</v>
      </c>
      <c r="O148" s="123">
        <v>1.2224329467231874E-2</v>
      </c>
      <c r="P148" s="123">
        <v>1.8901450884768335E-2</v>
      </c>
      <c r="Q148" s="123">
        <v>1.1930254895690932E-2</v>
      </c>
      <c r="R148" s="123">
        <v>1.2598312215123263E-2</v>
      </c>
      <c r="S148" s="123">
        <v>1.2276393623892361E-2</v>
      </c>
      <c r="T148" s="123">
        <v>1.1339092350941472E-2</v>
      </c>
      <c r="U148" s="123">
        <v>1.1155161989345146E-2</v>
      </c>
      <c r="V148" s="123">
        <v>1.1036278660835269E-2</v>
      </c>
      <c r="W148" s="123">
        <v>1.296380634872024E-2</v>
      </c>
      <c r="X148" s="123">
        <v>1.5369509867995358E-2</v>
      </c>
      <c r="Y148" s="123">
        <v>1.7488457294138234E-2</v>
      </c>
      <c r="DA148" s="130" t="s">
        <v>3222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2.4673266843665234</v>
      </c>
      <c r="E149" s="99">
        <v>2.8859242124448596</v>
      </c>
      <c r="F149" s="99">
        <v>2.2847197850307435</v>
      </c>
      <c r="G149" s="99">
        <v>2.8510050548605781</v>
      </c>
      <c r="H149" s="99">
        <v>2.6188324149673061</v>
      </c>
      <c r="I149" s="99">
        <v>2.8226562333002341</v>
      </c>
      <c r="J149" s="99">
        <v>2.6165612614877012</v>
      </c>
      <c r="K149" s="99">
        <v>2.6807455274356786</v>
      </c>
      <c r="L149" s="99">
        <v>2.578483360639598</v>
      </c>
      <c r="M149" s="99">
        <v>2.763089337209347</v>
      </c>
      <c r="N149" s="99">
        <v>2.4898900832942976</v>
      </c>
      <c r="O149" s="99">
        <v>2.6521052418147075</v>
      </c>
      <c r="P149" s="99">
        <v>3.772097816528988</v>
      </c>
      <c r="Q149" s="99">
        <v>2.7047735601098206</v>
      </c>
      <c r="R149" s="99">
        <v>3.0949777508549206</v>
      </c>
      <c r="S149" s="99">
        <v>3.1986816605205202</v>
      </c>
      <c r="T149" s="99">
        <v>3.0834220586226295</v>
      </c>
      <c r="U149" s="99">
        <v>3.0148575615677191</v>
      </c>
      <c r="V149" s="99">
        <v>2.8158438616795953</v>
      </c>
      <c r="W149" s="99">
        <v>2.9731868987942986</v>
      </c>
      <c r="X149" s="99">
        <v>3.0618436577214321</v>
      </c>
      <c r="Y149" s="99">
        <v>3.2244536022911263</v>
      </c>
      <c r="DA149" s="63" t="s">
        <v>3223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1.6894333960695096</v>
      </c>
      <c r="E150" s="99">
        <v>1.8890946682683152</v>
      </c>
      <c r="F150" s="99">
        <v>1.5059666944528993</v>
      </c>
      <c r="G150" s="99">
        <v>1.7147098849551541</v>
      </c>
      <c r="H150" s="99">
        <v>1.6349925152166722</v>
      </c>
      <c r="I150" s="99">
        <v>1.7311295074382973</v>
      </c>
      <c r="J150" s="99">
        <v>1.5915757729109126</v>
      </c>
      <c r="K150" s="99">
        <v>1.6466103436458788</v>
      </c>
      <c r="L150" s="99">
        <v>1.5429823597967156</v>
      </c>
      <c r="M150" s="99">
        <v>1.6358010778934238</v>
      </c>
      <c r="N150" s="99">
        <v>1.4660670089669507</v>
      </c>
      <c r="O150" s="99">
        <v>1.65923449266495</v>
      </c>
      <c r="P150" s="99">
        <v>2.2940542956568732</v>
      </c>
      <c r="Q150" s="99">
        <v>1.6993056754577973</v>
      </c>
      <c r="R150" s="99">
        <v>2.0751017488496997</v>
      </c>
      <c r="S150" s="99">
        <v>2.0927796340585694</v>
      </c>
      <c r="T150" s="99">
        <v>2.1678180061188796</v>
      </c>
      <c r="U150" s="99">
        <v>2.1328985881703333</v>
      </c>
      <c r="V150" s="99">
        <v>1.9928538542696801</v>
      </c>
      <c r="W150" s="99">
        <v>2.1086395563229905</v>
      </c>
      <c r="X150" s="99">
        <v>2.1693268461420527</v>
      </c>
      <c r="Y150" s="99">
        <v>2.3126909998764251</v>
      </c>
      <c r="DA150" s="63" t="s">
        <v>3224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1.6894333960695096</v>
      </c>
      <c r="E151" s="102">
        <v>1.8890946682683152</v>
      </c>
      <c r="F151" s="102">
        <v>1.5059666944528993</v>
      </c>
      <c r="G151" s="102">
        <v>1.7147098849551541</v>
      </c>
      <c r="H151" s="102">
        <v>1.6349925152166722</v>
      </c>
      <c r="I151" s="102">
        <v>1.7311295074382973</v>
      </c>
      <c r="J151" s="102">
        <v>1.5915757729109126</v>
      </c>
      <c r="K151" s="102">
        <v>1.6466103436458788</v>
      </c>
      <c r="L151" s="102">
        <v>1.5429823597967156</v>
      </c>
      <c r="M151" s="102">
        <v>1.6358010778934238</v>
      </c>
      <c r="N151" s="102">
        <v>1.4660670089669507</v>
      </c>
      <c r="O151" s="102">
        <v>1.65923449266495</v>
      </c>
      <c r="P151" s="102">
        <v>2.2940542956568732</v>
      </c>
      <c r="Q151" s="102">
        <v>1.6993056754577973</v>
      </c>
      <c r="R151" s="102">
        <v>2.0751017488496997</v>
      </c>
      <c r="S151" s="102">
        <v>2.0927796340585694</v>
      </c>
      <c r="T151" s="102">
        <v>2.1678180061188796</v>
      </c>
      <c r="U151" s="102">
        <v>2.1328985881703333</v>
      </c>
      <c r="V151" s="102">
        <v>1.9928538542696801</v>
      </c>
      <c r="W151" s="102">
        <v>2.1086395563229905</v>
      </c>
      <c r="X151" s="102">
        <v>2.1693268461420527</v>
      </c>
      <c r="Y151" s="102">
        <v>2.3126909998764251</v>
      </c>
      <c r="DA151" s="131" t="s">
        <v>3225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3226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3227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3228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3229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3230</v>
      </c>
    </row>
    <row r="157" spans="1:105" ht="12" customHeight="1" x14ac:dyDescent="0.25">
      <c r="A157" s="121" t="s">
        <v>54</v>
      </c>
      <c r="B157" s="123">
        <v>0</v>
      </c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X157" s="123">
        <v>0</v>
      </c>
      <c r="Y157" s="123">
        <v>0</v>
      </c>
      <c r="DA157" s="130" t="s">
        <v>3231</v>
      </c>
    </row>
    <row r="158" spans="1:105" ht="12" customHeight="1" x14ac:dyDescent="0.25">
      <c r="A158" s="97" t="s">
        <v>50</v>
      </c>
      <c r="B158" s="99">
        <v>0</v>
      </c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X158" s="99">
        <v>0</v>
      </c>
      <c r="Y158" s="99">
        <v>0</v>
      </c>
      <c r="DA158" s="63" t="s">
        <v>3232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3233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0</v>
      </c>
      <c r="C161" s="118">
        <f t="shared" si="54"/>
        <v>0</v>
      </c>
      <c r="D161" s="118">
        <f t="shared" si="54"/>
        <v>1.5868153834127869E-3</v>
      </c>
      <c r="E161" s="118">
        <f t="shared" si="54"/>
        <v>3.5916668582788376E-3</v>
      </c>
      <c r="F161" s="118">
        <f t="shared" si="54"/>
        <v>4.2565485839443007E-3</v>
      </c>
      <c r="G161" s="118">
        <f t="shared" si="54"/>
        <v>7.8471182884232368E-3</v>
      </c>
      <c r="H161" s="118">
        <f t="shared" si="54"/>
        <v>9.388145670227421E-3</v>
      </c>
      <c r="I161" s="118">
        <f t="shared" si="54"/>
        <v>1.1904325827635608E-2</v>
      </c>
      <c r="J161" s="118">
        <f t="shared" si="54"/>
        <v>1.1396158152790303E-2</v>
      </c>
      <c r="K161" s="118">
        <f t="shared" si="54"/>
        <v>1.1781154658695952E-2</v>
      </c>
      <c r="L161" s="118">
        <f t="shared" si="54"/>
        <v>1.1097373615752189E-2</v>
      </c>
      <c r="M161" s="118">
        <f t="shared" si="54"/>
        <v>1.188443267902047E-2</v>
      </c>
      <c r="N161" s="118">
        <f t="shared" si="54"/>
        <v>1.1290637210857898E-2</v>
      </c>
      <c r="O161" s="118">
        <f t="shared" si="54"/>
        <v>1.2422656279865246E-2</v>
      </c>
      <c r="P161" s="118">
        <f t="shared" si="54"/>
        <v>1.9017450961114745E-2</v>
      </c>
      <c r="Q161" s="118">
        <f t="shared" si="54"/>
        <v>1.1788253422685782E-2</v>
      </c>
      <c r="R161" s="118">
        <f t="shared" ref="R161:V161" si="55">R162+R164+R166+R175</f>
        <v>1.2439953484114532E-2</v>
      </c>
      <c r="S161" s="118">
        <f t="shared" si="55"/>
        <v>1.1910121259741238E-2</v>
      </c>
      <c r="T161" s="118">
        <f t="shared" si="55"/>
        <v>1.1068833578111524E-2</v>
      </c>
      <c r="U161" s="118">
        <f t="shared" si="55"/>
        <v>1.0875370647070122E-2</v>
      </c>
      <c r="V161" s="118">
        <f t="shared" si="55"/>
        <v>1.0713490971263806E-2</v>
      </c>
      <c r="W161" s="118">
        <f t="shared" ref="W161:Y161" si="56">W162+W164+W166+W175</f>
        <v>1.2777112421921089E-2</v>
      </c>
      <c r="X161" s="118">
        <f t="shared" si="56"/>
        <v>1.4633219503606807E-2</v>
      </c>
      <c r="Y161" s="118">
        <f t="shared" si="56"/>
        <v>1.6875106306534798E-2</v>
      </c>
      <c r="DA161" s="129" t="s">
        <v>3234</v>
      </c>
    </row>
    <row r="162" spans="1:105" ht="12.95" customHeight="1" x14ac:dyDescent="0.25">
      <c r="A162" s="121" t="s">
        <v>57</v>
      </c>
      <c r="B162" s="123">
        <f t="shared" ref="B162:Y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3235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3236</v>
      </c>
    </row>
    <row r="164" spans="1:105" ht="12.95" customHeight="1" x14ac:dyDescent="0.25">
      <c r="A164" s="121" t="s">
        <v>92</v>
      </c>
      <c r="B164" s="123">
        <f t="shared" ref="B164:Y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3237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3238</v>
      </c>
    </row>
    <row r="166" spans="1:105" ht="12" customHeight="1" x14ac:dyDescent="0.25">
      <c r="A166" s="121" t="s">
        <v>55</v>
      </c>
      <c r="B166" s="123">
        <v>0</v>
      </c>
      <c r="C166" s="123">
        <v>0</v>
      </c>
      <c r="D166" s="123">
        <v>1.5868153834127869E-3</v>
      </c>
      <c r="E166" s="123">
        <v>3.5916668582788376E-3</v>
      </c>
      <c r="F166" s="123">
        <v>4.2565485839443007E-3</v>
      </c>
      <c r="G166" s="123">
        <v>7.8471182884232368E-3</v>
      </c>
      <c r="H166" s="123">
        <v>9.388145670227421E-3</v>
      </c>
      <c r="I166" s="123">
        <v>1.1904325827635608E-2</v>
      </c>
      <c r="J166" s="123">
        <v>1.1396158152790303E-2</v>
      </c>
      <c r="K166" s="123">
        <v>1.1781154658695952E-2</v>
      </c>
      <c r="L166" s="123">
        <v>1.1097373615752189E-2</v>
      </c>
      <c r="M166" s="123">
        <v>1.188443267902047E-2</v>
      </c>
      <c r="N166" s="123">
        <v>1.1290637210857898E-2</v>
      </c>
      <c r="O166" s="123">
        <v>1.2422656279865246E-2</v>
      </c>
      <c r="P166" s="123">
        <v>1.9017450961114745E-2</v>
      </c>
      <c r="Q166" s="123">
        <v>1.1788253422685782E-2</v>
      </c>
      <c r="R166" s="123">
        <v>1.2439953484114532E-2</v>
      </c>
      <c r="S166" s="123">
        <v>1.1910121259741238E-2</v>
      </c>
      <c r="T166" s="123">
        <v>1.1068833578111524E-2</v>
      </c>
      <c r="U166" s="123">
        <v>1.0875370647070122E-2</v>
      </c>
      <c r="V166" s="123">
        <v>1.0713490971263806E-2</v>
      </c>
      <c r="W166" s="123">
        <v>1.2777112421921089E-2</v>
      </c>
      <c r="X166" s="123">
        <v>1.4633219503606807E-2</v>
      </c>
      <c r="Y166" s="123">
        <v>1.6875106306534798E-2</v>
      </c>
      <c r="DA166" s="130" t="s">
        <v>3239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2.4696626456084227</v>
      </c>
      <c r="E167" s="99">
        <v>2.8890382767418141</v>
      </c>
      <c r="F167" s="99">
        <v>2.2871675079895684</v>
      </c>
      <c r="G167" s="99">
        <v>2.8538894293339676</v>
      </c>
      <c r="H167" s="99">
        <v>2.6207945112607356</v>
      </c>
      <c r="I167" s="99">
        <v>2.8261644740604521</v>
      </c>
      <c r="J167" s="99">
        <v>2.620591432326572</v>
      </c>
      <c r="K167" s="99">
        <v>2.6849683476334198</v>
      </c>
      <c r="L167" s="99">
        <v>2.5819443082436742</v>
      </c>
      <c r="M167" s="99">
        <v>2.7609032655598762</v>
      </c>
      <c r="N167" s="99">
        <v>2.4746651611010111</v>
      </c>
      <c r="O167" s="99">
        <v>2.6263785320101132</v>
      </c>
      <c r="P167" s="99">
        <v>3.7491493601809291</v>
      </c>
      <c r="Q167" s="99">
        <v>2.6923013073669222</v>
      </c>
      <c r="R167" s="99">
        <v>3.0880608306948294</v>
      </c>
      <c r="S167" s="99">
        <v>3.1878809932913912</v>
      </c>
      <c r="T167" s="99">
        <v>3.0870033328995179</v>
      </c>
      <c r="U167" s="99">
        <v>3.0159739525485842</v>
      </c>
      <c r="V167" s="99">
        <v>2.8240859937958409</v>
      </c>
      <c r="W167" s="99">
        <v>2.9807951387173315</v>
      </c>
      <c r="X167" s="99">
        <v>3.088007844192743</v>
      </c>
      <c r="Y167" s="99">
        <v>3.2538810474768374</v>
      </c>
      <c r="DA167" s="63" t="s">
        <v>3240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1.6894333960695096</v>
      </c>
      <c r="E168" s="99">
        <v>1.8942179590563812</v>
      </c>
      <c r="F168" s="99">
        <v>1.5100509287808153</v>
      </c>
      <c r="G168" s="99">
        <v>1.7171085324289288</v>
      </c>
      <c r="H168" s="99">
        <v>1.6372796488599051</v>
      </c>
      <c r="I168" s="99">
        <v>1.7386055497200614</v>
      </c>
      <c r="J168" s="99">
        <v>1.5939131191219953</v>
      </c>
      <c r="K168" s="99">
        <v>1.6478576876350719</v>
      </c>
      <c r="L168" s="99">
        <v>1.5455488725571889</v>
      </c>
      <c r="M168" s="99">
        <v>1.6385219802507014</v>
      </c>
      <c r="N168" s="99">
        <v>1.4666450287812249</v>
      </c>
      <c r="O168" s="99">
        <v>1.6655935069235122</v>
      </c>
      <c r="P168" s="99">
        <v>2.3545711025197207</v>
      </c>
      <c r="Q168" s="99">
        <v>1.7353003888332659</v>
      </c>
      <c r="R168" s="99">
        <v>2.1190565791980749</v>
      </c>
      <c r="S168" s="99">
        <v>2.1114808641673646</v>
      </c>
      <c r="T168" s="99">
        <v>2.1871897845453527</v>
      </c>
      <c r="U168" s="99">
        <v>2.0945327739191324</v>
      </c>
      <c r="V168" s="99">
        <v>2.0122512331613485</v>
      </c>
      <c r="W168" s="99">
        <v>2.0831269079404078</v>
      </c>
      <c r="X168" s="99">
        <v>2.198715260417929</v>
      </c>
      <c r="Y168" s="99">
        <v>2.3513182176360652</v>
      </c>
      <c r="DA168" s="63" t="s">
        <v>3241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1.6894333960695096</v>
      </c>
      <c r="E169" s="102">
        <v>1.8942179590563812</v>
      </c>
      <c r="F169" s="102">
        <v>1.5100509287808153</v>
      </c>
      <c r="G169" s="102">
        <v>1.7171085324289288</v>
      </c>
      <c r="H169" s="102">
        <v>1.6372796488599051</v>
      </c>
      <c r="I169" s="102">
        <v>1.7386055497200614</v>
      </c>
      <c r="J169" s="102">
        <v>1.5939131191219953</v>
      </c>
      <c r="K169" s="102">
        <v>1.6478576876350719</v>
      </c>
      <c r="L169" s="102">
        <v>1.5455488725571889</v>
      </c>
      <c r="M169" s="102">
        <v>1.6385219802507014</v>
      </c>
      <c r="N169" s="102">
        <v>1.4666450287812249</v>
      </c>
      <c r="O169" s="102">
        <v>1.6655935069235122</v>
      </c>
      <c r="P169" s="102">
        <v>2.3545711025197207</v>
      </c>
      <c r="Q169" s="102">
        <v>1.7353003888332659</v>
      </c>
      <c r="R169" s="102">
        <v>2.1190565791980749</v>
      </c>
      <c r="S169" s="102">
        <v>2.1114808641673646</v>
      </c>
      <c r="T169" s="102">
        <v>2.1871897845453527</v>
      </c>
      <c r="U169" s="102">
        <v>2.0945327739191324</v>
      </c>
      <c r="V169" s="102">
        <v>2.0122512331613485</v>
      </c>
      <c r="W169" s="102">
        <v>2.0831269079404078</v>
      </c>
      <c r="X169" s="102">
        <v>2.198715260417929</v>
      </c>
      <c r="Y169" s="102">
        <v>2.3513182176360652</v>
      </c>
      <c r="DA169" s="131" t="s">
        <v>3242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3243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3244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3245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3246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3247</v>
      </c>
    </row>
    <row r="175" spans="1:105" ht="12" customHeight="1" x14ac:dyDescent="0.25">
      <c r="A175" s="121" t="s">
        <v>54</v>
      </c>
      <c r="B175" s="123">
        <v>0</v>
      </c>
      <c r="C175" s="123">
        <v>0</v>
      </c>
      <c r="D175" s="123">
        <v>0</v>
      </c>
      <c r="E175" s="123">
        <v>0</v>
      </c>
      <c r="F175" s="123">
        <v>0</v>
      </c>
      <c r="G175" s="123">
        <v>0</v>
      </c>
      <c r="H175" s="123">
        <v>0</v>
      </c>
      <c r="I175" s="123">
        <v>0</v>
      </c>
      <c r="J175" s="123">
        <v>0</v>
      </c>
      <c r="K175" s="123">
        <v>0</v>
      </c>
      <c r="L175" s="123">
        <v>0</v>
      </c>
      <c r="M175" s="123">
        <v>0</v>
      </c>
      <c r="N175" s="123">
        <v>0</v>
      </c>
      <c r="O175" s="123">
        <v>0</v>
      </c>
      <c r="P175" s="123">
        <v>0</v>
      </c>
      <c r="Q175" s="123">
        <v>0</v>
      </c>
      <c r="R175" s="123">
        <v>0</v>
      </c>
      <c r="S175" s="123">
        <v>0</v>
      </c>
      <c r="T175" s="123">
        <v>0</v>
      </c>
      <c r="U175" s="123">
        <v>0</v>
      </c>
      <c r="V175" s="123">
        <v>0</v>
      </c>
      <c r="W175" s="123">
        <v>0</v>
      </c>
      <c r="X175" s="123">
        <v>0</v>
      </c>
      <c r="Y175" s="123">
        <v>0</v>
      </c>
      <c r="DA175" s="130" t="s">
        <v>3248</v>
      </c>
    </row>
    <row r="176" spans="1:105" ht="12" customHeight="1" x14ac:dyDescent="0.25">
      <c r="A176" s="97" t="s">
        <v>50</v>
      </c>
      <c r="B176" s="99">
        <v>0</v>
      </c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X176" s="99">
        <v>0</v>
      </c>
      <c r="Y176" s="99">
        <v>0</v>
      </c>
      <c r="DA176" s="63" t="s">
        <v>3249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3250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3252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3253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3254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3255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3256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3257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3258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3259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3260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3261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3262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3263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3264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3265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3266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3267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3268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3269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3270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3271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0.28443513986645746</v>
      </c>
      <c r="E24" s="117">
        <f t="shared" si="7"/>
        <v>0.23740625688660164</v>
      </c>
      <c r="F24" s="117">
        <f t="shared" si="7"/>
        <v>0.13297156903827498</v>
      </c>
      <c r="G24" s="117">
        <f t="shared" si="7"/>
        <v>0.18573518242817671</v>
      </c>
      <c r="H24" s="117">
        <f t="shared" si="7"/>
        <v>9.2850626691227539E-2</v>
      </c>
      <c r="I24" s="117">
        <f t="shared" si="7"/>
        <v>0.10115926432652161</v>
      </c>
      <c r="J24" s="117">
        <f t="shared" si="7"/>
        <v>4.5805739003437505E-2</v>
      </c>
      <c r="K24" s="117">
        <f t="shared" si="7"/>
        <v>5.1571526730888441E-3</v>
      </c>
      <c r="L24" s="117">
        <f t="shared" si="7"/>
        <v>0</v>
      </c>
      <c r="M24" s="117">
        <f t="shared" si="7"/>
        <v>0</v>
      </c>
      <c r="N24" s="117">
        <f t="shared" si="7"/>
        <v>5.9283614243008688E-2</v>
      </c>
      <c r="O24" s="117">
        <f t="shared" si="7"/>
        <v>0.10117507839139966</v>
      </c>
      <c r="P24" s="117">
        <f t="shared" si="7"/>
        <v>0.30497559725211554</v>
      </c>
      <c r="Q24" s="117">
        <f t="shared" si="7"/>
        <v>0</v>
      </c>
      <c r="R24" s="117">
        <f t="shared" ref="R24:V24" si="8">R25+R28+R30+R39</f>
        <v>3.111232787161438E-2</v>
      </c>
      <c r="S24" s="117">
        <f t="shared" si="8"/>
        <v>5.3014299192540811E-2</v>
      </c>
      <c r="T24" s="117">
        <f t="shared" si="8"/>
        <v>0.14447585899483059</v>
      </c>
      <c r="U24" s="117">
        <f t="shared" si="8"/>
        <v>0.10757654598399544</v>
      </c>
      <c r="V24" s="117">
        <f t="shared" si="8"/>
        <v>7.7427786520324615E-2</v>
      </c>
      <c r="W24" s="117">
        <f t="shared" ref="W24:Y24" si="9">W25+W28+W30+W39</f>
        <v>3.0525349329603428E-2</v>
      </c>
      <c r="X24" s="117">
        <f t="shared" si="9"/>
        <v>1.9203359001710416E-2</v>
      </c>
      <c r="Y24" s="117">
        <f t="shared" si="9"/>
        <v>1.4804334435976483E-2</v>
      </c>
      <c r="DA24" s="129" t="s">
        <v>3272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0.26743518145500367</v>
      </c>
      <c r="E25" s="122">
        <f t="shared" si="10"/>
        <v>0.224942227952241</v>
      </c>
      <c r="F25" s="122">
        <f t="shared" si="10"/>
        <v>0.12368691936072225</v>
      </c>
      <c r="G25" s="122">
        <f t="shared" si="10"/>
        <v>0.17505368129062363</v>
      </c>
      <c r="H25" s="122">
        <f t="shared" si="10"/>
        <v>8.6682606539397314E-2</v>
      </c>
      <c r="I25" s="122">
        <f t="shared" si="10"/>
        <v>9.4964372052054866E-2</v>
      </c>
      <c r="J25" s="122">
        <f t="shared" si="10"/>
        <v>4.2956291548701793E-2</v>
      </c>
      <c r="K25" s="122">
        <f t="shared" si="10"/>
        <v>4.8021245771496376E-3</v>
      </c>
      <c r="L25" s="122">
        <f t="shared" si="10"/>
        <v>0</v>
      </c>
      <c r="M25" s="122">
        <f t="shared" si="10"/>
        <v>0</v>
      </c>
      <c r="N25" s="122">
        <f t="shared" si="10"/>
        <v>5.4917770275686603E-2</v>
      </c>
      <c r="O25" s="122">
        <f t="shared" si="10"/>
        <v>9.2233881263862935E-2</v>
      </c>
      <c r="P25" s="122">
        <f t="shared" si="10"/>
        <v>0.28299348228351218</v>
      </c>
      <c r="Q25" s="122">
        <f t="shared" si="10"/>
        <v>0</v>
      </c>
      <c r="R25" s="122">
        <f t="shared" ref="R25:V25" si="11">SUM(R26:R27)</f>
        <v>2.7547739001420029E-2</v>
      </c>
      <c r="S25" s="122">
        <f t="shared" si="11"/>
        <v>4.7199492738128679E-2</v>
      </c>
      <c r="T25" s="122">
        <f t="shared" si="11"/>
        <v>0.12703720902594715</v>
      </c>
      <c r="U25" s="122">
        <f t="shared" si="11"/>
        <v>9.4423655522503536E-2</v>
      </c>
      <c r="V25" s="122">
        <f t="shared" si="11"/>
        <v>6.8128847543505552E-2</v>
      </c>
      <c r="W25" s="122">
        <f t="shared" ref="W25:Y25" si="12">SUM(W26:W27)</f>
        <v>2.6292135926884931E-2</v>
      </c>
      <c r="X25" s="122">
        <f t="shared" si="12"/>
        <v>1.6316032983439789E-2</v>
      </c>
      <c r="Y25" s="122">
        <f t="shared" si="12"/>
        <v>1.2129016304104101E-2</v>
      </c>
      <c r="DA25" s="130" t="s">
        <v>3273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0.26414986330337664</v>
      </c>
      <c r="E26" s="98">
        <v>0.22221795528426519</v>
      </c>
      <c r="F26" s="98">
        <v>0.1222222620349294</v>
      </c>
      <c r="G26" s="98">
        <v>0.17297934062158243</v>
      </c>
      <c r="H26" s="98">
        <v>8.567437516373802E-2</v>
      </c>
      <c r="I26" s="98">
        <v>9.3873030712730773E-2</v>
      </c>
      <c r="J26" s="98">
        <v>4.2464857623139514E-2</v>
      </c>
      <c r="K26" s="98">
        <v>4.7476121371566324E-3</v>
      </c>
      <c r="L26" s="98">
        <v>0</v>
      </c>
      <c r="M26" s="98">
        <v>0</v>
      </c>
      <c r="N26" s="98">
        <v>5.4265511123963869E-2</v>
      </c>
      <c r="O26" s="98">
        <v>9.1111029603266988E-2</v>
      </c>
      <c r="P26" s="98">
        <v>0.27942248551752991</v>
      </c>
      <c r="Q26" s="98">
        <v>0</v>
      </c>
      <c r="R26" s="98">
        <v>2.7187073274135679E-2</v>
      </c>
      <c r="S26" s="98">
        <v>4.658550405604709E-2</v>
      </c>
      <c r="T26" s="98">
        <v>0.12538845725115569</v>
      </c>
      <c r="U26" s="98">
        <v>9.3195549988609641E-2</v>
      </c>
      <c r="V26" s="98">
        <v>6.7241643439989354E-2</v>
      </c>
      <c r="W26" s="98">
        <v>2.5948312815625943E-2</v>
      </c>
      <c r="X26" s="98">
        <v>1.6101565687724795E-2</v>
      </c>
      <c r="Y26" s="98">
        <v>1.1969135620595905E-2</v>
      </c>
      <c r="DA26" s="63" t="s">
        <v>3274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3.2853181516269989E-3</v>
      </c>
      <c r="E27" s="98">
        <v>2.7242726679758108E-3</v>
      </c>
      <c r="F27" s="98">
        <v>1.4646573257928455E-3</v>
      </c>
      <c r="G27" s="98">
        <v>2.0743406690411836E-3</v>
      </c>
      <c r="H27" s="98">
        <v>1.0082313756592906E-3</v>
      </c>
      <c r="I27" s="98">
        <v>1.0913413393240931E-3</v>
      </c>
      <c r="J27" s="98">
        <v>4.9143392556228187E-4</v>
      </c>
      <c r="K27" s="98">
        <v>5.4512439993005039E-5</v>
      </c>
      <c r="L27" s="98">
        <v>0</v>
      </c>
      <c r="M27" s="98">
        <v>0</v>
      </c>
      <c r="N27" s="98">
        <v>6.5225915172273407E-4</v>
      </c>
      <c r="O27" s="98">
        <v>1.1228516605959467E-3</v>
      </c>
      <c r="P27" s="98">
        <v>3.5709967659822719E-3</v>
      </c>
      <c r="Q27" s="98">
        <v>0</v>
      </c>
      <c r="R27" s="98">
        <v>3.606657272843504E-4</v>
      </c>
      <c r="S27" s="98">
        <v>6.1398868208158988E-4</v>
      </c>
      <c r="T27" s="98">
        <v>1.6487517747914566E-3</v>
      </c>
      <c r="U27" s="98">
        <v>1.2281055338938935E-3</v>
      </c>
      <c r="V27" s="98">
        <v>8.8720410351619675E-4</v>
      </c>
      <c r="W27" s="98">
        <v>3.4382311125898775E-4</v>
      </c>
      <c r="X27" s="98">
        <v>2.1446729571499533E-4</v>
      </c>
      <c r="Y27" s="98">
        <v>1.5988068350819559E-4</v>
      </c>
      <c r="DA27" s="63" t="s">
        <v>3275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1.004430125224594E-5</v>
      </c>
      <c r="H28" s="122">
        <f t="shared" si="13"/>
        <v>9.9146726870551307E-6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8.6978415882240991E-6</v>
      </c>
      <c r="O28" s="122">
        <f t="shared" si="13"/>
        <v>8.5036415668201587E-6</v>
      </c>
      <c r="P28" s="122">
        <f t="shared" si="13"/>
        <v>2.5317046138978355E-5</v>
      </c>
      <c r="Q28" s="122">
        <f t="shared" si="13"/>
        <v>0</v>
      </c>
      <c r="R28" s="122">
        <f t="shared" si="13"/>
        <v>0</v>
      </c>
      <c r="S28" s="122">
        <f t="shared" si="13"/>
        <v>7.7061645688526134E-6</v>
      </c>
      <c r="T28" s="122">
        <f t="shared" si="13"/>
        <v>8.0601389209496974E-6</v>
      </c>
      <c r="U28" s="122">
        <f t="shared" si="13"/>
        <v>7.7815303558881166E-6</v>
      </c>
      <c r="V28" s="122">
        <f t="shared" si="13"/>
        <v>1.5097219352348439E-5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3276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1.004430125224594E-5</v>
      </c>
      <c r="H29" s="98">
        <v>9.9146726870551307E-6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8.6978415882240991E-6</v>
      </c>
      <c r="O29" s="98">
        <v>8.5036415668201587E-6</v>
      </c>
      <c r="P29" s="98">
        <v>2.5317046138978355E-5</v>
      </c>
      <c r="Q29" s="98">
        <v>0</v>
      </c>
      <c r="R29" s="98">
        <v>0</v>
      </c>
      <c r="S29" s="98">
        <v>7.7061645688526134E-6</v>
      </c>
      <c r="T29" s="98">
        <v>8.0601389209496974E-6</v>
      </c>
      <c r="U29" s="98">
        <v>7.7815303558881166E-6</v>
      </c>
      <c r="V29" s="98">
        <v>1.5097219352348439E-5</v>
      </c>
      <c r="W29" s="98">
        <v>0</v>
      </c>
      <c r="X29" s="98">
        <v>0</v>
      </c>
      <c r="Y29" s="98">
        <v>0</v>
      </c>
      <c r="DA29" s="63" t="s">
        <v>3277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1.4915028154613433E-2</v>
      </c>
      <c r="E30" s="122">
        <v>1.0899335424621494E-2</v>
      </c>
      <c r="F30" s="122">
        <v>8.081934658804862E-3</v>
      </c>
      <c r="G30" s="122">
        <v>9.2729126848304557E-3</v>
      </c>
      <c r="H30" s="122">
        <v>5.3436928310506785E-3</v>
      </c>
      <c r="I30" s="122">
        <v>5.3384007761167248E-3</v>
      </c>
      <c r="J30" s="122">
        <v>2.4563614137294797E-3</v>
      </c>
      <c r="K30" s="122">
        <v>3.0510065113374251E-4</v>
      </c>
      <c r="L30" s="122">
        <v>0</v>
      </c>
      <c r="M30" s="122">
        <v>0</v>
      </c>
      <c r="N30" s="122">
        <v>3.6797527183550145E-3</v>
      </c>
      <c r="O30" s="122">
        <v>7.5113283760104219E-3</v>
      </c>
      <c r="P30" s="122">
        <v>1.840898195144685E-2</v>
      </c>
      <c r="Q30" s="122">
        <v>0</v>
      </c>
      <c r="R30" s="122">
        <v>3.0185771579701072E-3</v>
      </c>
      <c r="S30" s="122">
        <v>4.8005189685043307E-3</v>
      </c>
      <c r="T30" s="122">
        <v>1.4434130746292417E-2</v>
      </c>
      <c r="U30" s="122">
        <v>1.085306818469638E-2</v>
      </c>
      <c r="V30" s="122">
        <v>7.5939070931522303E-3</v>
      </c>
      <c r="W30" s="122">
        <v>3.5053625109658123E-3</v>
      </c>
      <c r="X30" s="122">
        <v>2.3841455534615373E-3</v>
      </c>
      <c r="Y30" s="122">
        <v>2.2132589892239663E-3</v>
      </c>
      <c r="DA30" s="130" t="s">
        <v>3278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8.8309373785310102E-5</v>
      </c>
      <c r="E31" s="98">
        <v>1.0273635523382539E-4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1.1960377499571593E-4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3279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3280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3281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3282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1.3239036560903918E-2</v>
      </c>
      <c r="E35" s="101">
        <v>1.0007342085152906E-2</v>
      </c>
      <c r="F35" s="101">
        <v>7.4619948906985076E-3</v>
      </c>
      <c r="G35" s="101">
        <v>8.4655859271205083E-3</v>
      </c>
      <c r="H35" s="101">
        <v>4.8835556817916322E-3</v>
      </c>
      <c r="I35" s="101">
        <v>3.2513516546955404E-3</v>
      </c>
      <c r="J35" s="101">
        <v>2.0371454702243319E-3</v>
      </c>
      <c r="K35" s="101">
        <v>3.0510065113374251E-4</v>
      </c>
      <c r="L35" s="101">
        <v>0</v>
      </c>
      <c r="M35" s="101">
        <v>0</v>
      </c>
      <c r="N35" s="101">
        <v>3.2419398586386781E-3</v>
      </c>
      <c r="O35" s="101">
        <v>6.5640655004278832E-3</v>
      </c>
      <c r="P35" s="101">
        <v>1.5497607291153348E-2</v>
      </c>
      <c r="Q35" s="101">
        <v>0</v>
      </c>
      <c r="R35" s="101">
        <v>2.6962974619787641E-3</v>
      </c>
      <c r="S35" s="101">
        <v>4.3074214040378263E-3</v>
      </c>
      <c r="T35" s="101">
        <v>1.2971440158489018E-2</v>
      </c>
      <c r="U35" s="101">
        <v>9.7330143901588288E-3</v>
      </c>
      <c r="V35" s="101">
        <v>6.7241868695718035E-3</v>
      </c>
      <c r="W35" s="101">
        <v>3.0886557376316359E-3</v>
      </c>
      <c r="X35" s="101">
        <v>2.0871328658195964E-3</v>
      </c>
      <c r="Y35" s="101">
        <v>2.0115149219941258E-3</v>
      </c>
      <c r="DA35" s="131" t="s">
        <v>3283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1.5876822199242051E-3</v>
      </c>
      <c r="E36" s="104">
        <v>7.8925698423476119E-4</v>
      </c>
      <c r="F36" s="104">
        <v>6.1993976810635447E-4</v>
      </c>
      <c r="G36" s="104">
        <v>8.0732675770994755E-4</v>
      </c>
      <c r="H36" s="104">
        <v>4.6013714925904653E-4</v>
      </c>
      <c r="I36" s="104">
        <v>2.0870491214211848E-3</v>
      </c>
      <c r="J36" s="104">
        <v>4.1921594350514783E-4</v>
      </c>
      <c r="K36" s="104">
        <v>0</v>
      </c>
      <c r="L36" s="104">
        <v>0</v>
      </c>
      <c r="M36" s="104">
        <v>0</v>
      </c>
      <c r="N36" s="104">
        <v>4.378128597163363E-4</v>
      </c>
      <c r="O36" s="104">
        <v>9.4726287558253848E-4</v>
      </c>
      <c r="P36" s="104">
        <v>2.7917708852977872E-3</v>
      </c>
      <c r="Q36" s="104">
        <v>0</v>
      </c>
      <c r="R36" s="104">
        <v>3.2227969599134287E-4</v>
      </c>
      <c r="S36" s="104">
        <v>4.9309756446650453E-4</v>
      </c>
      <c r="T36" s="104">
        <v>1.4626905878033997E-3</v>
      </c>
      <c r="U36" s="104">
        <v>1.1200537945375507E-3</v>
      </c>
      <c r="V36" s="104">
        <v>8.6972022358042678E-4</v>
      </c>
      <c r="W36" s="104">
        <v>4.167067733341764E-4</v>
      </c>
      <c r="X36" s="104">
        <v>2.9701268764194098E-4</v>
      </c>
      <c r="Y36" s="104">
        <v>2.0174406722984033E-4</v>
      </c>
      <c r="DA36" s="132" t="s">
        <v>3284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1.2259056649342286E-3</v>
      </c>
      <c r="E37" s="98">
        <v>5.9032564260068636E-4</v>
      </c>
      <c r="F37" s="98">
        <v>4.6538510942443882E-4</v>
      </c>
      <c r="G37" s="98">
        <v>5.656138766849864E-4</v>
      </c>
      <c r="H37" s="98">
        <v>3.3085032886371436E-4</v>
      </c>
      <c r="I37" s="98">
        <v>1.4851057423254548E-3</v>
      </c>
      <c r="J37" s="98">
        <v>2.9605186296914273E-4</v>
      </c>
      <c r="K37" s="98">
        <v>0</v>
      </c>
      <c r="L37" s="98">
        <v>0</v>
      </c>
      <c r="M37" s="98">
        <v>0</v>
      </c>
      <c r="N37" s="98">
        <v>2.9653366786073083E-4</v>
      </c>
      <c r="O37" s="98">
        <v>6.6339663660179246E-4</v>
      </c>
      <c r="P37" s="98">
        <v>1.9440359370999677E-3</v>
      </c>
      <c r="Q37" s="98">
        <v>0</v>
      </c>
      <c r="R37" s="98">
        <v>2.3832809612146021E-4</v>
      </c>
      <c r="S37" s="98">
        <v>3.551866051012437E-4</v>
      </c>
      <c r="T37" s="98">
        <v>1.0843624308672457E-3</v>
      </c>
      <c r="U37" s="98">
        <v>8.3153059765711719E-4</v>
      </c>
      <c r="V37" s="98">
        <v>6.4037969919257152E-4</v>
      </c>
      <c r="W37" s="98">
        <v>3.1828008915696159E-4</v>
      </c>
      <c r="X37" s="98">
        <v>2.2710785456727157E-4</v>
      </c>
      <c r="Y37" s="98">
        <v>1.5480453008437351E-4</v>
      </c>
      <c r="DA37" s="63" t="s">
        <v>3285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3.6177655498997668E-4</v>
      </c>
      <c r="E38" s="98">
        <v>1.989313416340748E-4</v>
      </c>
      <c r="F38" s="98">
        <v>1.5455465868191565E-4</v>
      </c>
      <c r="G38" s="98">
        <v>2.4171288102496112E-4</v>
      </c>
      <c r="H38" s="98">
        <v>1.2928682039533215E-4</v>
      </c>
      <c r="I38" s="98">
        <v>6.0194337909573014E-4</v>
      </c>
      <c r="J38" s="98">
        <v>1.2316408053600507E-4</v>
      </c>
      <c r="K38" s="98">
        <v>0</v>
      </c>
      <c r="L38" s="98">
        <v>0</v>
      </c>
      <c r="M38" s="98">
        <v>0</v>
      </c>
      <c r="N38" s="98">
        <v>1.4127919185560547E-4</v>
      </c>
      <c r="O38" s="98">
        <v>2.8386623898074602E-4</v>
      </c>
      <c r="P38" s="98">
        <v>8.4773494819781925E-4</v>
      </c>
      <c r="Q38" s="98">
        <v>0</v>
      </c>
      <c r="R38" s="98">
        <v>8.3951599869882686E-5</v>
      </c>
      <c r="S38" s="98">
        <v>1.379109593652608E-4</v>
      </c>
      <c r="T38" s="98">
        <v>3.7832815693615405E-4</v>
      </c>
      <c r="U38" s="98">
        <v>2.8852319688043362E-4</v>
      </c>
      <c r="V38" s="98">
        <v>2.2934052438785521E-4</v>
      </c>
      <c r="W38" s="98">
        <v>9.8426684177214838E-5</v>
      </c>
      <c r="X38" s="98">
        <v>6.9904833074669429E-5</v>
      </c>
      <c r="Y38" s="98">
        <v>4.6939537145466817E-5</v>
      </c>
      <c r="DA38" s="63" t="s">
        <v>3286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2.0849302568403793E-3</v>
      </c>
      <c r="E39" s="122">
        <v>1.5646935097391376E-3</v>
      </c>
      <c r="F39" s="122">
        <v>1.2027150187478703E-3</v>
      </c>
      <c r="G39" s="122">
        <v>1.3985441514704066E-3</v>
      </c>
      <c r="H39" s="122">
        <v>8.1441264809247816E-4</v>
      </c>
      <c r="I39" s="122">
        <v>8.5649149835002642E-4</v>
      </c>
      <c r="J39" s="122">
        <v>3.9308604100623585E-4</v>
      </c>
      <c r="K39" s="122">
        <v>4.9927444805463992E-5</v>
      </c>
      <c r="L39" s="122">
        <v>0</v>
      </c>
      <c r="M39" s="122">
        <v>0</v>
      </c>
      <c r="N39" s="122">
        <v>6.7739340737884267E-4</v>
      </c>
      <c r="O39" s="122">
        <v>1.4213651099595002E-3</v>
      </c>
      <c r="P39" s="122">
        <v>3.5478159710175361E-3</v>
      </c>
      <c r="Q39" s="122">
        <v>0</v>
      </c>
      <c r="R39" s="122">
        <v>5.4601171222424443E-4</v>
      </c>
      <c r="S39" s="122">
        <v>1.0065813213389469E-3</v>
      </c>
      <c r="T39" s="122">
        <v>2.9964590836700751E-3</v>
      </c>
      <c r="U39" s="122">
        <v>2.2920407464396366E-3</v>
      </c>
      <c r="V39" s="122">
        <v>1.6899346643144827E-3</v>
      </c>
      <c r="W39" s="122">
        <v>7.2785089175268444E-4</v>
      </c>
      <c r="X39" s="122">
        <v>5.0318046480908975E-4</v>
      </c>
      <c r="Y39" s="122">
        <v>4.6205914264841561E-4</v>
      </c>
      <c r="DA39" s="130" t="s">
        <v>3287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3288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2.0849302568403793E-3</v>
      </c>
      <c r="E41" s="33">
        <v>1.5646935097391376E-3</v>
      </c>
      <c r="F41" s="33">
        <v>1.2027150187478703E-3</v>
      </c>
      <c r="G41" s="33">
        <v>1.3985441514704066E-3</v>
      </c>
      <c r="H41" s="33">
        <v>8.1441264809247816E-4</v>
      </c>
      <c r="I41" s="33">
        <v>8.5649149835002642E-4</v>
      </c>
      <c r="J41" s="33">
        <v>3.9308604100623585E-4</v>
      </c>
      <c r="K41" s="33">
        <v>4.9927444805463992E-5</v>
      </c>
      <c r="L41" s="33">
        <v>0</v>
      </c>
      <c r="M41" s="33">
        <v>0</v>
      </c>
      <c r="N41" s="33">
        <v>6.7739340737884267E-4</v>
      </c>
      <c r="O41" s="33">
        <v>1.4213651099595002E-3</v>
      </c>
      <c r="P41" s="33">
        <v>3.5478159710175361E-3</v>
      </c>
      <c r="Q41" s="33">
        <v>0</v>
      </c>
      <c r="R41" s="33">
        <v>5.4601171222424443E-4</v>
      </c>
      <c r="S41" s="33">
        <v>1.0065813213389469E-3</v>
      </c>
      <c r="T41" s="33">
        <v>2.9964590836700751E-3</v>
      </c>
      <c r="U41" s="33">
        <v>2.2920407464396366E-3</v>
      </c>
      <c r="V41" s="33">
        <v>1.6899346643144827E-3</v>
      </c>
      <c r="W41" s="33">
        <v>7.2785089175268444E-4</v>
      </c>
      <c r="X41" s="33">
        <v>5.0318046480908975E-4</v>
      </c>
      <c r="Y41" s="33">
        <v>4.6205914264841561E-4</v>
      </c>
      <c r="DA41" s="60" t="s">
        <v>3289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2.8967161294623351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8.3110487102624582</v>
      </c>
      <c r="H43" s="117">
        <f t="shared" si="14"/>
        <v>0.2115758514087874</v>
      </c>
      <c r="I43" s="117">
        <f t="shared" si="14"/>
        <v>2.6896613422686633</v>
      </c>
      <c r="J43" s="117">
        <f t="shared" si="14"/>
        <v>0.29941084878267282</v>
      </c>
      <c r="K43" s="117">
        <f t="shared" si="14"/>
        <v>4.5594797183162576</v>
      </c>
      <c r="L43" s="117">
        <f t="shared" si="14"/>
        <v>3.8318140613841956</v>
      </c>
      <c r="M43" s="117">
        <f t="shared" si="14"/>
        <v>8.6034419107919682</v>
      </c>
      <c r="N43" s="117">
        <f t="shared" si="14"/>
        <v>13.417111975976393</v>
      </c>
      <c r="O43" s="117">
        <f t="shared" si="14"/>
        <v>19.130137700414458</v>
      </c>
      <c r="P43" s="117">
        <f t="shared" si="14"/>
        <v>2.0060736798427934</v>
      </c>
      <c r="Q43" s="117">
        <f t="shared" si="14"/>
        <v>0.42745788331699819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0.48994274680249944</v>
      </c>
      <c r="U43" s="117">
        <f t="shared" si="15"/>
        <v>3.579565476318864</v>
      </c>
      <c r="V43" s="117">
        <f t="shared" si="15"/>
        <v>4.5370108384825496</v>
      </c>
      <c r="W43" s="117">
        <f t="shared" ref="W43:Y43" si="16">W44+W47+W49+W58</f>
        <v>2.5734616761926787</v>
      </c>
      <c r="X43" s="117">
        <f t="shared" si="16"/>
        <v>0</v>
      </c>
      <c r="Y43" s="117">
        <f t="shared" si="16"/>
        <v>0</v>
      </c>
      <c r="DA43" s="129" t="s">
        <v>3290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2.7133117437805381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7.7817611278320209</v>
      </c>
      <c r="H44" s="122">
        <f t="shared" si="17"/>
        <v>0.19851608734715659</v>
      </c>
      <c r="I44" s="122">
        <f t="shared" si="17"/>
        <v>2.4938731900407567</v>
      </c>
      <c r="J44" s="122">
        <f t="shared" si="17"/>
        <v>0.27802928133997334</v>
      </c>
      <c r="K44" s="122">
        <f t="shared" si="17"/>
        <v>4.2189373749097694</v>
      </c>
      <c r="L44" s="122">
        <f t="shared" si="17"/>
        <v>3.5861650581098243</v>
      </c>
      <c r="M44" s="122">
        <f t="shared" si="17"/>
        <v>7.9779276316795427</v>
      </c>
      <c r="N44" s="122">
        <f t="shared" si="17"/>
        <v>12.474170700960908</v>
      </c>
      <c r="O44" s="122">
        <f t="shared" si="17"/>
        <v>17.621163738821025</v>
      </c>
      <c r="P44" s="122">
        <f t="shared" si="17"/>
        <v>1.8305331702192176</v>
      </c>
      <c r="Q44" s="122">
        <f t="shared" si="17"/>
        <v>0.38627208254261353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0.4325132107361625</v>
      </c>
      <c r="U44" s="122">
        <f t="shared" si="18"/>
        <v>3.1353161202999642</v>
      </c>
      <c r="V44" s="122">
        <f t="shared" si="18"/>
        <v>4.0021843915452466</v>
      </c>
      <c r="W44" s="122">
        <f t="shared" ref="W44:Y44" si="19">SUM(W45:W46)</f>
        <v>2.2712167243567896</v>
      </c>
      <c r="X44" s="122">
        <f t="shared" si="19"/>
        <v>0</v>
      </c>
      <c r="Y44" s="122">
        <f t="shared" si="19"/>
        <v>0</v>
      </c>
      <c r="DA44" s="130" t="s">
        <v>3291</v>
      </c>
    </row>
    <row r="45" spans="1:105" ht="12" customHeight="1" x14ac:dyDescent="0.25">
      <c r="A45" s="97" t="s">
        <v>211</v>
      </c>
      <c r="B45" s="98"/>
      <c r="C45" s="98">
        <v>2.6829893416638058</v>
      </c>
      <c r="D45" s="98">
        <v>0</v>
      </c>
      <c r="E45" s="98">
        <v>0</v>
      </c>
      <c r="F45" s="98">
        <v>0</v>
      </c>
      <c r="G45" s="98">
        <v>7.6993635602854233</v>
      </c>
      <c r="H45" s="98">
        <v>0.19645261472550637</v>
      </c>
      <c r="I45" s="98">
        <v>2.4682577816259252</v>
      </c>
      <c r="J45" s="98">
        <v>0.27518602479157561</v>
      </c>
      <c r="K45" s="98">
        <v>4.1761203580204107</v>
      </c>
      <c r="L45" s="98">
        <v>3.5495139029449452</v>
      </c>
      <c r="M45" s="98">
        <v>7.8955977405433728</v>
      </c>
      <c r="N45" s="98">
        <v>12.341588305584128</v>
      </c>
      <c r="O45" s="98">
        <v>17.429079939216475</v>
      </c>
      <c r="P45" s="98">
        <v>1.8098370380159134</v>
      </c>
      <c r="Q45" s="98">
        <v>0.38176963207995096</v>
      </c>
      <c r="R45" s="98">
        <v>0</v>
      </c>
      <c r="S45" s="98">
        <v>0</v>
      </c>
      <c r="T45" s="98">
        <v>0.4274778052129698</v>
      </c>
      <c r="U45" s="98">
        <v>3.0987369868605286</v>
      </c>
      <c r="V45" s="98">
        <v>3.9554528435139389</v>
      </c>
      <c r="W45" s="98">
        <v>2.2446100356043859</v>
      </c>
      <c r="X45" s="98">
        <v>0</v>
      </c>
      <c r="Y45" s="98">
        <v>0</v>
      </c>
      <c r="DA45" s="63" t="s">
        <v>3292</v>
      </c>
    </row>
    <row r="46" spans="1:105" ht="12" customHeight="1" x14ac:dyDescent="0.25">
      <c r="A46" s="97" t="s">
        <v>53</v>
      </c>
      <c r="B46" s="98"/>
      <c r="C46" s="98">
        <v>3.0322402116732431E-2</v>
      </c>
      <c r="D46" s="98">
        <v>0</v>
      </c>
      <c r="E46" s="98">
        <v>0</v>
      </c>
      <c r="F46" s="98">
        <v>0</v>
      </c>
      <c r="G46" s="98">
        <v>8.2397567546597744E-2</v>
      </c>
      <c r="H46" s="98">
        <v>2.0634726216502025E-3</v>
      </c>
      <c r="I46" s="98">
        <v>2.5615408414831429E-2</v>
      </c>
      <c r="J46" s="98">
        <v>2.8432565483977497E-3</v>
      </c>
      <c r="K46" s="98">
        <v>4.2817016889358947E-2</v>
      </c>
      <c r="L46" s="98">
        <v>3.6651155164878962E-2</v>
      </c>
      <c r="M46" s="98">
        <v>8.2329891136169772E-2</v>
      </c>
      <c r="N46" s="98">
        <v>0.13258239537678002</v>
      </c>
      <c r="O46" s="98">
        <v>0.19208379960454858</v>
      </c>
      <c r="P46" s="98">
        <v>2.0696132203304126E-2</v>
      </c>
      <c r="Q46" s="98">
        <v>4.5024504626625696E-3</v>
      </c>
      <c r="R46" s="98">
        <v>0</v>
      </c>
      <c r="S46" s="98">
        <v>0</v>
      </c>
      <c r="T46" s="98">
        <v>5.0354055231926877E-3</v>
      </c>
      <c r="U46" s="98">
        <v>3.6579133439435536E-2</v>
      </c>
      <c r="V46" s="98">
        <v>4.6731548031308176E-2</v>
      </c>
      <c r="W46" s="98">
        <v>2.6606688752403816E-2</v>
      </c>
      <c r="X46" s="98">
        <v>0</v>
      </c>
      <c r="Y46" s="98">
        <v>0</v>
      </c>
      <c r="DA46" s="63" t="s">
        <v>3293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4.4162609171822952E-5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2.7119613381064033E-4</v>
      </c>
      <c r="H47" s="122">
        <f t="shared" si="20"/>
        <v>9.9146726870551307E-6</v>
      </c>
      <c r="I47" s="122">
        <f t="shared" si="20"/>
        <v>1.2713426519861444E-4</v>
      </c>
      <c r="J47" s="122">
        <f t="shared" si="20"/>
        <v>0</v>
      </c>
      <c r="K47" s="122">
        <f t="shared" si="20"/>
        <v>1.375062386611992E-4</v>
      </c>
      <c r="L47" s="122">
        <f t="shared" si="20"/>
        <v>2.7785446298054378E-4</v>
      </c>
      <c r="M47" s="122">
        <f t="shared" si="20"/>
        <v>4.8390995219893811E-4</v>
      </c>
      <c r="N47" s="122">
        <f t="shared" si="20"/>
        <v>1.0524388321751159E-3</v>
      </c>
      <c r="O47" s="122">
        <f t="shared" si="20"/>
        <v>8.2485323198155534E-4</v>
      </c>
      <c r="P47" s="122">
        <f t="shared" si="20"/>
        <v>1.9409735373216737E-4</v>
      </c>
      <c r="Q47" s="122">
        <f t="shared" si="20"/>
        <v>2.3369174750093888E-5</v>
      </c>
      <c r="R47" s="122">
        <f t="shared" si="20"/>
        <v>0</v>
      </c>
      <c r="S47" s="122">
        <f t="shared" si="20"/>
        <v>0</v>
      </c>
      <c r="T47" s="122">
        <f t="shared" si="20"/>
        <v>2.4180416762849094E-5</v>
      </c>
      <c r="U47" s="122">
        <f t="shared" si="20"/>
        <v>2.9569815352374835E-4</v>
      </c>
      <c r="V47" s="122">
        <f t="shared" si="20"/>
        <v>7.1711791923655078E-4</v>
      </c>
      <c r="W47" s="122">
        <f t="shared" si="20"/>
        <v>9.6021082595339538E-5</v>
      </c>
      <c r="X47" s="122">
        <f t="shared" si="20"/>
        <v>0</v>
      </c>
      <c r="Y47" s="122">
        <f t="shared" si="20"/>
        <v>0</v>
      </c>
      <c r="DA47" s="130" t="s">
        <v>3294</v>
      </c>
    </row>
    <row r="48" spans="1:105" ht="12" customHeight="1" x14ac:dyDescent="0.25">
      <c r="A48" s="97" t="s">
        <v>53</v>
      </c>
      <c r="B48" s="98"/>
      <c r="C48" s="98">
        <v>4.4162609171822952E-5</v>
      </c>
      <c r="D48" s="98">
        <v>0</v>
      </c>
      <c r="E48" s="98">
        <v>0</v>
      </c>
      <c r="F48" s="98">
        <v>0</v>
      </c>
      <c r="G48" s="98">
        <v>2.7119613381064033E-4</v>
      </c>
      <c r="H48" s="98">
        <v>9.9146726870551307E-6</v>
      </c>
      <c r="I48" s="98">
        <v>1.2713426519861444E-4</v>
      </c>
      <c r="J48" s="98">
        <v>0</v>
      </c>
      <c r="K48" s="98">
        <v>1.375062386611992E-4</v>
      </c>
      <c r="L48" s="98">
        <v>2.7785446298054378E-4</v>
      </c>
      <c r="M48" s="98">
        <v>4.8390995219893811E-4</v>
      </c>
      <c r="N48" s="98">
        <v>1.0524388321751159E-3</v>
      </c>
      <c r="O48" s="98">
        <v>8.2485323198155534E-4</v>
      </c>
      <c r="P48" s="98">
        <v>1.9409735373216737E-4</v>
      </c>
      <c r="Q48" s="98">
        <v>2.3369174750093888E-5</v>
      </c>
      <c r="R48" s="98">
        <v>0</v>
      </c>
      <c r="S48" s="98">
        <v>0</v>
      </c>
      <c r="T48" s="98">
        <v>2.4180416762849094E-5</v>
      </c>
      <c r="U48" s="98">
        <v>2.9569815352374835E-4</v>
      </c>
      <c r="V48" s="98">
        <v>7.1711791923655078E-4</v>
      </c>
      <c r="W48" s="98">
        <v>9.6021082595339538E-5</v>
      </c>
      <c r="X48" s="98">
        <v>0</v>
      </c>
      <c r="Y48" s="98">
        <v>0</v>
      </c>
      <c r="DA48" s="63" t="s">
        <v>3295</v>
      </c>
    </row>
    <row r="49" spans="1:105" ht="12" customHeight="1" x14ac:dyDescent="0.25">
      <c r="A49" s="121" t="s">
        <v>55</v>
      </c>
      <c r="B49" s="122"/>
      <c r="C49" s="122">
        <v>0.16453377973607333</v>
      </c>
      <c r="D49" s="122">
        <v>0</v>
      </c>
      <c r="E49" s="122">
        <v>0</v>
      </c>
      <c r="F49" s="122">
        <v>0</v>
      </c>
      <c r="G49" s="122">
        <v>0.47587170854075084</v>
      </c>
      <c r="H49" s="122">
        <v>1.1357148590947641E-2</v>
      </c>
      <c r="I49" s="122">
        <v>0.17285296658072022</v>
      </c>
      <c r="J49" s="122">
        <v>1.8992813808892336E-2</v>
      </c>
      <c r="K49" s="122">
        <v>0.30087894336350091</v>
      </c>
      <c r="L49" s="122">
        <v>0.2100891817935801</v>
      </c>
      <c r="M49" s="122">
        <v>0.54049136209752269</v>
      </c>
      <c r="N49" s="122">
        <v>0.8123053081447299</v>
      </c>
      <c r="O49" s="122">
        <v>1.3001693600886468</v>
      </c>
      <c r="P49" s="122">
        <v>0.14946122982208448</v>
      </c>
      <c r="Q49" s="122">
        <v>3.5013320935645784E-2</v>
      </c>
      <c r="R49" s="122">
        <v>0</v>
      </c>
      <c r="S49" s="122">
        <v>0</v>
      </c>
      <c r="T49" s="122">
        <v>4.753330052895563E-2</v>
      </c>
      <c r="U49" s="122">
        <v>0.3676057806014717</v>
      </c>
      <c r="V49" s="122">
        <v>0.44045497687815161</v>
      </c>
      <c r="W49" s="122">
        <v>0.24901581565534792</v>
      </c>
      <c r="X49" s="122">
        <v>0</v>
      </c>
      <c r="Y49" s="122">
        <v>0</v>
      </c>
      <c r="DA49" s="130" t="s">
        <v>3296</v>
      </c>
    </row>
    <row r="50" spans="1:105" ht="12" customHeight="1" x14ac:dyDescent="0.25">
      <c r="A50" s="97" t="s">
        <v>138</v>
      </c>
      <c r="B50" s="98"/>
      <c r="C50" s="98">
        <v>0.1239867249742348</v>
      </c>
      <c r="D50" s="98">
        <v>0</v>
      </c>
      <c r="E50" s="98">
        <v>0</v>
      </c>
      <c r="F50" s="98">
        <v>0</v>
      </c>
      <c r="G50" s="98">
        <v>0.40222675160963817</v>
      </c>
      <c r="H50" s="98">
        <v>1.5190769604622172E-3</v>
      </c>
      <c r="I50" s="98">
        <v>0.16178097257016799</v>
      </c>
      <c r="J50" s="98">
        <v>1.8992813808892336E-2</v>
      </c>
      <c r="K50" s="98">
        <v>0.30087894336350091</v>
      </c>
      <c r="L50" s="98">
        <v>0.20742099202948006</v>
      </c>
      <c r="M50" s="98">
        <v>0.51852363872613594</v>
      </c>
      <c r="N50" s="98">
        <v>0.78468882056728684</v>
      </c>
      <c r="O50" s="98">
        <v>1.248598072026984</v>
      </c>
      <c r="P50" s="98">
        <v>0.11442986784431688</v>
      </c>
      <c r="Q50" s="98">
        <v>2.60206143617039E-2</v>
      </c>
      <c r="R50" s="98">
        <v>0</v>
      </c>
      <c r="S50" s="98">
        <v>0</v>
      </c>
      <c r="T50" s="98">
        <v>2.1017102339074438E-2</v>
      </c>
      <c r="U50" s="98">
        <v>8.8001574301238589E-2</v>
      </c>
      <c r="V50" s="98">
        <v>8.2961426078763709E-2</v>
      </c>
      <c r="W50" s="98">
        <v>4.8493255346540975E-2</v>
      </c>
      <c r="X50" s="98">
        <v>0</v>
      </c>
      <c r="Y50" s="98">
        <v>0</v>
      </c>
      <c r="DA50" s="63" t="s">
        <v>3297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1.6860578559874397E-3</v>
      </c>
      <c r="H51" s="98">
        <v>0</v>
      </c>
      <c r="I51" s="98">
        <v>5.0007476976057785E-4</v>
      </c>
      <c r="J51" s="98">
        <v>0</v>
      </c>
      <c r="K51" s="98">
        <v>0</v>
      </c>
      <c r="L51" s="98">
        <v>0</v>
      </c>
      <c r="M51" s="98">
        <v>4.7168257315143393E-4</v>
      </c>
      <c r="N51" s="98">
        <v>1.2366067768240783E-3</v>
      </c>
      <c r="O51" s="98">
        <v>1.4972845157212394E-3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2.4788268656028968E-4</v>
      </c>
      <c r="W51" s="98">
        <v>0</v>
      </c>
      <c r="X51" s="98">
        <v>0</v>
      </c>
      <c r="Y51" s="98">
        <v>0</v>
      </c>
      <c r="DA51" s="63" t="s">
        <v>3298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1.25149964126268E-3</v>
      </c>
      <c r="H52" s="101">
        <v>0</v>
      </c>
      <c r="I52" s="101">
        <v>3.7547776501777546E-4</v>
      </c>
      <c r="J52" s="101">
        <v>0</v>
      </c>
      <c r="K52" s="101">
        <v>0</v>
      </c>
      <c r="L52" s="101">
        <v>0</v>
      </c>
      <c r="M52" s="101">
        <v>3.3982762473631358E-4</v>
      </c>
      <c r="N52" s="101">
        <v>8.7815227819669104E-4</v>
      </c>
      <c r="O52" s="101">
        <v>1.0881408305903671E-3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1.8491384911573604E-4</v>
      </c>
      <c r="W52" s="101">
        <v>0</v>
      </c>
      <c r="X52" s="101">
        <v>0</v>
      </c>
      <c r="Y52" s="101">
        <v>0</v>
      </c>
      <c r="DA52" s="131" t="s">
        <v>3299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4.3455821472475982E-4</v>
      </c>
      <c r="H53" s="104">
        <v>0</v>
      </c>
      <c r="I53" s="104">
        <v>1.245970047428024E-4</v>
      </c>
      <c r="J53" s="104">
        <v>0</v>
      </c>
      <c r="K53" s="104">
        <v>0</v>
      </c>
      <c r="L53" s="104">
        <v>0</v>
      </c>
      <c r="M53" s="104">
        <v>1.3185494841512035E-4</v>
      </c>
      <c r="N53" s="104">
        <v>3.5845449862738718E-4</v>
      </c>
      <c r="O53" s="104">
        <v>4.0914368513087233E-4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6.2968837444553615E-5</v>
      </c>
      <c r="W53" s="104">
        <v>0</v>
      </c>
      <c r="X53" s="104">
        <v>0</v>
      </c>
      <c r="Y53" s="104">
        <v>0</v>
      </c>
      <c r="DA53" s="132" t="s">
        <v>3300</v>
      </c>
    </row>
    <row r="54" spans="1:105" ht="12" customHeight="1" x14ac:dyDescent="0.25">
      <c r="A54" s="106" t="s">
        <v>122</v>
      </c>
      <c r="B54" s="101"/>
      <c r="C54" s="101">
        <v>3.7238778064245137E-2</v>
      </c>
      <c r="D54" s="101">
        <v>0</v>
      </c>
      <c r="E54" s="101">
        <v>0</v>
      </c>
      <c r="F54" s="101">
        <v>0</v>
      </c>
      <c r="G54" s="101">
        <v>6.5320879067287854E-2</v>
      </c>
      <c r="H54" s="101">
        <v>8.9177973319673302E-3</v>
      </c>
      <c r="I54" s="101">
        <v>6.3978209979492903E-3</v>
      </c>
      <c r="J54" s="101">
        <v>0</v>
      </c>
      <c r="K54" s="101">
        <v>0</v>
      </c>
      <c r="L54" s="101">
        <v>2.3201104694318495E-3</v>
      </c>
      <c r="M54" s="101">
        <v>1.9355683344233311E-2</v>
      </c>
      <c r="N54" s="101">
        <v>2.3402753354547959E-2</v>
      </c>
      <c r="O54" s="101">
        <v>4.4011521142213191E-2</v>
      </c>
      <c r="P54" s="101">
        <v>2.9633938266191873E-2</v>
      </c>
      <c r="Q54" s="101">
        <v>7.4979511405856049E-3</v>
      </c>
      <c r="R54" s="101">
        <v>0</v>
      </c>
      <c r="S54" s="101">
        <v>0</v>
      </c>
      <c r="T54" s="101">
        <v>2.3799772812532021E-2</v>
      </c>
      <c r="U54" s="101">
        <v>0.2496682230644113</v>
      </c>
      <c r="V54" s="101">
        <v>0.31520919063977365</v>
      </c>
      <c r="W54" s="101">
        <v>0.17395750350875319</v>
      </c>
      <c r="X54" s="101">
        <v>0</v>
      </c>
      <c r="Y54" s="101">
        <v>0</v>
      </c>
      <c r="DA54" s="131" t="s">
        <v>3301</v>
      </c>
    </row>
    <row r="55" spans="1:105" ht="12" customHeight="1" x14ac:dyDescent="0.25">
      <c r="A55" s="107" t="s">
        <v>121</v>
      </c>
      <c r="B55" s="104"/>
      <c r="C55" s="104">
        <v>3.3082766975934003E-3</v>
      </c>
      <c r="D55" s="104">
        <v>0</v>
      </c>
      <c r="E55" s="104">
        <v>0</v>
      </c>
      <c r="F55" s="104">
        <v>0</v>
      </c>
      <c r="G55" s="104">
        <v>6.6380200078373476E-3</v>
      </c>
      <c r="H55" s="104">
        <v>9.2027429851809306E-4</v>
      </c>
      <c r="I55" s="104">
        <v>4.1740982428423697E-3</v>
      </c>
      <c r="J55" s="104">
        <v>0</v>
      </c>
      <c r="K55" s="104">
        <v>0</v>
      </c>
      <c r="L55" s="104">
        <v>3.4807929466820726E-4</v>
      </c>
      <c r="M55" s="104">
        <v>2.1403574540019288E-3</v>
      </c>
      <c r="N55" s="104">
        <v>2.9771274460710867E-3</v>
      </c>
      <c r="O55" s="104">
        <v>6.0624824037282463E-3</v>
      </c>
      <c r="P55" s="104">
        <v>5.397423711575723E-3</v>
      </c>
      <c r="Q55" s="104">
        <v>1.4947554333562805E-3</v>
      </c>
      <c r="R55" s="104">
        <v>0</v>
      </c>
      <c r="S55" s="104">
        <v>0</v>
      </c>
      <c r="T55" s="104">
        <v>2.7164253773491725E-3</v>
      </c>
      <c r="U55" s="104">
        <v>2.9935983235821813E-2</v>
      </c>
      <c r="V55" s="104">
        <v>4.2036477473053953E-2</v>
      </c>
      <c r="W55" s="104">
        <v>2.6565056800053749E-2</v>
      </c>
      <c r="X55" s="104">
        <v>0</v>
      </c>
      <c r="Y55" s="104">
        <v>0</v>
      </c>
      <c r="DA55" s="132" t="s">
        <v>3302</v>
      </c>
    </row>
    <row r="56" spans="1:105" ht="12" customHeight="1" x14ac:dyDescent="0.25">
      <c r="A56" s="108" t="s">
        <v>53</v>
      </c>
      <c r="B56" s="98"/>
      <c r="C56" s="98">
        <v>2.5941933716398034E-3</v>
      </c>
      <c r="D56" s="98">
        <v>0</v>
      </c>
      <c r="E56" s="98">
        <v>0</v>
      </c>
      <c r="F56" s="98">
        <v>0</v>
      </c>
      <c r="G56" s="98">
        <v>4.6506029860765557E-3</v>
      </c>
      <c r="H56" s="98">
        <v>6.6170065772742871E-4</v>
      </c>
      <c r="I56" s="98">
        <v>2.9702114846509096E-3</v>
      </c>
      <c r="J56" s="98">
        <v>0</v>
      </c>
      <c r="K56" s="98">
        <v>0</v>
      </c>
      <c r="L56" s="98">
        <v>2.4189566022960908E-4</v>
      </c>
      <c r="M56" s="98">
        <v>1.4642978986500737E-3</v>
      </c>
      <c r="N56" s="98">
        <v>2.0164289414529696E-3</v>
      </c>
      <c r="O56" s="98">
        <v>4.2457384742514721E-3</v>
      </c>
      <c r="P56" s="98">
        <v>3.7584694783932716E-3</v>
      </c>
      <c r="Q56" s="98">
        <v>1.0689170868380194E-3</v>
      </c>
      <c r="R56" s="98">
        <v>0</v>
      </c>
      <c r="S56" s="98">
        <v>0</v>
      </c>
      <c r="T56" s="98">
        <v>2.0138159430391715E-3</v>
      </c>
      <c r="U56" s="98">
        <v>2.222454506465386E-2</v>
      </c>
      <c r="V56" s="98">
        <v>3.0951685460974283E-2</v>
      </c>
      <c r="W56" s="98">
        <v>2.0290355683756305E-2</v>
      </c>
      <c r="X56" s="98">
        <v>0</v>
      </c>
      <c r="Y56" s="98">
        <v>0</v>
      </c>
      <c r="DA56" s="63" t="s">
        <v>3303</v>
      </c>
    </row>
    <row r="57" spans="1:105" ht="12" customHeight="1" x14ac:dyDescent="0.25">
      <c r="A57" s="108" t="s">
        <v>52</v>
      </c>
      <c r="B57" s="98"/>
      <c r="C57" s="98">
        <v>7.1408332595359713E-4</v>
      </c>
      <c r="D57" s="98">
        <v>0</v>
      </c>
      <c r="E57" s="98">
        <v>0</v>
      </c>
      <c r="F57" s="98">
        <v>0</v>
      </c>
      <c r="G57" s="98">
        <v>1.987417021760792E-3</v>
      </c>
      <c r="H57" s="98">
        <v>2.585736407906643E-4</v>
      </c>
      <c r="I57" s="98">
        <v>1.2038867581914603E-3</v>
      </c>
      <c r="J57" s="98">
        <v>0</v>
      </c>
      <c r="K57" s="98">
        <v>0</v>
      </c>
      <c r="L57" s="98">
        <v>1.0618363443859817E-4</v>
      </c>
      <c r="M57" s="98">
        <v>6.7605955535185512E-4</v>
      </c>
      <c r="N57" s="98">
        <v>9.6069850461811721E-4</v>
      </c>
      <c r="O57" s="98">
        <v>1.8167439294767744E-3</v>
      </c>
      <c r="P57" s="98">
        <v>1.6389542331824512E-3</v>
      </c>
      <c r="Q57" s="98">
        <v>4.2583834651826124E-4</v>
      </c>
      <c r="R57" s="98">
        <v>0</v>
      </c>
      <c r="S57" s="98">
        <v>0</v>
      </c>
      <c r="T57" s="98">
        <v>7.0260943431000081E-4</v>
      </c>
      <c r="U57" s="98">
        <v>7.7114381711679532E-3</v>
      </c>
      <c r="V57" s="98">
        <v>1.1084792012079668E-2</v>
      </c>
      <c r="W57" s="98">
        <v>6.2747011162974436E-3</v>
      </c>
      <c r="X57" s="98">
        <v>0</v>
      </c>
      <c r="Y57" s="98">
        <v>0</v>
      </c>
      <c r="DA57" s="63" t="s">
        <v>3304</v>
      </c>
    </row>
    <row r="58" spans="1:105" ht="12" customHeight="1" x14ac:dyDescent="0.25">
      <c r="A58" s="121" t="s">
        <v>54</v>
      </c>
      <c r="B58" s="122"/>
      <c r="C58" s="122">
        <v>1.8826443336551583E-2</v>
      </c>
      <c r="D58" s="122">
        <v>0</v>
      </c>
      <c r="E58" s="122">
        <v>0</v>
      </c>
      <c r="F58" s="122">
        <v>0</v>
      </c>
      <c r="G58" s="122">
        <v>5.3144677755875454E-2</v>
      </c>
      <c r="H58" s="122">
        <v>1.6927007979961307E-3</v>
      </c>
      <c r="I58" s="122">
        <v>2.2808051381987739E-2</v>
      </c>
      <c r="J58" s="122">
        <v>2.3887536338071257E-3</v>
      </c>
      <c r="K58" s="122">
        <v>3.9525893804325654E-2</v>
      </c>
      <c r="L58" s="122">
        <v>3.528196701781075E-2</v>
      </c>
      <c r="M58" s="122">
        <v>8.4539007062704202E-2</v>
      </c>
      <c r="N58" s="122">
        <v>0.12958352803857973</v>
      </c>
      <c r="O58" s="122">
        <v>0.20797974827280635</v>
      </c>
      <c r="P58" s="122">
        <v>2.5885182447759236E-2</v>
      </c>
      <c r="Q58" s="122">
        <v>6.1491106639887426E-3</v>
      </c>
      <c r="R58" s="122">
        <v>0</v>
      </c>
      <c r="S58" s="122">
        <v>0</v>
      </c>
      <c r="T58" s="122">
        <v>9.8720551206184642E-3</v>
      </c>
      <c r="U58" s="122">
        <v>7.6347877263904282E-2</v>
      </c>
      <c r="V58" s="122">
        <v>9.365435213991477E-2</v>
      </c>
      <c r="W58" s="122">
        <v>5.3133115097945972E-2</v>
      </c>
      <c r="X58" s="122">
        <v>0</v>
      </c>
      <c r="Y58" s="122">
        <v>0</v>
      </c>
      <c r="DA58" s="130" t="s">
        <v>3305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3306</v>
      </c>
    </row>
    <row r="60" spans="1:105" ht="12" customHeight="1" x14ac:dyDescent="0.25">
      <c r="A60" s="109" t="s">
        <v>120</v>
      </c>
      <c r="B60" s="33"/>
      <c r="C60" s="33">
        <v>1.8826443336551583E-2</v>
      </c>
      <c r="D60" s="33">
        <v>0</v>
      </c>
      <c r="E60" s="33">
        <v>0</v>
      </c>
      <c r="F60" s="33">
        <v>0</v>
      </c>
      <c r="G60" s="33">
        <v>5.3144677755875454E-2</v>
      </c>
      <c r="H60" s="33">
        <v>1.6927007979961307E-3</v>
      </c>
      <c r="I60" s="33">
        <v>2.2808051381987739E-2</v>
      </c>
      <c r="J60" s="33">
        <v>2.3887536338071257E-3</v>
      </c>
      <c r="K60" s="33">
        <v>3.9525893804325654E-2</v>
      </c>
      <c r="L60" s="33">
        <v>3.528196701781075E-2</v>
      </c>
      <c r="M60" s="33">
        <v>8.4539007062704202E-2</v>
      </c>
      <c r="N60" s="33">
        <v>0.12958352803857973</v>
      </c>
      <c r="O60" s="33">
        <v>0.20797974827280635</v>
      </c>
      <c r="P60" s="33">
        <v>2.5885182447759236E-2</v>
      </c>
      <c r="Q60" s="33">
        <v>6.1491106639887426E-3</v>
      </c>
      <c r="R60" s="33">
        <v>0</v>
      </c>
      <c r="S60" s="33">
        <v>0</v>
      </c>
      <c r="T60" s="33">
        <v>9.8720551206184642E-3</v>
      </c>
      <c r="U60" s="33">
        <v>7.6347877263904282E-2</v>
      </c>
      <c r="V60" s="33">
        <v>9.365435213991477E-2</v>
      </c>
      <c r="W60" s="33">
        <v>5.3133115097945972E-2</v>
      </c>
      <c r="X60" s="33">
        <v>0</v>
      </c>
      <c r="Y60" s="33">
        <v>0</v>
      </c>
      <c r="DA60" s="60" t="s">
        <v>3307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0.85330333531300684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0.19564257639973939</v>
      </c>
      <c r="I62" s="117">
        <f t="shared" si="21"/>
        <v>3.6971974625579636</v>
      </c>
      <c r="J62" s="117">
        <f t="shared" si="21"/>
        <v>15.485070450438938</v>
      </c>
      <c r="K62" s="117">
        <f t="shared" si="21"/>
        <v>10.331896208129242</v>
      </c>
      <c r="L62" s="117">
        <f t="shared" si="21"/>
        <v>0.74223772015572786</v>
      </c>
      <c r="M62" s="117">
        <f t="shared" si="21"/>
        <v>0</v>
      </c>
      <c r="N62" s="117">
        <f t="shared" si="21"/>
        <v>0</v>
      </c>
      <c r="O62" s="117">
        <f t="shared" si="21"/>
        <v>7.591097533200318E-2</v>
      </c>
      <c r="P62" s="117">
        <f t="shared" si="21"/>
        <v>0.79330135741077434</v>
      </c>
      <c r="Q62" s="117">
        <f t="shared" si="21"/>
        <v>0.28711162342660701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:Y62" si="23">W63+W66+W68+W77</f>
        <v>0</v>
      </c>
      <c r="X62" s="117">
        <f t="shared" si="23"/>
        <v>0.3498019076329405</v>
      </c>
      <c r="Y62" s="117">
        <f t="shared" si="23"/>
        <v>0.94682337307111775</v>
      </c>
      <c r="DA62" s="129" t="s">
        <v>3308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0.79683221065144272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0.18091676419664565</v>
      </c>
      <c r="I63" s="122">
        <f t="shared" si="24"/>
        <v>3.4285539917352885</v>
      </c>
      <c r="J63" s="122">
        <f t="shared" si="24"/>
        <v>14.426030105726706</v>
      </c>
      <c r="K63" s="122">
        <f t="shared" si="24"/>
        <v>9.5993062037534624</v>
      </c>
      <c r="L63" s="122">
        <f t="shared" si="24"/>
        <v>0.69754133551960873</v>
      </c>
      <c r="M63" s="122">
        <f t="shared" si="24"/>
        <v>0</v>
      </c>
      <c r="N63" s="122">
        <f t="shared" si="24"/>
        <v>0</v>
      </c>
      <c r="O63" s="122">
        <f t="shared" si="24"/>
        <v>6.9764226320296982E-2</v>
      </c>
      <c r="P63" s="122">
        <f t="shared" si="24"/>
        <v>0.72123227468846784</v>
      </c>
      <c r="Q63" s="122">
        <f t="shared" si="24"/>
        <v>0.25774445182905098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:Y63" si="26">SUM(W64:W65)</f>
        <v>0</v>
      </c>
      <c r="X63" s="122">
        <f t="shared" si="26"/>
        <v>0.28835179037916014</v>
      </c>
      <c r="Y63" s="122">
        <f t="shared" si="26"/>
        <v>0.76369285743538329</v>
      </c>
      <c r="DA63" s="130" t="s">
        <v>3309</v>
      </c>
    </row>
    <row r="64" spans="1:105" ht="12" customHeight="1" x14ac:dyDescent="0.25">
      <c r="A64" s="97" t="s">
        <v>212</v>
      </c>
      <c r="B64" s="98"/>
      <c r="C64" s="98">
        <v>0.78712946491215996</v>
      </c>
      <c r="D64" s="98">
        <v>0</v>
      </c>
      <c r="E64" s="98">
        <v>0</v>
      </c>
      <c r="F64" s="98">
        <v>0</v>
      </c>
      <c r="G64" s="98">
        <v>0</v>
      </c>
      <c r="H64" s="98">
        <v>0.17887584383227581</v>
      </c>
      <c r="I64" s="98">
        <v>3.3903592924963082</v>
      </c>
      <c r="J64" s="98">
        <v>14.266114599919117</v>
      </c>
      <c r="K64" s="98">
        <v>9.4937531608441255</v>
      </c>
      <c r="L64" s="98">
        <v>0.68982005540402513</v>
      </c>
      <c r="M64" s="98">
        <v>0</v>
      </c>
      <c r="N64" s="98">
        <v>0</v>
      </c>
      <c r="O64" s="98">
        <v>6.8939576281278558E-2</v>
      </c>
      <c r="P64" s="98">
        <v>0.71237005027773903</v>
      </c>
      <c r="Q64" s="98">
        <v>0.25446652512241269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X64" s="98">
        <v>0.2844481673679905</v>
      </c>
      <c r="Y64" s="98">
        <v>0.75331485416265731</v>
      </c>
      <c r="DA64" s="63" t="s">
        <v>3310</v>
      </c>
    </row>
    <row r="65" spans="1:105" ht="12" customHeight="1" x14ac:dyDescent="0.25">
      <c r="A65" s="97" t="s">
        <v>53</v>
      </c>
      <c r="B65" s="98"/>
      <c r="C65" s="98">
        <v>9.702745739282809E-3</v>
      </c>
      <c r="D65" s="98">
        <v>0</v>
      </c>
      <c r="E65" s="98">
        <v>0</v>
      </c>
      <c r="F65" s="98">
        <v>0</v>
      </c>
      <c r="G65" s="98">
        <v>0</v>
      </c>
      <c r="H65" s="98">
        <v>2.0409203643698358E-3</v>
      </c>
      <c r="I65" s="98">
        <v>3.8194699238980181E-2</v>
      </c>
      <c r="J65" s="98">
        <v>0.15991550580758898</v>
      </c>
      <c r="K65" s="98">
        <v>0.10555304290933645</v>
      </c>
      <c r="L65" s="98">
        <v>7.7212801155836447E-3</v>
      </c>
      <c r="M65" s="98">
        <v>0</v>
      </c>
      <c r="N65" s="98">
        <v>0</v>
      </c>
      <c r="O65" s="98">
        <v>8.2465003901842034E-4</v>
      </c>
      <c r="P65" s="98">
        <v>8.8622244107287914E-3</v>
      </c>
      <c r="Q65" s="98">
        <v>3.277926706638306E-3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3.903623011169617E-3</v>
      </c>
      <c r="Y65" s="98">
        <v>1.0378003272726014E-2</v>
      </c>
      <c r="DA65" s="63" t="s">
        <v>3311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1.1040652292955738E-5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9.9146726870551307E-6</v>
      </c>
      <c r="I66" s="122">
        <f t="shared" si="27"/>
        <v>2.4448897153579713E-4</v>
      </c>
      <c r="J66" s="122">
        <f t="shared" si="27"/>
        <v>1.7150332836057301E-4</v>
      </c>
      <c r="K66" s="122">
        <f t="shared" si="27"/>
        <v>2.8483435151248414E-4</v>
      </c>
      <c r="L66" s="122">
        <f t="shared" si="27"/>
        <v>4.9616868389382816E-5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8.4390153796594502E-5</v>
      </c>
      <c r="Q66" s="122">
        <f t="shared" si="27"/>
        <v>1.5579449833395926E-5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2.2090539970181554E-5</v>
      </c>
      <c r="Y66" s="122">
        <f t="shared" si="27"/>
        <v>2.7947318008190722E-5</v>
      </c>
      <c r="DA66" s="130" t="s">
        <v>3312</v>
      </c>
    </row>
    <row r="67" spans="1:105" ht="12" customHeight="1" x14ac:dyDescent="0.25">
      <c r="A67" s="97" t="s">
        <v>53</v>
      </c>
      <c r="B67" s="98"/>
      <c r="C67" s="98">
        <v>1.1040652292955738E-5</v>
      </c>
      <c r="D67" s="98">
        <v>0</v>
      </c>
      <c r="E67" s="98">
        <v>0</v>
      </c>
      <c r="F67" s="98">
        <v>0</v>
      </c>
      <c r="G67" s="98">
        <v>0</v>
      </c>
      <c r="H67" s="98">
        <v>9.9146726870551307E-6</v>
      </c>
      <c r="I67" s="98">
        <v>2.4448897153579713E-4</v>
      </c>
      <c r="J67" s="98">
        <v>1.7150332836057301E-4</v>
      </c>
      <c r="K67" s="98">
        <v>2.8483435151248414E-4</v>
      </c>
      <c r="L67" s="98">
        <v>4.9616868389382816E-5</v>
      </c>
      <c r="M67" s="98">
        <v>0</v>
      </c>
      <c r="N67" s="98">
        <v>0</v>
      </c>
      <c r="O67" s="98">
        <v>0</v>
      </c>
      <c r="P67" s="98">
        <v>8.4390153796594502E-5</v>
      </c>
      <c r="Q67" s="98">
        <v>1.5579449833395926E-5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2.2090539970181554E-5</v>
      </c>
      <c r="Y67" s="98">
        <v>2.7947318008190722E-5</v>
      </c>
      <c r="DA67" s="63" t="s">
        <v>3313</v>
      </c>
    </row>
    <row r="68" spans="1:105" ht="12" customHeight="1" x14ac:dyDescent="0.25">
      <c r="A68" s="121" t="s">
        <v>55</v>
      </c>
      <c r="B68" s="122"/>
      <c r="C68" s="122">
        <v>4.9297785299396817E-2</v>
      </c>
      <c r="D68" s="122">
        <v>0</v>
      </c>
      <c r="E68" s="122">
        <v>0</v>
      </c>
      <c r="F68" s="122">
        <v>0</v>
      </c>
      <c r="G68" s="122">
        <v>0</v>
      </c>
      <c r="H68" s="122">
        <v>1.2652469604762113E-2</v>
      </c>
      <c r="I68" s="122">
        <v>0.22793259935905882</v>
      </c>
      <c r="J68" s="122">
        <v>0.89465499041292951</v>
      </c>
      <c r="K68" s="122">
        <v>0.61284208055552025</v>
      </c>
      <c r="L68" s="122">
        <v>3.6731138162978509E-2</v>
      </c>
      <c r="M68" s="122">
        <v>0</v>
      </c>
      <c r="N68" s="122">
        <v>0</v>
      </c>
      <c r="O68" s="122">
        <v>4.975380509847918E-3</v>
      </c>
      <c r="P68" s="122">
        <v>5.7565636880565416E-2</v>
      </c>
      <c r="Q68" s="122">
        <v>2.3304717911761433E-2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X68" s="122">
        <v>4.671495374151758E-2</v>
      </c>
      <c r="Y68" s="122">
        <v>0.14040070725892825</v>
      </c>
      <c r="DA68" s="130" t="s">
        <v>3314</v>
      </c>
    </row>
    <row r="69" spans="1:105" ht="12" customHeight="1" x14ac:dyDescent="0.25">
      <c r="A69" s="97" t="s">
        <v>134</v>
      </c>
      <c r="B69" s="98"/>
      <c r="C69" s="98">
        <v>4.3607794272545283E-2</v>
      </c>
      <c r="D69" s="98">
        <v>0</v>
      </c>
      <c r="E69" s="98">
        <v>0</v>
      </c>
      <c r="F69" s="98">
        <v>0</v>
      </c>
      <c r="G69" s="98">
        <v>0</v>
      </c>
      <c r="H69" s="98">
        <v>4.0600953735002304E-3</v>
      </c>
      <c r="I69" s="98">
        <v>0.2160799225141655</v>
      </c>
      <c r="J69" s="98">
        <v>0.86896807938826814</v>
      </c>
      <c r="K69" s="98">
        <v>0.59604590964402659</v>
      </c>
      <c r="L69" s="98">
        <v>3.6731138162978509E-2</v>
      </c>
      <c r="M69" s="98">
        <v>0</v>
      </c>
      <c r="N69" s="98">
        <v>0</v>
      </c>
      <c r="O69" s="98">
        <v>2.8618719175457132E-3</v>
      </c>
      <c r="P69" s="98">
        <v>4.1533338952159118E-2</v>
      </c>
      <c r="Q69" s="98">
        <v>6.5109813745791419E-3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4.5160308920306882E-2</v>
      </c>
      <c r="Y69" s="98">
        <v>0.13388275461461677</v>
      </c>
      <c r="DA69" s="63" t="s">
        <v>3315</v>
      </c>
    </row>
    <row r="70" spans="1:105" ht="12" customHeight="1" x14ac:dyDescent="0.25">
      <c r="A70" s="97" t="s">
        <v>133</v>
      </c>
      <c r="B70" s="98"/>
      <c r="C70" s="98">
        <v>2.2422336509810738E-4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1.9775740470717531E-4</v>
      </c>
      <c r="J70" s="98">
        <v>2.4550663906110605E-3</v>
      </c>
      <c r="K70" s="98">
        <v>1.0052484120894767E-3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1.9578329590183319E-4</v>
      </c>
      <c r="DA70" s="63" t="s">
        <v>3316</v>
      </c>
    </row>
    <row r="71" spans="1:105" ht="12" customHeight="1" x14ac:dyDescent="0.25">
      <c r="A71" s="100" t="s">
        <v>212</v>
      </c>
      <c r="B71" s="101"/>
      <c r="C71" s="101">
        <v>1.8026596152796124E-4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1.4306312081232195E-4</v>
      </c>
      <c r="J71" s="101">
        <v>1.7593469694580472E-3</v>
      </c>
      <c r="K71" s="101">
        <v>7.21692330405297E-4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1.4881204536992411E-4</v>
      </c>
      <c r="DA71" s="131" t="s">
        <v>3317</v>
      </c>
    </row>
    <row r="72" spans="1:105" ht="12" customHeight="1" x14ac:dyDescent="0.25">
      <c r="A72" s="103" t="s">
        <v>52</v>
      </c>
      <c r="B72" s="104"/>
      <c r="C72" s="104">
        <v>4.3957403570146152E-5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5.4694283894853354E-5</v>
      </c>
      <c r="J72" s="104">
        <v>6.9571942115301342E-4</v>
      </c>
      <c r="K72" s="104">
        <v>2.8355608168417968E-4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4.6971250531909076E-5</v>
      </c>
      <c r="DA72" s="132" t="s">
        <v>3318</v>
      </c>
    </row>
    <row r="73" spans="1:105" ht="12" customHeight="1" x14ac:dyDescent="0.25">
      <c r="A73" s="106" t="s">
        <v>122</v>
      </c>
      <c r="B73" s="101"/>
      <c r="C73" s="101">
        <v>5.0187032431597218E-3</v>
      </c>
      <c r="D73" s="101">
        <v>0</v>
      </c>
      <c r="E73" s="101">
        <v>0</v>
      </c>
      <c r="F73" s="101">
        <v>0</v>
      </c>
      <c r="G73" s="101">
        <v>0</v>
      </c>
      <c r="H73" s="101">
        <v>7.8561547924474086E-3</v>
      </c>
      <c r="I73" s="101">
        <v>7.0271148666000392E-3</v>
      </c>
      <c r="J73" s="101">
        <v>1.9207371576400845E-2</v>
      </c>
      <c r="K73" s="101">
        <v>1.464483125441964E-2</v>
      </c>
      <c r="L73" s="101">
        <v>0</v>
      </c>
      <c r="M73" s="101">
        <v>0</v>
      </c>
      <c r="N73" s="101">
        <v>0</v>
      </c>
      <c r="O73" s="101">
        <v>1.8293297296274433E-3</v>
      </c>
      <c r="P73" s="101">
        <v>1.3612763161148213E-2</v>
      </c>
      <c r="Q73" s="101">
        <v>1.4003526394917233E-2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1.3566363627827373E-3</v>
      </c>
      <c r="Y73" s="101">
        <v>5.7169371467201456E-3</v>
      </c>
      <c r="DA73" s="131" t="s">
        <v>3319</v>
      </c>
    </row>
    <row r="74" spans="1:105" ht="12" customHeight="1" x14ac:dyDescent="0.25">
      <c r="A74" s="107" t="s">
        <v>121</v>
      </c>
      <c r="B74" s="104"/>
      <c r="C74" s="104">
        <v>4.4706441859370283E-4</v>
      </c>
      <c r="D74" s="104">
        <v>0</v>
      </c>
      <c r="E74" s="104">
        <v>0</v>
      </c>
      <c r="F74" s="104">
        <v>0</v>
      </c>
      <c r="G74" s="104">
        <v>0</v>
      </c>
      <c r="H74" s="104">
        <v>7.3621943881447432E-4</v>
      </c>
      <c r="I74" s="104">
        <v>4.6278045735861058E-3</v>
      </c>
      <c r="J74" s="104">
        <v>4.0244730576494189E-3</v>
      </c>
      <c r="K74" s="104">
        <v>1.1460912449845666E-3</v>
      </c>
      <c r="L74" s="104">
        <v>0</v>
      </c>
      <c r="M74" s="104">
        <v>0</v>
      </c>
      <c r="N74" s="104">
        <v>0</v>
      </c>
      <c r="O74" s="104">
        <v>2.8417886267476149E-4</v>
      </c>
      <c r="P74" s="104">
        <v>2.4195347672580822E-3</v>
      </c>
      <c r="Q74" s="104">
        <v>2.7902101422650574E-3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1.9800845842796066E-4</v>
      </c>
      <c r="Y74" s="104">
        <v>6.0523220168952102E-4</v>
      </c>
      <c r="DA74" s="132" t="s">
        <v>3320</v>
      </c>
    </row>
    <row r="75" spans="1:105" ht="12" customHeight="1" x14ac:dyDescent="0.25">
      <c r="A75" s="108" t="s">
        <v>53</v>
      </c>
      <c r="B75" s="98"/>
      <c r="C75" s="98">
        <v>3.5056667184321677E-4</v>
      </c>
      <c r="D75" s="98">
        <v>0</v>
      </c>
      <c r="E75" s="98">
        <v>0</v>
      </c>
      <c r="F75" s="98">
        <v>0</v>
      </c>
      <c r="G75" s="98">
        <v>0</v>
      </c>
      <c r="H75" s="98">
        <v>5.2936052618194295E-4</v>
      </c>
      <c r="I75" s="98">
        <v>3.2930605590694873E-3</v>
      </c>
      <c r="J75" s="98">
        <v>2.8420978845037697E-3</v>
      </c>
      <c r="K75" s="98">
        <v>8.1331139083092464E-4</v>
      </c>
      <c r="L75" s="98">
        <v>0</v>
      </c>
      <c r="M75" s="98">
        <v>0</v>
      </c>
      <c r="N75" s="98">
        <v>0</v>
      </c>
      <c r="O75" s="98">
        <v>1.990189909805377E-4</v>
      </c>
      <c r="P75" s="98">
        <v>1.6848311454866387E-3</v>
      </c>
      <c r="Q75" s="98">
        <v>1.9953118954309694E-3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1.5140523637818104E-4</v>
      </c>
      <c r="Y75" s="98">
        <v>4.6441359025312058E-4</v>
      </c>
      <c r="DA75" s="63" t="s">
        <v>3321</v>
      </c>
    </row>
    <row r="76" spans="1:105" ht="12" customHeight="1" x14ac:dyDescent="0.25">
      <c r="A76" s="108" t="s">
        <v>52</v>
      </c>
      <c r="B76" s="98"/>
      <c r="C76" s="98">
        <v>9.6497746750486094E-5</v>
      </c>
      <c r="D76" s="98">
        <v>0</v>
      </c>
      <c r="E76" s="98">
        <v>0</v>
      </c>
      <c r="F76" s="98">
        <v>0</v>
      </c>
      <c r="G76" s="98">
        <v>0</v>
      </c>
      <c r="H76" s="98">
        <v>2.068589126325314E-4</v>
      </c>
      <c r="I76" s="98">
        <v>1.3347440145166183E-3</v>
      </c>
      <c r="J76" s="98">
        <v>1.1823751731456489E-3</v>
      </c>
      <c r="K76" s="98">
        <v>3.3277985415364187E-4</v>
      </c>
      <c r="L76" s="98">
        <v>0</v>
      </c>
      <c r="M76" s="98">
        <v>0</v>
      </c>
      <c r="N76" s="98">
        <v>0</v>
      </c>
      <c r="O76" s="98">
        <v>8.5159871694223777E-5</v>
      </c>
      <c r="P76" s="98">
        <v>7.3470362177144343E-4</v>
      </c>
      <c r="Q76" s="98">
        <v>7.9489824683408783E-4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4.6603222049779613E-5</v>
      </c>
      <c r="Y76" s="98">
        <v>1.4081861143640047E-4</v>
      </c>
      <c r="DA76" s="63" t="s">
        <v>3322</v>
      </c>
    </row>
    <row r="77" spans="1:105" ht="12" customHeight="1" x14ac:dyDescent="0.25">
      <c r="A77" s="121" t="s">
        <v>54</v>
      </c>
      <c r="B77" s="122"/>
      <c r="C77" s="122">
        <v>7.1622987098743781E-3</v>
      </c>
      <c r="D77" s="122">
        <v>0</v>
      </c>
      <c r="E77" s="122">
        <v>0</v>
      </c>
      <c r="F77" s="122">
        <v>0</v>
      </c>
      <c r="G77" s="122">
        <v>0</v>
      </c>
      <c r="H77" s="122">
        <v>2.0634279256445958E-3</v>
      </c>
      <c r="I77" s="122">
        <v>4.046638249208049E-2</v>
      </c>
      <c r="J77" s="122">
        <v>0.16421385097094138</v>
      </c>
      <c r="K77" s="122">
        <v>0.11946308946874747</v>
      </c>
      <c r="L77" s="122">
        <v>7.9156296047513709E-3</v>
      </c>
      <c r="M77" s="122">
        <v>0</v>
      </c>
      <c r="N77" s="122">
        <v>0</v>
      </c>
      <c r="O77" s="122">
        <v>1.1713685018582896E-3</v>
      </c>
      <c r="P77" s="122">
        <v>1.4419055687944493E-2</v>
      </c>
      <c r="Q77" s="122">
        <v>6.0468742359612157E-3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X77" s="122">
        <v>1.471307297229261E-2</v>
      </c>
      <c r="Y77" s="122">
        <v>4.2701861058797974E-2</v>
      </c>
      <c r="DA77" s="130" t="s">
        <v>3323</v>
      </c>
    </row>
    <row r="78" spans="1:105" ht="12" customHeight="1" x14ac:dyDescent="0.25">
      <c r="A78" s="97" t="s">
        <v>189</v>
      </c>
      <c r="B78" s="98"/>
      <c r="C78" s="98">
        <v>6.392494355366889E-3</v>
      </c>
      <c r="D78" s="98">
        <v>0</v>
      </c>
      <c r="E78" s="98">
        <v>0</v>
      </c>
      <c r="F78" s="98">
        <v>0</v>
      </c>
      <c r="G78" s="98">
        <v>0</v>
      </c>
      <c r="H78" s="98">
        <v>2.0314901747390084E-3</v>
      </c>
      <c r="I78" s="98">
        <v>3.9498864318018426E-2</v>
      </c>
      <c r="J78" s="98">
        <v>0.16035858403030329</v>
      </c>
      <c r="K78" s="98">
        <v>0.11703328715488155</v>
      </c>
      <c r="L78" s="98">
        <v>7.6295112711046546E-3</v>
      </c>
      <c r="M78" s="98">
        <v>0</v>
      </c>
      <c r="N78" s="98">
        <v>0</v>
      </c>
      <c r="O78" s="98">
        <v>1.1113108211557754E-3</v>
      </c>
      <c r="P78" s="98">
        <v>1.3606427448772879E-2</v>
      </c>
      <c r="Q78" s="98">
        <v>5.7064390434912503E-3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X78" s="98">
        <v>1.4319279565050714E-2</v>
      </c>
      <c r="Y78" s="98">
        <v>4.1425697712435684E-2</v>
      </c>
      <c r="DA78" s="63" t="s">
        <v>3324</v>
      </c>
    </row>
    <row r="79" spans="1:105" ht="12" customHeight="1" x14ac:dyDescent="0.25">
      <c r="A79" s="109" t="s">
        <v>120</v>
      </c>
      <c r="B79" s="33"/>
      <c r="C79" s="33">
        <v>7.6980435450748935E-4</v>
      </c>
      <c r="D79" s="33">
        <v>0</v>
      </c>
      <c r="E79" s="33">
        <v>0</v>
      </c>
      <c r="F79" s="33">
        <v>0</v>
      </c>
      <c r="G79" s="33">
        <v>0</v>
      </c>
      <c r="H79" s="33">
        <v>3.193775090558738E-5</v>
      </c>
      <c r="I79" s="33">
        <v>9.6751817406206685E-4</v>
      </c>
      <c r="J79" s="33">
        <v>3.8552669406380817E-3</v>
      </c>
      <c r="K79" s="33">
        <v>2.4298023138659137E-3</v>
      </c>
      <c r="L79" s="33">
        <v>2.8611833364671662E-4</v>
      </c>
      <c r="M79" s="33">
        <v>0</v>
      </c>
      <c r="N79" s="33">
        <v>0</v>
      </c>
      <c r="O79" s="33">
        <v>6.0057680702514101E-5</v>
      </c>
      <c r="P79" s="33">
        <v>8.126282391716144E-4</v>
      </c>
      <c r="Q79" s="33">
        <v>3.4043519246996503E-4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3.9379340724189638E-4</v>
      </c>
      <c r="Y79" s="33">
        <v>1.2761633463622907E-3</v>
      </c>
      <c r="DA79" s="60" t="s">
        <v>3325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4.1369136600650629</v>
      </c>
      <c r="D81" s="117">
        <f t="shared" si="28"/>
        <v>11.05540880678593</v>
      </c>
      <c r="E81" s="117">
        <f t="shared" si="28"/>
        <v>12.154387215224912</v>
      </c>
      <c r="F81" s="117">
        <f t="shared" si="28"/>
        <v>13.762317803306175</v>
      </c>
      <c r="G81" s="117">
        <f t="shared" si="28"/>
        <v>14.360800603324789</v>
      </c>
      <c r="H81" s="117">
        <f t="shared" si="28"/>
        <v>12.759755146948358</v>
      </c>
      <c r="I81" s="117">
        <f t="shared" si="28"/>
        <v>16.005177643053237</v>
      </c>
      <c r="J81" s="117">
        <f t="shared" si="28"/>
        <v>23.568691101237974</v>
      </c>
      <c r="K81" s="117">
        <f t="shared" si="28"/>
        <v>32.707487695362239</v>
      </c>
      <c r="L81" s="117">
        <f t="shared" si="28"/>
        <v>23.531901353732017</v>
      </c>
      <c r="M81" s="117">
        <f t="shared" si="28"/>
        <v>58.611908670944594</v>
      </c>
      <c r="N81" s="117">
        <f t="shared" si="28"/>
        <v>30.69668609366542</v>
      </c>
      <c r="O81" s="117">
        <f t="shared" si="28"/>
        <v>14.719509610366044</v>
      </c>
      <c r="P81" s="117">
        <f t="shared" si="28"/>
        <v>0</v>
      </c>
      <c r="Q81" s="117">
        <f t="shared" si="28"/>
        <v>2.9233126181728339</v>
      </c>
      <c r="R81" s="117">
        <f t="shared" ref="R81:V81" si="29">R82+R85+R87+R100</f>
        <v>3.8305133012275654</v>
      </c>
      <c r="S81" s="117">
        <f t="shared" si="29"/>
        <v>5.5762016284489677</v>
      </c>
      <c r="T81" s="117">
        <f t="shared" si="29"/>
        <v>8.1756253040806754</v>
      </c>
      <c r="U81" s="117">
        <f t="shared" si="29"/>
        <v>16.739603020785665</v>
      </c>
      <c r="V81" s="117">
        <f t="shared" si="29"/>
        <v>24.793014706604247</v>
      </c>
      <c r="W81" s="117">
        <f t="shared" ref="W81:Y81" si="30">W82+W85+W87+W100</f>
        <v>18.354324934784103</v>
      </c>
      <c r="X81" s="117">
        <f t="shared" si="30"/>
        <v>16.781824090882051</v>
      </c>
      <c r="Y81" s="117">
        <f t="shared" si="30"/>
        <v>11.026442234283538</v>
      </c>
      <c r="DA81" s="129" t="s">
        <v>3326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3.8529222004936945</v>
      </c>
      <c r="D82" s="122">
        <f t="shared" si="31"/>
        <v>10.294107302511073</v>
      </c>
      <c r="E82" s="122">
        <f t="shared" si="31"/>
        <v>11.328035388756069</v>
      </c>
      <c r="F82" s="122">
        <f t="shared" si="31"/>
        <v>12.792392629824942</v>
      </c>
      <c r="G82" s="122">
        <f t="shared" si="31"/>
        <v>13.381536439405044</v>
      </c>
      <c r="H82" s="122">
        <f t="shared" si="31"/>
        <v>11.854661197006163</v>
      </c>
      <c r="I82" s="122">
        <f t="shared" si="31"/>
        <v>14.843249386351985</v>
      </c>
      <c r="J82" s="122">
        <f t="shared" si="31"/>
        <v>21.926862693377391</v>
      </c>
      <c r="K82" s="122">
        <f t="shared" si="31"/>
        <v>30.292578948950787</v>
      </c>
      <c r="L82" s="122">
        <f t="shared" si="31"/>
        <v>21.957855305670218</v>
      </c>
      <c r="M82" s="122">
        <f t="shared" si="31"/>
        <v>54.599848599619435</v>
      </c>
      <c r="N82" s="122">
        <f t="shared" si="31"/>
        <v>28.611301096530074</v>
      </c>
      <c r="O82" s="122">
        <f t="shared" si="31"/>
        <v>13.537250809395216</v>
      </c>
      <c r="P82" s="122">
        <f t="shared" si="31"/>
        <v>0</v>
      </c>
      <c r="Q82" s="122">
        <f t="shared" si="31"/>
        <v>2.6358506935090946</v>
      </c>
      <c r="R82" s="122">
        <f t="shared" ref="R82:V82" si="32">SUM(R83:R84)</f>
        <v>3.4235481590512742</v>
      </c>
      <c r="S82" s="122">
        <f t="shared" si="32"/>
        <v>4.9897966380767196</v>
      </c>
      <c r="T82" s="122">
        <f t="shared" si="32"/>
        <v>7.1741844292888581</v>
      </c>
      <c r="U82" s="122">
        <f t="shared" si="32"/>
        <v>14.556495251919793</v>
      </c>
      <c r="V82" s="122">
        <f t="shared" si="32"/>
        <v>21.593408595760817</v>
      </c>
      <c r="W82" s="122">
        <f t="shared" ref="W82:Y82" si="33">SUM(W83:W84)</f>
        <v>15.820603160908137</v>
      </c>
      <c r="X82" s="122">
        <f t="shared" si="33"/>
        <v>14.087952584672681</v>
      </c>
      <c r="Y82" s="122">
        <f t="shared" si="33"/>
        <v>9.0129986221397385</v>
      </c>
      <c r="DA82" s="130" t="s">
        <v>3327</v>
      </c>
    </row>
    <row r="83" spans="1:105" ht="12" customHeight="1" x14ac:dyDescent="0.25">
      <c r="A83" s="97" t="s">
        <v>199</v>
      </c>
      <c r="B83" s="98"/>
      <c r="C83" s="98">
        <v>3.8332179688307702</v>
      </c>
      <c r="D83" s="98">
        <v>10.241842274364414</v>
      </c>
      <c r="E83" s="98">
        <v>11.270733048654957</v>
      </c>
      <c r="F83" s="98">
        <v>12.728461403852959</v>
      </c>
      <c r="G83" s="98">
        <v>13.313943466687052</v>
      </c>
      <c r="H83" s="98">
        <v>11.795332450989113</v>
      </c>
      <c r="I83" s="98">
        <v>14.769205732778666</v>
      </c>
      <c r="J83" s="98">
        <v>21.817131149268452</v>
      </c>
      <c r="K83" s="98">
        <v>30.141217052181606</v>
      </c>
      <c r="L83" s="98">
        <v>21.846863123302889</v>
      </c>
      <c r="M83" s="98">
        <v>54.32323205130163</v>
      </c>
      <c r="N83" s="98">
        <v>28.465239380335021</v>
      </c>
      <c r="O83" s="98">
        <v>13.468928655540971</v>
      </c>
      <c r="P83" s="98">
        <v>0</v>
      </c>
      <c r="Q83" s="98">
        <v>2.6226078360927136</v>
      </c>
      <c r="R83" s="98">
        <v>3.406196538106447</v>
      </c>
      <c r="S83" s="98">
        <v>4.9643779727604347</v>
      </c>
      <c r="T83" s="98">
        <v>7.1371372418166237</v>
      </c>
      <c r="U83" s="98">
        <v>14.479974439794537</v>
      </c>
      <c r="V83" s="98">
        <v>21.478474783958941</v>
      </c>
      <c r="W83" s="98">
        <v>15.735432567167718</v>
      </c>
      <c r="X83" s="98">
        <v>14.011207428143747</v>
      </c>
      <c r="Y83" s="98">
        <v>8.9634436101704598</v>
      </c>
      <c r="DA83" s="63" t="s">
        <v>3328</v>
      </c>
    </row>
    <row r="84" spans="1:105" ht="12" customHeight="1" x14ac:dyDescent="0.25">
      <c r="A84" s="97" t="s">
        <v>53</v>
      </c>
      <c r="B84" s="98"/>
      <c r="C84" s="98">
        <v>1.9704231662924329E-2</v>
      </c>
      <c r="D84" s="98">
        <v>5.2265028146658413E-2</v>
      </c>
      <c r="E84" s="98">
        <v>5.7302340101111258E-2</v>
      </c>
      <c r="F84" s="98">
        <v>6.3931225971982891E-2</v>
      </c>
      <c r="G84" s="98">
        <v>6.7592972717992916E-2</v>
      </c>
      <c r="H84" s="98">
        <v>5.9328746017049086E-2</v>
      </c>
      <c r="I84" s="98">
        <v>7.4043653573319199E-2</v>
      </c>
      <c r="J84" s="98">
        <v>0.10973154410893782</v>
      </c>
      <c r="K84" s="98">
        <v>0.15136189676918024</v>
      </c>
      <c r="L84" s="98">
        <v>0.11099218236733092</v>
      </c>
      <c r="M84" s="98">
        <v>0.27661654831780119</v>
      </c>
      <c r="N84" s="98">
        <v>0.1460617161950519</v>
      </c>
      <c r="O84" s="98">
        <v>6.8322153854245282E-2</v>
      </c>
      <c r="P84" s="98">
        <v>0</v>
      </c>
      <c r="Q84" s="98">
        <v>1.3242857416380899E-2</v>
      </c>
      <c r="R84" s="98">
        <v>1.7351620944827239E-2</v>
      </c>
      <c r="S84" s="98">
        <v>2.5418665316284641E-2</v>
      </c>
      <c r="T84" s="98">
        <v>3.7047187472234705E-2</v>
      </c>
      <c r="U84" s="98">
        <v>7.6520812125257034E-2</v>
      </c>
      <c r="V84" s="98">
        <v>0.11493381180187577</v>
      </c>
      <c r="W84" s="98">
        <v>8.517059374041823E-2</v>
      </c>
      <c r="X84" s="98">
        <v>7.6745156528934086E-2</v>
      </c>
      <c r="Y84" s="98">
        <v>4.9555011969277911E-2</v>
      </c>
      <c r="DA84" s="63" t="s">
        <v>3329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7.7284566050690154E-5</v>
      </c>
      <c r="D85" s="122">
        <f t="shared" si="34"/>
        <v>1.9373470116992262E-4</v>
      </c>
      <c r="E85" s="122">
        <f t="shared" si="34"/>
        <v>2.2106763734491803E-4</v>
      </c>
      <c r="F85" s="122">
        <f t="shared" si="34"/>
        <v>3.4051982146023475E-4</v>
      </c>
      <c r="G85" s="122">
        <f t="shared" si="34"/>
        <v>6.3279097889149417E-4</v>
      </c>
      <c r="H85" s="122">
        <f t="shared" si="34"/>
        <v>7.6342979690324504E-4</v>
      </c>
      <c r="I85" s="122">
        <f t="shared" si="34"/>
        <v>8.4104206208314197E-4</v>
      </c>
      <c r="J85" s="122">
        <f t="shared" si="34"/>
        <v>3.1274136348104491E-4</v>
      </c>
      <c r="K85" s="122">
        <f t="shared" si="34"/>
        <v>1.2768436447111358E-3</v>
      </c>
      <c r="L85" s="122">
        <f t="shared" si="34"/>
        <v>2.5602304088921538E-3</v>
      </c>
      <c r="M85" s="122">
        <f t="shared" si="34"/>
        <v>3.1006082122376401E-3</v>
      </c>
      <c r="N85" s="122">
        <f t="shared" si="34"/>
        <v>2.5049783774085403E-3</v>
      </c>
      <c r="O85" s="122">
        <f t="shared" si="34"/>
        <v>7.9934230728109486E-4</v>
      </c>
      <c r="P85" s="122">
        <f t="shared" si="34"/>
        <v>0</v>
      </c>
      <c r="Q85" s="122">
        <f t="shared" si="34"/>
        <v>1.5579449833395923E-4</v>
      </c>
      <c r="R85" s="122">
        <f t="shared" si="34"/>
        <v>1.3738156082111549E-4</v>
      </c>
      <c r="S85" s="122">
        <f t="shared" si="34"/>
        <v>4.8548836783771451E-4</v>
      </c>
      <c r="T85" s="122">
        <f t="shared" si="34"/>
        <v>4.4330764065223329E-4</v>
      </c>
      <c r="U85" s="122">
        <f t="shared" si="34"/>
        <v>1.5796506622452872E-3</v>
      </c>
      <c r="V85" s="122">
        <f t="shared" si="34"/>
        <v>4.3932908315333953E-3</v>
      </c>
      <c r="W85" s="122">
        <f t="shared" si="34"/>
        <v>7.8294113500815331E-4</v>
      </c>
      <c r="X85" s="122">
        <f t="shared" si="34"/>
        <v>1.0897999718622901E-3</v>
      </c>
      <c r="Y85" s="122">
        <f t="shared" si="34"/>
        <v>3.1440732759214558E-4</v>
      </c>
      <c r="DA85" s="130" t="s">
        <v>3330</v>
      </c>
    </row>
    <row r="86" spans="1:105" ht="12" customHeight="1" x14ac:dyDescent="0.25">
      <c r="A86" s="97" t="s">
        <v>53</v>
      </c>
      <c r="B86" s="98"/>
      <c r="C86" s="98">
        <v>7.7284566050690154E-5</v>
      </c>
      <c r="D86" s="98">
        <v>1.9373470116992262E-4</v>
      </c>
      <c r="E86" s="98">
        <v>2.2106763734491803E-4</v>
      </c>
      <c r="F86" s="98">
        <v>3.4051982146023475E-4</v>
      </c>
      <c r="G86" s="98">
        <v>6.3279097889149417E-4</v>
      </c>
      <c r="H86" s="98">
        <v>7.6342979690324504E-4</v>
      </c>
      <c r="I86" s="98">
        <v>8.4104206208314197E-4</v>
      </c>
      <c r="J86" s="98">
        <v>3.1274136348104491E-4</v>
      </c>
      <c r="K86" s="98">
        <v>1.2768436447111358E-3</v>
      </c>
      <c r="L86" s="98">
        <v>2.5602304088921538E-3</v>
      </c>
      <c r="M86" s="98">
        <v>3.1006082122376401E-3</v>
      </c>
      <c r="N86" s="98">
        <v>2.5049783774085403E-3</v>
      </c>
      <c r="O86" s="98">
        <v>7.9934230728109486E-4</v>
      </c>
      <c r="P86" s="98">
        <v>0</v>
      </c>
      <c r="Q86" s="98">
        <v>1.5579449833395923E-4</v>
      </c>
      <c r="R86" s="98">
        <v>1.3738156082111549E-4</v>
      </c>
      <c r="S86" s="98">
        <v>4.8548836783771451E-4</v>
      </c>
      <c r="T86" s="98">
        <v>4.4330764065223329E-4</v>
      </c>
      <c r="U86" s="98">
        <v>1.5796506622452872E-3</v>
      </c>
      <c r="V86" s="98">
        <v>4.3932908315333953E-3</v>
      </c>
      <c r="W86" s="98">
        <v>7.8294113500815331E-4</v>
      </c>
      <c r="X86" s="98">
        <v>1.0897999718622901E-3</v>
      </c>
      <c r="Y86" s="98">
        <v>3.1440732759214558E-4</v>
      </c>
      <c r="DA86" s="63" t="s">
        <v>3331</v>
      </c>
    </row>
    <row r="87" spans="1:105" ht="12" customHeight="1" x14ac:dyDescent="0.25">
      <c r="A87" s="121" t="s">
        <v>55</v>
      </c>
      <c r="B87" s="122"/>
      <c r="C87" s="122">
        <v>0.25229817511229913</v>
      </c>
      <c r="D87" s="122">
        <v>0.67577651215392365</v>
      </c>
      <c r="E87" s="122">
        <v>0.7291624346870279</v>
      </c>
      <c r="F87" s="122">
        <v>0.85070889514007508</v>
      </c>
      <c r="G87" s="122">
        <v>0.85605674775420171</v>
      </c>
      <c r="H87" s="122">
        <v>0.78295109782860861</v>
      </c>
      <c r="I87" s="122">
        <v>1.0059195048547538</v>
      </c>
      <c r="J87" s="122">
        <v>1.4259684477807206</v>
      </c>
      <c r="K87" s="122">
        <v>2.0548532843946812</v>
      </c>
      <c r="L87" s="122">
        <v>1.2515161086566127</v>
      </c>
      <c r="M87" s="122">
        <v>3.4702027052423903</v>
      </c>
      <c r="N87" s="122">
        <v>1.7744463232414127</v>
      </c>
      <c r="O87" s="122">
        <v>0.98184774723529011</v>
      </c>
      <c r="P87" s="122">
        <v>0</v>
      </c>
      <c r="Q87" s="122">
        <v>0.24036862800360881</v>
      </c>
      <c r="R87" s="122">
        <v>0.34378440830403961</v>
      </c>
      <c r="S87" s="122">
        <v>0.48479163192055735</v>
      </c>
      <c r="T87" s="122">
        <v>0.81786513757244417</v>
      </c>
      <c r="U87" s="122">
        <v>1.7790686835362908</v>
      </c>
      <c r="V87" s="122">
        <v>2.6237636969694464</v>
      </c>
      <c r="W87" s="122">
        <v>2.0821716773423735</v>
      </c>
      <c r="X87" s="122">
        <v>2.2280179760460137</v>
      </c>
      <c r="Y87" s="122">
        <v>1.6608421127712643</v>
      </c>
      <c r="DA87" s="130" t="s">
        <v>3332</v>
      </c>
    </row>
    <row r="88" spans="1:105" ht="12" customHeight="1" x14ac:dyDescent="0.25">
      <c r="A88" s="97" t="s">
        <v>132</v>
      </c>
      <c r="B88" s="98"/>
      <c r="C88" s="98">
        <v>0.23530958891900411</v>
      </c>
      <c r="D88" s="98">
        <v>0.64273353125951771</v>
      </c>
      <c r="E88" s="98">
        <v>0.68630878076978108</v>
      </c>
      <c r="F88" s="98">
        <v>0.79098593215736079</v>
      </c>
      <c r="G88" s="98">
        <v>0.78584497531725162</v>
      </c>
      <c r="H88" s="98">
        <v>0.70305789076694458</v>
      </c>
      <c r="I88" s="98">
        <v>0.92921977381567855</v>
      </c>
      <c r="J88" s="98">
        <v>1.3225596597835079</v>
      </c>
      <c r="K88" s="98">
        <v>1.8888429270248326</v>
      </c>
      <c r="L88" s="98">
        <v>1.1226627515493102</v>
      </c>
      <c r="M88" s="98">
        <v>3.2666561821921318</v>
      </c>
      <c r="N88" s="98">
        <v>1.6590377621118158</v>
      </c>
      <c r="O88" s="98">
        <v>0.86414311134569854</v>
      </c>
      <c r="P88" s="98">
        <v>0</v>
      </c>
      <c r="Q88" s="98">
        <v>8.0127774590212794E-2</v>
      </c>
      <c r="R88" s="98">
        <v>0.18718043071658763</v>
      </c>
      <c r="S88" s="98">
        <v>0.33170225325640657</v>
      </c>
      <c r="T88" s="98">
        <v>0.610225047047532</v>
      </c>
      <c r="U88" s="98">
        <v>1.5412879992135298</v>
      </c>
      <c r="V88" s="98">
        <v>2.528045175521616</v>
      </c>
      <c r="W88" s="98">
        <v>2.0320591474574754</v>
      </c>
      <c r="X88" s="98">
        <v>2.2231222113454172</v>
      </c>
      <c r="Y88" s="98">
        <v>1.5825514063811459</v>
      </c>
      <c r="DA88" s="63" t="s">
        <v>3333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7.5839505975400397E-4</v>
      </c>
      <c r="E89" s="98">
        <v>4.6251913774372538E-4</v>
      </c>
      <c r="F89" s="98">
        <v>5.5530634195769066E-4</v>
      </c>
      <c r="G89" s="98">
        <v>8.3385887770007412E-4</v>
      </c>
      <c r="H89" s="98">
        <v>3.5493218885946211E-4</v>
      </c>
      <c r="I89" s="98">
        <v>4.3793630751939707E-3</v>
      </c>
      <c r="J89" s="98">
        <v>4.2835181297227343E-3</v>
      </c>
      <c r="K89" s="98">
        <v>1.6627711896499215E-4</v>
      </c>
      <c r="L89" s="98">
        <v>0</v>
      </c>
      <c r="M89" s="98">
        <v>1.0345181024461457E-2</v>
      </c>
      <c r="N89" s="98">
        <v>7.4629242389647789E-4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3.3540130099515447E-3</v>
      </c>
      <c r="W89" s="98">
        <v>1.8926813328653429E-3</v>
      </c>
      <c r="X89" s="98">
        <v>4.8957647005964632E-3</v>
      </c>
      <c r="Y89" s="98">
        <v>1.4855593432026868E-3</v>
      </c>
      <c r="DA89" s="63" t="s">
        <v>3334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5.9789716730560222E-4</v>
      </c>
      <c r="E90" s="101">
        <v>3.5230632718050408E-4</v>
      </c>
      <c r="F90" s="101">
        <v>4.224485158574637E-4</v>
      </c>
      <c r="G90" s="101">
        <v>5.902833723727516E-4</v>
      </c>
      <c r="H90" s="101">
        <v>2.563420457969422E-4</v>
      </c>
      <c r="I90" s="101">
        <v>3.1140975473887122E-3</v>
      </c>
      <c r="J90" s="101">
        <v>3.0080458368298814E-3</v>
      </c>
      <c r="K90" s="101">
        <v>1.1674771248463436E-4</v>
      </c>
      <c r="L90" s="101">
        <v>0</v>
      </c>
      <c r="M90" s="101">
        <v>6.9453621643125688E-3</v>
      </c>
      <c r="N90" s="101">
        <v>4.9558517548399744E-4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2.4503794957683378E-3</v>
      </c>
      <c r="W90" s="101">
        <v>1.4364777380020842E-3</v>
      </c>
      <c r="X90" s="101">
        <v>3.7258054695200279E-3</v>
      </c>
      <c r="Y90" s="101">
        <v>1.1362481427290509E-3</v>
      </c>
      <c r="DA90" s="131" t="s">
        <v>3335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1.6049789244840172E-4</v>
      </c>
      <c r="E91" s="104">
        <v>1.1021281056322133E-4</v>
      </c>
      <c r="F91" s="104">
        <v>1.3285782610022702E-4</v>
      </c>
      <c r="G91" s="104">
        <v>2.4357550532732252E-4</v>
      </c>
      <c r="H91" s="104">
        <v>9.8590143062519896E-5</v>
      </c>
      <c r="I91" s="104">
        <v>1.2652655278052587E-3</v>
      </c>
      <c r="J91" s="104">
        <v>1.2754722928928531E-3</v>
      </c>
      <c r="K91" s="104">
        <v>4.9529406480357775E-5</v>
      </c>
      <c r="L91" s="104">
        <v>0</v>
      </c>
      <c r="M91" s="104">
        <v>3.3998188601488881E-3</v>
      </c>
      <c r="N91" s="104">
        <v>2.5070724841248044E-4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9.0363351418320701E-4</v>
      </c>
      <c r="W91" s="104">
        <v>4.5620359486325883E-4</v>
      </c>
      <c r="X91" s="104">
        <v>1.169959231076435E-3</v>
      </c>
      <c r="Y91" s="104">
        <v>3.4931120047363578E-4</v>
      </c>
      <c r="DA91" s="132" t="s">
        <v>3336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1.766187475706202E-4</v>
      </c>
      <c r="E92" s="101">
        <v>2.0547271046765078E-4</v>
      </c>
      <c r="F92" s="101">
        <v>1.6173263330722116E-4</v>
      </c>
      <c r="G92" s="101">
        <v>3.0095856605294365E-4</v>
      </c>
      <c r="H92" s="101">
        <v>2.7460691096082673E-4</v>
      </c>
      <c r="I92" s="101">
        <v>3.9219241097986193E-4</v>
      </c>
      <c r="J92" s="101">
        <v>4.5159737480564771E-4</v>
      </c>
      <c r="K92" s="101">
        <v>5.5135746872478992E-4</v>
      </c>
      <c r="L92" s="101">
        <v>5.2697407200322319E-4</v>
      </c>
      <c r="M92" s="101">
        <v>7.4338858719862023E-4</v>
      </c>
      <c r="N92" s="101">
        <v>4.9369809622070197E-4</v>
      </c>
      <c r="O92" s="101">
        <v>5.1518974094387341E-4</v>
      </c>
      <c r="P92" s="101">
        <v>0</v>
      </c>
      <c r="Q92" s="101">
        <v>8.3290754537911288E-5</v>
      </c>
      <c r="R92" s="101">
        <v>2.8293954979617219E-4</v>
      </c>
      <c r="S92" s="101">
        <v>3.8754535467489182E-4</v>
      </c>
      <c r="T92" s="101">
        <v>6.5749490583752088E-4</v>
      </c>
      <c r="U92" s="101">
        <v>9.2505584780123854E-4</v>
      </c>
      <c r="V92" s="101">
        <v>4.3728488341014644E-4</v>
      </c>
      <c r="W92" s="101">
        <v>2.7852693414640847E-4</v>
      </c>
      <c r="X92" s="101">
        <v>0</v>
      </c>
      <c r="Y92" s="101">
        <v>3.9977448828440486E-4</v>
      </c>
      <c r="DA92" s="131" t="s">
        <v>3337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3338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3339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3340</v>
      </c>
    </row>
    <row r="96" spans="1:105" ht="12" customHeight="1" x14ac:dyDescent="0.25">
      <c r="A96" s="106" t="s">
        <v>122</v>
      </c>
      <c r="B96" s="101"/>
      <c r="C96" s="101">
        <v>1.5557980053795139E-2</v>
      </c>
      <c r="D96" s="101">
        <v>2.8667988943912242E-2</v>
      </c>
      <c r="E96" s="101">
        <v>3.9028634132096333E-2</v>
      </c>
      <c r="F96" s="101">
        <v>5.4754908454720128E-2</v>
      </c>
      <c r="G96" s="101">
        <v>6.2708043904596347E-2</v>
      </c>
      <c r="H96" s="101">
        <v>7.2085528433402574E-2</v>
      </c>
      <c r="I96" s="101">
        <v>4.3526159248343528E-2</v>
      </c>
      <c r="J96" s="101">
        <v>8.1485818808973279E-2</v>
      </c>
      <c r="K96" s="101">
        <v>0.15356732773731704</v>
      </c>
      <c r="L96" s="101">
        <v>0.11257579495156279</v>
      </c>
      <c r="M96" s="101">
        <v>0.17337309947374757</v>
      </c>
      <c r="N96" s="101">
        <v>0.10120930996187624</v>
      </c>
      <c r="O96" s="101">
        <v>0.1029805030149096</v>
      </c>
      <c r="P96" s="101">
        <v>0</v>
      </c>
      <c r="Q96" s="101">
        <v>0.1337502166695638</v>
      </c>
      <c r="R96" s="101">
        <v>0.13891793445412326</v>
      </c>
      <c r="S96" s="101">
        <v>0.13751442832390762</v>
      </c>
      <c r="T96" s="101">
        <v>0.18577358209592532</v>
      </c>
      <c r="U96" s="101">
        <v>0.21150168348951881</v>
      </c>
      <c r="V96" s="101">
        <v>8.1104038549912216E-2</v>
      </c>
      <c r="W96" s="101">
        <v>4.1586543324540232E-2</v>
      </c>
      <c r="X96" s="101">
        <v>0</v>
      </c>
      <c r="Y96" s="101">
        <v>6.934433020558696E-2</v>
      </c>
      <c r="DA96" s="131" t="s">
        <v>3341</v>
      </c>
    </row>
    <row r="97" spans="1:105" ht="12" customHeight="1" x14ac:dyDescent="0.25">
      <c r="A97" s="107" t="s">
        <v>121</v>
      </c>
      <c r="B97" s="104"/>
      <c r="C97" s="104">
        <v>1.4306061394998488E-3</v>
      </c>
      <c r="D97" s="104">
        <v>3.4399781431691118E-3</v>
      </c>
      <c r="E97" s="104">
        <v>3.1570279369390448E-3</v>
      </c>
      <c r="F97" s="104">
        <v>4.251015552729288E-3</v>
      </c>
      <c r="G97" s="104">
        <v>6.3689110886006985E-3</v>
      </c>
      <c r="H97" s="104">
        <v>7.178139528441126E-3</v>
      </c>
      <c r="I97" s="104">
        <v>2.8402016304557867E-2</v>
      </c>
      <c r="J97" s="104">
        <v>1.7187853683711059E-2</v>
      </c>
      <c r="K97" s="104">
        <v>1.1725395044842104E-2</v>
      </c>
      <c r="L97" s="104">
        <v>1.5750588083736378E-2</v>
      </c>
      <c r="M97" s="104">
        <v>1.9084853964850532E-2</v>
      </c>
      <c r="N97" s="104">
        <v>1.2959260647603553E-2</v>
      </c>
      <c r="O97" s="104">
        <v>1.4208943133738078E-2</v>
      </c>
      <c r="P97" s="104">
        <v>0</v>
      </c>
      <c r="Q97" s="104">
        <v>2.6407345989294291E-2</v>
      </c>
      <c r="R97" s="104">
        <v>1.740310358353251E-2</v>
      </c>
      <c r="S97" s="104">
        <v>1.5187404985568333E-2</v>
      </c>
      <c r="T97" s="104">
        <v>2.1209013523149304E-2</v>
      </c>
      <c r="U97" s="104">
        <v>2.5353944985440927E-2</v>
      </c>
      <c r="V97" s="104">
        <v>1.082318500455642E-2</v>
      </c>
      <c r="W97" s="104">
        <v>6.3547782933461904E-3</v>
      </c>
      <c r="X97" s="104">
        <v>0</v>
      </c>
      <c r="Y97" s="104">
        <v>7.0610423530444114E-3</v>
      </c>
      <c r="DA97" s="132" t="s">
        <v>3342</v>
      </c>
    </row>
    <row r="98" spans="1:105" ht="12" customHeight="1" x14ac:dyDescent="0.25">
      <c r="A98" s="108" t="s">
        <v>53</v>
      </c>
      <c r="B98" s="98"/>
      <c r="C98" s="98">
        <v>1.1218133498982934E-3</v>
      </c>
      <c r="D98" s="98">
        <v>2.6561289406908284E-3</v>
      </c>
      <c r="E98" s="98">
        <v>2.3613025704027455E-3</v>
      </c>
      <c r="F98" s="98">
        <v>3.1912121789104382E-3</v>
      </c>
      <c r="G98" s="98">
        <v>4.4620650271815603E-3</v>
      </c>
      <c r="H98" s="98">
        <v>5.1612651302739444E-3</v>
      </c>
      <c r="I98" s="98">
        <v>2.0210352058602932E-2</v>
      </c>
      <c r="J98" s="98">
        <v>1.2138126381734851E-2</v>
      </c>
      <c r="K98" s="98">
        <v>8.3208011523471515E-3</v>
      </c>
      <c r="L98" s="98">
        <v>1.0945778625389811E-2</v>
      </c>
      <c r="M98" s="98">
        <v>1.3056656262963156E-2</v>
      </c>
      <c r="N98" s="98">
        <v>8.7773965686776308E-3</v>
      </c>
      <c r="O98" s="98">
        <v>9.9509495490268871E-3</v>
      </c>
      <c r="P98" s="98">
        <v>0</v>
      </c>
      <c r="Q98" s="98">
        <v>1.8884201867471674E-2</v>
      </c>
      <c r="R98" s="98">
        <v>1.2869717190558847E-2</v>
      </c>
      <c r="S98" s="98">
        <v>1.0939747437118303E-2</v>
      </c>
      <c r="T98" s="98">
        <v>1.572325524757507E-2</v>
      </c>
      <c r="U98" s="98">
        <v>1.8822828983329293E-2</v>
      </c>
      <c r="V98" s="98">
        <v>7.9691695899520004E-3</v>
      </c>
      <c r="W98" s="98">
        <v>4.8537713596436645E-3</v>
      </c>
      <c r="X98" s="98">
        <v>0</v>
      </c>
      <c r="Y98" s="98">
        <v>5.4181585529530733E-3</v>
      </c>
      <c r="DA98" s="63" t="s">
        <v>3343</v>
      </c>
    </row>
    <row r="99" spans="1:105" ht="12" customHeight="1" x14ac:dyDescent="0.25">
      <c r="A99" s="108" t="s">
        <v>52</v>
      </c>
      <c r="B99" s="98"/>
      <c r="C99" s="98">
        <v>3.0879278960155548E-4</v>
      </c>
      <c r="D99" s="98">
        <v>7.8384920247828315E-4</v>
      </c>
      <c r="E99" s="98">
        <v>7.957253665362992E-4</v>
      </c>
      <c r="F99" s="98">
        <v>1.0598033738188494E-3</v>
      </c>
      <c r="G99" s="98">
        <v>1.9068460614191382E-3</v>
      </c>
      <c r="H99" s="98">
        <v>2.0168743981671812E-3</v>
      </c>
      <c r="I99" s="98">
        <v>8.1916642459549365E-3</v>
      </c>
      <c r="J99" s="98">
        <v>5.0497273019762083E-3</v>
      </c>
      <c r="K99" s="98">
        <v>3.4045938924949521E-3</v>
      </c>
      <c r="L99" s="98">
        <v>4.8048094583465675E-3</v>
      </c>
      <c r="M99" s="98">
        <v>6.0281977018873745E-3</v>
      </c>
      <c r="N99" s="98">
        <v>4.1818640789259218E-3</v>
      </c>
      <c r="O99" s="98">
        <v>4.2579935847111899E-3</v>
      </c>
      <c r="P99" s="98">
        <v>0</v>
      </c>
      <c r="Q99" s="98">
        <v>7.5231441218226169E-3</v>
      </c>
      <c r="R99" s="98">
        <v>4.5333863929736627E-3</v>
      </c>
      <c r="S99" s="98">
        <v>4.2476575484500312E-3</v>
      </c>
      <c r="T99" s="98">
        <v>5.4857582755742347E-3</v>
      </c>
      <c r="U99" s="98">
        <v>6.5311160021116347E-3</v>
      </c>
      <c r="V99" s="98">
        <v>2.8540154146044199E-3</v>
      </c>
      <c r="W99" s="98">
        <v>1.5010069337025261E-3</v>
      </c>
      <c r="X99" s="98">
        <v>0</v>
      </c>
      <c r="Y99" s="98">
        <v>1.6428838000913382E-3</v>
      </c>
      <c r="DA99" s="63" t="s">
        <v>3344</v>
      </c>
    </row>
    <row r="100" spans="1:105" ht="12" customHeight="1" x14ac:dyDescent="0.25">
      <c r="A100" s="121" t="s">
        <v>54</v>
      </c>
      <c r="B100" s="122"/>
      <c r="C100" s="122">
        <v>3.1615999893018117E-2</v>
      </c>
      <c r="D100" s="122">
        <v>8.5331257419763148E-2</v>
      </c>
      <c r="E100" s="122">
        <v>9.6968324144470028E-2</v>
      </c>
      <c r="F100" s="122">
        <v>0.11887575851969689</v>
      </c>
      <c r="G100" s="122">
        <v>0.12257462518665076</v>
      </c>
      <c r="H100" s="122">
        <v>0.12137942231668482</v>
      </c>
      <c r="I100" s="122">
        <v>0.1551677097844131</v>
      </c>
      <c r="J100" s="122">
        <v>0.21554721871638097</v>
      </c>
      <c r="K100" s="122">
        <v>0.35877861837206415</v>
      </c>
      <c r="L100" s="122">
        <v>0.31996970899629379</v>
      </c>
      <c r="M100" s="122">
        <v>0.53875675787053146</v>
      </c>
      <c r="N100" s="122">
        <v>0.30843369551652333</v>
      </c>
      <c r="O100" s="122">
        <v>0.19961171142825607</v>
      </c>
      <c r="P100" s="122">
        <v>0</v>
      </c>
      <c r="Q100" s="122">
        <v>4.6937502161796422E-2</v>
      </c>
      <c r="R100" s="122">
        <v>6.3043352311430059E-2</v>
      </c>
      <c r="S100" s="122">
        <v>0.10112787008385288</v>
      </c>
      <c r="T100" s="122">
        <v>0.18313242957871992</v>
      </c>
      <c r="U100" s="122">
        <v>0.40245943466733575</v>
      </c>
      <c r="V100" s="122">
        <v>0.5714491230424501</v>
      </c>
      <c r="W100" s="122">
        <v>0.45076715539858447</v>
      </c>
      <c r="X100" s="122">
        <v>0.46476373019149148</v>
      </c>
      <c r="Y100" s="122">
        <v>0.35228709204494202</v>
      </c>
      <c r="DA100" s="130" t="s">
        <v>3345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3346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DA102" s="63" t="s">
        <v>3347</v>
      </c>
    </row>
    <row r="103" spans="1:105" ht="12" customHeight="1" x14ac:dyDescent="0.25">
      <c r="A103" s="109" t="s">
        <v>120</v>
      </c>
      <c r="B103" s="33"/>
      <c r="C103" s="33">
        <v>3.1615999893018117E-2</v>
      </c>
      <c r="D103" s="33">
        <v>8.5331257419763148E-2</v>
      </c>
      <c r="E103" s="33">
        <v>9.6968324144470028E-2</v>
      </c>
      <c r="F103" s="33">
        <v>0.11887575851969689</v>
      </c>
      <c r="G103" s="33">
        <v>0.12257462518665076</v>
      </c>
      <c r="H103" s="33">
        <v>0.12137942231668482</v>
      </c>
      <c r="I103" s="33">
        <v>0.1551677097844131</v>
      </c>
      <c r="J103" s="33">
        <v>0.21554721871638097</v>
      </c>
      <c r="K103" s="33">
        <v>0.35877861837206415</v>
      </c>
      <c r="L103" s="33">
        <v>0.31996970899629379</v>
      </c>
      <c r="M103" s="33">
        <v>0.53875675787053146</v>
      </c>
      <c r="N103" s="33">
        <v>0.30843369551652333</v>
      </c>
      <c r="O103" s="33">
        <v>0.19961171142825607</v>
      </c>
      <c r="P103" s="33">
        <v>0</v>
      </c>
      <c r="Q103" s="33">
        <v>4.6937502161796422E-2</v>
      </c>
      <c r="R103" s="33">
        <v>6.3043352311430059E-2</v>
      </c>
      <c r="S103" s="33">
        <v>0.10112787008385288</v>
      </c>
      <c r="T103" s="33">
        <v>0.18313242957871992</v>
      </c>
      <c r="U103" s="33">
        <v>0.40245943466733575</v>
      </c>
      <c r="V103" s="33">
        <v>0.5714491230424501</v>
      </c>
      <c r="W103" s="33">
        <v>0.45076715539858447</v>
      </c>
      <c r="X103" s="33">
        <v>0.46476373019149148</v>
      </c>
      <c r="Y103" s="33">
        <v>0.35228709204494202</v>
      </c>
      <c r="DA103" s="60" t="s">
        <v>3348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3349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3350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3351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3352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3353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3354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3355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3356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3357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3358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3359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3360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3361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3362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3363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3364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3365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3366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78.898302378636103</v>
      </c>
      <c r="D124" s="117">
        <f t="shared" si="42"/>
        <v>60.700247752935496</v>
      </c>
      <c r="E124" s="117">
        <f t="shared" si="42"/>
        <v>59.924993421004594</v>
      </c>
      <c r="F124" s="117">
        <f t="shared" si="42"/>
        <v>62.090351092406685</v>
      </c>
      <c r="G124" s="117">
        <f t="shared" si="42"/>
        <v>28.307497035109503</v>
      </c>
      <c r="H124" s="117">
        <f t="shared" si="42"/>
        <v>38.411902526850646</v>
      </c>
      <c r="I124" s="117">
        <f t="shared" si="42"/>
        <v>51.629422273153089</v>
      </c>
      <c r="J124" s="117">
        <f t="shared" si="42"/>
        <v>139.65214921041817</v>
      </c>
      <c r="K124" s="117">
        <f t="shared" si="42"/>
        <v>105.34842179797647</v>
      </c>
      <c r="L124" s="117">
        <f t="shared" si="42"/>
        <v>21.005995226708087</v>
      </c>
      <c r="M124" s="117">
        <f t="shared" si="42"/>
        <v>26.011304260461895</v>
      </c>
      <c r="N124" s="117">
        <f t="shared" si="42"/>
        <v>52.933671533035636</v>
      </c>
      <c r="O124" s="117">
        <f t="shared" si="42"/>
        <v>76.67020423762655</v>
      </c>
      <c r="P124" s="117">
        <f t="shared" si="42"/>
        <v>61.218295911283569</v>
      </c>
      <c r="Q124" s="117">
        <f t="shared" si="42"/>
        <v>60.128611010768765</v>
      </c>
      <c r="R124" s="117">
        <f t="shared" ref="R124:V124" si="43">R125+R128+R130+R139</f>
        <v>57.458791303954662</v>
      </c>
      <c r="S124" s="117">
        <f t="shared" si="43"/>
        <v>56.319657657258425</v>
      </c>
      <c r="T124" s="117">
        <f t="shared" si="43"/>
        <v>65.858955751134616</v>
      </c>
      <c r="U124" s="117">
        <f t="shared" si="43"/>
        <v>62.0950880711897</v>
      </c>
      <c r="V124" s="117">
        <f t="shared" si="43"/>
        <v>48.636845332831179</v>
      </c>
      <c r="W124" s="117">
        <f t="shared" ref="W124:Y124" si="44">W125+W128+W130+W139</f>
        <v>59.011880934551613</v>
      </c>
      <c r="X124" s="117">
        <f t="shared" si="44"/>
        <v>60.270797804634803</v>
      </c>
      <c r="Y124" s="117">
        <f t="shared" si="44"/>
        <v>46.287760560271828</v>
      </c>
      <c r="DA124" s="129" t="s">
        <v>3367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73.277427345433239</v>
      </c>
      <c r="D125" s="122">
        <f t="shared" si="45"/>
        <v>56.374597384321412</v>
      </c>
      <c r="E125" s="122">
        <f t="shared" si="45"/>
        <v>55.61526423035577</v>
      </c>
      <c r="F125" s="122">
        <f t="shared" si="45"/>
        <v>57.356053443342944</v>
      </c>
      <c r="G125" s="122">
        <f t="shared" si="45"/>
        <v>26.308415685816115</v>
      </c>
      <c r="H125" s="122">
        <f t="shared" si="45"/>
        <v>35.673138202867968</v>
      </c>
      <c r="I125" s="122">
        <f t="shared" si="45"/>
        <v>47.878718720071376</v>
      </c>
      <c r="J125" s="122">
        <f t="shared" si="45"/>
        <v>128.956293153752</v>
      </c>
      <c r="K125" s="122">
        <f t="shared" si="45"/>
        <v>96.80373117032606</v>
      </c>
      <c r="L125" s="122">
        <f t="shared" si="45"/>
        <v>19.682993583630925</v>
      </c>
      <c r="M125" s="122">
        <f t="shared" si="45"/>
        <v>24.050355733076238</v>
      </c>
      <c r="N125" s="122">
        <f t="shared" si="45"/>
        <v>49.140464270479214</v>
      </c>
      <c r="O125" s="122">
        <f t="shared" si="45"/>
        <v>70.409875299621405</v>
      </c>
      <c r="P125" s="122">
        <f t="shared" si="45"/>
        <v>55.575141072304746</v>
      </c>
      <c r="Q125" s="122">
        <f t="shared" si="45"/>
        <v>54.019906487397591</v>
      </c>
      <c r="R125" s="122">
        <f t="shared" ref="R125:V125" si="46">SUM(R126:R127)</f>
        <v>51.296340115949022</v>
      </c>
      <c r="S125" s="122">
        <f t="shared" si="46"/>
        <v>50.306978797123719</v>
      </c>
      <c r="T125" s="122">
        <f t="shared" si="46"/>
        <v>58.083544137527774</v>
      </c>
      <c r="U125" s="122">
        <f t="shared" si="46"/>
        <v>54.218436604836498</v>
      </c>
      <c r="V125" s="122">
        <f t="shared" si="46"/>
        <v>42.284715648755871</v>
      </c>
      <c r="W125" s="122">
        <f t="shared" ref="W125:Y125" si="47">SUM(W126:W127)</f>
        <v>50.840170648122871</v>
      </c>
      <c r="X125" s="122">
        <f t="shared" si="47"/>
        <v>50.7179280105684</v>
      </c>
      <c r="Y125" s="122">
        <f t="shared" si="47"/>
        <v>37.874560957905949</v>
      </c>
      <c r="DA125" s="130" t="s">
        <v>3368</v>
      </c>
    </row>
    <row r="126" spans="1:105" ht="12" customHeight="1" x14ac:dyDescent="0.25">
      <c r="A126" s="97" t="s">
        <v>198</v>
      </c>
      <c r="B126" s="98"/>
      <c r="C126" s="98">
        <v>73.016925202533372</v>
      </c>
      <c r="D126" s="98">
        <v>56.179249861154716</v>
      </c>
      <c r="E126" s="98">
        <v>55.426700362885569</v>
      </c>
      <c r="F126" s="98">
        <v>57.167330145901481</v>
      </c>
      <c r="G126" s="98">
        <v>26.222444455844695</v>
      </c>
      <c r="H126" s="98">
        <v>35.559618882064093</v>
      </c>
      <c r="I126" s="98">
        <v>47.729409010151073</v>
      </c>
      <c r="J126" s="98">
        <v>128.55946464799828</v>
      </c>
      <c r="K126" s="98">
        <v>96.511036794255745</v>
      </c>
      <c r="L126" s="98">
        <v>19.623710315425026</v>
      </c>
      <c r="M126" s="98">
        <v>23.978680386432522</v>
      </c>
      <c r="N126" s="98">
        <v>48.994269126854846</v>
      </c>
      <c r="O126" s="98">
        <v>70.203907885733315</v>
      </c>
      <c r="P126" s="98">
        <v>55.4140662689612</v>
      </c>
      <c r="Q126" s="98">
        <v>53.863839911245037</v>
      </c>
      <c r="R126" s="98">
        <v>51.148590379547414</v>
      </c>
      <c r="S126" s="98">
        <v>50.163321078056455</v>
      </c>
      <c r="T126" s="98">
        <v>57.917689355620574</v>
      </c>
      <c r="U126" s="98">
        <v>54.062746217518004</v>
      </c>
      <c r="V126" s="98">
        <v>42.162947557583493</v>
      </c>
      <c r="W126" s="98">
        <v>50.693141840980019</v>
      </c>
      <c r="X126" s="98">
        <v>50.570132630049514</v>
      </c>
      <c r="Y126" s="98">
        <v>37.763592277202868</v>
      </c>
      <c r="DA126" s="63" t="s">
        <v>3369</v>
      </c>
    </row>
    <row r="127" spans="1:105" ht="12" customHeight="1" x14ac:dyDescent="0.25">
      <c r="A127" s="97" t="s">
        <v>53</v>
      </c>
      <c r="B127" s="98"/>
      <c r="C127" s="98">
        <v>0.26050214289986595</v>
      </c>
      <c r="D127" s="98">
        <v>0.19534752316669216</v>
      </c>
      <c r="E127" s="98">
        <v>0.18856386747020357</v>
      </c>
      <c r="F127" s="98">
        <v>0.18872329744146146</v>
      </c>
      <c r="G127" s="98">
        <v>8.5971229971419053E-2</v>
      </c>
      <c r="H127" s="98">
        <v>0.11351932080387357</v>
      </c>
      <c r="I127" s="98">
        <v>0.14930970992030076</v>
      </c>
      <c r="J127" s="98">
        <v>0.39682850575372808</v>
      </c>
      <c r="K127" s="98">
        <v>0.29269437607031085</v>
      </c>
      <c r="L127" s="98">
        <v>5.92832682059002E-2</v>
      </c>
      <c r="M127" s="98">
        <v>7.1675346643714707E-2</v>
      </c>
      <c r="N127" s="98">
        <v>0.14619514362437069</v>
      </c>
      <c r="O127" s="98">
        <v>0.20596741388809162</v>
      </c>
      <c r="P127" s="98">
        <v>0.16107480334354546</v>
      </c>
      <c r="Q127" s="98">
        <v>0.15606657615255254</v>
      </c>
      <c r="R127" s="98">
        <v>0.14774973640160513</v>
      </c>
      <c r="S127" s="98">
        <v>0.14365771906726629</v>
      </c>
      <c r="T127" s="98">
        <v>0.16585478190720326</v>
      </c>
      <c r="U127" s="98">
        <v>0.15569038731849325</v>
      </c>
      <c r="V127" s="98">
        <v>0.12176809117237523</v>
      </c>
      <c r="W127" s="98">
        <v>0.14702880714285407</v>
      </c>
      <c r="X127" s="98">
        <v>0.1477953805188876</v>
      </c>
      <c r="Y127" s="98">
        <v>0.11096868070307989</v>
      </c>
      <c r="DA127" s="63" t="s">
        <v>3370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1.8217076283376964E-3</v>
      </c>
      <c r="D128" s="122">
        <f t="shared" si="48"/>
        <v>1.3776689860972272E-3</v>
      </c>
      <c r="E128" s="122">
        <f t="shared" si="48"/>
        <v>1.4211490972173306E-3</v>
      </c>
      <c r="F128" s="122">
        <f t="shared" si="48"/>
        <v>2.0121625813559322E-3</v>
      </c>
      <c r="G128" s="122">
        <f t="shared" si="48"/>
        <v>1.65730970662058E-3</v>
      </c>
      <c r="H128" s="122">
        <f t="shared" si="48"/>
        <v>2.795937697749547E-3</v>
      </c>
      <c r="I128" s="122">
        <f t="shared" si="48"/>
        <v>3.2272544242725213E-3</v>
      </c>
      <c r="J128" s="122">
        <f t="shared" si="48"/>
        <v>2.4212234592080896E-3</v>
      </c>
      <c r="K128" s="122">
        <f t="shared" si="48"/>
        <v>4.8323621015221438E-3</v>
      </c>
      <c r="L128" s="122">
        <f t="shared" si="48"/>
        <v>1.8457475040850406E-3</v>
      </c>
      <c r="M128" s="122">
        <f t="shared" si="48"/>
        <v>2.0700592399621244E-3</v>
      </c>
      <c r="N128" s="122">
        <f t="shared" si="48"/>
        <v>5.6188056659927672E-3</v>
      </c>
      <c r="O128" s="122">
        <f t="shared" si="48"/>
        <v>4.5324409551151445E-3</v>
      </c>
      <c r="P128" s="122">
        <f t="shared" si="48"/>
        <v>7.5022846725172516E-3</v>
      </c>
      <c r="Q128" s="122">
        <f t="shared" si="48"/>
        <v>3.6767501606814385E-3</v>
      </c>
      <c r="R128" s="122">
        <f t="shared" si="48"/>
        <v>2.2591634446138993E-3</v>
      </c>
      <c r="S128" s="122">
        <f t="shared" si="48"/>
        <v>5.479083008454207E-3</v>
      </c>
      <c r="T128" s="122">
        <f t="shared" si="48"/>
        <v>3.578701680901665E-3</v>
      </c>
      <c r="U128" s="122">
        <f t="shared" si="48"/>
        <v>5.7272063419336536E-3</v>
      </c>
      <c r="V128" s="122">
        <f t="shared" si="48"/>
        <v>9.7679009209694391E-3</v>
      </c>
      <c r="W128" s="122">
        <f t="shared" si="48"/>
        <v>2.6221141785650421E-3</v>
      </c>
      <c r="X128" s="122">
        <f t="shared" si="48"/>
        <v>4.1456580010707372E-3</v>
      </c>
      <c r="Y128" s="122">
        <f t="shared" si="48"/>
        <v>1.3414712643931546E-3</v>
      </c>
      <c r="DA128" s="130" t="s">
        <v>3371</v>
      </c>
    </row>
    <row r="129" spans="1:105" ht="12" customHeight="1" x14ac:dyDescent="0.25">
      <c r="A129" s="97" t="s">
        <v>53</v>
      </c>
      <c r="B129" s="98"/>
      <c r="C129" s="98">
        <v>1.8217076283376964E-3</v>
      </c>
      <c r="D129" s="98">
        <v>1.3776689860972272E-3</v>
      </c>
      <c r="E129" s="98">
        <v>1.4211490972173306E-3</v>
      </c>
      <c r="F129" s="98">
        <v>2.0121625813559322E-3</v>
      </c>
      <c r="G129" s="98">
        <v>1.65730970662058E-3</v>
      </c>
      <c r="H129" s="98">
        <v>2.795937697749547E-3</v>
      </c>
      <c r="I129" s="98">
        <v>3.2272544242725213E-3</v>
      </c>
      <c r="J129" s="98">
        <v>2.4212234592080896E-3</v>
      </c>
      <c r="K129" s="98">
        <v>4.8323621015221438E-3</v>
      </c>
      <c r="L129" s="98">
        <v>1.8457475040850406E-3</v>
      </c>
      <c r="M129" s="98">
        <v>2.0700592399621244E-3</v>
      </c>
      <c r="N129" s="98">
        <v>5.6188056659927672E-3</v>
      </c>
      <c r="O129" s="98">
        <v>4.5324409551151445E-3</v>
      </c>
      <c r="P129" s="98">
        <v>7.5022846725172516E-3</v>
      </c>
      <c r="Q129" s="98">
        <v>3.6767501606814385E-3</v>
      </c>
      <c r="R129" s="98">
        <v>2.2591634446138993E-3</v>
      </c>
      <c r="S129" s="98">
        <v>5.479083008454207E-3</v>
      </c>
      <c r="T129" s="98">
        <v>3.578701680901665E-3</v>
      </c>
      <c r="U129" s="98">
        <v>5.7272063419336536E-3</v>
      </c>
      <c r="V129" s="98">
        <v>9.7679009209694391E-3</v>
      </c>
      <c r="W129" s="98">
        <v>2.6221141785650421E-3</v>
      </c>
      <c r="X129" s="98">
        <v>4.1456580010707372E-3</v>
      </c>
      <c r="Y129" s="98">
        <v>1.3414712643931546E-3</v>
      </c>
      <c r="DA129" s="63" t="s">
        <v>3372</v>
      </c>
    </row>
    <row r="130" spans="1:105" ht="12" customHeight="1" x14ac:dyDescent="0.25">
      <c r="A130" s="121" t="s">
        <v>55</v>
      </c>
      <c r="B130" s="122"/>
      <c r="C130" s="122">
        <v>4.8396736853241284</v>
      </c>
      <c r="D130" s="122">
        <v>3.7028537499181389</v>
      </c>
      <c r="E130" s="122">
        <v>3.6708376811974279</v>
      </c>
      <c r="F130" s="122">
        <v>4.0377843806565306</v>
      </c>
      <c r="G130" s="122">
        <v>1.6774992952481809</v>
      </c>
      <c r="H130" s="122">
        <v>2.2936624739934515</v>
      </c>
      <c r="I130" s="122">
        <v>3.1489473508475023</v>
      </c>
      <c r="J130" s="122">
        <v>9.0481429711875823</v>
      </c>
      <c r="K130" s="122">
        <v>7.183545942445245</v>
      </c>
      <c r="L130" s="122">
        <v>1.0903120475077379</v>
      </c>
      <c r="M130" s="122">
        <v>1.5987085685735831</v>
      </c>
      <c r="N130" s="122">
        <v>3.0979653523189117</v>
      </c>
      <c r="O130" s="122">
        <v>5.1175432939221874</v>
      </c>
      <c r="P130" s="122">
        <v>4.6127914436007096</v>
      </c>
      <c r="Q130" s="122">
        <v>5.0003581280445166</v>
      </c>
      <c r="R130" s="122">
        <v>5.1174986582669506</v>
      </c>
      <c r="S130" s="122">
        <v>4.8647970828279687</v>
      </c>
      <c r="T130" s="122">
        <v>6.298922287929674</v>
      </c>
      <c r="U130" s="122">
        <v>6.4075708454468812</v>
      </c>
      <c r="V130" s="122">
        <v>5.0711426873561507</v>
      </c>
      <c r="W130" s="122">
        <v>6.6619136834936734</v>
      </c>
      <c r="X130" s="122">
        <v>7.779716641088676</v>
      </c>
      <c r="Y130" s="122">
        <v>6.9164587229606731</v>
      </c>
      <c r="DA130" s="130" t="s">
        <v>3373</v>
      </c>
    </row>
    <row r="131" spans="1:105" ht="12" customHeight="1" x14ac:dyDescent="0.25">
      <c r="A131" s="97" t="s">
        <v>128</v>
      </c>
      <c r="B131" s="98"/>
      <c r="C131" s="98">
        <v>4.2790688458199808</v>
      </c>
      <c r="D131" s="98">
        <v>3.4586752197707438</v>
      </c>
      <c r="E131" s="98">
        <v>3.1363283711551317</v>
      </c>
      <c r="F131" s="98">
        <v>3.0217606274248308</v>
      </c>
      <c r="G131" s="98">
        <v>1.6766720672629476</v>
      </c>
      <c r="H131" s="98">
        <v>2.2912800495694934</v>
      </c>
      <c r="I131" s="98">
        <v>3.1298926637709816</v>
      </c>
      <c r="J131" s="98">
        <v>5.8992679639296588</v>
      </c>
      <c r="K131" s="98">
        <v>5.0242394952989669</v>
      </c>
      <c r="L131" s="98">
        <v>1.0885881664961012</v>
      </c>
      <c r="M131" s="98">
        <v>1.4429255777649501</v>
      </c>
      <c r="N131" s="98">
        <v>3.0666508603620155</v>
      </c>
      <c r="O131" s="98">
        <v>4.9687923873356432</v>
      </c>
      <c r="P131" s="98">
        <v>4.2036059474405851</v>
      </c>
      <c r="Q131" s="98">
        <v>4.4522630254697422</v>
      </c>
      <c r="R131" s="98">
        <v>4.2828473083569962</v>
      </c>
      <c r="S131" s="98">
        <v>4.1948018441740693</v>
      </c>
      <c r="T131" s="98">
        <v>6.0892248125827084</v>
      </c>
      <c r="U131" s="98">
        <v>6.0969202253167021</v>
      </c>
      <c r="V131" s="98">
        <v>4.8090900910993231</v>
      </c>
      <c r="W131" s="98">
        <v>6.2032086516774507</v>
      </c>
      <c r="X131" s="98">
        <v>7.1921707426030466</v>
      </c>
      <c r="Y131" s="98">
        <v>6.3663846774678037</v>
      </c>
      <c r="DA131" s="63" t="s">
        <v>3374</v>
      </c>
    </row>
    <row r="132" spans="1:105" ht="12" customHeight="1" x14ac:dyDescent="0.25">
      <c r="A132" s="97" t="s">
        <v>127</v>
      </c>
      <c r="B132" s="98"/>
      <c r="C132" s="98">
        <v>5.4051414971511211E-3</v>
      </c>
      <c r="D132" s="98">
        <v>4.6187158780050617E-3</v>
      </c>
      <c r="E132" s="98">
        <v>1.4833013730132518E-3</v>
      </c>
      <c r="F132" s="98">
        <v>2.7752552912780784E-3</v>
      </c>
      <c r="G132" s="98">
        <v>8.2722798523325125E-4</v>
      </c>
      <c r="H132" s="98">
        <v>2.382424423957944E-3</v>
      </c>
      <c r="I132" s="98">
        <v>1.90546870765206E-2</v>
      </c>
      <c r="J132" s="98">
        <v>1.5748045709289761E-2</v>
      </c>
      <c r="K132" s="98">
        <v>2.1005510196450972E-3</v>
      </c>
      <c r="L132" s="98">
        <v>1.723881011636604E-3</v>
      </c>
      <c r="M132" s="98">
        <v>0</v>
      </c>
      <c r="N132" s="98">
        <v>7.6205338364890274E-4</v>
      </c>
      <c r="O132" s="98">
        <v>3.1863436579423815E-3</v>
      </c>
      <c r="P132" s="98">
        <v>3.4801740392049652E-3</v>
      </c>
      <c r="Q132" s="98">
        <v>4.2217990060235749E-3</v>
      </c>
      <c r="R132" s="98">
        <v>3.2641460129264662E-3</v>
      </c>
      <c r="S132" s="98">
        <v>5.6102659723266824E-3</v>
      </c>
      <c r="T132" s="98">
        <v>5.9609868524136671E-3</v>
      </c>
      <c r="U132" s="98">
        <v>1.0543234295291564E-2</v>
      </c>
      <c r="V132" s="98">
        <v>4.431507820383547E-3</v>
      </c>
      <c r="W132" s="98">
        <v>1.1581579969692016E-2</v>
      </c>
      <c r="X132" s="98">
        <v>1.2222988856801176E-2</v>
      </c>
      <c r="Y132" s="98">
        <v>1.0930780328839785E-2</v>
      </c>
      <c r="DA132" s="63" t="s">
        <v>3375</v>
      </c>
    </row>
    <row r="133" spans="1:105" ht="12" customHeight="1" x14ac:dyDescent="0.25">
      <c r="A133" s="100" t="s">
        <v>198</v>
      </c>
      <c r="B133" s="101"/>
      <c r="C133" s="101">
        <v>4.019826052122818E-3</v>
      </c>
      <c r="D133" s="101">
        <v>3.3725325440700496E-3</v>
      </c>
      <c r="E133" s="101">
        <v>1.0431532205510867E-3</v>
      </c>
      <c r="F133" s="101">
        <v>1.9603054300212225E-3</v>
      </c>
      <c r="G133" s="101">
        <v>5.3894339713602497E-4</v>
      </c>
      <c r="H133" s="101">
        <v>1.6000558605343447E-3</v>
      </c>
      <c r="I133" s="101">
        <v>1.2645174499069113E-2</v>
      </c>
      <c r="J133" s="101">
        <v>1.0362705846304381E-2</v>
      </c>
      <c r="K133" s="101">
        <v>1.3907398373206009E-3</v>
      </c>
      <c r="L133" s="101">
        <v>1.1146494297432504E-3</v>
      </c>
      <c r="M133" s="101">
        <v>0</v>
      </c>
      <c r="N133" s="101">
        <v>4.8072971045471253E-4</v>
      </c>
      <c r="O133" s="101">
        <v>2.0992516597889165E-3</v>
      </c>
      <c r="P133" s="101">
        <v>2.2932810895025411E-3</v>
      </c>
      <c r="Q133" s="101">
        <v>2.883283514128079E-3</v>
      </c>
      <c r="R133" s="101">
        <v>2.3218186339776042E-3</v>
      </c>
      <c r="S133" s="101">
        <v>3.8889713638131308E-3</v>
      </c>
      <c r="T133" s="101">
        <v>4.2775376609975888E-3</v>
      </c>
      <c r="U133" s="101">
        <v>7.5998193883181795E-3</v>
      </c>
      <c r="V133" s="101">
        <v>3.1753059740849011E-3</v>
      </c>
      <c r="W133" s="101">
        <v>8.6526511078497334E-3</v>
      </c>
      <c r="X133" s="101">
        <v>9.1651470616557606E-3</v>
      </c>
      <c r="Y133" s="101">
        <v>8.2454845145274944E-3</v>
      </c>
      <c r="DA133" s="131" t="s">
        <v>3376</v>
      </c>
    </row>
    <row r="134" spans="1:105" ht="12" customHeight="1" x14ac:dyDescent="0.25">
      <c r="A134" s="103" t="s">
        <v>52</v>
      </c>
      <c r="B134" s="104"/>
      <c r="C134" s="104">
        <v>1.3853154450283029E-3</v>
      </c>
      <c r="D134" s="104">
        <v>1.2461833339350123E-3</v>
      </c>
      <c r="E134" s="104">
        <v>4.4014815246216509E-4</v>
      </c>
      <c r="F134" s="104">
        <v>8.149498612568558E-4</v>
      </c>
      <c r="G134" s="104">
        <v>2.8828458809722628E-4</v>
      </c>
      <c r="H134" s="104">
        <v>7.823685634235992E-4</v>
      </c>
      <c r="I134" s="104">
        <v>6.4095125774514877E-3</v>
      </c>
      <c r="J134" s="104">
        <v>5.3853398629853787E-3</v>
      </c>
      <c r="K134" s="104">
        <v>7.0981118232449607E-4</v>
      </c>
      <c r="L134" s="104">
        <v>6.0923158189335371E-4</v>
      </c>
      <c r="M134" s="104">
        <v>0</v>
      </c>
      <c r="N134" s="104">
        <v>2.8132367319419027E-4</v>
      </c>
      <c r="O134" s="104">
        <v>1.0870919981534651E-3</v>
      </c>
      <c r="P134" s="104">
        <v>1.1868929497024241E-3</v>
      </c>
      <c r="Q134" s="104">
        <v>1.3385154918954961E-3</v>
      </c>
      <c r="R134" s="104">
        <v>9.4232737894886216E-4</v>
      </c>
      <c r="S134" s="104">
        <v>1.721294608513552E-3</v>
      </c>
      <c r="T134" s="104">
        <v>1.6834491914160784E-3</v>
      </c>
      <c r="U134" s="104">
        <v>2.9434149069733854E-3</v>
      </c>
      <c r="V134" s="104">
        <v>1.2562018462986464E-3</v>
      </c>
      <c r="W134" s="104">
        <v>2.9289288618422828E-3</v>
      </c>
      <c r="X134" s="104">
        <v>3.0578417951454147E-3</v>
      </c>
      <c r="Y134" s="104">
        <v>2.6852958143122898E-3</v>
      </c>
      <c r="DA134" s="132" t="s">
        <v>3377</v>
      </c>
    </row>
    <row r="135" spans="1:105" ht="12" customHeight="1" x14ac:dyDescent="0.25">
      <c r="A135" s="106" t="s">
        <v>122</v>
      </c>
      <c r="B135" s="101"/>
      <c r="C135" s="101">
        <v>0.50959912731043822</v>
      </c>
      <c r="D135" s="101">
        <v>0.21371587591173466</v>
      </c>
      <c r="E135" s="101">
        <v>0.49286159769378063</v>
      </c>
      <c r="F135" s="101">
        <v>0.94071554507197797</v>
      </c>
      <c r="G135" s="101">
        <v>0</v>
      </c>
      <c r="H135" s="101">
        <v>0</v>
      </c>
      <c r="I135" s="101">
        <v>0</v>
      </c>
      <c r="J135" s="101">
        <v>2.5863016848405196</v>
      </c>
      <c r="K135" s="101">
        <v>2.0045112779486884</v>
      </c>
      <c r="L135" s="101">
        <v>0</v>
      </c>
      <c r="M135" s="101">
        <v>0.1403545808277025</v>
      </c>
      <c r="N135" s="101">
        <v>2.7049935695516471E-2</v>
      </c>
      <c r="O135" s="101">
        <v>0.12794547344276647</v>
      </c>
      <c r="P135" s="101">
        <v>0.34335577234926912</v>
      </c>
      <c r="Q135" s="101">
        <v>0.45428762792959837</v>
      </c>
      <c r="R135" s="101">
        <v>0.73878550458218128</v>
      </c>
      <c r="S135" s="101">
        <v>0.598408518555955</v>
      </c>
      <c r="T135" s="101">
        <v>0.18284090866878863</v>
      </c>
      <c r="U135" s="101">
        <v>0.26793129500999024</v>
      </c>
      <c r="V135" s="101">
        <v>0.22727751619152695</v>
      </c>
      <c r="W135" s="101">
        <v>0.38784691333974397</v>
      </c>
      <c r="X135" s="101">
        <v>0.49819861507113755</v>
      </c>
      <c r="Y135" s="101">
        <v>0.48900986445741396</v>
      </c>
      <c r="DA135" s="131" t="s">
        <v>3378</v>
      </c>
    </row>
    <row r="136" spans="1:105" ht="12" customHeight="1" x14ac:dyDescent="0.25">
      <c r="A136" s="107" t="s">
        <v>121</v>
      </c>
      <c r="B136" s="104"/>
      <c r="C136" s="104">
        <v>4.5600570696557693E-2</v>
      </c>
      <c r="D136" s="104">
        <v>2.5843938357655121E-2</v>
      </c>
      <c r="E136" s="104">
        <v>4.0164410975502295E-2</v>
      </c>
      <c r="F136" s="104">
        <v>7.2532952868443468E-2</v>
      </c>
      <c r="G136" s="104">
        <v>0</v>
      </c>
      <c r="H136" s="104">
        <v>0</v>
      </c>
      <c r="I136" s="104">
        <v>0</v>
      </c>
      <c r="J136" s="104">
        <v>0.54682527670811476</v>
      </c>
      <c r="K136" s="104">
        <v>0.15269461817794378</v>
      </c>
      <c r="L136" s="104">
        <v>0</v>
      </c>
      <c r="M136" s="104">
        <v>1.5428409980930568E-2</v>
      </c>
      <c r="N136" s="104">
        <v>3.5025028777306904E-3</v>
      </c>
      <c r="O136" s="104">
        <v>1.7619089485835217E-2</v>
      </c>
      <c r="P136" s="104">
        <v>6.2349549771650588E-2</v>
      </c>
      <c r="Q136" s="104">
        <v>8.9585675639153067E-2</v>
      </c>
      <c r="R136" s="104">
        <v>9.2601699314845853E-2</v>
      </c>
      <c r="S136" s="104">
        <v>6.5976454125618283E-2</v>
      </c>
      <c r="T136" s="104">
        <v>2.0895579825762858E-2</v>
      </c>
      <c r="U136" s="104">
        <v>3.2176090824896919E-2</v>
      </c>
      <c r="V136" s="104">
        <v>3.0343572244917103E-2</v>
      </c>
      <c r="W136" s="104">
        <v>5.9276538506786595E-2</v>
      </c>
      <c r="X136" s="104">
        <v>7.7124294557690667E-2</v>
      </c>
      <c r="Y136" s="104">
        <v>5.0133400706615323E-2</v>
      </c>
      <c r="DA136" s="132" t="s">
        <v>3379</v>
      </c>
    </row>
    <row r="137" spans="1:105" ht="12" customHeight="1" x14ac:dyDescent="0.25">
      <c r="A137" s="108" t="s">
        <v>53</v>
      </c>
      <c r="B137" s="98"/>
      <c r="C137" s="98">
        <v>3.5757800528008109E-2</v>
      </c>
      <c r="D137" s="98">
        <v>1.9955019990318276E-2</v>
      </c>
      <c r="E137" s="98">
        <v>3.0041016034568262E-2</v>
      </c>
      <c r="F137" s="98">
        <v>5.4450057802659345E-2</v>
      </c>
      <c r="G137" s="98">
        <v>0</v>
      </c>
      <c r="H137" s="98">
        <v>0</v>
      </c>
      <c r="I137" s="98">
        <v>0</v>
      </c>
      <c r="J137" s="98">
        <v>0.38617005005694977</v>
      </c>
      <c r="K137" s="98">
        <v>0.10835810222455085</v>
      </c>
      <c r="L137" s="98">
        <v>0</v>
      </c>
      <c r="M137" s="98">
        <v>1.0555147352769278E-2</v>
      </c>
      <c r="N137" s="98">
        <v>2.3722693428858467E-3</v>
      </c>
      <c r="O137" s="98">
        <v>1.2339177440793341E-2</v>
      </c>
      <c r="P137" s="98">
        <v>4.3416802595232624E-2</v>
      </c>
      <c r="Q137" s="98">
        <v>6.4063764071158616E-2</v>
      </c>
      <c r="R137" s="98">
        <v>6.8479606285566236E-2</v>
      </c>
      <c r="S137" s="98">
        <v>4.7523967762546394E-2</v>
      </c>
      <c r="T137" s="98">
        <v>1.5490891869532087E-2</v>
      </c>
      <c r="U137" s="98">
        <v>2.3887606259968098E-2</v>
      </c>
      <c r="V137" s="98">
        <v>2.2342136171829709E-2</v>
      </c>
      <c r="W137" s="98">
        <v>4.5275342682577782E-2</v>
      </c>
      <c r="X137" s="98">
        <v>5.8972339569301514E-2</v>
      </c>
      <c r="Y137" s="98">
        <v>3.8468925725966822E-2</v>
      </c>
      <c r="DA137" s="63" t="s">
        <v>3380</v>
      </c>
    </row>
    <row r="138" spans="1:105" ht="12" customHeight="1" x14ac:dyDescent="0.25">
      <c r="A138" s="108" t="s">
        <v>52</v>
      </c>
      <c r="B138" s="98"/>
      <c r="C138" s="98">
        <v>9.8427701685495812E-3</v>
      </c>
      <c r="D138" s="98">
        <v>5.8889183673368458E-3</v>
      </c>
      <c r="E138" s="98">
        <v>1.0123394940934033E-2</v>
      </c>
      <c r="F138" s="98">
        <v>1.8082895065784126E-2</v>
      </c>
      <c r="G138" s="98">
        <v>0</v>
      </c>
      <c r="H138" s="98">
        <v>0</v>
      </c>
      <c r="I138" s="98">
        <v>0</v>
      </c>
      <c r="J138" s="98">
        <v>0.16065522665116505</v>
      </c>
      <c r="K138" s="98">
        <v>4.4336515953392913E-2</v>
      </c>
      <c r="L138" s="98">
        <v>0</v>
      </c>
      <c r="M138" s="98">
        <v>4.8732626281612901E-3</v>
      </c>
      <c r="N138" s="98">
        <v>1.1302335348448438E-3</v>
      </c>
      <c r="O138" s="98">
        <v>5.2799120450418751E-3</v>
      </c>
      <c r="P138" s="98">
        <v>1.8932747176417963E-2</v>
      </c>
      <c r="Q138" s="98">
        <v>2.5521911567994455E-2</v>
      </c>
      <c r="R138" s="98">
        <v>2.4122093029279625E-2</v>
      </c>
      <c r="S138" s="98">
        <v>1.8452486363071889E-2</v>
      </c>
      <c r="T138" s="98">
        <v>5.4046879562307725E-3</v>
      </c>
      <c r="U138" s="98">
        <v>8.2884845649288212E-3</v>
      </c>
      <c r="V138" s="98">
        <v>8.0014360730873944E-3</v>
      </c>
      <c r="W138" s="98">
        <v>1.4001195824208812E-2</v>
      </c>
      <c r="X138" s="98">
        <v>1.8151954988389157E-2</v>
      </c>
      <c r="Y138" s="98">
        <v>1.1664474980648503E-2</v>
      </c>
      <c r="DA138" s="63" t="s">
        <v>3381</v>
      </c>
    </row>
    <row r="139" spans="1:105" ht="12" customHeight="1" x14ac:dyDescent="0.25">
      <c r="A139" s="121" t="s">
        <v>54</v>
      </c>
      <c r="B139" s="122"/>
      <c r="C139" s="122">
        <v>0.77937964025039819</v>
      </c>
      <c r="D139" s="122">
        <v>0.62141894970984568</v>
      </c>
      <c r="E139" s="122">
        <v>0.63747036035417681</v>
      </c>
      <c r="F139" s="122">
        <v>0.69450110582585345</v>
      </c>
      <c r="G139" s="122">
        <v>0.31992474433858592</v>
      </c>
      <c r="H139" s="122">
        <v>0.44230591229147959</v>
      </c>
      <c r="I139" s="122">
        <v>0.59852894780993693</v>
      </c>
      <c r="J139" s="122">
        <v>1.6452918620193697</v>
      </c>
      <c r="K139" s="122">
        <v>1.3563123231036327</v>
      </c>
      <c r="L139" s="122">
        <v>0.23084384806534158</v>
      </c>
      <c r="M139" s="122">
        <v>0.36016989957211099</v>
      </c>
      <c r="N139" s="122">
        <v>0.68962310457152021</v>
      </c>
      <c r="O139" s="122">
        <v>1.1382532031278489</v>
      </c>
      <c r="P139" s="122">
        <v>1.022861110705598</v>
      </c>
      <c r="Q139" s="122">
        <v>1.1046696451659779</v>
      </c>
      <c r="R139" s="122">
        <v>1.0426933662940754</v>
      </c>
      <c r="S139" s="122">
        <v>1.1424026942982821</v>
      </c>
      <c r="T139" s="122">
        <v>1.4729106239962748</v>
      </c>
      <c r="U139" s="122">
        <v>1.4633534145643858</v>
      </c>
      <c r="V139" s="122">
        <v>1.2712190957981848</v>
      </c>
      <c r="W139" s="122">
        <v>1.5071744887565042</v>
      </c>
      <c r="X139" s="122">
        <v>1.7690074949766523</v>
      </c>
      <c r="Y139" s="122">
        <v>1.4953994081408055</v>
      </c>
      <c r="DA139" s="130" t="s">
        <v>3382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3383</v>
      </c>
    </row>
    <row r="141" spans="1:105" ht="12" customHeight="1" x14ac:dyDescent="0.25">
      <c r="A141" s="109" t="s">
        <v>120</v>
      </c>
      <c r="B141" s="33"/>
      <c r="C141" s="33">
        <v>0.77937964025039819</v>
      </c>
      <c r="D141" s="33">
        <v>0.62141894970984568</v>
      </c>
      <c r="E141" s="33">
        <v>0.63747036035417681</v>
      </c>
      <c r="F141" s="33">
        <v>0.69450110582585345</v>
      </c>
      <c r="G141" s="33">
        <v>0.31992474433858592</v>
      </c>
      <c r="H141" s="33">
        <v>0.44230591229147959</v>
      </c>
      <c r="I141" s="33">
        <v>0.59852894780993693</v>
      </c>
      <c r="J141" s="33">
        <v>1.6452918620193697</v>
      </c>
      <c r="K141" s="33">
        <v>1.3563123231036327</v>
      </c>
      <c r="L141" s="33">
        <v>0.23084384806534158</v>
      </c>
      <c r="M141" s="33">
        <v>0.36016989957211099</v>
      </c>
      <c r="N141" s="33">
        <v>0.68962310457152021</v>
      </c>
      <c r="O141" s="33">
        <v>1.1382532031278489</v>
      </c>
      <c r="P141" s="33">
        <v>1.022861110705598</v>
      </c>
      <c r="Q141" s="33">
        <v>1.1046696451659779</v>
      </c>
      <c r="R141" s="33">
        <v>1.0426933662940754</v>
      </c>
      <c r="S141" s="33">
        <v>1.1424026942982821</v>
      </c>
      <c r="T141" s="33">
        <v>1.4729106239962748</v>
      </c>
      <c r="U141" s="33">
        <v>1.4633534145643858</v>
      </c>
      <c r="V141" s="33">
        <v>1.2712190957981848</v>
      </c>
      <c r="W141" s="33">
        <v>1.5071744887565042</v>
      </c>
      <c r="X141" s="33">
        <v>1.7690074949766523</v>
      </c>
      <c r="Y141" s="33">
        <v>1.4953994081408055</v>
      </c>
      <c r="DA141" s="60" t="s">
        <v>3384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31.236694568582024</v>
      </c>
      <c r="D143" s="117">
        <f t="shared" si="49"/>
        <v>42.144710630751852</v>
      </c>
      <c r="E143" s="117">
        <f t="shared" si="49"/>
        <v>41.942652464744327</v>
      </c>
      <c r="F143" s="117">
        <f t="shared" si="49"/>
        <v>37.099957388848317</v>
      </c>
      <c r="G143" s="117">
        <f t="shared" si="49"/>
        <v>31.637594344769873</v>
      </c>
      <c r="H143" s="117">
        <f t="shared" si="49"/>
        <v>24.725950025106599</v>
      </c>
      <c r="I143" s="117">
        <f t="shared" si="49"/>
        <v>22.37719203199044</v>
      </c>
      <c r="J143" s="117">
        <f t="shared" si="49"/>
        <v>37.107898628951979</v>
      </c>
      <c r="K143" s="117">
        <f t="shared" si="49"/>
        <v>32.475088021815793</v>
      </c>
      <c r="L143" s="117">
        <f t="shared" si="49"/>
        <v>19.298228500192792</v>
      </c>
      <c r="M143" s="117">
        <f t="shared" si="49"/>
        <v>11.143298508148327</v>
      </c>
      <c r="N143" s="117">
        <f t="shared" si="49"/>
        <v>11.729443686736106</v>
      </c>
      <c r="O143" s="117">
        <f t="shared" si="49"/>
        <v>26.036932125749125</v>
      </c>
      <c r="P143" s="117">
        <f t="shared" si="49"/>
        <v>22.273759963615447</v>
      </c>
      <c r="Q143" s="117">
        <f t="shared" si="49"/>
        <v>21.341060853153234</v>
      </c>
      <c r="R143" s="117">
        <f t="shared" ref="R143:V143" si="50">R144+R146+R148+R157</f>
        <v>23.085315663699145</v>
      </c>
      <c r="S143" s="117">
        <f t="shared" si="50"/>
        <v>15.236343495559581</v>
      </c>
      <c r="T143" s="117">
        <f t="shared" si="50"/>
        <v>32.327973543837722</v>
      </c>
      <c r="U143" s="117">
        <f t="shared" si="50"/>
        <v>24.093174542466169</v>
      </c>
      <c r="V143" s="117">
        <f t="shared" si="50"/>
        <v>24.067958041452034</v>
      </c>
      <c r="W143" s="117">
        <f t="shared" ref="W143:Y143" si="51">W144+W146+W148+W157</f>
        <v>14.07031145763532</v>
      </c>
      <c r="X143" s="117">
        <f t="shared" si="51"/>
        <v>23.666736461242412</v>
      </c>
      <c r="Y143" s="117">
        <f t="shared" si="51"/>
        <v>15.704676088241396</v>
      </c>
      <c r="DA143" s="129" t="s">
        <v>3385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26.380905787016793</v>
      </c>
      <c r="D144" s="122">
        <f t="shared" si="52"/>
        <v>35.324982564110208</v>
      </c>
      <c r="E144" s="122">
        <f t="shared" si="52"/>
        <v>34.930238773232951</v>
      </c>
      <c r="F144" s="122">
        <f t="shared" si="52"/>
        <v>30.424605470398557</v>
      </c>
      <c r="G144" s="122">
        <f t="shared" si="52"/>
        <v>25.854945650199998</v>
      </c>
      <c r="H144" s="122">
        <f t="shared" si="52"/>
        <v>19.833510832082371</v>
      </c>
      <c r="I144" s="122">
        <f t="shared" si="52"/>
        <v>17.747851350938927</v>
      </c>
      <c r="J144" s="122">
        <f t="shared" si="52"/>
        <v>29.424758291756376</v>
      </c>
      <c r="K144" s="122">
        <f t="shared" si="52"/>
        <v>25.199690238912993</v>
      </c>
      <c r="L144" s="122">
        <f t="shared" si="52"/>
        <v>15.39584399794701</v>
      </c>
      <c r="M144" s="122">
        <f t="shared" si="52"/>
        <v>8.5518184439074183</v>
      </c>
      <c r="N144" s="122">
        <f t="shared" si="52"/>
        <v>8.8651452443938172</v>
      </c>
      <c r="O144" s="122">
        <f t="shared" si="52"/>
        <v>18.70245046911181</v>
      </c>
      <c r="P144" s="122">
        <f t="shared" si="52"/>
        <v>15.309707480893406</v>
      </c>
      <c r="Q144" s="122">
        <f t="shared" si="52"/>
        <v>13.852575210960481</v>
      </c>
      <c r="R144" s="122">
        <f t="shared" si="52"/>
        <v>14.967478245733252</v>
      </c>
      <c r="S144" s="122">
        <f t="shared" si="52"/>
        <v>9.8237958158447665</v>
      </c>
      <c r="T144" s="122">
        <f t="shared" si="52"/>
        <v>20.064644171935708</v>
      </c>
      <c r="U144" s="122">
        <f t="shared" si="52"/>
        <v>14.520689732378463</v>
      </c>
      <c r="V144" s="122">
        <f t="shared" si="52"/>
        <v>14.656657223418444</v>
      </c>
      <c r="W144" s="122">
        <f t="shared" si="52"/>
        <v>8.0234388028421613</v>
      </c>
      <c r="X144" s="122">
        <f t="shared" si="52"/>
        <v>13.009159659496866</v>
      </c>
      <c r="Y144" s="122">
        <f t="shared" si="52"/>
        <v>7.7788286127306661</v>
      </c>
      <c r="DA144" s="130" t="s">
        <v>3386</v>
      </c>
    </row>
    <row r="145" spans="1:105" ht="12" customHeight="1" x14ac:dyDescent="0.25">
      <c r="A145" s="97" t="s">
        <v>53</v>
      </c>
      <c r="B145" s="98"/>
      <c r="C145" s="98">
        <v>26.380905787016793</v>
      </c>
      <c r="D145" s="98">
        <v>35.324982564110208</v>
      </c>
      <c r="E145" s="98">
        <v>34.930238773232951</v>
      </c>
      <c r="F145" s="98">
        <v>30.424605470398557</v>
      </c>
      <c r="G145" s="98">
        <v>25.854945650199998</v>
      </c>
      <c r="H145" s="98">
        <v>19.833510832082371</v>
      </c>
      <c r="I145" s="98">
        <v>17.747851350938927</v>
      </c>
      <c r="J145" s="98">
        <v>29.424758291756376</v>
      </c>
      <c r="K145" s="98">
        <v>25.199690238912993</v>
      </c>
      <c r="L145" s="98">
        <v>15.39584399794701</v>
      </c>
      <c r="M145" s="98">
        <v>8.5518184439074183</v>
      </c>
      <c r="N145" s="98">
        <v>8.8651452443938172</v>
      </c>
      <c r="O145" s="98">
        <v>18.70245046911181</v>
      </c>
      <c r="P145" s="98">
        <v>15.309707480893406</v>
      </c>
      <c r="Q145" s="98">
        <v>13.852575210960481</v>
      </c>
      <c r="R145" s="98">
        <v>14.967478245733252</v>
      </c>
      <c r="S145" s="98">
        <v>9.8237958158447665</v>
      </c>
      <c r="T145" s="98">
        <v>20.064644171935708</v>
      </c>
      <c r="U145" s="98">
        <v>14.520689732378463</v>
      </c>
      <c r="V145" s="98">
        <v>14.656657223418444</v>
      </c>
      <c r="W145" s="98">
        <v>8.0234388028421613</v>
      </c>
      <c r="X145" s="98">
        <v>13.009159659496866</v>
      </c>
      <c r="Y145" s="98">
        <v>7.7788286127306661</v>
      </c>
      <c r="DA145" s="63" t="s">
        <v>3387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1.3557921015749643E-2</v>
      </c>
      <c r="D146" s="122">
        <f t="shared" si="53"/>
        <v>1.855547915649703E-2</v>
      </c>
      <c r="E146" s="122">
        <f t="shared" si="53"/>
        <v>1.9622384571948918E-2</v>
      </c>
      <c r="F146" s="122">
        <f t="shared" si="53"/>
        <v>2.5012728703624507E-2</v>
      </c>
      <c r="G146" s="122">
        <f t="shared" si="53"/>
        <v>2.8807055991441358E-2</v>
      </c>
      <c r="H146" s="122">
        <f t="shared" si="53"/>
        <v>2.7205861853279278E-2</v>
      </c>
      <c r="I146" s="122">
        <f t="shared" si="53"/>
        <v>2.9309337907711348E-2</v>
      </c>
      <c r="J146" s="122">
        <f t="shared" si="53"/>
        <v>1.5566449156492008E-2</v>
      </c>
      <c r="K146" s="122">
        <f t="shared" si="53"/>
        <v>3.6625768854829419E-2</v>
      </c>
      <c r="L146" s="122">
        <f t="shared" si="53"/>
        <v>3.0941079127619123E-2</v>
      </c>
      <c r="M146" s="122">
        <f t="shared" si="53"/>
        <v>1.9419127155835166E-2</v>
      </c>
      <c r="N146" s="122">
        <f t="shared" si="53"/>
        <v>2.3901668684439825E-2</v>
      </c>
      <c r="O146" s="122">
        <f t="shared" si="53"/>
        <v>4.6123751858432545E-2</v>
      </c>
      <c r="P146" s="122">
        <f t="shared" si="53"/>
        <v>6.6946709006838426E-2</v>
      </c>
      <c r="Q146" s="122">
        <f t="shared" si="53"/>
        <v>4.0677943514996762E-2</v>
      </c>
      <c r="R146" s="122">
        <f t="shared" si="53"/>
        <v>2.6865727449462588E-2</v>
      </c>
      <c r="S146" s="122">
        <f t="shared" si="53"/>
        <v>4.4641811347363183E-2</v>
      </c>
      <c r="T146" s="122">
        <f t="shared" si="53"/>
        <v>5.1012619230690628E-2</v>
      </c>
      <c r="U146" s="122">
        <f t="shared" si="53"/>
        <v>6.4975778471665774E-2</v>
      </c>
      <c r="V146" s="122">
        <f t="shared" si="53"/>
        <v>0.12018141465436973</v>
      </c>
      <c r="W146" s="122">
        <f t="shared" si="53"/>
        <v>1.8059349765046553E-2</v>
      </c>
      <c r="X146" s="122">
        <f t="shared" si="53"/>
        <v>4.3415274554730141E-2</v>
      </c>
      <c r="Y146" s="122">
        <f t="shared" si="53"/>
        <v>1.2261885776093681E-2</v>
      </c>
      <c r="DA146" s="130" t="s">
        <v>3388</v>
      </c>
    </row>
    <row r="147" spans="1:105" ht="12" customHeight="1" x14ac:dyDescent="0.25">
      <c r="A147" s="97" t="s">
        <v>53</v>
      </c>
      <c r="B147" s="98"/>
      <c r="C147" s="98">
        <v>1.3557921015749643E-2</v>
      </c>
      <c r="D147" s="98">
        <v>1.855547915649703E-2</v>
      </c>
      <c r="E147" s="98">
        <v>1.9622384571948918E-2</v>
      </c>
      <c r="F147" s="98">
        <v>2.5012728703624507E-2</v>
      </c>
      <c r="G147" s="98">
        <v>2.8807055991441358E-2</v>
      </c>
      <c r="H147" s="98">
        <v>2.7205861853279278E-2</v>
      </c>
      <c r="I147" s="98">
        <v>2.9309337907711348E-2</v>
      </c>
      <c r="J147" s="98">
        <v>1.5566449156492008E-2</v>
      </c>
      <c r="K147" s="98">
        <v>3.6625768854829419E-2</v>
      </c>
      <c r="L147" s="98">
        <v>3.0941079127619123E-2</v>
      </c>
      <c r="M147" s="98">
        <v>1.9419127155835166E-2</v>
      </c>
      <c r="N147" s="98">
        <v>2.3901668684439825E-2</v>
      </c>
      <c r="O147" s="98">
        <v>4.6123751858432545E-2</v>
      </c>
      <c r="P147" s="98">
        <v>6.6946709006838426E-2</v>
      </c>
      <c r="Q147" s="98">
        <v>4.0677943514996762E-2</v>
      </c>
      <c r="R147" s="98">
        <v>2.6865727449462588E-2</v>
      </c>
      <c r="S147" s="98">
        <v>4.4641811347363183E-2</v>
      </c>
      <c r="T147" s="98">
        <v>5.1012619230690628E-2</v>
      </c>
      <c r="U147" s="98">
        <v>6.4975778471665774E-2</v>
      </c>
      <c r="V147" s="98">
        <v>0.12018141465436973</v>
      </c>
      <c r="W147" s="98">
        <v>1.8059349765046553E-2</v>
      </c>
      <c r="X147" s="98">
        <v>4.3415274554730141E-2</v>
      </c>
      <c r="Y147" s="98">
        <v>1.2261885776093681E-2</v>
      </c>
      <c r="DA147" s="63" t="s">
        <v>3389</v>
      </c>
    </row>
    <row r="148" spans="1:105" ht="12" customHeight="1" x14ac:dyDescent="0.25">
      <c r="A148" s="121" t="s">
        <v>55</v>
      </c>
      <c r="B148" s="122"/>
      <c r="C148" s="122">
        <v>4.262878804415057</v>
      </c>
      <c r="D148" s="122">
        <v>5.9669810184061696</v>
      </c>
      <c r="E148" s="122">
        <v>6.1145715133822129</v>
      </c>
      <c r="F148" s="122">
        <v>5.7888388763171035</v>
      </c>
      <c r="G148" s="122">
        <v>4.9992027538244619</v>
      </c>
      <c r="H148" s="122">
        <v>4.2211926152843269</v>
      </c>
      <c r="I148" s="122">
        <v>3.9637216036844229</v>
      </c>
      <c r="J148" s="122">
        <v>6.6090990104665144</v>
      </c>
      <c r="K148" s="122">
        <v>6.2110155627274963</v>
      </c>
      <c r="L148" s="122">
        <v>3.2785525886146085</v>
      </c>
      <c r="M148" s="122">
        <v>2.1868271595701354</v>
      </c>
      <c r="N148" s="122">
        <v>2.3987911958366319</v>
      </c>
      <c r="O148" s="122">
        <v>6.1283838404636253</v>
      </c>
      <c r="P148" s="122">
        <v>5.7827942558013659</v>
      </c>
      <c r="Q148" s="122">
        <v>6.2252836453185836</v>
      </c>
      <c r="R148" s="122">
        <v>6.8507270866495285</v>
      </c>
      <c r="S148" s="122">
        <v>4.4374892003431521</v>
      </c>
      <c r="T148" s="122">
        <v>10.111729249923629</v>
      </c>
      <c r="U148" s="122">
        <v>7.8484153373057088</v>
      </c>
      <c r="V148" s="122">
        <v>7.5983757936091862</v>
      </c>
      <c r="W148" s="122">
        <v>4.9905794986236431</v>
      </c>
      <c r="X148" s="122">
        <v>8.7627637004545527</v>
      </c>
      <c r="Y148" s="122">
        <v>6.5463965922706073</v>
      </c>
      <c r="DA148" s="130" t="s">
        <v>3390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3.5853605756835896E-2</v>
      </c>
      <c r="E149" s="98">
        <v>3.0718170214913791E-2</v>
      </c>
      <c r="F149" s="98">
        <v>1.8194921247062384E-2</v>
      </c>
      <c r="G149" s="98">
        <v>2.3575087674147253E-2</v>
      </c>
      <c r="H149" s="98">
        <v>1.2814989178171912E-2</v>
      </c>
      <c r="I149" s="98">
        <v>2.1864726912127302E-2</v>
      </c>
      <c r="J149" s="98">
        <v>2.8631273562678066E-2</v>
      </c>
      <c r="K149" s="98">
        <v>2.0400226342817223E-2</v>
      </c>
      <c r="L149" s="98">
        <v>1.3174351800080582E-2</v>
      </c>
      <c r="M149" s="98">
        <v>8.7348158995837876E-3</v>
      </c>
      <c r="N149" s="98">
        <v>1.0614509068745096E-2</v>
      </c>
      <c r="O149" s="98">
        <v>2.5244297306249799E-2</v>
      </c>
      <c r="P149" s="98">
        <v>4.8678736423256395E-2</v>
      </c>
      <c r="Q149" s="98">
        <v>3.1650486724406294E-3</v>
      </c>
      <c r="R149" s="98">
        <v>1.3015219290623919E-2</v>
      </c>
      <c r="S149" s="98">
        <v>1.1432587962909309E-2</v>
      </c>
      <c r="T149" s="98">
        <v>3.0714404886981333E-2</v>
      </c>
      <c r="U149" s="98">
        <v>3.0619348562220986E-2</v>
      </c>
      <c r="V149" s="98">
        <v>3.7519042996590563E-2</v>
      </c>
      <c r="W149" s="98">
        <v>3.110217431301561E-2</v>
      </c>
      <c r="X149" s="98">
        <v>6.1052891169751683E-2</v>
      </c>
      <c r="Y149" s="98">
        <v>3.3181282527605598E-2</v>
      </c>
      <c r="DA149" s="63" t="s">
        <v>3391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9.2732242364924319E-5</v>
      </c>
      <c r="F150" s="98">
        <v>0</v>
      </c>
      <c r="G150" s="98">
        <v>0</v>
      </c>
      <c r="H150" s="98">
        <v>0</v>
      </c>
      <c r="I150" s="98">
        <v>8.7742526828012545E-5</v>
      </c>
      <c r="J150" s="98">
        <v>8.0852114682349735E-5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2.2223819137345336E-4</v>
      </c>
      <c r="Q150" s="98">
        <v>0</v>
      </c>
      <c r="R150" s="98">
        <v>0</v>
      </c>
      <c r="S150" s="98">
        <v>0</v>
      </c>
      <c r="T150" s="98">
        <v>0</v>
      </c>
      <c r="U150" s="98">
        <v>8.9506218476900233E-5</v>
      </c>
      <c r="V150" s="98">
        <v>8.4825860190270916E-5</v>
      </c>
      <c r="W150" s="98">
        <v>9.0713149656583455E-5</v>
      </c>
      <c r="X150" s="98">
        <v>1.8760910271810677E-4</v>
      </c>
      <c r="Y150" s="98">
        <v>9.7890332760377277E-5</v>
      </c>
      <c r="DA150" s="63" t="s">
        <v>3392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6.7361267197100228E-5</v>
      </c>
      <c r="F151" s="101">
        <v>0</v>
      </c>
      <c r="G151" s="101">
        <v>0</v>
      </c>
      <c r="H151" s="101">
        <v>0</v>
      </c>
      <c r="I151" s="101">
        <v>6.0328991302548148E-5</v>
      </c>
      <c r="J151" s="101">
        <v>5.5132773121126688E-5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1.4808461080997794E-4</v>
      </c>
      <c r="Q151" s="101">
        <v>0</v>
      </c>
      <c r="R151" s="101">
        <v>0</v>
      </c>
      <c r="S151" s="101">
        <v>0</v>
      </c>
      <c r="T151" s="101">
        <v>0</v>
      </c>
      <c r="U151" s="101">
        <v>6.3961076037138357E-5</v>
      </c>
      <c r="V151" s="101">
        <v>6.0157962854294457E-5</v>
      </c>
      <c r="W151" s="101">
        <v>6.6970250782908482E-5</v>
      </c>
      <c r="X151" s="101">
        <v>1.3910192781145089E-4</v>
      </c>
      <c r="Y151" s="101">
        <v>7.3183077284135777E-5</v>
      </c>
      <c r="DA151" s="131" t="s">
        <v>3393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2.5370975167824098E-5</v>
      </c>
      <c r="F152" s="104">
        <v>0</v>
      </c>
      <c r="G152" s="104">
        <v>0</v>
      </c>
      <c r="H152" s="104">
        <v>0</v>
      </c>
      <c r="I152" s="104">
        <v>2.7413535525464394E-5</v>
      </c>
      <c r="J152" s="104">
        <v>2.5719341561223053E-5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7.415358056347542E-5</v>
      </c>
      <c r="Q152" s="104">
        <v>0</v>
      </c>
      <c r="R152" s="104">
        <v>0</v>
      </c>
      <c r="S152" s="104">
        <v>0</v>
      </c>
      <c r="T152" s="104">
        <v>0</v>
      </c>
      <c r="U152" s="104">
        <v>2.5545142439761873E-5</v>
      </c>
      <c r="V152" s="104">
        <v>2.4667897335976455E-5</v>
      </c>
      <c r="W152" s="104">
        <v>2.3742898873674966E-5</v>
      </c>
      <c r="X152" s="104">
        <v>4.8507174906655872E-5</v>
      </c>
      <c r="Y152" s="104">
        <v>2.4707255476241493E-5</v>
      </c>
      <c r="DA152" s="132" t="s">
        <v>3394</v>
      </c>
    </row>
    <row r="153" spans="1:105" ht="12" customHeight="1" x14ac:dyDescent="0.25">
      <c r="A153" s="106" t="s">
        <v>122</v>
      </c>
      <c r="B153" s="101"/>
      <c r="C153" s="101">
        <v>3.9123803002375936</v>
      </c>
      <c r="D153" s="101">
        <v>5.2917325008587461</v>
      </c>
      <c r="E153" s="101">
        <v>5.6250269126435972</v>
      </c>
      <c r="F153" s="101">
        <v>5.3574098182151486</v>
      </c>
      <c r="G153" s="101">
        <v>4.5195777510172732</v>
      </c>
      <c r="H153" s="101">
        <v>3.827752176239072</v>
      </c>
      <c r="I153" s="101">
        <v>2.3862823499236434</v>
      </c>
      <c r="J153" s="101">
        <v>5.431902885962451</v>
      </c>
      <c r="K153" s="101">
        <v>5.7523676764755809</v>
      </c>
      <c r="L153" s="101">
        <v>2.8635206911200828</v>
      </c>
      <c r="M153" s="101">
        <v>1.9622729670586905</v>
      </c>
      <c r="N153" s="101">
        <v>2.117695902035134</v>
      </c>
      <c r="O153" s="101">
        <v>5.365316489366136</v>
      </c>
      <c r="P153" s="101">
        <v>4.8525312126982252</v>
      </c>
      <c r="Q153" s="101">
        <v>5.1975135722615242</v>
      </c>
      <c r="R153" s="101">
        <v>6.0761649457313611</v>
      </c>
      <c r="S153" s="101">
        <v>3.9864108239019074</v>
      </c>
      <c r="T153" s="101">
        <v>9.0460567762666138</v>
      </c>
      <c r="U153" s="101">
        <v>6.9802117134276154</v>
      </c>
      <c r="V153" s="101">
        <v>6.6715313139316184</v>
      </c>
      <c r="W153" s="101">
        <v>4.3016149694529737</v>
      </c>
      <c r="X153" s="101">
        <v>7.5347583588953242</v>
      </c>
      <c r="Y153" s="101">
        <v>5.907078241451801</v>
      </c>
      <c r="DA153" s="131" t="s">
        <v>3395</v>
      </c>
    </row>
    <row r="154" spans="1:105" ht="12" customHeight="1" x14ac:dyDescent="0.25">
      <c r="A154" s="107" t="s">
        <v>121</v>
      </c>
      <c r="B154" s="104"/>
      <c r="C154" s="104">
        <v>0.35049850417746292</v>
      </c>
      <c r="D154" s="104">
        <v>0.63939491179058683</v>
      </c>
      <c r="E154" s="104">
        <v>0.45873369828133725</v>
      </c>
      <c r="F154" s="104">
        <v>0.41323413685489285</v>
      </c>
      <c r="G154" s="104">
        <v>0.45604991513304149</v>
      </c>
      <c r="H154" s="104">
        <v>0.3806254498670833</v>
      </c>
      <c r="I154" s="104">
        <v>1.5554867843218243</v>
      </c>
      <c r="J154" s="104">
        <v>1.1484839988267028</v>
      </c>
      <c r="K154" s="104">
        <v>0.43824765990909842</v>
      </c>
      <c r="L154" s="104">
        <v>0.40185754569444526</v>
      </c>
      <c r="M154" s="104">
        <v>0.21581937661186118</v>
      </c>
      <c r="N154" s="104">
        <v>0.27048078473275255</v>
      </c>
      <c r="O154" s="104">
        <v>0.73782305379123925</v>
      </c>
      <c r="P154" s="104">
        <v>0.88136206848851129</v>
      </c>
      <c r="Q154" s="104">
        <v>1.0246050243846185</v>
      </c>
      <c r="R154" s="104">
        <v>0.76154692162754323</v>
      </c>
      <c r="S154" s="104">
        <v>0.43964578847833535</v>
      </c>
      <c r="T154" s="104">
        <v>1.0349580687700344</v>
      </c>
      <c r="U154" s="104">
        <v>0.83749476909739595</v>
      </c>
      <c r="V154" s="104">
        <v>0.8892406108207872</v>
      </c>
      <c r="W154" s="104">
        <v>0.65777164170799751</v>
      </c>
      <c r="X154" s="104">
        <v>1.1667648412867582</v>
      </c>
      <c r="Y154" s="104">
        <v>0.60603917795844031</v>
      </c>
      <c r="DA154" s="132" t="s">
        <v>3396</v>
      </c>
    </row>
    <row r="155" spans="1:105" ht="12" customHeight="1" x14ac:dyDescent="0.25">
      <c r="A155" s="108" t="s">
        <v>53</v>
      </c>
      <c r="B155" s="98"/>
      <c r="C155" s="98">
        <v>0.27484427072508189</v>
      </c>
      <c r="D155" s="98">
        <v>0.49369945361712342</v>
      </c>
      <c r="E155" s="98">
        <v>0.34311038182713222</v>
      </c>
      <c r="F155" s="98">
        <v>0.31021241722491882</v>
      </c>
      <c r="G155" s="98">
        <v>0.319508994340719</v>
      </c>
      <c r="H155" s="98">
        <v>0.27367939203606456</v>
      </c>
      <c r="I155" s="98">
        <v>1.1068557667366501</v>
      </c>
      <c r="J155" s="98">
        <v>0.81106368379026339</v>
      </c>
      <c r="K155" s="98">
        <v>0.31099776337080964</v>
      </c>
      <c r="L155" s="98">
        <v>0.2792685397350837</v>
      </c>
      <c r="M155" s="98">
        <v>0.14765003811388244</v>
      </c>
      <c r="N155" s="98">
        <v>0.18319850000435953</v>
      </c>
      <c r="O155" s="98">
        <v>0.51671964024913619</v>
      </c>
      <c r="P155" s="98">
        <v>0.61373214534245979</v>
      </c>
      <c r="Q155" s="98">
        <v>0.73270703245790092</v>
      </c>
      <c r="R155" s="98">
        <v>0.56316929113501046</v>
      </c>
      <c r="S155" s="98">
        <v>0.31668437710826886</v>
      </c>
      <c r="T155" s="98">
        <v>0.76726387429792409</v>
      </c>
      <c r="U155" s="98">
        <v>0.62175810597543546</v>
      </c>
      <c r="V155" s="98">
        <v>0.65475266577444902</v>
      </c>
      <c r="W155" s="98">
        <v>0.50240512073426391</v>
      </c>
      <c r="X155" s="98">
        <v>0.89215535535843182</v>
      </c>
      <c r="Y155" s="98">
        <v>0.46503280837345795</v>
      </c>
      <c r="DA155" s="63" t="s">
        <v>3397</v>
      </c>
    </row>
    <row r="156" spans="1:105" ht="12" customHeight="1" x14ac:dyDescent="0.25">
      <c r="A156" s="108" t="s">
        <v>52</v>
      </c>
      <c r="B156" s="98"/>
      <c r="C156" s="98">
        <v>7.5654233452381051E-2</v>
      </c>
      <c r="D156" s="98">
        <v>0.14569545817346338</v>
      </c>
      <c r="E156" s="98">
        <v>0.11562331645420507</v>
      </c>
      <c r="F156" s="98">
        <v>0.10302171962997403</v>
      </c>
      <c r="G156" s="98">
        <v>0.13654092079232252</v>
      </c>
      <c r="H156" s="98">
        <v>0.10694605783101874</v>
      </c>
      <c r="I156" s="98">
        <v>0.44863101758517415</v>
      </c>
      <c r="J156" s="98">
        <v>0.33742031503643954</v>
      </c>
      <c r="K156" s="98">
        <v>0.1272498965382888</v>
      </c>
      <c r="L156" s="98">
        <v>0.12258900595936158</v>
      </c>
      <c r="M156" s="98">
        <v>6.8169338497978724E-2</v>
      </c>
      <c r="N156" s="98">
        <v>8.7282284728393042E-2</v>
      </c>
      <c r="O156" s="98">
        <v>0.22110341354210306</v>
      </c>
      <c r="P156" s="98">
        <v>0.26762992314605155</v>
      </c>
      <c r="Q156" s="98">
        <v>0.29189799192671756</v>
      </c>
      <c r="R156" s="98">
        <v>0.19837763049253276</v>
      </c>
      <c r="S156" s="98">
        <v>0.12296141137006653</v>
      </c>
      <c r="T156" s="98">
        <v>0.26769419447211024</v>
      </c>
      <c r="U156" s="98">
        <v>0.21573666312196055</v>
      </c>
      <c r="V156" s="98">
        <v>0.23448794504633816</v>
      </c>
      <c r="W156" s="98">
        <v>0.15536652097373357</v>
      </c>
      <c r="X156" s="98">
        <v>0.27460948592832635</v>
      </c>
      <c r="Y156" s="98">
        <v>0.14100636958498233</v>
      </c>
      <c r="DA156" s="63" t="s">
        <v>3398</v>
      </c>
    </row>
    <row r="157" spans="1:105" ht="12" customHeight="1" x14ac:dyDescent="0.25">
      <c r="A157" s="121" t="s">
        <v>54</v>
      </c>
      <c r="B157" s="122"/>
      <c r="C157" s="122">
        <v>0.57935205613442597</v>
      </c>
      <c r="D157" s="122">
        <v>0.83419156907897696</v>
      </c>
      <c r="E157" s="122">
        <v>0.87821979355722135</v>
      </c>
      <c r="F157" s="122">
        <v>0.86150031342903011</v>
      </c>
      <c r="G157" s="122">
        <v>0.75463888475397078</v>
      </c>
      <c r="H157" s="122">
        <v>0.64404071588662226</v>
      </c>
      <c r="I157" s="122">
        <v>0.63630973945937697</v>
      </c>
      <c r="J157" s="122">
        <v>1.0584748775725992</v>
      </c>
      <c r="K157" s="122">
        <v>1.0277564513204762</v>
      </c>
      <c r="L157" s="122">
        <v>0.59289083450355562</v>
      </c>
      <c r="M157" s="122">
        <v>0.38523377751493731</v>
      </c>
      <c r="N157" s="122">
        <v>0.44160557782121801</v>
      </c>
      <c r="O157" s="122">
        <v>1.1599740643152583</v>
      </c>
      <c r="P157" s="122">
        <v>1.1143115179138376</v>
      </c>
      <c r="Q157" s="122">
        <v>1.2225240533591737</v>
      </c>
      <c r="R157" s="122">
        <v>1.2402446038669011</v>
      </c>
      <c r="S157" s="122">
        <v>0.93041666802430012</v>
      </c>
      <c r="T157" s="122">
        <v>2.1005875027476919</v>
      </c>
      <c r="U157" s="122">
        <v>1.6590936943103309</v>
      </c>
      <c r="V157" s="122">
        <v>1.6927436097700326</v>
      </c>
      <c r="W157" s="122">
        <v>1.03823380640447</v>
      </c>
      <c r="X157" s="122">
        <v>1.8513978267362623</v>
      </c>
      <c r="Y157" s="122">
        <v>1.3671889974640288</v>
      </c>
      <c r="DA157" s="130" t="s">
        <v>3399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3400</v>
      </c>
    </row>
    <row r="159" spans="1:105" ht="12" customHeight="1" x14ac:dyDescent="0.25">
      <c r="A159" s="109" t="s">
        <v>120</v>
      </c>
      <c r="B159" s="33"/>
      <c r="C159" s="33">
        <v>0.57935205613442597</v>
      </c>
      <c r="D159" s="33">
        <v>0.83419156907897696</v>
      </c>
      <c r="E159" s="33">
        <v>0.87821979355722135</v>
      </c>
      <c r="F159" s="33">
        <v>0.86150031342903011</v>
      </c>
      <c r="G159" s="33">
        <v>0.75463888475397078</v>
      </c>
      <c r="H159" s="33">
        <v>0.64404071588662226</v>
      </c>
      <c r="I159" s="33">
        <v>0.63630973945937697</v>
      </c>
      <c r="J159" s="33">
        <v>1.0584748775725992</v>
      </c>
      <c r="K159" s="33">
        <v>1.0277564513204762</v>
      </c>
      <c r="L159" s="33">
        <v>0.59289083450355562</v>
      </c>
      <c r="M159" s="33">
        <v>0.38523377751493731</v>
      </c>
      <c r="N159" s="33">
        <v>0.44160557782121801</v>
      </c>
      <c r="O159" s="33">
        <v>1.1599740643152583</v>
      </c>
      <c r="P159" s="33">
        <v>1.1143115179138376</v>
      </c>
      <c r="Q159" s="33">
        <v>1.2225240533591737</v>
      </c>
      <c r="R159" s="33">
        <v>1.2402446038669011</v>
      </c>
      <c r="S159" s="33">
        <v>0.93041666802430012</v>
      </c>
      <c r="T159" s="33">
        <v>2.1005875027476919</v>
      </c>
      <c r="U159" s="33">
        <v>1.6590936943103309</v>
      </c>
      <c r="V159" s="33">
        <v>1.6927436097700326</v>
      </c>
      <c r="W159" s="33">
        <v>1.03823380640447</v>
      </c>
      <c r="X159" s="33">
        <v>1.8513978267362623</v>
      </c>
      <c r="Y159" s="33">
        <v>1.3671889974640288</v>
      </c>
      <c r="DA159" s="60" t="s">
        <v>3401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9.900772079334665</v>
      </c>
      <c r="D161" s="117">
        <f t="shared" si="54"/>
        <v>3.0467684611756303</v>
      </c>
      <c r="E161" s="117">
        <f t="shared" si="54"/>
        <v>6.5808048123726097</v>
      </c>
      <c r="F161" s="117">
        <f t="shared" si="54"/>
        <v>10.795939230786111</v>
      </c>
      <c r="G161" s="117">
        <f t="shared" si="54"/>
        <v>10.474920769467886</v>
      </c>
      <c r="H161" s="117">
        <f t="shared" si="54"/>
        <v>15.631286517394923</v>
      </c>
      <c r="I161" s="117">
        <f t="shared" si="54"/>
        <v>23.279770506174231</v>
      </c>
      <c r="J161" s="117">
        <f t="shared" si="54"/>
        <v>50.38270518439456</v>
      </c>
      <c r="K161" s="117">
        <f t="shared" si="54"/>
        <v>58.227967815884838</v>
      </c>
      <c r="L161" s="117">
        <f t="shared" si="54"/>
        <v>41.28988575844906</v>
      </c>
      <c r="M161" s="117">
        <f t="shared" si="54"/>
        <v>37.059067188510284</v>
      </c>
      <c r="N161" s="117">
        <f t="shared" si="54"/>
        <v>54.606442841143561</v>
      </c>
      <c r="O161" s="117">
        <f t="shared" si="54"/>
        <v>70.676508297519931</v>
      </c>
      <c r="P161" s="117">
        <f t="shared" si="54"/>
        <v>33.758830043690239</v>
      </c>
      <c r="Q161" s="117">
        <f t="shared" si="54"/>
        <v>47.163154322446225</v>
      </c>
      <c r="R161" s="117">
        <f t="shared" ref="R161:V161" si="55">R162+R164+R166+R175</f>
        <v>32.465663060541225</v>
      </c>
      <c r="S161" s="117">
        <f t="shared" si="55"/>
        <v>35.784787639926343</v>
      </c>
      <c r="T161" s="117">
        <f t="shared" si="55"/>
        <v>35.45376575436309</v>
      </c>
      <c r="U161" s="117">
        <f t="shared" si="55"/>
        <v>31.42699595825021</v>
      </c>
      <c r="V161" s="117">
        <f t="shared" si="55"/>
        <v>19.310132142608747</v>
      </c>
      <c r="W161" s="117">
        <f t="shared" ref="W161:Y161" si="56">W162+W164+W166+W175</f>
        <v>25.88055836270518</v>
      </c>
      <c r="X161" s="117">
        <f t="shared" si="56"/>
        <v>11.016380495608884</v>
      </c>
      <c r="Y161" s="117">
        <f t="shared" si="56"/>
        <v>8.9392173968077024</v>
      </c>
      <c r="DA161" s="129" t="s">
        <v>3402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9.1365364927532315</v>
      </c>
      <c r="D162" s="122">
        <f t="shared" si="57"/>
        <v>2.8075740972305399</v>
      </c>
      <c r="E162" s="122">
        <f t="shared" si="57"/>
        <v>6.0668998007056416</v>
      </c>
      <c r="F162" s="122">
        <f t="shared" si="57"/>
        <v>9.9253594096066511</v>
      </c>
      <c r="G162" s="122">
        <f t="shared" si="57"/>
        <v>9.6354730128668518</v>
      </c>
      <c r="H162" s="122">
        <f t="shared" si="57"/>
        <v>14.320840793560532</v>
      </c>
      <c r="I162" s="122">
        <f t="shared" si="57"/>
        <v>21.320245036867448</v>
      </c>
      <c r="J162" s="122">
        <f t="shared" si="57"/>
        <v>46.236590820269079</v>
      </c>
      <c r="K162" s="122">
        <f t="shared" si="57"/>
        <v>53.3881496157736</v>
      </c>
      <c r="L162" s="122">
        <f t="shared" si="57"/>
        <v>38.252566642843931</v>
      </c>
      <c r="M162" s="122">
        <f t="shared" si="57"/>
        <v>33.827990103050325</v>
      </c>
      <c r="N162" s="122">
        <f t="shared" si="57"/>
        <v>50.336380974806843</v>
      </c>
      <c r="O162" s="122">
        <f t="shared" si="57"/>
        <v>64.494428741891312</v>
      </c>
      <c r="P162" s="122">
        <f t="shared" si="57"/>
        <v>30.350366728088453</v>
      </c>
      <c r="Q162" s="122">
        <f t="shared" si="57"/>
        <v>42.272337981380318</v>
      </c>
      <c r="R162" s="122">
        <f t="shared" si="57"/>
        <v>28.640568984277888</v>
      </c>
      <c r="S162" s="122">
        <f t="shared" si="57"/>
        <v>31.643147418807988</v>
      </c>
      <c r="T162" s="122">
        <f t="shared" si="57"/>
        <v>30.767952940288897</v>
      </c>
      <c r="U162" s="122">
        <f t="shared" si="57"/>
        <v>26.836705255855602</v>
      </c>
      <c r="V162" s="122">
        <f t="shared" si="57"/>
        <v>16.237695117240353</v>
      </c>
      <c r="W162" s="122">
        <f t="shared" si="57"/>
        <v>21.818384220459027</v>
      </c>
      <c r="X162" s="122">
        <f t="shared" si="57"/>
        <v>8.8521536427591201</v>
      </c>
      <c r="Y162" s="122">
        <f t="shared" si="57"/>
        <v>6.9723208184210153</v>
      </c>
      <c r="DA162" s="130" t="s">
        <v>3403</v>
      </c>
    </row>
    <row r="163" spans="1:105" ht="12" customHeight="1" x14ac:dyDescent="0.25">
      <c r="A163" s="97" t="s">
        <v>53</v>
      </c>
      <c r="B163" s="33"/>
      <c r="C163" s="33">
        <v>9.1365364927532315</v>
      </c>
      <c r="D163" s="33">
        <v>2.8075740972305399</v>
      </c>
      <c r="E163" s="33">
        <v>6.0668998007056416</v>
      </c>
      <c r="F163" s="33">
        <v>9.9253594096066511</v>
      </c>
      <c r="G163" s="33">
        <v>9.6354730128668518</v>
      </c>
      <c r="H163" s="33">
        <v>14.320840793560532</v>
      </c>
      <c r="I163" s="33">
        <v>21.320245036867448</v>
      </c>
      <c r="J163" s="33">
        <v>46.236590820269079</v>
      </c>
      <c r="K163" s="33">
        <v>53.3881496157736</v>
      </c>
      <c r="L163" s="33">
        <v>38.252566642843931</v>
      </c>
      <c r="M163" s="33">
        <v>33.827990103050325</v>
      </c>
      <c r="N163" s="33">
        <v>50.336380974806843</v>
      </c>
      <c r="O163" s="33">
        <v>64.494428741891312</v>
      </c>
      <c r="P163" s="33">
        <v>30.350366728088453</v>
      </c>
      <c r="Q163" s="33">
        <v>42.272337981380318</v>
      </c>
      <c r="R163" s="33">
        <v>28.640568984277888</v>
      </c>
      <c r="S163" s="33">
        <v>31.643147418807988</v>
      </c>
      <c r="T163" s="33">
        <v>30.767952940288897</v>
      </c>
      <c r="U163" s="33">
        <v>26.836705255855602</v>
      </c>
      <c r="V163" s="33">
        <v>16.237695117240353</v>
      </c>
      <c r="W163" s="33">
        <v>21.818384220459027</v>
      </c>
      <c r="X163" s="33">
        <v>8.8521536427591201</v>
      </c>
      <c r="Y163" s="33">
        <v>6.9723208184210153</v>
      </c>
      <c r="DA163" s="60" t="s">
        <v>3404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1.0709432724167064E-3</v>
      </c>
      <c r="D164" s="122">
        <f t="shared" si="58"/>
        <v>3.2289116861653768E-4</v>
      </c>
      <c r="E164" s="122">
        <f t="shared" si="58"/>
        <v>7.1583806378354442E-4</v>
      </c>
      <c r="F164" s="122">
        <f t="shared" si="58"/>
        <v>1.6303676300217299E-3</v>
      </c>
      <c r="G164" s="122">
        <f t="shared" si="58"/>
        <v>2.8425372543856003E-3</v>
      </c>
      <c r="H164" s="122">
        <f t="shared" si="58"/>
        <v>5.4431553051932655E-3</v>
      </c>
      <c r="I164" s="122">
        <f t="shared" si="58"/>
        <v>7.2759917929053203E-3</v>
      </c>
      <c r="J164" s="122">
        <f t="shared" si="58"/>
        <v>4.2068757603740551E-3</v>
      </c>
      <c r="K164" s="122">
        <f t="shared" si="58"/>
        <v>1.2208589618276474E-2</v>
      </c>
      <c r="L164" s="122">
        <f t="shared" si="58"/>
        <v>1.851701528291767E-2</v>
      </c>
      <c r="M164" s="122">
        <f t="shared" si="58"/>
        <v>1.3863124000958469E-2</v>
      </c>
      <c r="N164" s="122">
        <f t="shared" si="58"/>
        <v>2.6832841299671339E-2</v>
      </c>
      <c r="O164" s="122">
        <f t="shared" si="58"/>
        <v>1.9507353754285441E-2</v>
      </c>
      <c r="P164" s="122">
        <f t="shared" si="58"/>
        <v>2.0084856603589493E-2</v>
      </c>
      <c r="Q164" s="122">
        <f t="shared" si="58"/>
        <v>1.3320429607553514E-2</v>
      </c>
      <c r="R164" s="122">
        <f t="shared" si="58"/>
        <v>6.342448724574833E-3</v>
      </c>
      <c r="S164" s="122">
        <f t="shared" si="58"/>
        <v>1.7146216165697063E-2</v>
      </c>
      <c r="T164" s="122">
        <f t="shared" si="58"/>
        <v>9.7688883721910331E-3</v>
      </c>
      <c r="U164" s="122">
        <f t="shared" si="58"/>
        <v>1.5633094484979227E-2</v>
      </c>
      <c r="V164" s="122">
        <f t="shared" si="58"/>
        <v>2.1355016773896868E-2</v>
      </c>
      <c r="W164" s="122">
        <f t="shared" si="58"/>
        <v>6.0714869148745469E-3</v>
      </c>
      <c r="X164" s="122">
        <f t="shared" si="58"/>
        <v>4.4181079940363091E-3</v>
      </c>
      <c r="Y164" s="122">
        <f t="shared" si="58"/>
        <v>1.5231288314463943E-3</v>
      </c>
      <c r="DA164" s="130" t="s">
        <v>3405</v>
      </c>
    </row>
    <row r="165" spans="1:105" ht="12" customHeight="1" x14ac:dyDescent="0.25">
      <c r="A165" s="97" t="s">
        <v>53</v>
      </c>
      <c r="B165" s="98"/>
      <c r="C165" s="98">
        <v>1.0709432724167064E-3</v>
      </c>
      <c r="D165" s="98">
        <v>3.2289116861653768E-4</v>
      </c>
      <c r="E165" s="98">
        <v>7.1583806378354442E-4</v>
      </c>
      <c r="F165" s="98">
        <v>1.6303676300217299E-3</v>
      </c>
      <c r="G165" s="98">
        <v>2.8425372543856003E-3</v>
      </c>
      <c r="H165" s="98">
        <v>5.4431553051932655E-3</v>
      </c>
      <c r="I165" s="98">
        <v>7.2759917929053203E-3</v>
      </c>
      <c r="J165" s="98">
        <v>4.2068757603740551E-3</v>
      </c>
      <c r="K165" s="98">
        <v>1.2208589618276474E-2</v>
      </c>
      <c r="L165" s="98">
        <v>1.851701528291767E-2</v>
      </c>
      <c r="M165" s="98">
        <v>1.3863124000958469E-2</v>
      </c>
      <c r="N165" s="98">
        <v>2.6832841299671339E-2</v>
      </c>
      <c r="O165" s="98">
        <v>1.9507353754285441E-2</v>
      </c>
      <c r="P165" s="98">
        <v>2.0084856603589493E-2</v>
      </c>
      <c r="Q165" s="98">
        <v>1.3320429607553514E-2</v>
      </c>
      <c r="R165" s="98">
        <v>6.342448724574833E-3</v>
      </c>
      <c r="S165" s="98">
        <v>1.7146216165697063E-2</v>
      </c>
      <c r="T165" s="98">
        <v>9.7688883721910331E-3</v>
      </c>
      <c r="U165" s="98">
        <v>1.5633094484979227E-2</v>
      </c>
      <c r="V165" s="98">
        <v>2.1355016773896868E-2</v>
      </c>
      <c r="W165" s="98">
        <v>6.0714869148745469E-3</v>
      </c>
      <c r="X165" s="98">
        <v>4.4181079940363091E-3</v>
      </c>
      <c r="Y165" s="98">
        <v>1.5231288314463943E-3</v>
      </c>
      <c r="DA165" s="63" t="s">
        <v>3406</v>
      </c>
    </row>
    <row r="166" spans="1:105" ht="12" customHeight="1" x14ac:dyDescent="0.25">
      <c r="A166" s="121" t="s">
        <v>55</v>
      </c>
      <c r="B166" s="122"/>
      <c r="C166" s="122">
        <v>0.67185504259278528</v>
      </c>
      <c r="D166" s="122">
        <v>0.20957271600929611</v>
      </c>
      <c r="E166" s="122">
        <v>0.4487380254883846</v>
      </c>
      <c r="F166" s="122">
        <v>0.75638423679477718</v>
      </c>
      <c r="G166" s="122">
        <v>0.72688166097406426</v>
      </c>
      <c r="H166" s="122">
        <v>1.1322512738808752</v>
      </c>
      <c r="I166" s="122">
        <v>1.6822008802748476</v>
      </c>
      <c r="J166" s="122">
        <v>3.5701336043337673</v>
      </c>
      <c r="K166" s="122">
        <v>4.1421890057219537</v>
      </c>
      <c r="L166" s="122">
        <v>2.5564885203366812</v>
      </c>
      <c r="M166" s="122">
        <v>2.7353487976877577</v>
      </c>
      <c r="N166" s="122">
        <v>3.5835210779697722</v>
      </c>
      <c r="O166" s="122">
        <v>5.1817702183215806</v>
      </c>
      <c r="P166" s="122">
        <v>2.8409445086099026</v>
      </c>
      <c r="Q166" s="122">
        <v>4.0768774475671119</v>
      </c>
      <c r="R166" s="122">
        <v>3.2333850711334282</v>
      </c>
      <c r="S166" s="122">
        <v>3.4095975820639324</v>
      </c>
      <c r="T166" s="122">
        <v>3.8717385595689828</v>
      </c>
      <c r="U166" s="122">
        <v>3.7763627363321666</v>
      </c>
      <c r="V166" s="122">
        <v>2.4952076888096504</v>
      </c>
      <c r="W166" s="122">
        <v>3.3575932526523751</v>
      </c>
      <c r="X166" s="122">
        <v>1.7830797185943128</v>
      </c>
      <c r="Y166" s="122">
        <v>1.6258259881576043</v>
      </c>
      <c r="DA166" s="130" t="s">
        <v>3407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1.2363312329943415E-3</v>
      </c>
      <c r="E167" s="98">
        <v>2.2601998151441584E-3</v>
      </c>
      <c r="F167" s="98">
        <v>2.3451231829547071E-3</v>
      </c>
      <c r="G167" s="98">
        <v>3.410863748600028E-3</v>
      </c>
      <c r="H167" s="98">
        <v>3.4783542055038044E-3</v>
      </c>
      <c r="I167" s="98">
        <v>9.3145697607717199E-3</v>
      </c>
      <c r="J167" s="98">
        <v>1.5444630218353154E-2</v>
      </c>
      <c r="K167" s="98">
        <v>1.3600150895211485E-2</v>
      </c>
      <c r="L167" s="98">
        <v>1.0275994404062853E-2</v>
      </c>
      <c r="M167" s="98">
        <v>1.0964981661179648E-2</v>
      </c>
      <c r="N167" s="98">
        <v>1.5880622095099252E-2</v>
      </c>
      <c r="O167" s="98">
        <v>2.1380374249170754E-2</v>
      </c>
      <c r="P167" s="98">
        <v>2.3920754999143191E-2</v>
      </c>
      <c r="Q167" s="98">
        <v>2.082268863447782E-3</v>
      </c>
      <c r="R167" s="98">
        <v>6.1303569122503968E-3</v>
      </c>
      <c r="S167" s="98">
        <v>8.7197704801850653E-3</v>
      </c>
      <c r="T167" s="98">
        <v>1.1740980461384304E-2</v>
      </c>
      <c r="U167" s="98">
        <v>1.4800893564819817E-2</v>
      </c>
      <c r="V167" s="98">
        <v>1.2331433712166131E-2</v>
      </c>
      <c r="W167" s="98">
        <v>2.0889520060980635E-2</v>
      </c>
      <c r="X167" s="98">
        <v>1.2459773708112592E-2</v>
      </c>
      <c r="Y167" s="98">
        <v>8.2953206319013994E-3</v>
      </c>
      <c r="DA167" s="63" t="s">
        <v>3408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8.0852114682349735E-5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1.1111909568672668E-4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9.0713149656583455E-5</v>
      </c>
      <c r="X168" s="98">
        <v>0</v>
      </c>
      <c r="Y168" s="98">
        <v>0</v>
      </c>
      <c r="DA168" s="63" t="s">
        <v>3409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5.5132773121126688E-5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7.4042305404988971E-5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6.6970250782908482E-5</v>
      </c>
      <c r="X169" s="101">
        <v>0</v>
      </c>
      <c r="Y169" s="101">
        <v>0</v>
      </c>
      <c r="DA169" s="131" t="s">
        <v>3410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2.5719341561223053E-5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3.707679028173771E-5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2.3742898873674966E-5</v>
      </c>
      <c r="X170" s="104">
        <v>0</v>
      </c>
      <c r="Y170" s="104">
        <v>0</v>
      </c>
      <c r="DA170" s="132" t="s">
        <v>3411</v>
      </c>
    </row>
    <row r="171" spans="1:105" ht="12" customHeight="1" x14ac:dyDescent="0.25">
      <c r="A171" s="106" t="s">
        <v>122</v>
      </c>
      <c r="B171" s="101"/>
      <c r="C171" s="101">
        <v>0.61659788045460362</v>
      </c>
      <c r="D171" s="101">
        <v>0.18584421999404219</v>
      </c>
      <c r="E171" s="101">
        <v>0.41280286101255731</v>
      </c>
      <c r="F171" s="101">
        <v>0.70001579096255451</v>
      </c>
      <c r="G171" s="101">
        <v>0.6571803001201697</v>
      </c>
      <c r="H171" s="101">
        <v>1.0267144999697149</v>
      </c>
      <c r="I171" s="101">
        <v>1.0127435992819402</v>
      </c>
      <c r="J171" s="101">
        <v>2.9341685256131127</v>
      </c>
      <c r="K171" s="101">
        <v>3.8363355873556784</v>
      </c>
      <c r="L171" s="101">
        <v>2.2328541409075648</v>
      </c>
      <c r="M171" s="101">
        <v>2.4543420505800015</v>
      </c>
      <c r="N171" s="101">
        <v>3.1636267489284378</v>
      </c>
      <c r="O171" s="101">
        <v>4.5365225142137495</v>
      </c>
      <c r="P171" s="101">
        <v>2.3839089702053857</v>
      </c>
      <c r="Q171" s="101">
        <v>3.4038492898511414</v>
      </c>
      <c r="R171" s="101">
        <v>2.8678054266255</v>
      </c>
      <c r="S171" s="101">
        <v>3.0630073604112984</v>
      </c>
      <c r="T171" s="101">
        <v>3.4637129077120061</v>
      </c>
      <c r="U171" s="101">
        <v>3.3585461228782898</v>
      </c>
      <c r="V171" s="101">
        <v>2.1908435311352563</v>
      </c>
      <c r="W171" s="101">
        <v>2.8940704261608423</v>
      </c>
      <c r="X171" s="101">
        <v>1.5332078032310752</v>
      </c>
      <c r="Y171" s="101">
        <v>1.4670295933722419</v>
      </c>
      <c r="DA171" s="131" t="s">
        <v>3412</v>
      </c>
    </row>
    <row r="172" spans="1:105" ht="12" customHeight="1" x14ac:dyDescent="0.25">
      <c r="A172" s="107" t="s">
        <v>121</v>
      </c>
      <c r="B172" s="104"/>
      <c r="C172" s="104">
        <v>5.5257162138181666E-2</v>
      </c>
      <c r="D172" s="104">
        <v>2.2492164782259575E-2</v>
      </c>
      <c r="E172" s="104">
        <v>3.3674964660683149E-2</v>
      </c>
      <c r="F172" s="104">
        <v>5.4023322649268034E-2</v>
      </c>
      <c r="G172" s="104">
        <v>6.6290497105294582E-2</v>
      </c>
      <c r="H172" s="104">
        <v>0.1020584197056565</v>
      </c>
      <c r="I172" s="104">
        <v>0.66014271123213575</v>
      </c>
      <c r="J172" s="104">
        <v>0.62043959638761881</v>
      </c>
      <c r="K172" s="104">
        <v>0.29225326747106445</v>
      </c>
      <c r="L172" s="104">
        <v>0.31335838502505359</v>
      </c>
      <c r="M172" s="104">
        <v>0.27004176544657665</v>
      </c>
      <c r="N172" s="104">
        <v>0.40401370694623512</v>
      </c>
      <c r="O172" s="104">
        <v>0.62386732985865978</v>
      </c>
      <c r="P172" s="104">
        <v>0.4330036643096869</v>
      </c>
      <c r="Q172" s="104">
        <v>0.67094588885252249</v>
      </c>
      <c r="R172" s="104">
        <v>0.35944928759567774</v>
      </c>
      <c r="S172" s="104">
        <v>0.33787045117244885</v>
      </c>
      <c r="T172" s="104">
        <v>0.39628467139559265</v>
      </c>
      <c r="U172" s="104">
        <v>0.40301571988905699</v>
      </c>
      <c r="V172" s="104">
        <v>0.29203272396222768</v>
      </c>
      <c r="W172" s="104">
        <v>0.4425425932808954</v>
      </c>
      <c r="X172" s="104">
        <v>0.23741214165512481</v>
      </c>
      <c r="Y172" s="104">
        <v>0.1505010741534609</v>
      </c>
      <c r="DA172" s="132" t="s">
        <v>3413</v>
      </c>
    </row>
    <row r="173" spans="1:105" ht="12" customHeight="1" x14ac:dyDescent="0.25">
      <c r="A173" s="108" t="s">
        <v>53</v>
      </c>
      <c r="B173" s="98"/>
      <c r="C173" s="98">
        <v>4.3330040639821585E-2</v>
      </c>
      <c r="D173" s="98">
        <v>1.7366996919901571E-2</v>
      </c>
      <c r="E173" s="98">
        <v>2.5187227417629285E-2</v>
      </c>
      <c r="F173" s="98">
        <v>4.0554988106986815E-2</v>
      </c>
      <c r="G173" s="98">
        <v>4.644318387446722E-2</v>
      </c>
      <c r="H173" s="98">
        <v>7.3382602941971839E-2</v>
      </c>
      <c r="I173" s="98">
        <v>0.46974540327902981</v>
      </c>
      <c r="J173" s="98">
        <v>0.43815675719433134</v>
      </c>
      <c r="K173" s="98">
        <v>0.20739440466188575</v>
      </c>
      <c r="L173" s="98">
        <v>0.21776656812170558</v>
      </c>
      <c r="M173" s="98">
        <v>0.18474558487968429</v>
      </c>
      <c r="N173" s="98">
        <v>0.27364126870188238</v>
      </c>
      <c r="O173" s="98">
        <v>0.43691302486594052</v>
      </c>
      <c r="P173" s="98">
        <v>0.30151997384420509</v>
      </c>
      <c r="Q173" s="98">
        <v>0.47980124971202559</v>
      </c>
      <c r="R173" s="98">
        <v>0.26581526987413528</v>
      </c>
      <c r="S173" s="98">
        <v>0.24337386181537218</v>
      </c>
      <c r="T173" s="98">
        <v>0.29378476430567602</v>
      </c>
      <c r="U173" s="98">
        <v>0.29919982777517007</v>
      </c>
      <c r="V173" s="98">
        <v>0.21502527232888341</v>
      </c>
      <c r="W173" s="98">
        <v>0.33801345468469324</v>
      </c>
      <c r="X173" s="98">
        <v>0.18153487841743907</v>
      </c>
      <c r="Y173" s="98">
        <v>0.11548417944294265</v>
      </c>
      <c r="DA173" s="63" t="s">
        <v>3414</v>
      </c>
    </row>
    <row r="174" spans="1:105" ht="12" customHeight="1" x14ac:dyDescent="0.25">
      <c r="A174" s="115" t="s">
        <v>52</v>
      </c>
      <c r="B174" s="33"/>
      <c r="C174" s="33">
        <v>1.1927121498360079E-2</v>
      </c>
      <c r="D174" s="33">
        <v>5.1251678623580044E-3</v>
      </c>
      <c r="E174" s="33">
        <v>8.4877372430538604E-3</v>
      </c>
      <c r="F174" s="33">
        <v>1.3468334542281218E-2</v>
      </c>
      <c r="G174" s="33">
        <v>1.9847313230827369E-2</v>
      </c>
      <c r="H174" s="33">
        <v>2.8675816763684664E-2</v>
      </c>
      <c r="I174" s="33">
        <v>0.19039730795310592</v>
      </c>
      <c r="J174" s="33">
        <v>0.18228283919328753</v>
      </c>
      <c r="K174" s="33">
        <v>8.485886280917869E-2</v>
      </c>
      <c r="L174" s="33">
        <v>9.559181690334799E-2</v>
      </c>
      <c r="M174" s="33">
        <v>8.5296180566892379E-2</v>
      </c>
      <c r="N174" s="33">
        <v>0.13037243824435274</v>
      </c>
      <c r="O174" s="33">
        <v>0.18695430499271928</v>
      </c>
      <c r="P174" s="33">
        <v>0.13148369046548181</v>
      </c>
      <c r="Q174" s="33">
        <v>0.1911446391404969</v>
      </c>
      <c r="R174" s="33">
        <v>9.3634017721542451E-2</v>
      </c>
      <c r="S174" s="33">
        <v>9.4496589357076666E-2</v>
      </c>
      <c r="T174" s="33">
        <v>0.10249990708991662</v>
      </c>
      <c r="U174" s="33">
        <v>0.10381589211388692</v>
      </c>
      <c r="V174" s="33">
        <v>7.7007451633344257E-2</v>
      </c>
      <c r="W174" s="33">
        <v>0.10452913859620214</v>
      </c>
      <c r="X174" s="33">
        <v>5.5877263237685756E-2</v>
      </c>
      <c r="Y174" s="33">
        <v>3.5016894710518255E-2</v>
      </c>
      <c r="DA174" s="60" t="s">
        <v>3415</v>
      </c>
    </row>
    <row r="175" spans="1:105" ht="12" customHeight="1" x14ac:dyDescent="0.25">
      <c r="A175" s="121" t="s">
        <v>54</v>
      </c>
      <c r="B175" s="122"/>
      <c r="C175" s="122">
        <v>9.1309600716230455E-2</v>
      </c>
      <c r="D175" s="122">
        <v>2.9298756767177962E-2</v>
      </c>
      <c r="E175" s="122">
        <v>6.4451148114800294E-2</v>
      </c>
      <c r="F175" s="122">
        <v>0.11256521675466179</v>
      </c>
      <c r="G175" s="122">
        <v>0.1097235583725838</v>
      </c>
      <c r="H175" s="122">
        <v>0.17275129464832212</v>
      </c>
      <c r="I175" s="122">
        <v>0.27004859723902869</v>
      </c>
      <c r="J175" s="122">
        <v>0.57177388403133977</v>
      </c>
      <c r="K175" s="122">
        <v>0.68542060477101141</v>
      </c>
      <c r="L175" s="122">
        <v>0.46231357998553535</v>
      </c>
      <c r="M175" s="122">
        <v>0.48186516377124561</v>
      </c>
      <c r="N175" s="122">
        <v>0.6597079470672762</v>
      </c>
      <c r="O175" s="122">
        <v>0.98080198355275783</v>
      </c>
      <c r="P175" s="122">
        <v>0.54743395038829246</v>
      </c>
      <c r="Q175" s="122">
        <v>0.80061846389124014</v>
      </c>
      <c r="R175" s="122">
        <v>0.5853665564053302</v>
      </c>
      <c r="S175" s="122">
        <v>0.71489642288872768</v>
      </c>
      <c r="T175" s="122">
        <v>0.8043053661330235</v>
      </c>
      <c r="U175" s="122">
        <v>0.79829487157746093</v>
      </c>
      <c r="V175" s="122">
        <v>0.55587431978484902</v>
      </c>
      <c r="W175" s="122">
        <v>0.69850940267890438</v>
      </c>
      <c r="X175" s="122">
        <v>0.37672902626141419</v>
      </c>
      <c r="Y175" s="122">
        <v>0.33954746139763575</v>
      </c>
      <c r="DA175" s="130" t="s">
        <v>3416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3417</v>
      </c>
    </row>
    <row r="177" spans="1:105" ht="12" customHeight="1" x14ac:dyDescent="0.25">
      <c r="A177" s="109" t="s">
        <v>120</v>
      </c>
      <c r="B177" s="33"/>
      <c r="C177" s="33">
        <v>9.1309600716230455E-2</v>
      </c>
      <c r="D177" s="33">
        <v>2.9298756767177962E-2</v>
      </c>
      <c r="E177" s="33">
        <v>6.4451148114800294E-2</v>
      </c>
      <c r="F177" s="33">
        <v>0.11256521675466179</v>
      </c>
      <c r="G177" s="33">
        <v>0.1097235583725838</v>
      </c>
      <c r="H177" s="33">
        <v>0.17275129464832212</v>
      </c>
      <c r="I177" s="33">
        <v>0.27004859723902869</v>
      </c>
      <c r="J177" s="33">
        <v>0.57177388403133977</v>
      </c>
      <c r="K177" s="33">
        <v>0.68542060477101141</v>
      </c>
      <c r="L177" s="33">
        <v>0.46231357998553535</v>
      </c>
      <c r="M177" s="33">
        <v>0.48186516377124561</v>
      </c>
      <c r="N177" s="33">
        <v>0.6597079470672762</v>
      </c>
      <c r="O177" s="33">
        <v>0.98080198355275783</v>
      </c>
      <c r="P177" s="33">
        <v>0.54743395038829246</v>
      </c>
      <c r="Q177" s="33">
        <v>0.80061846389124014</v>
      </c>
      <c r="R177" s="33">
        <v>0.5853665564053302</v>
      </c>
      <c r="S177" s="33">
        <v>0.71489642288872768</v>
      </c>
      <c r="T177" s="33">
        <v>0.8043053661330235</v>
      </c>
      <c r="U177" s="33">
        <v>0.79829487157746093</v>
      </c>
      <c r="V177" s="33">
        <v>0.55587431978484902</v>
      </c>
      <c r="W177" s="33">
        <v>0.69850940267890438</v>
      </c>
      <c r="X177" s="33">
        <v>0.37672902626141419</v>
      </c>
      <c r="Y177" s="33">
        <v>0.33954746139763575</v>
      </c>
      <c r="DA177" s="60" t="s">
        <v>3418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3420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3421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3422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3423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3424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3425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3426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3427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3428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3429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3430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3431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3432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3433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3434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3435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3436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3437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3438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3439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0.15800347739231763</v>
      </c>
      <c r="E24" s="117">
        <f t="shared" si="7"/>
        <v>0.13279670473935498</v>
      </c>
      <c r="F24" s="117">
        <f t="shared" si="7"/>
        <v>7.5258010568585193E-2</v>
      </c>
      <c r="G24" s="117">
        <f t="shared" si="7"/>
        <v>0.10585536201972907</v>
      </c>
      <c r="H24" s="117">
        <f t="shared" si="7"/>
        <v>5.3489929920251394E-2</v>
      </c>
      <c r="I24" s="117">
        <f t="shared" si="7"/>
        <v>5.8911844371398167E-2</v>
      </c>
      <c r="J24" s="117">
        <f t="shared" si="7"/>
        <v>2.6897433908931633E-2</v>
      </c>
      <c r="K24" s="117">
        <f t="shared" si="7"/>
        <v>3.0604075534763461E-3</v>
      </c>
      <c r="L24" s="117">
        <f t="shared" si="7"/>
        <v>0</v>
      </c>
      <c r="M24" s="117">
        <f t="shared" si="7"/>
        <v>0</v>
      </c>
      <c r="N24" s="117">
        <f t="shared" si="7"/>
        <v>3.7735283910358526E-2</v>
      </c>
      <c r="O24" s="117">
        <f t="shared" si="7"/>
        <v>6.7400841892767391E-2</v>
      </c>
      <c r="P24" s="117">
        <f t="shared" si="7"/>
        <v>0.21320566874889382</v>
      </c>
      <c r="Q24" s="117">
        <f t="shared" si="7"/>
        <v>0</v>
      </c>
      <c r="R24" s="117">
        <f t="shared" ref="R24:V24" si="8">R25+R28+R30+R39</f>
        <v>2.2935653452847041E-2</v>
      </c>
      <c r="S24" s="117">
        <f t="shared" si="8"/>
        <v>3.9413984625032962E-2</v>
      </c>
      <c r="T24" s="117">
        <f t="shared" si="8"/>
        <v>0.10782336293259918</v>
      </c>
      <c r="U24" s="117">
        <f t="shared" si="8"/>
        <v>8.0517971165951191E-2</v>
      </c>
      <c r="V24" s="117">
        <f t="shared" si="8"/>
        <v>5.8218085473630297E-2</v>
      </c>
      <c r="W24" s="117">
        <f t="shared" ref="W24:Y24" si="9">W25+W28+W30+W39</f>
        <v>2.3078262786170995E-2</v>
      </c>
      <c r="X24" s="117">
        <f t="shared" si="9"/>
        <v>1.4603437265026411E-2</v>
      </c>
      <c r="Y24" s="117">
        <f t="shared" si="9"/>
        <v>1.1342812105383276E-2</v>
      </c>
      <c r="DA24" s="129" t="s">
        <v>3440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0.14670046671915016</v>
      </c>
      <c r="E25" s="122">
        <f t="shared" si="10"/>
        <v>0.12450538436463246</v>
      </c>
      <c r="F25" s="122">
        <f t="shared" si="10"/>
        <v>6.9064839574584994E-2</v>
      </c>
      <c r="G25" s="122">
        <f t="shared" si="10"/>
        <v>9.8663499617141992E-2</v>
      </c>
      <c r="H25" s="122">
        <f t="shared" si="10"/>
        <v>4.9317520139199211E-2</v>
      </c>
      <c r="I25" s="122">
        <f t="shared" si="10"/>
        <v>5.4562136871518355E-2</v>
      </c>
      <c r="J25" s="122">
        <f t="shared" si="10"/>
        <v>2.4944655379173463E-2</v>
      </c>
      <c r="K25" s="122">
        <f t="shared" si="10"/>
        <v>2.8213940890792718E-3</v>
      </c>
      <c r="L25" s="122">
        <f t="shared" si="10"/>
        <v>0</v>
      </c>
      <c r="M25" s="122">
        <f t="shared" si="10"/>
        <v>0</v>
      </c>
      <c r="N25" s="122">
        <f t="shared" si="10"/>
        <v>3.4636581051733784E-2</v>
      </c>
      <c r="O25" s="122">
        <f t="shared" si="10"/>
        <v>6.0963627382162419E-2</v>
      </c>
      <c r="P25" s="122">
        <f t="shared" si="10"/>
        <v>0.19692394626486351</v>
      </c>
      <c r="Q25" s="122">
        <f t="shared" si="10"/>
        <v>0</v>
      </c>
      <c r="R25" s="122">
        <f t="shared" ref="R25:V25" si="11">SUM(R26:R27)</f>
        <v>2.0226197513433825E-2</v>
      </c>
      <c r="S25" s="122">
        <f t="shared" si="11"/>
        <v>3.4881501574251739E-2</v>
      </c>
      <c r="T25" s="122">
        <f t="shared" si="11"/>
        <v>9.4076644087145445E-2</v>
      </c>
      <c r="U25" s="122">
        <f t="shared" si="11"/>
        <v>6.9974065188712575E-2</v>
      </c>
      <c r="V25" s="122">
        <f t="shared" si="11"/>
        <v>5.0604317271295905E-2</v>
      </c>
      <c r="W25" s="122">
        <f t="shared" ref="W25:Y25" si="12">SUM(W26:W27)</f>
        <v>1.959847952498972E-2</v>
      </c>
      <c r="X25" s="122">
        <f t="shared" si="12"/>
        <v>1.2197141548663271E-2</v>
      </c>
      <c r="Y25" s="122">
        <f t="shared" si="12"/>
        <v>9.089487113900745E-3</v>
      </c>
      <c r="DA25" s="130" t="s">
        <v>3441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0.14341514856752316</v>
      </c>
      <c r="E26" s="98">
        <v>0.12178111169665665</v>
      </c>
      <c r="F26" s="98">
        <v>6.7600182248792148E-2</v>
      </c>
      <c r="G26" s="98">
        <v>9.6589158948100814E-2</v>
      </c>
      <c r="H26" s="98">
        <v>4.8309288763539918E-2</v>
      </c>
      <c r="I26" s="98">
        <v>5.3470795532194262E-2</v>
      </c>
      <c r="J26" s="98">
        <v>2.4453221453611181E-2</v>
      </c>
      <c r="K26" s="98">
        <v>2.7668816490862666E-3</v>
      </c>
      <c r="L26" s="98">
        <v>0</v>
      </c>
      <c r="M26" s="98">
        <v>0</v>
      </c>
      <c r="N26" s="98">
        <v>3.398432190001105E-2</v>
      </c>
      <c r="O26" s="98">
        <v>5.9840775721566472E-2</v>
      </c>
      <c r="P26" s="98">
        <v>0.19335294949888124</v>
      </c>
      <c r="Q26" s="98">
        <v>0</v>
      </c>
      <c r="R26" s="98">
        <v>1.9865531786149474E-2</v>
      </c>
      <c r="S26" s="98">
        <v>3.426751289217015E-2</v>
      </c>
      <c r="T26" s="98">
        <v>9.2427892312353988E-2</v>
      </c>
      <c r="U26" s="98">
        <v>6.8745959654818681E-2</v>
      </c>
      <c r="V26" s="98">
        <v>4.9717113167779707E-2</v>
      </c>
      <c r="W26" s="98">
        <v>1.9254656413730732E-2</v>
      </c>
      <c r="X26" s="98">
        <v>1.1982674252948276E-2</v>
      </c>
      <c r="Y26" s="98">
        <v>8.9296064303925494E-3</v>
      </c>
      <c r="DA26" s="63" t="s">
        <v>3442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3.2853181516269989E-3</v>
      </c>
      <c r="E27" s="98">
        <v>2.7242726679758108E-3</v>
      </c>
      <c r="F27" s="98">
        <v>1.4646573257928455E-3</v>
      </c>
      <c r="G27" s="98">
        <v>2.0743406690411836E-3</v>
      </c>
      <c r="H27" s="98">
        <v>1.0082313756592906E-3</v>
      </c>
      <c r="I27" s="98">
        <v>1.0913413393240931E-3</v>
      </c>
      <c r="J27" s="98">
        <v>4.9143392556228187E-4</v>
      </c>
      <c r="K27" s="98">
        <v>5.4512439993005039E-5</v>
      </c>
      <c r="L27" s="98">
        <v>0</v>
      </c>
      <c r="M27" s="98">
        <v>0</v>
      </c>
      <c r="N27" s="98">
        <v>6.5225915172273407E-4</v>
      </c>
      <c r="O27" s="98">
        <v>1.1228516605959467E-3</v>
      </c>
      <c r="P27" s="98">
        <v>3.5709967659822719E-3</v>
      </c>
      <c r="Q27" s="98">
        <v>0</v>
      </c>
      <c r="R27" s="98">
        <v>3.606657272843504E-4</v>
      </c>
      <c r="S27" s="98">
        <v>6.1398868208158988E-4</v>
      </c>
      <c r="T27" s="98">
        <v>1.6487517747914566E-3</v>
      </c>
      <c r="U27" s="98">
        <v>1.2281055338938935E-3</v>
      </c>
      <c r="V27" s="98">
        <v>8.8720410351619675E-4</v>
      </c>
      <c r="W27" s="98">
        <v>3.4382311125898775E-4</v>
      </c>
      <c r="X27" s="98">
        <v>2.1446729571499533E-4</v>
      </c>
      <c r="Y27" s="98">
        <v>1.5988068350819559E-4</v>
      </c>
      <c r="DA27" s="63" t="s">
        <v>3443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2.9947522160297859E-5</v>
      </c>
      <c r="H28" s="122">
        <f t="shared" si="13"/>
        <v>3.0741454167809544E-5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3.4065862444724069E-5</v>
      </c>
      <c r="O28" s="122">
        <f t="shared" si="13"/>
        <v>3.4954701670815409E-5</v>
      </c>
      <c r="P28" s="122">
        <f t="shared" si="13"/>
        <v>1.0908685435457613E-4</v>
      </c>
      <c r="Q28" s="122">
        <f t="shared" si="13"/>
        <v>0</v>
      </c>
      <c r="R28" s="122">
        <f t="shared" si="13"/>
        <v>0</v>
      </c>
      <c r="S28" s="122">
        <f t="shared" si="13"/>
        <v>3.4659538499985971E-5</v>
      </c>
      <c r="T28" s="122">
        <f t="shared" si="13"/>
        <v>3.6284397038904162E-5</v>
      </c>
      <c r="U28" s="122">
        <f t="shared" si="13"/>
        <v>3.5065377928235457E-5</v>
      </c>
      <c r="V28" s="122">
        <f t="shared" si="13"/>
        <v>6.8226690745884299E-5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3444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2.9947522160297859E-5</v>
      </c>
      <c r="H29" s="98">
        <v>3.0741454167809544E-5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3.4065862444724069E-5</v>
      </c>
      <c r="O29" s="98">
        <v>3.4954701670815409E-5</v>
      </c>
      <c r="P29" s="98">
        <v>1.0908685435457613E-4</v>
      </c>
      <c r="Q29" s="98">
        <v>0</v>
      </c>
      <c r="R29" s="98">
        <v>0</v>
      </c>
      <c r="S29" s="98">
        <v>3.4659538499985971E-5</v>
      </c>
      <c r="T29" s="98">
        <v>3.6284397038904162E-5</v>
      </c>
      <c r="U29" s="98">
        <v>3.5065377928235457E-5</v>
      </c>
      <c r="V29" s="98">
        <v>6.8226690745884299E-5</v>
      </c>
      <c r="W29" s="98">
        <v>0</v>
      </c>
      <c r="X29" s="98">
        <v>0</v>
      </c>
      <c r="Y29" s="98">
        <v>0</v>
      </c>
      <c r="DA29" s="63" t="s">
        <v>3445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9.6726231922025872E-3</v>
      </c>
      <c r="E30" s="122">
        <v>7.0657722060044545E-3</v>
      </c>
      <c r="F30" s="122">
        <v>5.2496125423010138E-3</v>
      </c>
      <c r="G30" s="122">
        <v>6.0628709104138109E-3</v>
      </c>
      <c r="H30" s="122">
        <v>3.5005460177372494E-3</v>
      </c>
      <c r="I30" s="122">
        <v>3.674235203168565E-3</v>
      </c>
      <c r="J30" s="122">
        <v>1.6421685219491066E-3</v>
      </c>
      <c r="K30" s="122">
        <v>1.9947803692336961E-4</v>
      </c>
      <c r="L30" s="122">
        <v>0</v>
      </c>
      <c r="M30" s="122">
        <v>0</v>
      </c>
      <c r="N30" s="122">
        <v>2.5228100655727208E-3</v>
      </c>
      <c r="O30" s="122">
        <v>5.2582901284688177E-3</v>
      </c>
      <c r="P30" s="122">
        <v>1.3293905343556355E-2</v>
      </c>
      <c r="Q30" s="122">
        <v>0</v>
      </c>
      <c r="R30" s="122">
        <v>2.2554577172408728E-3</v>
      </c>
      <c r="S30" s="122">
        <v>3.6462981200870064E-3</v>
      </c>
      <c r="T30" s="122">
        <v>1.1128855202735044E-2</v>
      </c>
      <c r="U30" s="122">
        <v>8.500009873569964E-3</v>
      </c>
      <c r="V30" s="122">
        <v>6.0434576000492129E-3</v>
      </c>
      <c r="W30" s="122">
        <v>2.8260789105869553E-3</v>
      </c>
      <c r="X30" s="122">
        <v>1.9509815164833549E-3</v>
      </c>
      <c r="Y30" s="122">
        <v>1.832457357328485E-3</v>
      </c>
      <c r="DA30" s="130" t="s">
        <v>3446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6.3126546069456626E-5</v>
      </c>
      <c r="E31" s="98">
        <v>7.3652891777778012E-5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9.7232214612928862E-5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3447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3448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3449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3450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8.463974655422854E-3</v>
      </c>
      <c r="E35" s="101">
        <v>6.4147846145852609E-3</v>
      </c>
      <c r="F35" s="101">
        <v>4.7959471975342694E-3</v>
      </c>
      <c r="G35" s="101">
        <v>5.4565854552762515E-3</v>
      </c>
      <c r="H35" s="101">
        <v>3.1573552144441197E-3</v>
      </c>
      <c r="I35" s="101">
        <v>2.1089815169011037E-3</v>
      </c>
      <c r="J35" s="101">
        <v>1.3262628810054205E-3</v>
      </c>
      <c r="K35" s="101">
        <v>1.9947803692336961E-4</v>
      </c>
      <c r="L35" s="101">
        <v>0</v>
      </c>
      <c r="M35" s="101">
        <v>0</v>
      </c>
      <c r="N35" s="101">
        <v>2.1819521345183652E-3</v>
      </c>
      <c r="O35" s="101">
        <v>4.5178298576203065E-3</v>
      </c>
      <c r="P35" s="101">
        <v>1.0972532340181954E-2</v>
      </c>
      <c r="Q35" s="101">
        <v>0</v>
      </c>
      <c r="R35" s="101">
        <v>1.9951528114984128E-3</v>
      </c>
      <c r="S35" s="101">
        <v>3.2411264082512327E-3</v>
      </c>
      <c r="T35" s="101">
        <v>9.9211565729015148E-3</v>
      </c>
      <c r="U35" s="101">
        <v>7.5651642433243521E-3</v>
      </c>
      <c r="V35" s="101">
        <v>5.3085554096464222E-3</v>
      </c>
      <c r="W35" s="101">
        <v>2.472831637485056E-3</v>
      </c>
      <c r="X35" s="101">
        <v>1.6964773519380812E-3</v>
      </c>
      <c r="Y35" s="101">
        <v>1.6579252590556619E-3</v>
      </c>
      <c r="DA35" s="131" t="s">
        <v>3451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1.1455219907102758E-3</v>
      </c>
      <c r="E36" s="104">
        <v>5.7733469964141532E-4</v>
      </c>
      <c r="F36" s="104">
        <v>4.5366534476674436E-4</v>
      </c>
      <c r="G36" s="104">
        <v>6.0628545513755961E-4</v>
      </c>
      <c r="H36" s="104">
        <v>3.4319080329312988E-4</v>
      </c>
      <c r="I36" s="104">
        <v>1.5652536862674612E-3</v>
      </c>
      <c r="J36" s="104">
        <v>3.1590564094368626E-4</v>
      </c>
      <c r="K36" s="104">
        <v>0</v>
      </c>
      <c r="L36" s="104">
        <v>0</v>
      </c>
      <c r="M36" s="104">
        <v>0</v>
      </c>
      <c r="N36" s="104">
        <v>3.4085793105435559E-4</v>
      </c>
      <c r="O36" s="104">
        <v>7.4046027084851101E-4</v>
      </c>
      <c r="P36" s="104">
        <v>2.2241407887614727E-3</v>
      </c>
      <c r="Q36" s="104">
        <v>0</v>
      </c>
      <c r="R36" s="104">
        <v>2.6030490574246014E-4</v>
      </c>
      <c r="S36" s="104">
        <v>4.0517171183577377E-4</v>
      </c>
      <c r="T36" s="104">
        <v>1.2076986298335292E-3</v>
      </c>
      <c r="U36" s="104">
        <v>9.348456302456119E-4</v>
      </c>
      <c r="V36" s="104">
        <v>7.3490219040279049E-4</v>
      </c>
      <c r="W36" s="104">
        <v>3.5324727310189928E-4</v>
      </c>
      <c r="X36" s="104">
        <v>2.5450416454527363E-4</v>
      </c>
      <c r="Y36" s="104">
        <v>1.7453209827282318E-4</v>
      </c>
      <c r="DA36" s="132" t="s">
        <v>3452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7.8374543572029911E-4</v>
      </c>
      <c r="E37" s="98">
        <v>3.7840335800734049E-4</v>
      </c>
      <c r="F37" s="98">
        <v>2.9911068608482871E-4</v>
      </c>
      <c r="G37" s="98">
        <v>3.6457257411259846E-4</v>
      </c>
      <c r="H37" s="98">
        <v>2.1390398289779775E-4</v>
      </c>
      <c r="I37" s="98">
        <v>9.6331030717173118E-4</v>
      </c>
      <c r="J37" s="98">
        <v>1.9274156040768119E-4</v>
      </c>
      <c r="K37" s="98">
        <v>0</v>
      </c>
      <c r="L37" s="98">
        <v>0</v>
      </c>
      <c r="M37" s="98">
        <v>0</v>
      </c>
      <c r="N37" s="98">
        <v>1.9957873919875012E-4</v>
      </c>
      <c r="O37" s="98">
        <v>4.5659403186776505E-4</v>
      </c>
      <c r="P37" s="98">
        <v>1.3764058405636534E-3</v>
      </c>
      <c r="Q37" s="98">
        <v>0</v>
      </c>
      <c r="R37" s="98">
        <v>1.7635330587257748E-4</v>
      </c>
      <c r="S37" s="98">
        <v>2.67260752470513E-4</v>
      </c>
      <c r="T37" s="98">
        <v>8.2937047289737519E-4</v>
      </c>
      <c r="U37" s="98">
        <v>6.4632243336517833E-4</v>
      </c>
      <c r="V37" s="98">
        <v>5.0556166601493533E-4</v>
      </c>
      <c r="W37" s="98">
        <v>2.5482058892468441E-4</v>
      </c>
      <c r="X37" s="98">
        <v>1.8459933147060419E-4</v>
      </c>
      <c r="Y37" s="98">
        <v>1.2759256112735635E-4</v>
      </c>
      <c r="DA37" s="63" t="s">
        <v>3453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3.6177655498997668E-4</v>
      </c>
      <c r="E38" s="98">
        <v>1.989313416340748E-4</v>
      </c>
      <c r="F38" s="98">
        <v>1.5455465868191565E-4</v>
      </c>
      <c r="G38" s="98">
        <v>2.4171288102496112E-4</v>
      </c>
      <c r="H38" s="98">
        <v>1.2928682039533215E-4</v>
      </c>
      <c r="I38" s="98">
        <v>6.0194337909573014E-4</v>
      </c>
      <c r="J38" s="98">
        <v>1.2316408053600507E-4</v>
      </c>
      <c r="K38" s="98">
        <v>0</v>
      </c>
      <c r="L38" s="98">
        <v>0</v>
      </c>
      <c r="M38" s="98">
        <v>0</v>
      </c>
      <c r="N38" s="98">
        <v>1.4127919185560547E-4</v>
      </c>
      <c r="O38" s="98">
        <v>2.8386623898074602E-4</v>
      </c>
      <c r="P38" s="98">
        <v>8.4773494819781925E-4</v>
      </c>
      <c r="Q38" s="98">
        <v>0</v>
      </c>
      <c r="R38" s="98">
        <v>8.3951599869882686E-5</v>
      </c>
      <c r="S38" s="98">
        <v>1.379109593652608E-4</v>
      </c>
      <c r="T38" s="98">
        <v>3.7832815693615405E-4</v>
      </c>
      <c r="U38" s="98">
        <v>2.8852319688043362E-4</v>
      </c>
      <c r="V38" s="98">
        <v>2.2934052438785521E-4</v>
      </c>
      <c r="W38" s="98">
        <v>9.8426684177214838E-5</v>
      </c>
      <c r="X38" s="98">
        <v>6.9904833074669429E-5</v>
      </c>
      <c r="Y38" s="98">
        <v>4.6939537145466817E-5</v>
      </c>
      <c r="DA38" s="63" t="s">
        <v>3454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1.6303874809648921E-3</v>
      </c>
      <c r="E39" s="122">
        <v>1.2255481687180644E-3</v>
      </c>
      <c r="F39" s="122">
        <v>9.4355845169919578E-4</v>
      </c>
      <c r="G39" s="122">
        <v>1.0990439700129654E-3</v>
      </c>
      <c r="H39" s="122">
        <v>6.4112230914712375E-4</v>
      </c>
      <c r="I39" s="122">
        <v>6.7547229671124931E-4</v>
      </c>
      <c r="J39" s="122">
        <v>3.1061000780906514E-4</v>
      </c>
      <c r="K39" s="122">
        <v>3.9535427473704695E-5</v>
      </c>
      <c r="L39" s="122">
        <v>0</v>
      </c>
      <c r="M39" s="122">
        <v>0</v>
      </c>
      <c r="N39" s="122">
        <v>5.4182693060729687E-4</v>
      </c>
      <c r="O39" s="122">
        <v>1.1439696804653259E-3</v>
      </c>
      <c r="P39" s="122">
        <v>2.8787302861193942E-3</v>
      </c>
      <c r="Q39" s="122">
        <v>0</v>
      </c>
      <c r="R39" s="122">
        <v>4.5399822217234248E-4</v>
      </c>
      <c r="S39" s="122">
        <v>8.5152539219423011E-4</v>
      </c>
      <c r="T39" s="122">
        <v>2.5815792456797995E-3</v>
      </c>
      <c r="U39" s="122">
        <v>2.0088307257404158E-3</v>
      </c>
      <c r="V39" s="122">
        <v>1.5020839115392969E-3</v>
      </c>
      <c r="W39" s="122">
        <v>6.537043505943196E-4</v>
      </c>
      <c r="X39" s="122">
        <v>4.5531419987978521E-4</v>
      </c>
      <c r="Y39" s="122">
        <v>4.2086763415404623E-4</v>
      </c>
      <c r="DA39" s="130" t="s">
        <v>3455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3456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1.6303874809648921E-3</v>
      </c>
      <c r="E41" s="33">
        <v>1.2255481687180644E-3</v>
      </c>
      <c r="F41" s="33">
        <v>9.4355845169919578E-4</v>
      </c>
      <c r="G41" s="33">
        <v>1.0990439700129654E-3</v>
      </c>
      <c r="H41" s="33">
        <v>6.4112230914712375E-4</v>
      </c>
      <c r="I41" s="33">
        <v>6.7547229671124931E-4</v>
      </c>
      <c r="J41" s="33">
        <v>3.1061000780906514E-4</v>
      </c>
      <c r="K41" s="33">
        <v>3.9535427473704695E-5</v>
      </c>
      <c r="L41" s="33">
        <v>0</v>
      </c>
      <c r="M41" s="33">
        <v>0</v>
      </c>
      <c r="N41" s="33">
        <v>5.4182693060729687E-4</v>
      </c>
      <c r="O41" s="33">
        <v>1.1439696804653259E-3</v>
      </c>
      <c r="P41" s="33">
        <v>2.8787302861193942E-3</v>
      </c>
      <c r="Q41" s="33">
        <v>0</v>
      </c>
      <c r="R41" s="33">
        <v>4.5399822217234248E-4</v>
      </c>
      <c r="S41" s="33">
        <v>8.5152539219423011E-4</v>
      </c>
      <c r="T41" s="33">
        <v>2.5815792456797995E-3</v>
      </c>
      <c r="U41" s="33">
        <v>2.0088307257404158E-3</v>
      </c>
      <c r="V41" s="33">
        <v>1.5020839115392969E-3</v>
      </c>
      <c r="W41" s="33">
        <v>6.537043505943196E-4</v>
      </c>
      <c r="X41" s="33">
        <v>4.5531419987978521E-4</v>
      </c>
      <c r="Y41" s="33">
        <v>4.2086763415404623E-4</v>
      </c>
      <c r="DA41" s="60" t="s">
        <v>3457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1.4226670380545525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4.2207035609137584</v>
      </c>
      <c r="H43" s="117">
        <f t="shared" si="14"/>
        <v>0.10955082114433393</v>
      </c>
      <c r="I43" s="117">
        <f t="shared" si="14"/>
        <v>1.3925382869412555</v>
      </c>
      <c r="J43" s="117">
        <f t="shared" si="14"/>
        <v>0.15636864898219574</v>
      </c>
      <c r="K43" s="117">
        <f t="shared" si="14"/>
        <v>2.410285103573258</v>
      </c>
      <c r="L43" s="117">
        <f t="shared" si="14"/>
        <v>2.052528982224648</v>
      </c>
      <c r="M43" s="117">
        <f t="shared" si="14"/>
        <v>4.7187545693695565</v>
      </c>
      <c r="N43" s="117">
        <f t="shared" si="14"/>
        <v>7.6196493406625283</v>
      </c>
      <c r="O43" s="117">
        <f t="shared" si="14"/>
        <v>11.391056504109292</v>
      </c>
      <c r="P43" s="117">
        <f t="shared" si="14"/>
        <v>1.2615528309939719</v>
      </c>
      <c r="Q43" s="117">
        <f t="shared" si="14"/>
        <v>0.27981994767073237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0.33162037491708601</v>
      </c>
      <c r="U43" s="117">
        <f t="shared" si="15"/>
        <v>2.4365479831983472</v>
      </c>
      <c r="V43" s="117">
        <f t="shared" si="15"/>
        <v>3.0988075285310419</v>
      </c>
      <c r="W43" s="117">
        <f t="shared" ref="W43:Y43" si="16">W44+W47+W49+W58</f>
        <v>1.7633139834259504</v>
      </c>
      <c r="X43" s="117">
        <f t="shared" si="16"/>
        <v>0</v>
      </c>
      <c r="Y43" s="117">
        <f t="shared" si="16"/>
        <v>0</v>
      </c>
      <c r="DA43" s="129" t="s">
        <v>3458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1.3180565512380009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3.9191404263625196</v>
      </c>
      <c r="H44" s="122">
        <f t="shared" si="17"/>
        <v>0.10093452260238862</v>
      </c>
      <c r="I44" s="122">
        <f t="shared" si="17"/>
        <v>1.2806547040685539</v>
      </c>
      <c r="J44" s="122">
        <f t="shared" si="17"/>
        <v>0.14432063206302095</v>
      </c>
      <c r="K44" s="122">
        <f t="shared" si="17"/>
        <v>2.2160754202003443</v>
      </c>
      <c r="L44" s="122">
        <f t="shared" si="17"/>
        <v>1.9085655366888241</v>
      </c>
      <c r="M44" s="122">
        <f t="shared" si="17"/>
        <v>4.3458326281446666</v>
      </c>
      <c r="N44" s="122">
        <f t="shared" si="17"/>
        <v>7.040454505501418</v>
      </c>
      <c r="O44" s="122">
        <f t="shared" si="17"/>
        <v>10.428915587145836</v>
      </c>
      <c r="P44" s="122">
        <f t="shared" si="17"/>
        <v>1.1412959162322036</v>
      </c>
      <c r="Q44" s="122">
        <f t="shared" si="17"/>
        <v>0.25058655522901352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0.28731678138740013</v>
      </c>
      <c r="U44" s="122">
        <f t="shared" si="18"/>
        <v>2.0841781078227952</v>
      </c>
      <c r="V44" s="122">
        <f t="shared" si="18"/>
        <v>2.6654724361427058</v>
      </c>
      <c r="W44" s="122">
        <f t="shared" ref="W44:Y44" si="19">SUM(W45:W46)</f>
        <v>1.5166247633335306</v>
      </c>
      <c r="X44" s="122">
        <f t="shared" si="19"/>
        <v>0</v>
      </c>
      <c r="Y44" s="122">
        <f t="shared" si="19"/>
        <v>0</v>
      </c>
      <c r="DA44" s="130" t="s">
        <v>3459</v>
      </c>
    </row>
    <row r="45" spans="1:105" ht="12" customHeight="1" x14ac:dyDescent="0.25">
      <c r="A45" s="97" t="s">
        <v>211</v>
      </c>
      <c r="B45" s="98"/>
      <c r="C45" s="98">
        <v>1.2877341491212684</v>
      </c>
      <c r="D45" s="98">
        <v>0</v>
      </c>
      <c r="E45" s="98">
        <v>0</v>
      </c>
      <c r="F45" s="98">
        <v>0</v>
      </c>
      <c r="G45" s="98">
        <v>3.836742858815922</v>
      </c>
      <c r="H45" s="98">
        <v>9.8871049980738424E-2</v>
      </c>
      <c r="I45" s="98">
        <v>1.2550392956537224</v>
      </c>
      <c r="J45" s="98">
        <v>0.14147737551462319</v>
      </c>
      <c r="K45" s="98">
        <v>2.1732584033109852</v>
      </c>
      <c r="L45" s="98">
        <v>1.8719143815239452</v>
      </c>
      <c r="M45" s="98">
        <v>4.2635027370084968</v>
      </c>
      <c r="N45" s="98">
        <v>6.9078721101246376</v>
      </c>
      <c r="O45" s="98">
        <v>10.236831787541288</v>
      </c>
      <c r="P45" s="98">
        <v>1.1205997840288995</v>
      </c>
      <c r="Q45" s="98">
        <v>0.24608410476635095</v>
      </c>
      <c r="R45" s="98">
        <v>0</v>
      </c>
      <c r="S45" s="98">
        <v>0</v>
      </c>
      <c r="T45" s="98">
        <v>0.28228137586420743</v>
      </c>
      <c r="U45" s="98">
        <v>2.0475989743833596</v>
      </c>
      <c r="V45" s="98">
        <v>2.6187408881113976</v>
      </c>
      <c r="W45" s="98">
        <v>1.4900180745811267</v>
      </c>
      <c r="X45" s="98">
        <v>0</v>
      </c>
      <c r="Y45" s="98">
        <v>0</v>
      </c>
      <c r="DA45" s="63" t="s">
        <v>3460</v>
      </c>
    </row>
    <row r="46" spans="1:105" ht="12" customHeight="1" x14ac:dyDescent="0.25">
      <c r="A46" s="97" t="s">
        <v>53</v>
      </c>
      <c r="B46" s="98"/>
      <c r="C46" s="98">
        <v>3.0322402116732431E-2</v>
      </c>
      <c r="D46" s="98">
        <v>0</v>
      </c>
      <c r="E46" s="98">
        <v>0</v>
      </c>
      <c r="F46" s="98">
        <v>0</v>
      </c>
      <c r="G46" s="98">
        <v>8.2397567546597744E-2</v>
      </c>
      <c r="H46" s="98">
        <v>2.0634726216502025E-3</v>
      </c>
      <c r="I46" s="98">
        <v>2.5615408414831429E-2</v>
      </c>
      <c r="J46" s="98">
        <v>2.8432565483977497E-3</v>
      </c>
      <c r="K46" s="98">
        <v>4.2817016889358947E-2</v>
      </c>
      <c r="L46" s="98">
        <v>3.6651155164878962E-2</v>
      </c>
      <c r="M46" s="98">
        <v>8.2329891136169772E-2</v>
      </c>
      <c r="N46" s="98">
        <v>0.13258239537678002</v>
      </c>
      <c r="O46" s="98">
        <v>0.19208379960454858</v>
      </c>
      <c r="P46" s="98">
        <v>2.0696132203304126E-2</v>
      </c>
      <c r="Q46" s="98">
        <v>4.5024504626625696E-3</v>
      </c>
      <c r="R46" s="98">
        <v>0</v>
      </c>
      <c r="S46" s="98">
        <v>0</v>
      </c>
      <c r="T46" s="98">
        <v>5.0354055231926877E-3</v>
      </c>
      <c r="U46" s="98">
        <v>3.6579133439435536E-2</v>
      </c>
      <c r="V46" s="98">
        <v>4.6731548031308176E-2</v>
      </c>
      <c r="W46" s="98">
        <v>2.6606688752403816E-2</v>
      </c>
      <c r="X46" s="98">
        <v>0</v>
      </c>
      <c r="Y46" s="98">
        <v>0</v>
      </c>
      <c r="DA46" s="63" t="s">
        <v>3461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1.1127237928697612E-4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8.0858309832804209E-4</v>
      </c>
      <c r="H47" s="122">
        <f t="shared" si="20"/>
        <v>3.0741454167809544E-5</v>
      </c>
      <c r="I47" s="122">
        <f t="shared" si="20"/>
        <v>4.0953653580289956E-4</v>
      </c>
      <c r="J47" s="122">
        <f t="shared" si="20"/>
        <v>0</v>
      </c>
      <c r="K47" s="122">
        <f t="shared" si="20"/>
        <v>4.7714082377751758E-4</v>
      </c>
      <c r="L47" s="122">
        <f t="shared" si="20"/>
        <v>9.9985941225188028E-4</v>
      </c>
      <c r="M47" s="122">
        <f t="shared" si="20"/>
        <v>1.812630406574027E-3</v>
      </c>
      <c r="N47" s="122">
        <f t="shared" si="20"/>
        <v>4.1219693558116116E-3</v>
      </c>
      <c r="O47" s="122">
        <f t="shared" si="20"/>
        <v>3.3906060620690942E-3</v>
      </c>
      <c r="P47" s="122">
        <f t="shared" si="20"/>
        <v>8.3633255005175031E-4</v>
      </c>
      <c r="Q47" s="122">
        <f t="shared" si="20"/>
        <v>1.0424993740843877E-4</v>
      </c>
      <c r="R47" s="122">
        <f t="shared" si="20"/>
        <v>0</v>
      </c>
      <c r="S47" s="122">
        <f t="shared" si="20"/>
        <v>0</v>
      </c>
      <c r="T47" s="122">
        <f t="shared" si="20"/>
        <v>1.0885319111671249E-4</v>
      </c>
      <c r="U47" s="122">
        <f t="shared" si="20"/>
        <v>1.332484361272947E-3</v>
      </c>
      <c r="V47" s="122">
        <f t="shared" si="20"/>
        <v>3.2407678104295038E-3</v>
      </c>
      <c r="W47" s="122">
        <f t="shared" si="20"/>
        <v>4.3800754148967745E-4</v>
      </c>
      <c r="X47" s="122">
        <f t="shared" si="20"/>
        <v>0</v>
      </c>
      <c r="Y47" s="122">
        <f t="shared" si="20"/>
        <v>0</v>
      </c>
      <c r="DA47" s="130" t="s">
        <v>3462</v>
      </c>
    </row>
    <row r="48" spans="1:105" ht="12" customHeight="1" x14ac:dyDescent="0.25">
      <c r="A48" s="97" t="s">
        <v>53</v>
      </c>
      <c r="B48" s="98"/>
      <c r="C48" s="98">
        <v>1.1127237928697612E-4</v>
      </c>
      <c r="D48" s="98">
        <v>0</v>
      </c>
      <c r="E48" s="98">
        <v>0</v>
      </c>
      <c r="F48" s="98">
        <v>0</v>
      </c>
      <c r="G48" s="98">
        <v>8.0858309832804209E-4</v>
      </c>
      <c r="H48" s="98">
        <v>3.0741454167809544E-5</v>
      </c>
      <c r="I48" s="98">
        <v>4.0953653580289956E-4</v>
      </c>
      <c r="J48" s="98">
        <v>0</v>
      </c>
      <c r="K48" s="98">
        <v>4.7714082377751758E-4</v>
      </c>
      <c r="L48" s="98">
        <v>9.9985941225188028E-4</v>
      </c>
      <c r="M48" s="98">
        <v>1.812630406574027E-3</v>
      </c>
      <c r="N48" s="98">
        <v>4.1219693558116116E-3</v>
      </c>
      <c r="O48" s="98">
        <v>3.3906060620690942E-3</v>
      </c>
      <c r="P48" s="98">
        <v>8.3633255005175031E-4</v>
      </c>
      <c r="Q48" s="98">
        <v>1.0424993740843877E-4</v>
      </c>
      <c r="R48" s="98">
        <v>0</v>
      </c>
      <c r="S48" s="98">
        <v>0</v>
      </c>
      <c r="T48" s="98">
        <v>1.0885319111671249E-4</v>
      </c>
      <c r="U48" s="98">
        <v>1.332484361272947E-3</v>
      </c>
      <c r="V48" s="98">
        <v>3.2407678104295038E-3</v>
      </c>
      <c r="W48" s="98">
        <v>4.3800754148967745E-4</v>
      </c>
      <c r="X48" s="98">
        <v>0</v>
      </c>
      <c r="Y48" s="98">
        <v>0</v>
      </c>
      <c r="DA48" s="63" t="s">
        <v>3463</v>
      </c>
    </row>
    <row r="49" spans="1:105" ht="12" customHeight="1" x14ac:dyDescent="0.25">
      <c r="A49" s="121" t="s">
        <v>55</v>
      </c>
      <c r="B49" s="122"/>
      <c r="C49" s="122">
        <v>8.9799925821399548E-2</v>
      </c>
      <c r="D49" s="122">
        <v>0</v>
      </c>
      <c r="E49" s="122">
        <v>0</v>
      </c>
      <c r="F49" s="122">
        <v>0</v>
      </c>
      <c r="G49" s="122">
        <v>0.25899088059241815</v>
      </c>
      <c r="H49" s="122">
        <v>7.2530283668050428E-3</v>
      </c>
      <c r="I49" s="122">
        <v>9.3486469250402632E-2</v>
      </c>
      <c r="J49" s="122">
        <v>1.0160463794796628E-2</v>
      </c>
      <c r="K49" s="122">
        <v>0.16243366246578689</v>
      </c>
      <c r="L49" s="122">
        <v>0.11496086523175203</v>
      </c>
      <c r="M49" s="122">
        <v>0.30379136361608483</v>
      </c>
      <c r="N49" s="122">
        <v>0.47142283837723314</v>
      </c>
      <c r="O49" s="122">
        <v>0.79136015582597363</v>
      </c>
      <c r="P49" s="122">
        <v>9.8417108727515898E-2</v>
      </c>
      <c r="Q49" s="122">
        <v>2.4087417121568006E-2</v>
      </c>
      <c r="R49" s="122">
        <v>0</v>
      </c>
      <c r="S49" s="122">
        <v>0</v>
      </c>
      <c r="T49" s="122">
        <v>3.568953739737607E-2</v>
      </c>
      <c r="U49" s="122">
        <v>0.2841232395398659</v>
      </c>
      <c r="V49" s="122">
        <v>0.34685045807489789</v>
      </c>
      <c r="W49" s="122">
        <v>0.19853079495754469</v>
      </c>
      <c r="X49" s="122">
        <v>0</v>
      </c>
      <c r="Y49" s="122">
        <v>0</v>
      </c>
      <c r="DA49" s="130" t="s">
        <v>3464</v>
      </c>
    </row>
    <row r="50" spans="1:105" ht="12" customHeight="1" x14ac:dyDescent="0.25">
      <c r="A50" s="97" t="s">
        <v>138</v>
      </c>
      <c r="B50" s="98"/>
      <c r="C50" s="98">
        <v>6.3681275136028337E-2</v>
      </c>
      <c r="D50" s="98">
        <v>0</v>
      </c>
      <c r="E50" s="98">
        <v>0</v>
      </c>
      <c r="F50" s="98">
        <v>0</v>
      </c>
      <c r="G50" s="98">
        <v>0.2108120991001308</v>
      </c>
      <c r="H50" s="98">
        <v>8.010415860164764E-4</v>
      </c>
      <c r="I50" s="98">
        <v>8.5882109550777394E-2</v>
      </c>
      <c r="J50" s="98">
        <v>1.0160463794796628E-2</v>
      </c>
      <c r="K50" s="98">
        <v>0.16243366246578689</v>
      </c>
      <c r="L50" s="98">
        <v>0.1131714531132209</v>
      </c>
      <c r="M50" s="98">
        <v>0.28898930900146746</v>
      </c>
      <c r="N50" s="98">
        <v>0.45248919826705153</v>
      </c>
      <c r="O50" s="98">
        <v>0.75526218402668055</v>
      </c>
      <c r="P50" s="98">
        <v>7.3135842038580465E-2</v>
      </c>
      <c r="Q50" s="98">
        <v>1.7432893142207247E-2</v>
      </c>
      <c r="R50" s="98">
        <v>0</v>
      </c>
      <c r="S50" s="98">
        <v>0</v>
      </c>
      <c r="T50" s="98">
        <v>1.5243502975293255E-2</v>
      </c>
      <c r="U50" s="98">
        <v>6.5078152304308051E-2</v>
      </c>
      <c r="V50" s="98">
        <v>6.2279657140247205E-2</v>
      </c>
      <c r="W50" s="98">
        <v>3.6737870857515294E-2</v>
      </c>
      <c r="X50" s="98">
        <v>0</v>
      </c>
      <c r="Y50" s="98">
        <v>0</v>
      </c>
      <c r="DA50" s="63" t="s">
        <v>3465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1.0904849161235146E-3</v>
      </c>
      <c r="H51" s="98">
        <v>0</v>
      </c>
      <c r="I51" s="98">
        <v>3.2392095512362657E-4</v>
      </c>
      <c r="J51" s="98">
        <v>0</v>
      </c>
      <c r="K51" s="98">
        <v>0</v>
      </c>
      <c r="L51" s="98">
        <v>0</v>
      </c>
      <c r="M51" s="98">
        <v>3.2125142548494615E-4</v>
      </c>
      <c r="N51" s="98">
        <v>8.6483920795756486E-4</v>
      </c>
      <c r="O51" s="98">
        <v>1.0673471844411979E-3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2.0178481093659296E-4</v>
      </c>
      <c r="W51" s="98">
        <v>0</v>
      </c>
      <c r="X51" s="98">
        <v>0</v>
      </c>
      <c r="Y51" s="98">
        <v>0</v>
      </c>
      <c r="DA51" s="63" t="s">
        <v>3466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6.5592670139875476E-4</v>
      </c>
      <c r="H52" s="101">
        <v>0</v>
      </c>
      <c r="I52" s="101">
        <v>1.993239503808242E-4</v>
      </c>
      <c r="J52" s="101">
        <v>0</v>
      </c>
      <c r="K52" s="101">
        <v>0</v>
      </c>
      <c r="L52" s="101">
        <v>0</v>
      </c>
      <c r="M52" s="101">
        <v>1.8939647706982582E-4</v>
      </c>
      <c r="N52" s="101">
        <v>5.0638470933017773E-4</v>
      </c>
      <c r="O52" s="101">
        <v>6.5820349931032562E-4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1.3881597349203935E-4</v>
      </c>
      <c r="W52" s="101">
        <v>0</v>
      </c>
      <c r="X52" s="101">
        <v>0</v>
      </c>
      <c r="Y52" s="101">
        <v>0</v>
      </c>
      <c r="DA52" s="131" t="s">
        <v>3467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4.3455821472475982E-4</v>
      </c>
      <c r="H53" s="104">
        <v>0</v>
      </c>
      <c r="I53" s="104">
        <v>1.245970047428024E-4</v>
      </c>
      <c r="J53" s="104">
        <v>0</v>
      </c>
      <c r="K53" s="104">
        <v>0</v>
      </c>
      <c r="L53" s="104">
        <v>0</v>
      </c>
      <c r="M53" s="104">
        <v>1.3185494841512035E-4</v>
      </c>
      <c r="N53" s="104">
        <v>3.5845449862738718E-4</v>
      </c>
      <c r="O53" s="104">
        <v>4.0914368513087233E-4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6.2968837444553615E-5</v>
      </c>
      <c r="W53" s="104">
        <v>0</v>
      </c>
      <c r="X53" s="104">
        <v>0</v>
      </c>
      <c r="Y53" s="104">
        <v>0</v>
      </c>
      <c r="DA53" s="132" t="s">
        <v>3468</v>
      </c>
    </row>
    <row r="54" spans="1:105" ht="12" customHeight="1" x14ac:dyDescent="0.25">
      <c r="A54" s="106" t="s">
        <v>122</v>
      </c>
      <c r="B54" s="101"/>
      <c r="C54" s="101">
        <v>2.3750049559778746E-2</v>
      </c>
      <c r="D54" s="101">
        <v>0</v>
      </c>
      <c r="E54" s="101">
        <v>0</v>
      </c>
      <c r="F54" s="101">
        <v>0</v>
      </c>
      <c r="G54" s="101">
        <v>4.2103282833921681E-2</v>
      </c>
      <c r="H54" s="101">
        <v>5.7656051742023071E-3</v>
      </c>
      <c r="I54" s="101">
        <v>4.1499313719666892E-3</v>
      </c>
      <c r="J54" s="101">
        <v>0</v>
      </c>
      <c r="K54" s="101">
        <v>0</v>
      </c>
      <c r="L54" s="101">
        <v>1.5243039363473558E-3</v>
      </c>
      <c r="M54" s="101">
        <v>1.2833837038883545E-2</v>
      </c>
      <c r="N54" s="101">
        <v>1.575096697105445E-2</v>
      </c>
      <c r="O54" s="101">
        <v>3.0291678881421404E-2</v>
      </c>
      <c r="P54" s="101">
        <v>2.0981261163996574E-2</v>
      </c>
      <c r="Q54" s="101">
        <v>5.4515114864986895E-3</v>
      </c>
      <c r="R54" s="101">
        <v>0</v>
      </c>
      <c r="S54" s="101">
        <v>0</v>
      </c>
      <c r="T54" s="101">
        <v>1.8203165538106258E-2</v>
      </c>
      <c r="U54" s="101">
        <v>0.19405921311808425</v>
      </c>
      <c r="V54" s="101">
        <v>0.24884874358757922</v>
      </c>
      <c r="W54" s="101">
        <v>0.13927341043978334</v>
      </c>
      <c r="X54" s="101">
        <v>0</v>
      </c>
      <c r="Y54" s="101">
        <v>0</v>
      </c>
      <c r="DA54" s="131" t="s">
        <v>3469</v>
      </c>
    </row>
    <row r="55" spans="1:105" ht="12" customHeight="1" x14ac:dyDescent="0.25">
      <c r="A55" s="107" t="s">
        <v>121</v>
      </c>
      <c r="B55" s="104"/>
      <c r="C55" s="104">
        <v>2.368601125592461E-3</v>
      </c>
      <c r="D55" s="104">
        <v>0</v>
      </c>
      <c r="E55" s="104">
        <v>0</v>
      </c>
      <c r="F55" s="104">
        <v>0</v>
      </c>
      <c r="G55" s="104">
        <v>4.9850137422421583E-3</v>
      </c>
      <c r="H55" s="104">
        <v>6.8638160658625975E-4</v>
      </c>
      <c r="I55" s="104">
        <v>3.1305073725349224E-3</v>
      </c>
      <c r="J55" s="104">
        <v>0</v>
      </c>
      <c r="K55" s="104">
        <v>0</v>
      </c>
      <c r="L55" s="104">
        <v>2.6510818218378754E-4</v>
      </c>
      <c r="M55" s="104">
        <v>1.6469661502488818E-3</v>
      </c>
      <c r="N55" s="104">
        <v>2.317833931169618E-3</v>
      </c>
      <c r="O55" s="104">
        <v>4.7389457334304714E-3</v>
      </c>
      <c r="P55" s="104">
        <v>4.3000055249388484E-3</v>
      </c>
      <c r="Q55" s="104">
        <v>1.2030124928620665E-3</v>
      </c>
      <c r="R55" s="104">
        <v>0</v>
      </c>
      <c r="S55" s="104">
        <v>0</v>
      </c>
      <c r="T55" s="104">
        <v>2.2428688839765554E-3</v>
      </c>
      <c r="U55" s="104">
        <v>2.498587411747363E-2</v>
      </c>
      <c r="V55" s="104">
        <v>3.5520272536134871E-2</v>
      </c>
      <c r="W55" s="104">
        <v>2.2519513660246078E-2</v>
      </c>
      <c r="X55" s="104">
        <v>0</v>
      </c>
      <c r="Y55" s="104">
        <v>0</v>
      </c>
      <c r="DA55" s="132" t="s">
        <v>3470</v>
      </c>
    </row>
    <row r="56" spans="1:105" ht="12" customHeight="1" x14ac:dyDescent="0.25">
      <c r="A56" s="108" t="s">
        <v>53</v>
      </c>
      <c r="B56" s="98"/>
      <c r="C56" s="98">
        <v>1.6545177996388639E-3</v>
      </c>
      <c r="D56" s="98">
        <v>0</v>
      </c>
      <c r="E56" s="98">
        <v>0</v>
      </c>
      <c r="F56" s="98">
        <v>0</v>
      </c>
      <c r="G56" s="98">
        <v>2.9975967204813659E-3</v>
      </c>
      <c r="H56" s="98">
        <v>4.2780796579559551E-4</v>
      </c>
      <c r="I56" s="98">
        <v>1.9266206143434624E-3</v>
      </c>
      <c r="J56" s="98">
        <v>0</v>
      </c>
      <c r="K56" s="98">
        <v>0</v>
      </c>
      <c r="L56" s="98">
        <v>1.5892454774518936E-4</v>
      </c>
      <c r="M56" s="98">
        <v>9.7090659489702672E-4</v>
      </c>
      <c r="N56" s="98">
        <v>1.3571354265515007E-3</v>
      </c>
      <c r="O56" s="98">
        <v>2.9222018039536967E-3</v>
      </c>
      <c r="P56" s="98">
        <v>2.661051291756397E-3</v>
      </c>
      <c r="Q56" s="98">
        <v>7.771741463438054E-4</v>
      </c>
      <c r="R56" s="98">
        <v>0</v>
      </c>
      <c r="S56" s="98">
        <v>0</v>
      </c>
      <c r="T56" s="98">
        <v>1.5402594496665546E-3</v>
      </c>
      <c r="U56" s="98">
        <v>1.7274435946305677E-2</v>
      </c>
      <c r="V56" s="98">
        <v>2.4435480524055204E-2</v>
      </c>
      <c r="W56" s="98">
        <v>1.6244812543948633E-2</v>
      </c>
      <c r="X56" s="98">
        <v>0</v>
      </c>
      <c r="Y56" s="98">
        <v>0</v>
      </c>
      <c r="DA56" s="63" t="s">
        <v>3471</v>
      </c>
    </row>
    <row r="57" spans="1:105" ht="12" customHeight="1" x14ac:dyDescent="0.25">
      <c r="A57" s="108" t="s">
        <v>52</v>
      </c>
      <c r="B57" s="98"/>
      <c r="C57" s="98">
        <v>7.1408332595359713E-4</v>
      </c>
      <c r="D57" s="98">
        <v>0</v>
      </c>
      <c r="E57" s="98">
        <v>0</v>
      </c>
      <c r="F57" s="98">
        <v>0</v>
      </c>
      <c r="G57" s="98">
        <v>1.987417021760792E-3</v>
      </c>
      <c r="H57" s="98">
        <v>2.585736407906643E-4</v>
      </c>
      <c r="I57" s="98">
        <v>1.2038867581914603E-3</v>
      </c>
      <c r="J57" s="98">
        <v>0</v>
      </c>
      <c r="K57" s="98">
        <v>0</v>
      </c>
      <c r="L57" s="98">
        <v>1.0618363443859817E-4</v>
      </c>
      <c r="M57" s="98">
        <v>6.7605955535185512E-4</v>
      </c>
      <c r="N57" s="98">
        <v>9.6069850461811721E-4</v>
      </c>
      <c r="O57" s="98">
        <v>1.8167439294767744E-3</v>
      </c>
      <c r="P57" s="98">
        <v>1.6389542331824512E-3</v>
      </c>
      <c r="Q57" s="98">
        <v>4.2583834651826124E-4</v>
      </c>
      <c r="R57" s="98">
        <v>0</v>
      </c>
      <c r="S57" s="98">
        <v>0</v>
      </c>
      <c r="T57" s="98">
        <v>7.0260943431000081E-4</v>
      </c>
      <c r="U57" s="98">
        <v>7.7114381711679532E-3</v>
      </c>
      <c r="V57" s="98">
        <v>1.1084792012079668E-2</v>
      </c>
      <c r="W57" s="98">
        <v>6.2747011162974436E-3</v>
      </c>
      <c r="X57" s="98">
        <v>0</v>
      </c>
      <c r="Y57" s="98">
        <v>0</v>
      </c>
      <c r="DA57" s="63" t="s">
        <v>3472</v>
      </c>
    </row>
    <row r="58" spans="1:105" ht="12" customHeight="1" x14ac:dyDescent="0.25">
      <c r="A58" s="121" t="s">
        <v>54</v>
      </c>
      <c r="B58" s="122"/>
      <c r="C58" s="122">
        <v>1.4699288615865199E-2</v>
      </c>
      <c r="D58" s="122">
        <v>0</v>
      </c>
      <c r="E58" s="122">
        <v>0</v>
      </c>
      <c r="F58" s="122">
        <v>0</v>
      </c>
      <c r="G58" s="122">
        <v>4.1763670860492687E-2</v>
      </c>
      <c r="H58" s="122">
        <v>1.3325287209724531E-3</v>
      </c>
      <c r="I58" s="122">
        <v>1.798757708649586E-2</v>
      </c>
      <c r="J58" s="122">
        <v>1.8875531243781652E-3</v>
      </c>
      <c r="K58" s="122">
        <v>3.1298880083349551E-2</v>
      </c>
      <c r="L58" s="122">
        <v>2.8002720891820012E-2</v>
      </c>
      <c r="M58" s="122">
        <v>6.7317947202230499E-2</v>
      </c>
      <c r="N58" s="122">
        <v>0.10365002742806617</v>
      </c>
      <c r="O58" s="122">
        <v>0.1673901550754123</v>
      </c>
      <c r="P58" s="122">
        <v>2.1003473484200723E-2</v>
      </c>
      <c r="Q58" s="122">
        <v>5.0417253827423989E-3</v>
      </c>
      <c r="R58" s="122">
        <v>0</v>
      </c>
      <c r="S58" s="122">
        <v>0</v>
      </c>
      <c r="T58" s="122">
        <v>8.505202941193139E-3</v>
      </c>
      <c r="U58" s="122">
        <v>6.6914151474413236E-2</v>
      </c>
      <c r="V58" s="122">
        <v>8.324386650300887E-2</v>
      </c>
      <c r="W58" s="122">
        <v>4.7720417593385335E-2</v>
      </c>
      <c r="X58" s="122">
        <v>0</v>
      </c>
      <c r="Y58" s="122">
        <v>0</v>
      </c>
      <c r="DA58" s="130" t="s">
        <v>3473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3474</v>
      </c>
    </row>
    <row r="60" spans="1:105" ht="12" customHeight="1" x14ac:dyDescent="0.25">
      <c r="A60" s="109" t="s">
        <v>120</v>
      </c>
      <c r="B60" s="33"/>
      <c r="C60" s="33">
        <v>1.4699288615865199E-2</v>
      </c>
      <c r="D60" s="33">
        <v>0</v>
      </c>
      <c r="E60" s="33">
        <v>0</v>
      </c>
      <c r="F60" s="33">
        <v>0</v>
      </c>
      <c r="G60" s="33">
        <v>4.1763670860492687E-2</v>
      </c>
      <c r="H60" s="33">
        <v>1.3325287209724531E-3</v>
      </c>
      <c r="I60" s="33">
        <v>1.798757708649586E-2</v>
      </c>
      <c r="J60" s="33">
        <v>1.8875531243781652E-3</v>
      </c>
      <c r="K60" s="33">
        <v>3.1298880083349551E-2</v>
      </c>
      <c r="L60" s="33">
        <v>2.8002720891820012E-2</v>
      </c>
      <c r="M60" s="33">
        <v>6.7317947202230499E-2</v>
      </c>
      <c r="N60" s="33">
        <v>0.10365002742806617</v>
      </c>
      <c r="O60" s="33">
        <v>0.1673901550754123</v>
      </c>
      <c r="P60" s="33">
        <v>2.1003473484200723E-2</v>
      </c>
      <c r="Q60" s="33">
        <v>5.0417253827423989E-3</v>
      </c>
      <c r="R60" s="33">
        <v>0</v>
      </c>
      <c r="S60" s="33">
        <v>0</v>
      </c>
      <c r="T60" s="33">
        <v>8.505202941193139E-3</v>
      </c>
      <c r="U60" s="33">
        <v>6.6914151474413236E-2</v>
      </c>
      <c r="V60" s="33">
        <v>8.324386650300887E-2</v>
      </c>
      <c r="W60" s="33">
        <v>4.7720417593385335E-2</v>
      </c>
      <c r="X60" s="33">
        <v>0</v>
      </c>
      <c r="Y60" s="33">
        <v>0</v>
      </c>
      <c r="DA60" s="60" t="s">
        <v>3475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0.45472954785650743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0.10924293703862634</v>
      </c>
      <c r="I62" s="117">
        <f t="shared" si="21"/>
        <v>2.0761816088129366</v>
      </c>
      <c r="J62" s="117">
        <f t="shared" si="21"/>
        <v>8.7776694305882721</v>
      </c>
      <c r="K62" s="117">
        <f t="shared" si="21"/>
        <v>5.9260356529324394</v>
      </c>
      <c r="L62" s="117">
        <f t="shared" si="21"/>
        <v>0.43078588160539233</v>
      </c>
      <c r="M62" s="117">
        <f t="shared" si="21"/>
        <v>0</v>
      </c>
      <c r="N62" s="117">
        <f t="shared" si="21"/>
        <v>0</v>
      </c>
      <c r="O62" s="117">
        <f t="shared" si="21"/>
        <v>4.9035064592443674E-2</v>
      </c>
      <c r="P62" s="117">
        <f t="shared" si="21"/>
        <v>0.54086909797800242</v>
      </c>
      <c r="Q62" s="117">
        <f t="shared" si="21"/>
        <v>0.20387727893099225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:Y62" si="23">W63+W66+W68+W77</f>
        <v>0</v>
      </c>
      <c r="X62" s="117">
        <f t="shared" si="23"/>
        <v>0.27156257761493469</v>
      </c>
      <c r="Y62" s="117">
        <f t="shared" si="23"/>
        <v>0.73803371865369904</v>
      </c>
      <c r="DA62" s="129" t="s">
        <v>3476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0.42175971209092428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9.9831381568038668E-2</v>
      </c>
      <c r="I63" s="122">
        <f t="shared" si="24"/>
        <v>1.9095624187886084</v>
      </c>
      <c r="J63" s="122">
        <f t="shared" si="24"/>
        <v>8.1171383876121279</v>
      </c>
      <c r="K63" s="122">
        <f t="shared" si="24"/>
        <v>5.4630967057601296</v>
      </c>
      <c r="L63" s="122">
        <f t="shared" si="24"/>
        <v>0.4020765255946146</v>
      </c>
      <c r="M63" s="122">
        <f t="shared" si="24"/>
        <v>0</v>
      </c>
      <c r="N63" s="122">
        <f t="shared" si="24"/>
        <v>0</v>
      </c>
      <c r="O63" s="122">
        <f t="shared" si="24"/>
        <v>4.4773196196479098E-2</v>
      </c>
      <c r="P63" s="122">
        <f t="shared" si="24"/>
        <v>0.48871066484023312</v>
      </c>
      <c r="Q63" s="122">
        <f t="shared" si="24"/>
        <v>0.18243495814586541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:Y63" si="26">SUM(W64:W65)</f>
        <v>0</v>
      </c>
      <c r="X63" s="122">
        <f t="shared" si="26"/>
        <v>0.2220060744512195</v>
      </c>
      <c r="Y63" s="122">
        <f t="shared" si="26"/>
        <v>0.59000702865163446</v>
      </c>
      <c r="DA63" s="130" t="s">
        <v>3477</v>
      </c>
    </row>
    <row r="64" spans="1:105" ht="12" customHeight="1" x14ac:dyDescent="0.25">
      <c r="A64" s="97" t="s">
        <v>212</v>
      </c>
      <c r="B64" s="98"/>
      <c r="C64" s="98">
        <v>0.41205696635164146</v>
      </c>
      <c r="D64" s="98">
        <v>0</v>
      </c>
      <c r="E64" s="98">
        <v>0</v>
      </c>
      <c r="F64" s="98">
        <v>0</v>
      </c>
      <c r="G64" s="98">
        <v>0</v>
      </c>
      <c r="H64" s="98">
        <v>9.7790461203668827E-2</v>
      </c>
      <c r="I64" s="98">
        <v>1.8713677195496283</v>
      </c>
      <c r="J64" s="98">
        <v>7.9572228818045394</v>
      </c>
      <c r="K64" s="98">
        <v>5.3575436628507935</v>
      </c>
      <c r="L64" s="98">
        <v>0.39435524547903095</v>
      </c>
      <c r="M64" s="98">
        <v>0</v>
      </c>
      <c r="N64" s="98">
        <v>0</v>
      </c>
      <c r="O64" s="98">
        <v>4.3948546157460674E-2</v>
      </c>
      <c r="P64" s="98">
        <v>0.47984844042950431</v>
      </c>
      <c r="Q64" s="98">
        <v>0.17915703143922709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X64" s="98">
        <v>0.21810245144004989</v>
      </c>
      <c r="Y64" s="98">
        <v>0.57962902537890848</v>
      </c>
      <c r="DA64" s="63" t="s">
        <v>3478</v>
      </c>
    </row>
    <row r="65" spans="1:105" ht="12" customHeight="1" x14ac:dyDescent="0.25">
      <c r="A65" s="97" t="s">
        <v>53</v>
      </c>
      <c r="B65" s="98"/>
      <c r="C65" s="98">
        <v>9.702745739282809E-3</v>
      </c>
      <c r="D65" s="98">
        <v>0</v>
      </c>
      <c r="E65" s="98">
        <v>0</v>
      </c>
      <c r="F65" s="98">
        <v>0</v>
      </c>
      <c r="G65" s="98">
        <v>0</v>
      </c>
      <c r="H65" s="98">
        <v>2.0409203643698358E-3</v>
      </c>
      <c r="I65" s="98">
        <v>3.8194699238980181E-2</v>
      </c>
      <c r="J65" s="98">
        <v>0.15991550580758898</v>
      </c>
      <c r="K65" s="98">
        <v>0.10555304290933645</v>
      </c>
      <c r="L65" s="98">
        <v>7.7212801155836447E-3</v>
      </c>
      <c r="M65" s="98">
        <v>0</v>
      </c>
      <c r="N65" s="98">
        <v>0</v>
      </c>
      <c r="O65" s="98">
        <v>8.2465003901842034E-4</v>
      </c>
      <c r="P65" s="98">
        <v>8.8622244107287914E-3</v>
      </c>
      <c r="Q65" s="98">
        <v>3.277926706638306E-3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3.903623011169617E-3</v>
      </c>
      <c r="Y65" s="98">
        <v>1.0378003272726014E-2</v>
      </c>
      <c r="DA65" s="63" t="s">
        <v>3479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2.7818094821744031E-5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3.0741454167809544E-5</v>
      </c>
      <c r="I66" s="122">
        <f t="shared" si="27"/>
        <v>7.8757026115942256E-4</v>
      </c>
      <c r="J66" s="122">
        <f t="shared" si="27"/>
        <v>5.7354888167926693E-4</v>
      </c>
      <c r="K66" s="122">
        <f t="shared" si="27"/>
        <v>9.883631349677153E-4</v>
      </c>
      <c r="L66" s="122">
        <f t="shared" si="27"/>
        <v>1.7854632361640719E-4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3.6362284784858704E-4</v>
      </c>
      <c r="Q66" s="122">
        <f t="shared" si="27"/>
        <v>6.9499958272292511E-5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1.0186287808134523E-4</v>
      </c>
      <c r="Y66" s="122">
        <f t="shared" si="27"/>
        <v>1.3043113863707824E-4</v>
      </c>
      <c r="DA66" s="130" t="s">
        <v>3480</v>
      </c>
    </row>
    <row r="67" spans="1:105" ht="12" customHeight="1" x14ac:dyDescent="0.25">
      <c r="A67" s="97" t="s">
        <v>53</v>
      </c>
      <c r="B67" s="98"/>
      <c r="C67" s="98">
        <v>2.7818094821744031E-5</v>
      </c>
      <c r="D67" s="98">
        <v>0</v>
      </c>
      <c r="E67" s="98">
        <v>0</v>
      </c>
      <c r="F67" s="98">
        <v>0</v>
      </c>
      <c r="G67" s="98">
        <v>0</v>
      </c>
      <c r="H67" s="98">
        <v>3.0741454167809544E-5</v>
      </c>
      <c r="I67" s="98">
        <v>7.8757026115942256E-4</v>
      </c>
      <c r="J67" s="98">
        <v>5.7354888167926693E-4</v>
      </c>
      <c r="K67" s="98">
        <v>9.883631349677153E-4</v>
      </c>
      <c r="L67" s="98">
        <v>1.7854632361640719E-4</v>
      </c>
      <c r="M67" s="98">
        <v>0</v>
      </c>
      <c r="N67" s="98">
        <v>0</v>
      </c>
      <c r="O67" s="98">
        <v>0</v>
      </c>
      <c r="P67" s="98">
        <v>3.6362284784858704E-4</v>
      </c>
      <c r="Q67" s="98">
        <v>6.9499958272292511E-5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1.0186287808134523E-4</v>
      </c>
      <c r="Y67" s="98">
        <v>1.3043113863707824E-4</v>
      </c>
      <c r="DA67" s="63" t="s">
        <v>3481</v>
      </c>
    </row>
    <row r="68" spans="1:105" ht="12" customHeight="1" x14ac:dyDescent="0.25">
      <c r="A68" s="121" t="s">
        <v>55</v>
      </c>
      <c r="B68" s="122"/>
      <c r="C68" s="122">
        <v>2.8313713885586352E-2</v>
      </c>
      <c r="D68" s="122">
        <v>0</v>
      </c>
      <c r="E68" s="122">
        <v>0</v>
      </c>
      <c r="F68" s="122">
        <v>0</v>
      </c>
      <c r="G68" s="122">
        <v>0</v>
      </c>
      <c r="H68" s="122">
        <v>8.0748723550917358E-3</v>
      </c>
      <c r="I68" s="122">
        <v>0.14016186548629375</v>
      </c>
      <c r="J68" s="122">
        <v>0.55577888389462726</v>
      </c>
      <c r="K68" s="122">
        <v>0.38620681953911878</v>
      </c>
      <c r="L68" s="122">
        <v>2.3490619561829504E-2</v>
      </c>
      <c r="M68" s="122">
        <v>0</v>
      </c>
      <c r="N68" s="122">
        <v>0</v>
      </c>
      <c r="O68" s="122">
        <v>3.5123055201169424E-3</v>
      </c>
      <c r="P68" s="122">
        <v>4.2548998947410897E-2</v>
      </c>
      <c r="Q68" s="122">
        <v>1.7491039129449014E-2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X68" s="122">
        <v>3.9981703680663727E-2</v>
      </c>
      <c r="Y68" s="122">
        <v>0.12035785258994916</v>
      </c>
      <c r="DA68" s="130" t="s">
        <v>3482</v>
      </c>
    </row>
    <row r="69" spans="1:105" ht="12" customHeight="1" x14ac:dyDescent="0.25">
      <c r="A69" s="97" t="s">
        <v>134</v>
      </c>
      <c r="B69" s="98"/>
      <c r="C69" s="98">
        <v>2.4646974247336181E-2</v>
      </c>
      <c r="D69" s="98">
        <v>0</v>
      </c>
      <c r="E69" s="98">
        <v>0</v>
      </c>
      <c r="F69" s="98">
        <v>0</v>
      </c>
      <c r="G69" s="98">
        <v>0</v>
      </c>
      <c r="H69" s="98">
        <v>2.4465434639778395E-3</v>
      </c>
      <c r="I69" s="98">
        <v>0.13199088085852653</v>
      </c>
      <c r="J69" s="98">
        <v>0.53845552776279804</v>
      </c>
      <c r="K69" s="98">
        <v>0.37502970030487304</v>
      </c>
      <c r="L69" s="98">
        <v>2.3490619561829504E-2</v>
      </c>
      <c r="M69" s="98">
        <v>0</v>
      </c>
      <c r="N69" s="98">
        <v>0</v>
      </c>
      <c r="O69" s="98">
        <v>2.0311001014927952E-3</v>
      </c>
      <c r="P69" s="98">
        <v>3.0983375100144282E-2</v>
      </c>
      <c r="Q69" s="98">
        <v>5.0639164155378575E-3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3.8709323958873797E-2</v>
      </c>
      <c r="Y69" s="98">
        <v>0.11494752159889948</v>
      </c>
      <c r="DA69" s="63" t="s">
        <v>3483</v>
      </c>
    </row>
    <row r="70" spans="1:105" ht="12" customHeight="1" x14ac:dyDescent="0.25">
      <c r="A70" s="97" t="s">
        <v>133</v>
      </c>
      <c r="B70" s="98"/>
      <c r="C70" s="98">
        <v>1.4584310050960817E-4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1.4208337175955425E-4</v>
      </c>
      <c r="J70" s="98">
        <v>1.7858976721473524E-3</v>
      </c>
      <c r="K70" s="98">
        <v>7.3764200695437647E-4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1.747365915466976E-4</v>
      </c>
      <c r="DA70" s="63" t="s">
        <v>3484</v>
      </c>
    </row>
    <row r="71" spans="1:105" ht="12" customHeight="1" x14ac:dyDescent="0.25">
      <c r="A71" s="100" t="s">
        <v>212</v>
      </c>
      <c r="B71" s="101"/>
      <c r="C71" s="101">
        <v>1.0188569693946201E-4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8.7389087864700907E-5</v>
      </c>
      <c r="J71" s="101">
        <v>1.0901782509943391E-3</v>
      </c>
      <c r="K71" s="101">
        <v>4.5408592527019679E-4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1.2776534101478852E-4</v>
      </c>
      <c r="DA71" s="131" t="s">
        <v>3485</v>
      </c>
    </row>
    <row r="72" spans="1:105" ht="12" customHeight="1" x14ac:dyDescent="0.25">
      <c r="A72" s="103" t="s">
        <v>52</v>
      </c>
      <c r="B72" s="104"/>
      <c r="C72" s="104">
        <v>4.3957403570146152E-5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5.4694283894853354E-5</v>
      </c>
      <c r="J72" s="104">
        <v>6.9571942115301342E-4</v>
      </c>
      <c r="K72" s="104">
        <v>2.8355608168417968E-4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4.6971250531909076E-5</v>
      </c>
      <c r="DA72" s="132" t="s">
        <v>3486</v>
      </c>
    </row>
    <row r="73" spans="1:105" ht="12" customHeight="1" x14ac:dyDescent="0.25">
      <c r="A73" s="106" t="s">
        <v>122</v>
      </c>
      <c r="B73" s="101"/>
      <c r="C73" s="101">
        <v>3.2008153045523916E-3</v>
      </c>
      <c r="D73" s="101">
        <v>0</v>
      </c>
      <c r="E73" s="101">
        <v>0</v>
      </c>
      <c r="F73" s="101">
        <v>0</v>
      </c>
      <c r="G73" s="101">
        <v>0</v>
      </c>
      <c r="H73" s="101">
        <v>5.0792236058448889E-3</v>
      </c>
      <c r="I73" s="101">
        <v>4.5581213429798052E-3</v>
      </c>
      <c r="J73" s="101">
        <v>1.2504764306622536E-2</v>
      </c>
      <c r="K73" s="101">
        <v>9.5749457723217409E-3</v>
      </c>
      <c r="L73" s="101">
        <v>0</v>
      </c>
      <c r="M73" s="101">
        <v>0</v>
      </c>
      <c r="N73" s="101">
        <v>0</v>
      </c>
      <c r="O73" s="101">
        <v>1.2590673373695938E-3</v>
      </c>
      <c r="P73" s="101">
        <v>9.6380351636733402E-3</v>
      </c>
      <c r="Q73" s="101">
        <v>1.0181499393901965E-2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1.1027102787597525E-3</v>
      </c>
      <c r="Y73" s="101">
        <v>4.7119981046845113E-3</v>
      </c>
      <c r="DA73" s="131" t="s">
        <v>3487</v>
      </c>
    </row>
    <row r="74" spans="1:105" ht="12" customHeight="1" x14ac:dyDescent="0.25">
      <c r="A74" s="107" t="s">
        <v>121</v>
      </c>
      <c r="B74" s="104"/>
      <c r="C74" s="104">
        <v>3.2008123318817043E-4</v>
      </c>
      <c r="D74" s="104">
        <v>0</v>
      </c>
      <c r="E74" s="104">
        <v>0</v>
      </c>
      <c r="F74" s="104">
        <v>0</v>
      </c>
      <c r="G74" s="104">
        <v>0</v>
      </c>
      <c r="H74" s="104">
        <v>5.4910528526900778E-4</v>
      </c>
      <c r="I74" s="104">
        <v>3.4707799130278489E-3</v>
      </c>
      <c r="J74" s="104">
        <v>3.0326941530593879E-3</v>
      </c>
      <c r="K74" s="104">
        <v>8.6453145496963129E-4</v>
      </c>
      <c r="L74" s="104">
        <v>0</v>
      </c>
      <c r="M74" s="104">
        <v>0</v>
      </c>
      <c r="N74" s="104">
        <v>0</v>
      </c>
      <c r="O74" s="104">
        <v>2.2213808125455325E-4</v>
      </c>
      <c r="P74" s="104">
        <v>1.9275886835932762E-3</v>
      </c>
      <c r="Q74" s="104">
        <v>2.245623320009191E-3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1.6966944303018242E-4</v>
      </c>
      <c r="Y74" s="104">
        <v>5.2359629481846953E-4</v>
      </c>
      <c r="DA74" s="132" t="s">
        <v>3488</v>
      </c>
    </row>
    <row r="75" spans="1:105" ht="12" customHeight="1" x14ac:dyDescent="0.25">
      <c r="A75" s="108" t="s">
        <v>53</v>
      </c>
      <c r="B75" s="98"/>
      <c r="C75" s="98">
        <v>2.2358348643768437E-4</v>
      </c>
      <c r="D75" s="98">
        <v>0</v>
      </c>
      <c r="E75" s="98">
        <v>0</v>
      </c>
      <c r="F75" s="98">
        <v>0</v>
      </c>
      <c r="G75" s="98">
        <v>0</v>
      </c>
      <c r="H75" s="98">
        <v>3.4224637263647641E-4</v>
      </c>
      <c r="I75" s="98">
        <v>2.1360358985112304E-3</v>
      </c>
      <c r="J75" s="98">
        <v>1.8503189799137392E-3</v>
      </c>
      <c r="K75" s="98">
        <v>5.3175160081598942E-4</v>
      </c>
      <c r="L75" s="98">
        <v>0</v>
      </c>
      <c r="M75" s="98">
        <v>0</v>
      </c>
      <c r="N75" s="98">
        <v>0</v>
      </c>
      <c r="O75" s="98">
        <v>1.3697820956032949E-4</v>
      </c>
      <c r="P75" s="98">
        <v>1.1928850618218329E-3</v>
      </c>
      <c r="Q75" s="98">
        <v>1.4507250731751033E-3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1.230662209804028E-4</v>
      </c>
      <c r="Y75" s="98">
        <v>3.8277768338206908E-4</v>
      </c>
      <c r="DA75" s="63" t="s">
        <v>3489</v>
      </c>
    </row>
    <row r="76" spans="1:105" ht="12" customHeight="1" x14ac:dyDescent="0.25">
      <c r="A76" s="108" t="s">
        <v>52</v>
      </c>
      <c r="B76" s="98"/>
      <c r="C76" s="98">
        <v>9.6497746750486094E-5</v>
      </c>
      <c r="D76" s="98">
        <v>0</v>
      </c>
      <c r="E76" s="98">
        <v>0</v>
      </c>
      <c r="F76" s="98">
        <v>0</v>
      </c>
      <c r="G76" s="98">
        <v>0</v>
      </c>
      <c r="H76" s="98">
        <v>2.068589126325314E-4</v>
      </c>
      <c r="I76" s="98">
        <v>1.3347440145166183E-3</v>
      </c>
      <c r="J76" s="98">
        <v>1.1823751731456489E-3</v>
      </c>
      <c r="K76" s="98">
        <v>3.3277985415364187E-4</v>
      </c>
      <c r="L76" s="98">
        <v>0</v>
      </c>
      <c r="M76" s="98">
        <v>0</v>
      </c>
      <c r="N76" s="98">
        <v>0</v>
      </c>
      <c r="O76" s="98">
        <v>8.5159871694223777E-5</v>
      </c>
      <c r="P76" s="98">
        <v>7.3470362177144343E-4</v>
      </c>
      <c r="Q76" s="98">
        <v>7.9489824683408783E-4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4.6603222049779613E-5</v>
      </c>
      <c r="Y76" s="98">
        <v>1.4081861143640047E-4</v>
      </c>
      <c r="DA76" s="63" t="s">
        <v>3490</v>
      </c>
    </row>
    <row r="77" spans="1:105" ht="12" customHeight="1" x14ac:dyDescent="0.25">
      <c r="A77" s="121" t="s">
        <v>54</v>
      </c>
      <c r="B77" s="122"/>
      <c r="C77" s="122">
        <v>4.6283037851750841E-3</v>
      </c>
      <c r="D77" s="122">
        <v>0</v>
      </c>
      <c r="E77" s="122">
        <v>0</v>
      </c>
      <c r="F77" s="122">
        <v>0</v>
      </c>
      <c r="G77" s="122">
        <v>0</v>
      </c>
      <c r="H77" s="122">
        <v>1.305941661328117E-3</v>
      </c>
      <c r="I77" s="122">
        <v>2.5669754276874748E-2</v>
      </c>
      <c r="J77" s="122">
        <v>0.10417861019983915</v>
      </c>
      <c r="K77" s="122">
        <v>7.5743764498223384E-2</v>
      </c>
      <c r="L77" s="122">
        <v>5.0401901253317796E-3</v>
      </c>
      <c r="M77" s="122">
        <v>0</v>
      </c>
      <c r="N77" s="122">
        <v>0</v>
      </c>
      <c r="O77" s="122">
        <v>7.4956287584763243E-4</v>
      </c>
      <c r="P77" s="122">
        <v>9.245811342509758E-3</v>
      </c>
      <c r="Q77" s="122">
        <v>3.8817816974055174E-3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X77" s="122">
        <v>9.4729366049700926E-3</v>
      </c>
      <c r="Y77" s="122">
        <v>2.7538406273478366E-2</v>
      </c>
      <c r="DA77" s="130" t="s">
        <v>3491</v>
      </c>
    </row>
    <row r="78" spans="1:105" ht="12" customHeight="1" x14ac:dyDescent="0.25">
      <c r="A78" s="97" t="s">
        <v>189</v>
      </c>
      <c r="B78" s="98"/>
      <c r="C78" s="98">
        <v>4.0272568331633793E-3</v>
      </c>
      <c r="D78" s="98">
        <v>0</v>
      </c>
      <c r="E78" s="98">
        <v>0</v>
      </c>
      <c r="F78" s="98">
        <v>0</v>
      </c>
      <c r="G78" s="98">
        <v>0</v>
      </c>
      <c r="H78" s="98">
        <v>1.2807996099890142E-3</v>
      </c>
      <c r="I78" s="98">
        <v>2.4906720756515746E-2</v>
      </c>
      <c r="J78" s="98">
        <v>0.10113224281555794</v>
      </c>
      <c r="K78" s="98">
        <v>7.3819707027836426E-2</v>
      </c>
      <c r="L78" s="98">
        <v>4.813102677653564E-3</v>
      </c>
      <c r="M78" s="98">
        <v>0</v>
      </c>
      <c r="N78" s="98">
        <v>0</v>
      </c>
      <c r="O78" s="98">
        <v>7.0122612878571722E-4</v>
      </c>
      <c r="P78" s="98">
        <v>8.5864373663595058E-3</v>
      </c>
      <c r="Q78" s="98">
        <v>3.6026550326170108E-3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X78" s="98">
        <v>9.1166037528902615E-3</v>
      </c>
      <c r="Y78" s="98">
        <v>2.6376009950576713E-2</v>
      </c>
      <c r="DA78" s="63" t="s">
        <v>3492</v>
      </c>
    </row>
    <row r="79" spans="1:105" ht="12" customHeight="1" x14ac:dyDescent="0.25">
      <c r="A79" s="109" t="s">
        <v>120</v>
      </c>
      <c r="B79" s="33"/>
      <c r="C79" s="33">
        <v>6.0104695201170465E-4</v>
      </c>
      <c r="D79" s="33">
        <v>0</v>
      </c>
      <c r="E79" s="33">
        <v>0</v>
      </c>
      <c r="F79" s="33">
        <v>0</v>
      </c>
      <c r="G79" s="33">
        <v>0</v>
      </c>
      <c r="H79" s="33">
        <v>2.5142051339102895E-5</v>
      </c>
      <c r="I79" s="33">
        <v>7.6303352035900392E-4</v>
      </c>
      <c r="J79" s="33">
        <v>3.0463673842812153E-3</v>
      </c>
      <c r="K79" s="33">
        <v>1.9240574703869614E-3</v>
      </c>
      <c r="L79" s="33">
        <v>2.2708744767821598E-4</v>
      </c>
      <c r="M79" s="33">
        <v>0</v>
      </c>
      <c r="N79" s="33">
        <v>0</v>
      </c>
      <c r="O79" s="33">
        <v>4.8336747061915184E-5</v>
      </c>
      <c r="P79" s="33">
        <v>6.593739761502522E-4</v>
      </c>
      <c r="Q79" s="33">
        <v>2.7912666478850656E-4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3.5633285207983193E-4</v>
      </c>
      <c r="Y79" s="33">
        <v>1.1623963229016514E-3</v>
      </c>
      <c r="DA79" s="60" t="s">
        <v>3493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2.281230110493802</v>
      </c>
      <c r="D81" s="117">
        <f t="shared" si="28"/>
        <v>6.2185908896060855</v>
      </c>
      <c r="E81" s="117">
        <f t="shared" si="28"/>
        <v>6.9739080340529611</v>
      </c>
      <c r="F81" s="117">
        <f t="shared" si="28"/>
        <v>8.0551807131413398</v>
      </c>
      <c r="G81" s="117">
        <f t="shared" si="28"/>
        <v>8.5694078384641621</v>
      </c>
      <c r="H81" s="117">
        <f t="shared" si="28"/>
        <v>7.7637829261533815</v>
      </c>
      <c r="I81" s="117">
        <f t="shared" si="28"/>
        <v>9.9258103312894868</v>
      </c>
      <c r="J81" s="117">
        <f t="shared" si="28"/>
        <v>14.879146000084193</v>
      </c>
      <c r="K81" s="117">
        <f t="shared" si="28"/>
        <v>21.036605230577045</v>
      </c>
      <c r="L81" s="117">
        <f t="shared" si="28"/>
        <v>15.408890447850839</v>
      </c>
      <c r="M81" s="117">
        <f t="shared" si="28"/>
        <v>38.967998522773186</v>
      </c>
      <c r="N81" s="117">
        <f t="shared" si="28"/>
        <v>20.693684220836683</v>
      </c>
      <c r="O81" s="117">
        <f t="shared" si="28"/>
        <v>10.043210490289072</v>
      </c>
      <c r="P81" s="117">
        <f t="shared" si="28"/>
        <v>0</v>
      </c>
      <c r="Q81" s="117">
        <f t="shared" si="28"/>
        <v>2.0398582485470462</v>
      </c>
      <c r="R81" s="117">
        <f t="shared" ref="R81:V81" si="29">R82+R85+R87+R100</f>
        <v>2.7180932867351046</v>
      </c>
      <c r="S81" s="117">
        <f t="shared" si="29"/>
        <v>4.0315876152906371</v>
      </c>
      <c r="T81" s="117">
        <f t="shared" si="29"/>
        <v>6.0287350820655403</v>
      </c>
      <c r="U81" s="117">
        <f t="shared" si="29"/>
        <v>12.565054516470472</v>
      </c>
      <c r="V81" s="117">
        <f t="shared" si="29"/>
        <v>18.875099367086349</v>
      </c>
      <c r="W81" s="117">
        <f t="shared" ref="W81:Y81" si="30">W82+W85+W87+W100</f>
        <v>14.129439152086883</v>
      </c>
      <c r="X81" s="117">
        <f t="shared" si="30"/>
        <v>13.069738737129097</v>
      </c>
      <c r="Y81" s="117">
        <f t="shared" si="30"/>
        <v>8.6786640541667825</v>
      </c>
      <c r="DA81" s="129" t="s">
        <v>3494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2.1117063673168226</v>
      </c>
      <c r="D82" s="122">
        <f t="shared" si="31"/>
        <v>5.7561241603487616</v>
      </c>
      <c r="E82" s="122">
        <f t="shared" si="31"/>
        <v>6.4611608473318567</v>
      </c>
      <c r="F82" s="122">
        <f t="shared" si="31"/>
        <v>7.4406780782695146</v>
      </c>
      <c r="G82" s="122">
        <f t="shared" si="31"/>
        <v>7.936055085851299</v>
      </c>
      <c r="H82" s="122">
        <f t="shared" si="31"/>
        <v>7.1661536091149616</v>
      </c>
      <c r="I82" s="122">
        <f t="shared" si="31"/>
        <v>9.1435549925454946</v>
      </c>
      <c r="J82" s="122">
        <f t="shared" si="31"/>
        <v>13.760039393085947</v>
      </c>
      <c r="K82" s="122">
        <f t="shared" si="31"/>
        <v>19.358007874975012</v>
      </c>
      <c r="L82" s="122">
        <f t="shared" si="31"/>
        <v>14.282978131750804</v>
      </c>
      <c r="M82" s="122">
        <f t="shared" si="31"/>
        <v>36.088500743093128</v>
      </c>
      <c r="N82" s="122">
        <f t="shared" si="31"/>
        <v>19.171507228651212</v>
      </c>
      <c r="O82" s="122">
        <f t="shared" si="31"/>
        <v>9.1711512030545865</v>
      </c>
      <c r="P82" s="122">
        <f t="shared" si="31"/>
        <v>0</v>
      </c>
      <c r="Q82" s="122">
        <f t="shared" si="31"/>
        <v>1.8227334553048071</v>
      </c>
      <c r="R82" s="122">
        <f t="shared" ref="R82:V82" si="32">SUM(R83:R84)</f>
        <v>2.4066774657936802</v>
      </c>
      <c r="S82" s="122">
        <f t="shared" si="32"/>
        <v>3.5720412124717846</v>
      </c>
      <c r="T82" s="122">
        <f t="shared" si="32"/>
        <v>5.2291469118112914</v>
      </c>
      <c r="U82" s="122">
        <f t="shared" si="32"/>
        <v>10.785080699559536</v>
      </c>
      <c r="V82" s="122">
        <f t="shared" si="32"/>
        <v>16.216576335522007</v>
      </c>
      <c r="W82" s="122">
        <f t="shared" ref="W82:Y82" si="33">SUM(W83:W84)</f>
        <v>12.009401872291001</v>
      </c>
      <c r="X82" s="122">
        <f t="shared" si="33"/>
        <v>10.796470605949121</v>
      </c>
      <c r="Y82" s="122">
        <f t="shared" si="33"/>
        <v>6.9688829731291504</v>
      </c>
      <c r="DA82" s="130" t="s">
        <v>3495</v>
      </c>
    </row>
    <row r="83" spans="1:105" ht="12" customHeight="1" x14ac:dyDescent="0.25">
      <c r="A83" s="97" t="s">
        <v>199</v>
      </c>
      <c r="B83" s="98"/>
      <c r="C83" s="98">
        <v>2.0920021356538983</v>
      </c>
      <c r="D83" s="98">
        <v>5.7038591322021031</v>
      </c>
      <c r="E83" s="98">
        <v>6.403858507230745</v>
      </c>
      <c r="F83" s="98">
        <v>7.3767468522975319</v>
      </c>
      <c r="G83" s="98">
        <v>7.8684621131333063</v>
      </c>
      <c r="H83" s="98">
        <v>7.1068248630979127</v>
      </c>
      <c r="I83" s="98">
        <v>9.0695113389721751</v>
      </c>
      <c r="J83" s="98">
        <v>13.650307848977009</v>
      </c>
      <c r="K83" s="98">
        <v>19.206645978205831</v>
      </c>
      <c r="L83" s="98">
        <v>14.171985949383473</v>
      </c>
      <c r="M83" s="98">
        <v>35.811884194775324</v>
      </c>
      <c r="N83" s="98">
        <v>19.025445512456159</v>
      </c>
      <c r="O83" s="98">
        <v>9.1028290492003414</v>
      </c>
      <c r="P83" s="98">
        <v>0</v>
      </c>
      <c r="Q83" s="98">
        <v>1.8094905978884261</v>
      </c>
      <c r="R83" s="98">
        <v>2.389325844848853</v>
      </c>
      <c r="S83" s="98">
        <v>3.5466225471555002</v>
      </c>
      <c r="T83" s="98">
        <v>5.192099724339057</v>
      </c>
      <c r="U83" s="98">
        <v>10.70855988743428</v>
      </c>
      <c r="V83" s="98">
        <v>16.10164252372013</v>
      </c>
      <c r="W83" s="98">
        <v>11.924231278550582</v>
      </c>
      <c r="X83" s="98">
        <v>10.719725449420187</v>
      </c>
      <c r="Y83" s="98">
        <v>6.9193279611598726</v>
      </c>
      <c r="DA83" s="63" t="s">
        <v>3496</v>
      </c>
    </row>
    <row r="84" spans="1:105" ht="12" customHeight="1" x14ac:dyDescent="0.25">
      <c r="A84" s="97" t="s">
        <v>53</v>
      </c>
      <c r="B84" s="98"/>
      <c r="C84" s="98">
        <v>1.9704231662924329E-2</v>
      </c>
      <c r="D84" s="98">
        <v>5.2265028146658413E-2</v>
      </c>
      <c r="E84" s="98">
        <v>5.7302340101111258E-2</v>
      </c>
      <c r="F84" s="98">
        <v>6.3931225971982891E-2</v>
      </c>
      <c r="G84" s="98">
        <v>6.7592972717992916E-2</v>
      </c>
      <c r="H84" s="98">
        <v>5.9328746017049086E-2</v>
      </c>
      <c r="I84" s="98">
        <v>7.4043653573319199E-2</v>
      </c>
      <c r="J84" s="98">
        <v>0.10973154410893782</v>
      </c>
      <c r="K84" s="98">
        <v>0.15136189676918024</v>
      </c>
      <c r="L84" s="98">
        <v>0.11099218236733092</v>
      </c>
      <c r="M84" s="98">
        <v>0.27661654831780119</v>
      </c>
      <c r="N84" s="98">
        <v>0.1460617161950519</v>
      </c>
      <c r="O84" s="98">
        <v>6.8322153854245282E-2</v>
      </c>
      <c r="P84" s="98">
        <v>0</v>
      </c>
      <c r="Q84" s="98">
        <v>1.3242857416380899E-2</v>
      </c>
      <c r="R84" s="98">
        <v>1.7351620944827239E-2</v>
      </c>
      <c r="S84" s="98">
        <v>2.5418665316284641E-2</v>
      </c>
      <c r="T84" s="98">
        <v>3.7047187472234705E-2</v>
      </c>
      <c r="U84" s="98">
        <v>7.6520812125257034E-2</v>
      </c>
      <c r="V84" s="98">
        <v>0.11493381180187577</v>
      </c>
      <c r="W84" s="98">
        <v>8.517059374041823E-2</v>
      </c>
      <c r="X84" s="98">
        <v>7.6745156528934086E-2</v>
      </c>
      <c r="Y84" s="98">
        <v>4.9555011969277911E-2</v>
      </c>
      <c r="DA84" s="63" t="s">
        <v>3497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1.9472666375220819E-4</v>
      </c>
      <c r="D85" s="122">
        <f t="shared" si="34"/>
        <v>5.1009475126147024E-4</v>
      </c>
      <c r="E85" s="122">
        <f t="shared" si="34"/>
        <v>6.0749458232537898E-4</v>
      </c>
      <c r="F85" s="122">
        <f t="shared" si="34"/>
        <v>9.7524041858439571E-4</v>
      </c>
      <c r="G85" s="122">
        <f t="shared" si="34"/>
        <v>1.8866938960987651E-3</v>
      </c>
      <c r="H85" s="122">
        <f t="shared" si="34"/>
        <v>2.3670919709213346E-3</v>
      </c>
      <c r="I85" s="122">
        <f t="shared" si="34"/>
        <v>2.7092416983884133E-3</v>
      </c>
      <c r="J85" s="122">
        <f t="shared" si="34"/>
        <v>1.0458832548268986E-3</v>
      </c>
      <c r="K85" s="122">
        <f t="shared" si="34"/>
        <v>4.4305933636483788E-3</v>
      </c>
      <c r="L85" s="122">
        <f t="shared" si="34"/>
        <v>9.2129902986066124E-3</v>
      </c>
      <c r="M85" s="122">
        <f t="shared" si="34"/>
        <v>1.1614261493974321E-2</v>
      </c>
      <c r="N85" s="122">
        <f t="shared" si="34"/>
        <v>9.810968384080531E-3</v>
      </c>
      <c r="O85" s="122">
        <f t="shared" si="34"/>
        <v>3.2857419570566484E-3</v>
      </c>
      <c r="P85" s="122">
        <f t="shared" si="34"/>
        <v>0</v>
      </c>
      <c r="Q85" s="122">
        <f t="shared" si="34"/>
        <v>6.94999582722925E-4</v>
      </c>
      <c r="R85" s="122">
        <f t="shared" si="34"/>
        <v>6.1738921701184359E-4</v>
      </c>
      <c r="S85" s="122">
        <f t="shared" si="34"/>
        <v>2.1835509254991155E-3</v>
      </c>
      <c r="T85" s="122">
        <f t="shared" si="34"/>
        <v>1.9956418371397285E-3</v>
      </c>
      <c r="U85" s="122">
        <f t="shared" si="34"/>
        <v>7.1182717194317952E-3</v>
      </c>
      <c r="V85" s="122">
        <f t="shared" si="34"/>
        <v>1.9853967007052328E-2</v>
      </c>
      <c r="W85" s="122">
        <f t="shared" si="34"/>
        <v>3.5714461075312168E-3</v>
      </c>
      <c r="X85" s="122">
        <f t="shared" si="34"/>
        <v>5.0252353186796984E-3</v>
      </c>
      <c r="Y85" s="122">
        <f t="shared" si="34"/>
        <v>1.4673503096671301E-3</v>
      </c>
      <c r="DA85" s="130" t="s">
        <v>3498</v>
      </c>
    </row>
    <row r="86" spans="1:105" ht="12" customHeight="1" x14ac:dyDescent="0.25">
      <c r="A86" s="97" t="s">
        <v>53</v>
      </c>
      <c r="B86" s="98"/>
      <c r="C86" s="98">
        <v>1.9472666375220819E-4</v>
      </c>
      <c r="D86" s="98">
        <v>5.1009475126147024E-4</v>
      </c>
      <c r="E86" s="98">
        <v>6.0749458232537898E-4</v>
      </c>
      <c r="F86" s="98">
        <v>9.7524041858439571E-4</v>
      </c>
      <c r="G86" s="98">
        <v>1.8866938960987651E-3</v>
      </c>
      <c r="H86" s="98">
        <v>2.3670919709213346E-3</v>
      </c>
      <c r="I86" s="98">
        <v>2.7092416983884133E-3</v>
      </c>
      <c r="J86" s="98">
        <v>1.0458832548268986E-3</v>
      </c>
      <c r="K86" s="98">
        <v>4.4305933636483788E-3</v>
      </c>
      <c r="L86" s="98">
        <v>9.2129902986066124E-3</v>
      </c>
      <c r="M86" s="98">
        <v>1.1614261493974321E-2</v>
      </c>
      <c r="N86" s="98">
        <v>9.810968384080531E-3</v>
      </c>
      <c r="O86" s="98">
        <v>3.2857419570566484E-3</v>
      </c>
      <c r="P86" s="98">
        <v>0</v>
      </c>
      <c r="Q86" s="98">
        <v>6.94999582722925E-4</v>
      </c>
      <c r="R86" s="98">
        <v>6.1738921701184359E-4</v>
      </c>
      <c r="S86" s="98">
        <v>2.1835509254991155E-3</v>
      </c>
      <c r="T86" s="98">
        <v>1.9956418371397285E-3</v>
      </c>
      <c r="U86" s="98">
        <v>7.1182717194317952E-3</v>
      </c>
      <c r="V86" s="98">
        <v>1.9853967007052328E-2</v>
      </c>
      <c r="W86" s="98">
        <v>3.5714461075312168E-3</v>
      </c>
      <c r="X86" s="98">
        <v>5.0252353186796984E-3</v>
      </c>
      <c r="Y86" s="98">
        <v>1.4673503096671301E-3</v>
      </c>
      <c r="DA86" s="63" t="s">
        <v>3499</v>
      </c>
    </row>
    <row r="87" spans="1:105" ht="12" customHeight="1" x14ac:dyDescent="0.25">
      <c r="A87" s="121" t="s">
        <v>55</v>
      </c>
      <c r="B87" s="122"/>
      <c r="C87" s="122">
        <v>0.14464391274727292</v>
      </c>
      <c r="D87" s="122">
        <v>0.3952287363542033</v>
      </c>
      <c r="E87" s="122">
        <v>0.43618912971922308</v>
      </c>
      <c r="F87" s="122">
        <v>0.52026654304208297</v>
      </c>
      <c r="G87" s="122">
        <v>0.53514096054496108</v>
      </c>
      <c r="H87" s="122">
        <v>0.49970985895323844</v>
      </c>
      <c r="I87" s="122">
        <v>0.65717303262474958</v>
      </c>
      <c r="J87" s="122">
        <v>0.94773892061519327</v>
      </c>
      <c r="K87" s="122">
        <v>1.3900651804123434</v>
      </c>
      <c r="L87" s="122">
        <v>0.86274459446978291</v>
      </c>
      <c r="M87" s="122">
        <v>2.4388744696852824</v>
      </c>
      <c r="N87" s="122">
        <v>1.2656590427218997</v>
      </c>
      <c r="O87" s="122">
        <v>0.70811831029264405</v>
      </c>
      <c r="P87" s="122">
        <v>0</v>
      </c>
      <c r="Q87" s="122">
        <v>0.17794520475180087</v>
      </c>
      <c r="R87" s="122">
        <v>0.25837909853359015</v>
      </c>
      <c r="S87" s="122">
        <v>0.37181293415757299</v>
      </c>
      <c r="T87" s="122">
        <v>0.63981601079742279</v>
      </c>
      <c r="U87" s="122">
        <v>1.4201249580587447</v>
      </c>
      <c r="V87" s="122">
        <v>2.1307414197134018</v>
      </c>
      <c r="W87" s="122">
        <v>1.7116185580609073</v>
      </c>
      <c r="X87" s="122">
        <v>1.847690945328853</v>
      </c>
      <c r="Y87" s="122">
        <v>1.3874322216593724</v>
      </c>
      <c r="DA87" s="130" t="s">
        <v>3500</v>
      </c>
    </row>
    <row r="88" spans="1:105" ht="12" customHeight="1" x14ac:dyDescent="0.25">
      <c r="A88" s="97" t="s">
        <v>132</v>
      </c>
      <c r="B88" s="98"/>
      <c r="C88" s="98">
        <v>0.13369712535695835</v>
      </c>
      <c r="D88" s="98">
        <v>0.37378430625157893</v>
      </c>
      <c r="E88" s="98">
        <v>0.40839496889282262</v>
      </c>
      <c r="F88" s="98">
        <v>0.48145752862290175</v>
      </c>
      <c r="G88" s="98">
        <v>0.48911081951834556</v>
      </c>
      <c r="H88" s="98">
        <v>0.44729030253854074</v>
      </c>
      <c r="I88" s="98">
        <v>0.60406414313593548</v>
      </c>
      <c r="J88" s="98">
        <v>0.87813389294988775</v>
      </c>
      <c r="K88" s="98">
        <v>1.2802831032798772</v>
      </c>
      <c r="L88" s="98">
        <v>0.77639740697385062</v>
      </c>
      <c r="M88" s="98">
        <v>2.3003868499569191</v>
      </c>
      <c r="N88" s="98">
        <v>1.1864699115747652</v>
      </c>
      <c r="O88" s="98">
        <v>0.62572854397973254</v>
      </c>
      <c r="P88" s="98">
        <v>0</v>
      </c>
      <c r="Q88" s="98">
        <v>5.9376883223428087E-2</v>
      </c>
      <c r="R88" s="98">
        <v>0.14128742187868776</v>
      </c>
      <c r="S88" s="98">
        <v>0.25552419480878735</v>
      </c>
      <c r="T88" s="98">
        <v>0.4796365464845927</v>
      </c>
      <c r="U88" s="98">
        <v>1.233743921292233</v>
      </c>
      <c r="V88" s="98">
        <v>2.054277484772224</v>
      </c>
      <c r="W88" s="98">
        <v>1.671046447319589</v>
      </c>
      <c r="X88" s="98">
        <v>1.8434315170645792</v>
      </c>
      <c r="Y88" s="98">
        <v>1.3225061849320401</v>
      </c>
      <c r="DA88" s="63" t="s">
        <v>3501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5.0820742839428965E-4</v>
      </c>
      <c r="E89" s="98">
        <v>3.198562473967804E-4</v>
      </c>
      <c r="F89" s="98">
        <v>3.8999390165647858E-4</v>
      </c>
      <c r="G89" s="98">
        <v>6.1096855749099297E-4</v>
      </c>
      <c r="H89" s="98">
        <v>2.6167672913693883E-4</v>
      </c>
      <c r="I89" s="98">
        <v>3.289667848561534E-3</v>
      </c>
      <c r="J89" s="98">
        <v>3.2727107398144179E-3</v>
      </c>
      <c r="K89" s="98">
        <v>1.286625739354669E-4</v>
      </c>
      <c r="L89" s="98">
        <v>0</v>
      </c>
      <c r="M89" s="98">
        <v>8.2907589835907666E-3</v>
      </c>
      <c r="N89" s="98">
        <v>6.0512769185422127E-4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2.8948002370111671E-3</v>
      </c>
      <c r="W89" s="98">
        <v>1.6374787677564707E-3</v>
      </c>
      <c r="X89" s="98">
        <v>4.2594282642737539E-3</v>
      </c>
      <c r="Y89" s="98">
        <v>1.2988507796099359E-3</v>
      </c>
      <c r="DA89" s="63" t="s">
        <v>3502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3.477095359458879E-4</v>
      </c>
      <c r="E90" s="101">
        <v>2.0964343683355907E-4</v>
      </c>
      <c r="F90" s="101">
        <v>2.5713607555625156E-4</v>
      </c>
      <c r="G90" s="101">
        <v>3.6739305216367039E-4</v>
      </c>
      <c r="H90" s="101">
        <v>1.6308658607441895E-4</v>
      </c>
      <c r="I90" s="101">
        <v>2.0244023207562751E-3</v>
      </c>
      <c r="J90" s="101">
        <v>1.997238446921565E-3</v>
      </c>
      <c r="K90" s="101">
        <v>7.9133167455109122E-5</v>
      </c>
      <c r="L90" s="101">
        <v>0</v>
      </c>
      <c r="M90" s="101">
        <v>4.8909401234418781E-3</v>
      </c>
      <c r="N90" s="101">
        <v>3.5442044344174078E-4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1.9911667228279602E-3</v>
      </c>
      <c r="W90" s="101">
        <v>1.181275172893212E-3</v>
      </c>
      <c r="X90" s="101">
        <v>3.0894690331973191E-3</v>
      </c>
      <c r="Y90" s="101">
        <v>9.4953957913630012E-4</v>
      </c>
      <c r="DA90" s="131" t="s">
        <v>3503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1.6049789244840172E-4</v>
      </c>
      <c r="E91" s="104">
        <v>1.1021281056322133E-4</v>
      </c>
      <c r="F91" s="104">
        <v>1.3285782610022702E-4</v>
      </c>
      <c r="G91" s="104">
        <v>2.4357550532732252E-4</v>
      </c>
      <c r="H91" s="104">
        <v>9.8590143062519896E-5</v>
      </c>
      <c r="I91" s="104">
        <v>1.2652655278052587E-3</v>
      </c>
      <c r="J91" s="104">
        <v>1.2754722928928531E-3</v>
      </c>
      <c r="K91" s="104">
        <v>4.9529406480357775E-5</v>
      </c>
      <c r="L91" s="104">
        <v>0</v>
      </c>
      <c r="M91" s="104">
        <v>3.3998188601488881E-3</v>
      </c>
      <c r="N91" s="104">
        <v>2.5070724841248044E-4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9.0363351418320701E-4</v>
      </c>
      <c r="W91" s="104">
        <v>4.5620359486325883E-4</v>
      </c>
      <c r="X91" s="104">
        <v>1.169959231076435E-3</v>
      </c>
      <c r="Y91" s="104">
        <v>3.4931120047363578E-4</v>
      </c>
      <c r="DA91" s="132" t="s">
        <v>3504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1.2625309213891325E-4</v>
      </c>
      <c r="E92" s="101">
        <v>1.4730578355555602E-4</v>
      </c>
      <c r="F92" s="101">
        <v>1.162896247848884E-4</v>
      </c>
      <c r="G92" s="101">
        <v>2.1710235803011697E-4</v>
      </c>
      <c r="H92" s="101">
        <v>1.987946627192813E-4</v>
      </c>
      <c r="I92" s="101">
        <v>2.8502094365481903E-4</v>
      </c>
      <c r="J92" s="101">
        <v>3.2967040658314471E-4</v>
      </c>
      <c r="K92" s="101">
        <v>4.0464749856591387E-4</v>
      </c>
      <c r="L92" s="101">
        <v>3.8916429717464254E-4</v>
      </c>
      <c r="M92" s="101">
        <v>5.5592037851193567E-4</v>
      </c>
      <c r="N92" s="101">
        <v>3.7679049657619363E-4</v>
      </c>
      <c r="O92" s="101">
        <v>4.0477743473083194E-4</v>
      </c>
      <c r="P92" s="101">
        <v>0</v>
      </c>
      <c r="Q92" s="101">
        <v>6.9756216394269936E-5</v>
      </c>
      <c r="R92" s="101">
        <v>2.4146906543480383E-4</v>
      </c>
      <c r="S92" s="101">
        <v>3.3649004082321292E-4</v>
      </c>
      <c r="T92" s="101">
        <v>5.7961787095009074E-4</v>
      </c>
      <c r="U92" s="101">
        <v>8.2596207360533165E-4</v>
      </c>
      <c r="V92" s="101">
        <v>3.9433997494008088E-4</v>
      </c>
      <c r="W92" s="101">
        <v>2.5269936833427638E-4</v>
      </c>
      <c r="X92" s="101">
        <v>0</v>
      </c>
      <c r="Y92" s="101">
        <v>3.637706828335966E-4</v>
      </c>
      <c r="DA92" s="131" t="s">
        <v>3505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3506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3507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3508</v>
      </c>
    </row>
    <row r="96" spans="1:105" ht="12" customHeight="1" x14ac:dyDescent="0.25">
      <c r="A96" s="106" t="s">
        <v>122</v>
      </c>
      <c r="B96" s="101"/>
      <c r="C96" s="101">
        <v>9.9225274441124157E-3</v>
      </c>
      <c r="D96" s="101">
        <v>1.8328005268885578E-2</v>
      </c>
      <c r="E96" s="101">
        <v>2.5017659996882515E-2</v>
      </c>
      <c r="F96" s="101">
        <v>3.5191882814339305E-2</v>
      </c>
      <c r="G96" s="101">
        <v>4.0419151520564821E-2</v>
      </c>
      <c r="H96" s="101">
        <v>4.6605308491468642E-2</v>
      </c>
      <c r="I96" s="101">
        <v>2.8233139661740583E-2</v>
      </c>
      <c r="J96" s="101">
        <v>5.3050515240216818E-2</v>
      </c>
      <c r="K96" s="101">
        <v>0.10040394525142936</v>
      </c>
      <c r="L96" s="101">
        <v>7.3961877954941274E-2</v>
      </c>
      <c r="M96" s="101">
        <v>0.11495549219320822</v>
      </c>
      <c r="N96" s="101">
        <v>6.8117818199495223E-2</v>
      </c>
      <c r="O96" s="101">
        <v>7.0878084815453019E-2</v>
      </c>
      <c r="P96" s="101">
        <v>0</v>
      </c>
      <c r="Q96" s="101">
        <v>9.7245344604748679E-2</v>
      </c>
      <c r="R96" s="101">
        <v>0.10279374267937474</v>
      </c>
      <c r="S96" s="101">
        <v>0.10347296058342062</v>
      </c>
      <c r="T96" s="101">
        <v>0.14208821630929389</v>
      </c>
      <c r="U96" s="101">
        <v>0.16439356906280109</v>
      </c>
      <c r="V96" s="101">
        <v>6.4029345248658387E-2</v>
      </c>
      <c r="W96" s="101">
        <v>3.3294911690423784E-2</v>
      </c>
      <c r="X96" s="101">
        <v>0</v>
      </c>
      <c r="Y96" s="101">
        <v>5.7154791825339911E-2</v>
      </c>
      <c r="DA96" s="131" t="s">
        <v>3509</v>
      </c>
    </row>
    <row r="97" spans="1:105" ht="12" customHeight="1" x14ac:dyDescent="0.25">
      <c r="A97" s="107" t="s">
        <v>121</v>
      </c>
      <c r="B97" s="104"/>
      <c r="C97" s="104">
        <v>1.0242599462021453E-3</v>
      </c>
      <c r="D97" s="104">
        <v>2.4819643132055979E-3</v>
      </c>
      <c r="E97" s="104">
        <v>2.3093387985656613E-3</v>
      </c>
      <c r="F97" s="104">
        <v>3.110848078400532E-3</v>
      </c>
      <c r="G97" s="104">
        <v>4.7829185905296379E-3</v>
      </c>
      <c r="H97" s="104">
        <v>5.353776531372827E-3</v>
      </c>
      <c r="I97" s="104">
        <v>2.1301061034857193E-2</v>
      </c>
      <c r="J97" s="104">
        <v>1.2952131278691137E-2</v>
      </c>
      <c r="K97" s="104">
        <v>8.8448218085354583E-3</v>
      </c>
      <c r="L97" s="104">
        <v>1.1996145243816385E-2</v>
      </c>
      <c r="M97" s="104">
        <v>1.4685448173052527E-2</v>
      </c>
      <c r="N97" s="104">
        <v>1.0089394759208923E-2</v>
      </c>
      <c r="O97" s="104">
        <v>1.1106904062727666E-2</v>
      </c>
      <c r="P97" s="104">
        <v>0</v>
      </c>
      <c r="Q97" s="104">
        <v>2.1253220707229844E-2</v>
      </c>
      <c r="R97" s="104">
        <v>1.4056464910092844E-2</v>
      </c>
      <c r="S97" s="104">
        <v>1.2479288724541827E-2</v>
      </c>
      <c r="T97" s="104">
        <v>1.7511630132586182E-2</v>
      </c>
      <c r="U97" s="104">
        <v>2.1161505630105219E-2</v>
      </c>
      <c r="V97" s="104">
        <v>9.1454494805680592E-3</v>
      </c>
      <c r="W97" s="104">
        <v>5.3870209148039637E-3</v>
      </c>
      <c r="X97" s="104">
        <v>0</v>
      </c>
      <c r="Y97" s="104">
        <v>6.1086234395488111E-3</v>
      </c>
      <c r="DA97" s="132" t="s">
        <v>3510</v>
      </c>
    </row>
    <row r="98" spans="1:105" ht="12" customHeight="1" x14ac:dyDescent="0.25">
      <c r="A98" s="108" t="s">
        <v>53</v>
      </c>
      <c r="B98" s="98"/>
      <c r="C98" s="98">
        <v>7.1546715660058982E-4</v>
      </c>
      <c r="D98" s="98">
        <v>1.6981151107273147E-3</v>
      </c>
      <c r="E98" s="98">
        <v>1.513613432029362E-3</v>
      </c>
      <c r="F98" s="98">
        <v>2.0510447045816826E-3</v>
      </c>
      <c r="G98" s="98">
        <v>2.8760725291104997E-3</v>
      </c>
      <c r="H98" s="98">
        <v>3.3369021332056454E-3</v>
      </c>
      <c r="I98" s="98">
        <v>1.3109396788902257E-2</v>
      </c>
      <c r="J98" s="98">
        <v>7.9024039767149282E-3</v>
      </c>
      <c r="K98" s="98">
        <v>5.4402279160405062E-3</v>
      </c>
      <c r="L98" s="98">
        <v>7.1913357854698177E-3</v>
      </c>
      <c r="M98" s="98">
        <v>8.6572504711651538E-3</v>
      </c>
      <c r="N98" s="98">
        <v>5.9075306802830021E-3</v>
      </c>
      <c r="O98" s="98">
        <v>6.8489104780164759E-3</v>
      </c>
      <c r="P98" s="98">
        <v>0</v>
      </c>
      <c r="Q98" s="98">
        <v>1.3730076585407227E-2</v>
      </c>
      <c r="R98" s="98">
        <v>9.5230785171191816E-3</v>
      </c>
      <c r="S98" s="98">
        <v>8.2316311760917971E-3</v>
      </c>
      <c r="T98" s="98">
        <v>1.2025871857011946E-2</v>
      </c>
      <c r="U98" s="98">
        <v>1.4630389627993585E-2</v>
      </c>
      <c r="V98" s="98">
        <v>6.2914340659636393E-3</v>
      </c>
      <c r="W98" s="98">
        <v>3.8860139811014373E-3</v>
      </c>
      <c r="X98" s="98">
        <v>0</v>
      </c>
      <c r="Y98" s="98">
        <v>4.4657396394574729E-3</v>
      </c>
      <c r="DA98" s="63" t="s">
        <v>3511</v>
      </c>
    </row>
    <row r="99" spans="1:105" ht="12" customHeight="1" x14ac:dyDescent="0.25">
      <c r="A99" s="108" t="s">
        <v>52</v>
      </c>
      <c r="B99" s="98"/>
      <c r="C99" s="98">
        <v>3.0879278960155548E-4</v>
      </c>
      <c r="D99" s="98">
        <v>7.8384920247828315E-4</v>
      </c>
      <c r="E99" s="98">
        <v>7.957253665362992E-4</v>
      </c>
      <c r="F99" s="98">
        <v>1.0598033738188494E-3</v>
      </c>
      <c r="G99" s="98">
        <v>1.9068460614191382E-3</v>
      </c>
      <c r="H99" s="98">
        <v>2.0168743981671812E-3</v>
      </c>
      <c r="I99" s="98">
        <v>8.1916642459549365E-3</v>
      </c>
      <c r="J99" s="98">
        <v>5.0497273019762083E-3</v>
      </c>
      <c r="K99" s="98">
        <v>3.4045938924949521E-3</v>
      </c>
      <c r="L99" s="98">
        <v>4.8048094583465675E-3</v>
      </c>
      <c r="M99" s="98">
        <v>6.0281977018873745E-3</v>
      </c>
      <c r="N99" s="98">
        <v>4.1818640789259218E-3</v>
      </c>
      <c r="O99" s="98">
        <v>4.2579935847111899E-3</v>
      </c>
      <c r="P99" s="98">
        <v>0</v>
      </c>
      <c r="Q99" s="98">
        <v>7.5231441218226169E-3</v>
      </c>
      <c r="R99" s="98">
        <v>4.5333863929736627E-3</v>
      </c>
      <c r="S99" s="98">
        <v>4.2476575484500312E-3</v>
      </c>
      <c r="T99" s="98">
        <v>5.4857582755742347E-3</v>
      </c>
      <c r="U99" s="98">
        <v>6.5311160021116347E-3</v>
      </c>
      <c r="V99" s="98">
        <v>2.8540154146044199E-3</v>
      </c>
      <c r="W99" s="98">
        <v>1.5010069337025261E-3</v>
      </c>
      <c r="X99" s="98">
        <v>0</v>
      </c>
      <c r="Y99" s="98">
        <v>1.6428838000913382E-3</v>
      </c>
      <c r="DA99" s="63" t="s">
        <v>3512</v>
      </c>
    </row>
    <row r="100" spans="1:105" ht="12" customHeight="1" x14ac:dyDescent="0.25">
      <c r="A100" s="121" t="s">
        <v>54</v>
      </c>
      <c r="B100" s="122"/>
      <c r="C100" s="122">
        <v>2.4685103765954397E-2</v>
      </c>
      <c r="D100" s="122">
        <v>6.6727898151859172E-2</v>
      </c>
      <c r="E100" s="122">
        <v>7.5950562419554959E-2</v>
      </c>
      <c r="F100" s="122">
        <v>9.3260851411157544E-2</v>
      </c>
      <c r="G100" s="122">
        <v>9.6325098171803014E-2</v>
      </c>
      <c r="H100" s="122">
        <v>9.5552366114260531E-2</v>
      </c>
      <c r="I100" s="122">
        <v>0.12237306442085466</v>
      </c>
      <c r="J100" s="122">
        <v>0.1703218031282247</v>
      </c>
      <c r="K100" s="122">
        <v>0.28410158182604189</v>
      </c>
      <c r="L100" s="122">
        <v>0.25395473133164492</v>
      </c>
      <c r="M100" s="122">
        <v>0.42900904850080207</v>
      </c>
      <c r="N100" s="122">
        <v>0.24670698107949005</v>
      </c>
      <c r="O100" s="122">
        <v>0.16065523498478546</v>
      </c>
      <c r="P100" s="122">
        <v>0</v>
      </c>
      <c r="Q100" s="122">
        <v>3.8484588907715334E-2</v>
      </c>
      <c r="R100" s="122">
        <v>5.2419333190821996E-2</v>
      </c>
      <c r="S100" s="122">
        <v>8.5549917735780329E-2</v>
      </c>
      <c r="T100" s="122">
        <v>0.15777651761968634</v>
      </c>
      <c r="U100" s="122">
        <v>0.35273058713275957</v>
      </c>
      <c r="V100" s="122">
        <v>0.50792764484388964</v>
      </c>
      <c r="W100" s="122">
        <v>0.4048472756274446</v>
      </c>
      <c r="X100" s="122">
        <v>0.42055195053244165</v>
      </c>
      <c r="Y100" s="122">
        <v>0.32088150906859209</v>
      </c>
      <c r="DA100" s="130" t="s">
        <v>3513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3514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DA102" s="63" t="s">
        <v>3515</v>
      </c>
    </row>
    <row r="103" spans="1:105" ht="12" customHeight="1" x14ac:dyDescent="0.25">
      <c r="A103" s="109" t="s">
        <v>120</v>
      </c>
      <c r="B103" s="33"/>
      <c r="C103" s="33">
        <v>2.4685103765954397E-2</v>
      </c>
      <c r="D103" s="33">
        <v>6.6727898151859172E-2</v>
      </c>
      <c r="E103" s="33">
        <v>7.5950562419554959E-2</v>
      </c>
      <c r="F103" s="33">
        <v>9.3260851411157544E-2</v>
      </c>
      <c r="G103" s="33">
        <v>9.6325098171803014E-2</v>
      </c>
      <c r="H103" s="33">
        <v>9.5552366114260531E-2</v>
      </c>
      <c r="I103" s="33">
        <v>0.12237306442085466</v>
      </c>
      <c r="J103" s="33">
        <v>0.1703218031282247</v>
      </c>
      <c r="K103" s="33">
        <v>0.28410158182604189</v>
      </c>
      <c r="L103" s="33">
        <v>0.25395473133164492</v>
      </c>
      <c r="M103" s="33">
        <v>0.42900904850080207</v>
      </c>
      <c r="N103" s="33">
        <v>0.24670698107949005</v>
      </c>
      <c r="O103" s="33">
        <v>0.16065523498478546</v>
      </c>
      <c r="P103" s="33">
        <v>0</v>
      </c>
      <c r="Q103" s="33">
        <v>3.8484588907715334E-2</v>
      </c>
      <c r="R103" s="33">
        <v>5.2419333190821996E-2</v>
      </c>
      <c r="S103" s="33">
        <v>8.5549917735780329E-2</v>
      </c>
      <c r="T103" s="33">
        <v>0.15777651761968634</v>
      </c>
      <c r="U103" s="33">
        <v>0.35273058713275957</v>
      </c>
      <c r="V103" s="33">
        <v>0.50792764484388964</v>
      </c>
      <c r="W103" s="33">
        <v>0.4048472756274446</v>
      </c>
      <c r="X103" s="33">
        <v>0.42055195053244165</v>
      </c>
      <c r="Y103" s="33">
        <v>0.32088150906859209</v>
      </c>
      <c r="DA103" s="60" t="s">
        <v>3516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3517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3518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3519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3520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3521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3522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3523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3524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3525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3526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3527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3528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3529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3530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3531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3532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3533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3534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59.968127033874175</v>
      </c>
      <c r="D124" s="117">
        <f t="shared" si="42"/>
        <v>46.250879378677148</v>
      </c>
      <c r="E124" s="117">
        <f t="shared" si="42"/>
        <v>45.701712902914913</v>
      </c>
      <c r="F124" s="117">
        <f t="shared" si="42"/>
        <v>47.382804980331578</v>
      </c>
      <c r="G124" s="117">
        <f t="shared" si="42"/>
        <v>21.711430308226344</v>
      </c>
      <c r="H124" s="117">
        <f t="shared" si="42"/>
        <v>29.522178559057618</v>
      </c>
      <c r="I124" s="117">
        <f t="shared" si="42"/>
        <v>39.764529743935853</v>
      </c>
      <c r="J124" s="117">
        <f t="shared" si="42"/>
        <v>107.34183561860394</v>
      </c>
      <c r="K124" s="117">
        <f t="shared" si="42"/>
        <v>81.191177965782515</v>
      </c>
      <c r="L124" s="117">
        <f t="shared" si="42"/>
        <v>16.280660707262605</v>
      </c>
      <c r="M124" s="117">
        <f t="shared" si="42"/>
        <v>20.215923688145121</v>
      </c>
      <c r="N124" s="117">
        <f t="shared" si="42"/>
        <v>41.362461664734333</v>
      </c>
      <c r="O124" s="117">
        <f t="shared" si="42"/>
        <v>60.268423465210454</v>
      </c>
      <c r="P124" s="117">
        <f t="shared" si="42"/>
        <v>48.459328486210623</v>
      </c>
      <c r="Q124" s="117">
        <f t="shared" si="42"/>
        <v>47.906605528503903</v>
      </c>
      <c r="R124" s="117">
        <f t="shared" ref="R124:V124" si="43">R125+R128+R130+R139</f>
        <v>45.991557377492626</v>
      </c>
      <c r="S124" s="117">
        <f t="shared" si="43"/>
        <v>45.331394495886144</v>
      </c>
      <c r="T124" s="117">
        <f t="shared" si="43"/>
        <v>53.355963661126111</v>
      </c>
      <c r="U124" s="117">
        <f t="shared" si="43"/>
        <v>50.574076313022871</v>
      </c>
      <c r="V124" s="117">
        <f t="shared" si="43"/>
        <v>39.817343011140068</v>
      </c>
      <c r="W124" s="117">
        <f t="shared" ref="W124:Y124" si="44">W125+W128+W130+W139</f>
        <v>48.489188862883417</v>
      </c>
      <c r="X124" s="117">
        <f t="shared" si="44"/>
        <v>49.87398993664474</v>
      </c>
      <c r="Y124" s="117">
        <f t="shared" si="44"/>
        <v>38.56190924885636</v>
      </c>
      <c r="DA124" s="129" t="s">
        <v>3535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55.575629229469726</v>
      </c>
      <c r="D125" s="122">
        <f t="shared" si="45"/>
        <v>42.833218140620403</v>
      </c>
      <c r="E125" s="122">
        <f t="shared" si="45"/>
        <v>42.33470745339249</v>
      </c>
      <c r="F125" s="122">
        <f t="shared" si="45"/>
        <v>43.74064864192372</v>
      </c>
      <c r="G125" s="122">
        <f t="shared" si="45"/>
        <v>20.101701819950655</v>
      </c>
      <c r="H125" s="122">
        <f t="shared" si="45"/>
        <v>27.309844397323122</v>
      </c>
      <c r="I125" s="122">
        <f t="shared" si="45"/>
        <v>36.726816134556607</v>
      </c>
      <c r="J125" s="122">
        <f t="shared" si="45"/>
        <v>99.125618130919023</v>
      </c>
      <c r="K125" s="122">
        <f t="shared" si="45"/>
        <v>74.573968342491256</v>
      </c>
      <c r="L125" s="122">
        <f t="shared" si="45"/>
        <v>15.198397143217695</v>
      </c>
      <c r="M125" s="122">
        <f t="shared" si="45"/>
        <v>18.630429182846548</v>
      </c>
      <c r="N125" s="122">
        <f t="shared" si="45"/>
        <v>38.231845670923775</v>
      </c>
      <c r="O125" s="122">
        <f t="shared" si="45"/>
        <v>55.089663332754142</v>
      </c>
      <c r="P125" s="122">
        <f t="shared" si="45"/>
        <v>43.768350806938486</v>
      </c>
      <c r="Q125" s="122">
        <f t="shared" si="45"/>
        <v>42.805623739452201</v>
      </c>
      <c r="R125" s="122">
        <f t="shared" ref="R125:V125" si="46">SUM(R126:R127)</f>
        <v>40.838157263912905</v>
      </c>
      <c r="S125" s="122">
        <f t="shared" si="46"/>
        <v>40.232285440246848</v>
      </c>
      <c r="T125" s="122">
        <f t="shared" si="46"/>
        <v>46.654380695842676</v>
      </c>
      <c r="U125" s="122">
        <f t="shared" si="46"/>
        <v>43.731282182367629</v>
      </c>
      <c r="V125" s="122">
        <f t="shared" si="46"/>
        <v>34.239948705127226</v>
      </c>
      <c r="W125" s="122">
        <f t="shared" ref="W125:Y125" si="47">SUM(W126:W127)</f>
        <v>41.316296837002966</v>
      </c>
      <c r="X125" s="122">
        <f t="shared" si="47"/>
        <v>41.435766465905758</v>
      </c>
      <c r="Y125" s="122">
        <f t="shared" si="47"/>
        <v>31.099910654034261</v>
      </c>
      <c r="DA125" s="130" t="s">
        <v>3536</v>
      </c>
    </row>
    <row r="126" spans="1:105" ht="12" customHeight="1" x14ac:dyDescent="0.25">
      <c r="A126" s="97" t="s">
        <v>198</v>
      </c>
      <c r="B126" s="98"/>
      <c r="C126" s="98">
        <v>55.315127086569859</v>
      </c>
      <c r="D126" s="98">
        <v>42.637870617453707</v>
      </c>
      <c r="E126" s="98">
        <v>42.146143585922289</v>
      </c>
      <c r="F126" s="98">
        <v>43.551925344482257</v>
      </c>
      <c r="G126" s="98">
        <v>20.015730589979235</v>
      </c>
      <c r="H126" s="98">
        <v>27.196325076519248</v>
      </c>
      <c r="I126" s="98">
        <v>36.577506424636304</v>
      </c>
      <c r="J126" s="98">
        <v>98.728789625165291</v>
      </c>
      <c r="K126" s="98">
        <v>74.28127396642094</v>
      </c>
      <c r="L126" s="98">
        <v>15.139113875011795</v>
      </c>
      <c r="M126" s="98">
        <v>18.558753836202833</v>
      </c>
      <c r="N126" s="98">
        <v>38.085650527299407</v>
      </c>
      <c r="O126" s="98">
        <v>54.883695918866053</v>
      </c>
      <c r="P126" s="98">
        <v>43.60727600359494</v>
      </c>
      <c r="Q126" s="98">
        <v>42.649557163299647</v>
      </c>
      <c r="R126" s="98">
        <v>40.690407527511297</v>
      </c>
      <c r="S126" s="98">
        <v>40.088627721179584</v>
      </c>
      <c r="T126" s="98">
        <v>46.488525913935476</v>
      </c>
      <c r="U126" s="98">
        <v>43.575591795049135</v>
      </c>
      <c r="V126" s="98">
        <v>34.118180613954848</v>
      </c>
      <c r="W126" s="98">
        <v>41.169268029860113</v>
      </c>
      <c r="X126" s="98">
        <v>41.287971085386872</v>
      </c>
      <c r="Y126" s="98">
        <v>30.98894197333118</v>
      </c>
      <c r="DA126" s="63" t="s">
        <v>3537</v>
      </c>
    </row>
    <row r="127" spans="1:105" ht="12" customHeight="1" x14ac:dyDescent="0.25">
      <c r="A127" s="97" t="s">
        <v>53</v>
      </c>
      <c r="B127" s="98"/>
      <c r="C127" s="98">
        <v>0.26050214289986595</v>
      </c>
      <c r="D127" s="98">
        <v>0.19534752316669216</v>
      </c>
      <c r="E127" s="98">
        <v>0.18856386747020357</v>
      </c>
      <c r="F127" s="98">
        <v>0.18872329744146146</v>
      </c>
      <c r="G127" s="98">
        <v>8.5971229971419053E-2</v>
      </c>
      <c r="H127" s="98">
        <v>0.11351932080387357</v>
      </c>
      <c r="I127" s="98">
        <v>0.14930970992030076</v>
      </c>
      <c r="J127" s="98">
        <v>0.39682850575372808</v>
      </c>
      <c r="K127" s="98">
        <v>0.29269437607031085</v>
      </c>
      <c r="L127" s="98">
        <v>5.92832682059002E-2</v>
      </c>
      <c r="M127" s="98">
        <v>7.1675346643714707E-2</v>
      </c>
      <c r="N127" s="98">
        <v>0.14619514362437069</v>
      </c>
      <c r="O127" s="98">
        <v>0.20596741388809162</v>
      </c>
      <c r="P127" s="98">
        <v>0.16107480334354546</v>
      </c>
      <c r="Q127" s="98">
        <v>0.15606657615255254</v>
      </c>
      <c r="R127" s="98">
        <v>0.14774973640160513</v>
      </c>
      <c r="S127" s="98">
        <v>0.14365771906726629</v>
      </c>
      <c r="T127" s="98">
        <v>0.16585478190720326</v>
      </c>
      <c r="U127" s="98">
        <v>0.15569038731849325</v>
      </c>
      <c r="V127" s="98">
        <v>0.12176809117237523</v>
      </c>
      <c r="W127" s="98">
        <v>0.14702880714285407</v>
      </c>
      <c r="X127" s="98">
        <v>0.1477953805188876</v>
      </c>
      <c r="Y127" s="98">
        <v>0.11096868070307989</v>
      </c>
      <c r="DA127" s="63" t="s">
        <v>3538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4.5899856455877642E-3</v>
      </c>
      <c r="D128" s="122">
        <f t="shared" si="48"/>
        <v>3.6273404534148982E-3</v>
      </c>
      <c r="E128" s="122">
        <f t="shared" si="48"/>
        <v>3.9053223149488662E-3</v>
      </c>
      <c r="F128" s="122">
        <f t="shared" si="48"/>
        <v>5.762784291635065E-3</v>
      </c>
      <c r="G128" s="122">
        <f t="shared" si="48"/>
        <v>4.9413411564491463E-3</v>
      </c>
      <c r="H128" s="122">
        <f t="shared" si="48"/>
        <v>8.6690900753222909E-3</v>
      </c>
      <c r="I128" s="122">
        <f t="shared" si="48"/>
        <v>1.0395927447304375E-2</v>
      </c>
      <c r="J128" s="122">
        <f t="shared" si="48"/>
        <v>8.0971606825308278E-3</v>
      </c>
      <c r="K128" s="122">
        <f t="shared" si="48"/>
        <v>1.6768091807038477E-2</v>
      </c>
      <c r="L128" s="122">
        <f t="shared" si="48"/>
        <v>6.6419232385303466E-3</v>
      </c>
      <c r="M128" s="122">
        <f t="shared" si="48"/>
        <v>7.7540300725666717E-3</v>
      </c>
      <c r="N128" s="122">
        <f t="shared" si="48"/>
        <v>2.2006547139291746E-2</v>
      </c>
      <c r="O128" s="122">
        <f t="shared" si="48"/>
        <v>1.8630855990544613E-2</v>
      </c>
      <c r="P128" s="122">
        <f t="shared" si="48"/>
        <v>3.2326071173739389E-2</v>
      </c>
      <c r="Q128" s="122">
        <f t="shared" si="48"/>
        <v>1.6401990152261032E-2</v>
      </c>
      <c r="R128" s="122">
        <f t="shared" si="48"/>
        <v>1.0152622679750317E-2</v>
      </c>
      <c r="S128" s="122">
        <f t="shared" si="48"/>
        <v>2.464293187349002E-2</v>
      </c>
      <c r="T128" s="122">
        <f t="shared" si="48"/>
        <v>1.6110272285273446E-2</v>
      </c>
      <c r="U128" s="122">
        <f t="shared" si="48"/>
        <v>2.5808118155181296E-2</v>
      </c>
      <c r="V128" s="122">
        <f t="shared" si="48"/>
        <v>4.4142668912587141E-2</v>
      </c>
      <c r="W128" s="122">
        <f t="shared" si="48"/>
        <v>1.1960975171448888E-2</v>
      </c>
      <c r="X128" s="122">
        <f t="shared" si="48"/>
        <v>1.9116266786599116E-2</v>
      </c>
      <c r="Y128" s="122">
        <f t="shared" si="48"/>
        <v>6.2606946545797557E-3</v>
      </c>
      <c r="DA128" s="130" t="s">
        <v>3539</v>
      </c>
    </row>
    <row r="129" spans="1:105" ht="12" customHeight="1" x14ac:dyDescent="0.25">
      <c r="A129" s="97" t="s">
        <v>53</v>
      </c>
      <c r="B129" s="98"/>
      <c r="C129" s="98">
        <v>4.5899856455877642E-3</v>
      </c>
      <c r="D129" s="98">
        <v>3.6273404534148982E-3</v>
      </c>
      <c r="E129" s="98">
        <v>3.9053223149488662E-3</v>
      </c>
      <c r="F129" s="98">
        <v>5.762784291635065E-3</v>
      </c>
      <c r="G129" s="98">
        <v>4.9413411564491463E-3</v>
      </c>
      <c r="H129" s="98">
        <v>8.6690900753222909E-3</v>
      </c>
      <c r="I129" s="98">
        <v>1.0395927447304375E-2</v>
      </c>
      <c r="J129" s="98">
        <v>8.0971606825308278E-3</v>
      </c>
      <c r="K129" s="98">
        <v>1.6768091807038477E-2</v>
      </c>
      <c r="L129" s="98">
        <v>6.6419232385303466E-3</v>
      </c>
      <c r="M129" s="98">
        <v>7.7540300725666717E-3</v>
      </c>
      <c r="N129" s="98">
        <v>2.2006547139291746E-2</v>
      </c>
      <c r="O129" s="98">
        <v>1.8630855990544613E-2</v>
      </c>
      <c r="P129" s="98">
        <v>3.2326071173739389E-2</v>
      </c>
      <c r="Q129" s="98">
        <v>1.6401990152261032E-2</v>
      </c>
      <c r="R129" s="98">
        <v>1.0152622679750317E-2</v>
      </c>
      <c r="S129" s="98">
        <v>2.464293187349002E-2</v>
      </c>
      <c r="T129" s="98">
        <v>1.6110272285273446E-2</v>
      </c>
      <c r="U129" s="98">
        <v>2.5808118155181296E-2</v>
      </c>
      <c r="V129" s="98">
        <v>4.4142668912587141E-2</v>
      </c>
      <c r="W129" s="98">
        <v>1.1960975171448888E-2</v>
      </c>
      <c r="X129" s="98">
        <v>1.9116266786599116E-2</v>
      </c>
      <c r="Y129" s="98">
        <v>6.2606946545797557E-3</v>
      </c>
      <c r="DA129" s="63" t="s">
        <v>3540</v>
      </c>
    </row>
    <row r="130" spans="1:105" ht="12" customHeight="1" x14ac:dyDescent="0.25">
      <c r="A130" s="121" t="s">
        <v>55</v>
      </c>
      <c r="B130" s="122"/>
      <c r="C130" s="122">
        <v>3.7793846862388025</v>
      </c>
      <c r="D130" s="122">
        <v>2.9280926184083778</v>
      </c>
      <c r="E130" s="122">
        <v>2.8638006619247496</v>
      </c>
      <c r="F130" s="122">
        <v>3.0915409681739239</v>
      </c>
      <c r="G130" s="122">
        <v>1.3533747331789376</v>
      </c>
      <c r="H130" s="122">
        <v>1.8554728026639353</v>
      </c>
      <c r="I130" s="122">
        <v>2.555287633993129</v>
      </c>
      <c r="J130" s="122">
        <v>6.9080382462400234</v>
      </c>
      <c r="K130" s="122">
        <v>5.5264352872093783</v>
      </c>
      <c r="L130" s="122">
        <v>0.89240464942650066</v>
      </c>
      <c r="M130" s="122">
        <v>1.2909391615407855</v>
      </c>
      <c r="N130" s="122">
        <v>2.5570003433708473</v>
      </c>
      <c r="O130" s="122">
        <v>4.2440190216503098</v>
      </c>
      <c r="P130" s="122">
        <v>3.8286927596304392</v>
      </c>
      <c r="Q130" s="122">
        <v>4.178848662493837</v>
      </c>
      <c r="R130" s="122">
        <v>4.276268039781546</v>
      </c>
      <c r="S130" s="122">
        <v>4.1080415719848364</v>
      </c>
      <c r="T130" s="122">
        <v>5.4164964141721423</v>
      </c>
      <c r="U130" s="122">
        <v>5.5344480356510912</v>
      </c>
      <c r="V130" s="122">
        <v>4.4033394622916742</v>
      </c>
      <c r="W130" s="122">
        <v>5.8072931949767739</v>
      </c>
      <c r="X130" s="122">
        <v>6.818380847331543</v>
      </c>
      <c r="Y130" s="122">
        <v>6.0936499055177329</v>
      </c>
      <c r="DA130" s="130" t="s">
        <v>3541</v>
      </c>
    </row>
    <row r="131" spans="1:105" ht="12" customHeight="1" x14ac:dyDescent="0.25">
      <c r="A131" s="97" t="s">
        <v>128</v>
      </c>
      <c r="B131" s="98"/>
      <c r="C131" s="98">
        <v>3.4171301919577646</v>
      </c>
      <c r="D131" s="98">
        <v>2.7688672438396331</v>
      </c>
      <c r="E131" s="98">
        <v>2.517215215990884</v>
      </c>
      <c r="F131" s="98">
        <v>2.4314564179569835</v>
      </c>
      <c r="G131" s="98">
        <v>1.3526516571408753</v>
      </c>
      <c r="H131" s="98">
        <v>1.8533961630692739</v>
      </c>
      <c r="I131" s="98">
        <v>2.5386217584756201</v>
      </c>
      <c r="J131" s="98">
        <v>4.7983712667783589</v>
      </c>
      <c r="K131" s="98">
        <v>4.0988379995565865</v>
      </c>
      <c r="L131" s="98">
        <v>0.89088320651559139</v>
      </c>
      <c r="M131" s="98">
        <v>1.1860048044730209</v>
      </c>
      <c r="N131" s="98">
        <v>2.5353890442822613</v>
      </c>
      <c r="O131" s="98">
        <v>4.1393498950389693</v>
      </c>
      <c r="P131" s="98">
        <v>3.5328051616403489</v>
      </c>
      <c r="Q131" s="98">
        <v>3.772668958905375</v>
      </c>
      <c r="R131" s="98">
        <v>3.6518798074834202</v>
      </c>
      <c r="S131" s="98">
        <v>3.5984986731894213</v>
      </c>
      <c r="T131" s="98">
        <v>5.2540241264357723</v>
      </c>
      <c r="U131" s="98">
        <v>5.2898007901511734</v>
      </c>
      <c r="V131" s="98">
        <v>4.19424482567391</v>
      </c>
      <c r="W131" s="98">
        <v>5.4360153217393661</v>
      </c>
      <c r="X131" s="98">
        <v>6.336213232666049</v>
      </c>
      <c r="Y131" s="98">
        <v>5.6372418986712995</v>
      </c>
      <c r="DA131" s="63" t="s">
        <v>3542</v>
      </c>
    </row>
    <row r="132" spans="1:105" ht="12" customHeight="1" x14ac:dyDescent="0.25">
      <c r="A132" s="97" t="s">
        <v>127</v>
      </c>
      <c r="B132" s="98"/>
      <c r="C132" s="98">
        <v>4.5954224715945092E-3</v>
      </c>
      <c r="D132" s="98">
        <v>3.9460884411505071E-3</v>
      </c>
      <c r="E132" s="98">
        <v>1.2773822837894196E-3</v>
      </c>
      <c r="F132" s="98">
        <v>2.3923075035936644E-3</v>
      </c>
      <c r="G132" s="98">
        <v>7.2307603806228955E-4</v>
      </c>
      <c r="H132" s="98">
        <v>2.0766395946613791E-3</v>
      </c>
      <c r="I132" s="98">
        <v>1.6665875517508782E-2</v>
      </c>
      <c r="J132" s="98">
        <v>1.3814200915410009E-2</v>
      </c>
      <c r="K132" s="98">
        <v>1.8443942964536169E-3</v>
      </c>
      <c r="L132" s="98">
        <v>1.5214429109093016E-3</v>
      </c>
      <c r="M132" s="98">
        <v>0</v>
      </c>
      <c r="N132" s="98">
        <v>6.7877251776333667E-4</v>
      </c>
      <c r="O132" s="98">
        <v>2.8359147422381947E-3</v>
      </c>
      <c r="P132" s="98">
        <v>3.1142180537644744E-3</v>
      </c>
      <c r="Q132" s="98">
        <v>3.7816941970275787E-3</v>
      </c>
      <c r="R132" s="98">
        <v>2.9220856975601091E-3</v>
      </c>
      <c r="S132" s="98">
        <v>5.0574374854862377E-3</v>
      </c>
      <c r="T132" s="98">
        <v>5.3742779527681563E-3</v>
      </c>
      <c r="U132" s="98">
        <v>9.537158816955979E-3</v>
      </c>
      <c r="V132" s="98">
        <v>4.0255429065516168E-3</v>
      </c>
      <c r="W132" s="98">
        <v>1.0511447303039155E-2</v>
      </c>
      <c r="X132" s="98">
        <v>1.113222269761765E-2</v>
      </c>
      <c r="Y132" s="98">
        <v>9.9864240267890231E-3</v>
      </c>
      <c r="DA132" s="63" t="s">
        <v>3543</v>
      </c>
    </row>
    <row r="133" spans="1:105" ht="12" customHeight="1" x14ac:dyDescent="0.25">
      <c r="A133" s="100" t="s">
        <v>198</v>
      </c>
      <c r="B133" s="101"/>
      <c r="C133" s="101">
        <v>3.2101070265662065E-3</v>
      </c>
      <c r="D133" s="101">
        <v>2.6999051072154946E-3</v>
      </c>
      <c r="E133" s="101">
        <v>8.3723413132725459E-4</v>
      </c>
      <c r="F133" s="101">
        <v>1.5773576423368085E-3</v>
      </c>
      <c r="G133" s="101">
        <v>4.3479144996506327E-4</v>
      </c>
      <c r="H133" s="101">
        <v>1.2942710312377798E-3</v>
      </c>
      <c r="I133" s="101">
        <v>1.0256362940057294E-2</v>
      </c>
      <c r="J133" s="101">
        <v>8.4288610524246299E-3</v>
      </c>
      <c r="K133" s="101">
        <v>1.1345831141291209E-3</v>
      </c>
      <c r="L133" s="101">
        <v>9.1221132901594774E-4</v>
      </c>
      <c r="M133" s="101">
        <v>0</v>
      </c>
      <c r="N133" s="101">
        <v>3.974488445691464E-4</v>
      </c>
      <c r="O133" s="101">
        <v>1.7488227440847295E-3</v>
      </c>
      <c r="P133" s="101">
        <v>1.9273251040620503E-3</v>
      </c>
      <c r="Q133" s="101">
        <v>2.4431787051320823E-3</v>
      </c>
      <c r="R133" s="101">
        <v>1.9797583186112471E-3</v>
      </c>
      <c r="S133" s="101">
        <v>3.3361428769726853E-3</v>
      </c>
      <c r="T133" s="101">
        <v>3.6908287613520775E-3</v>
      </c>
      <c r="U133" s="101">
        <v>6.5937439099825945E-3</v>
      </c>
      <c r="V133" s="101">
        <v>2.76934106025297E-3</v>
      </c>
      <c r="W133" s="101">
        <v>7.5825184411968715E-3</v>
      </c>
      <c r="X133" s="101">
        <v>8.0743809024722349E-3</v>
      </c>
      <c r="Y133" s="101">
        <v>7.3011282124767329E-3</v>
      </c>
      <c r="DA133" s="131" t="s">
        <v>3544</v>
      </c>
    </row>
    <row r="134" spans="1:105" ht="12" customHeight="1" x14ac:dyDescent="0.25">
      <c r="A134" s="103" t="s">
        <v>52</v>
      </c>
      <c r="B134" s="104"/>
      <c r="C134" s="104">
        <v>1.3853154450283029E-3</v>
      </c>
      <c r="D134" s="104">
        <v>1.2461833339350123E-3</v>
      </c>
      <c r="E134" s="104">
        <v>4.4014815246216509E-4</v>
      </c>
      <c r="F134" s="104">
        <v>8.149498612568558E-4</v>
      </c>
      <c r="G134" s="104">
        <v>2.8828458809722628E-4</v>
      </c>
      <c r="H134" s="104">
        <v>7.823685634235992E-4</v>
      </c>
      <c r="I134" s="104">
        <v>6.4095125774514877E-3</v>
      </c>
      <c r="J134" s="104">
        <v>5.3853398629853787E-3</v>
      </c>
      <c r="K134" s="104">
        <v>7.0981118232449607E-4</v>
      </c>
      <c r="L134" s="104">
        <v>6.0923158189335371E-4</v>
      </c>
      <c r="M134" s="104">
        <v>0</v>
      </c>
      <c r="N134" s="104">
        <v>2.8132367319419027E-4</v>
      </c>
      <c r="O134" s="104">
        <v>1.0870919981534651E-3</v>
      </c>
      <c r="P134" s="104">
        <v>1.1868929497024241E-3</v>
      </c>
      <c r="Q134" s="104">
        <v>1.3385154918954961E-3</v>
      </c>
      <c r="R134" s="104">
        <v>9.4232737894886216E-4</v>
      </c>
      <c r="S134" s="104">
        <v>1.721294608513552E-3</v>
      </c>
      <c r="T134" s="104">
        <v>1.6834491914160784E-3</v>
      </c>
      <c r="U134" s="104">
        <v>2.9434149069733854E-3</v>
      </c>
      <c r="V134" s="104">
        <v>1.2562018462986464E-3</v>
      </c>
      <c r="W134" s="104">
        <v>2.9289288618422828E-3</v>
      </c>
      <c r="X134" s="104">
        <v>3.0578417951454147E-3</v>
      </c>
      <c r="Y134" s="104">
        <v>2.6852958143122898E-3</v>
      </c>
      <c r="DA134" s="132" t="s">
        <v>3545</v>
      </c>
    </row>
    <row r="135" spans="1:105" ht="12" customHeight="1" x14ac:dyDescent="0.25">
      <c r="A135" s="106" t="s">
        <v>122</v>
      </c>
      <c r="B135" s="101"/>
      <c r="C135" s="101">
        <v>0.32501078602424988</v>
      </c>
      <c r="D135" s="101">
        <v>0.13663273372325463</v>
      </c>
      <c r="E135" s="101">
        <v>0.31592814226832411</v>
      </c>
      <c r="F135" s="101">
        <v>0.6046133973756378</v>
      </c>
      <c r="G135" s="101">
        <v>0</v>
      </c>
      <c r="H135" s="101">
        <v>0</v>
      </c>
      <c r="I135" s="101">
        <v>0</v>
      </c>
      <c r="J135" s="101">
        <v>1.6837854604993101</v>
      </c>
      <c r="K135" s="101">
        <v>1.3105707025865385</v>
      </c>
      <c r="L135" s="101">
        <v>0</v>
      </c>
      <c r="M135" s="101">
        <v>9.3062476068053929E-2</v>
      </c>
      <c r="N135" s="101">
        <v>1.8205663122387611E-2</v>
      </c>
      <c r="O135" s="101">
        <v>8.8060650831320406E-2</v>
      </c>
      <c r="P135" s="101">
        <v>0.2431009023206529</v>
      </c>
      <c r="Q135" s="101">
        <v>0.3302974606525676</v>
      </c>
      <c r="R135" s="101">
        <v>0.54667187035056508</v>
      </c>
      <c r="S135" s="101">
        <v>0.45027348626630248</v>
      </c>
      <c r="T135" s="101">
        <v>0.13984517221455089</v>
      </c>
      <c r="U135" s="101">
        <v>0.20825452130499622</v>
      </c>
      <c r="V135" s="101">
        <v>0.17942917284604906</v>
      </c>
      <c r="W135" s="101">
        <v>0.31051700133562349</v>
      </c>
      <c r="X135" s="101">
        <v>0.40494914390761994</v>
      </c>
      <c r="Y135" s="101">
        <v>0.40305035639884734</v>
      </c>
      <c r="DA135" s="131" t="s">
        <v>3546</v>
      </c>
    </row>
    <row r="136" spans="1:105" ht="12" customHeight="1" x14ac:dyDescent="0.25">
      <c r="A136" s="107" t="s">
        <v>121</v>
      </c>
      <c r="B136" s="104"/>
      <c r="C136" s="104">
        <v>3.2648285785193382E-2</v>
      </c>
      <c r="D136" s="104">
        <v>1.8646552404339493E-2</v>
      </c>
      <c r="E136" s="104">
        <v>2.9379921381752026E-2</v>
      </c>
      <c r="F136" s="104">
        <v>5.3078845337709082E-2</v>
      </c>
      <c r="G136" s="104">
        <v>0</v>
      </c>
      <c r="H136" s="104">
        <v>0</v>
      </c>
      <c r="I136" s="104">
        <v>0</v>
      </c>
      <c r="J136" s="104">
        <v>0.41206731804694441</v>
      </c>
      <c r="K136" s="104">
        <v>0.11518219076980009</v>
      </c>
      <c r="L136" s="104">
        <v>0</v>
      </c>
      <c r="M136" s="104">
        <v>1.1871880999710689E-2</v>
      </c>
      <c r="N136" s="104">
        <v>2.7268634484348448E-3</v>
      </c>
      <c r="O136" s="104">
        <v>1.3772561037782304E-2</v>
      </c>
      <c r="P136" s="104">
        <v>4.9672477615672894E-2</v>
      </c>
      <c r="Q136" s="104">
        <v>7.210054873886651E-2</v>
      </c>
      <c r="R136" s="104">
        <v>7.4794276250000222E-2</v>
      </c>
      <c r="S136" s="104">
        <v>5.4211975043626515E-2</v>
      </c>
      <c r="T136" s="104">
        <v>1.7252837569050421E-2</v>
      </c>
      <c r="U136" s="104">
        <v>2.6855565377964855E-2</v>
      </c>
      <c r="V136" s="104">
        <v>2.563992086516402E-2</v>
      </c>
      <c r="W136" s="104">
        <v>5.0249424598745165E-2</v>
      </c>
      <c r="X136" s="104">
        <v>6.608624806025605E-2</v>
      </c>
      <c r="Y136" s="104">
        <v>4.3371226420796556E-2</v>
      </c>
      <c r="DA136" s="132" t="s">
        <v>3547</v>
      </c>
    </row>
    <row r="137" spans="1:105" ht="12" customHeight="1" x14ac:dyDescent="0.25">
      <c r="A137" s="108" t="s">
        <v>53</v>
      </c>
      <c r="B137" s="98"/>
      <c r="C137" s="98">
        <v>2.2805515616643804E-2</v>
      </c>
      <c r="D137" s="98">
        <v>1.2757634037002646E-2</v>
      </c>
      <c r="E137" s="98">
        <v>1.9256526440817993E-2</v>
      </c>
      <c r="F137" s="98">
        <v>3.499595027192496E-2</v>
      </c>
      <c r="G137" s="98">
        <v>0</v>
      </c>
      <c r="H137" s="98">
        <v>0</v>
      </c>
      <c r="I137" s="98">
        <v>0</v>
      </c>
      <c r="J137" s="98">
        <v>0.25141209139577936</v>
      </c>
      <c r="K137" s="98">
        <v>7.0845674816407175E-2</v>
      </c>
      <c r="L137" s="98">
        <v>0</v>
      </c>
      <c r="M137" s="98">
        <v>6.9986183715493987E-3</v>
      </c>
      <c r="N137" s="98">
        <v>1.596629913590001E-3</v>
      </c>
      <c r="O137" s="98">
        <v>8.49264899274043E-3</v>
      </c>
      <c r="P137" s="98">
        <v>3.0739730439254934E-2</v>
      </c>
      <c r="Q137" s="98">
        <v>4.6578637170872059E-2</v>
      </c>
      <c r="R137" s="98">
        <v>5.0672183220720597E-2</v>
      </c>
      <c r="S137" s="98">
        <v>3.5759488680554626E-2</v>
      </c>
      <c r="T137" s="98">
        <v>1.184814961281965E-2</v>
      </c>
      <c r="U137" s="98">
        <v>1.8567080813036034E-2</v>
      </c>
      <c r="V137" s="98">
        <v>1.7638484792076626E-2</v>
      </c>
      <c r="W137" s="98">
        <v>3.6248228774536352E-2</v>
      </c>
      <c r="X137" s="98">
        <v>4.793429307186689E-2</v>
      </c>
      <c r="Y137" s="98">
        <v>3.1706751440148055E-2</v>
      </c>
      <c r="DA137" s="63" t="s">
        <v>3548</v>
      </c>
    </row>
    <row r="138" spans="1:105" ht="12" customHeight="1" x14ac:dyDescent="0.25">
      <c r="A138" s="108" t="s">
        <v>52</v>
      </c>
      <c r="B138" s="98"/>
      <c r="C138" s="98">
        <v>9.8427701685495812E-3</v>
      </c>
      <c r="D138" s="98">
        <v>5.8889183673368458E-3</v>
      </c>
      <c r="E138" s="98">
        <v>1.0123394940934033E-2</v>
      </c>
      <c r="F138" s="98">
        <v>1.8082895065784126E-2</v>
      </c>
      <c r="G138" s="98">
        <v>0</v>
      </c>
      <c r="H138" s="98">
        <v>0</v>
      </c>
      <c r="I138" s="98">
        <v>0</v>
      </c>
      <c r="J138" s="98">
        <v>0.16065522665116505</v>
      </c>
      <c r="K138" s="98">
        <v>4.4336515953392913E-2</v>
      </c>
      <c r="L138" s="98">
        <v>0</v>
      </c>
      <c r="M138" s="98">
        <v>4.8732626281612901E-3</v>
      </c>
      <c r="N138" s="98">
        <v>1.1302335348448438E-3</v>
      </c>
      <c r="O138" s="98">
        <v>5.2799120450418751E-3</v>
      </c>
      <c r="P138" s="98">
        <v>1.8932747176417963E-2</v>
      </c>
      <c r="Q138" s="98">
        <v>2.5521911567994455E-2</v>
      </c>
      <c r="R138" s="98">
        <v>2.4122093029279625E-2</v>
      </c>
      <c r="S138" s="98">
        <v>1.8452486363071889E-2</v>
      </c>
      <c r="T138" s="98">
        <v>5.4046879562307725E-3</v>
      </c>
      <c r="U138" s="98">
        <v>8.2884845649288212E-3</v>
      </c>
      <c r="V138" s="98">
        <v>8.0014360730873944E-3</v>
      </c>
      <c r="W138" s="98">
        <v>1.4001195824208812E-2</v>
      </c>
      <c r="X138" s="98">
        <v>1.8151954988389157E-2</v>
      </c>
      <c r="Y138" s="98">
        <v>1.1664474980648503E-2</v>
      </c>
      <c r="DA138" s="63" t="s">
        <v>3549</v>
      </c>
    </row>
    <row r="139" spans="1:105" ht="12" customHeight="1" x14ac:dyDescent="0.25">
      <c r="A139" s="121" t="s">
        <v>54</v>
      </c>
      <c r="B139" s="122"/>
      <c r="C139" s="122">
        <v>0.60852313252006063</v>
      </c>
      <c r="D139" s="122">
        <v>0.48594127919495705</v>
      </c>
      <c r="E139" s="122">
        <v>0.49929946528272773</v>
      </c>
      <c r="F139" s="122">
        <v>0.54485258594230224</v>
      </c>
      <c r="G139" s="122">
        <v>0.25141241394029923</v>
      </c>
      <c r="H139" s="122">
        <v>0.34819226899523598</v>
      </c>
      <c r="I139" s="122">
        <v>0.47203004793880932</v>
      </c>
      <c r="J139" s="122">
        <v>1.3000820807623659</v>
      </c>
      <c r="K139" s="122">
        <v>1.074006244274837</v>
      </c>
      <c r="L139" s="122">
        <v>0.18321699137988065</v>
      </c>
      <c r="M139" s="122">
        <v>0.28680131368522438</v>
      </c>
      <c r="N139" s="122">
        <v>0.55160910330042323</v>
      </c>
      <c r="O139" s="122">
        <v>0.91611025481545794</v>
      </c>
      <c r="P139" s="122">
        <v>0.8299588484679532</v>
      </c>
      <c r="Q139" s="122">
        <v>0.90573113640560532</v>
      </c>
      <c r="R139" s="122">
        <v>0.86697945111842223</v>
      </c>
      <c r="S139" s="122">
        <v>0.96642455178097153</v>
      </c>
      <c r="T139" s="122">
        <v>1.2689762788260162</v>
      </c>
      <c r="U139" s="122">
        <v>1.2825379768489684</v>
      </c>
      <c r="V139" s="122">
        <v>1.1299121748085805</v>
      </c>
      <c r="W139" s="122">
        <v>1.3536378557322313</v>
      </c>
      <c r="X139" s="122">
        <v>1.6007263566208449</v>
      </c>
      <c r="Y139" s="122">
        <v>1.3620879946497904</v>
      </c>
      <c r="DA139" s="130" t="s">
        <v>3550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3551</v>
      </c>
    </row>
    <row r="141" spans="1:105" ht="12" customHeight="1" x14ac:dyDescent="0.25">
      <c r="A141" s="109" t="s">
        <v>120</v>
      </c>
      <c r="B141" s="33"/>
      <c r="C141" s="33">
        <v>0.60852313252006063</v>
      </c>
      <c r="D141" s="33">
        <v>0.48594127919495705</v>
      </c>
      <c r="E141" s="33">
        <v>0.49929946528272773</v>
      </c>
      <c r="F141" s="33">
        <v>0.54485258594230224</v>
      </c>
      <c r="G141" s="33">
        <v>0.25141241394029923</v>
      </c>
      <c r="H141" s="33">
        <v>0.34819226899523598</v>
      </c>
      <c r="I141" s="33">
        <v>0.47203004793880932</v>
      </c>
      <c r="J141" s="33">
        <v>1.3000820807623659</v>
      </c>
      <c r="K141" s="33">
        <v>1.074006244274837</v>
      </c>
      <c r="L141" s="33">
        <v>0.18321699137988065</v>
      </c>
      <c r="M141" s="33">
        <v>0.28680131368522438</v>
      </c>
      <c r="N141" s="33">
        <v>0.55160910330042323</v>
      </c>
      <c r="O141" s="33">
        <v>0.91611025481545794</v>
      </c>
      <c r="P141" s="33">
        <v>0.8299588484679532</v>
      </c>
      <c r="Q141" s="33">
        <v>0.90573113640560532</v>
      </c>
      <c r="R141" s="33">
        <v>0.86697945111842223</v>
      </c>
      <c r="S141" s="33">
        <v>0.96642455178097153</v>
      </c>
      <c r="T141" s="33">
        <v>1.2689762788260162</v>
      </c>
      <c r="U141" s="33">
        <v>1.2825379768489684</v>
      </c>
      <c r="V141" s="33">
        <v>1.1299121748085805</v>
      </c>
      <c r="W141" s="33">
        <v>1.3536378557322313</v>
      </c>
      <c r="X141" s="33">
        <v>1.6007263566208449</v>
      </c>
      <c r="Y141" s="33">
        <v>1.3620879946497904</v>
      </c>
      <c r="DA141" s="60" t="s">
        <v>3552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43.298383043323518</v>
      </c>
      <c r="D143" s="117">
        <f t="shared" si="49"/>
        <v>61.589527734178048</v>
      </c>
      <c r="E143" s="117">
        <f t="shared" si="49"/>
        <v>64.473552154312657</v>
      </c>
      <c r="F143" s="117">
        <f t="shared" si="49"/>
        <v>59.535985413198013</v>
      </c>
      <c r="G143" s="117">
        <f t="shared" si="49"/>
        <v>53.279952066143842</v>
      </c>
      <c r="H143" s="117">
        <f t="shared" si="49"/>
        <v>43.194416764348901</v>
      </c>
      <c r="I143" s="117">
        <f t="shared" si="49"/>
        <v>40.786953921563999</v>
      </c>
      <c r="J143" s="117">
        <f t="shared" si="49"/>
        <v>70.499126123057508</v>
      </c>
      <c r="K143" s="117">
        <f t="shared" si="49"/>
        <v>63.595252622663914</v>
      </c>
      <c r="L143" s="117">
        <f t="shared" si="49"/>
        <v>40.263809624695064</v>
      </c>
      <c r="M143" s="117">
        <f t="shared" si="49"/>
        <v>23.839297976375153</v>
      </c>
      <c r="N143" s="117">
        <f t="shared" si="49"/>
        <v>26.375187833181446</v>
      </c>
      <c r="O143" s="117">
        <f t="shared" si="49"/>
        <v>60.442828334280321</v>
      </c>
      <c r="P143" s="117">
        <f t="shared" si="49"/>
        <v>53.745126261865231</v>
      </c>
      <c r="Q143" s="117">
        <f t="shared" si="49"/>
        <v>51.902144679573723</v>
      </c>
      <c r="R143" s="117">
        <f t="shared" ref="R143:V143" si="50">R144+R146+R148+R157</f>
        <v>56.109538202753789</v>
      </c>
      <c r="S143" s="117">
        <f t="shared" si="50"/>
        <v>37.068496918534336</v>
      </c>
      <c r="T143" s="117">
        <f t="shared" si="50"/>
        <v>76.650172663630329</v>
      </c>
      <c r="U143" s="117">
        <f t="shared" si="50"/>
        <v>56.250722646354205</v>
      </c>
      <c r="V143" s="117">
        <f t="shared" si="50"/>
        <v>57.048173705363446</v>
      </c>
      <c r="W143" s="117">
        <f t="shared" ref="W143:Y143" si="51">W144+W146+W148+W157</f>
        <v>32.258696218395237</v>
      </c>
      <c r="X143" s="117">
        <f t="shared" si="51"/>
        <v>54.08874086927252</v>
      </c>
      <c r="Y143" s="117">
        <f t="shared" si="51"/>
        <v>34.277083882367315</v>
      </c>
      <c r="DA143" s="129" t="s">
        <v>3553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40.065705330098695</v>
      </c>
      <c r="D144" s="122">
        <f t="shared" si="52"/>
        <v>57.018280896128871</v>
      </c>
      <c r="E144" s="122">
        <f t="shared" si="52"/>
        <v>59.768421096193485</v>
      </c>
      <c r="F144" s="122">
        <f t="shared" si="52"/>
        <v>55.029703549970158</v>
      </c>
      <c r="G144" s="122">
        <f t="shared" si="52"/>
        <v>49.328397408895427</v>
      </c>
      <c r="H144" s="122">
        <f t="shared" si="52"/>
        <v>39.835146916376779</v>
      </c>
      <c r="I144" s="122">
        <f t="shared" si="52"/>
        <v>37.460306194790654</v>
      </c>
      <c r="J144" s="122">
        <f t="shared" si="52"/>
        <v>65.187871598605824</v>
      </c>
      <c r="K144" s="122">
        <f t="shared" si="52"/>
        <v>58.547811588059204</v>
      </c>
      <c r="L144" s="122">
        <f t="shared" si="52"/>
        <v>37.484781435168038</v>
      </c>
      <c r="M144" s="122">
        <f t="shared" si="52"/>
        <v>21.986106814956692</v>
      </c>
      <c r="N144" s="122">
        <f t="shared" si="52"/>
        <v>24.28437254498899</v>
      </c>
      <c r="O144" s="122">
        <f t="shared" si="52"/>
        <v>55.03029295042878</v>
      </c>
      <c r="P144" s="122">
        <f t="shared" si="52"/>
        <v>48.374909433794834</v>
      </c>
      <c r="Q144" s="122">
        <f t="shared" si="52"/>
        <v>46.112103629320238</v>
      </c>
      <c r="R144" s="122">
        <f t="shared" si="52"/>
        <v>49.835236508354321</v>
      </c>
      <c r="S144" s="122">
        <f t="shared" si="52"/>
        <v>32.709861890665685</v>
      </c>
      <c r="T144" s="122">
        <f t="shared" si="52"/>
        <v>66.810330095111112</v>
      </c>
      <c r="U144" s="122">
        <f t="shared" si="52"/>
        <v>48.351905256936206</v>
      </c>
      <c r="V144" s="122">
        <f t="shared" si="52"/>
        <v>48.948179228315198</v>
      </c>
      <c r="W144" s="122">
        <f t="shared" si="52"/>
        <v>27.213997340637551</v>
      </c>
      <c r="X144" s="122">
        <f t="shared" si="52"/>
        <v>45.033362537176437</v>
      </c>
      <c r="Y144" s="122">
        <f t="shared" si="52"/>
        <v>27.551255612852437</v>
      </c>
      <c r="DA144" s="130" t="s">
        <v>3554</v>
      </c>
    </row>
    <row r="145" spans="1:105" ht="12" customHeight="1" x14ac:dyDescent="0.25">
      <c r="A145" s="97" t="s">
        <v>53</v>
      </c>
      <c r="B145" s="98"/>
      <c r="C145" s="98">
        <v>40.065705330098695</v>
      </c>
      <c r="D145" s="98">
        <v>57.018280896128871</v>
      </c>
      <c r="E145" s="98">
        <v>59.768421096193485</v>
      </c>
      <c r="F145" s="98">
        <v>55.029703549970158</v>
      </c>
      <c r="G145" s="98">
        <v>49.328397408895427</v>
      </c>
      <c r="H145" s="98">
        <v>39.835146916376779</v>
      </c>
      <c r="I145" s="98">
        <v>37.460306194790654</v>
      </c>
      <c r="J145" s="98">
        <v>65.187871598605824</v>
      </c>
      <c r="K145" s="98">
        <v>58.547811588059204</v>
      </c>
      <c r="L145" s="98">
        <v>37.484781435168038</v>
      </c>
      <c r="M145" s="98">
        <v>21.986106814956692</v>
      </c>
      <c r="N145" s="98">
        <v>24.28437254498899</v>
      </c>
      <c r="O145" s="98">
        <v>55.03029295042878</v>
      </c>
      <c r="P145" s="98">
        <v>48.374909433794834</v>
      </c>
      <c r="Q145" s="98">
        <v>46.112103629320238</v>
      </c>
      <c r="R145" s="98">
        <v>49.835236508354321</v>
      </c>
      <c r="S145" s="98">
        <v>32.709861890665685</v>
      </c>
      <c r="T145" s="98">
        <v>66.810330095111112</v>
      </c>
      <c r="U145" s="98">
        <v>48.351905256936206</v>
      </c>
      <c r="V145" s="98">
        <v>48.948179228315198</v>
      </c>
      <c r="W145" s="98">
        <v>27.213997340637551</v>
      </c>
      <c r="X145" s="98">
        <v>45.033362537176437</v>
      </c>
      <c r="Y145" s="98">
        <v>27.551255612852437</v>
      </c>
      <c r="DA145" s="63" t="s">
        <v>3555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3.4160620441101665E-2</v>
      </c>
      <c r="D146" s="122">
        <f t="shared" si="53"/>
        <v>4.8855741731931919E-2</v>
      </c>
      <c r="E146" s="122">
        <f t="shared" si="53"/>
        <v>5.3922376259738412E-2</v>
      </c>
      <c r="F146" s="122">
        <f t="shared" si="53"/>
        <v>7.1635841656017413E-2</v>
      </c>
      <c r="G146" s="122">
        <f t="shared" si="53"/>
        <v>8.5889493555734275E-2</v>
      </c>
      <c r="H146" s="122">
        <f t="shared" si="53"/>
        <v>8.4354550236469386E-2</v>
      </c>
      <c r="I146" s="122">
        <f t="shared" si="53"/>
        <v>9.4413922907791548E-2</v>
      </c>
      <c r="J146" s="122">
        <f t="shared" si="53"/>
        <v>5.2057995554771107E-2</v>
      </c>
      <c r="K146" s="122">
        <f t="shared" si="53"/>
        <v>0.12708986656188309</v>
      </c>
      <c r="L146" s="122">
        <f t="shared" si="53"/>
        <v>0.11134148740719152</v>
      </c>
      <c r="M146" s="122">
        <f t="shared" si="53"/>
        <v>7.2740186871220677E-2</v>
      </c>
      <c r="N146" s="122">
        <f t="shared" si="53"/>
        <v>9.3612989998101748E-2</v>
      </c>
      <c r="O146" s="122">
        <f t="shared" si="53"/>
        <v>0.18959430186250278</v>
      </c>
      <c r="P146" s="122">
        <f t="shared" si="53"/>
        <v>0.28846200519828413</v>
      </c>
      <c r="Q146" s="122">
        <f t="shared" si="53"/>
        <v>0.18146439104895576</v>
      </c>
      <c r="R146" s="122">
        <f t="shared" si="53"/>
        <v>0.12073389132676055</v>
      </c>
      <c r="S146" s="122">
        <f t="shared" si="53"/>
        <v>0.20078270653041871</v>
      </c>
      <c r="T146" s="122">
        <f t="shared" si="53"/>
        <v>0.2296439488592244</v>
      </c>
      <c r="U146" s="122">
        <f t="shared" si="53"/>
        <v>0.29279590570076608</v>
      </c>
      <c r="V146" s="122">
        <f t="shared" si="53"/>
        <v>0.54311857168261191</v>
      </c>
      <c r="W146" s="122">
        <f t="shared" si="53"/>
        <v>8.2379110687866269E-2</v>
      </c>
      <c r="X146" s="122">
        <f t="shared" si="53"/>
        <v>0.20019450972253711</v>
      </c>
      <c r="Y146" s="122">
        <f t="shared" si="53"/>
        <v>5.7226662077018091E-2</v>
      </c>
      <c r="DA146" s="130" t="s">
        <v>3556</v>
      </c>
    </row>
    <row r="147" spans="1:105" ht="12" customHeight="1" x14ac:dyDescent="0.25">
      <c r="A147" s="97" t="s">
        <v>53</v>
      </c>
      <c r="B147" s="98"/>
      <c r="C147" s="98">
        <v>3.4160620441101665E-2</v>
      </c>
      <c r="D147" s="98">
        <v>4.8855741731931919E-2</v>
      </c>
      <c r="E147" s="98">
        <v>5.3922376259738412E-2</v>
      </c>
      <c r="F147" s="98">
        <v>7.1635841656017413E-2</v>
      </c>
      <c r="G147" s="98">
        <v>8.5889493555734275E-2</v>
      </c>
      <c r="H147" s="98">
        <v>8.4354550236469386E-2</v>
      </c>
      <c r="I147" s="98">
        <v>9.4413922907791548E-2</v>
      </c>
      <c r="J147" s="98">
        <v>5.2057995554771107E-2</v>
      </c>
      <c r="K147" s="98">
        <v>0.12708986656188309</v>
      </c>
      <c r="L147" s="98">
        <v>0.11134148740719152</v>
      </c>
      <c r="M147" s="98">
        <v>7.2740186871220677E-2</v>
      </c>
      <c r="N147" s="98">
        <v>9.3612989998101748E-2</v>
      </c>
      <c r="O147" s="98">
        <v>0.18959430186250278</v>
      </c>
      <c r="P147" s="98">
        <v>0.28846200519828413</v>
      </c>
      <c r="Q147" s="98">
        <v>0.18146439104895576</v>
      </c>
      <c r="R147" s="98">
        <v>0.12073389132676055</v>
      </c>
      <c r="S147" s="98">
        <v>0.20078270653041871</v>
      </c>
      <c r="T147" s="98">
        <v>0.2296439488592244</v>
      </c>
      <c r="U147" s="98">
        <v>0.29279590570076608</v>
      </c>
      <c r="V147" s="98">
        <v>0.54311857168261191</v>
      </c>
      <c r="W147" s="98">
        <v>8.2379110687866269E-2</v>
      </c>
      <c r="X147" s="98">
        <v>0.20019450972253711</v>
      </c>
      <c r="Y147" s="98">
        <v>5.7226662077018091E-2</v>
      </c>
      <c r="DA147" s="63" t="s">
        <v>3557</v>
      </c>
    </row>
    <row r="148" spans="1:105" ht="12" customHeight="1" x14ac:dyDescent="0.25">
      <c r="A148" s="121" t="s">
        <v>55</v>
      </c>
      <c r="B148" s="122"/>
      <c r="C148" s="122">
        <v>2.7461712656363888</v>
      </c>
      <c r="D148" s="122">
        <v>3.8700644841964458</v>
      </c>
      <c r="E148" s="122">
        <v>3.9633419187989491</v>
      </c>
      <c r="F148" s="122">
        <v>3.758778597280632</v>
      </c>
      <c r="G148" s="122">
        <v>3.2726332490733507</v>
      </c>
      <c r="H148" s="122">
        <v>2.7679132614569784</v>
      </c>
      <c r="I148" s="122">
        <v>2.7304079223940372</v>
      </c>
      <c r="J148" s="122">
        <v>4.4228074036384246</v>
      </c>
      <c r="K148" s="122">
        <v>4.1065143934966137</v>
      </c>
      <c r="L148" s="122">
        <v>2.1971189316341309</v>
      </c>
      <c r="M148" s="122">
        <v>1.4736914324576158</v>
      </c>
      <c r="N148" s="122">
        <v>1.6439750713516874</v>
      </c>
      <c r="O148" s="122">
        <v>4.2893490369861835</v>
      </c>
      <c r="P148" s="122">
        <v>4.177592278649108</v>
      </c>
      <c r="Q148" s="122">
        <v>4.6062153605324525</v>
      </c>
      <c r="R148" s="122">
        <v>5.1223283028783131</v>
      </c>
      <c r="S148" s="122">
        <v>3.3707590171533703</v>
      </c>
      <c r="T148" s="122">
        <v>7.8004515317118095</v>
      </c>
      <c r="U148" s="122">
        <v>6.1519293628900398</v>
      </c>
      <c r="V148" s="122">
        <v>6.052295286784183</v>
      </c>
      <c r="W148" s="122">
        <v>4.0298513674689325</v>
      </c>
      <c r="X148" s="122">
        <v>7.1799047145897763</v>
      </c>
      <c r="Y148" s="122">
        <v>5.4232943606078621</v>
      </c>
      <c r="DA148" s="130" t="s">
        <v>3558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2.5629377704199388E-2</v>
      </c>
      <c r="E149" s="98">
        <v>2.2022214641555626E-2</v>
      </c>
      <c r="F149" s="98">
        <v>1.3082582788299948E-2</v>
      </c>
      <c r="G149" s="98">
        <v>1.7006351379025831E-2</v>
      </c>
      <c r="H149" s="98">
        <v>9.2770842602331264E-3</v>
      </c>
      <c r="I149" s="98">
        <v>1.588991760875616E-2</v>
      </c>
      <c r="J149" s="98">
        <v>2.0901103777371376E-2</v>
      </c>
      <c r="K149" s="98">
        <v>1.497195744693881E-2</v>
      </c>
      <c r="L149" s="98">
        <v>9.7291074293660643E-3</v>
      </c>
      <c r="M149" s="98">
        <v>6.5320644475152442E-3</v>
      </c>
      <c r="N149" s="98">
        <v>8.1009956763881657E-3</v>
      </c>
      <c r="O149" s="98">
        <v>1.9834094301810767E-2</v>
      </c>
      <c r="P149" s="98">
        <v>3.9573511347462058E-2</v>
      </c>
      <c r="Q149" s="98">
        <v>2.6507362229822575E-3</v>
      </c>
      <c r="R149" s="98">
        <v>1.1107577010000974E-2</v>
      </c>
      <c r="S149" s="98">
        <v>9.926456204284782E-3</v>
      </c>
      <c r="T149" s="98">
        <v>2.7076434828668526E-2</v>
      </c>
      <c r="U149" s="98">
        <v>2.7339344636336471E-2</v>
      </c>
      <c r="V149" s="98">
        <v>3.3834369849858936E-2</v>
      </c>
      <c r="W149" s="98">
        <v>2.8218096130660859E-2</v>
      </c>
      <c r="X149" s="98">
        <v>5.5499676555133728E-2</v>
      </c>
      <c r="Y149" s="98">
        <v>3.0192966675188511E-2</v>
      </c>
      <c r="DA149" s="63" t="s">
        <v>3559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7.3663053581449894E-5</v>
      </c>
      <c r="F150" s="98">
        <v>0</v>
      </c>
      <c r="G150" s="98">
        <v>0</v>
      </c>
      <c r="H150" s="98">
        <v>0</v>
      </c>
      <c r="I150" s="98">
        <v>7.1256877592780845E-5</v>
      </c>
      <c r="J150" s="98">
        <v>6.5966793705337685E-5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1.9453936821661229E-4</v>
      </c>
      <c r="Q150" s="98">
        <v>0</v>
      </c>
      <c r="R150" s="98">
        <v>0</v>
      </c>
      <c r="S150" s="98">
        <v>0</v>
      </c>
      <c r="T150" s="98">
        <v>0</v>
      </c>
      <c r="U150" s="98">
        <v>8.2654584122913353E-5</v>
      </c>
      <c r="V150" s="98">
        <v>7.8917862208780816E-5</v>
      </c>
      <c r="W150" s="98">
        <v>8.4503055236625672E-5</v>
      </c>
      <c r="X150" s="98">
        <v>1.7495674762657928E-4</v>
      </c>
      <c r="Y150" s="98">
        <v>9.1299443761590009E-5</v>
      </c>
      <c r="DA150" s="63" t="s">
        <v>3560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4.8292078413625796E-5</v>
      </c>
      <c r="F151" s="101">
        <v>0</v>
      </c>
      <c r="G151" s="101">
        <v>0</v>
      </c>
      <c r="H151" s="101">
        <v>0</v>
      </c>
      <c r="I151" s="101">
        <v>4.3843342067316448E-5</v>
      </c>
      <c r="J151" s="101">
        <v>4.0247452144114639E-5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1.2038578765313688E-4</v>
      </c>
      <c r="Q151" s="101">
        <v>0</v>
      </c>
      <c r="R151" s="101">
        <v>0</v>
      </c>
      <c r="S151" s="101">
        <v>0</v>
      </c>
      <c r="T151" s="101">
        <v>0</v>
      </c>
      <c r="U151" s="101">
        <v>5.7109441683151484E-5</v>
      </c>
      <c r="V151" s="101">
        <v>5.4249964872804357E-5</v>
      </c>
      <c r="W151" s="101">
        <v>6.0760156362950705E-5</v>
      </c>
      <c r="X151" s="101">
        <v>1.264495727199234E-4</v>
      </c>
      <c r="Y151" s="101">
        <v>6.659218828534851E-5</v>
      </c>
      <c r="DA151" s="131" t="s">
        <v>3561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2.5370975167824098E-5</v>
      </c>
      <c r="F152" s="104">
        <v>0</v>
      </c>
      <c r="G152" s="104">
        <v>0</v>
      </c>
      <c r="H152" s="104">
        <v>0</v>
      </c>
      <c r="I152" s="104">
        <v>2.7413535525464394E-5</v>
      </c>
      <c r="J152" s="104">
        <v>2.5719341561223053E-5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7.415358056347542E-5</v>
      </c>
      <c r="Q152" s="104">
        <v>0</v>
      </c>
      <c r="R152" s="104">
        <v>0</v>
      </c>
      <c r="S152" s="104">
        <v>0</v>
      </c>
      <c r="T152" s="104">
        <v>0</v>
      </c>
      <c r="U152" s="104">
        <v>2.5545142439761873E-5</v>
      </c>
      <c r="V152" s="104">
        <v>2.4667897335976455E-5</v>
      </c>
      <c r="W152" s="104">
        <v>2.3742898873674966E-5</v>
      </c>
      <c r="X152" s="104">
        <v>4.8507174906655872E-5</v>
      </c>
      <c r="Y152" s="104">
        <v>2.4707255476241493E-5</v>
      </c>
      <c r="DA152" s="132" t="s">
        <v>3562</v>
      </c>
    </row>
    <row r="153" spans="1:105" ht="12" customHeight="1" x14ac:dyDescent="0.25">
      <c r="A153" s="106" t="s">
        <v>122</v>
      </c>
      <c r="B153" s="101"/>
      <c r="C153" s="101">
        <v>2.4952275788168632</v>
      </c>
      <c r="D153" s="101">
        <v>3.3831079447889802</v>
      </c>
      <c r="E153" s="101">
        <v>3.6056862840122292</v>
      </c>
      <c r="F153" s="101">
        <v>3.4432956575378135</v>
      </c>
      <c r="G153" s="101">
        <v>2.9131429805921747</v>
      </c>
      <c r="H153" s="101">
        <v>2.4747487447126684</v>
      </c>
      <c r="I153" s="101">
        <v>1.5478563700817394</v>
      </c>
      <c r="J153" s="101">
        <v>3.5363852391380246</v>
      </c>
      <c r="K153" s="101">
        <v>3.7609589081532104</v>
      </c>
      <c r="L153" s="101">
        <v>1.8813224278735818</v>
      </c>
      <c r="M153" s="101">
        <v>1.3010902811933382</v>
      </c>
      <c r="N153" s="101">
        <v>1.4252920458699183</v>
      </c>
      <c r="O153" s="101">
        <v>3.6927704377204673</v>
      </c>
      <c r="P153" s="101">
        <v>3.4356629809214323</v>
      </c>
      <c r="Q153" s="101">
        <v>3.7789396608689518</v>
      </c>
      <c r="R153" s="101">
        <v>4.4961202335988792</v>
      </c>
      <c r="S153" s="101">
        <v>2.9995814626763098</v>
      </c>
      <c r="T153" s="101">
        <v>6.918842052088074</v>
      </c>
      <c r="U153" s="101">
        <v>5.4254977901450205</v>
      </c>
      <c r="V153" s="101">
        <v>5.2669853372847291</v>
      </c>
      <c r="W153" s="101">
        <v>3.4439479476916874</v>
      </c>
      <c r="X153" s="101">
        <v>6.1244528882316667</v>
      </c>
      <c r="Y153" s="101">
        <v>4.8687156712773518</v>
      </c>
      <c r="DA153" s="131" t="s">
        <v>3563</v>
      </c>
    </row>
    <row r="154" spans="1:105" ht="12" customHeight="1" x14ac:dyDescent="0.25">
      <c r="A154" s="107" t="s">
        <v>121</v>
      </c>
      <c r="B154" s="104"/>
      <c r="C154" s="104">
        <v>0.25094368681952556</v>
      </c>
      <c r="D154" s="104">
        <v>0.46132716170326604</v>
      </c>
      <c r="E154" s="104">
        <v>0.33555975709158259</v>
      </c>
      <c r="F154" s="104">
        <v>0.30240035695451839</v>
      </c>
      <c r="G154" s="104">
        <v>0.34248391710215043</v>
      </c>
      <c r="H154" s="104">
        <v>0.28388743248407711</v>
      </c>
      <c r="I154" s="104">
        <v>1.166590377825949</v>
      </c>
      <c r="J154" s="104">
        <v>0.86545509392932296</v>
      </c>
      <c r="K154" s="104">
        <v>0.33058352789646439</v>
      </c>
      <c r="L154" s="104">
        <v>0.30606739633118268</v>
      </c>
      <c r="M154" s="104">
        <v>0.16606908681676225</v>
      </c>
      <c r="N154" s="104">
        <v>0.21058202980538088</v>
      </c>
      <c r="O154" s="104">
        <v>0.57674450496390528</v>
      </c>
      <c r="P154" s="104">
        <v>0.70216124701199689</v>
      </c>
      <c r="Q154" s="104">
        <v>0.82462496344051806</v>
      </c>
      <c r="R154" s="104">
        <v>0.61510049226943342</v>
      </c>
      <c r="S154" s="104">
        <v>0.36125109827277591</v>
      </c>
      <c r="T154" s="104">
        <v>0.85453304479506742</v>
      </c>
      <c r="U154" s="104">
        <v>0.69900957352455984</v>
      </c>
      <c r="V154" s="104">
        <v>0.7513966617873864</v>
      </c>
      <c r="W154" s="104">
        <v>0.55760082059134797</v>
      </c>
      <c r="X154" s="104">
        <v>0.99977719305534984</v>
      </c>
      <c r="Y154" s="104">
        <v>0.52429442321156072</v>
      </c>
      <c r="DA154" s="132" t="s">
        <v>3564</v>
      </c>
    </row>
    <row r="155" spans="1:105" ht="12" customHeight="1" x14ac:dyDescent="0.25">
      <c r="A155" s="108" t="s">
        <v>53</v>
      </c>
      <c r="B155" s="98"/>
      <c r="C155" s="98">
        <v>0.17528945336714452</v>
      </c>
      <c r="D155" s="98">
        <v>0.31563170352980263</v>
      </c>
      <c r="E155" s="98">
        <v>0.21993644063737752</v>
      </c>
      <c r="F155" s="98">
        <v>0.19937863732454439</v>
      </c>
      <c r="G155" s="98">
        <v>0.20594299630982787</v>
      </c>
      <c r="H155" s="98">
        <v>0.17694137465305834</v>
      </c>
      <c r="I155" s="98">
        <v>0.71795936024077478</v>
      </c>
      <c r="J155" s="98">
        <v>0.52803477889288342</v>
      </c>
      <c r="K155" s="98">
        <v>0.20333363135817559</v>
      </c>
      <c r="L155" s="98">
        <v>0.18347839037182112</v>
      </c>
      <c r="M155" s="98">
        <v>9.7899748318783536E-2</v>
      </c>
      <c r="N155" s="98">
        <v>0.12329974507698784</v>
      </c>
      <c r="O155" s="98">
        <v>0.35564109142180222</v>
      </c>
      <c r="P155" s="98">
        <v>0.4345313238659454</v>
      </c>
      <c r="Q155" s="98">
        <v>0.53272697151380044</v>
      </c>
      <c r="R155" s="98">
        <v>0.4167228617769006</v>
      </c>
      <c r="S155" s="98">
        <v>0.23828968690270935</v>
      </c>
      <c r="T155" s="98">
        <v>0.58683885032295713</v>
      </c>
      <c r="U155" s="98">
        <v>0.48327291040259934</v>
      </c>
      <c r="V155" s="98">
        <v>0.51690871674104821</v>
      </c>
      <c r="W155" s="98">
        <v>0.40223429961761437</v>
      </c>
      <c r="X155" s="98">
        <v>0.7251677071270235</v>
      </c>
      <c r="Y155" s="98">
        <v>0.38328805362657842</v>
      </c>
      <c r="DA155" s="63" t="s">
        <v>3565</v>
      </c>
    </row>
    <row r="156" spans="1:105" ht="12" customHeight="1" x14ac:dyDescent="0.25">
      <c r="A156" s="108" t="s">
        <v>52</v>
      </c>
      <c r="B156" s="98"/>
      <c r="C156" s="98">
        <v>7.5654233452381051E-2</v>
      </c>
      <c r="D156" s="98">
        <v>0.14569545817346338</v>
      </c>
      <c r="E156" s="98">
        <v>0.11562331645420507</v>
      </c>
      <c r="F156" s="98">
        <v>0.10302171962997403</v>
      </c>
      <c r="G156" s="98">
        <v>0.13654092079232252</v>
      </c>
      <c r="H156" s="98">
        <v>0.10694605783101874</v>
      </c>
      <c r="I156" s="98">
        <v>0.44863101758517415</v>
      </c>
      <c r="J156" s="98">
        <v>0.33742031503643954</v>
      </c>
      <c r="K156" s="98">
        <v>0.1272498965382888</v>
      </c>
      <c r="L156" s="98">
        <v>0.12258900595936158</v>
      </c>
      <c r="M156" s="98">
        <v>6.8169338497978724E-2</v>
      </c>
      <c r="N156" s="98">
        <v>8.7282284728393042E-2</v>
      </c>
      <c r="O156" s="98">
        <v>0.22110341354210306</v>
      </c>
      <c r="P156" s="98">
        <v>0.26762992314605155</v>
      </c>
      <c r="Q156" s="98">
        <v>0.29189799192671756</v>
      </c>
      <c r="R156" s="98">
        <v>0.19837763049253276</v>
      </c>
      <c r="S156" s="98">
        <v>0.12296141137006653</v>
      </c>
      <c r="T156" s="98">
        <v>0.26769419447211024</v>
      </c>
      <c r="U156" s="98">
        <v>0.21573666312196055</v>
      </c>
      <c r="V156" s="98">
        <v>0.23448794504633816</v>
      </c>
      <c r="W156" s="98">
        <v>0.15536652097373357</v>
      </c>
      <c r="X156" s="98">
        <v>0.27460948592832635</v>
      </c>
      <c r="Y156" s="98">
        <v>0.14100636958498233</v>
      </c>
      <c r="DA156" s="63" t="s">
        <v>3566</v>
      </c>
    </row>
    <row r="157" spans="1:105" ht="12" customHeight="1" x14ac:dyDescent="0.25">
      <c r="A157" s="121" t="s">
        <v>54</v>
      </c>
      <c r="B157" s="122"/>
      <c r="C157" s="122">
        <v>0.45234582714733523</v>
      </c>
      <c r="D157" s="122">
        <v>0.65232661212079524</v>
      </c>
      <c r="E157" s="122">
        <v>0.68786676306048444</v>
      </c>
      <c r="F157" s="122">
        <v>0.67586742429120172</v>
      </c>
      <c r="G157" s="122">
        <v>0.59303191461932936</v>
      </c>
      <c r="H157" s="122">
        <v>0.50700203627867935</v>
      </c>
      <c r="I157" s="122">
        <v>0.50182588147151663</v>
      </c>
      <c r="J157" s="122">
        <v>0.83638912525847919</v>
      </c>
      <c r="K157" s="122">
        <v>0.81383677454621117</v>
      </c>
      <c r="L157" s="122">
        <v>0.4705677704857032</v>
      </c>
      <c r="M157" s="122">
        <v>0.30675954208962081</v>
      </c>
      <c r="N157" s="122">
        <v>0.35322722684266511</v>
      </c>
      <c r="O157" s="122">
        <v>0.93359204500285065</v>
      </c>
      <c r="P157" s="122">
        <v>0.90416254422300824</v>
      </c>
      <c r="Q157" s="122">
        <v>1.0023612986720762</v>
      </c>
      <c r="R157" s="122">
        <v>1.0312395001943924</v>
      </c>
      <c r="S157" s="122">
        <v>0.78709330418486689</v>
      </c>
      <c r="T157" s="122">
        <v>1.8097470879481834</v>
      </c>
      <c r="U157" s="122">
        <v>1.4540921208272</v>
      </c>
      <c r="V157" s="122">
        <v>1.5045806185814503</v>
      </c>
      <c r="W157" s="122">
        <v>0.9324683996008849</v>
      </c>
      <c r="X157" s="122">
        <v>1.6752791077837696</v>
      </c>
      <c r="Y157" s="122">
        <v>1.2453072468299988</v>
      </c>
      <c r="DA157" s="130" t="s">
        <v>3567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3568</v>
      </c>
    </row>
    <row r="159" spans="1:105" ht="12" customHeight="1" x14ac:dyDescent="0.25">
      <c r="A159" s="109" t="s">
        <v>120</v>
      </c>
      <c r="B159" s="33"/>
      <c r="C159" s="33">
        <v>0.45234582714733523</v>
      </c>
      <c r="D159" s="33">
        <v>0.65232661212079524</v>
      </c>
      <c r="E159" s="33">
        <v>0.68786676306048444</v>
      </c>
      <c r="F159" s="33">
        <v>0.67586742429120172</v>
      </c>
      <c r="G159" s="33">
        <v>0.59303191461932936</v>
      </c>
      <c r="H159" s="33">
        <v>0.50700203627867935</v>
      </c>
      <c r="I159" s="33">
        <v>0.50182588147151663</v>
      </c>
      <c r="J159" s="33">
        <v>0.83638912525847919</v>
      </c>
      <c r="K159" s="33">
        <v>0.81383677454621117</v>
      </c>
      <c r="L159" s="33">
        <v>0.4705677704857032</v>
      </c>
      <c r="M159" s="33">
        <v>0.30675954208962081</v>
      </c>
      <c r="N159" s="33">
        <v>0.35322722684266511</v>
      </c>
      <c r="O159" s="33">
        <v>0.93359204500285065</v>
      </c>
      <c r="P159" s="33">
        <v>0.90416254422300824</v>
      </c>
      <c r="Q159" s="33">
        <v>1.0023612986720762</v>
      </c>
      <c r="R159" s="33">
        <v>1.0312395001943924</v>
      </c>
      <c r="S159" s="33">
        <v>0.78709330418486689</v>
      </c>
      <c r="T159" s="33">
        <v>1.8097470879481834</v>
      </c>
      <c r="U159" s="33">
        <v>1.4540921208272</v>
      </c>
      <c r="V159" s="33">
        <v>1.5045806185814503</v>
      </c>
      <c r="W159" s="33">
        <v>0.9324683996008849</v>
      </c>
      <c r="X159" s="33">
        <v>1.6752791077837696</v>
      </c>
      <c r="Y159" s="33">
        <v>1.2453072468299988</v>
      </c>
      <c r="DA159" s="60" t="s">
        <v>3569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6.8577185961773797</v>
      </c>
      <c r="D161" s="117">
        <f t="shared" si="54"/>
        <v>2.1257764089454461</v>
      </c>
      <c r="E161" s="117">
        <f t="shared" si="54"/>
        <v>4.6231136778028139</v>
      </c>
      <c r="F161" s="117">
        <f t="shared" si="54"/>
        <v>7.6369384815877002</v>
      </c>
      <c r="G161" s="117">
        <f t="shared" si="54"/>
        <v>7.4668882628505528</v>
      </c>
      <c r="H161" s="117">
        <f t="shared" si="54"/>
        <v>11.218513714192676</v>
      </c>
      <c r="I161" s="117">
        <f t="shared" si="54"/>
        <v>16.872925386296007</v>
      </c>
      <c r="J161" s="117">
        <f t="shared" si="54"/>
        <v>36.656326534463872</v>
      </c>
      <c r="K161" s="117">
        <f t="shared" si="54"/>
        <v>42.623001317765379</v>
      </c>
      <c r="L161" s="117">
        <f t="shared" si="54"/>
        <v>30.496512187995883</v>
      </c>
      <c r="M161" s="117">
        <f t="shared" si="54"/>
        <v>27.486780207690853</v>
      </c>
      <c r="N161" s="117">
        <f t="shared" si="54"/>
        <v>40.737225676131061</v>
      </c>
      <c r="O161" s="117">
        <f t="shared" si="54"/>
        <v>52.857548771926474</v>
      </c>
      <c r="P161" s="117">
        <f t="shared" si="54"/>
        <v>25.432168268587311</v>
      </c>
      <c r="Q161" s="117">
        <f t="shared" si="54"/>
        <v>35.951231471024215</v>
      </c>
      <c r="R161" s="117">
        <f t="shared" ref="R161:V161" si="55">R162+R164+R166+R175</f>
        <v>25.387661467186724</v>
      </c>
      <c r="S161" s="117">
        <f t="shared" si="55"/>
        <v>29.012158127027991</v>
      </c>
      <c r="T161" s="117">
        <f t="shared" si="55"/>
        <v>29.766653015549956</v>
      </c>
      <c r="U161" s="117">
        <f t="shared" si="55"/>
        <v>27.31806931444574</v>
      </c>
      <c r="V161" s="117">
        <f t="shared" si="55"/>
        <v>17.30522935913331</v>
      </c>
      <c r="W161" s="117">
        <f t="shared" ref="W161:Y161" si="56">W162+W164+W166+W175</f>
        <v>23.651543207921762</v>
      </c>
      <c r="X161" s="117">
        <f t="shared" si="56"/>
        <v>10.145962579756706</v>
      </c>
      <c r="Y161" s="117">
        <f t="shared" si="56"/>
        <v>8.2888942655253146</v>
      </c>
      <c r="DA161" s="129" t="s">
        <v>3570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6.3509134279850228</v>
      </c>
      <c r="D162" s="122">
        <f t="shared" si="57"/>
        <v>1.96608917686721</v>
      </c>
      <c r="E162" s="122">
        <f t="shared" si="57"/>
        <v>4.2798019331289678</v>
      </c>
      <c r="F162" s="122">
        <f t="shared" si="57"/>
        <v>7.0528274778217179</v>
      </c>
      <c r="G162" s="122">
        <f t="shared" si="57"/>
        <v>6.8963510351334607</v>
      </c>
      <c r="H162" s="122">
        <f t="shared" si="57"/>
        <v>10.323205899504689</v>
      </c>
      <c r="I162" s="122">
        <f t="shared" si="57"/>
        <v>15.477733861407303</v>
      </c>
      <c r="J162" s="122">
        <f t="shared" si="57"/>
        <v>33.801309888771847</v>
      </c>
      <c r="K162" s="122">
        <f t="shared" si="57"/>
        <v>39.299208839820238</v>
      </c>
      <c r="L162" s="122">
        <f t="shared" si="57"/>
        <v>28.349718765140967</v>
      </c>
      <c r="M162" s="122">
        <f t="shared" si="57"/>
        <v>25.207795075348251</v>
      </c>
      <c r="N162" s="122">
        <f t="shared" si="57"/>
        <v>37.648543489609565</v>
      </c>
      <c r="O162" s="122">
        <f t="shared" si="57"/>
        <v>48.361171000995839</v>
      </c>
      <c r="P162" s="122">
        <f t="shared" si="57"/>
        <v>22.849082800664611</v>
      </c>
      <c r="Q162" s="122">
        <f t="shared" si="57"/>
        <v>32.218810883448555</v>
      </c>
      <c r="R162" s="122">
        <f t="shared" si="57"/>
        <v>22.454817200471986</v>
      </c>
      <c r="S162" s="122">
        <f t="shared" si="57"/>
        <v>25.740308725766841</v>
      </c>
      <c r="T162" s="122">
        <f t="shared" si="57"/>
        <v>26.042974426051014</v>
      </c>
      <c r="U162" s="122">
        <f t="shared" si="57"/>
        <v>23.587885793566965</v>
      </c>
      <c r="V162" s="122">
        <f t="shared" si="57"/>
        <v>14.727145356116202</v>
      </c>
      <c r="W162" s="122">
        <f t="shared" si="57"/>
        <v>20.285266956145481</v>
      </c>
      <c r="X162" s="122">
        <f t="shared" si="57"/>
        <v>8.3237058527874055</v>
      </c>
      <c r="Y162" s="122">
        <f t="shared" si="57"/>
        <v>6.6256079251372411</v>
      </c>
      <c r="DA162" s="130" t="s">
        <v>3571</v>
      </c>
    </row>
    <row r="163" spans="1:105" ht="12" customHeight="1" x14ac:dyDescent="0.25">
      <c r="A163" s="97" t="s">
        <v>53</v>
      </c>
      <c r="B163" s="33"/>
      <c r="C163" s="33">
        <v>6.3509134279850228</v>
      </c>
      <c r="D163" s="33">
        <v>1.96608917686721</v>
      </c>
      <c r="E163" s="33">
        <v>4.2798019331289678</v>
      </c>
      <c r="F163" s="33">
        <v>7.0528274778217179</v>
      </c>
      <c r="G163" s="33">
        <v>6.8963510351334607</v>
      </c>
      <c r="H163" s="33">
        <v>10.323205899504689</v>
      </c>
      <c r="I163" s="33">
        <v>15.477733861407303</v>
      </c>
      <c r="J163" s="33">
        <v>33.801309888771847</v>
      </c>
      <c r="K163" s="33">
        <v>39.299208839820238</v>
      </c>
      <c r="L163" s="33">
        <v>28.349718765140967</v>
      </c>
      <c r="M163" s="33">
        <v>25.207795075348251</v>
      </c>
      <c r="N163" s="33">
        <v>37.648543489609565</v>
      </c>
      <c r="O163" s="33">
        <v>48.361171000995839</v>
      </c>
      <c r="P163" s="33">
        <v>22.849082800664611</v>
      </c>
      <c r="Q163" s="33">
        <v>32.218810883448555</v>
      </c>
      <c r="R163" s="33">
        <v>22.454817200471986</v>
      </c>
      <c r="S163" s="33">
        <v>25.740308725766841</v>
      </c>
      <c r="T163" s="33">
        <v>26.042974426051014</v>
      </c>
      <c r="U163" s="33">
        <v>23.587885793566965</v>
      </c>
      <c r="V163" s="33">
        <v>14.727145356116202</v>
      </c>
      <c r="W163" s="33">
        <v>20.285266956145481</v>
      </c>
      <c r="X163" s="33">
        <v>8.3237058527874055</v>
      </c>
      <c r="Y163" s="33">
        <v>6.6256079251372411</v>
      </c>
      <c r="DA163" s="60" t="s">
        <v>3572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2.6983551977091706E-3</v>
      </c>
      <c r="D164" s="122">
        <f t="shared" si="58"/>
        <v>8.5015791876911692E-4</v>
      </c>
      <c r="E164" s="122">
        <f t="shared" si="58"/>
        <v>1.9671253141964663E-3</v>
      </c>
      <c r="F164" s="122">
        <f t="shared" si="58"/>
        <v>4.6693329132222582E-3</v>
      </c>
      <c r="G164" s="122">
        <f t="shared" si="58"/>
        <v>8.4751487713642919E-3</v>
      </c>
      <c r="H164" s="122">
        <f t="shared" si="58"/>
        <v>1.6877058338127436E-2</v>
      </c>
      <c r="I164" s="122">
        <f t="shared" si="58"/>
        <v>2.3438090972104409E-2</v>
      </c>
      <c r="J164" s="122">
        <f t="shared" si="58"/>
        <v>1.4068816685897311E-2</v>
      </c>
      <c r="K164" s="122">
        <f t="shared" si="58"/>
        <v>4.2363288853961033E-2</v>
      </c>
      <c r="L164" s="122">
        <f t="shared" si="58"/>
        <v>6.6633487973643171E-2</v>
      </c>
      <c r="M164" s="122">
        <f t="shared" si="58"/>
        <v>5.1928504425370739E-2</v>
      </c>
      <c r="N164" s="122">
        <f t="shared" si="58"/>
        <v>0.10509318564197373</v>
      </c>
      <c r="O164" s="122">
        <f t="shared" si="58"/>
        <v>8.018608563285054E-2</v>
      </c>
      <c r="P164" s="122">
        <f t="shared" si="58"/>
        <v>8.654223778796373E-2</v>
      </c>
      <c r="Q164" s="122">
        <f t="shared" si="58"/>
        <v>5.9422464322810085E-2</v>
      </c>
      <c r="R164" s="122">
        <f t="shared" si="58"/>
        <v>2.8502802185380118E-2</v>
      </c>
      <c r="S164" s="122">
        <f t="shared" si="58"/>
        <v>7.711747316246878E-2</v>
      </c>
      <c r="T164" s="122">
        <f t="shared" si="58"/>
        <v>4.3976689211151845E-2</v>
      </c>
      <c r="U164" s="122">
        <f t="shared" si="58"/>
        <v>7.0446344257825033E-2</v>
      </c>
      <c r="V164" s="122">
        <f t="shared" si="58"/>
        <v>9.6506654060053348E-2</v>
      </c>
      <c r="W164" s="122">
        <f t="shared" si="58"/>
        <v>2.7695553777270378E-2</v>
      </c>
      <c r="X164" s="122">
        <f t="shared" si="58"/>
        <v>2.0372575616269036E-2</v>
      </c>
      <c r="Y164" s="122">
        <f t="shared" si="58"/>
        <v>7.108497055720764E-3</v>
      </c>
      <c r="DA164" s="130" t="s">
        <v>3573</v>
      </c>
    </row>
    <row r="165" spans="1:105" ht="12" customHeight="1" x14ac:dyDescent="0.25">
      <c r="A165" s="97" t="s">
        <v>53</v>
      </c>
      <c r="B165" s="98"/>
      <c r="C165" s="98">
        <v>2.6983551977091706E-3</v>
      </c>
      <c r="D165" s="98">
        <v>8.5015791876911692E-4</v>
      </c>
      <c r="E165" s="98">
        <v>1.9671253141964663E-3</v>
      </c>
      <c r="F165" s="98">
        <v>4.6693329132222582E-3</v>
      </c>
      <c r="G165" s="98">
        <v>8.4751487713642919E-3</v>
      </c>
      <c r="H165" s="98">
        <v>1.6877058338127436E-2</v>
      </c>
      <c r="I165" s="98">
        <v>2.3438090972104409E-2</v>
      </c>
      <c r="J165" s="98">
        <v>1.4068816685897311E-2</v>
      </c>
      <c r="K165" s="98">
        <v>4.2363288853961033E-2</v>
      </c>
      <c r="L165" s="98">
        <v>6.6633487973643171E-2</v>
      </c>
      <c r="M165" s="98">
        <v>5.1928504425370739E-2</v>
      </c>
      <c r="N165" s="98">
        <v>0.10509318564197373</v>
      </c>
      <c r="O165" s="98">
        <v>8.018608563285054E-2</v>
      </c>
      <c r="P165" s="98">
        <v>8.654223778796373E-2</v>
      </c>
      <c r="Q165" s="98">
        <v>5.9422464322810085E-2</v>
      </c>
      <c r="R165" s="98">
        <v>2.8502802185380118E-2</v>
      </c>
      <c r="S165" s="98">
        <v>7.711747316246878E-2</v>
      </c>
      <c r="T165" s="98">
        <v>4.3976689211151845E-2</v>
      </c>
      <c r="U165" s="98">
        <v>7.0446344257825033E-2</v>
      </c>
      <c r="V165" s="98">
        <v>9.6506654060053348E-2</v>
      </c>
      <c r="W165" s="98">
        <v>2.7695553777270378E-2</v>
      </c>
      <c r="X165" s="98">
        <v>2.0372575616269036E-2</v>
      </c>
      <c r="Y165" s="98">
        <v>7.108497055720764E-3</v>
      </c>
      <c r="DA165" s="63" t="s">
        <v>3574</v>
      </c>
    </row>
    <row r="166" spans="1:105" ht="12" customHeight="1" x14ac:dyDescent="0.25">
      <c r="A166" s="121" t="s">
        <v>55</v>
      </c>
      <c r="B166" s="122"/>
      <c r="C166" s="122">
        <v>0.43281420873936483</v>
      </c>
      <c r="D166" s="122">
        <v>0.13592583955853937</v>
      </c>
      <c r="E166" s="122">
        <v>0.29086317615545343</v>
      </c>
      <c r="F166" s="122">
        <v>0.49113158909557997</v>
      </c>
      <c r="G166" s="122">
        <v>0.47583597369837805</v>
      </c>
      <c r="H166" s="122">
        <v>0.7424374006566522</v>
      </c>
      <c r="I166" s="122">
        <v>1.1587795205127862</v>
      </c>
      <c r="J166" s="122">
        <v>2.3891416795703115</v>
      </c>
      <c r="K166" s="122">
        <v>2.7386736622563315</v>
      </c>
      <c r="L166" s="122">
        <v>1.7132291983297177</v>
      </c>
      <c r="M166" s="122">
        <v>1.8433500434610557</v>
      </c>
      <c r="N166" s="122">
        <v>2.4559081463523995</v>
      </c>
      <c r="O166" s="122">
        <v>3.6268042690296487</v>
      </c>
      <c r="P166" s="122">
        <v>2.052350322298885</v>
      </c>
      <c r="Q166" s="122">
        <v>3.0165619893364823</v>
      </c>
      <c r="R166" s="122">
        <v>2.4176204474204392</v>
      </c>
      <c r="S166" s="122">
        <v>2.589959671775846</v>
      </c>
      <c r="T166" s="122">
        <v>2.9867580013660171</v>
      </c>
      <c r="U166" s="122">
        <v>2.960081523152819</v>
      </c>
      <c r="V166" s="122">
        <v>1.9874932342168103</v>
      </c>
      <c r="W166" s="122">
        <v>2.7112288040380217</v>
      </c>
      <c r="X166" s="122">
        <v>1.4609923895299917</v>
      </c>
      <c r="Y166" s="122">
        <v>1.3469002561768653</v>
      </c>
      <c r="DA166" s="130" t="s">
        <v>3575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8.8377164497239287E-4</v>
      </c>
      <c r="E167" s="98">
        <v>1.6203636191111162E-3</v>
      </c>
      <c r="F167" s="98">
        <v>1.6861995593808821E-3</v>
      </c>
      <c r="G167" s="98">
        <v>2.4604933910079923E-3</v>
      </c>
      <c r="H167" s="98">
        <v>2.5180657277775625E-3</v>
      </c>
      <c r="I167" s="98">
        <v>6.769247411801951E-3</v>
      </c>
      <c r="J167" s="98">
        <v>1.1274727905143552E-2</v>
      </c>
      <c r="K167" s="98">
        <v>9.9813049646258756E-3</v>
      </c>
      <c r="L167" s="98">
        <v>7.588703794905529E-3</v>
      </c>
      <c r="M167" s="98">
        <v>8.199825583051051E-3</v>
      </c>
      <c r="N167" s="98">
        <v>1.2120094306534233E-2</v>
      </c>
      <c r="O167" s="98">
        <v>1.6798263541329531E-2</v>
      </c>
      <c r="P167" s="98">
        <v>1.9446442922585776E-2</v>
      </c>
      <c r="Q167" s="98">
        <v>1.7439054098567482E-3</v>
      </c>
      <c r="R167" s="98">
        <v>5.2318297510874157E-3</v>
      </c>
      <c r="S167" s="98">
        <v>7.5710259185222907E-3</v>
      </c>
      <c r="T167" s="98">
        <v>1.0350319124108765E-2</v>
      </c>
      <c r="U167" s="98">
        <v>1.3215393177685306E-2</v>
      </c>
      <c r="V167" s="98">
        <v>1.1120387293310283E-2</v>
      </c>
      <c r="W167" s="98">
        <v>1.8952452625070729E-2</v>
      </c>
      <c r="X167" s="98">
        <v>1.1326464603088518E-2</v>
      </c>
      <c r="Y167" s="98">
        <v>7.5482416687971277E-3</v>
      </c>
      <c r="DA167" s="63" t="s">
        <v>3576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6.5966793705337685E-5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9.7269684108306143E-5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8.4503055236625672E-5</v>
      </c>
      <c r="X168" s="98">
        <v>0</v>
      </c>
      <c r="Y168" s="98">
        <v>0</v>
      </c>
      <c r="DA168" s="63" t="s">
        <v>3577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4.0247452144114639E-5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6.019289382656844E-5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6.0760156362950705E-5</v>
      </c>
      <c r="X169" s="101">
        <v>0</v>
      </c>
      <c r="Y169" s="101">
        <v>0</v>
      </c>
      <c r="DA169" s="131" t="s">
        <v>3578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2.5719341561223053E-5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3.707679028173771E-5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2.3742898873674966E-5</v>
      </c>
      <c r="X170" s="104">
        <v>0</v>
      </c>
      <c r="Y170" s="104">
        <v>0</v>
      </c>
      <c r="DA170" s="132" t="s">
        <v>3579</v>
      </c>
    </row>
    <row r="171" spans="1:105" ht="12" customHeight="1" x14ac:dyDescent="0.25">
      <c r="A171" s="106" t="s">
        <v>122</v>
      </c>
      <c r="B171" s="101"/>
      <c r="C171" s="101">
        <v>0.39325216831730697</v>
      </c>
      <c r="D171" s="101">
        <v>0.11881383971183808</v>
      </c>
      <c r="E171" s="101">
        <v>0.26460986535164194</v>
      </c>
      <c r="F171" s="101">
        <v>0.44991169520652563</v>
      </c>
      <c r="G171" s="101">
        <v>0.42359270793551929</v>
      </c>
      <c r="H171" s="101">
        <v>0.66379961475845839</v>
      </c>
      <c r="I171" s="101">
        <v>0.65691372668377623</v>
      </c>
      <c r="J171" s="101">
        <v>1.9102606362748071</v>
      </c>
      <c r="K171" s="101">
        <v>2.5082368362744498</v>
      </c>
      <c r="L171" s="101">
        <v>1.4669768535238574</v>
      </c>
      <c r="M171" s="101">
        <v>1.6273579885882707</v>
      </c>
      <c r="N171" s="101">
        <v>2.129244353268906</v>
      </c>
      <c r="O171" s="101">
        <v>3.1223388711074898</v>
      </c>
      <c r="P171" s="101">
        <v>1.6878423733552861</v>
      </c>
      <c r="Q171" s="101">
        <v>2.4748258762972726</v>
      </c>
      <c r="R171" s="101">
        <v>2.1220618794645945</v>
      </c>
      <c r="S171" s="101">
        <v>2.3047649889074515</v>
      </c>
      <c r="T171" s="101">
        <v>2.6492076177448669</v>
      </c>
      <c r="U171" s="101">
        <v>2.6104916750194853</v>
      </c>
      <c r="V171" s="101">
        <v>1.7296090225460297</v>
      </c>
      <c r="W171" s="101">
        <v>2.3170432443234974</v>
      </c>
      <c r="X171" s="101">
        <v>1.2462322627337143</v>
      </c>
      <c r="Y171" s="101">
        <v>1.2091510691965421</v>
      </c>
      <c r="DA171" s="131" t="s">
        <v>3580</v>
      </c>
    </row>
    <row r="172" spans="1:105" ht="12" customHeight="1" x14ac:dyDescent="0.25">
      <c r="A172" s="107" t="s">
        <v>121</v>
      </c>
      <c r="B172" s="104"/>
      <c r="C172" s="104">
        <v>3.9562040422057861E-2</v>
      </c>
      <c r="D172" s="104">
        <v>1.6228228201728909E-2</v>
      </c>
      <c r="E172" s="104">
        <v>2.4632947184700386E-2</v>
      </c>
      <c r="F172" s="104">
        <v>3.9533694329673436E-2</v>
      </c>
      <c r="G172" s="104">
        <v>4.9782772371850734E-2</v>
      </c>
      <c r="H172" s="104">
        <v>7.6119720170416211E-2</v>
      </c>
      <c r="I172" s="104">
        <v>0.49509654641720791</v>
      </c>
      <c r="J172" s="104">
        <v>0.46754034859665577</v>
      </c>
      <c r="K172" s="104">
        <v>0.22045552101725596</v>
      </c>
      <c r="L172" s="104">
        <v>0.23866364101095472</v>
      </c>
      <c r="M172" s="104">
        <v>0.2077922292897339</v>
      </c>
      <c r="N172" s="104">
        <v>0.31454369877695931</v>
      </c>
      <c r="O172" s="104">
        <v>0.48766713438082931</v>
      </c>
      <c r="P172" s="104">
        <v>0.34496423633690454</v>
      </c>
      <c r="Q172" s="104">
        <v>0.53999220762935296</v>
      </c>
      <c r="R172" s="104">
        <v>0.29032673820475718</v>
      </c>
      <c r="S172" s="104">
        <v>0.27762365694987212</v>
      </c>
      <c r="T172" s="104">
        <v>0.32720006449704125</v>
      </c>
      <c r="U172" s="104">
        <v>0.33637445495564844</v>
      </c>
      <c r="V172" s="104">
        <v>0.2467638243774703</v>
      </c>
      <c r="W172" s="104">
        <v>0.37514860403421701</v>
      </c>
      <c r="X172" s="104">
        <v>0.2034336621931887</v>
      </c>
      <c r="Y172" s="104">
        <v>0.1302009453115261</v>
      </c>
      <c r="DA172" s="132" t="s">
        <v>3581</v>
      </c>
    </row>
    <row r="173" spans="1:105" ht="12" customHeight="1" x14ac:dyDescent="0.25">
      <c r="A173" s="108" t="s">
        <v>53</v>
      </c>
      <c r="B173" s="98"/>
      <c r="C173" s="98">
        <v>2.7634918923697783E-2</v>
      </c>
      <c r="D173" s="98">
        <v>1.1103060339370904E-2</v>
      </c>
      <c r="E173" s="98">
        <v>1.6145209941646525E-2</v>
      </c>
      <c r="F173" s="98">
        <v>2.6065359787392217E-2</v>
      </c>
      <c r="G173" s="98">
        <v>2.9935459141023368E-2</v>
      </c>
      <c r="H173" s="98">
        <v>4.744390340673154E-2</v>
      </c>
      <c r="I173" s="98">
        <v>0.30469923846410196</v>
      </c>
      <c r="J173" s="98">
        <v>0.28525750940336825</v>
      </c>
      <c r="K173" s="98">
        <v>0.13559665820807726</v>
      </c>
      <c r="L173" s="98">
        <v>0.14307182410760672</v>
      </c>
      <c r="M173" s="98">
        <v>0.12249604872284153</v>
      </c>
      <c r="N173" s="98">
        <v>0.18417126053260657</v>
      </c>
      <c r="O173" s="98">
        <v>0.30071282938811006</v>
      </c>
      <c r="P173" s="98">
        <v>0.21348054587142271</v>
      </c>
      <c r="Q173" s="98">
        <v>0.34884756848885606</v>
      </c>
      <c r="R173" s="98">
        <v>0.19669272048321476</v>
      </c>
      <c r="S173" s="98">
        <v>0.18312706759279548</v>
      </c>
      <c r="T173" s="98">
        <v>0.22470015740712465</v>
      </c>
      <c r="U173" s="98">
        <v>0.23255856284176152</v>
      </c>
      <c r="V173" s="98">
        <v>0.16975637274412603</v>
      </c>
      <c r="W173" s="98">
        <v>0.27061946543801485</v>
      </c>
      <c r="X173" s="98">
        <v>0.14755639895550296</v>
      </c>
      <c r="Y173" s="98">
        <v>9.5184050601007847E-2</v>
      </c>
      <c r="DA173" s="63" t="s">
        <v>3582</v>
      </c>
    </row>
    <row r="174" spans="1:105" ht="12" customHeight="1" x14ac:dyDescent="0.25">
      <c r="A174" s="115" t="s">
        <v>52</v>
      </c>
      <c r="B174" s="33"/>
      <c r="C174" s="33">
        <v>1.1927121498360079E-2</v>
      </c>
      <c r="D174" s="33">
        <v>5.1251678623580044E-3</v>
      </c>
      <c r="E174" s="33">
        <v>8.4877372430538604E-3</v>
      </c>
      <c r="F174" s="33">
        <v>1.3468334542281218E-2</v>
      </c>
      <c r="G174" s="33">
        <v>1.9847313230827369E-2</v>
      </c>
      <c r="H174" s="33">
        <v>2.8675816763684664E-2</v>
      </c>
      <c r="I174" s="33">
        <v>0.19039730795310592</v>
      </c>
      <c r="J174" s="33">
        <v>0.18228283919328753</v>
      </c>
      <c r="K174" s="33">
        <v>8.485886280917869E-2</v>
      </c>
      <c r="L174" s="33">
        <v>9.559181690334799E-2</v>
      </c>
      <c r="M174" s="33">
        <v>8.5296180566892379E-2</v>
      </c>
      <c r="N174" s="33">
        <v>0.13037243824435274</v>
      </c>
      <c r="O174" s="33">
        <v>0.18695430499271928</v>
      </c>
      <c r="P174" s="33">
        <v>0.13148369046548181</v>
      </c>
      <c r="Q174" s="33">
        <v>0.1911446391404969</v>
      </c>
      <c r="R174" s="33">
        <v>9.3634017721542451E-2</v>
      </c>
      <c r="S174" s="33">
        <v>9.4496589357076666E-2</v>
      </c>
      <c r="T174" s="33">
        <v>0.10249990708991662</v>
      </c>
      <c r="U174" s="33">
        <v>0.10381589211388692</v>
      </c>
      <c r="V174" s="33">
        <v>7.7007451633344257E-2</v>
      </c>
      <c r="W174" s="33">
        <v>0.10452913859620214</v>
      </c>
      <c r="X174" s="33">
        <v>5.5877263237685756E-2</v>
      </c>
      <c r="Y174" s="33">
        <v>3.5016894710518255E-2</v>
      </c>
      <c r="DA174" s="60" t="s">
        <v>3583</v>
      </c>
    </row>
    <row r="175" spans="1:105" ht="12" customHeight="1" x14ac:dyDescent="0.25">
      <c r="A175" s="121" t="s">
        <v>54</v>
      </c>
      <c r="B175" s="122"/>
      <c r="C175" s="122">
        <v>7.1292604255283082E-2</v>
      </c>
      <c r="D175" s="122">
        <v>2.2911234600927696E-2</v>
      </c>
      <c r="E175" s="122">
        <v>5.0481443204195904E-2</v>
      </c>
      <c r="F175" s="122">
        <v>8.8310081757180289E-2</v>
      </c>
      <c r="G175" s="122">
        <v>8.622610524735054E-2</v>
      </c>
      <c r="H175" s="122">
        <v>0.13599335569320753</v>
      </c>
      <c r="I175" s="122">
        <v>0.21297391340380983</v>
      </c>
      <c r="J175" s="122">
        <v>0.45180614943580905</v>
      </c>
      <c r="K175" s="122">
        <v>0.54275552683484263</v>
      </c>
      <c r="L175" s="122">
        <v>0.36693073655155739</v>
      </c>
      <c r="M175" s="122">
        <v>0.38370658445617711</v>
      </c>
      <c r="N175" s="122">
        <v>0.52768085452711722</v>
      </c>
      <c r="O175" s="122">
        <v>0.78938741626813691</v>
      </c>
      <c r="P175" s="122">
        <v>0.44419290783585286</v>
      </c>
      <c r="Q175" s="122">
        <v>0.65643613391637023</v>
      </c>
      <c r="R175" s="122">
        <v>0.48672101710891813</v>
      </c>
      <c r="S175" s="122">
        <v>0.60477225632283549</v>
      </c>
      <c r="T175" s="122">
        <v>0.69294389892177333</v>
      </c>
      <c r="U175" s="122">
        <v>0.69965565346812941</v>
      </c>
      <c r="V175" s="122">
        <v>0.49408411474024366</v>
      </c>
      <c r="W175" s="122">
        <v>0.62735189396098612</v>
      </c>
      <c r="X175" s="122">
        <v>0.34089176182303921</v>
      </c>
      <c r="Y175" s="122">
        <v>0.30927758715548775</v>
      </c>
      <c r="DA175" s="130" t="s">
        <v>3584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3585</v>
      </c>
    </row>
    <row r="177" spans="1:105" ht="12" customHeight="1" x14ac:dyDescent="0.25">
      <c r="A177" s="109" t="s">
        <v>120</v>
      </c>
      <c r="B177" s="33"/>
      <c r="C177" s="33">
        <v>7.1292604255283082E-2</v>
      </c>
      <c r="D177" s="33">
        <v>2.2911234600927696E-2</v>
      </c>
      <c r="E177" s="33">
        <v>5.0481443204195904E-2</v>
      </c>
      <c r="F177" s="33">
        <v>8.8310081757180289E-2</v>
      </c>
      <c r="G177" s="33">
        <v>8.622610524735054E-2</v>
      </c>
      <c r="H177" s="33">
        <v>0.13599335569320753</v>
      </c>
      <c r="I177" s="33">
        <v>0.21297391340380983</v>
      </c>
      <c r="J177" s="33">
        <v>0.45180614943580905</v>
      </c>
      <c r="K177" s="33">
        <v>0.54275552683484263</v>
      </c>
      <c r="L177" s="33">
        <v>0.36693073655155739</v>
      </c>
      <c r="M177" s="33">
        <v>0.38370658445617711</v>
      </c>
      <c r="N177" s="33">
        <v>0.52768085452711722</v>
      </c>
      <c r="O177" s="33">
        <v>0.78938741626813691</v>
      </c>
      <c r="P177" s="33">
        <v>0.44419290783585286</v>
      </c>
      <c r="Q177" s="33">
        <v>0.65643613391637023</v>
      </c>
      <c r="R177" s="33">
        <v>0.48672101710891813</v>
      </c>
      <c r="S177" s="33">
        <v>0.60477225632283549</v>
      </c>
      <c r="T177" s="33">
        <v>0.69294389892177333</v>
      </c>
      <c r="U177" s="33">
        <v>0.69965565346812941</v>
      </c>
      <c r="V177" s="33">
        <v>0.49408411474024366</v>
      </c>
      <c r="W177" s="33">
        <v>0.62735189396098612</v>
      </c>
      <c r="X177" s="33">
        <v>0.34089176182303921</v>
      </c>
      <c r="Y177" s="33">
        <v>0.30927758715548775</v>
      </c>
      <c r="DA177" s="60" t="s">
        <v>3586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 t="str">
        <f>IF(RES_hhdet_in_tes!C3=0,"",RES_hhdet_in_tes!C3/RES_hhdet_in_fec!C3)</f>
        <v/>
      </c>
      <c r="D3" s="119" t="str">
        <f>IF(RES_hhdet_in_tes!D3=0,"",RES_hhdet_in_tes!D3/RES_hhdet_in_fec!D3)</f>
        <v/>
      </c>
      <c r="E3" s="119" t="str">
        <f>IF(RES_hhdet_in_tes!E3=0,"",RES_hhdet_in_tes!E3/RES_hhdet_in_fec!E3)</f>
        <v/>
      </c>
      <c r="F3" s="119" t="str">
        <f>IF(RES_hhdet_in_tes!F3=0,"",RES_hhdet_in_tes!F3/RES_hhdet_in_fec!F3)</f>
        <v/>
      </c>
      <c r="G3" s="119" t="str">
        <f>IF(RES_hhdet_in_tes!G3=0,"",RES_hhdet_in_tes!G3/RES_hhdet_in_fec!G3)</f>
        <v/>
      </c>
      <c r="H3" s="119" t="str">
        <f>IF(RES_hhdet_in_tes!H3=0,"",RES_hhdet_in_tes!H3/RES_hhdet_in_fec!H3)</f>
        <v/>
      </c>
      <c r="I3" s="119" t="str">
        <f>IF(RES_hhdet_in_tes!I3=0,"",RES_hhdet_in_tes!I3/RES_hhdet_in_fec!I3)</f>
        <v/>
      </c>
      <c r="J3" s="119" t="str">
        <f>IF(RES_hhdet_in_tes!J3=0,"",RES_hhdet_in_tes!J3/RES_hhdet_in_fec!J3)</f>
        <v/>
      </c>
      <c r="K3" s="119" t="str">
        <f>IF(RES_hhdet_in_tes!K3=0,"",RES_hhdet_in_tes!K3/RES_hhdet_in_fec!K3)</f>
        <v/>
      </c>
      <c r="L3" s="119" t="str">
        <f>IF(RES_hhdet_in_tes!L3=0,"",RES_hhdet_in_tes!L3/RES_hhdet_in_fec!L3)</f>
        <v/>
      </c>
      <c r="M3" s="119" t="str">
        <f>IF(RES_hhdet_in_tes!M3=0,"",RES_hhdet_in_tes!M3/RES_hhdet_in_fec!M3)</f>
        <v/>
      </c>
      <c r="N3" s="119" t="str">
        <f>IF(RES_hhdet_in_tes!N3=0,"",RES_hhdet_in_tes!N3/RES_hhdet_in_fec!N3)</f>
        <v/>
      </c>
      <c r="O3" s="119" t="str">
        <f>IF(RES_hhdet_in_tes!O3=0,"",RES_hhdet_in_tes!O3/RES_hhdet_in_fec!O3)</f>
        <v/>
      </c>
      <c r="P3" s="119" t="str">
        <f>IF(RES_hhdet_in_tes!P3=0,"",RES_hhdet_in_tes!P3/RES_hhdet_in_fec!P3)</f>
        <v/>
      </c>
      <c r="Q3" s="119" t="str">
        <f>IF(RES_hhdet_in_tes!Q3=0,"",RES_hhdet_in_tes!Q3/RES_hhdet_in_fec!Q3)</f>
        <v/>
      </c>
      <c r="R3" s="119" t="str">
        <f>IF(RES_hhdet_in_tes!R3=0,"",RES_hhdet_in_tes!R3/RES_hhdet_in_fec!R3)</f>
        <v/>
      </c>
      <c r="S3" s="119" t="str">
        <f>IF(RES_hhdet_in_tes!S3=0,"",RES_hhdet_in_tes!S3/RES_hhdet_in_fec!S3)</f>
        <v/>
      </c>
      <c r="T3" s="119" t="str">
        <f>IF(RES_hhdet_in_tes!T3=0,"",RES_hhdet_in_tes!T3/RES_hhdet_in_fec!T3)</f>
        <v/>
      </c>
      <c r="U3" s="119" t="str">
        <f>IF(RES_hhdet_in_tes!U3=0,"",RES_hhdet_in_tes!U3/RES_hhdet_in_fec!U3)</f>
        <v/>
      </c>
      <c r="V3" s="119" t="str">
        <f>IF(RES_hhdet_in_tes!V3=0,"",RES_hhdet_in_tes!V3/RES_hhdet_in_fec!V3)</f>
        <v/>
      </c>
      <c r="W3" s="119" t="str">
        <f>IF(RES_hhdet_in_tes!W3=0,"",RES_hhdet_in_tes!W3/RES_hhdet_in_fec!W3)</f>
        <v/>
      </c>
      <c r="X3" s="119" t="str">
        <f>IF(RES_hhdet_in_tes!X3=0,"",RES_hhdet_in_tes!X3/RES_hhdet_in_fec!X3)</f>
        <v/>
      </c>
      <c r="Y3" s="119" t="str">
        <f>IF(RES_hhdet_in_tes!Y3=0,"",RES_hhdet_in_tes!Y3/RES_hhdet_in_fec!Y3)</f>
        <v/>
      </c>
      <c r="DA3" s="129" t="s">
        <v>3588</v>
      </c>
    </row>
    <row r="4" spans="1:105" ht="12.95" customHeight="1" x14ac:dyDescent="0.25">
      <c r="A4" s="121" t="s">
        <v>57</v>
      </c>
      <c r="B4" s="124"/>
      <c r="C4" s="124" t="str">
        <f>IF(RES_hhdet_in_tes!C4=0,"",RES_hhdet_in_tes!C4/RES_hhdet_in_fec!C4)</f>
        <v/>
      </c>
      <c r="D4" s="124" t="str">
        <f>IF(RES_hhdet_in_tes!D4=0,"",RES_hhdet_in_tes!D4/RES_hhdet_in_fec!D4)</f>
        <v/>
      </c>
      <c r="E4" s="124" t="str">
        <f>IF(RES_hhdet_in_tes!E4=0,"",RES_hhdet_in_tes!E4/RES_hhdet_in_fec!E4)</f>
        <v/>
      </c>
      <c r="F4" s="124" t="str">
        <f>IF(RES_hhdet_in_tes!F4=0,"",RES_hhdet_in_tes!F4/RES_hhdet_in_fec!F4)</f>
        <v/>
      </c>
      <c r="G4" s="124" t="str">
        <f>IF(RES_hhdet_in_tes!G4=0,"",RES_hhdet_in_tes!G4/RES_hhdet_in_fec!G4)</f>
        <v/>
      </c>
      <c r="H4" s="124" t="str">
        <f>IF(RES_hhdet_in_tes!H4=0,"",RES_hhdet_in_tes!H4/RES_hhdet_in_fec!H4)</f>
        <v/>
      </c>
      <c r="I4" s="124" t="str">
        <f>IF(RES_hhdet_in_tes!I4=0,"",RES_hhdet_in_tes!I4/RES_hhdet_in_fec!I4)</f>
        <v/>
      </c>
      <c r="J4" s="124" t="str">
        <f>IF(RES_hhdet_in_tes!J4=0,"",RES_hhdet_in_tes!J4/RES_hhdet_in_fec!J4)</f>
        <v/>
      </c>
      <c r="K4" s="124" t="str">
        <f>IF(RES_hhdet_in_tes!K4=0,"",RES_hhdet_in_tes!K4/RES_hhdet_in_fec!K4)</f>
        <v/>
      </c>
      <c r="L4" s="124" t="str">
        <f>IF(RES_hhdet_in_tes!L4=0,"",RES_hhdet_in_tes!L4/RES_hhdet_in_fec!L4)</f>
        <v/>
      </c>
      <c r="M4" s="124" t="str">
        <f>IF(RES_hhdet_in_tes!M4=0,"",RES_hhdet_in_tes!M4/RES_hhdet_in_fec!M4)</f>
        <v/>
      </c>
      <c r="N4" s="124" t="str">
        <f>IF(RES_hhdet_in_tes!N4=0,"",RES_hhdet_in_tes!N4/RES_hhdet_in_fec!N4)</f>
        <v/>
      </c>
      <c r="O4" s="124" t="str">
        <f>IF(RES_hhdet_in_tes!O4=0,"",RES_hhdet_in_tes!O4/RES_hhdet_in_fec!O4)</f>
        <v/>
      </c>
      <c r="P4" s="124" t="str">
        <f>IF(RES_hhdet_in_tes!P4=0,"",RES_hhdet_in_tes!P4/RES_hhdet_in_fec!P4)</f>
        <v/>
      </c>
      <c r="Q4" s="124" t="str">
        <f>IF(RES_hhdet_in_tes!Q4=0,"",RES_hhdet_in_tes!Q4/RES_hhdet_in_fec!Q4)</f>
        <v/>
      </c>
      <c r="R4" s="124" t="str">
        <f>IF(RES_hhdet_in_tes!R4=0,"",RES_hhdet_in_tes!R4/RES_hhdet_in_fec!R4)</f>
        <v/>
      </c>
      <c r="S4" s="124" t="str">
        <f>IF(RES_hhdet_in_tes!S4=0,"",RES_hhdet_in_tes!S4/RES_hhdet_in_fec!S4)</f>
        <v/>
      </c>
      <c r="T4" s="124" t="str">
        <f>IF(RES_hhdet_in_tes!T4=0,"",RES_hhdet_in_tes!T4/RES_hhdet_in_fec!T4)</f>
        <v/>
      </c>
      <c r="U4" s="124" t="str">
        <f>IF(RES_hhdet_in_tes!U4=0,"",RES_hhdet_in_tes!U4/RES_hhdet_in_fec!U4)</f>
        <v/>
      </c>
      <c r="V4" s="124" t="str">
        <f>IF(RES_hhdet_in_tes!V4=0,"",RES_hhdet_in_tes!V4/RES_hhdet_in_fec!V4)</f>
        <v/>
      </c>
      <c r="W4" s="124" t="str">
        <f>IF(RES_hhdet_in_tes!W4=0,"",RES_hhdet_in_tes!W4/RES_hhdet_in_fec!W4)</f>
        <v/>
      </c>
      <c r="X4" s="124" t="str">
        <f>IF(RES_hhdet_in_tes!X4=0,"",RES_hhdet_in_tes!X4/RES_hhdet_in_fec!X4)</f>
        <v/>
      </c>
      <c r="Y4" s="124" t="str">
        <f>IF(RES_hhdet_in_tes!Y4=0,"",RES_hhdet_in_tes!Y4/RES_hhdet_in_fec!Y4)</f>
        <v/>
      </c>
      <c r="DA4" s="130" t="s">
        <v>3589</v>
      </c>
    </row>
    <row r="5" spans="1:105" ht="12" customHeight="1" x14ac:dyDescent="0.25">
      <c r="A5" s="97" t="s">
        <v>51</v>
      </c>
      <c r="B5" s="111"/>
      <c r="C5" s="111" t="str">
        <f>IF(RES_hhdet_in_tes!C5=0,"",RES_hhdet_in_tes!C5/RES_hhdet_in_fec!C5)</f>
        <v/>
      </c>
      <c r="D5" s="111" t="str">
        <f>IF(RES_hhdet_in_tes!D5=0,"",RES_hhdet_in_tes!D5/RES_hhdet_in_fec!D5)</f>
        <v/>
      </c>
      <c r="E5" s="111" t="str">
        <f>IF(RES_hhdet_in_tes!E5=0,"",RES_hhdet_in_tes!E5/RES_hhdet_in_fec!E5)</f>
        <v/>
      </c>
      <c r="F5" s="111" t="str">
        <f>IF(RES_hhdet_in_tes!F5=0,"",RES_hhdet_in_tes!F5/RES_hhdet_in_fec!F5)</f>
        <v/>
      </c>
      <c r="G5" s="111" t="str">
        <f>IF(RES_hhdet_in_tes!G5=0,"",RES_hhdet_in_tes!G5/RES_hhdet_in_fec!G5)</f>
        <v/>
      </c>
      <c r="H5" s="111" t="str">
        <f>IF(RES_hhdet_in_tes!H5=0,"",RES_hhdet_in_tes!H5/RES_hhdet_in_fec!H5)</f>
        <v/>
      </c>
      <c r="I5" s="111" t="str">
        <f>IF(RES_hhdet_in_tes!I5=0,"",RES_hhdet_in_tes!I5/RES_hhdet_in_fec!I5)</f>
        <v/>
      </c>
      <c r="J5" s="111" t="str">
        <f>IF(RES_hhdet_in_tes!J5=0,"",RES_hhdet_in_tes!J5/RES_hhdet_in_fec!J5)</f>
        <v/>
      </c>
      <c r="K5" s="111" t="str">
        <f>IF(RES_hhdet_in_tes!K5=0,"",RES_hhdet_in_tes!K5/RES_hhdet_in_fec!K5)</f>
        <v/>
      </c>
      <c r="L5" s="111" t="str">
        <f>IF(RES_hhdet_in_tes!L5=0,"",RES_hhdet_in_tes!L5/RES_hhdet_in_fec!L5)</f>
        <v/>
      </c>
      <c r="M5" s="111" t="str">
        <f>IF(RES_hhdet_in_tes!M5=0,"",RES_hhdet_in_tes!M5/RES_hhdet_in_fec!M5)</f>
        <v/>
      </c>
      <c r="N5" s="111" t="str">
        <f>IF(RES_hhdet_in_tes!N5=0,"",RES_hhdet_in_tes!N5/RES_hhdet_in_fec!N5)</f>
        <v/>
      </c>
      <c r="O5" s="111" t="str">
        <f>IF(RES_hhdet_in_tes!O5=0,"",RES_hhdet_in_tes!O5/RES_hhdet_in_fec!O5)</f>
        <v/>
      </c>
      <c r="P5" s="111" t="str">
        <f>IF(RES_hhdet_in_tes!P5=0,"",RES_hhdet_in_tes!P5/RES_hhdet_in_fec!P5)</f>
        <v/>
      </c>
      <c r="Q5" s="111" t="str">
        <f>IF(RES_hhdet_in_tes!Q5=0,"",RES_hhdet_in_tes!Q5/RES_hhdet_in_fec!Q5)</f>
        <v/>
      </c>
      <c r="R5" s="111" t="str">
        <f>IF(RES_hhdet_in_tes!R5=0,"",RES_hhdet_in_tes!R5/RES_hhdet_in_fec!R5)</f>
        <v/>
      </c>
      <c r="S5" s="111" t="str">
        <f>IF(RES_hhdet_in_tes!S5=0,"",RES_hhdet_in_tes!S5/RES_hhdet_in_fec!S5)</f>
        <v/>
      </c>
      <c r="T5" s="111" t="str">
        <f>IF(RES_hhdet_in_tes!T5=0,"",RES_hhdet_in_tes!T5/RES_hhdet_in_fec!T5)</f>
        <v/>
      </c>
      <c r="U5" s="111" t="str">
        <f>IF(RES_hhdet_in_tes!U5=0,"",RES_hhdet_in_tes!U5/RES_hhdet_in_fec!U5)</f>
        <v/>
      </c>
      <c r="V5" s="111" t="str">
        <f>IF(RES_hhdet_in_tes!V5=0,"",RES_hhdet_in_tes!V5/RES_hhdet_in_fec!V5)</f>
        <v/>
      </c>
      <c r="W5" s="111" t="str">
        <f>IF(RES_hhdet_in_tes!W5=0,"",RES_hhdet_in_tes!W5/RES_hhdet_in_fec!W5)</f>
        <v/>
      </c>
      <c r="X5" s="111" t="str">
        <f>IF(RES_hhdet_in_tes!X5=0,"",RES_hhdet_in_tes!X5/RES_hhdet_in_fec!X5)</f>
        <v/>
      </c>
      <c r="Y5" s="111" t="str">
        <f>IF(RES_hhdet_in_tes!Y5=0,"",RES_hhdet_in_tes!Y5/RES_hhdet_in_fec!Y5)</f>
        <v/>
      </c>
      <c r="DA5" s="63" t="s">
        <v>3590</v>
      </c>
    </row>
    <row r="6" spans="1:105" ht="12" customHeight="1" x14ac:dyDescent="0.25">
      <c r="A6" s="97" t="s">
        <v>53</v>
      </c>
      <c r="B6" s="111"/>
      <c r="C6" s="111" t="str">
        <f>IF(RES_hhdet_in_tes!C6=0,"",RES_hhdet_in_tes!C6/RES_hhdet_in_fec!C6)</f>
        <v/>
      </c>
      <c r="D6" s="111" t="str">
        <f>IF(RES_hhdet_in_tes!D6=0,"",RES_hhdet_in_tes!D6/RES_hhdet_in_fec!D6)</f>
        <v/>
      </c>
      <c r="E6" s="111" t="str">
        <f>IF(RES_hhdet_in_tes!E6=0,"",RES_hhdet_in_tes!E6/RES_hhdet_in_fec!E6)</f>
        <v/>
      </c>
      <c r="F6" s="111" t="str">
        <f>IF(RES_hhdet_in_tes!F6=0,"",RES_hhdet_in_tes!F6/RES_hhdet_in_fec!F6)</f>
        <v/>
      </c>
      <c r="G6" s="111" t="str">
        <f>IF(RES_hhdet_in_tes!G6=0,"",RES_hhdet_in_tes!G6/RES_hhdet_in_fec!G6)</f>
        <v/>
      </c>
      <c r="H6" s="111" t="str">
        <f>IF(RES_hhdet_in_tes!H6=0,"",RES_hhdet_in_tes!H6/RES_hhdet_in_fec!H6)</f>
        <v/>
      </c>
      <c r="I6" s="111" t="str">
        <f>IF(RES_hhdet_in_tes!I6=0,"",RES_hhdet_in_tes!I6/RES_hhdet_in_fec!I6)</f>
        <v/>
      </c>
      <c r="J6" s="111" t="str">
        <f>IF(RES_hhdet_in_tes!J6=0,"",RES_hhdet_in_tes!J6/RES_hhdet_in_fec!J6)</f>
        <v/>
      </c>
      <c r="K6" s="111" t="str">
        <f>IF(RES_hhdet_in_tes!K6=0,"",RES_hhdet_in_tes!K6/RES_hhdet_in_fec!K6)</f>
        <v/>
      </c>
      <c r="L6" s="111" t="str">
        <f>IF(RES_hhdet_in_tes!L6=0,"",RES_hhdet_in_tes!L6/RES_hhdet_in_fec!L6)</f>
        <v/>
      </c>
      <c r="M6" s="111" t="str">
        <f>IF(RES_hhdet_in_tes!M6=0,"",RES_hhdet_in_tes!M6/RES_hhdet_in_fec!M6)</f>
        <v/>
      </c>
      <c r="N6" s="111" t="str">
        <f>IF(RES_hhdet_in_tes!N6=0,"",RES_hhdet_in_tes!N6/RES_hhdet_in_fec!N6)</f>
        <v/>
      </c>
      <c r="O6" s="111" t="str">
        <f>IF(RES_hhdet_in_tes!O6=0,"",RES_hhdet_in_tes!O6/RES_hhdet_in_fec!O6)</f>
        <v/>
      </c>
      <c r="P6" s="111" t="str">
        <f>IF(RES_hhdet_in_tes!P6=0,"",RES_hhdet_in_tes!P6/RES_hhdet_in_fec!P6)</f>
        <v/>
      </c>
      <c r="Q6" s="111" t="str">
        <f>IF(RES_hhdet_in_tes!Q6=0,"",RES_hhdet_in_tes!Q6/RES_hhdet_in_fec!Q6)</f>
        <v/>
      </c>
      <c r="R6" s="111" t="str">
        <f>IF(RES_hhdet_in_tes!R6=0,"",RES_hhdet_in_tes!R6/RES_hhdet_in_fec!R6)</f>
        <v/>
      </c>
      <c r="S6" s="111" t="str">
        <f>IF(RES_hhdet_in_tes!S6=0,"",RES_hhdet_in_tes!S6/RES_hhdet_in_fec!S6)</f>
        <v/>
      </c>
      <c r="T6" s="111" t="str">
        <f>IF(RES_hhdet_in_tes!T6=0,"",RES_hhdet_in_tes!T6/RES_hhdet_in_fec!T6)</f>
        <v/>
      </c>
      <c r="U6" s="111" t="str">
        <f>IF(RES_hhdet_in_tes!U6=0,"",RES_hhdet_in_tes!U6/RES_hhdet_in_fec!U6)</f>
        <v/>
      </c>
      <c r="V6" s="111" t="str">
        <f>IF(RES_hhdet_in_tes!V6=0,"",RES_hhdet_in_tes!V6/RES_hhdet_in_fec!V6)</f>
        <v/>
      </c>
      <c r="W6" s="111" t="str">
        <f>IF(RES_hhdet_in_tes!W6=0,"",RES_hhdet_in_tes!W6/RES_hhdet_in_fec!W6)</f>
        <v/>
      </c>
      <c r="X6" s="111" t="str">
        <f>IF(RES_hhdet_in_tes!X6=0,"",RES_hhdet_in_tes!X6/RES_hhdet_in_fec!X6)</f>
        <v/>
      </c>
      <c r="Y6" s="111" t="str">
        <f>IF(RES_hhdet_in_tes!Y6=0,"",RES_hhdet_in_tes!Y6/RES_hhdet_in_fec!Y6)</f>
        <v/>
      </c>
      <c r="DA6" s="63" t="s">
        <v>3591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 t="str">
        <f>IF(RES_hhdet_in_tes!D7=0,"",RES_hhdet_in_tes!D7/RES_hhdet_in_fec!D7)</f>
        <v/>
      </c>
      <c r="E7" s="124" t="str">
        <f>IF(RES_hhdet_in_tes!E7=0,"",RES_hhdet_in_tes!E7/RES_hhdet_in_fec!E7)</f>
        <v/>
      </c>
      <c r="F7" s="124" t="str">
        <f>IF(RES_hhdet_in_tes!F7=0,"",RES_hhdet_in_tes!F7/RES_hhdet_in_fec!F7)</f>
        <v/>
      </c>
      <c r="G7" s="124" t="str">
        <f>IF(RES_hhdet_in_tes!G7=0,"",RES_hhdet_in_tes!G7/RES_hhdet_in_fec!G7)</f>
        <v/>
      </c>
      <c r="H7" s="124" t="str">
        <f>IF(RES_hhdet_in_tes!H7=0,"",RES_hhdet_in_tes!H7/RES_hhdet_in_fec!H7)</f>
        <v/>
      </c>
      <c r="I7" s="124" t="str">
        <f>IF(RES_hhdet_in_tes!I7=0,"",RES_hhdet_in_tes!I7/RES_hhdet_in_fec!I7)</f>
        <v/>
      </c>
      <c r="J7" s="124" t="str">
        <f>IF(RES_hhdet_in_tes!J7=0,"",RES_hhdet_in_tes!J7/RES_hhdet_in_fec!J7)</f>
        <v/>
      </c>
      <c r="K7" s="124" t="str">
        <f>IF(RES_hhdet_in_tes!K7=0,"",RES_hhdet_in_tes!K7/RES_hhdet_in_fec!K7)</f>
        <v/>
      </c>
      <c r="L7" s="124" t="str">
        <f>IF(RES_hhdet_in_tes!L7=0,"",RES_hhdet_in_tes!L7/RES_hhdet_in_fec!L7)</f>
        <v/>
      </c>
      <c r="M7" s="124" t="str">
        <f>IF(RES_hhdet_in_tes!M7=0,"",RES_hhdet_in_tes!M7/RES_hhdet_in_fec!M7)</f>
        <v/>
      </c>
      <c r="N7" s="124" t="str">
        <f>IF(RES_hhdet_in_tes!N7=0,"",RES_hhdet_in_tes!N7/RES_hhdet_in_fec!N7)</f>
        <v/>
      </c>
      <c r="O7" s="124" t="str">
        <f>IF(RES_hhdet_in_tes!O7=0,"",RES_hhdet_in_tes!O7/RES_hhdet_in_fec!O7)</f>
        <v/>
      </c>
      <c r="P7" s="124" t="str">
        <f>IF(RES_hhdet_in_tes!P7=0,"",RES_hhdet_in_tes!P7/RES_hhdet_in_fec!P7)</f>
        <v/>
      </c>
      <c r="Q7" s="124" t="str">
        <f>IF(RES_hhdet_in_tes!Q7=0,"",RES_hhdet_in_tes!Q7/RES_hhdet_in_fec!Q7)</f>
        <v/>
      </c>
      <c r="R7" s="124" t="str">
        <f>IF(RES_hhdet_in_tes!R7=0,"",RES_hhdet_in_tes!R7/RES_hhdet_in_fec!R7)</f>
        <v/>
      </c>
      <c r="S7" s="124" t="str">
        <f>IF(RES_hhdet_in_tes!S7=0,"",RES_hhdet_in_tes!S7/RES_hhdet_in_fec!S7)</f>
        <v/>
      </c>
      <c r="T7" s="124" t="str">
        <f>IF(RES_hhdet_in_tes!T7=0,"",RES_hhdet_in_tes!T7/RES_hhdet_in_fec!T7)</f>
        <v/>
      </c>
      <c r="U7" s="124" t="str">
        <f>IF(RES_hhdet_in_tes!U7=0,"",RES_hhdet_in_tes!U7/RES_hhdet_in_fec!U7)</f>
        <v/>
      </c>
      <c r="V7" s="124" t="str">
        <f>IF(RES_hhdet_in_tes!V7=0,"",RES_hhdet_in_tes!V7/RES_hhdet_in_fec!V7)</f>
        <v/>
      </c>
      <c r="W7" s="124" t="str">
        <f>IF(RES_hhdet_in_tes!W7=0,"",RES_hhdet_in_tes!W7/RES_hhdet_in_fec!W7)</f>
        <v/>
      </c>
      <c r="X7" s="124" t="str">
        <f>IF(RES_hhdet_in_tes!X7=0,"",RES_hhdet_in_tes!X7/RES_hhdet_in_fec!X7)</f>
        <v/>
      </c>
      <c r="Y7" s="124" t="str">
        <f>IF(RES_hhdet_in_tes!Y7=0,"",RES_hhdet_in_tes!Y7/RES_hhdet_in_fec!Y7)</f>
        <v/>
      </c>
      <c r="DA7" s="130" t="s">
        <v>3592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 t="str">
        <f>IF(RES_hhdet_in_tes!D8=0,"",RES_hhdet_in_tes!D8/RES_hhdet_in_fec!D8)</f>
        <v/>
      </c>
      <c r="E8" s="111" t="str">
        <f>IF(RES_hhdet_in_tes!E8=0,"",RES_hhdet_in_tes!E8/RES_hhdet_in_fec!E8)</f>
        <v/>
      </c>
      <c r="F8" s="111" t="str">
        <f>IF(RES_hhdet_in_tes!F8=0,"",RES_hhdet_in_tes!F8/RES_hhdet_in_fec!F8)</f>
        <v/>
      </c>
      <c r="G8" s="111" t="str">
        <f>IF(RES_hhdet_in_tes!G8=0,"",RES_hhdet_in_tes!G8/RES_hhdet_in_fec!G8)</f>
        <v/>
      </c>
      <c r="H8" s="111" t="str">
        <f>IF(RES_hhdet_in_tes!H8=0,"",RES_hhdet_in_tes!H8/RES_hhdet_in_fec!H8)</f>
        <v/>
      </c>
      <c r="I8" s="111" t="str">
        <f>IF(RES_hhdet_in_tes!I8=0,"",RES_hhdet_in_tes!I8/RES_hhdet_in_fec!I8)</f>
        <v/>
      </c>
      <c r="J8" s="111" t="str">
        <f>IF(RES_hhdet_in_tes!J8=0,"",RES_hhdet_in_tes!J8/RES_hhdet_in_fec!J8)</f>
        <v/>
      </c>
      <c r="K8" s="111" t="str">
        <f>IF(RES_hhdet_in_tes!K8=0,"",RES_hhdet_in_tes!K8/RES_hhdet_in_fec!K8)</f>
        <v/>
      </c>
      <c r="L8" s="111" t="str">
        <f>IF(RES_hhdet_in_tes!L8=0,"",RES_hhdet_in_tes!L8/RES_hhdet_in_fec!L8)</f>
        <v/>
      </c>
      <c r="M8" s="111" t="str">
        <f>IF(RES_hhdet_in_tes!M8=0,"",RES_hhdet_in_tes!M8/RES_hhdet_in_fec!M8)</f>
        <v/>
      </c>
      <c r="N8" s="111" t="str">
        <f>IF(RES_hhdet_in_tes!N8=0,"",RES_hhdet_in_tes!N8/RES_hhdet_in_fec!N8)</f>
        <v/>
      </c>
      <c r="O8" s="111" t="str">
        <f>IF(RES_hhdet_in_tes!O8=0,"",RES_hhdet_in_tes!O8/RES_hhdet_in_fec!O8)</f>
        <v/>
      </c>
      <c r="P8" s="111" t="str">
        <f>IF(RES_hhdet_in_tes!P8=0,"",RES_hhdet_in_tes!P8/RES_hhdet_in_fec!P8)</f>
        <v/>
      </c>
      <c r="Q8" s="111" t="str">
        <f>IF(RES_hhdet_in_tes!Q8=0,"",RES_hhdet_in_tes!Q8/RES_hhdet_in_fec!Q8)</f>
        <v/>
      </c>
      <c r="R8" s="111" t="str">
        <f>IF(RES_hhdet_in_tes!R8=0,"",RES_hhdet_in_tes!R8/RES_hhdet_in_fec!R8)</f>
        <v/>
      </c>
      <c r="S8" s="111" t="str">
        <f>IF(RES_hhdet_in_tes!S8=0,"",RES_hhdet_in_tes!S8/RES_hhdet_in_fec!S8)</f>
        <v/>
      </c>
      <c r="T8" s="111" t="str">
        <f>IF(RES_hhdet_in_tes!T8=0,"",RES_hhdet_in_tes!T8/RES_hhdet_in_fec!T8)</f>
        <v/>
      </c>
      <c r="U8" s="111" t="str">
        <f>IF(RES_hhdet_in_tes!U8=0,"",RES_hhdet_in_tes!U8/RES_hhdet_in_fec!U8)</f>
        <v/>
      </c>
      <c r="V8" s="111" t="str">
        <f>IF(RES_hhdet_in_tes!V8=0,"",RES_hhdet_in_tes!V8/RES_hhdet_in_fec!V8)</f>
        <v/>
      </c>
      <c r="W8" s="111" t="str">
        <f>IF(RES_hhdet_in_tes!W8=0,"",RES_hhdet_in_tes!W8/RES_hhdet_in_fec!W8)</f>
        <v/>
      </c>
      <c r="X8" s="111" t="str">
        <f>IF(RES_hhdet_in_tes!X8=0,"",RES_hhdet_in_tes!X8/RES_hhdet_in_fec!X8)</f>
        <v/>
      </c>
      <c r="Y8" s="111" t="str">
        <f>IF(RES_hhdet_in_tes!Y8=0,"",RES_hhdet_in_tes!Y8/RES_hhdet_in_fec!Y8)</f>
        <v/>
      </c>
      <c r="DA8" s="63" t="s">
        <v>3593</v>
      </c>
    </row>
    <row r="9" spans="1:105" ht="12" customHeight="1" x14ac:dyDescent="0.25">
      <c r="A9" s="121" t="s">
        <v>55</v>
      </c>
      <c r="B9" s="124"/>
      <c r="C9" s="124" t="str">
        <f>IF(RES_hhdet_in_tes!C9=0,"",RES_hhdet_in_tes!C9/RES_hhdet_in_fec!C9)</f>
        <v/>
      </c>
      <c r="D9" s="124" t="str">
        <f>IF(RES_hhdet_in_tes!D9=0,"",RES_hhdet_in_tes!D9/RES_hhdet_in_fec!D9)</f>
        <v/>
      </c>
      <c r="E9" s="124" t="str">
        <f>IF(RES_hhdet_in_tes!E9=0,"",RES_hhdet_in_tes!E9/RES_hhdet_in_fec!E9)</f>
        <v/>
      </c>
      <c r="F9" s="124" t="str">
        <f>IF(RES_hhdet_in_tes!F9=0,"",RES_hhdet_in_tes!F9/RES_hhdet_in_fec!F9)</f>
        <v/>
      </c>
      <c r="G9" s="124" t="str">
        <f>IF(RES_hhdet_in_tes!G9=0,"",RES_hhdet_in_tes!G9/RES_hhdet_in_fec!G9)</f>
        <v/>
      </c>
      <c r="H9" s="124" t="str">
        <f>IF(RES_hhdet_in_tes!H9=0,"",RES_hhdet_in_tes!H9/RES_hhdet_in_fec!H9)</f>
        <v/>
      </c>
      <c r="I9" s="124" t="str">
        <f>IF(RES_hhdet_in_tes!I9=0,"",RES_hhdet_in_tes!I9/RES_hhdet_in_fec!I9)</f>
        <v/>
      </c>
      <c r="J9" s="124" t="str">
        <f>IF(RES_hhdet_in_tes!J9=0,"",RES_hhdet_in_tes!J9/RES_hhdet_in_fec!J9)</f>
        <v/>
      </c>
      <c r="K9" s="124" t="str">
        <f>IF(RES_hhdet_in_tes!K9=0,"",RES_hhdet_in_tes!K9/RES_hhdet_in_fec!K9)</f>
        <v/>
      </c>
      <c r="L9" s="124" t="str">
        <f>IF(RES_hhdet_in_tes!L9=0,"",RES_hhdet_in_tes!L9/RES_hhdet_in_fec!L9)</f>
        <v/>
      </c>
      <c r="M9" s="124" t="str">
        <f>IF(RES_hhdet_in_tes!M9=0,"",RES_hhdet_in_tes!M9/RES_hhdet_in_fec!M9)</f>
        <v/>
      </c>
      <c r="N9" s="124" t="str">
        <f>IF(RES_hhdet_in_tes!N9=0,"",RES_hhdet_in_tes!N9/RES_hhdet_in_fec!N9)</f>
        <v/>
      </c>
      <c r="O9" s="124" t="str">
        <f>IF(RES_hhdet_in_tes!O9=0,"",RES_hhdet_in_tes!O9/RES_hhdet_in_fec!O9)</f>
        <v/>
      </c>
      <c r="P9" s="124" t="str">
        <f>IF(RES_hhdet_in_tes!P9=0,"",RES_hhdet_in_tes!P9/RES_hhdet_in_fec!P9)</f>
        <v/>
      </c>
      <c r="Q9" s="124" t="str">
        <f>IF(RES_hhdet_in_tes!Q9=0,"",RES_hhdet_in_tes!Q9/RES_hhdet_in_fec!Q9)</f>
        <v/>
      </c>
      <c r="R9" s="124" t="str">
        <f>IF(RES_hhdet_in_tes!R9=0,"",RES_hhdet_in_tes!R9/RES_hhdet_in_fec!R9)</f>
        <v/>
      </c>
      <c r="S9" s="124" t="str">
        <f>IF(RES_hhdet_in_tes!S9=0,"",RES_hhdet_in_tes!S9/RES_hhdet_in_fec!S9)</f>
        <v/>
      </c>
      <c r="T9" s="124" t="str">
        <f>IF(RES_hhdet_in_tes!T9=0,"",RES_hhdet_in_tes!T9/RES_hhdet_in_fec!T9)</f>
        <v/>
      </c>
      <c r="U9" s="124" t="str">
        <f>IF(RES_hhdet_in_tes!U9=0,"",RES_hhdet_in_tes!U9/RES_hhdet_in_fec!U9)</f>
        <v/>
      </c>
      <c r="V9" s="124" t="str">
        <f>IF(RES_hhdet_in_tes!V9=0,"",RES_hhdet_in_tes!V9/RES_hhdet_in_fec!V9)</f>
        <v/>
      </c>
      <c r="W9" s="124" t="str">
        <f>IF(RES_hhdet_in_tes!W9=0,"",RES_hhdet_in_tes!W9/RES_hhdet_in_fec!W9)</f>
        <v/>
      </c>
      <c r="X9" s="124" t="str">
        <f>IF(RES_hhdet_in_tes!X9=0,"",RES_hhdet_in_tes!X9/RES_hhdet_in_fec!X9)</f>
        <v/>
      </c>
      <c r="Y9" s="124" t="str">
        <f>IF(RES_hhdet_in_tes!Y9=0,"",RES_hhdet_in_tes!Y9/RES_hhdet_in_fec!Y9)</f>
        <v/>
      </c>
      <c r="DA9" s="130" t="s">
        <v>3594</v>
      </c>
    </row>
    <row r="10" spans="1:105" ht="12" customHeight="1" x14ac:dyDescent="0.25">
      <c r="A10" s="97" t="s">
        <v>143</v>
      </c>
      <c r="B10" s="111"/>
      <c r="C10" s="111" t="str">
        <f>IF(RES_hhdet_in_tes!C10=0,"",RES_hhdet_in_tes!C10/RES_hhdet_in_fec!C10)</f>
        <v/>
      </c>
      <c r="D10" s="111" t="str">
        <f>IF(RES_hhdet_in_tes!D10=0,"",RES_hhdet_in_tes!D10/RES_hhdet_in_fec!D10)</f>
        <v/>
      </c>
      <c r="E10" s="111" t="str">
        <f>IF(RES_hhdet_in_tes!E10=0,"",RES_hhdet_in_tes!E10/RES_hhdet_in_fec!E10)</f>
        <v/>
      </c>
      <c r="F10" s="111" t="str">
        <f>IF(RES_hhdet_in_tes!F10=0,"",RES_hhdet_in_tes!F10/RES_hhdet_in_fec!F10)</f>
        <v/>
      </c>
      <c r="G10" s="111" t="str">
        <f>IF(RES_hhdet_in_tes!G10=0,"",RES_hhdet_in_tes!G10/RES_hhdet_in_fec!G10)</f>
        <v/>
      </c>
      <c r="H10" s="111" t="str">
        <f>IF(RES_hhdet_in_tes!H10=0,"",RES_hhdet_in_tes!H10/RES_hhdet_in_fec!H10)</f>
        <v/>
      </c>
      <c r="I10" s="111" t="str">
        <f>IF(RES_hhdet_in_tes!I10=0,"",RES_hhdet_in_tes!I10/RES_hhdet_in_fec!I10)</f>
        <v/>
      </c>
      <c r="J10" s="111" t="str">
        <f>IF(RES_hhdet_in_tes!J10=0,"",RES_hhdet_in_tes!J10/RES_hhdet_in_fec!J10)</f>
        <v/>
      </c>
      <c r="K10" s="111" t="str">
        <f>IF(RES_hhdet_in_tes!K10=0,"",RES_hhdet_in_tes!K10/RES_hhdet_in_fec!K10)</f>
        <v/>
      </c>
      <c r="L10" s="111" t="str">
        <f>IF(RES_hhdet_in_tes!L10=0,"",RES_hhdet_in_tes!L10/RES_hhdet_in_fec!L10)</f>
        <v/>
      </c>
      <c r="M10" s="111" t="str">
        <f>IF(RES_hhdet_in_tes!M10=0,"",RES_hhdet_in_tes!M10/RES_hhdet_in_fec!M10)</f>
        <v/>
      </c>
      <c r="N10" s="111" t="str">
        <f>IF(RES_hhdet_in_tes!N10=0,"",RES_hhdet_in_tes!N10/RES_hhdet_in_fec!N10)</f>
        <v/>
      </c>
      <c r="O10" s="111" t="str">
        <f>IF(RES_hhdet_in_tes!O10=0,"",RES_hhdet_in_tes!O10/RES_hhdet_in_fec!O10)</f>
        <v/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 t="str">
        <f>IF(RES_hhdet_in_tes!U10=0,"",RES_hhdet_in_tes!U10/RES_hhdet_in_fec!U10)</f>
        <v/>
      </c>
      <c r="V10" s="111" t="str">
        <f>IF(RES_hhdet_in_tes!V10=0,"",RES_hhdet_in_tes!V10/RES_hhdet_in_fec!V10)</f>
        <v/>
      </c>
      <c r="W10" s="111" t="str">
        <f>IF(RES_hhdet_in_tes!W10=0,"",RES_hhdet_in_tes!W10/RES_hhdet_in_fec!W10)</f>
        <v/>
      </c>
      <c r="X10" s="111" t="str">
        <f>IF(RES_hhdet_in_tes!X10=0,"",RES_hhdet_in_tes!X10/RES_hhdet_in_fec!X10)</f>
        <v/>
      </c>
      <c r="Y10" s="111" t="str">
        <f>IF(RES_hhdet_in_tes!Y10=0,"",RES_hhdet_in_tes!Y10/RES_hhdet_in_fec!Y10)</f>
        <v/>
      </c>
      <c r="DA10" s="63" t="s">
        <v>3595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 t="str">
        <f>IF(RES_hhdet_in_tes!F11=0,"",RES_hhdet_in_tes!F11/RES_hhdet_in_fec!F11)</f>
        <v/>
      </c>
      <c r="G11" s="111" t="str">
        <f>IF(RES_hhdet_in_tes!G11=0,"",RES_hhdet_in_tes!G11/RES_hhdet_in_fec!G11)</f>
        <v/>
      </c>
      <c r="H11" s="111" t="str">
        <f>IF(RES_hhdet_in_tes!H11=0,"",RES_hhdet_in_tes!H11/RES_hhdet_in_fec!H11)</f>
        <v/>
      </c>
      <c r="I11" s="111" t="str">
        <f>IF(RES_hhdet_in_tes!I11=0,"",RES_hhdet_in_tes!I11/RES_hhdet_in_fec!I11)</f>
        <v/>
      </c>
      <c r="J11" s="111" t="str">
        <f>IF(RES_hhdet_in_tes!J11=0,"",RES_hhdet_in_tes!J11/RES_hhdet_in_fec!J11)</f>
        <v/>
      </c>
      <c r="K11" s="111" t="str">
        <f>IF(RES_hhdet_in_tes!K11=0,"",RES_hhdet_in_tes!K11/RES_hhdet_in_fec!K11)</f>
        <v/>
      </c>
      <c r="L11" s="111" t="str">
        <f>IF(RES_hhdet_in_tes!L11=0,"",RES_hhdet_in_tes!L11/RES_hhdet_in_fec!L11)</f>
        <v/>
      </c>
      <c r="M11" s="111" t="str">
        <f>IF(RES_hhdet_in_tes!M11=0,"",RES_hhdet_in_tes!M11/RES_hhdet_in_fec!M11)</f>
        <v/>
      </c>
      <c r="N11" s="111" t="str">
        <f>IF(RES_hhdet_in_tes!N11=0,"",RES_hhdet_in_tes!N11/RES_hhdet_in_fec!N11)</f>
        <v/>
      </c>
      <c r="O11" s="111" t="str">
        <f>IF(RES_hhdet_in_tes!O11=0,"",RES_hhdet_in_tes!O11/RES_hhdet_in_fec!O11)</f>
        <v/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X11" s="111" t="str">
        <f>IF(RES_hhdet_in_tes!X11=0,"",RES_hhdet_in_tes!X11/RES_hhdet_in_fec!X11)</f>
        <v/>
      </c>
      <c r="Y11" s="111" t="str">
        <f>IF(RES_hhdet_in_tes!Y11=0,"",RES_hhdet_in_tes!Y11/RES_hhdet_in_fec!Y11)</f>
        <v/>
      </c>
      <c r="DA11" s="63" t="s">
        <v>3596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X12" s="111" t="str">
        <f>IF(RES_hhdet_in_tes!X12=0,"",RES_hhdet_in_tes!X12/RES_hhdet_in_fec!X12)</f>
        <v/>
      </c>
      <c r="Y12" s="111" t="str">
        <f>IF(RES_hhdet_in_tes!Y12=0,"",RES_hhdet_in_tes!Y12/RES_hhdet_in_fec!Y12)</f>
        <v/>
      </c>
      <c r="DA12" s="63" t="s">
        <v>3597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X13" s="112" t="str">
        <f>IF(RES_hhdet_in_tes!X13=0,"",RES_hhdet_in_tes!X13/RES_hhdet_in_fec!X13)</f>
        <v/>
      </c>
      <c r="Y13" s="112" t="str">
        <f>IF(RES_hhdet_in_tes!Y13=0,"",RES_hhdet_in_tes!Y13/RES_hhdet_in_fec!Y13)</f>
        <v/>
      </c>
      <c r="DA13" s="131" t="s">
        <v>3598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X14" s="113" t="str">
        <f>IF(RES_hhdet_in_tes!X14=0,"",RES_hhdet_in_tes!X14/RES_hhdet_in_fec!X14)</f>
        <v/>
      </c>
      <c r="Y14" s="113" t="str">
        <f>IF(RES_hhdet_in_tes!Y14=0,"",RES_hhdet_in_tes!Y14/RES_hhdet_in_fec!Y14)</f>
        <v/>
      </c>
      <c r="DA14" s="132" t="s">
        <v>3599</v>
      </c>
    </row>
    <row r="15" spans="1:105" ht="12" customHeight="1" x14ac:dyDescent="0.25">
      <c r="A15" s="106" t="s">
        <v>122</v>
      </c>
      <c r="B15" s="112"/>
      <c r="C15" s="112" t="str">
        <f>IF(RES_hhdet_in_tes!C15=0,"",RES_hhdet_in_tes!C15/RES_hhdet_in_fec!C15)</f>
        <v/>
      </c>
      <c r="D15" s="112" t="str">
        <f>IF(RES_hhdet_in_tes!D15=0,"",RES_hhdet_in_tes!D15/RES_hhdet_in_fec!D15)</f>
        <v/>
      </c>
      <c r="E15" s="112" t="str">
        <f>IF(RES_hhdet_in_tes!E15=0,"",RES_hhdet_in_tes!E15/RES_hhdet_in_fec!E15)</f>
        <v/>
      </c>
      <c r="F15" s="112" t="str">
        <f>IF(RES_hhdet_in_tes!F15=0,"",RES_hhdet_in_tes!F15/RES_hhdet_in_fec!F15)</f>
        <v/>
      </c>
      <c r="G15" s="112" t="str">
        <f>IF(RES_hhdet_in_tes!G15=0,"",RES_hhdet_in_tes!G15/RES_hhdet_in_fec!G15)</f>
        <v/>
      </c>
      <c r="H15" s="112" t="str">
        <f>IF(RES_hhdet_in_tes!H15=0,"",RES_hhdet_in_tes!H15/RES_hhdet_in_fec!H15)</f>
        <v/>
      </c>
      <c r="I15" s="112" t="str">
        <f>IF(RES_hhdet_in_tes!I15=0,"",RES_hhdet_in_tes!I15/RES_hhdet_in_fec!I15)</f>
        <v/>
      </c>
      <c r="J15" s="112" t="str">
        <f>IF(RES_hhdet_in_tes!J15=0,"",RES_hhdet_in_tes!J15/RES_hhdet_in_fec!J15)</f>
        <v/>
      </c>
      <c r="K15" s="112" t="str">
        <f>IF(RES_hhdet_in_tes!K15=0,"",RES_hhdet_in_tes!K15/RES_hhdet_in_fec!K15)</f>
        <v/>
      </c>
      <c r="L15" s="112" t="str">
        <f>IF(RES_hhdet_in_tes!L15=0,"",RES_hhdet_in_tes!L15/RES_hhdet_in_fec!L15)</f>
        <v/>
      </c>
      <c r="M15" s="112" t="str">
        <f>IF(RES_hhdet_in_tes!M15=0,"",RES_hhdet_in_tes!M15/RES_hhdet_in_fec!M15)</f>
        <v/>
      </c>
      <c r="N15" s="112" t="str">
        <f>IF(RES_hhdet_in_tes!N15=0,"",RES_hhdet_in_tes!N15/RES_hhdet_in_fec!N15)</f>
        <v/>
      </c>
      <c r="O15" s="112" t="str">
        <f>IF(RES_hhdet_in_tes!O15=0,"",RES_hhdet_in_tes!O15/RES_hhdet_in_fec!O15)</f>
        <v/>
      </c>
      <c r="P15" s="112" t="str">
        <f>IF(RES_hhdet_in_tes!P15=0,"",RES_hhdet_in_tes!P15/RES_hhdet_in_fec!P15)</f>
        <v/>
      </c>
      <c r="Q15" s="112" t="str">
        <f>IF(RES_hhdet_in_tes!Q15=0,"",RES_hhdet_in_tes!Q15/RES_hhdet_in_fec!Q15)</f>
        <v/>
      </c>
      <c r="R15" s="112" t="str">
        <f>IF(RES_hhdet_in_tes!R15=0,"",RES_hhdet_in_tes!R15/RES_hhdet_in_fec!R15)</f>
        <v/>
      </c>
      <c r="S15" s="112" t="str">
        <f>IF(RES_hhdet_in_tes!S15=0,"",RES_hhdet_in_tes!S15/RES_hhdet_in_fec!S15)</f>
        <v/>
      </c>
      <c r="T15" s="112" t="str">
        <f>IF(RES_hhdet_in_tes!T15=0,"",RES_hhdet_in_tes!T15/RES_hhdet_in_fec!T15)</f>
        <v/>
      </c>
      <c r="U15" s="112" t="str">
        <f>IF(RES_hhdet_in_tes!U15=0,"",RES_hhdet_in_tes!U15/RES_hhdet_in_fec!U15)</f>
        <v/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X15" s="112" t="str">
        <f>IF(RES_hhdet_in_tes!X15=0,"",RES_hhdet_in_tes!X15/RES_hhdet_in_fec!X15)</f>
        <v/>
      </c>
      <c r="Y15" s="112" t="str">
        <f>IF(RES_hhdet_in_tes!Y15=0,"",RES_hhdet_in_tes!Y15/RES_hhdet_in_fec!Y15)</f>
        <v/>
      </c>
      <c r="DA15" s="131" t="s">
        <v>3600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 t="str">
        <f>IF(RES_hhdet_in_tes!K16=0,"",RES_hhdet_in_tes!K16/RES_hhdet_in_fec!K16)</f>
        <v/>
      </c>
      <c r="L16" s="113" t="str">
        <f>IF(RES_hhdet_in_tes!L16=0,"",RES_hhdet_in_tes!L16/RES_hhdet_in_fec!L16)</f>
        <v/>
      </c>
      <c r="M16" s="113" t="str">
        <f>IF(RES_hhdet_in_tes!M16=0,"",RES_hhdet_in_tes!M16/RES_hhdet_in_fec!M16)</f>
        <v/>
      </c>
      <c r="N16" s="113" t="str">
        <f>IF(RES_hhdet_in_tes!N16=0,"",RES_hhdet_in_tes!N16/RES_hhdet_in_fec!N16)</f>
        <v/>
      </c>
      <c r="O16" s="113" t="str">
        <f>IF(RES_hhdet_in_tes!O16=0,"",RES_hhdet_in_tes!O16/RES_hhdet_in_fec!O16)</f>
        <v/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X16" s="113" t="str">
        <f>IF(RES_hhdet_in_tes!X16=0,"",RES_hhdet_in_tes!X16/RES_hhdet_in_fec!X16)</f>
        <v/>
      </c>
      <c r="Y16" s="113" t="str">
        <f>IF(RES_hhdet_in_tes!Y16=0,"",RES_hhdet_in_tes!Y16/RES_hhdet_in_fec!Y16)</f>
        <v/>
      </c>
      <c r="DA16" s="132" t="s">
        <v>3601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 t="str">
        <f>IF(RES_hhdet_in_tes!K17=0,"",RES_hhdet_in_tes!K17/RES_hhdet_in_fec!K17)</f>
        <v/>
      </c>
      <c r="L17" s="111" t="str">
        <f>IF(RES_hhdet_in_tes!L17=0,"",RES_hhdet_in_tes!L17/RES_hhdet_in_fec!L17)</f>
        <v/>
      </c>
      <c r="M17" s="111" t="str">
        <f>IF(RES_hhdet_in_tes!M17=0,"",RES_hhdet_in_tes!M17/RES_hhdet_in_fec!M17)</f>
        <v/>
      </c>
      <c r="N17" s="111" t="str">
        <f>IF(RES_hhdet_in_tes!N17=0,"",RES_hhdet_in_tes!N17/RES_hhdet_in_fec!N17)</f>
        <v/>
      </c>
      <c r="O17" s="111" t="str">
        <f>IF(RES_hhdet_in_tes!O17=0,"",RES_hhdet_in_tes!O17/RES_hhdet_in_fec!O17)</f>
        <v/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X17" s="111" t="str">
        <f>IF(RES_hhdet_in_tes!X17=0,"",RES_hhdet_in_tes!X17/RES_hhdet_in_fec!X17)</f>
        <v/>
      </c>
      <c r="Y17" s="111" t="str">
        <f>IF(RES_hhdet_in_tes!Y17=0,"",RES_hhdet_in_tes!Y17/RES_hhdet_in_fec!Y17)</f>
        <v/>
      </c>
      <c r="DA17" s="63" t="s">
        <v>3602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 t="str">
        <f>IF(RES_hhdet_in_tes!K18=0,"",RES_hhdet_in_tes!K18/RES_hhdet_in_fec!K18)</f>
        <v/>
      </c>
      <c r="L18" s="111" t="str">
        <f>IF(RES_hhdet_in_tes!L18=0,"",RES_hhdet_in_tes!L18/RES_hhdet_in_fec!L18)</f>
        <v/>
      </c>
      <c r="M18" s="111" t="str">
        <f>IF(RES_hhdet_in_tes!M18=0,"",RES_hhdet_in_tes!M18/RES_hhdet_in_fec!M18)</f>
        <v/>
      </c>
      <c r="N18" s="111" t="str">
        <f>IF(RES_hhdet_in_tes!N18=0,"",RES_hhdet_in_tes!N18/RES_hhdet_in_fec!N18)</f>
        <v/>
      </c>
      <c r="O18" s="111" t="str">
        <f>IF(RES_hhdet_in_tes!O18=0,"",RES_hhdet_in_tes!O18/RES_hhdet_in_fec!O18)</f>
        <v/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X18" s="111" t="str">
        <f>IF(RES_hhdet_in_tes!X18=0,"",RES_hhdet_in_tes!X18/RES_hhdet_in_fec!X18)</f>
        <v/>
      </c>
      <c r="Y18" s="111" t="str">
        <f>IF(RES_hhdet_in_tes!Y18=0,"",RES_hhdet_in_tes!Y18/RES_hhdet_in_fec!Y18)</f>
        <v/>
      </c>
      <c r="DA18" s="63" t="s">
        <v>3603</v>
      </c>
    </row>
    <row r="19" spans="1:105" ht="12" customHeight="1" x14ac:dyDescent="0.25">
      <c r="A19" s="121" t="s">
        <v>54</v>
      </c>
      <c r="B19" s="124"/>
      <c r="C19" s="124" t="str">
        <f>IF(RES_hhdet_in_tes!C19=0,"",RES_hhdet_in_tes!C19/RES_hhdet_in_fec!C19)</f>
        <v/>
      </c>
      <c r="D19" s="124" t="str">
        <f>IF(RES_hhdet_in_tes!D19=0,"",RES_hhdet_in_tes!D19/RES_hhdet_in_fec!D19)</f>
        <v/>
      </c>
      <c r="E19" s="124" t="str">
        <f>IF(RES_hhdet_in_tes!E19=0,"",RES_hhdet_in_tes!E19/RES_hhdet_in_fec!E19)</f>
        <v/>
      </c>
      <c r="F19" s="124" t="str">
        <f>IF(RES_hhdet_in_tes!F19=0,"",RES_hhdet_in_tes!F19/RES_hhdet_in_fec!F19)</f>
        <v/>
      </c>
      <c r="G19" s="124" t="str">
        <f>IF(RES_hhdet_in_tes!G19=0,"",RES_hhdet_in_tes!G19/RES_hhdet_in_fec!G19)</f>
        <v/>
      </c>
      <c r="H19" s="124" t="str">
        <f>IF(RES_hhdet_in_tes!H19=0,"",RES_hhdet_in_tes!H19/RES_hhdet_in_fec!H19)</f>
        <v/>
      </c>
      <c r="I19" s="124" t="str">
        <f>IF(RES_hhdet_in_tes!I19=0,"",RES_hhdet_in_tes!I19/RES_hhdet_in_fec!I19)</f>
        <v/>
      </c>
      <c r="J19" s="124" t="str">
        <f>IF(RES_hhdet_in_tes!J19=0,"",RES_hhdet_in_tes!J19/RES_hhdet_in_fec!J19)</f>
        <v/>
      </c>
      <c r="K19" s="124" t="str">
        <f>IF(RES_hhdet_in_tes!K19=0,"",RES_hhdet_in_tes!K19/RES_hhdet_in_fec!K19)</f>
        <v/>
      </c>
      <c r="L19" s="124" t="str">
        <f>IF(RES_hhdet_in_tes!L19=0,"",RES_hhdet_in_tes!L19/RES_hhdet_in_fec!L19)</f>
        <v/>
      </c>
      <c r="M19" s="124" t="str">
        <f>IF(RES_hhdet_in_tes!M19=0,"",RES_hhdet_in_tes!M19/RES_hhdet_in_fec!M19)</f>
        <v/>
      </c>
      <c r="N19" s="124" t="str">
        <f>IF(RES_hhdet_in_tes!N19=0,"",RES_hhdet_in_tes!N19/RES_hhdet_in_fec!N19)</f>
        <v/>
      </c>
      <c r="O19" s="124" t="str">
        <f>IF(RES_hhdet_in_tes!O19=0,"",RES_hhdet_in_tes!O19/RES_hhdet_in_fec!O19)</f>
        <v/>
      </c>
      <c r="P19" s="124" t="str">
        <f>IF(RES_hhdet_in_tes!P19=0,"",RES_hhdet_in_tes!P19/RES_hhdet_in_fec!P19)</f>
        <v/>
      </c>
      <c r="Q19" s="124" t="str">
        <f>IF(RES_hhdet_in_tes!Q19=0,"",RES_hhdet_in_tes!Q19/RES_hhdet_in_fec!Q19)</f>
        <v/>
      </c>
      <c r="R19" s="124" t="str">
        <f>IF(RES_hhdet_in_tes!R19=0,"",RES_hhdet_in_tes!R19/RES_hhdet_in_fec!R19)</f>
        <v/>
      </c>
      <c r="S19" s="124" t="str">
        <f>IF(RES_hhdet_in_tes!S19=0,"",RES_hhdet_in_tes!S19/RES_hhdet_in_fec!S19)</f>
        <v/>
      </c>
      <c r="T19" s="124" t="str">
        <f>IF(RES_hhdet_in_tes!T19=0,"",RES_hhdet_in_tes!T19/RES_hhdet_in_fec!T19)</f>
        <v/>
      </c>
      <c r="U19" s="124" t="str">
        <f>IF(RES_hhdet_in_tes!U19=0,"",RES_hhdet_in_tes!U19/RES_hhdet_in_fec!U19)</f>
        <v/>
      </c>
      <c r="V19" s="124" t="str">
        <f>IF(RES_hhdet_in_tes!V19=0,"",RES_hhdet_in_tes!V19/RES_hhdet_in_fec!V19)</f>
        <v/>
      </c>
      <c r="W19" s="124" t="str">
        <f>IF(RES_hhdet_in_tes!W19=0,"",RES_hhdet_in_tes!W19/RES_hhdet_in_fec!W19)</f>
        <v/>
      </c>
      <c r="X19" s="124" t="str">
        <f>IF(RES_hhdet_in_tes!X19=0,"",RES_hhdet_in_tes!X19/RES_hhdet_in_fec!X19)</f>
        <v/>
      </c>
      <c r="Y19" s="124" t="str">
        <f>IF(RES_hhdet_in_tes!Y19=0,"",RES_hhdet_in_tes!Y19/RES_hhdet_in_fec!Y19)</f>
        <v/>
      </c>
      <c r="DA19" s="130" t="s">
        <v>3604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X20" s="111" t="str">
        <f>IF(RES_hhdet_in_tes!X20=0,"",RES_hhdet_in_tes!X20/RES_hhdet_in_fec!X20)</f>
        <v/>
      </c>
      <c r="Y20" s="111" t="str">
        <f>IF(RES_hhdet_in_tes!Y20=0,"",RES_hhdet_in_tes!Y20/RES_hhdet_in_fec!Y20)</f>
        <v/>
      </c>
      <c r="DA20" s="63" t="s">
        <v>3605</v>
      </c>
    </row>
    <row r="21" spans="1:105" ht="12" customHeight="1" x14ac:dyDescent="0.25">
      <c r="A21" s="97" t="s">
        <v>50</v>
      </c>
      <c r="B21" s="111"/>
      <c r="C21" s="111" t="str">
        <f>IF(RES_hhdet_in_tes!C21=0,"",RES_hhdet_in_tes!C21/RES_hhdet_in_fec!C21)</f>
        <v/>
      </c>
      <c r="D21" s="111" t="str">
        <f>IF(RES_hhdet_in_tes!D21=0,"",RES_hhdet_in_tes!D21/RES_hhdet_in_fec!D21)</f>
        <v/>
      </c>
      <c r="E21" s="111" t="str">
        <f>IF(RES_hhdet_in_tes!E21=0,"",RES_hhdet_in_tes!E21/RES_hhdet_in_fec!E21)</f>
        <v/>
      </c>
      <c r="F21" s="111" t="str">
        <f>IF(RES_hhdet_in_tes!F21=0,"",RES_hhdet_in_tes!F21/RES_hhdet_in_fec!F21)</f>
        <v/>
      </c>
      <c r="G21" s="111" t="str">
        <f>IF(RES_hhdet_in_tes!G21=0,"",RES_hhdet_in_tes!G21/RES_hhdet_in_fec!G21)</f>
        <v/>
      </c>
      <c r="H21" s="111" t="str">
        <f>IF(RES_hhdet_in_tes!H21=0,"",RES_hhdet_in_tes!H21/RES_hhdet_in_fec!H21)</f>
        <v/>
      </c>
      <c r="I21" s="111" t="str">
        <f>IF(RES_hhdet_in_tes!I21=0,"",RES_hhdet_in_tes!I21/RES_hhdet_in_fec!I21)</f>
        <v/>
      </c>
      <c r="J21" s="111" t="str">
        <f>IF(RES_hhdet_in_tes!J21=0,"",RES_hhdet_in_tes!J21/RES_hhdet_in_fec!J21)</f>
        <v/>
      </c>
      <c r="K21" s="111" t="str">
        <f>IF(RES_hhdet_in_tes!K21=0,"",RES_hhdet_in_tes!K21/RES_hhdet_in_fec!K21)</f>
        <v/>
      </c>
      <c r="L21" s="111" t="str">
        <f>IF(RES_hhdet_in_tes!L21=0,"",RES_hhdet_in_tes!L21/RES_hhdet_in_fec!L21)</f>
        <v/>
      </c>
      <c r="M21" s="111" t="str">
        <f>IF(RES_hhdet_in_tes!M21=0,"",RES_hhdet_in_tes!M21/RES_hhdet_in_fec!M21)</f>
        <v/>
      </c>
      <c r="N21" s="111" t="str">
        <f>IF(RES_hhdet_in_tes!N21=0,"",RES_hhdet_in_tes!N21/RES_hhdet_in_fec!N21)</f>
        <v/>
      </c>
      <c r="O21" s="111" t="str">
        <f>IF(RES_hhdet_in_tes!O21=0,"",RES_hhdet_in_tes!O21/RES_hhdet_in_fec!O21)</f>
        <v/>
      </c>
      <c r="P21" s="111" t="str">
        <f>IF(RES_hhdet_in_tes!P21=0,"",RES_hhdet_in_tes!P21/RES_hhdet_in_fec!P21)</f>
        <v/>
      </c>
      <c r="Q21" s="111" t="str">
        <f>IF(RES_hhdet_in_tes!Q21=0,"",RES_hhdet_in_tes!Q21/RES_hhdet_in_fec!Q21)</f>
        <v/>
      </c>
      <c r="R21" s="111" t="str">
        <f>IF(RES_hhdet_in_tes!R21=0,"",RES_hhdet_in_tes!R21/RES_hhdet_in_fec!R21)</f>
        <v/>
      </c>
      <c r="S21" s="111" t="str">
        <f>IF(RES_hhdet_in_tes!S21=0,"",RES_hhdet_in_tes!S21/RES_hhdet_in_fec!S21)</f>
        <v/>
      </c>
      <c r="T21" s="111" t="str">
        <f>IF(RES_hhdet_in_tes!T21=0,"",RES_hhdet_in_tes!T21/RES_hhdet_in_fec!T21)</f>
        <v/>
      </c>
      <c r="U21" s="111" t="str">
        <f>IF(RES_hhdet_in_tes!U21=0,"",RES_hhdet_in_tes!U21/RES_hhdet_in_fec!U21)</f>
        <v/>
      </c>
      <c r="V21" s="111" t="str">
        <f>IF(RES_hhdet_in_tes!V21=0,"",RES_hhdet_in_tes!V21/RES_hhdet_in_fec!V21)</f>
        <v/>
      </c>
      <c r="W21" s="111" t="str">
        <f>IF(RES_hhdet_in_tes!W21=0,"",RES_hhdet_in_tes!W21/RES_hhdet_in_fec!W21)</f>
        <v/>
      </c>
      <c r="X21" s="111" t="str">
        <f>IF(RES_hhdet_in_tes!X21=0,"",RES_hhdet_in_tes!X21/RES_hhdet_in_fec!X21)</f>
        <v/>
      </c>
      <c r="Y21" s="111" t="str">
        <f>IF(RES_hhdet_in_tes!Y21=0,"",RES_hhdet_in_tes!Y21/RES_hhdet_in_fec!Y21)</f>
        <v/>
      </c>
      <c r="DA21" s="63" t="s">
        <v>3606</v>
      </c>
    </row>
    <row r="22" spans="1:105" ht="12" customHeight="1" x14ac:dyDescent="0.25">
      <c r="A22" s="109" t="s">
        <v>120</v>
      </c>
      <c r="B22" s="45"/>
      <c r="C22" s="45" t="str">
        <f>IF(RES_hhdet_in_tes!C22=0,"",RES_hhdet_in_tes!C22/RES_hhdet_in_fec!C22)</f>
        <v/>
      </c>
      <c r="D22" s="45" t="str">
        <f>IF(RES_hhdet_in_tes!D22=0,"",RES_hhdet_in_tes!D22/RES_hhdet_in_fec!D22)</f>
        <v/>
      </c>
      <c r="E22" s="45" t="str">
        <f>IF(RES_hhdet_in_tes!E22=0,"",RES_hhdet_in_tes!E22/RES_hhdet_in_fec!E22)</f>
        <v/>
      </c>
      <c r="F22" s="45" t="str">
        <f>IF(RES_hhdet_in_tes!F22=0,"",RES_hhdet_in_tes!F22/RES_hhdet_in_fec!F22)</f>
        <v/>
      </c>
      <c r="G22" s="45" t="str">
        <f>IF(RES_hhdet_in_tes!G22=0,"",RES_hhdet_in_tes!G22/RES_hhdet_in_fec!G22)</f>
        <v/>
      </c>
      <c r="H22" s="45" t="str">
        <f>IF(RES_hhdet_in_tes!H22=0,"",RES_hhdet_in_tes!H22/RES_hhdet_in_fec!H22)</f>
        <v/>
      </c>
      <c r="I22" s="45" t="str">
        <f>IF(RES_hhdet_in_tes!I22=0,"",RES_hhdet_in_tes!I22/RES_hhdet_in_fec!I22)</f>
        <v/>
      </c>
      <c r="J22" s="45" t="str">
        <f>IF(RES_hhdet_in_tes!J22=0,"",RES_hhdet_in_tes!J22/RES_hhdet_in_fec!J22)</f>
        <v/>
      </c>
      <c r="K22" s="45" t="str">
        <f>IF(RES_hhdet_in_tes!K22=0,"",RES_hhdet_in_tes!K22/RES_hhdet_in_fec!K22)</f>
        <v/>
      </c>
      <c r="L22" s="45" t="str">
        <f>IF(RES_hhdet_in_tes!L22=0,"",RES_hhdet_in_tes!L22/RES_hhdet_in_fec!L22)</f>
        <v/>
      </c>
      <c r="M22" s="45" t="str">
        <f>IF(RES_hhdet_in_tes!M22=0,"",RES_hhdet_in_tes!M22/RES_hhdet_in_fec!M22)</f>
        <v/>
      </c>
      <c r="N22" s="45" t="str">
        <f>IF(RES_hhdet_in_tes!N22=0,"",RES_hhdet_in_tes!N22/RES_hhdet_in_fec!N22)</f>
        <v/>
      </c>
      <c r="O22" s="45" t="str">
        <f>IF(RES_hhdet_in_tes!O22=0,"",RES_hhdet_in_tes!O22/RES_hhdet_in_fec!O22)</f>
        <v/>
      </c>
      <c r="P22" s="45" t="str">
        <f>IF(RES_hhdet_in_tes!P22=0,"",RES_hhdet_in_tes!P22/RES_hhdet_in_fec!P22)</f>
        <v/>
      </c>
      <c r="Q22" s="45" t="str">
        <f>IF(RES_hhdet_in_tes!Q22=0,"",RES_hhdet_in_tes!Q22/RES_hhdet_in_fec!Q22)</f>
        <v/>
      </c>
      <c r="R22" s="45" t="str">
        <f>IF(RES_hhdet_in_tes!R22=0,"",RES_hhdet_in_tes!R22/RES_hhdet_in_fec!R22)</f>
        <v/>
      </c>
      <c r="S22" s="45" t="str">
        <f>IF(RES_hhdet_in_tes!S22=0,"",RES_hhdet_in_tes!S22/RES_hhdet_in_fec!S22)</f>
        <v/>
      </c>
      <c r="T22" s="45" t="str">
        <f>IF(RES_hhdet_in_tes!T22=0,"",RES_hhdet_in_tes!T22/RES_hhdet_in_fec!T22)</f>
        <v/>
      </c>
      <c r="U22" s="45" t="str">
        <f>IF(RES_hhdet_in_tes!U22=0,"",RES_hhdet_in_tes!U22/RES_hhdet_in_fec!U22)</f>
        <v/>
      </c>
      <c r="V22" s="45" t="str">
        <f>IF(RES_hhdet_in_tes!V22=0,"",RES_hhdet_in_tes!V22/RES_hhdet_in_fec!V22)</f>
        <v/>
      </c>
      <c r="W22" s="45" t="str">
        <f>IF(RES_hhdet_in_tes!W22=0,"",RES_hhdet_in_tes!W22/RES_hhdet_in_fec!W22)</f>
        <v/>
      </c>
      <c r="X22" s="45" t="str">
        <f>IF(RES_hhdet_in_tes!X22=0,"",RES_hhdet_in_tes!X22/RES_hhdet_in_fec!X22)</f>
        <v/>
      </c>
      <c r="Y22" s="45" t="str">
        <f>IF(RES_hhdet_in_tes!Y22=0,"",RES_hhdet_in_tes!Y22/RES_hhdet_in_fec!Y22)</f>
        <v/>
      </c>
      <c r="DA22" s="60" t="s">
        <v>3607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 t="str">
        <f>IF(RES_hhdet_in_tes!C24=0,"",RES_hhdet_in_tes!C24/RES_hhdet_in_fec!C24)</f>
        <v/>
      </c>
      <c r="D24" s="119">
        <f>IF(RES_hhdet_in_tes!D24=0,"",RES_hhdet_in_tes!D24/RES_hhdet_in_fec!D24)</f>
        <v>0.55549914636602349</v>
      </c>
      <c r="E24" s="119">
        <f>IF(RES_hhdet_in_tes!E24=0,"",RES_hhdet_in_tes!E24/RES_hhdet_in_fec!E24)</f>
        <v>0.55936480563267565</v>
      </c>
      <c r="F24" s="119">
        <f>IF(RES_hhdet_in_tes!F24=0,"",RES_hhdet_in_tes!F24/RES_hhdet_in_fec!F24)</f>
        <v>0.56597068916982307</v>
      </c>
      <c r="G24" s="119">
        <f>IF(RES_hhdet_in_tes!G24=0,"",RES_hhdet_in_tes!G24/RES_hhdet_in_fec!G24)</f>
        <v>0.56992628233298259</v>
      </c>
      <c r="H24" s="119">
        <f>IF(RES_hhdet_in_tes!H24=0,"",RES_hhdet_in_tes!H24/RES_hhdet_in_fec!H24)</f>
        <v>0.5760858254423078</v>
      </c>
      <c r="I24" s="119">
        <f>IF(RES_hhdet_in_tes!I24=0,"",RES_hhdet_in_tes!I24/RES_hhdet_in_fec!I24)</f>
        <v>0.58236726772985092</v>
      </c>
      <c r="J24" s="119">
        <f>IF(RES_hhdet_in_tes!J24=0,"",RES_hhdet_in_tes!J24/RES_hhdet_in_fec!J24)</f>
        <v>0.58720663598317036</v>
      </c>
      <c r="K24" s="119">
        <f>IF(RES_hhdet_in_tes!K24=0,"",RES_hhdet_in_tes!K24/RES_hhdet_in_fec!K24)</f>
        <v>0.59342969802818235</v>
      </c>
      <c r="L24" s="119" t="str">
        <f>IF(RES_hhdet_in_tes!L24=0,"",RES_hhdet_in_tes!L24/RES_hhdet_in_fec!L24)</f>
        <v/>
      </c>
      <c r="M24" s="119" t="str">
        <f>IF(RES_hhdet_in_tes!M24=0,"",RES_hhdet_in_tes!M24/RES_hhdet_in_fec!M24)</f>
        <v/>
      </c>
      <c r="N24" s="119">
        <f>IF(RES_hhdet_in_tes!N24=0,"",RES_hhdet_in_tes!N24/RES_hhdet_in_fec!N24)</f>
        <v>0.636521311870061</v>
      </c>
      <c r="O24" s="119">
        <f>IF(RES_hhdet_in_tes!O24=0,"",RES_hhdet_in_tes!O24/RES_hhdet_in_fec!O24)</f>
        <v>0.66618027842809924</v>
      </c>
      <c r="P24" s="119">
        <f>IF(RES_hhdet_in_tes!P24=0,"",RES_hhdet_in_tes!P24/RES_hhdet_in_fec!P24)</f>
        <v>0.69909091307604565</v>
      </c>
      <c r="Q24" s="119" t="str">
        <f>IF(RES_hhdet_in_tes!Q24=0,"",RES_hhdet_in_tes!Q24/RES_hhdet_in_fec!Q24)</f>
        <v/>
      </c>
      <c r="R24" s="119">
        <f>IF(RES_hhdet_in_tes!R24=0,"",RES_hhdet_in_tes!R24/RES_hhdet_in_fec!R24)</f>
        <v>0.73718860084952365</v>
      </c>
      <c r="S24" s="119">
        <f>IF(RES_hhdet_in_tes!S24=0,"",RES_hhdet_in_tes!S24/RES_hhdet_in_fec!S24)</f>
        <v>0.74345950480051937</v>
      </c>
      <c r="T24" s="119">
        <f>IF(RES_hhdet_in_tes!T24=0,"",RES_hhdet_in_tes!T24/RES_hhdet_in_fec!T24)</f>
        <v>0.74630712482185102</v>
      </c>
      <c r="U24" s="119">
        <f>IF(RES_hhdet_in_tes!U24=0,"",RES_hhdet_in_tes!U24/RES_hhdet_in_fec!U24)</f>
        <v>0.74847142961747581</v>
      </c>
      <c r="V24" s="119">
        <f>IF(RES_hhdet_in_tes!V24=0,"",RES_hhdet_in_tes!V24/RES_hhdet_in_fec!V24)</f>
        <v>0.75190171500444725</v>
      </c>
      <c r="W24" s="119">
        <f>IF(RES_hhdet_in_tes!W24=0,"",RES_hhdet_in_tes!W24/RES_hhdet_in_fec!W24)</f>
        <v>0.75603599280646849</v>
      </c>
      <c r="X24" s="119">
        <f>IF(RES_hhdet_in_tes!X24=0,"",RES_hhdet_in_tes!X24/RES_hhdet_in_fec!X24)</f>
        <v>0.76046264946282072</v>
      </c>
      <c r="Y24" s="119">
        <f>IF(RES_hhdet_in_tes!Y24=0,"",RES_hhdet_in_tes!Y24/RES_hhdet_in_fec!Y24)</f>
        <v>0.76618183373504101</v>
      </c>
      <c r="DA24" s="129" t="s">
        <v>3608</v>
      </c>
    </row>
    <row r="25" spans="1:105" ht="12.95" customHeight="1" x14ac:dyDescent="0.25">
      <c r="A25" s="121" t="s">
        <v>57</v>
      </c>
      <c r="B25" s="124"/>
      <c r="C25" s="124" t="str">
        <f>IF(RES_hhdet_in_tes!C25=0,"",RES_hhdet_in_tes!C25/RES_hhdet_in_fec!C25)</f>
        <v/>
      </c>
      <c r="D25" s="124">
        <f>IF(RES_hhdet_in_tes!D25=0,"",RES_hhdet_in_tes!D25/RES_hhdet_in_fec!D25)</f>
        <v>0.54854587912111596</v>
      </c>
      <c r="E25" s="124">
        <f>IF(RES_hhdet_in_tes!E25=0,"",RES_hhdet_in_tes!E25/RES_hhdet_in_fec!E25)</f>
        <v>0.55349938292185419</v>
      </c>
      <c r="F25" s="124">
        <f>IF(RES_hhdet_in_tes!F25=0,"",RES_hhdet_in_tes!F25/RES_hhdet_in_fec!F25)</f>
        <v>0.55838434598862741</v>
      </c>
      <c r="G25" s="124">
        <f>IF(RES_hhdet_in_tes!G25=0,"",RES_hhdet_in_tes!G25/RES_hhdet_in_fec!G25)</f>
        <v>0.56361853626683311</v>
      </c>
      <c r="H25" s="124">
        <f>IF(RES_hhdet_in_tes!H25=0,"",RES_hhdet_in_tes!H25/RES_hhdet_in_fec!H25)</f>
        <v>0.56894366826387899</v>
      </c>
      <c r="I25" s="124">
        <f>IF(RES_hhdet_in_tes!I25=0,"",RES_hhdet_in_tes!I25/RES_hhdet_in_fec!I25)</f>
        <v>0.5745537583464464</v>
      </c>
      <c r="J25" s="124">
        <f>IF(RES_hhdet_in_tes!J25=0,"",RES_hhdet_in_tes!J25/RES_hhdet_in_fec!J25)</f>
        <v>0.58069853052590459</v>
      </c>
      <c r="K25" s="124">
        <f>IF(RES_hhdet_in_tes!K25=0,"",RES_hhdet_in_tes!K25/RES_hhdet_in_fec!K25)</f>
        <v>0.5875303823862783</v>
      </c>
      <c r="L25" s="124" t="str">
        <f>IF(RES_hhdet_in_tes!L25=0,"",RES_hhdet_in_tes!L25/RES_hhdet_in_fec!L25)</f>
        <v/>
      </c>
      <c r="M25" s="124" t="str">
        <f>IF(RES_hhdet_in_tes!M25=0,"",RES_hhdet_in_tes!M25/RES_hhdet_in_fec!M25)</f>
        <v/>
      </c>
      <c r="N25" s="124">
        <f>IF(RES_hhdet_in_tes!N25=0,"",RES_hhdet_in_tes!N25/RES_hhdet_in_fec!N25)</f>
        <v>0.63069896825487504</v>
      </c>
      <c r="O25" s="124">
        <f>IF(RES_hhdet_in_tes!O25=0,"",RES_hhdet_in_tes!O25/RES_hhdet_in_fec!O25)</f>
        <v>0.66096781949094729</v>
      </c>
      <c r="P25" s="124">
        <f>IF(RES_hhdet_in_tes!P25=0,"",RES_hhdet_in_tes!P25/RES_hhdet_in_fec!P25)</f>
        <v>0.69586035931236967</v>
      </c>
      <c r="Q25" s="124" t="str">
        <f>IF(RES_hhdet_in_tes!Q25=0,"",RES_hhdet_in_tes!Q25/RES_hhdet_in_fec!Q25)</f>
        <v/>
      </c>
      <c r="R25" s="124">
        <f>IF(RES_hhdet_in_tes!R25=0,"",RES_hhdet_in_tes!R25/RES_hhdet_in_fec!R25)</f>
        <v>0.73422350605221021</v>
      </c>
      <c r="S25" s="124">
        <f>IF(RES_hhdet_in_tes!S25=0,"",RES_hhdet_in_tes!S25/RES_hhdet_in_fec!S25)</f>
        <v>0.73902280619371519</v>
      </c>
      <c r="T25" s="124">
        <f>IF(RES_hhdet_in_tes!T25=0,"",RES_hhdet_in_tes!T25/RES_hhdet_in_fec!T25)</f>
        <v>0.74054400918025864</v>
      </c>
      <c r="U25" s="124">
        <f>IF(RES_hhdet_in_tes!U25=0,"",RES_hhdet_in_tes!U25/RES_hhdet_in_fec!U25)</f>
        <v>0.74106498844493462</v>
      </c>
      <c r="V25" s="124">
        <f>IF(RES_hhdet_in_tes!V25=0,"",RES_hhdet_in_tes!V25/RES_hhdet_in_fec!V25)</f>
        <v>0.74277371621442922</v>
      </c>
      <c r="W25" s="124">
        <f>IF(RES_hhdet_in_tes!W25=0,"",RES_hhdet_in_tes!W25/RES_hhdet_in_fec!W25)</f>
        <v>0.74541222438110721</v>
      </c>
      <c r="X25" s="124">
        <f>IF(RES_hhdet_in_tes!X25=0,"",RES_hhdet_in_tes!X25/RES_hhdet_in_fec!X25)</f>
        <v>0.74755558296817304</v>
      </c>
      <c r="Y25" s="124">
        <f>IF(RES_hhdet_in_tes!Y25=0,"",RES_hhdet_in_tes!Y25/RES_hhdet_in_fec!Y25)</f>
        <v>0.74940018926556573</v>
      </c>
      <c r="DA25" s="130" t="s">
        <v>3609</v>
      </c>
    </row>
    <row r="26" spans="1:105" ht="12" customHeight="1" x14ac:dyDescent="0.25">
      <c r="A26" s="97" t="s">
        <v>74</v>
      </c>
      <c r="B26" s="111"/>
      <c r="C26" s="111" t="str">
        <f>IF(RES_hhdet_in_tes!C26=0,"",RES_hhdet_in_tes!C26/RES_hhdet_in_fec!C26)</f>
        <v/>
      </c>
      <c r="D26" s="111">
        <f>IF(RES_hhdet_in_tes!D26=0,"",RES_hhdet_in_tes!D26/RES_hhdet_in_fec!D26)</f>
        <v>0.54293099672291167</v>
      </c>
      <c r="E26" s="111">
        <f>IF(RES_hhdet_in_tes!E26=0,"",RES_hhdet_in_tes!E26/RES_hhdet_in_fec!E26)</f>
        <v>0.54802552539407567</v>
      </c>
      <c r="F26" s="111">
        <f>IF(RES_hhdet_in_tes!F26=0,"",RES_hhdet_in_tes!F26/RES_hhdet_in_fec!F26)</f>
        <v>0.55309222005294723</v>
      </c>
      <c r="G26" s="111">
        <f>IF(RES_hhdet_in_tes!G26=0,"",RES_hhdet_in_tes!G26/RES_hhdet_in_fec!G26)</f>
        <v>0.55838551934016045</v>
      </c>
      <c r="H26" s="111">
        <f>IF(RES_hhdet_in_tes!H26=0,"",RES_hhdet_in_tes!H26/RES_hhdet_in_fec!H26)</f>
        <v>0.5638709202280473</v>
      </c>
      <c r="I26" s="111">
        <f>IF(RES_hhdet_in_tes!I26=0,"",RES_hhdet_in_tes!I26/RES_hhdet_in_fec!I26)</f>
        <v>0.56960764051418566</v>
      </c>
      <c r="J26" s="111">
        <f>IF(RES_hhdet_in_tes!J26=0,"",RES_hhdet_in_tes!J26/RES_hhdet_in_fec!J26)</f>
        <v>0.57584607184191716</v>
      </c>
      <c r="K26" s="111">
        <f>IF(RES_hhdet_in_tes!K26=0,"",RES_hhdet_in_tes!K26/RES_hhdet_in_fec!K26)</f>
        <v>0.58279437518317689</v>
      </c>
      <c r="L26" s="111" t="str">
        <f>IF(RES_hhdet_in_tes!L26=0,"",RES_hhdet_in_tes!L26/RES_hhdet_in_fec!L26)</f>
        <v/>
      </c>
      <c r="M26" s="111" t="str">
        <f>IF(RES_hhdet_in_tes!M26=0,"",RES_hhdet_in_tes!M26/RES_hhdet_in_fec!M26)</f>
        <v/>
      </c>
      <c r="N26" s="111">
        <f>IF(RES_hhdet_in_tes!N26=0,"",RES_hhdet_in_tes!N26/RES_hhdet_in_fec!N26)</f>
        <v>0.62626005350576042</v>
      </c>
      <c r="O26" s="111">
        <f>IF(RES_hhdet_in_tes!O26=0,"",RES_hhdet_in_tes!O26/RES_hhdet_in_fec!O26)</f>
        <v>0.65678958938491405</v>
      </c>
      <c r="P26" s="111">
        <f>IF(RES_hhdet_in_tes!P26=0,"",RES_hhdet_in_tes!P26/RES_hhdet_in_fec!P26)</f>
        <v>0.69197347930236996</v>
      </c>
      <c r="Q26" s="111" t="str">
        <f>IF(RES_hhdet_in_tes!Q26=0,"",RES_hhdet_in_tes!Q26/RES_hhdet_in_fec!Q26)</f>
        <v/>
      </c>
      <c r="R26" s="111">
        <f>IF(RES_hhdet_in_tes!R26=0,"",RES_hhdet_in_tes!R26/RES_hhdet_in_fec!R26)</f>
        <v>0.73069769540248652</v>
      </c>
      <c r="S26" s="111">
        <f>IF(RES_hhdet_in_tes!S26=0,"",RES_hhdet_in_tes!S26/RES_hhdet_in_fec!S26)</f>
        <v>0.73558317306050514</v>
      </c>
      <c r="T26" s="111">
        <f>IF(RES_hhdet_in_tes!T26=0,"",RES_hhdet_in_tes!T26/RES_hhdet_in_fec!T26)</f>
        <v>0.73713238314447871</v>
      </c>
      <c r="U26" s="111">
        <f>IF(RES_hhdet_in_tes!U26=0,"",RES_hhdet_in_tes!U26/RES_hhdet_in_fec!U26)</f>
        <v>0.73765281350043876</v>
      </c>
      <c r="V26" s="111">
        <f>IF(RES_hhdet_in_tes!V26=0,"",RES_hhdet_in_tes!V26/RES_hhdet_in_fec!V26)</f>
        <v>0.73937980430461026</v>
      </c>
      <c r="W26" s="111">
        <f>IF(RES_hhdet_in_tes!W26=0,"",RES_hhdet_in_tes!W26/RES_hhdet_in_fec!W26)</f>
        <v>0.74203885819257098</v>
      </c>
      <c r="X26" s="111">
        <f>IF(RES_hhdet_in_tes!X26=0,"",RES_hhdet_in_tes!X26/RES_hhdet_in_fec!X26)</f>
        <v>0.7441931104925652</v>
      </c>
      <c r="Y26" s="111">
        <f>IF(RES_hhdet_in_tes!Y26=0,"",RES_hhdet_in_tes!Y26/RES_hhdet_in_fec!Y26)</f>
        <v>0.74605274043573522</v>
      </c>
      <c r="DA26" s="63" t="s">
        <v>3610</v>
      </c>
    </row>
    <row r="27" spans="1:105" ht="12" customHeight="1" x14ac:dyDescent="0.25">
      <c r="A27" s="97" t="s">
        <v>53</v>
      </c>
      <c r="B27" s="111"/>
      <c r="C27" s="111" t="str">
        <f>IF(RES_hhdet_in_tes!C27=0,"",RES_hhdet_in_tes!C27/RES_hhdet_in_fec!C27)</f>
        <v/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 t="str">
        <f>IF(RES_hhdet_in_tes!L27=0,"",RES_hhdet_in_tes!L27/RES_hhdet_in_fec!L27)</f>
        <v/>
      </c>
      <c r="M27" s="111" t="str">
        <f>IF(RES_hhdet_in_tes!M27=0,"",RES_hhdet_in_tes!M27/RES_hhdet_in_fec!M27)</f>
        <v/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 t="str">
        <f>IF(RES_hhdet_in_tes!Q27=0,"",RES_hhdet_in_tes!Q27/RES_hhdet_in_fec!Q27)</f>
        <v/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X27" s="111">
        <f>IF(RES_hhdet_in_tes!X27=0,"",RES_hhdet_in_tes!X27/RES_hhdet_in_fec!X27)</f>
        <v>1</v>
      </c>
      <c r="Y27" s="111">
        <f>IF(RES_hhdet_in_tes!Y27=0,"",RES_hhdet_in_tes!Y27/RES_hhdet_in_fec!Y27)</f>
        <v>1</v>
      </c>
      <c r="DA27" s="63" t="s">
        <v>3611</v>
      </c>
    </row>
    <row r="28" spans="1:105" ht="12.95" customHeight="1" x14ac:dyDescent="0.25">
      <c r="A28" s="121" t="s">
        <v>92</v>
      </c>
      <c r="B28" s="124"/>
      <c r="C28" s="124" t="str">
        <f>IF(RES_hhdet_in_tes!C28=0,"",RES_hhdet_in_tes!C28/RES_hhdet_in_fec!C28)</f>
        <v/>
      </c>
      <c r="D28" s="124" t="str">
        <f>IF(RES_hhdet_in_tes!D28=0,"",RES_hhdet_in_tes!D28/RES_hhdet_in_fec!D28)</f>
        <v/>
      </c>
      <c r="E28" s="124" t="str">
        <f>IF(RES_hhdet_in_tes!E28=0,"",RES_hhdet_in_tes!E28/RES_hhdet_in_fec!E28)</f>
        <v/>
      </c>
      <c r="F28" s="124" t="str">
        <f>IF(RES_hhdet_in_tes!F28=0,"",RES_hhdet_in_tes!F28/RES_hhdet_in_fec!F28)</f>
        <v/>
      </c>
      <c r="G28" s="124">
        <f>IF(RES_hhdet_in_tes!G28=0,"",RES_hhdet_in_tes!G28/RES_hhdet_in_fec!G28)</f>
        <v>2.9815436044992669</v>
      </c>
      <c r="H28" s="124">
        <f>IF(RES_hhdet_in_tes!H28=0,"",RES_hhdet_in_tes!H28/RES_hhdet_in_fec!H28)</f>
        <v>3.1006020206745131</v>
      </c>
      <c r="I28" s="124" t="str">
        <f>IF(RES_hhdet_in_tes!I28=0,"",RES_hhdet_in_tes!I28/RES_hhdet_in_fec!I28)</f>
        <v/>
      </c>
      <c r="J28" s="124" t="str">
        <f>IF(RES_hhdet_in_tes!J28=0,"",RES_hhdet_in_tes!J28/RES_hhdet_in_fec!J28)</f>
        <v/>
      </c>
      <c r="K28" s="124" t="str">
        <f>IF(RES_hhdet_in_tes!K28=0,"",RES_hhdet_in_tes!K28/RES_hhdet_in_fec!K28)</f>
        <v/>
      </c>
      <c r="L28" s="124" t="str">
        <f>IF(RES_hhdet_in_tes!L28=0,"",RES_hhdet_in_tes!L28/RES_hhdet_in_fec!L28)</f>
        <v/>
      </c>
      <c r="M28" s="124" t="str">
        <f>IF(RES_hhdet_in_tes!M28=0,"",RES_hhdet_in_tes!M28/RES_hhdet_in_fec!M28)</f>
        <v/>
      </c>
      <c r="N28" s="124">
        <f>IF(RES_hhdet_in_tes!N28=0,"",RES_hhdet_in_tes!N28/RES_hhdet_in_fec!N28)</f>
        <v>3.9165880522410781</v>
      </c>
      <c r="O28" s="124">
        <f>IF(RES_hhdet_in_tes!O28=0,"",RES_hhdet_in_tes!O28/RES_hhdet_in_fec!O28)</f>
        <v>4.1105568004186619</v>
      </c>
      <c r="P28" s="124">
        <f>IF(RES_hhdet_in_tes!P28=0,"",RES_hhdet_in_tes!P28/RES_hhdet_in_fec!P28)</f>
        <v>4.308830254356768</v>
      </c>
      <c r="Q28" s="124" t="str">
        <f>IF(RES_hhdet_in_tes!Q28=0,"",RES_hhdet_in_tes!Q28/RES_hhdet_in_fec!Q28)</f>
        <v/>
      </c>
      <c r="R28" s="124" t="str">
        <f>IF(RES_hhdet_in_tes!R28=0,"",RES_hhdet_in_tes!R28/RES_hhdet_in_fec!R28)</f>
        <v/>
      </c>
      <c r="S28" s="124">
        <f>IF(RES_hhdet_in_tes!S28=0,"",RES_hhdet_in_tes!S28/RES_hhdet_in_fec!S28)</f>
        <v>4.497637987135084</v>
      </c>
      <c r="T28" s="124">
        <f>IF(RES_hhdet_in_tes!T28=0,"",RES_hhdet_in_tes!T28/RES_hhdet_in_fec!T28)</f>
        <v>4.5017086423404846</v>
      </c>
      <c r="U28" s="124">
        <f>IF(RES_hhdet_in_tes!U28=0,"",RES_hhdet_in_tes!U28/RES_hhdet_in_fec!U28)</f>
        <v>4.5062315925687084</v>
      </c>
      <c r="V28" s="124">
        <f>IF(RES_hhdet_in_tes!V28=0,"",RES_hhdet_in_tes!V28/RES_hhdet_in_fec!V28)</f>
        <v>4.5191560878574197</v>
      </c>
      <c r="W28" s="124" t="str">
        <f>IF(RES_hhdet_in_tes!W28=0,"",RES_hhdet_in_tes!W28/RES_hhdet_in_fec!W28)</f>
        <v/>
      </c>
      <c r="X28" s="124" t="str">
        <f>IF(RES_hhdet_in_tes!X28=0,"",RES_hhdet_in_tes!X28/RES_hhdet_in_fec!X28)</f>
        <v/>
      </c>
      <c r="Y28" s="124" t="str">
        <f>IF(RES_hhdet_in_tes!Y28=0,"",RES_hhdet_in_tes!Y28/RES_hhdet_in_fec!Y28)</f>
        <v/>
      </c>
      <c r="DA28" s="130" t="s">
        <v>3612</v>
      </c>
    </row>
    <row r="29" spans="1:105" ht="12" customHeight="1" x14ac:dyDescent="0.25">
      <c r="A29" s="97" t="s">
        <v>53</v>
      </c>
      <c r="B29" s="111"/>
      <c r="C29" s="111" t="str">
        <f>IF(RES_hhdet_in_tes!C29=0,"",RES_hhdet_in_tes!C29/RES_hhdet_in_fec!C29)</f>
        <v/>
      </c>
      <c r="D29" s="111" t="str">
        <f>IF(RES_hhdet_in_tes!D29=0,"",RES_hhdet_in_tes!D29/RES_hhdet_in_fec!D29)</f>
        <v/>
      </c>
      <c r="E29" s="111" t="str">
        <f>IF(RES_hhdet_in_tes!E29=0,"",RES_hhdet_in_tes!E29/RES_hhdet_in_fec!E29)</f>
        <v/>
      </c>
      <c r="F29" s="111" t="str">
        <f>IF(RES_hhdet_in_tes!F29=0,"",RES_hhdet_in_tes!F29/RES_hhdet_in_fec!F29)</f>
        <v/>
      </c>
      <c r="G29" s="111">
        <f>IF(RES_hhdet_in_tes!G29=0,"",RES_hhdet_in_tes!G29/RES_hhdet_in_fec!G29)</f>
        <v>2.9815436044992669</v>
      </c>
      <c r="H29" s="111">
        <f>IF(RES_hhdet_in_tes!H29=0,"",RES_hhdet_in_tes!H29/RES_hhdet_in_fec!H29)</f>
        <v>3.1006020206745131</v>
      </c>
      <c r="I29" s="111" t="str">
        <f>IF(RES_hhdet_in_tes!I29=0,"",RES_hhdet_in_tes!I29/RES_hhdet_in_fec!I29)</f>
        <v/>
      </c>
      <c r="J29" s="111" t="str">
        <f>IF(RES_hhdet_in_tes!J29=0,"",RES_hhdet_in_tes!J29/RES_hhdet_in_fec!J29)</f>
        <v/>
      </c>
      <c r="K29" s="111" t="str">
        <f>IF(RES_hhdet_in_tes!K29=0,"",RES_hhdet_in_tes!K29/RES_hhdet_in_fec!K29)</f>
        <v/>
      </c>
      <c r="L29" s="111" t="str">
        <f>IF(RES_hhdet_in_tes!L29=0,"",RES_hhdet_in_tes!L29/RES_hhdet_in_fec!L29)</f>
        <v/>
      </c>
      <c r="M29" s="111" t="str">
        <f>IF(RES_hhdet_in_tes!M29=0,"",RES_hhdet_in_tes!M29/RES_hhdet_in_fec!M29)</f>
        <v/>
      </c>
      <c r="N29" s="111">
        <f>IF(RES_hhdet_in_tes!N29=0,"",RES_hhdet_in_tes!N29/RES_hhdet_in_fec!N29)</f>
        <v>3.9165880522410781</v>
      </c>
      <c r="O29" s="111">
        <f>IF(RES_hhdet_in_tes!O29=0,"",RES_hhdet_in_tes!O29/RES_hhdet_in_fec!O29)</f>
        <v>4.1105568004186619</v>
      </c>
      <c r="P29" s="111">
        <f>IF(RES_hhdet_in_tes!P29=0,"",RES_hhdet_in_tes!P29/RES_hhdet_in_fec!P29)</f>
        <v>4.308830254356768</v>
      </c>
      <c r="Q29" s="111" t="str">
        <f>IF(RES_hhdet_in_tes!Q29=0,"",RES_hhdet_in_tes!Q29/RES_hhdet_in_fec!Q29)</f>
        <v/>
      </c>
      <c r="R29" s="111" t="str">
        <f>IF(RES_hhdet_in_tes!R29=0,"",RES_hhdet_in_tes!R29/RES_hhdet_in_fec!R29)</f>
        <v/>
      </c>
      <c r="S29" s="111">
        <f>IF(RES_hhdet_in_tes!S29=0,"",RES_hhdet_in_tes!S29/RES_hhdet_in_fec!S29)</f>
        <v>4.497637987135084</v>
      </c>
      <c r="T29" s="111">
        <f>IF(RES_hhdet_in_tes!T29=0,"",RES_hhdet_in_tes!T29/RES_hhdet_in_fec!T29)</f>
        <v>4.5017086423404846</v>
      </c>
      <c r="U29" s="111">
        <f>IF(RES_hhdet_in_tes!U29=0,"",RES_hhdet_in_tes!U29/RES_hhdet_in_fec!U29)</f>
        <v>4.5062315925687084</v>
      </c>
      <c r="V29" s="111">
        <f>IF(RES_hhdet_in_tes!V29=0,"",RES_hhdet_in_tes!V29/RES_hhdet_in_fec!V29)</f>
        <v>4.5191560878574197</v>
      </c>
      <c r="W29" s="111" t="str">
        <f>IF(RES_hhdet_in_tes!W29=0,"",RES_hhdet_in_tes!W29/RES_hhdet_in_fec!W29)</f>
        <v/>
      </c>
      <c r="X29" s="111" t="str">
        <f>IF(RES_hhdet_in_tes!X29=0,"",RES_hhdet_in_tes!X29/RES_hhdet_in_fec!X29)</f>
        <v/>
      </c>
      <c r="Y29" s="111" t="str">
        <f>IF(RES_hhdet_in_tes!Y29=0,"",RES_hhdet_in_tes!Y29/RES_hhdet_in_fec!Y29)</f>
        <v/>
      </c>
      <c r="DA29" s="63" t="s">
        <v>3613</v>
      </c>
    </row>
    <row r="30" spans="1:105" ht="12" customHeight="1" x14ac:dyDescent="0.25">
      <c r="A30" s="121" t="s">
        <v>55</v>
      </c>
      <c r="B30" s="124"/>
      <c r="C30" s="124" t="str">
        <f>IF(RES_hhdet_in_tes!C30=0,"",RES_hhdet_in_tes!C30/RES_hhdet_in_fec!C30)</f>
        <v/>
      </c>
      <c r="D30" s="124">
        <f>IF(RES_hhdet_in_tes!D30=0,"",RES_hhdet_in_tes!D30/RES_hhdet_in_fec!D30)</f>
        <v>0.64851524864273924</v>
      </c>
      <c r="E30" s="124">
        <f>IF(RES_hhdet_in_tes!E30=0,"",RES_hhdet_in_tes!E30/RES_hhdet_in_fec!E30)</f>
        <v>0.64827550770140929</v>
      </c>
      <c r="F30" s="124">
        <f>IF(RES_hhdet_in_tes!F30=0,"",RES_hhdet_in_tes!F30/RES_hhdet_in_fec!F30)</f>
        <v>0.64954899586843662</v>
      </c>
      <c r="G30" s="124">
        <f>IF(RES_hhdet_in_tes!G30=0,"",RES_hhdet_in_tes!G30/RES_hhdet_in_fec!G30)</f>
        <v>0.6538259462242163</v>
      </c>
      <c r="H30" s="124">
        <f>IF(RES_hhdet_in_tes!H30=0,"",RES_hhdet_in_tes!H30/RES_hhdet_in_fec!H30)</f>
        <v>0.65507994722237262</v>
      </c>
      <c r="I30" s="124">
        <f>IF(RES_hhdet_in_tes!I30=0,"",RES_hhdet_in_tes!I30/RES_hhdet_in_fec!I30)</f>
        <v>0.68826514854534548</v>
      </c>
      <c r="J30" s="124">
        <f>IF(RES_hhdet_in_tes!J30=0,"",RES_hhdet_in_tes!J30/RES_hhdet_in_fec!J30)</f>
        <v>0.6685370128232927</v>
      </c>
      <c r="K30" s="124">
        <f>IF(RES_hhdet_in_tes!K30=0,"",RES_hhdet_in_tes!K30/RES_hhdet_in_fec!K30)</f>
        <v>0.65381059064317548</v>
      </c>
      <c r="L30" s="124" t="str">
        <f>IF(RES_hhdet_in_tes!L30=0,"",RES_hhdet_in_tes!L30/RES_hhdet_in_fec!L30)</f>
        <v/>
      </c>
      <c r="M30" s="124" t="str">
        <f>IF(RES_hhdet_in_tes!M30=0,"",RES_hhdet_in_tes!M30/RES_hhdet_in_fec!M30)</f>
        <v/>
      </c>
      <c r="N30" s="124">
        <f>IF(RES_hhdet_in_tes!N30=0,"",RES_hhdet_in_tes!N30/RES_hhdet_in_fec!N30)</f>
        <v>0.68559228259786709</v>
      </c>
      <c r="O30" s="124">
        <f>IF(RES_hhdet_in_tes!O30=0,"",RES_hhdet_in_tes!O30/RES_hhdet_in_fec!O30)</f>
        <v>0.70004796292260008</v>
      </c>
      <c r="P30" s="124">
        <f>IF(RES_hhdet_in_tes!P30=0,"",RES_hhdet_in_tes!P30/RES_hhdet_in_fec!P30)</f>
        <v>0.7221423421794122</v>
      </c>
      <c r="Q30" s="124" t="str">
        <f>IF(RES_hhdet_in_tes!Q30=0,"",RES_hhdet_in_tes!Q30/RES_hhdet_in_fec!Q30)</f>
        <v/>
      </c>
      <c r="R30" s="124">
        <f>IF(RES_hhdet_in_tes!R30=0,"",RES_hhdet_in_tes!R30/RES_hhdet_in_fec!R30)</f>
        <v>0.74719233572866273</v>
      </c>
      <c r="S30" s="124">
        <f>IF(RES_hhdet_in_tes!S30=0,"",RES_hhdet_in_tes!S30/RES_hhdet_in_fec!S30)</f>
        <v>0.75956331888488759</v>
      </c>
      <c r="T30" s="124">
        <f>IF(RES_hhdet_in_tes!T30=0,"",RES_hhdet_in_tes!T30/RES_hhdet_in_fec!T30)</f>
        <v>0.7710097267612479</v>
      </c>
      <c r="U30" s="124">
        <f>IF(RES_hhdet_in_tes!U30=0,"",RES_hhdet_in_tes!U30/RES_hhdet_in_fec!U30)</f>
        <v>0.78318957634078068</v>
      </c>
      <c r="V30" s="124">
        <f>IF(RES_hhdet_in_tes!V30=0,"",RES_hhdet_in_tes!V30/RES_hhdet_in_fec!V30)</f>
        <v>0.79582980485748533</v>
      </c>
      <c r="W30" s="124">
        <f>IF(RES_hhdet_in_tes!W30=0,"",RES_hhdet_in_tes!W30/RES_hhdet_in_fec!W30)</f>
        <v>0.80621587688752394</v>
      </c>
      <c r="X30" s="124">
        <f>IF(RES_hhdet_in_tes!X30=0,"",RES_hhdet_in_tes!X30/RES_hhdet_in_fec!X30)</f>
        <v>0.81831476842960693</v>
      </c>
      <c r="Y30" s="124">
        <f>IF(RES_hhdet_in_tes!Y30=0,"",RES_hhdet_in_tes!Y30/RES_hhdet_in_fec!Y30)</f>
        <v>0.82794529074566114</v>
      </c>
      <c r="DA30" s="130" t="s">
        <v>3614</v>
      </c>
    </row>
    <row r="31" spans="1:105" ht="12" customHeight="1" x14ac:dyDescent="0.25">
      <c r="A31" s="97" t="s">
        <v>141</v>
      </c>
      <c r="B31" s="111"/>
      <c r="C31" s="111" t="str">
        <f>IF(RES_hhdet_in_tes!C31=0,"",RES_hhdet_in_tes!C31/RES_hhdet_in_fec!C31)</f>
        <v/>
      </c>
      <c r="D31" s="111">
        <f>IF(RES_hhdet_in_tes!D31=0,"",RES_hhdet_in_tes!D31/RES_hhdet_in_fec!D31)</f>
        <v>0.71483403588529881</v>
      </c>
      <c r="E31" s="111">
        <f>IF(RES_hhdet_in_tes!E31=0,"",RES_hhdet_in_tes!E31/RES_hhdet_in_fec!E31)</f>
        <v>0.71691166783312354</v>
      </c>
      <c r="F31" s="111" t="str">
        <f>IF(RES_hhdet_in_tes!F31=0,"",RES_hhdet_in_tes!F31/RES_hhdet_in_fec!F31)</f>
        <v/>
      </c>
      <c r="G31" s="111" t="str">
        <f>IF(RES_hhdet_in_tes!G31=0,"",RES_hhdet_in_tes!G31/RES_hhdet_in_fec!G31)</f>
        <v/>
      </c>
      <c r="H31" s="111" t="str">
        <f>IF(RES_hhdet_in_tes!H31=0,"",RES_hhdet_in_tes!H31/RES_hhdet_in_fec!H31)</f>
        <v/>
      </c>
      <c r="I31" s="111" t="str">
        <f>IF(RES_hhdet_in_tes!I31=0,"",RES_hhdet_in_tes!I31/RES_hhdet_in_fec!I31)</f>
        <v/>
      </c>
      <c r="J31" s="111" t="str">
        <f>IF(RES_hhdet_in_tes!J31=0,"",RES_hhdet_in_tes!J31/RES_hhdet_in_fec!J31)</f>
        <v/>
      </c>
      <c r="K31" s="111" t="str">
        <f>IF(RES_hhdet_in_tes!K31=0,"",RES_hhdet_in_tes!K31/RES_hhdet_in_fec!K31)</f>
        <v/>
      </c>
      <c r="L31" s="111" t="str">
        <f>IF(RES_hhdet_in_tes!L31=0,"",RES_hhdet_in_tes!L31/RES_hhdet_in_fec!L31)</f>
        <v/>
      </c>
      <c r="M31" s="111" t="str">
        <f>IF(RES_hhdet_in_tes!M31=0,"",RES_hhdet_in_tes!M31/RES_hhdet_in_fec!M31)</f>
        <v/>
      </c>
      <c r="N31" s="111" t="str">
        <f>IF(RES_hhdet_in_tes!N31=0,"",RES_hhdet_in_tes!N31/RES_hhdet_in_fec!N31)</f>
        <v/>
      </c>
      <c r="O31" s="111" t="str">
        <f>IF(RES_hhdet_in_tes!O31=0,"",RES_hhdet_in_tes!O31/RES_hhdet_in_fec!O31)</f>
        <v/>
      </c>
      <c r="P31" s="111">
        <f>IF(RES_hhdet_in_tes!P31=0,"",RES_hhdet_in_tes!P31/RES_hhdet_in_fec!P31)</f>
        <v>0.81295272341037406</v>
      </c>
      <c r="Q31" s="111" t="str">
        <f>IF(RES_hhdet_in_tes!Q31=0,"",RES_hhdet_in_tes!Q31/RES_hhdet_in_fec!Q31)</f>
        <v/>
      </c>
      <c r="R31" s="111" t="str">
        <f>IF(RES_hhdet_in_tes!R31=0,"",RES_hhdet_in_tes!R31/RES_hhdet_in_fec!R31)</f>
        <v/>
      </c>
      <c r="S31" s="111" t="str">
        <f>IF(RES_hhdet_in_tes!S31=0,"",RES_hhdet_in_tes!S31/RES_hhdet_in_fec!S31)</f>
        <v/>
      </c>
      <c r="T31" s="111" t="str">
        <f>IF(RES_hhdet_in_tes!T31=0,"",RES_hhdet_in_tes!T31/RES_hhdet_in_fec!T31)</f>
        <v/>
      </c>
      <c r="U31" s="111" t="str">
        <f>IF(RES_hhdet_in_tes!U31=0,"",RES_hhdet_in_tes!U31/RES_hhdet_in_fec!U31)</f>
        <v/>
      </c>
      <c r="V31" s="111" t="str">
        <f>IF(RES_hhdet_in_tes!V31=0,"",RES_hhdet_in_tes!V31/RES_hhdet_in_fec!V31)</f>
        <v/>
      </c>
      <c r="W31" s="111" t="str">
        <f>IF(RES_hhdet_in_tes!W31=0,"",RES_hhdet_in_tes!W31/RES_hhdet_in_fec!W31)</f>
        <v/>
      </c>
      <c r="X31" s="111" t="str">
        <f>IF(RES_hhdet_in_tes!X31=0,"",RES_hhdet_in_tes!X31/RES_hhdet_in_fec!X31)</f>
        <v/>
      </c>
      <c r="Y31" s="111" t="str">
        <f>IF(RES_hhdet_in_tes!Y31=0,"",RES_hhdet_in_tes!Y31/RES_hhdet_in_fec!Y31)</f>
        <v/>
      </c>
      <c r="DA31" s="63" t="s">
        <v>3615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X32" s="111" t="str">
        <f>IF(RES_hhdet_in_tes!X32=0,"",RES_hhdet_in_tes!X32/RES_hhdet_in_fec!X32)</f>
        <v/>
      </c>
      <c r="Y32" s="111" t="str">
        <f>IF(RES_hhdet_in_tes!Y32=0,"",RES_hhdet_in_tes!Y32/RES_hhdet_in_fec!Y32)</f>
        <v/>
      </c>
      <c r="DA32" s="63" t="s">
        <v>3616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X33" s="112" t="str">
        <f>IF(RES_hhdet_in_tes!X33=0,"",RES_hhdet_in_tes!X33/RES_hhdet_in_fec!X33)</f>
        <v/>
      </c>
      <c r="Y33" s="112" t="str">
        <f>IF(RES_hhdet_in_tes!Y33=0,"",RES_hhdet_in_tes!Y33/RES_hhdet_in_fec!Y33)</f>
        <v/>
      </c>
      <c r="DA33" s="131" t="s">
        <v>3617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X34" s="113" t="str">
        <f>IF(RES_hhdet_in_tes!X34=0,"",RES_hhdet_in_tes!X34/RES_hhdet_in_fec!X34)</f>
        <v/>
      </c>
      <c r="Y34" s="113" t="str">
        <f>IF(RES_hhdet_in_tes!Y34=0,"",RES_hhdet_in_tes!Y34/RES_hhdet_in_fec!Y34)</f>
        <v/>
      </c>
      <c r="DA34" s="132" t="s">
        <v>3618</v>
      </c>
    </row>
    <row r="35" spans="1:105" ht="12" customHeight="1" x14ac:dyDescent="0.25">
      <c r="A35" s="106" t="s">
        <v>122</v>
      </c>
      <c r="B35" s="112"/>
      <c r="C35" s="112" t="str">
        <f>IF(RES_hhdet_in_tes!C35=0,"",RES_hhdet_in_tes!C35/RES_hhdet_in_fec!C35)</f>
        <v/>
      </c>
      <c r="D35" s="112">
        <f>IF(RES_hhdet_in_tes!D35=0,"",RES_hhdet_in_tes!D35/RES_hhdet_in_fec!D35)</f>
        <v>0.63931953178660617</v>
      </c>
      <c r="E35" s="112">
        <f>IF(RES_hhdet_in_tes!E35=0,"",RES_hhdet_in_tes!E35/RES_hhdet_in_fec!E35)</f>
        <v>0.64100782805280176</v>
      </c>
      <c r="F35" s="112">
        <f>IF(RES_hhdet_in_tes!F35=0,"",RES_hhdet_in_tes!F35/RES_hhdet_in_fec!F35)</f>
        <v>0.64271649442061296</v>
      </c>
      <c r="G35" s="112">
        <f>IF(RES_hhdet_in_tes!G35=0,"",RES_hhdet_in_tes!G35/RES_hhdet_in_fec!G35)</f>
        <v>0.64456087295687747</v>
      </c>
      <c r="H35" s="112">
        <f>IF(RES_hhdet_in_tes!H35=0,"",RES_hhdet_in_tes!H35/RES_hhdet_in_fec!H35)</f>
        <v>0.64652794401758096</v>
      </c>
      <c r="I35" s="112">
        <f>IF(RES_hhdet_in_tes!I35=0,"",RES_hhdet_in_tes!I35/RES_hhdet_in_fec!I35)</f>
        <v>0.64864762132245912</v>
      </c>
      <c r="J35" s="112">
        <f>IF(RES_hhdet_in_tes!J35=0,"",RES_hhdet_in_tes!J35/RES_hhdet_in_fec!J35)</f>
        <v>0.65103984982445628</v>
      </c>
      <c r="K35" s="112">
        <f>IF(RES_hhdet_in_tes!K35=0,"",RES_hhdet_in_tes!K35/RES_hhdet_in_fec!K35)</f>
        <v>0.65381059064317548</v>
      </c>
      <c r="L35" s="112" t="str">
        <f>IF(RES_hhdet_in_tes!L35=0,"",RES_hhdet_in_tes!L35/RES_hhdet_in_fec!L35)</f>
        <v/>
      </c>
      <c r="M35" s="112" t="str">
        <f>IF(RES_hhdet_in_tes!M35=0,"",RES_hhdet_in_tes!M35/RES_hhdet_in_fec!M35)</f>
        <v/>
      </c>
      <c r="N35" s="112">
        <f>IF(RES_hhdet_in_tes!N35=0,"",RES_hhdet_in_tes!N35/RES_hhdet_in_fec!N35)</f>
        <v>0.67303905367158412</v>
      </c>
      <c r="O35" s="112">
        <f>IF(RES_hhdet_in_tes!O35=0,"",RES_hhdet_in_tes!O35/RES_hhdet_in_fec!O35)</f>
        <v>0.68826702861600153</v>
      </c>
      <c r="P35" s="112">
        <f>IF(RES_hhdet_in_tes!P35=0,"",RES_hhdet_in_tes!P35/RES_hhdet_in_fec!P35)</f>
        <v>0.7080146072900888</v>
      </c>
      <c r="Q35" s="112" t="str">
        <f>IF(RES_hhdet_in_tes!Q35=0,"",RES_hhdet_in_tes!Q35/RES_hhdet_in_fec!Q35)</f>
        <v/>
      </c>
      <c r="R35" s="112">
        <f>IF(RES_hhdet_in_tes!R35=0,"",RES_hhdet_in_tes!R35/RES_hhdet_in_fec!R35)</f>
        <v>0.73996020084305014</v>
      </c>
      <c r="S35" s="112">
        <f>IF(RES_hhdet_in_tes!S35=0,"",RES_hhdet_in_tes!S35/RES_hhdet_in_fec!S35)</f>
        <v>0.75245166521505502</v>
      </c>
      <c r="T35" s="112">
        <f>IF(RES_hhdet_in_tes!T35=0,"",RES_hhdet_in_tes!T35/RES_hhdet_in_fec!T35)</f>
        <v>0.7648461891418219</v>
      </c>
      <c r="U35" s="112">
        <f>IF(RES_hhdet_in_tes!U35=0,"",RES_hhdet_in_tes!U35/RES_hhdet_in_fec!U35)</f>
        <v>0.77726837134583748</v>
      </c>
      <c r="V35" s="112">
        <f>IF(RES_hhdet_in_tes!V35=0,"",RES_hhdet_in_tes!V35/RES_hhdet_in_fec!V35)</f>
        <v>0.78947172537227106</v>
      </c>
      <c r="W35" s="112">
        <f>IF(RES_hhdet_in_tes!W35=0,"",RES_hhdet_in_tes!W35/RES_hhdet_in_fec!W35)</f>
        <v>0.80061743604394375</v>
      </c>
      <c r="X35" s="112">
        <f>IF(RES_hhdet_in_tes!X35=0,"",RES_hhdet_in_tes!X35/RES_hhdet_in_fec!X35)</f>
        <v>0.81282671540505469</v>
      </c>
      <c r="Y35" s="112">
        <f>IF(RES_hhdet_in_tes!Y35=0,"",RES_hhdet_in_tes!Y35/RES_hhdet_in_fec!Y35)</f>
        <v>0.82421723096742872</v>
      </c>
      <c r="DA35" s="131" t="s">
        <v>3619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>
        <f>IF(RES_hhdet_in_tes!D36=0,"",RES_hhdet_in_tes!D36/RES_hhdet_in_fec!D36)</f>
        <v>0.72150583809205993</v>
      </c>
      <c r="E36" s="113">
        <f>IF(RES_hhdet_in_tes!E36=0,"",RES_hhdet_in_tes!E36/RES_hhdet_in_fec!E36)</f>
        <v>0.73149140416056113</v>
      </c>
      <c r="F36" s="113">
        <f>IF(RES_hhdet_in_tes!F36=0,"",RES_hhdet_in_tes!F36/RES_hhdet_in_fec!F36)</f>
        <v>0.73178939004428456</v>
      </c>
      <c r="G36" s="113">
        <f>IF(RES_hhdet_in_tes!G36=0,"",RES_hhdet_in_tes!G36/RES_hhdet_in_fec!G36)</f>
        <v>0.75097901729076955</v>
      </c>
      <c r="H36" s="113">
        <f>IF(RES_hhdet_in_tes!H36=0,"",RES_hhdet_in_tes!H36/RES_hhdet_in_fec!H36)</f>
        <v>0.74584458969628076</v>
      </c>
      <c r="I36" s="113">
        <f>IF(RES_hhdet_in_tes!I36=0,"",RES_hhdet_in_tes!I36/RES_hhdet_in_fec!I36)</f>
        <v>0.74998411403062482</v>
      </c>
      <c r="J36" s="113">
        <f>IF(RES_hhdet_in_tes!J36=0,"",RES_hhdet_in_tes!J36/RES_hhdet_in_fec!J36)</f>
        <v>0.75356304033271349</v>
      </c>
      <c r="K36" s="113" t="str">
        <f>IF(RES_hhdet_in_tes!K36=0,"",RES_hhdet_in_tes!K36/RES_hhdet_in_fec!K36)</f>
        <v/>
      </c>
      <c r="L36" s="113" t="str">
        <f>IF(RES_hhdet_in_tes!L36=0,"",RES_hhdet_in_tes!L36/RES_hhdet_in_fec!L36)</f>
        <v/>
      </c>
      <c r="M36" s="113" t="str">
        <f>IF(RES_hhdet_in_tes!M36=0,"",RES_hhdet_in_tes!M36/RES_hhdet_in_fec!M36)</f>
        <v/>
      </c>
      <c r="N36" s="113">
        <f>IF(RES_hhdet_in_tes!N36=0,"",RES_hhdet_in_tes!N36/RES_hhdet_in_fec!N36)</f>
        <v>0.77854709721226811</v>
      </c>
      <c r="O36" s="113">
        <f>IF(RES_hhdet_in_tes!O36=0,"",RES_hhdet_in_tes!O36/RES_hhdet_in_fec!O36)</f>
        <v>0.7816840392833404</v>
      </c>
      <c r="P36" s="113">
        <f>IF(RES_hhdet_in_tes!P36=0,"",RES_hhdet_in_tes!P36/RES_hhdet_in_fec!P36)</f>
        <v>0.79667740661470232</v>
      </c>
      <c r="Q36" s="113" t="str">
        <f>IF(RES_hhdet_in_tes!Q36=0,"",RES_hhdet_in_tes!Q36/RES_hhdet_in_fec!Q36)</f>
        <v/>
      </c>
      <c r="R36" s="113">
        <f>IF(RES_hhdet_in_tes!R36=0,"",RES_hhdet_in_tes!R36/RES_hhdet_in_fec!R36)</f>
        <v>0.80769874422821997</v>
      </c>
      <c r="S36" s="113">
        <f>IF(RES_hhdet_in_tes!S36=0,"",RES_hhdet_in_tes!S36/RES_hhdet_in_fec!S36)</f>
        <v>0.82168670265921895</v>
      </c>
      <c r="T36" s="113">
        <f>IF(RES_hhdet_in_tes!T36=0,"",RES_hhdet_in_tes!T36/RES_hhdet_in_fec!T36)</f>
        <v>0.82566924262990882</v>
      </c>
      <c r="U36" s="113">
        <f>IF(RES_hhdet_in_tes!U36=0,"",RES_hhdet_in_tes!U36/RES_hhdet_in_fec!U36)</f>
        <v>0.83464350980712687</v>
      </c>
      <c r="V36" s="113">
        <f>IF(RES_hhdet_in_tes!V36=0,"",RES_hhdet_in_tes!V36/RES_hhdet_in_fec!V36)</f>
        <v>0.84498689403516081</v>
      </c>
      <c r="W36" s="113">
        <f>IF(RES_hhdet_in_tes!W36=0,"",RES_hhdet_in_tes!W36/RES_hhdet_in_fec!W36)</f>
        <v>0.84771185809023075</v>
      </c>
      <c r="X36" s="113">
        <f>IF(RES_hhdet_in_tes!X36=0,"",RES_hhdet_in_tes!X36/RES_hhdet_in_fec!X36)</f>
        <v>0.8568797736078102</v>
      </c>
      <c r="Y36" s="113">
        <f>IF(RES_hhdet_in_tes!Y36=0,"",RES_hhdet_in_tes!Y36/RES_hhdet_in_fec!Y36)</f>
        <v>0.86511638567286608</v>
      </c>
      <c r="DA36" s="132" t="s">
        <v>3620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>
        <f>IF(RES_hhdet_in_tes!D37=0,"",RES_hhdet_in_tes!D37/RES_hhdet_in_fec!D37)</f>
        <v>0.63931953178660617</v>
      </c>
      <c r="E37" s="111">
        <f>IF(RES_hhdet_in_tes!E37=0,"",RES_hhdet_in_tes!E37/RES_hhdet_in_fec!E37)</f>
        <v>0.64100782805280176</v>
      </c>
      <c r="F37" s="111">
        <f>IF(RES_hhdet_in_tes!F37=0,"",RES_hhdet_in_tes!F37/RES_hhdet_in_fec!F37)</f>
        <v>0.64271649442061296</v>
      </c>
      <c r="G37" s="111">
        <f>IF(RES_hhdet_in_tes!G37=0,"",RES_hhdet_in_tes!G37/RES_hhdet_in_fec!G37)</f>
        <v>0.64456087295687747</v>
      </c>
      <c r="H37" s="111">
        <f>IF(RES_hhdet_in_tes!H37=0,"",RES_hhdet_in_tes!H37/RES_hhdet_in_fec!H37)</f>
        <v>0.64652794401758096</v>
      </c>
      <c r="I37" s="111">
        <f>IF(RES_hhdet_in_tes!I37=0,"",RES_hhdet_in_tes!I37/RES_hhdet_in_fec!I37)</f>
        <v>0.64864762132245912</v>
      </c>
      <c r="J37" s="111">
        <f>IF(RES_hhdet_in_tes!J37=0,"",RES_hhdet_in_tes!J37/RES_hhdet_in_fec!J37)</f>
        <v>0.65103984982445628</v>
      </c>
      <c r="K37" s="111" t="str">
        <f>IF(RES_hhdet_in_tes!K37=0,"",RES_hhdet_in_tes!K37/RES_hhdet_in_fec!K37)</f>
        <v/>
      </c>
      <c r="L37" s="111" t="str">
        <f>IF(RES_hhdet_in_tes!L37=0,"",RES_hhdet_in_tes!L37/RES_hhdet_in_fec!L37)</f>
        <v/>
      </c>
      <c r="M37" s="111" t="str">
        <f>IF(RES_hhdet_in_tes!M37=0,"",RES_hhdet_in_tes!M37/RES_hhdet_in_fec!M37)</f>
        <v/>
      </c>
      <c r="N37" s="111">
        <f>IF(RES_hhdet_in_tes!N37=0,"",RES_hhdet_in_tes!N37/RES_hhdet_in_fec!N37)</f>
        <v>0.67303905367158412</v>
      </c>
      <c r="O37" s="111">
        <f>IF(RES_hhdet_in_tes!O37=0,"",RES_hhdet_in_tes!O37/RES_hhdet_in_fec!O37)</f>
        <v>0.68826702861600153</v>
      </c>
      <c r="P37" s="111">
        <f>IF(RES_hhdet_in_tes!P37=0,"",RES_hhdet_in_tes!P37/RES_hhdet_in_fec!P37)</f>
        <v>0.7080146072900888</v>
      </c>
      <c r="Q37" s="111" t="str">
        <f>IF(RES_hhdet_in_tes!Q37=0,"",RES_hhdet_in_tes!Q37/RES_hhdet_in_fec!Q37)</f>
        <v/>
      </c>
      <c r="R37" s="111">
        <f>IF(RES_hhdet_in_tes!R37=0,"",RES_hhdet_in_tes!R37/RES_hhdet_in_fec!R37)</f>
        <v>0.73996020084305025</v>
      </c>
      <c r="S37" s="111">
        <f>IF(RES_hhdet_in_tes!S37=0,"",RES_hhdet_in_tes!S37/RES_hhdet_in_fec!S37)</f>
        <v>0.75245166521505502</v>
      </c>
      <c r="T37" s="111">
        <f>IF(RES_hhdet_in_tes!T37=0,"",RES_hhdet_in_tes!T37/RES_hhdet_in_fec!T37)</f>
        <v>0.7648461891418219</v>
      </c>
      <c r="U37" s="111">
        <f>IF(RES_hhdet_in_tes!U37=0,"",RES_hhdet_in_tes!U37/RES_hhdet_in_fec!U37)</f>
        <v>0.77726837134583748</v>
      </c>
      <c r="V37" s="111">
        <f>IF(RES_hhdet_in_tes!V37=0,"",RES_hhdet_in_tes!V37/RES_hhdet_in_fec!V37)</f>
        <v>0.78947172537227095</v>
      </c>
      <c r="W37" s="111">
        <f>IF(RES_hhdet_in_tes!W37=0,"",RES_hhdet_in_tes!W37/RES_hhdet_in_fec!W37)</f>
        <v>0.80061743604394375</v>
      </c>
      <c r="X37" s="111">
        <f>IF(RES_hhdet_in_tes!X37=0,"",RES_hhdet_in_tes!X37/RES_hhdet_in_fec!X37)</f>
        <v>0.81282671540505469</v>
      </c>
      <c r="Y37" s="111">
        <f>IF(RES_hhdet_in_tes!Y37=0,"",RES_hhdet_in_tes!Y37/RES_hhdet_in_fec!Y37)</f>
        <v>0.82421723096742872</v>
      </c>
      <c r="DA37" s="63" t="s">
        <v>3621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>
        <f>IF(RES_hhdet_in_tes!D38=0,"",RES_hhdet_in_tes!D38/RES_hhdet_in_fec!D38)</f>
        <v>1</v>
      </c>
      <c r="E38" s="111">
        <f>IF(RES_hhdet_in_tes!E38=0,"",RES_hhdet_in_tes!E38/RES_hhdet_in_fec!E38)</f>
        <v>1</v>
      </c>
      <c r="F38" s="111">
        <f>IF(RES_hhdet_in_tes!F38=0,"",RES_hhdet_in_tes!F38/RES_hhdet_in_fec!F38)</f>
        <v>1</v>
      </c>
      <c r="G38" s="111">
        <f>IF(RES_hhdet_in_tes!G38=0,"",RES_hhdet_in_tes!G38/RES_hhdet_in_fec!G38)</f>
        <v>1</v>
      </c>
      <c r="H38" s="111">
        <f>IF(RES_hhdet_in_tes!H38=0,"",RES_hhdet_in_tes!H38/RES_hhdet_in_fec!H38)</f>
        <v>1</v>
      </c>
      <c r="I38" s="111">
        <f>IF(RES_hhdet_in_tes!I38=0,"",RES_hhdet_in_tes!I38/RES_hhdet_in_fec!I38)</f>
        <v>1</v>
      </c>
      <c r="J38" s="111">
        <f>IF(RES_hhdet_in_tes!J38=0,"",RES_hhdet_in_tes!J38/RES_hhdet_in_fec!J38)</f>
        <v>1</v>
      </c>
      <c r="K38" s="111" t="str">
        <f>IF(RES_hhdet_in_tes!K38=0,"",RES_hhdet_in_tes!K38/RES_hhdet_in_fec!K38)</f>
        <v/>
      </c>
      <c r="L38" s="111" t="str">
        <f>IF(RES_hhdet_in_tes!L38=0,"",RES_hhdet_in_tes!L38/RES_hhdet_in_fec!L38)</f>
        <v/>
      </c>
      <c r="M38" s="111" t="str">
        <f>IF(RES_hhdet_in_tes!M38=0,"",RES_hhdet_in_tes!M38/RES_hhdet_in_fec!M38)</f>
        <v/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>
        <f>IF(RES_hhdet_in_tes!P38=0,"",RES_hhdet_in_tes!P38/RES_hhdet_in_fec!P38)</f>
        <v>1</v>
      </c>
      <c r="Q38" s="111" t="str">
        <f>IF(RES_hhdet_in_tes!Q38=0,"",RES_hhdet_in_tes!Q38/RES_hhdet_in_fec!Q38)</f>
        <v/>
      </c>
      <c r="R38" s="111">
        <f>IF(RES_hhdet_in_tes!R38=0,"",RES_hhdet_in_tes!R38/RES_hhdet_in_fec!R38)</f>
        <v>1</v>
      </c>
      <c r="S38" s="111">
        <f>IF(RES_hhdet_in_tes!S38=0,"",RES_hhdet_in_tes!S38/RES_hhdet_in_fec!S38)</f>
        <v>1</v>
      </c>
      <c r="T38" s="111">
        <f>IF(RES_hhdet_in_tes!T38=0,"",RES_hhdet_in_tes!T38/RES_hhdet_in_fec!T38)</f>
        <v>1</v>
      </c>
      <c r="U38" s="111">
        <f>IF(RES_hhdet_in_tes!U38=0,"",RES_hhdet_in_tes!U38/RES_hhdet_in_fec!U38)</f>
        <v>1</v>
      </c>
      <c r="V38" s="111">
        <f>IF(RES_hhdet_in_tes!V38=0,"",RES_hhdet_in_tes!V38/RES_hhdet_in_fec!V38)</f>
        <v>1</v>
      </c>
      <c r="W38" s="111">
        <f>IF(RES_hhdet_in_tes!W38=0,"",RES_hhdet_in_tes!W38/RES_hhdet_in_fec!W38)</f>
        <v>1</v>
      </c>
      <c r="X38" s="111">
        <f>IF(RES_hhdet_in_tes!X38=0,"",RES_hhdet_in_tes!X38/RES_hhdet_in_fec!X38)</f>
        <v>1</v>
      </c>
      <c r="Y38" s="111">
        <f>IF(RES_hhdet_in_tes!Y38=0,"",RES_hhdet_in_tes!Y38/RES_hhdet_in_fec!Y38)</f>
        <v>1</v>
      </c>
      <c r="DA38" s="63" t="s">
        <v>3622</v>
      </c>
    </row>
    <row r="39" spans="1:105" ht="12" customHeight="1" x14ac:dyDescent="0.25">
      <c r="A39" s="121" t="s">
        <v>54</v>
      </c>
      <c r="B39" s="124"/>
      <c r="C39" s="124" t="str">
        <f>IF(RES_hhdet_in_tes!C39=0,"",RES_hhdet_in_tes!C39/RES_hhdet_in_fec!C39)</f>
        <v/>
      </c>
      <c r="D39" s="124">
        <f>IF(RES_hhdet_in_tes!D39=0,"",RES_hhdet_in_tes!D39/RES_hhdet_in_fec!D39)</f>
        <v>0.78198657994233012</v>
      </c>
      <c r="E39" s="124">
        <f>IF(RES_hhdet_in_tes!E39=0,"",RES_hhdet_in_tes!E39/RES_hhdet_in_fec!E39)</f>
        <v>0.78325126364356501</v>
      </c>
      <c r="F39" s="124">
        <f>IF(RES_hhdet_in_tes!F39=0,"",RES_hhdet_in_tes!F39/RES_hhdet_in_fec!F39)</f>
        <v>0.78452371259279796</v>
      </c>
      <c r="G39" s="124">
        <f>IF(RES_hhdet_in_tes!G39=0,"",RES_hhdet_in_tes!G39/RES_hhdet_in_fec!G39)</f>
        <v>0.7858486046775488</v>
      </c>
      <c r="H39" s="124">
        <f>IF(RES_hhdet_in_tes!H39=0,"",RES_hhdet_in_tes!H39/RES_hhdet_in_fec!H39)</f>
        <v>0.78722047189316624</v>
      </c>
      <c r="I39" s="124">
        <f>IF(RES_hhdet_in_tes!I39=0,"",RES_hhdet_in_tes!I39/RES_hhdet_in_fec!I39)</f>
        <v>0.78865032287244119</v>
      </c>
      <c r="J39" s="124">
        <f>IF(RES_hhdet_in_tes!J39=0,"",RES_hhdet_in_tes!J39/RES_hhdet_in_fec!J39)</f>
        <v>0.79018325609821816</v>
      </c>
      <c r="K39" s="124">
        <f>IF(RES_hhdet_in_tes!K39=0,"",RES_hhdet_in_tes!K39/RES_hhdet_in_fec!K39)</f>
        <v>0.79185761714322689</v>
      </c>
      <c r="L39" s="124" t="str">
        <f>IF(RES_hhdet_in_tes!L39=0,"",RES_hhdet_in_tes!L39/RES_hhdet_in_fec!L39)</f>
        <v/>
      </c>
      <c r="M39" s="124" t="str">
        <f>IF(RES_hhdet_in_tes!M39=0,"",RES_hhdet_in_tes!M39/RES_hhdet_in_fec!M39)</f>
        <v/>
      </c>
      <c r="N39" s="124">
        <f>IF(RES_hhdet_in_tes!N39=0,"",RES_hhdet_in_tes!N39/RES_hhdet_in_fec!N39)</f>
        <v>0.79987039245611058</v>
      </c>
      <c r="O39" s="124">
        <f>IF(RES_hhdet_in_tes!O39=0,"",RES_hhdet_in_tes!O39/RES_hhdet_in_fec!O39)</f>
        <v>0.8048387233157297</v>
      </c>
      <c r="P39" s="124">
        <f>IF(RES_hhdet_in_tes!P39=0,"",RES_hhdet_in_tes!P39/RES_hhdet_in_fec!P39)</f>
        <v>0.81140913441847884</v>
      </c>
      <c r="Q39" s="124" t="str">
        <f>IF(RES_hhdet_in_tes!Q39=0,"",RES_hhdet_in_tes!Q39/RES_hhdet_in_fec!Q39)</f>
        <v/>
      </c>
      <c r="R39" s="124">
        <f>IF(RES_hhdet_in_tes!R39=0,"",RES_hhdet_in_tes!R39/RES_hhdet_in_fec!R39)</f>
        <v>0.83148073934701161</v>
      </c>
      <c r="S39" s="124">
        <f>IF(RES_hhdet_in_tes!S39=0,"",RES_hhdet_in_tes!S39/RES_hhdet_in_fec!S39)</f>
        <v>0.84595787160200575</v>
      </c>
      <c r="T39" s="124">
        <f>IF(RES_hhdet_in_tes!T39=0,"",RES_hhdet_in_tes!T39/RES_hhdet_in_fec!T39)</f>
        <v>0.8615432994726131</v>
      </c>
      <c r="U39" s="124">
        <f>IF(RES_hhdet_in_tes!U39=0,"",RES_hhdet_in_tes!U39/RES_hhdet_in_fec!U39)</f>
        <v>0.8764376151954768</v>
      </c>
      <c r="V39" s="124">
        <f>IF(RES_hhdet_in_tes!V39=0,"",RES_hhdet_in_tes!V39/RES_hhdet_in_fec!V39)</f>
        <v>0.88884141100721969</v>
      </c>
      <c r="W39" s="124">
        <f>IF(RES_hhdet_in_tes!W39=0,"",RES_hhdet_in_tes!W39/RES_hhdet_in_fec!W39)</f>
        <v>0.89812949053367508</v>
      </c>
      <c r="X39" s="124">
        <f>IF(RES_hhdet_in_tes!X39=0,"",RES_hhdet_in_tes!X39/RES_hhdet_in_fec!X39)</f>
        <v>0.90487256903452051</v>
      </c>
      <c r="Y39" s="124">
        <f>IF(RES_hhdet_in_tes!Y39=0,"",RES_hhdet_in_tes!Y39/RES_hhdet_in_fec!Y39)</f>
        <v>0.91085230289293873</v>
      </c>
      <c r="DA39" s="130" t="s">
        <v>3623</v>
      </c>
    </row>
    <row r="40" spans="1:105" ht="12" customHeight="1" x14ac:dyDescent="0.25">
      <c r="A40" s="97" t="s">
        <v>50</v>
      </c>
      <c r="B40" s="111"/>
      <c r="C40" s="111" t="str">
        <f>IF(RES_hhdet_in_tes!C40=0,"",RES_hhdet_in_tes!C40/RES_hhdet_in_fec!C40)</f>
        <v/>
      </c>
      <c r="D40" s="111" t="str">
        <f>IF(RES_hhdet_in_tes!D40=0,"",RES_hhdet_in_tes!D40/RES_hhdet_in_fec!D40)</f>
        <v/>
      </c>
      <c r="E40" s="111" t="str">
        <f>IF(RES_hhdet_in_tes!E40=0,"",RES_hhdet_in_tes!E40/RES_hhdet_in_fec!E40)</f>
        <v/>
      </c>
      <c r="F40" s="111" t="str">
        <f>IF(RES_hhdet_in_tes!F40=0,"",RES_hhdet_in_tes!F40/RES_hhdet_in_fec!F40)</f>
        <v/>
      </c>
      <c r="G40" s="111" t="str">
        <f>IF(RES_hhdet_in_tes!G40=0,"",RES_hhdet_in_tes!G40/RES_hhdet_in_fec!G40)</f>
        <v/>
      </c>
      <c r="H40" s="111" t="str">
        <f>IF(RES_hhdet_in_tes!H40=0,"",RES_hhdet_in_tes!H40/RES_hhdet_in_fec!H40)</f>
        <v/>
      </c>
      <c r="I40" s="111" t="str">
        <f>IF(RES_hhdet_in_tes!I40=0,"",RES_hhdet_in_tes!I40/RES_hhdet_in_fec!I40)</f>
        <v/>
      </c>
      <c r="J40" s="111" t="str">
        <f>IF(RES_hhdet_in_tes!J40=0,"",RES_hhdet_in_tes!J40/RES_hhdet_in_fec!J40)</f>
        <v/>
      </c>
      <c r="K40" s="111" t="str">
        <f>IF(RES_hhdet_in_tes!K40=0,"",RES_hhdet_in_tes!K40/RES_hhdet_in_fec!K40)</f>
        <v/>
      </c>
      <c r="L40" s="111" t="str">
        <f>IF(RES_hhdet_in_tes!L40=0,"",RES_hhdet_in_tes!L40/RES_hhdet_in_fec!L40)</f>
        <v/>
      </c>
      <c r="M40" s="111" t="str">
        <f>IF(RES_hhdet_in_tes!M40=0,"",RES_hhdet_in_tes!M40/RES_hhdet_in_fec!M40)</f>
        <v/>
      </c>
      <c r="N40" s="111" t="str">
        <f>IF(RES_hhdet_in_tes!N40=0,"",RES_hhdet_in_tes!N40/RES_hhdet_in_fec!N40)</f>
        <v/>
      </c>
      <c r="O40" s="111" t="str">
        <f>IF(RES_hhdet_in_tes!O40=0,"",RES_hhdet_in_tes!O40/RES_hhdet_in_fec!O40)</f>
        <v/>
      </c>
      <c r="P40" s="111" t="str">
        <f>IF(RES_hhdet_in_tes!P40=0,"",RES_hhdet_in_tes!P40/RES_hhdet_in_fec!P40)</f>
        <v/>
      </c>
      <c r="Q40" s="111" t="str">
        <f>IF(RES_hhdet_in_tes!Q40=0,"",RES_hhdet_in_tes!Q40/RES_hhdet_in_fec!Q40)</f>
        <v/>
      </c>
      <c r="R40" s="111" t="str">
        <f>IF(RES_hhdet_in_tes!R40=0,"",RES_hhdet_in_tes!R40/RES_hhdet_in_fec!R40)</f>
        <v/>
      </c>
      <c r="S40" s="111" t="str">
        <f>IF(RES_hhdet_in_tes!S40=0,"",RES_hhdet_in_tes!S40/RES_hhdet_in_fec!S40)</f>
        <v/>
      </c>
      <c r="T40" s="111" t="str">
        <f>IF(RES_hhdet_in_tes!T40=0,"",RES_hhdet_in_tes!T40/RES_hhdet_in_fec!T40)</f>
        <v/>
      </c>
      <c r="U40" s="111" t="str">
        <f>IF(RES_hhdet_in_tes!U40=0,"",RES_hhdet_in_tes!U40/RES_hhdet_in_fec!U40)</f>
        <v/>
      </c>
      <c r="V40" s="111" t="str">
        <f>IF(RES_hhdet_in_tes!V40=0,"",RES_hhdet_in_tes!V40/RES_hhdet_in_fec!V40)</f>
        <v/>
      </c>
      <c r="W40" s="111" t="str">
        <f>IF(RES_hhdet_in_tes!W40=0,"",RES_hhdet_in_tes!W40/RES_hhdet_in_fec!W40)</f>
        <v/>
      </c>
      <c r="X40" s="111" t="str">
        <f>IF(RES_hhdet_in_tes!X40=0,"",RES_hhdet_in_tes!X40/RES_hhdet_in_fec!X40)</f>
        <v/>
      </c>
      <c r="Y40" s="111" t="str">
        <f>IF(RES_hhdet_in_tes!Y40=0,"",RES_hhdet_in_tes!Y40/RES_hhdet_in_fec!Y40)</f>
        <v/>
      </c>
      <c r="DA40" s="63" t="s">
        <v>3624</v>
      </c>
    </row>
    <row r="41" spans="1:105" ht="12" customHeight="1" x14ac:dyDescent="0.25">
      <c r="A41" s="109" t="s">
        <v>120</v>
      </c>
      <c r="B41" s="45"/>
      <c r="C41" s="45" t="str">
        <f>IF(RES_hhdet_in_tes!C41=0,"",RES_hhdet_in_tes!C41/RES_hhdet_in_fec!C41)</f>
        <v/>
      </c>
      <c r="D41" s="45">
        <f>IF(RES_hhdet_in_tes!D41=0,"",RES_hhdet_in_tes!D41/RES_hhdet_in_fec!D41)</f>
        <v>0.78198657994233012</v>
      </c>
      <c r="E41" s="45">
        <f>IF(RES_hhdet_in_tes!E41=0,"",RES_hhdet_in_tes!E41/RES_hhdet_in_fec!E41)</f>
        <v>0.78325126364356501</v>
      </c>
      <c r="F41" s="45">
        <f>IF(RES_hhdet_in_tes!F41=0,"",RES_hhdet_in_tes!F41/RES_hhdet_in_fec!F41)</f>
        <v>0.78452371259279796</v>
      </c>
      <c r="G41" s="45">
        <f>IF(RES_hhdet_in_tes!G41=0,"",RES_hhdet_in_tes!G41/RES_hhdet_in_fec!G41)</f>
        <v>0.7858486046775488</v>
      </c>
      <c r="H41" s="45">
        <f>IF(RES_hhdet_in_tes!H41=0,"",RES_hhdet_in_tes!H41/RES_hhdet_in_fec!H41)</f>
        <v>0.78722047189316624</v>
      </c>
      <c r="I41" s="45">
        <f>IF(RES_hhdet_in_tes!I41=0,"",RES_hhdet_in_tes!I41/RES_hhdet_in_fec!I41)</f>
        <v>0.78865032287244119</v>
      </c>
      <c r="J41" s="45">
        <f>IF(RES_hhdet_in_tes!J41=0,"",RES_hhdet_in_tes!J41/RES_hhdet_in_fec!J41)</f>
        <v>0.79018325609821816</v>
      </c>
      <c r="K41" s="45">
        <f>IF(RES_hhdet_in_tes!K41=0,"",RES_hhdet_in_tes!K41/RES_hhdet_in_fec!K41)</f>
        <v>0.79185761714322689</v>
      </c>
      <c r="L41" s="45" t="str">
        <f>IF(RES_hhdet_in_tes!L41=0,"",RES_hhdet_in_tes!L41/RES_hhdet_in_fec!L41)</f>
        <v/>
      </c>
      <c r="M41" s="45" t="str">
        <f>IF(RES_hhdet_in_tes!M41=0,"",RES_hhdet_in_tes!M41/RES_hhdet_in_fec!M41)</f>
        <v/>
      </c>
      <c r="N41" s="45">
        <f>IF(RES_hhdet_in_tes!N41=0,"",RES_hhdet_in_tes!N41/RES_hhdet_in_fec!N41)</f>
        <v>0.79987039245611058</v>
      </c>
      <c r="O41" s="45">
        <f>IF(RES_hhdet_in_tes!O41=0,"",RES_hhdet_in_tes!O41/RES_hhdet_in_fec!O41)</f>
        <v>0.8048387233157297</v>
      </c>
      <c r="P41" s="45">
        <f>IF(RES_hhdet_in_tes!P41=0,"",RES_hhdet_in_tes!P41/RES_hhdet_in_fec!P41)</f>
        <v>0.81140913441847884</v>
      </c>
      <c r="Q41" s="45" t="str">
        <f>IF(RES_hhdet_in_tes!Q41=0,"",RES_hhdet_in_tes!Q41/RES_hhdet_in_fec!Q41)</f>
        <v/>
      </c>
      <c r="R41" s="45">
        <f>IF(RES_hhdet_in_tes!R41=0,"",RES_hhdet_in_tes!R41/RES_hhdet_in_fec!R41)</f>
        <v>0.83148073934701161</v>
      </c>
      <c r="S41" s="45">
        <f>IF(RES_hhdet_in_tes!S41=0,"",RES_hhdet_in_tes!S41/RES_hhdet_in_fec!S41)</f>
        <v>0.84595787160200575</v>
      </c>
      <c r="T41" s="45">
        <f>IF(RES_hhdet_in_tes!T41=0,"",RES_hhdet_in_tes!T41/RES_hhdet_in_fec!T41)</f>
        <v>0.8615432994726131</v>
      </c>
      <c r="U41" s="45">
        <f>IF(RES_hhdet_in_tes!U41=0,"",RES_hhdet_in_tes!U41/RES_hhdet_in_fec!U41)</f>
        <v>0.8764376151954768</v>
      </c>
      <c r="V41" s="45">
        <f>IF(RES_hhdet_in_tes!V41=0,"",RES_hhdet_in_tes!V41/RES_hhdet_in_fec!V41)</f>
        <v>0.88884141100721969</v>
      </c>
      <c r="W41" s="45">
        <f>IF(RES_hhdet_in_tes!W41=0,"",RES_hhdet_in_tes!W41/RES_hhdet_in_fec!W41)</f>
        <v>0.89812949053367508</v>
      </c>
      <c r="X41" s="45">
        <f>IF(RES_hhdet_in_tes!X41=0,"",RES_hhdet_in_tes!X41/RES_hhdet_in_fec!X41)</f>
        <v>0.90487256903452051</v>
      </c>
      <c r="Y41" s="45">
        <f>IF(RES_hhdet_in_tes!Y41=0,"",RES_hhdet_in_tes!Y41/RES_hhdet_in_fec!Y41)</f>
        <v>0.91085230289293873</v>
      </c>
      <c r="DA41" s="60" t="s">
        <v>3625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0.49113098228186286</v>
      </c>
      <c r="D43" s="119" t="str">
        <f>IF(RES_hhdet_in_tes!D43=0,"",RES_hhdet_in_tes!D43/RES_hhdet_in_fec!D43)</f>
        <v/>
      </c>
      <c r="E43" s="119" t="str">
        <f>IF(RES_hhdet_in_tes!E43=0,"",RES_hhdet_in_tes!E43/RES_hhdet_in_fec!E43)</f>
        <v/>
      </c>
      <c r="F43" s="119" t="str">
        <f>IF(RES_hhdet_in_tes!F43=0,"",RES_hhdet_in_tes!F43/RES_hhdet_in_fec!F43)</f>
        <v/>
      </c>
      <c r="G43" s="119">
        <f>IF(RES_hhdet_in_tes!G43=0,"",RES_hhdet_in_tes!G43/RES_hhdet_in_fec!G43)</f>
        <v>0.50784247669034188</v>
      </c>
      <c r="H43" s="119">
        <f>IF(RES_hhdet_in_tes!H43=0,"",RES_hhdet_in_tes!H43/RES_hhdet_in_fec!H43)</f>
        <v>0.51778508943664792</v>
      </c>
      <c r="I43" s="119">
        <f>IF(RES_hhdet_in_tes!I43=0,"",RES_hhdet_in_tes!I43/RES_hhdet_in_fec!I43)</f>
        <v>0.51773740621437625</v>
      </c>
      <c r="J43" s="119">
        <f>IF(RES_hhdet_in_tes!J43=0,"",RES_hhdet_in_tes!J43/RES_hhdet_in_fec!J43)</f>
        <v>0.52225445276265137</v>
      </c>
      <c r="K43" s="119">
        <f>IF(RES_hhdet_in_tes!K43=0,"",RES_hhdet_in_tes!K43/RES_hhdet_in_fec!K43)</f>
        <v>0.52863160985028734</v>
      </c>
      <c r="L43" s="119">
        <f>IF(RES_hhdet_in_tes!L43=0,"",RES_hhdet_in_tes!L43/RES_hhdet_in_fec!L43)</f>
        <v>0.5356546401636193</v>
      </c>
      <c r="M43" s="119">
        <f>IF(RES_hhdet_in_tes!M43=0,"",RES_hhdet_in_tes!M43/RES_hhdet_in_fec!M43)</f>
        <v>0.54847288077234002</v>
      </c>
      <c r="N43" s="119">
        <f>IF(RES_hhdet_in_tes!N43=0,"",RES_hhdet_in_tes!N43/RES_hhdet_in_fec!N43)</f>
        <v>0.5679053252522348</v>
      </c>
      <c r="O43" s="119">
        <f>IF(RES_hhdet_in_tes!O43=0,"",RES_hhdet_in_tes!O43/RES_hhdet_in_fec!O43)</f>
        <v>0.595450836920139</v>
      </c>
      <c r="P43" s="119">
        <f>IF(RES_hhdet_in_tes!P43=0,"",RES_hhdet_in_tes!P43/RES_hhdet_in_fec!P43)</f>
        <v>0.628866648154635</v>
      </c>
      <c r="Q43" s="119">
        <f>IF(RES_hhdet_in_tes!Q43=0,"",RES_hhdet_in_tes!Q43/RES_hhdet_in_fec!Q43)</f>
        <v>0.65461407682875949</v>
      </c>
      <c r="R43" s="119" t="str">
        <f>IF(RES_hhdet_in_tes!R43=0,"",RES_hhdet_in_tes!R43/RES_hhdet_in_fec!R43)</f>
        <v/>
      </c>
      <c r="S43" s="119" t="str">
        <f>IF(RES_hhdet_in_tes!S43=0,"",RES_hhdet_in_tes!S43/RES_hhdet_in_fec!S43)</f>
        <v/>
      </c>
      <c r="T43" s="119">
        <f>IF(RES_hhdet_in_tes!T43=0,"",RES_hhdet_in_tes!T43/RES_hhdet_in_fec!T43)</f>
        <v>0.67685536132809687</v>
      </c>
      <c r="U43" s="119">
        <f>IF(RES_hhdet_in_tes!U43=0,"",RES_hhdet_in_tes!U43/RES_hhdet_in_fec!U43)</f>
        <v>0.68068261338357539</v>
      </c>
      <c r="V43" s="119">
        <f>IF(RES_hhdet_in_tes!V43=0,"",RES_hhdet_in_tes!V43/RES_hhdet_in_fec!V43)</f>
        <v>0.68300641961161157</v>
      </c>
      <c r="W43" s="119">
        <f>IF(RES_hhdet_in_tes!W43=0,"",RES_hhdet_in_tes!W43/RES_hhdet_in_fec!W43)</f>
        <v>0.68519146787322449</v>
      </c>
      <c r="X43" s="119" t="str">
        <f>IF(RES_hhdet_in_tes!X43=0,"",RES_hhdet_in_tes!X43/RES_hhdet_in_fec!X43)</f>
        <v/>
      </c>
      <c r="Y43" s="119" t="str">
        <f>IF(RES_hhdet_in_tes!Y43=0,"",RES_hhdet_in_tes!Y43/RES_hhdet_in_fec!Y43)</f>
        <v/>
      </c>
      <c r="DA43" s="129" t="s">
        <v>3626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0.48577409295458007</v>
      </c>
      <c r="D44" s="124" t="str">
        <f>IF(RES_hhdet_in_tes!D44=0,"",RES_hhdet_in_tes!D44/RES_hhdet_in_fec!D44)</f>
        <v/>
      </c>
      <c r="E44" s="124" t="str">
        <f>IF(RES_hhdet_in_tes!E44=0,"",RES_hhdet_in_tes!E44/RES_hhdet_in_fec!E44)</f>
        <v/>
      </c>
      <c r="F44" s="124" t="str">
        <f>IF(RES_hhdet_in_tes!F44=0,"",RES_hhdet_in_tes!F44/RES_hhdet_in_fec!F44)</f>
        <v/>
      </c>
      <c r="G44" s="124">
        <f>IF(RES_hhdet_in_tes!G44=0,"",RES_hhdet_in_tes!G44/RES_hhdet_in_fec!G44)</f>
        <v>0.5036315510052648</v>
      </c>
      <c r="H44" s="124">
        <f>IF(RES_hhdet_in_tes!H44=0,"",RES_hhdet_in_tes!H44/RES_hhdet_in_fec!H44)</f>
        <v>0.50844505325091649</v>
      </c>
      <c r="I44" s="124">
        <f>IF(RES_hhdet_in_tes!I44=0,"",RES_hhdet_in_tes!I44/RES_hhdet_in_fec!I44)</f>
        <v>0.51352037833472375</v>
      </c>
      <c r="J44" s="124">
        <f>IF(RES_hhdet_in_tes!J44=0,"",RES_hhdet_in_tes!J44/RES_hhdet_in_fec!J44)</f>
        <v>0.51908428985415433</v>
      </c>
      <c r="K44" s="124">
        <f>IF(RES_hhdet_in_tes!K44=0,"",RES_hhdet_in_tes!K44/RES_hhdet_in_fec!K44)</f>
        <v>0.5252686217575675</v>
      </c>
      <c r="L44" s="124">
        <f>IF(RES_hhdet_in_tes!L44=0,"",RES_hhdet_in_tes!L44/RES_hhdet_in_fec!L44)</f>
        <v>0.53220236820186406</v>
      </c>
      <c r="M44" s="124">
        <f>IF(RES_hhdet_in_tes!M44=0,"",RES_hhdet_in_tes!M44/RES_hhdet_in_fec!M44)</f>
        <v>0.54473201923865611</v>
      </c>
      <c r="N44" s="124">
        <f>IF(RES_hhdet_in_tes!N44=0,"",RES_hhdet_in_tes!N44/RES_hhdet_in_fec!N44)</f>
        <v>0.56440261034419537</v>
      </c>
      <c r="O44" s="124">
        <f>IF(RES_hhdet_in_tes!O44=0,"",RES_hhdet_in_tes!O44/RES_hhdet_in_fec!O44)</f>
        <v>0.59184034276748632</v>
      </c>
      <c r="P44" s="124">
        <f>IF(RES_hhdet_in_tes!P44=0,"",RES_hhdet_in_tes!P44/RES_hhdet_in_fec!P44)</f>
        <v>0.62347732059699656</v>
      </c>
      <c r="Q44" s="124">
        <f>IF(RES_hhdet_in_tes!Q44=0,"",RES_hhdet_in_tes!Q44/RES_hhdet_in_fec!Q44)</f>
        <v>0.64873069153624074</v>
      </c>
      <c r="R44" s="124" t="str">
        <f>IF(RES_hhdet_in_tes!R44=0,"",RES_hhdet_in_tes!R44/RES_hhdet_in_fec!R44)</f>
        <v/>
      </c>
      <c r="S44" s="124" t="str">
        <f>IF(RES_hhdet_in_tes!S44=0,"",RES_hhdet_in_tes!S44/RES_hhdet_in_fec!S44)</f>
        <v/>
      </c>
      <c r="T44" s="124">
        <f>IF(RES_hhdet_in_tes!T44=0,"",RES_hhdet_in_tes!T44/RES_hhdet_in_fec!T44)</f>
        <v>0.66429596658647805</v>
      </c>
      <c r="U44" s="124">
        <f>IF(RES_hhdet_in_tes!U44=0,"",RES_hhdet_in_tes!U44/RES_hhdet_in_fec!U44)</f>
        <v>0.66474257390779345</v>
      </c>
      <c r="V44" s="124">
        <f>IF(RES_hhdet_in_tes!V44=0,"",RES_hhdet_in_tes!V44/RES_hhdet_in_fec!V44)</f>
        <v>0.66600440543759276</v>
      </c>
      <c r="W44" s="124">
        <f>IF(RES_hhdet_in_tes!W44=0,"",RES_hhdet_in_tes!W44/RES_hhdet_in_fec!W44)</f>
        <v>0.66775871587641644</v>
      </c>
      <c r="X44" s="124" t="str">
        <f>IF(RES_hhdet_in_tes!X44=0,"",RES_hhdet_in_tes!X44/RES_hhdet_in_fec!X44)</f>
        <v/>
      </c>
      <c r="Y44" s="124" t="str">
        <f>IF(RES_hhdet_in_tes!Y44=0,"",RES_hhdet_in_tes!Y44/RES_hhdet_in_fec!Y44)</f>
        <v/>
      </c>
      <c r="DA44" s="130" t="s">
        <v>3627</v>
      </c>
    </row>
    <row r="45" spans="1:105" ht="12" customHeight="1" x14ac:dyDescent="0.25">
      <c r="A45" s="97" t="s">
        <v>211</v>
      </c>
      <c r="B45" s="111"/>
      <c r="C45" s="111">
        <f>IF(RES_hhdet_in_tes!C45=0,"",RES_hhdet_in_tes!C45/RES_hhdet_in_fec!C45)</f>
        <v>0.47996245423871275</v>
      </c>
      <c r="D45" s="111" t="str">
        <f>IF(RES_hhdet_in_tes!D45=0,"",RES_hhdet_in_tes!D45/RES_hhdet_in_fec!D45)</f>
        <v/>
      </c>
      <c r="E45" s="111" t="str">
        <f>IF(RES_hhdet_in_tes!E45=0,"",RES_hhdet_in_tes!E45/RES_hhdet_in_fec!E45)</f>
        <v/>
      </c>
      <c r="F45" s="111" t="str">
        <f>IF(RES_hhdet_in_tes!F45=0,"",RES_hhdet_in_tes!F45/RES_hhdet_in_fec!F45)</f>
        <v/>
      </c>
      <c r="G45" s="111">
        <f>IF(RES_hhdet_in_tes!G45=0,"",RES_hhdet_in_tes!G45/RES_hhdet_in_fec!G45)</f>
        <v>0.49831948170449691</v>
      </c>
      <c r="H45" s="111">
        <f>IF(RES_hhdet_in_tes!H45=0,"",RES_hhdet_in_tes!H45/RES_hhdet_in_fec!H45)</f>
        <v>0.50328192434031027</v>
      </c>
      <c r="I45" s="111">
        <f>IF(RES_hhdet_in_tes!I45=0,"",RES_hhdet_in_tes!I45/RES_hhdet_in_fec!I45)</f>
        <v>0.50847172649324557</v>
      </c>
      <c r="J45" s="111">
        <f>IF(RES_hhdet_in_tes!J45=0,"",RES_hhdet_in_tes!J45/RES_hhdet_in_fec!J45)</f>
        <v>0.51411540837430747</v>
      </c>
      <c r="K45" s="111">
        <f>IF(RES_hhdet_in_tes!K45=0,"",RES_hhdet_in_tes!K45/RES_hhdet_in_fec!K45)</f>
        <v>0.52040128564234345</v>
      </c>
      <c r="L45" s="111">
        <f>IF(RES_hhdet_in_tes!L45=0,"",RES_hhdet_in_tes!L45/RES_hhdet_in_fec!L45)</f>
        <v>0.52737203817425915</v>
      </c>
      <c r="M45" s="111">
        <f>IF(RES_hhdet_in_tes!M45=0,"",RES_hhdet_in_tes!M45/RES_hhdet_in_fec!M45)</f>
        <v>0.53998479622583762</v>
      </c>
      <c r="N45" s="111">
        <f>IF(RES_hhdet_in_tes!N45=0,"",RES_hhdet_in_tes!N45/RES_hhdet_in_fec!N45)</f>
        <v>0.55972310362994948</v>
      </c>
      <c r="O45" s="111">
        <f>IF(RES_hhdet_in_tes!O45=0,"",RES_hhdet_in_tes!O45/RES_hhdet_in_fec!O45)</f>
        <v>0.58734206413889944</v>
      </c>
      <c r="P45" s="111">
        <f>IF(RES_hhdet_in_tes!P45=0,"",RES_hhdet_in_tes!P45/RES_hhdet_in_fec!P45)</f>
        <v>0.6191716494305971</v>
      </c>
      <c r="Q45" s="111">
        <f>IF(RES_hhdet_in_tes!Q45=0,"",RES_hhdet_in_tes!Q45/RES_hhdet_in_fec!Q45)</f>
        <v>0.64458795065924868</v>
      </c>
      <c r="R45" s="111" t="str">
        <f>IF(RES_hhdet_in_tes!R45=0,"",RES_hhdet_in_tes!R45/RES_hhdet_in_fec!R45)</f>
        <v/>
      </c>
      <c r="S45" s="111" t="str">
        <f>IF(RES_hhdet_in_tes!S45=0,"",RES_hhdet_in_tes!S45/RES_hhdet_in_fec!S45)</f>
        <v/>
      </c>
      <c r="T45" s="111">
        <f>IF(RES_hhdet_in_tes!T45=0,"",RES_hhdet_in_tes!T45/RES_hhdet_in_fec!T45)</f>
        <v>0.66034159533399539</v>
      </c>
      <c r="U45" s="111">
        <f>IF(RES_hhdet_in_tes!U45=0,"",RES_hhdet_in_tes!U45/RES_hhdet_in_fec!U45)</f>
        <v>0.66078501759449915</v>
      </c>
      <c r="V45" s="111">
        <f>IF(RES_hhdet_in_tes!V45=0,"",RES_hhdet_in_tes!V45/RES_hhdet_in_fec!V45)</f>
        <v>0.66205842711677099</v>
      </c>
      <c r="W45" s="111">
        <f>IF(RES_hhdet_in_tes!W45=0,"",RES_hhdet_in_tes!W45/RES_hhdet_in_fec!W45)</f>
        <v>0.66382046366460401</v>
      </c>
      <c r="X45" s="111" t="str">
        <f>IF(RES_hhdet_in_tes!X45=0,"",RES_hhdet_in_tes!X45/RES_hhdet_in_fec!X45)</f>
        <v/>
      </c>
      <c r="Y45" s="111" t="str">
        <f>IF(RES_hhdet_in_tes!Y45=0,"",RES_hhdet_in_tes!Y45/RES_hhdet_in_fec!Y45)</f>
        <v/>
      </c>
      <c r="DA45" s="63" t="s">
        <v>3628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 t="str">
        <f>IF(RES_hhdet_in_tes!D46=0,"",RES_hhdet_in_tes!D46/RES_hhdet_in_fec!D46)</f>
        <v/>
      </c>
      <c r="E46" s="111" t="str">
        <f>IF(RES_hhdet_in_tes!E46=0,"",RES_hhdet_in_tes!E46/RES_hhdet_in_fec!E46)</f>
        <v/>
      </c>
      <c r="F46" s="111" t="str">
        <f>IF(RES_hhdet_in_tes!F46=0,"",RES_hhdet_in_tes!F46/RES_hhdet_in_fec!F46)</f>
        <v/>
      </c>
      <c r="G46" s="111">
        <f>IF(RES_hhdet_in_tes!G46=0,"",RES_hhdet_in_tes!G46/RES_hhdet_in_fec!G46)</f>
        <v>1</v>
      </c>
      <c r="H46" s="111">
        <f>IF(RES_hhdet_in_tes!H46=0,"",RES_hhdet_in_tes!H46/RES_hhdet_in_fec!H46)</f>
        <v>1</v>
      </c>
      <c r="I46" s="111">
        <f>IF(RES_hhdet_in_tes!I46=0,"",RES_hhdet_in_tes!I46/RES_hhdet_in_fec!I46)</f>
        <v>1</v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>
        <f>IF(RES_hhdet_in_tes!P46=0,"",RES_hhdet_in_tes!P46/RES_hhdet_in_fec!P46)</f>
        <v>1</v>
      </c>
      <c r="Q46" s="111">
        <f>IF(RES_hhdet_in_tes!Q46=0,"",RES_hhdet_in_tes!Q46/RES_hhdet_in_fec!Q46)</f>
        <v>1</v>
      </c>
      <c r="R46" s="111" t="str">
        <f>IF(RES_hhdet_in_tes!R46=0,"",RES_hhdet_in_tes!R46/RES_hhdet_in_fec!R46)</f>
        <v/>
      </c>
      <c r="S46" s="111" t="str">
        <f>IF(RES_hhdet_in_tes!S46=0,"",RES_hhdet_in_tes!S46/RES_hhdet_in_fec!S46)</f>
        <v/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X46" s="111" t="str">
        <f>IF(RES_hhdet_in_tes!X46=0,"",RES_hhdet_in_tes!X46/RES_hhdet_in_fec!X46)</f>
        <v/>
      </c>
      <c r="Y46" s="111" t="str">
        <f>IF(RES_hhdet_in_tes!Y46=0,"",RES_hhdet_in_tes!Y46/RES_hhdet_in_fec!Y46)</f>
        <v/>
      </c>
      <c r="DA46" s="63" t="s">
        <v>3629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2.5196060960540163</v>
      </c>
      <c r="D47" s="124" t="str">
        <f>IF(RES_hhdet_in_tes!D47=0,"",RES_hhdet_in_tes!D47/RES_hhdet_in_fec!D47)</f>
        <v/>
      </c>
      <c r="E47" s="124" t="str">
        <f>IF(RES_hhdet_in_tes!E47=0,"",RES_hhdet_in_tes!E47/RES_hhdet_in_fec!E47)</f>
        <v/>
      </c>
      <c r="F47" s="124" t="str">
        <f>IF(RES_hhdet_in_tes!F47=0,"",RES_hhdet_in_tes!F47/RES_hhdet_in_fec!F47)</f>
        <v/>
      </c>
      <c r="G47" s="124">
        <f>IF(RES_hhdet_in_tes!G47=0,"",RES_hhdet_in_tes!G47/RES_hhdet_in_fec!G47)</f>
        <v>2.9815436044992669</v>
      </c>
      <c r="H47" s="124">
        <f>IF(RES_hhdet_in_tes!H47=0,"",RES_hhdet_in_tes!H47/RES_hhdet_in_fec!H47)</f>
        <v>3.1006020206745131</v>
      </c>
      <c r="I47" s="124">
        <f>IF(RES_hhdet_in_tes!I47=0,"",RES_hhdet_in_tes!I47/RES_hhdet_in_fec!I47)</f>
        <v>3.2212915626098479</v>
      </c>
      <c r="J47" s="124" t="str">
        <f>IF(RES_hhdet_in_tes!J47=0,"",RES_hhdet_in_tes!J47/RES_hhdet_in_fec!J47)</f>
        <v/>
      </c>
      <c r="K47" s="124">
        <f>IF(RES_hhdet_in_tes!K47=0,"",RES_hhdet_in_tes!K47/RES_hhdet_in_fec!K47)</f>
        <v>3.4699576428175161</v>
      </c>
      <c r="L47" s="124">
        <f>IF(RES_hhdet_in_tes!L47=0,"",RES_hhdet_in_tes!L47/RES_hhdet_in_fec!L47)</f>
        <v>3.5985004578526185</v>
      </c>
      <c r="M47" s="124">
        <f>IF(RES_hhdet_in_tes!M47=0,"",RES_hhdet_in_tes!M47/RES_hhdet_in_fec!M47)</f>
        <v>3.745801049011789</v>
      </c>
      <c r="N47" s="124">
        <f>IF(RES_hhdet_in_tes!N47=0,"",RES_hhdet_in_tes!N47/RES_hhdet_in_fec!N47)</f>
        <v>3.9165880522410776</v>
      </c>
      <c r="O47" s="124">
        <f>IF(RES_hhdet_in_tes!O47=0,"",RES_hhdet_in_tes!O47/RES_hhdet_in_fec!O47)</f>
        <v>4.1105568004186619</v>
      </c>
      <c r="P47" s="124">
        <f>IF(RES_hhdet_in_tes!P47=0,"",RES_hhdet_in_tes!P47/RES_hhdet_in_fec!P47)</f>
        <v>4.308830254356768</v>
      </c>
      <c r="Q47" s="124">
        <f>IF(RES_hhdet_in_tes!Q47=0,"",RES_hhdet_in_tes!Q47/RES_hhdet_in_fec!Q47)</f>
        <v>4.4610020902864758</v>
      </c>
      <c r="R47" s="124" t="str">
        <f>IF(RES_hhdet_in_tes!R47=0,"",RES_hhdet_in_tes!R47/RES_hhdet_in_fec!R47)</f>
        <v/>
      </c>
      <c r="S47" s="124" t="str">
        <f>IF(RES_hhdet_in_tes!S47=0,"",RES_hhdet_in_tes!S47/RES_hhdet_in_fec!S47)</f>
        <v/>
      </c>
      <c r="T47" s="124">
        <f>IF(RES_hhdet_in_tes!T47=0,"",RES_hhdet_in_tes!T47/RES_hhdet_in_fec!T47)</f>
        <v>4.5017086423404846</v>
      </c>
      <c r="U47" s="124">
        <f>IF(RES_hhdet_in_tes!U47=0,"",RES_hhdet_in_tes!U47/RES_hhdet_in_fec!U47)</f>
        <v>4.5062315925687084</v>
      </c>
      <c r="V47" s="124">
        <f>IF(RES_hhdet_in_tes!V47=0,"",RES_hhdet_in_tes!V47/RES_hhdet_in_fec!V47)</f>
        <v>4.5191560878574197</v>
      </c>
      <c r="W47" s="124">
        <f>IF(RES_hhdet_in_tes!W47=0,"",RES_hhdet_in_tes!W47/RES_hhdet_in_fec!W47)</f>
        <v>4.5615767876266009</v>
      </c>
      <c r="X47" s="124" t="str">
        <f>IF(RES_hhdet_in_tes!X47=0,"",RES_hhdet_in_tes!X47/RES_hhdet_in_fec!X47)</f>
        <v/>
      </c>
      <c r="Y47" s="124" t="str">
        <f>IF(RES_hhdet_in_tes!Y47=0,"",RES_hhdet_in_tes!Y47/RES_hhdet_in_fec!Y47)</f>
        <v/>
      </c>
      <c r="DA47" s="130" t="s">
        <v>3630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2.5196060960540163</v>
      </c>
      <c r="D48" s="111" t="str">
        <f>IF(RES_hhdet_in_tes!D48=0,"",RES_hhdet_in_tes!D48/RES_hhdet_in_fec!D48)</f>
        <v/>
      </c>
      <c r="E48" s="111" t="str">
        <f>IF(RES_hhdet_in_tes!E48=0,"",RES_hhdet_in_tes!E48/RES_hhdet_in_fec!E48)</f>
        <v/>
      </c>
      <c r="F48" s="111" t="str">
        <f>IF(RES_hhdet_in_tes!F48=0,"",RES_hhdet_in_tes!F48/RES_hhdet_in_fec!F48)</f>
        <v/>
      </c>
      <c r="G48" s="111">
        <f>IF(RES_hhdet_in_tes!G48=0,"",RES_hhdet_in_tes!G48/RES_hhdet_in_fec!G48)</f>
        <v>2.9815436044992669</v>
      </c>
      <c r="H48" s="111">
        <f>IF(RES_hhdet_in_tes!H48=0,"",RES_hhdet_in_tes!H48/RES_hhdet_in_fec!H48)</f>
        <v>3.1006020206745131</v>
      </c>
      <c r="I48" s="111">
        <f>IF(RES_hhdet_in_tes!I48=0,"",RES_hhdet_in_tes!I48/RES_hhdet_in_fec!I48)</f>
        <v>3.2212915626098479</v>
      </c>
      <c r="J48" s="111" t="str">
        <f>IF(RES_hhdet_in_tes!J48=0,"",RES_hhdet_in_tes!J48/RES_hhdet_in_fec!J48)</f>
        <v/>
      </c>
      <c r="K48" s="111">
        <f>IF(RES_hhdet_in_tes!K48=0,"",RES_hhdet_in_tes!K48/RES_hhdet_in_fec!K48)</f>
        <v>3.4699576428175161</v>
      </c>
      <c r="L48" s="111">
        <f>IF(RES_hhdet_in_tes!L48=0,"",RES_hhdet_in_tes!L48/RES_hhdet_in_fec!L48)</f>
        <v>3.5985004578526185</v>
      </c>
      <c r="M48" s="111">
        <f>IF(RES_hhdet_in_tes!M48=0,"",RES_hhdet_in_tes!M48/RES_hhdet_in_fec!M48)</f>
        <v>3.745801049011789</v>
      </c>
      <c r="N48" s="111">
        <f>IF(RES_hhdet_in_tes!N48=0,"",RES_hhdet_in_tes!N48/RES_hhdet_in_fec!N48)</f>
        <v>3.9165880522410776</v>
      </c>
      <c r="O48" s="111">
        <f>IF(RES_hhdet_in_tes!O48=0,"",RES_hhdet_in_tes!O48/RES_hhdet_in_fec!O48)</f>
        <v>4.1105568004186619</v>
      </c>
      <c r="P48" s="111">
        <f>IF(RES_hhdet_in_tes!P48=0,"",RES_hhdet_in_tes!P48/RES_hhdet_in_fec!P48)</f>
        <v>4.308830254356768</v>
      </c>
      <c r="Q48" s="111">
        <f>IF(RES_hhdet_in_tes!Q48=0,"",RES_hhdet_in_tes!Q48/RES_hhdet_in_fec!Q48)</f>
        <v>4.4610020902864758</v>
      </c>
      <c r="R48" s="111" t="str">
        <f>IF(RES_hhdet_in_tes!R48=0,"",RES_hhdet_in_tes!R48/RES_hhdet_in_fec!R48)</f>
        <v/>
      </c>
      <c r="S48" s="111" t="str">
        <f>IF(RES_hhdet_in_tes!S48=0,"",RES_hhdet_in_tes!S48/RES_hhdet_in_fec!S48)</f>
        <v/>
      </c>
      <c r="T48" s="111">
        <f>IF(RES_hhdet_in_tes!T48=0,"",RES_hhdet_in_tes!T48/RES_hhdet_in_fec!T48)</f>
        <v>4.5017086423404846</v>
      </c>
      <c r="U48" s="111">
        <f>IF(RES_hhdet_in_tes!U48=0,"",RES_hhdet_in_tes!U48/RES_hhdet_in_fec!U48)</f>
        <v>4.5062315925687084</v>
      </c>
      <c r="V48" s="111">
        <f>IF(RES_hhdet_in_tes!V48=0,"",RES_hhdet_in_tes!V48/RES_hhdet_in_fec!V48)</f>
        <v>4.5191560878574197</v>
      </c>
      <c r="W48" s="111">
        <f>IF(RES_hhdet_in_tes!W48=0,"",RES_hhdet_in_tes!W48/RES_hhdet_in_fec!W48)</f>
        <v>4.5615767876266009</v>
      </c>
      <c r="X48" s="111" t="str">
        <f>IF(RES_hhdet_in_tes!X48=0,"",RES_hhdet_in_tes!X48/RES_hhdet_in_fec!X48)</f>
        <v/>
      </c>
      <c r="Y48" s="111" t="str">
        <f>IF(RES_hhdet_in_tes!Y48=0,"",RES_hhdet_in_tes!Y48/RES_hhdet_in_fec!Y48)</f>
        <v/>
      </c>
      <c r="DA48" s="63" t="s">
        <v>3631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0.54578412995463021</v>
      </c>
      <c r="D49" s="124" t="str">
        <f>IF(RES_hhdet_in_tes!D49=0,"",RES_hhdet_in_tes!D49/RES_hhdet_in_fec!D49)</f>
        <v/>
      </c>
      <c r="E49" s="124" t="str">
        <f>IF(RES_hhdet_in_tes!E49=0,"",RES_hhdet_in_tes!E49/RES_hhdet_in_fec!E49)</f>
        <v/>
      </c>
      <c r="F49" s="124" t="str">
        <f>IF(RES_hhdet_in_tes!F49=0,"",RES_hhdet_in_tes!F49/RES_hhdet_in_fec!F49)</f>
        <v/>
      </c>
      <c r="G49" s="124">
        <f>IF(RES_hhdet_in_tes!G49=0,"",RES_hhdet_in_tes!G49/RES_hhdet_in_fec!G49)</f>
        <v>0.54424517352924273</v>
      </c>
      <c r="H49" s="124">
        <f>IF(RES_hhdet_in_tes!H49=0,"",RES_hhdet_in_tes!H49/RES_hhdet_in_fec!H49)</f>
        <v>0.63863110610229767</v>
      </c>
      <c r="I49" s="124">
        <f>IF(RES_hhdet_in_tes!I49=0,"",RES_hhdet_in_tes!I49/RES_hhdet_in_fec!I49)</f>
        <v>0.54084388078318346</v>
      </c>
      <c r="J49" s="124">
        <f>IF(RES_hhdet_in_tes!J49=0,"",RES_hhdet_in_tes!J49/RES_hhdet_in_fec!J49)</f>
        <v>0.53496358659818755</v>
      </c>
      <c r="K49" s="124">
        <f>IF(RES_hhdet_in_tes!K49=0,"",RES_hhdet_in_tes!K49/RES_hhdet_in_fec!K49)</f>
        <v>0.53986384241434238</v>
      </c>
      <c r="L49" s="124">
        <f>IF(RES_hhdet_in_tes!L49=0,"",RES_hhdet_in_tes!L49/RES_hhdet_in_fec!L49)</f>
        <v>0.54720030917491536</v>
      </c>
      <c r="M49" s="124">
        <f>IF(RES_hhdet_in_tes!M49=0,"",RES_hhdet_in_tes!M49/RES_hhdet_in_fec!M49)</f>
        <v>0.56206515944517677</v>
      </c>
      <c r="N49" s="124">
        <f>IF(RES_hhdet_in_tes!N49=0,"",RES_hhdet_in_tes!N49/RES_hhdet_in_fec!N49)</f>
        <v>0.5803517884844831</v>
      </c>
      <c r="O49" s="124">
        <f>IF(RES_hhdet_in_tes!O49=0,"",RES_hhdet_in_tes!O49/RES_hhdet_in_fec!O49)</f>
        <v>0.60865928710396466</v>
      </c>
      <c r="P49" s="124">
        <f>IF(RES_hhdet_in_tes!P49=0,"",RES_hhdet_in_tes!P49/RES_hhdet_in_fec!P49)</f>
        <v>0.6584791844993485</v>
      </c>
      <c r="Q49" s="124">
        <f>IF(RES_hhdet_in_tes!Q49=0,"",RES_hhdet_in_tes!Q49/RES_hhdet_in_fec!Q49)</f>
        <v>0.68795008522157874</v>
      </c>
      <c r="R49" s="124" t="str">
        <f>IF(RES_hhdet_in_tes!R49=0,"",RES_hhdet_in_tes!R49/RES_hhdet_in_fec!R49)</f>
        <v/>
      </c>
      <c r="S49" s="124" t="str">
        <f>IF(RES_hhdet_in_tes!S49=0,"",RES_hhdet_in_tes!S49/RES_hhdet_in_fec!S49)</f>
        <v/>
      </c>
      <c r="T49" s="124">
        <f>IF(RES_hhdet_in_tes!T49=0,"",RES_hhdet_in_tes!T49/RES_hhdet_in_fec!T49)</f>
        <v>0.75083230072852292</v>
      </c>
      <c r="U49" s="124">
        <f>IF(RES_hhdet_in_tes!U49=0,"",RES_hhdet_in_tes!U49/RES_hhdet_in_fec!U49)</f>
        <v>0.77290199048281349</v>
      </c>
      <c r="V49" s="124">
        <f>IF(RES_hhdet_in_tes!V49=0,"",RES_hhdet_in_tes!V49/RES_hhdet_in_fec!V49)</f>
        <v>0.78748220881348185</v>
      </c>
      <c r="W49" s="124">
        <f>IF(RES_hhdet_in_tes!W49=0,"",RES_hhdet_in_tes!W49/RES_hhdet_in_fec!W49)</f>
        <v>0.79726179011987985</v>
      </c>
      <c r="X49" s="124" t="str">
        <f>IF(RES_hhdet_in_tes!X49=0,"",RES_hhdet_in_tes!X49/RES_hhdet_in_fec!X49)</f>
        <v/>
      </c>
      <c r="Y49" s="124" t="str">
        <f>IF(RES_hhdet_in_tes!Y49=0,"",RES_hhdet_in_tes!Y49/RES_hhdet_in_fec!Y49)</f>
        <v/>
      </c>
      <c r="DA49" s="130" t="s">
        <v>3632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0.51361365621409627</v>
      </c>
      <c r="D50" s="111" t="str">
        <f>IF(RES_hhdet_in_tes!D50=0,"",RES_hhdet_in_tes!D50/RES_hhdet_in_fec!D50)</f>
        <v/>
      </c>
      <c r="E50" s="111" t="str">
        <f>IF(RES_hhdet_in_tes!E50=0,"",RES_hhdet_in_tes!E50/RES_hhdet_in_fec!E50)</f>
        <v/>
      </c>
      <c r="F50" s="111" t="str">
        <f>IF(RES_hhdet_in_tes!F50=0,"",RES_hhdet_in_tes!F50/RES_hhdet_in_fec!F50)</f>
        <v/>
      </c>
      <c r="G50" s="111">
        <f>IF(RES_hhdet_in_tes!G50=0,"",RES_hhdet_in_tes!G50/RES_hhdet_in_fec!G50)</f>
        <v>0.52411257644226594</v>
      </c>
      <c r="H50" s="111">
        <f>IF(RES_hhdet_in_tes!H50=0,"",RES_hhdet_in_tes!H50/RES_hhdet_in_fec!H50)</f>
        <v>0.52732126604878493</v>
      </c>
      <c r="I50" s="111">
        <f>IF(RES_hhdet_in_tes!I50=0,"",RES_hhdet_in_tes!I50/RES_hhdet_in_fec!I50)</f>
        <v>0.5308542048325765</v>
      </c>
      <c r="J50" s="111">
        <f>IF(RES_hhdet_in_tes!J50=0,"",RES_hhdet_in_tes!J50/RES_hhdet_in_fec!J50)</f>
        <v>0.53496358659818755</v>
      </c>
      <c r="K50" s="111">
        <f>IF(RES_hhdet_in_tes!K50=0,"",RES_hhdet_in_tes!K50/RES_hhdet_in_fec!K50)</f>
        <v>0.53986384241434238</v>
      </c>
      <c r="L50" s="111">
        <f>IF(RES_hhdet_in_tes!L50=0,"",RES_hhdet_in_tes!L50/RES_hhdet_in_fec!L50)</f>
        <v>0.54561234138315284</v>
      </c>
      <c r="M50" s="111">
        <f>IF(RES_hhdet_in_tes!M50=0,"",RES_hhdet_in_tes!M50/RES_hhdet_in_fec!M50)</f>
        <v>0.55733102103393284</v>
      </c>
      <c r="N50" s="111">
        <f>IF(RES_hhdet_in_tes!N50=0,"",RES_hhdet_in_tes!N50/RES_hhdet_in_fec!N50)</f>
        <v>0.5766479480871497</v>
      </c>
      <c r="O50" s="111">
        <f>IF(RES_hhdet_in_tes!O50=0,"",RES_hhdet_in_tes!O50/RES_hhdet_in_fec!O50)</f>
        <v>0.60488815492128856</v>
      </c>
      <c r="P50" s="111">
        <f>IF(RES_hhdet_in_tes!P50=0,"",RES_hhdet_in_tes!P50/RES_hhdet_in_fec!P50)</f>
        <v>0.639132452185321</v>
      </c>
      <c r="Q50" s="111">
        <f>IF(RES_hhdet_in_tes!Q50=0,"",RES_hhdet_in_tes!Q50/RES_hhdet_in_fec!Q50)</f>
        <v>0.66996470182749734</v>
      </c>
      <c r="R50" s="111" t="str">
        <f>IF(RES_hhdet_in_tes!R50=0,"",RES_hhdet_in_tes!R50/RES_hhdet_in_fec!R50)</f>
        <v/>
      </c>
      <c r="S50" s="111" t="str">
        <f>IF(RES_hhdet_in_tes!S50=0,"",RES_hhdet_in_tes!S50/RES_hhdet_in_fec!S50)</f>
        <v/>
      </c>
      <c r="T50" s="111">
        <f>IF(RES_hhdet_in_tes!T50=0,"",RES_hhdet_in_tes!T50/RES_hhdet_in_fec!T50)</f>
        <v>0.7252904196480473</v>
      </c>
      <c r="U50" s="111">
        <f>IF(RES_hhdet_in_tes!U50=0,"",RES_hhdet_in_tes!U50/RES_hhdet_in_fec!U50)</f>
        <v>0.73951122830528837</v>
      </c>
      <c r="V50" s="111">
        <f>IF(RES_hhdet_in_tes!V50=0,"",RES_hhdet_in_tes!V50/RES_hhdet_in_fec!V50)</f>
        <v>0.75070620267687782</v>
      </c>
      <c r="W50" s="111">
        <f>IF(RES_hhdet_in_tes!W50=0,"",RES_hhdet_in_tes!W50/RES_hhdet_in_fec!W50)</f>
        <v>0.75758722723356631</v>
      </c>
      <c r="X50" s="111" t="str">
        <f>IF(RES_hhdet_in_tes!X50=0,"",RES_hhdet_in_tes!X50/RES_hhdet_in_fec!X50)</f>
        <v/>
      </c>
      <c r="Y50" s="111" t="str">
        <f>IF(RES_hhdet_in_tes!Y50=0,"",RES_hhdet_in_tes!Y50/RES_hhdet_in_fec!Y50)</f>
        <v/>
      </c>
      <c r="DA50" s="63" t="s">
        <v>3633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 t="str">
        <f>IF(RES_hhdet_in_tes!D51=0,"",RES_hhdet_in_tes!D51/RES_hhdet_in_fec!D51)</f>
        <v/>
      </c>
      <c r="E51" s="111" t="str">
        <f>IF(RES_hhdet_in_tes!E51=0,"",RES_hhdet_in_tes!E51/RES_hhdet_in_fec!E51)</f>
        <v/>
      </c>
      <c r="F51" s="111" t="str">
        <f>IF(RES_hhdet_in_tes!F51=0,"",RES_hhdet_in_tes!F51/RES_hhdet_in_fec!F51)</f>
        <v/>
      </c>
      <c r="G51" s="111">
        <f>IF(RES_hhdet_in_tes!G51=0,"",RES_hhdet_in_tes!G51/RES_hhdet_in_fec!G51)</f>
        <v>0.64676601235897224</v>
      </c>
      <c r="H51" s="111" t="str">
        <f>IF(RES_hhdet_in_tes!H51=0,"",RES_hhdet_in_tes!H51/RES_hhdet_in_fec!H51)</f>
        <v/>
      </c>
      <c r="I51" s="111">
        <f>IF(RES_hhdet_in_tes!I51=0,"",RES_hhdet_in_tes!I51/RES_hhdet_in_fec!I51)</f>
        <v>0.64774504676312916</v>
      </c>
      <c r="J51" s="111" t="str">
        <f>IF(RES_hhdet_in_tes!J51=0,"",RES_hhdet_in_tes!J51/RES_hhdet_in_fec!J51)</f>
        <v/>
      </c>
      <c r="K51" s="111" t="str">
        <f>IF(RES_hhdet_in_tes!K51=0,"",RES_hhdet_in_tes!K51/RES_hhdet_in_fec!K51)</f>
        <v/>
      </c>
      <c r="L51" s="111" t="str">
        <f>IF(RES_hhdet_in_tes!L51=0,"",RES_hhdet_in_tes!L51/RES_hhdet_in_fec!L51)</f>
        <v/>
      </c>
      <c r="M51" s="111">
        <f>IF(RES_hhdet_in_tes!M51=0,"",RES_hhdet_in_tes!M51/RES_hhdet_in_fec!M51)</f>
        <v>0.68107546000392138</v>
      </c>
      <c r="N51" s="111">
        <f>IF(RES_hhdet_in_tes!N51=0,"",RES_hhdet_in_tes!N51/RES_hhdet_in_fec!N51)</f>
        <v>0.69936476507001899</v>
      </c>
      <c r="O51" s="111">
        <f>IF(RES_hhdet_in_tes!O51=0,"",RES_hhdet_in_tes!O51/RES_hhdet_in_fec!O51)</f>
        <v>0.71285528784558272</v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 t="str">
        <f>IF(RES_hhdet_in_tes!S51=0,"",RES_hhdet_in_tes!S51/RES_hhdet_in_fec!S51)</f>
        <v/>
      </c>
      <c r="T51" s="111" t="str">
        <f>IF(RES_hhdet_in_tes!T51=0,"",RES_hhdet_in_tes!T51/RES_hhdet_in_fec!T51)</f>
        <v/>
      </c>
      <c r="U51" s="111" t="str">
        <f>IF(RES_hhdet_in_tes!U51=0,"",RES_hhdet_in_tes!U51/RES_hhdet_in_fec!U51)</f>
        <v/>
      </c>
      <c r="V51" s="111">
        <f>IF(RES_hhdet_in_tes!V51=0,"",RES_hhdet_in_tes!V51/RES_hhdet_in_fec!V51)</f>
        <v>0.81403350002629227</v>
      </c>
      <c r="W51" s="111" t="str">
        <f>IF(RES_hhdet_in_tes!W51=0,"",RES_hhdet_in_tes!W51/RES_hhdet_in_fec!W51)</f>
        <v/>
      </c>
      <c r="X51" s="111" t="str">
        <f>IF(RES_hhdet_in_tes!X51=0,"",RES_hhdet_in_tes!X51/RES_hhdet_in_fec!X51)</f>
        <v/>
      </c>
      <c r="Y51" s="111" t="str">
        <f>IF(RES_hhdet_in_tes!Y51=0,"",RES_hhdet_in_tes!Y51/RES_hhdet_in_fec!Y51)</f>
        <v/>
      </c>
      <c r="DA51" s="63" t="s">
        <v>3634</v>
      </c>
    </row>
    <row r="52" spans="1:105" ht="12" customHeight="1" x14ac:dyDescent="0.25">
      <c r="A52" s="100" t="s">
        <v>211</v>
      </c>
      <c r="B52" s="112"/>
      <c r="C52" s="112" t="str">
        <f>IF(RES_hhdet_in_tes!C52=0,"",RES_hhdet_in_tes!C52/RES_hhdet_in_fec!C52)</f>
        <v/>
      </c>
      <c r="D52" s="112" t="str">
        <f>IF(RES_hhdet_in_tes!D52=0,"",RES_hhdet_in_tes!D52/RES_hhdet_in_fec!D52)</f>
        <v/>
      </c>
      <c r="E52" s="112" t="str">
        <f>IF(RES_hhdet_in_tes!E52=0,"",RES_hhdet_in_tes!E52/RES_hhdet_in_fec!E52)</f>
        <v/>
      </c>
      <c r="F52" s="112" t="str">
        <f>IF(RES_hhdet_in_tes!F52=0,"",RES_hhdet_in_tes!F52/RES_hhdet_in_fec!F52)</f>
        <v/>
      </c>
      <c r="G52" s="112">
        <f>IF(RES_hhdet_in_tes!G52=0,"",RES_hhdet_in_tes!G52/RES_hhdet_in_fec!G52)</f>
        <v>0.52411257644226594</v>
      </c>
      <c r="H52" s="112" t="str">
        <f>IF(RES_hhdet_in_tes!H52=0,"",RES_hhdet_in_tes!H52/RES_hhdet_in_fec!H52)</f>
        <v/>
      </c>
      <c r="I52" s="112">
        <f>IF(RES_hhdet_in_tes!I52=0,"",RES_hhdet_in_tes!I52/RES_hhdet_in_fec!I52)</f>
        <v>0.5308542048325765</v>
      </c>
      <c r="J52" s="112" t="str">
        <f>IF(RES_hhdet_in_tes!J52=0,"",RES_hhdet_in_tes!J52/RES_hhdet_in_fec!J52)</f>
        <v/>
      </c>
      <c r="K52" s="112" t="str">
        <f>IF(RES_hhdet_in_tes!K52=0,"",RES_hhdet_in_tes!K52/RES_hhdet_in_fec!K52)</f>
        <v/>
      </c>
      <c r="L52" s="112" t="str">
        <f>IF(RES_hhdet_in_tes!L52=0,"",RES_hhdet_in_tes!L52/RES_hhdet_in_fec!L52)</f>
        <v/>
      </c>
      <c r="M52" s="112">
        <f>IF(RES_hhdet_in_tes!M52=0,"",RES_hhdet_in_tes!M52/RES_hhdet_in_fec!M52)</f>
        <v>0.55733102103393284</v>
      </c>
      <c r="N52" s="112">
        <f>IF(RES_hhdet_in_tes!N52=0,"",RES_hhdet_in_tes!N52/RES_hhdet_in_fec!N52)</f>
        <v>0.5766479480871497</v>
      </c>
      <c r="O52" s="112">
        <f>IF(RES_hhdet_in_tes!O52=0,"",RES_hhdet_in_tes!O52/RES_hhdet_in_fec!O52)</f>
        <v>0.60488815492128856</v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 t="str">
        <f>IF(RES_hhdet_in_tes!S52=0,"",RES_hhdet_in_tes!S52/RES_hhdet_in_fec!S52)</f>
        <v/>
      </c>
      <c r="T52" s="112" t="str">
        <f>IF(RES_hhdet_in_tes!T52=0,"",RES_hhdet_in_tes!T52/RES_hhdet_in_fec!T52)</f>
        <v/>
      </c>
      <c r="U52" s="112" t="str">
        <f>IF(RES_hhdet_in_tes!U52=0,"",RES_hhdet_in_tes!U52/RES_hhdet_in_fec!U52)</f>
        <v/>
      </c>
      <c r="V52" s="112">
        <f>IF(RES_hhdet_in_tes!V52=0,"",RES_hhdet_in_tes!V52/RES_hhdet_in_fec!V52)</f>
        <v>0.75070620267687782</v>
      </c>
      <c r="W52" s="112" t="str">
        <f>IF(RES_hhdet_in_tes!W52=0,"",RES_hhdet_in_tes!W52/RES_hhdet_in_fec!W52)</f>
        <v/>
      </c>
      <c r="X52" s="112" t="str">
        <f>IF(RES_hhdet_in_tes!X52=0,"",RES_hhdet_in_tes!X52/RES_hhdet_in_fec!X52)</f>
        <v/>
      </c>
      <c r="Y52" s="112" t="str">
        <f>IF(RES_hhdet_in_tes!Y52=0,"",RES_hhdet_in_tes!Y52/RES_hhdet_in_fec!Y52)</f>
        <v/>
      </c>
      <c r="DA52" s="131" t="s">
        <v>3635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 t="str">
        <f>IF(RES_hhdet_in_tes!D53=0,"",RES_hhdet_in_tes!D53/RES_hhdet_in_fec!D53)</f>
        <v/>
      </c>
      <c r="E53" s="113" t="str">
        <f>IF(RES_hhdet_in_tes!E53=0,"",RES_hhdet_in_tes!E53/RES_hhdet_in_fec!E53)</f>
        <v/>
      </c>
      <c r="F53" s="113" t="str">
        <f>IF(RES_hhdet_in_tes!F53=0,"",RES_hhdet_in_tes!F53/RES_hhdet_in_fec!F53)</f>
        <v/>
      </c>
      <c r="G53" s="113">
        <f>IF(RES_hhdet_in_tes!G53=0,"",RES_hhdet_in_tes!G53/RES_hhdet_in_fec!G53)</f>
        <v>1</v>
      </c>
      <c r="H53" s="113" t="str">
        <f>IF(RES_hhdet_in_tes!H53=0,"",RES_hhdet_in_tes!H53/RES_hhdet_in_fec!H53)</f>
        <v/>
      </c>
      <c r="I53" s="113">
        <f>IF(RES_hhdet_in_tes!I53=0,"",RES_hhdet_in_tes!I53/RES_hhdet_in_fec!I53)</f>
        <v>1</v>
      </c>
      <c r="J53" s="113" t="str">
        <f>IF(RES_hhdet_in_tes!J53=0,"",RES_hhdet_in_tes!J53/RES_hhdet_in_fec!J53)</f>
        <v/>
      </c>
      <c r="K53" s="113" t="str">
        <f>IF(RES_hhdet_in_tes!K53=0,"",RES_hhdet_in_tes!K53/RES_hhdet_in_fec!K53)</f>
        <v/>
      </c>
      <c r="L53" s="113" t="str">
        <f>IF(RES_hhdet_in_tes!L53=0,"",RES_hhdet_in_tes!L53/RES_hhdet_in_fec!L53)</f>
        <v/>
      </c>
      <c r="M53" s="113">
        <f>IF(RES_hhdet_in_tes!M53=0,"",RES_hhdet_in_tes!M53/RES_hhdet_in_fec!M53)</f>
        <v>1</v>
      </c>
      <c r="N53" s="113">
        <f>IF(RES_hhdet_in_tes!N53=0,"",RES_hhdet_in_tes!N53/RES_hhdet_in_fec!N53)</f>
        <v>1</v>
      </c>
      <c r="O53" s="113">
        <f>IF(RES_hhdet_in_tes!O53=0,"",RES_hhdet_in_tes!O53/RES_hhdet_in_fec!O53)</f>
        <v>1</v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 t="str">
        <f>IF(RES_hhdet_in_tes!S53=0,"",RES_hhdet_in_tes!S53/RES_hhdet_in_fec!S53)</f>
        <v/>
      </c>
      <c r="T53" s="113" t="str">
        <f>IF(RES_hhdet_in_tes!T53=0,"",RES_hhdet_in_tes!T53/RES_hhdet_in_fec!T53)</f>
        <v/>
      </c>
      <c r="U53" s="113" t="str">
        <f>IF(RES_hhdet_in_tes!U53=0,"",RES_hhdet_in_tes!U53/RES_hhdet_in_fec!U53)</f>
        <v/>
      </c>
      <c r="V53" s="113">
        <f>IF(RES_hhdet_in_tes!V53=0,"",RES_hhdet_in_tes!V53/RES_hhdet_in_fec!V53)</f>
        <v>1</v>
      </c>
      <c r="W53" s="113" t="str">
        <f>IF(RES_hhdet_in_tes!W53=0,"",RES_hhdet_in_tes!W53/RES_hhdet_in_fec!W53)</f>
        <v/>
      </c>
      <c r="X53" s="113" t="str">
        <f>IF(RES_hhdet_in_tes!X53=0,"",RES_hhdet_in_tes!X53/RES_hhdet_in_fec!X53)</f>
        <v/>
      </c>
      <c r="Y53" s="113" t="str">
        <f>IF(RES_hhdet_in_tes!Y53=0,"",RES_hhdet_in_tes!Y53/RES_hhdet_in_fec!Y53)</f>
        <v/>
      </c>
      <c r="DA53" s="132" t="s">
        <v>3636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0.63777735990167705</v>
      </c>
      <c r="D54" s="112" t="str">
        <f>IF(RES_hhdet_in_tes!D54=0,"",RES_hhdet_in_tes!D54/RES_hhdet_in_fec!D54)</f>
        <v/>
      </c>
      <c r="E54" s="112" t="str">
        <f>IF(RES_hhdet_in_tes!E54=0,"",RES_hhdet_in_tes!E54/RES_hhdet_in_fec!E54)</f>
        <v/>
      </c>
      <c r="F54" s="112" t="str">
        <f>IF(RES_hhdet_in_tes!F54=0,"",RES_hhdet_in_tes!F54/RES_hhdet_in_fec!F54)</f>
        <v/>
      </c>
      <c r="G54" s="112">
        <f>IF(RES_hhdet_in_tes!G54=0,"",RES_hhdet_in_tes!G54/RES_hhdet_in_fec!G54)</f>
        <v>0.64456087295687747</v>
      </c>
      <c r="H54" s="112">
        <f>IF(RES_hhdet_in_tes!H54=0,"",RES_hhdet_in_tes!H54/RES_hhdet_in_fec!H54)</f>
        <v>0.64652794401758096</v>
      </c>
      <c r="I54" s="112">
        <f>IF(RES_hhdet_in_tes!I54=0,"",RES_hhdet_in_tes!I54/RES_hhdet_in_fec!I54)</f>
        <v>0.64864762132245923</v>
      </c>
      <c r="J54" s="112" t="str">
        <f>IF(RES_hhdet_in_tes!J54=0,"",RES_hhdet_in_tes!J54/RES_hhdet_in_fec!J54)</f>
        <v/>
      </c>
      <c r="K54" s="112" t="str">
        <f>IF(RES_hhdet_in_tes!K54=0,"",RES_hhdet_in_tes!K54/RES_hhdet_in_fec!K54)</f>
        <v/>
      </c>
      <c r="L54" s="112">
        <f>IF(RES_hhdet_in_tes!L54=0,"",RES_hhdet_in_tes!L54/RES_hhdet_in_fec!L54)</f>
        <v>0.65699627514746251</v>
      </c>
      <c r="M54" s="112">
        <f>IF(RES_hhdet_in_tes!M54=0,"",RES_hhdet_in_tes!M54/RES_hhdet_in_fec!M54)</f>
        <v>0.66305264508820161</v>
      </c>
      <c r="N54" s="112">
        <f>IF(RES_hhdet_in_tes!N54=0,"",RES_hhdet_in_tes!N54/RES_hhdet_in_fec!N54)</f>
        <v>0.67303905367158423</v>
      </c>
      <c r="O54" s="112">
        <f>IF(RES_hhdet_in_tes!O54=0,"",RES_hhdet_in_tes!O54/RES_hhdet_in_fec!O54)</f>
        <v>0.68826702861600153</v>
      </c>
      <c r="P54" s="112">
        <f>IF(RES_hhdet_in_tes!P54=0,"",RES_hhdet_in_tes!P54/RES_hhdet_in_fec!P54)</f>
        <v>0.7080146072900888</v>
      </c>
      <c r="Q54" s="112">
        <f>IF(RES_hhdet_in_tes!Q54=0,"",RES_hhdet_in_tes!Q54/RES_hhdet_in_fec!Q54)</f>
        <v>0.72706681922615402</v>
      </c>
      <c r="R54" s="112" t="str">
        <f>IF(RES_hhdet_in_tes!R54=0,"",RES_hhdet_in_tes!R54/RES_hhdet_in_fec!R54)</f>
        <v/>
      </c>
      <c r="S54" s="112" t="str">
        <f>IF(RES_hhdet_in_tes!S54=0,"",RES_hhdet_in_tes!S54/RES_hhdet_in_fec!S54)</f>
        <v/>
      </c>
      <c r="T54" s="112">
        <f>IF(RES_hhdet_in_tes!T54=0,"",RES_hhdet_in_tes!T54/RES_hhdet_in_fec!T54)</f>
        <v>0.7648461891418219</v>
      </c>
      <c r="U54" s="112">
        <f>IF(RES_hhdet_in_tes!U54=0,"",RES_hhdet_in_tes!U54/RES_hhdet_in_fec!U54)</f>
        <v>0.77726837134583748</v>
      </c>
      <c r="V54" s="112">
        <f>IF(RES_hhdet_in_tes!V54=0,"",RES_hhdet_in_tes!V54/RES_hhdet_in_fec!V54)</f>
        <v>0.78947172537227106</v>
      </c>
      <c r="W54" s="112">
        <f>IF(RES_hhdet_in_tes!W54=0,"",RES_hhdet_in_tes!W54/RES_hhdet_in_fec!W54)</f>
        <v>0.80061743604394375</v>
      </c>
      <c r="X54" s="112" t="str">
        <f>IF(RES_hhdet_in_tes!X54=0,"",RES_hhdet_in_tes!X54/RES_hhdet_in_fec!X54)</f>
        <v/>
      </c>
      <c r="Y54" s="112" t="str">
        <f>IF(RES_hhdet_in_tes!Y54=0,"",RES_hhdet_in_tes!Y54/RES_hhdet_in_fec!Y54)</f>
        <v/>
      </c>
      <c r="DA54" s="131" t="s">
        <v>3637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0.71596221903551638</v>
      </c>
      <c r="D55" s="113" t="str">
        <f>IF(RES_hhdet_in_tes!D55=0,"",RES_hhdet_in_tes!D55/RES_hhdet_in_fec!D55)</f>
        <v/>
      </c>
      <c r="E55" s="113" t="str">
        <f>IF(RES_hhdet_in_tes!E55=0,"",RES_hhdet_in_tes!E55/RES_hhdet_in_fec!E55)</f>
        <v/>
      </c>
      <c r="F55" s="113" t="str">
        <f>IF(RES_hhdet_in_tes!F55=0,"",RES_hhdet_in_tes!F55/RES_hhdet_in_fec!F55)</f>
        <v/>
      </c>
      <c r="G55" s="113">
        <f>IF(RES_hhdet_in_tes!G55=0,"",RES_hhdet_in_tes!G55/RES_hhdet_in_fec!G55)</f>
        <v>0.75097901729076966</v>
      </c>
      <c r="H55" s="113">
        <f>IF(RES_hhdet_in_tes!H55=0,"",RES_hhdet_in_tes!H55/RES_hhdet_in_fec!H55)</f>
        <v>0.74584458969628076</v>
      </c>
      <c r="I55" s="113">
        <f>IF(RES_hhdet_in_tes!I55=0,"",RES_hhdet_in_tes!I55/RES_hhdet_in_fec!I55)</f>
        <v>0.74998411403062482</v>
      </c>
      <c r="J55" s="113" t="str">
        <f>IF(RES_hhdet_in_tes!J55=0,"",RES_hhdet_in_tes!J55/RES_hhdet_in_fec!J55)</f>
        <v/>
      </c>
      <c r="K55" s="113" t="str">
        <f>IF(RES_hhdet_in_tes!K55=0,"",RES_hhdet_in_tes!K55/RES_hhdet_in_fec!K55)</f>
        <v/>
      </c>
      <c r="L55" s="113">
        <f>IF(RES_hhdet_in_tes!L55=0,"",RES_hhdet_in_tes!L55/RES_hhdet_in_fec!L55)</f>
        <v>0.76163157718557029</v>
      </c>
      <c r="M55" s="113">
        <f>IF(RES_hhdet_in_tes!M55=0,"",RES_hhdet_in_tes!M55/RES_hhdet_in_fec!M55)</f>
        <v>0.76948182051062097</v>
      </c>
      <c r="N55" s="113">
        <f>IF(RES_hhdet_in_tes!N55=0,"",RES_hhdet_in_tes!N55/RES_hhdet_in_fec!N55)</f>
        <v>0.77854709721226811</v>
      </c>
      <c r="O55" s="113">
        <f>IF(RES_hhdet_in_tes!O55=0,"",RES_hhdet_in_tes!O55/RES_hhdet_in_fec!O55)</f>
        <v>0.78168403928334051</v>
      </c>
      <c r="P55" s="113">
        <f>IF(RES_hhdet_in_tes!P55=0,"",RES_hhdet_in_tes!P55/RES_hhdet_in_fec!P55)</f>
        <v>0.79667740661470243</v>
      </c>
      <c r="Q55" s="113">
        <f>IF(RES_hhdet_in_tes!Q55=0,"",RES_hhdet_in_tes!Q55/RES_hhdet_in_fec!Q55)</f>
        <v>0.80482229133688921</v>
      </c>
      <c r="R55" s="113" t="str">
        <f>IF(RES_hhdet_in_tes!R55=0,"",RES_hhdet_in_tes!R55/RES_hhdet_in_fec!R55)</f>
        <v/>
      </c>
      <c r="S55" s="113" t="str">
        <f>IF(RES_hhdet_in_tes!S55=0,"",RES_hhdet_in_tes!S55/RES_hhdet_in_fec!S55)</f>
        <v/>
      </c>
      <c r="T55" s="113">
        <f>IF(RES_hhdet_in_tes!T55=0,"",RES_hhdet_in_tes!T55/RES_hhdet_in_fec!T55)</f>
        <v>0.82566924262990882</v>
      </c>
      <c r="U55" s="113">
        <f>IF(RES_hhdet_in_tes!U55=0,"",RES_hhdet_in_tes!U55/RES_hhdet_in_fec!U55)</f>
        <v>0.83464350980712687</v>
      </c>
      <c r="V55" s="113">
        <f>IF(RES_hhdet_in_tes!V55=0,"",RES_hhdet_in_tes!V55/RES_hhdet_in_fec!V55)</f>
        <v>0.84498689403516092</v>
      </c>
      <c r="W55" s="113">
        <f>IF(RES_hhdet_in_tes!W55=0,"",RES_hhdet_in_tes!W55/RES_hhdet_in_fec!W55)</f>
        <v>0.84771185809023053</v>
      </c>
      <c r="X55" s="113" t="str">
        <f>IF(RES_hhdet_in_tes!X55=0,"",RES_hhdet_in_tes!X55/RES_hhdet_in_fec!X55)</f>
        <v/>
      </c>
      <c r="Y55" s="113" t="str">
        <f>IF(RES_hhdet_in_tes!Y55=0,"",RES_hhdet_in_tes!Y55/RES_hhdet_in_fec!Y55)</f>
        <v/>
      </c>
      <c r="DA55" s="132" t="s">
        <v>3638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0.63777735990167705</v>
      </c>
      <c r="D56" s="111" t="str">
        <f>IF(RES_hhdet_in_tes!D56=0,"",RES_hhdet_in_tes!D56/RES_hhdet_in_fec!D56)</f>
        <v/>
      </c>
      <c r="E56" s="111" t="str">
        <f>IF(RES_hhdet_in_tes!E56=0,"",RES_hhdet_in_tes!E56/RES_hhdet_in_fec!E56)</f>
        <v/>
      </c>
      <c r="F56" s="111" t="str">
        <f>IF(RES_hhdet_in_tes!F56=0,"",RES_hhdet_in_tes!F56/RES_hhdet_in_fec!F56)</f>
        <v/>
      </c>
      <c r="G56" s="111">
        <f>IF(RES_hhdet_in_tes!G56=0,"",RES_hhdet_in_tes!G56/RES_hhdet_in_fec!G56)</f>
        <v>0.64456087295687747</v>
      </c>
      <c r="H56" s="111">
        <f>IF(RES_hhdet_in_tes!H56=0,"",RES_hhdet_in_tes!H56/RES_hhdet_in_fec!H56)</f>
        <v>0.64652794401758096</v>
      </c>
      <c r="I56" s="111">
        <f>IF(RES_hhdet_in_tes!I56=0,"",RES_hhdet_in_tes!I56/RES_hhdet_in_fec!I56)</f>
        <v>0.64864762132245912</v>
      </c>
      <c r="J56" s="111" t="str">
        <f>IF(RES_hhdet_in_tes!J56=0,"",RES_hhdet_in_tes!J56/RES_hhdet_in_fec!J56)</f>
        <v/>
      </c>
      <c r="K56" s="111" t="str">
        <f>IF(RES_hhdet_in_tes!K56=0,"",RES_hhdet_in_tes!K56/RES_hhdet_in_fec!K56)</f>
        <v/>
      </c>
      <c r="L56" s="111">
        <f>IF(RES_hhdet_in_tes!L56=0,"",RES_hhdet_in_tes!L56/RES_hhdet_in_fec!L56)</f>
        <v>0.65699627514746251</v>
      </c>
      <c r="M56" s="111">
        <f>IF(RES_hhdet_in_tes!M56=0,"",RES_hhdet_in_tes!M56/RES_hhdet_in_fec!M56)</f>
        <v>0.66305264508820161</v>
      </c>
      <c r="N56" s="111">
        <f>IF(RES_hhdet_in_tes!N56=0,"",RES_hhdet_in_tes!N56/RES_hhdet_in_fec!N56)</f>
        <v>0.67303905367158412</v>
      </c>
      <c r="O56" s="111">
        <f>IF(RES_hhdet_in_tes!O56=0,"",RES_hhdet_in_tes!O56/RES_hhdet_in_fec!O56)</f>
        <v>0.68826702861600153</v>
      </c>
      <c r="P56" s="111">
        <f>IF(RES_hhdet_in_tes!P56=0,"",RES_hhdet_in_tes!P56/RES_hhdet_in_fec!P56)</f>
        <v>0.7080146072900888</v>
      </c>
      <c r="Q56" s="111">
        <f>IF(RES_hhdet_in_tes!Q56=0,"",RES_hhdet_in_tes!Q56/RES_hhdet_in_fec!Q56)</f>
        <v>0.72706681922615402</v>
      </c>
      <c r="R56" s="111" t="str">
        <f>IF(RES_hhdet_in_tes!R56=0,"",RES_hhdet_in_tes!R56/RES_hhdet_in_fec!R56)</f>
        <v/>
      </c>
      <c r="S56" s="111" t="str">
        <f>IF(RES_hhdet_in_tes!S56=0,"",RES_hhdet_in_tes!S56/RES_hhdet_in_fec!S56)</f>
        <v/>
      </c>
      <c r="T56" s="111">
        <f>IF(RES_hhdet_in_tes!T56=0,"",RES_hhdet_in_tes!T56/RES_hhdet_in_fec!T56)</f>
        <v>0.7648461891418219</v>
      </c>
      <c r="U56" s="111">
        <f>IF(RES_hhdet_in_tes!U56=0,"",RES_hhdet_in_tes!U56/RES_hhdet_in_fec!U56)</f>
        <v>0.77726837134583748</v>
      </c>
      <c r="V56" s="111">
        <f>IF(RES_hhdet_in_tes!V56=0,"",RES_hhdet_in_tes!V56/RES_hhdet_in_fec!V56)</f>
        <v>0.78947172537227106</v>
      </c>
      <c r="W56" s="111">
        <f>IF(RES_hhdet_in_tes!W56=0,"",RES_hhdet_in_tes!W56/RES_hhdet_in_fec!W56)</f>
        <v>0.80061743604394375</v>
      </c>
      <c r="X56" s="111" t="str">
        <f>IF(RES_hhdet_in_tes!X56=0,"",RES_hhdet_in_tes!X56/RES_hhdet_in_fec!X56)</f>
        <v/>
      </c>
      <c r="Y56" s="111" t="str">
        <f>IF(RES_hhdet_in_tes!Y56=0,"",RES_hhdet_in_tes!Y56/RES_hhdet_in_fec!Y56)</f>
        <v/>
      </c>
      <c r="DA56" s="63" t="s">
        <v>3639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 t="str">
        <f>IF(RES_hhdet_in_tes!D57=0,"",RES_hhdet_in_tes!D57/RES_hhdet_in_fec!D57)</f>
        <v/>
      </c>
      <c r="E57" s="111" t="str">
        <f>IF(RES_hhdet_in_tes!E57=0,"",RES_hhdet_in_tes!E57/RES_hhdet_in_fec!E57)</f>
        <v/>
      </c>
      <c r="F57" s="111" t="str">
        <f>IF(RES_hhdet_in_tes!F57=0,"",RES_hhdet_in_tes!F57/RES_hhdet_in_fec!F57)</f>
        <v/>
      </c>
      <c r="G57" s="111">
        <f>IF(RES_hhdet_in_tes!G57=0,"",RES_hhdet_in_tes!G57/RES_hhdet_in_fec!G57)</f>
        <v>1</v>
      </c>
      <c r="H57" s="111">
        <f>IF(RES_hhdet_in_tes!H57=0,"",RES_hhdet_in_tes!H57/RES_hhdet_in_fec!H57)</f>
        <v>1</v>
      </c>
      <c r="I57" s="111">
        <f>IF(RES_hhdet_in_tes!I57=0,"",RES_hhdet_in_tes!I57/RES_hhdet_in_fec!I57)</f>
        <v>1</v>
      </c>
      <c r="J57" s="111" t="str">
        <f>IF(RES_hhdet_in_tes!J57=0,"",RES_hhdet_in_tes!J57/RES_hhdet_in_fec!J57)</f>
        <v/>
      </c>
      <c r="K57" s="111" t="str">
        <f>IF(RES_hhdet_in_tes!K57=0,"",RES_hhdet_in_tes!K57/RES_hhdet_in_fec!K57)</f>
        <v/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>
        <f>IF(RES_hhdet_in_tes!P57=0,"",RES_hhdet_in_tes!P57/RES_hhdet_in_fec!P57)</f>
        <v>1</v>
      </c>
      <c r="Q57" s="111">
        <f>IF(RES_hhdet_in_tes!Q57=0,"",RES_hhdet_in_tes!Q57/RES_hhdet_in_fec!Q57)</f>
        <v>1</v>
      </c>
      <c r="R57" s="111" t="str">
        <f>IF(RES_hhdet_in_tes!R57=0,"",RES_hhdet_in_tes!R57/RES_hhdet_in_fec!R57)</f>
        <v/>
      </c>
      <c r="S57" s="111" t="str">
        <f>IF(RES_hhdet_in_tes!S57=0,"",RES_hhdet_in_tes!S57/RES_hhdet_in_fec!S57)</f>
        <v/>
      </c>
      <c r="T57" s="111">
        <f>IF(RES_hhdet_in_tes!T57=0,"",RES_hhdet_in_tes!T57/RES_hhdet_in_fec!T57)</f>
        <v>1</v>
      </c>
      <c r="U57" s="111">
        <f>IF(RES_hhdet_in_tes!U57=0,"",RES_hhdet_in_tes!U57/RES_hhdet_in_fec!U57)</f>
        <v>1</v>
      </c>
      <c r="V57" s="111">
        <f>IF(RES_hhdet_in_tes!V57=0,"",RES_hhdet_in_tes!V57/RES_hhdet_in_fec!V57)</f>
        <v>1</v>
      </c>
      <c r="W57" s="111">
        <f>IF(RES_hhdet_in_tes!W57=0,"",RES_hhdet_in_tes!W57/RES_hhdet_in_fec!W57)</f>
        <v>1</v>
      </c>
      <c r="X57" s="111" t="str">
        <f>IF(RES_hhdet_in_tes!X57=0,"",RES_hhdet_in_tes!X57/RES_hhdet_in_fec!X57)</f>
        <v/>
      </c>
      <c r="Y57" s="111" t="str">
        <f>IF(RES_hhdet_in_tes!Y57=0,"",RES_hhdet_in_tes!Y57/RES_hhdet_in_fec!Y57)</f>
        <v/>
      </c>
      <c r="DA57" s="63" t="s">
        <v>3640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0.78077884139307907</v>
      </c>
      <c r="D58" s="124" t="str">
        <f>IF(RES_hhdet_in_tes!D58=0,"",RES_hhdet_in_tes!D58/RES_hhdet_in_fec!D58)</f>
        <v/>
      </c>
      <c r="E58" s="124" t="str">
        <f>IF(RES_hhdet_in_tes!E58=0,"",RES_hhdet_in_tes!E58/RES_hhdet_in_fec!E58)</f>
        <v/>
      </c>
      <c r="F58" s="124" t="str">
        <f>IF(RES_hhdet_in_tes!F58=0,"",RES_hhdet_in_tes!F58/RES_hhdet_in_fec!F58)</f>
        <v/>
      </c>
      <c r="G58" s="124">
        <f>IF(RES_hhdet_in_tes!G58=0,"",RES_hhdet_in_tes!G58/RES_hhdet_in_fec!G58)</f>
        <v>0.78584860467754869</v>
      </c>
      <c r="H58" s="124">
        <f>IF(RES_hhdet_in_tes!H58=0,"",RES_hhdet_in_tes!H58/RES_hhdet_in_fec!H58)</f>
        <v>0.78722047189316624</v>
      </c>
      <c r="I58" s="124">
        <f>IF(RES_hhdet_in_tes!I58=0,"",RES_hhdet_in_tes!I58/RES_hhdet_in_fec!I58)</f>
        <v>0.78865032287244119</v>
      </c>
      <c r="J58" s="124">
        <f>IF(RES_hhdet_in_tes!J58=0,"",RES_hhdet_in_tes!J58/RES_hhdet_in_fec!J58)</f>
        <v>0.79018325609821816</v>
      </c>
      <c r="K58" s="124">
        <f>IF(RES_hhdet_in_tes!K58=0,"",RES_hhdet_in_tes!K58/RES_hhdet_in_fec!K58)</f>
        <v>0.791857617143227</v>
      </c>
      <c r="L58" s="124">
        <f>IF(RES_hhdet_in_tes!L58=0,"",RES_hhdet_in_tes!L58/RES_hhdet_in_fec!L58)</f>
        <v>0.79368366502026122</v>
      </c>
      <c r="M58" s="124">
        <f>IF(RES_hhdet_in_tes!M58=0,"",RES_hhdet_in_tes!M58/RES_hhdet_in_fec!M58)</f>
        <v>0.79629450996862894</v>
      </c>
      <c r="N58" s="124">
        <f>IF(RES_hhdet_in_tes!N58=0,"",RES_hhdet_in_tes!N58/RES_hhdet_in_fec!N58)</f>
        <v>0.79987039245611058</v>
      </c>
      <c r="O58" s="124">
        <f>IF(RES_hhdet_in_tes!O58=0,"",RES_hhdet_in_tes!O58/RES_hhdet_in_fec!O58)</f>
        <v>0.8048387233157297</v>
      </c>
      <c r="P58" s="124">
        <f>IF(RES_hhdet_in_tes!P58=0,"",RES_hhdet_in_tes!P58/RES_hhdet_in_fec!P58)</f>
        <v>0.81140913441847884</v>
      </c>
      <c r="Q58" s="124">
        <f>IF(RES_hhdet_in_tes!Q58=0,"",RES_hhdet_in_tes!Q58/RES_hhdet_in_fec!Q58)</f>
        <v>0.81991131047103061</v>
      </c>
      <c r="R58" s="124" t="str">
        <f>IF(RES_hhdet_in_tes!R58=0,"",RES_hhdet_in_tes!R58/RES_hhdet_in_fec!R58)</f>
        <v/>
      </c>
      <c r="S58" s="124" t="str">
        <f>IF(RES_hhdet_in_tes!S58=0,"",RES_hhdet_in_tes!S58/RES_hhdet_in_fec!S58)</f>
        <v/>
      </c>
      <c r="T58" s="124">
        <f>IF(RES_hhdet_in_tes!T58=0,"",RES_hhdet_in_tes!T58/RES_hhdet_in_fec!T58)</f>
        <v>0.86154329947261332</v>
      </c>
      <c r="U58" s="124">
        <f>IF(RES_hhdet_in_tes!U58=0,"",RES_hhdet_in_tes!U58/RES_hhdet_in_fec!U58)</f>
        <v>0.8764376151954768</v>
      </c>
      <c r="V58" s="124">
        <f>IF(RES_hhdet_in_tes!V58=0,"",RES_hhdet_in_tes!V58/RES_hhdet_in_fec!V58)</f>
        <v>0.88884141100721969</v>
      </c>
      <c r="W58" s="124">
        <f>IF(RES_hhdet_in_tes!W58=0,"",RES_hhdet_in_tes!W58/RES_hhdet_in_fec!W58)</f>
        <v>0.89812949053367508</v>
      </c>
      <c r="X58" s="124" t="str">
        <f>IF(RES_hhdet_in_tes!X58=0,"",RES_hhdet_in_tes!X58/RES_hhdet_in_fec!X58)</f>
        <v/>
      </c>
      <c r="Y58" s="124" t="str">
        <f>IF(RES_hhdet_in_tes!Y58=0,"",RES_hhdet_in_tes!Y58/RES_hhdet_in_fec!Y58)</f>
        <v/>
      </c>
      <c r="DA58" s="130" t="s">
        <v>3641</v>
      </c>
    </row>
    <row r="59" spans="1:105" ht="12" customHeight="1" x14ac:dyDescent="0.25">
      <c r="A59" s="97" t="s">
        <v>50</v>
      </c>
      <c r="B59" s="111"/>
      <c r="C59" s="111" t="str">
        <f>IF(RES_hhdet_in_tes!C59=0,"",RES_hhdet_in_tes!C59/RES_hhdet_in_fec!C59)</f>
        <v/>
      </c>
      <c r="D59" s="111" t="str">
        <f>IF(RES_hhdet_in_tes!D59=0,"",RES_hhdet_in_tes!D59/RES_hhdet_in_fec!D59)</f>
        <v/>
      </c>
      <c r="E59" s="111" t="str">
        <f>IF(RES_hhdet_in_tes!E59=0,"",RES_hhdet_in_tes!E59/RES_hhdet_in_fec!E59)</f>
        <v/>
      </c>
      <c r="F59" s="111" t="str">
        <f>IF(RES_hhdet_in_tes!F59=0,"",RES_hhdet_in_tes!F59/RES_hhdet_in_fec!F59)</f>
        <v/>
      </c>
      <c r="G59" s="111" t="str">
        <f>IF(RES_hhdet_in_tes!G59=0,"",RES_hhdet_in_tes!G59/RES_hhdet_in_fec!G59)</f>
        <v/>
      </c>
      <c r="H59" s="111" t="str">
        <f>IF(RES_hhdet_in_tes!H59=0,"",RES_hhdet_in_tes!H59/RES_hhdet_in_fec!H59)</f>
        <v/>
      </c>
      <c r="I59" s="111" t="str">
        <f>IF(RES_hhdet_in_tes!I59=0,"",RES_hhdet_in_tes!I59/RES_hhdet_in_fec!I59)</f>
        <v/>
      </c>
      <c r="J59" s="111" t="str">
        <f>IF(RES_hhdet_in_tes!J59=0,"",RES_hhdet_in_tes!J59/RES_hhdet_in_fec!J59)</f>
        <v/>
      </c>
      <c r="K59" s="111" t="str">
        <f>IF(RES_hhdet_in_tes!K59=0,"",RES_hhdet_in_tes!K59/RES_hhdet_in_fec!K59)</f>
        <v/>
      </c>
      <c r="L59" s="111" t="str">
        <f>IF(RES_hhdet_in_tes!L59=0,"",RES_hhdet_in_tes!L59/RES_hhdet_in_fec!L59)</f>
        <v/>
      </c>
      <c r="M59" s="111" t="str">
        <f>IF(RES_hhdet_in_tes!M59=0,"",RES_hhdet_in_tes!M59/RES_hhdet_in_fec!M59)</f>
        <v/>
      </c>
      <c r="N59" s="111" t="str">
        <f>IF(RES_hhdet_in_tes!N59=0,"",RES_hhdet_in_tes!N59/RES_hhdet_in_fec!N59)</f>
        <v/>
      </c>
      <c r="O59" s="111" t="str">
        <f>IF(RES_hhdet_in_tes!O59=0,"",RES_hhdet_in_tes!O59/RES_hhdet_in_fec!O59)</f>
        <v/>
      </c>
      <c r="P59" s="111" t="str">
        <f>IF(RES_hhdet_in_tes!P59=0,"",RES_hhdet_in_tes!P59/RES_hhdet_in_fec!P59)</f>
        <v/>
      </c>
      <c r="Q59" s="111" t="str">
        <f>IF(RES_hhdet_in_tes!Q59=0,"",RES_hhdet_in_tes!Q59/RES_hhdet_in_fec!Q59)</f>
        <v/>
      </c>
      <c r="R59" s="111" t="str">
        <f>IF(RES_hhdet_in_tes!R59=0,"",RES_hhdet_in_tes!R59/RES_hhdet_in_fec!R59)</f>
        <v/>
      </c>
      <c r="S59" s="111" t="str">
        <f>IF(RES_hhdet_in_tes!S59=0,"",RES_hhdet_in_tes!S59/RES_hhdet_in_fec!S59)</f>
        <v/>
      </c>
      <c r="T59" s="111" t="str">
        <f>IF(RES_hhdet_in_tes!T59=0,"",RES_hhdet_in_tes!T59/RES_hhdet_in_fec!T59)</f>
        <v/>
      </c>
      <c r="U59" s="111" t="str">
        <f>IF(RES_hhdet_in_tes!U59=0,"",RES_hhdet_in_tes!U59/RES_hhdet_in_fec!U59)</f>
        <v/>
      </c>
      <c r="V59" s="111" t="str">
        <f>IF(RES_hhdet_in_tes!V59=0,"",RES_hhdet_in_tes!V59/RES_hhdet_in_fec!V59)</f>
        <v/>
      </c>
      <c r="W59" s="111" t="str">
        <f>IF(RES_hhdet_in_tes!W59=0,"",RES_hhdet_in_tes!W59/RES_hhdet_in_fec!W59)</f>
        <v/>
      </c>
      <c r="X59" s="111" t="str">
        <f>IF(RES_hhdet_in_tes!X59=0,"",RES_hhdet_in_tes!X59/RES_hhdet_in_fec!X59)</f>
        <v/>
      </c>
      <c r="Y59" s="111" t="str">
        <f>IF(RES_hhdet_in_tes!Y59=0,"",RES_hhdet_in_tes!Y59/RES_hhdet_in_fec!Y59)</f>
        <v/>
      </c>
      <c r="DA59" s="63" t="s">
        <v>3642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0.78077884139307907</v>
      </c>
      <c r="D60" s="45" t="str">
        <f>IF(RES_hhdet_in_tes!D60=0,"",RES_hhdet_in_tes!D60/RES_hhdet_in_fec!D60)</f>
        <v/>
      </c>
      <c r="E60" s="45" t="str">
        <f>IF(RES_hhdet_in_tes!E60=0,"",RES_hhdet_in_tes!E60/RES_hhdet_in_fec!E60)</f>
        <v/>
      </c>
      <c r="F60" s="45" t="str">
        <f>IF(RES_hhdet_in_tes!F60=0,"",RES_hhdet_in_tes!F60/RES_hhdet_in_fec!F60)</f>
        <v/>
      </c>
      <c r="G60" s="45">
        <f>IF(RES_hhdet_in_tes!G60=0,"",RES_hhdet_in_tes!G60/RES_hhdet_in_fec!G60)</f>
        <v>0.78584860467754869</v>
      </c>
      <c r="H60" s="45">
        <f>IF(RES_hhdet_in_tes!H60=0,"",RES_hhdet_in_tes!H60/RES_hhdet_in_fec!H60)</f>
        <v>0.78722047189316624</v>
      </c>
      <c r="I60" s="45">
        <f>IF(RES_hhdet_in_tes!I60=0,"",RES_hhdet_in_tes!I60/RES_hhdet_in_fec!I60)</f>
        <v>0.78865032287244119</v>
      </c>
      <c r="J60" s="45">
        <f>IF(RES_hhdet_in_tes!J60=0,"",RES_hhdet_in_tes!J60/RES_hhdet_in_fec!J60)</f>
        <v>0.79018325609821816</v>
      </c>
      <c r="K60" s="45">
        <f>IF(RES_hhdet_in_tes!K60=0,"",RES_hhdet_in_tes!K60/RES_hhdet_in_fec!K60)</f>
        <v>0.791857617143227</v>
      </c>
      <c r="L60" s="45">
        <f>IF(RES_hhdet_in_tes!L60=0,"",RES_hhdet_in_tes!L60/RES_hhdet_in_fec!L60)</f>
        <v>0.79368366502026122</v>
      </c>
      <c r="M60" s="45">
        <f>IF(RES_hhdet_in_tes!M60=0,"",RES_hhdet_in_tes!M60/RES_hhdet_in_fec!M60)</f>
        <v>0.79629450996862894</v>
      </c>
      <c r="N60" s="45">
        <f>IF(RES_hhdet_in_tes!N60=0,"",RES_hhdet_in_tes!N60/RES_hhdet_in_fec!N60)</f>
        <v>0.79987039245611058</v>
      </c>
      <c r="O60" s="45">
        <f>IF(RES_hhdet_in_tes!O60=0,"",RES_hhdet_in_tes!O60/RES_hhdet_in_fec!O60)</f>
        <v>0.8048387233157297</v>
      </c>
      <c r="P60" s="45">
        <f>IF(RES_hhdet_in_tes!P60=0,"",RES_hhdet_in_tes!P60/RES_hhdet_in_fec!P60)</f>
        <v>0.81140913441847884</v>
      </c>
      <c r="Q60" s="45">
        <f>IF(RES_hhdet_in_tes!Q60=0,"",RES_hhdet_in_tes!Q60/RES_hhdet_in_fec!Q60)</f>
        <v>0.81991131047103061</v>
      </c>
      <c r="R60" s="45" t="str">
        <f>IF(RES_hhdet_in_tes!R60=0,"",RES_hhdet_in_tes!R60/RES_hhdet_in_fec!R60)</f>
        <v/>
      </c>
      <c r="S60" s="45" t="str">
        <f>IF(RES_hhdet_in_tes!S60=0,"",RES_hhdet_in_tes!S60/RES_hhdet_in_fec!S60)</f>
        <v/>
      </c>
      <c r="T60" s="45">
        <f>IF(RES_hhdet_in_tes!T60=0,"",RES_hhdet_in_tes!T60/RES_hhdet_in_fec!T60)</f>
        <v>0.86154329947261332</v>
      </c>
      <c r="U60" s="45">
        <f>IF(RES_hhdet_in_tes!U60=0,"",RES_hhdet_in_tes!U60/RES_hhdet_in_fec!U60)</f>
        <v>0.8764376151954768</v>
      </c>
      <c r="V60" s="45">
        <f>IF(RES_hhdet_in_tes!V60=0,"",RES_hhdet_in_tes!V60/RES_hhdet_in_fec!V60)</f>
        <v>0.88884141100721969</v>
      </c>
      <c r="W60" s="45">
        <f>IF(RES_hhdet_in_tes!W60=0,"",RES_hhdet_in_tes!W60/RES_hhdet_in_fec!W60)</f>
        <v>0.89812949053367508</v>
      </c>
      <c r="X60" s="45" t="str">
        <f>IF(RES_hhdet_in_tes!X60=0,"",RES_hhdet_in_tes!X60/RES_hhdet_in_fec!X60)</f>
        <v/>
      </c>
      <c r="Y60" s="45" t="str">
        <f>IF(RES_hhdet_in_tes!Y60=0,"",RES_hhdet_in_tes!Y60/RES_hhdet_in_fec!Y60)</f>
        <v/>
      </c>
      <c r="DA60" s="60" t="s">
        <v>3643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0.53290492259672761</v>
      </c>
      <c r="D62" s="119" t="str">
        <f>IF(RES_hhdet_in_tes!D62=0,"",RES_hhdet_in_tes!D62/RES_hhdet_in_fec!D62)</f>
        <v/>
      </c>
      <c r="E62" s="119" t="str">
        <f>IF(RES_hhdet_in_tes!E62=0,"",RES_hhdet_in_tes!E62/RES_hhdet_in_fec!E62)</f>
        <v/>
      </c>
      <c r="F62" s="119" t="str">
        <f>IF(RES_hhdet_in_tes!F62=0,"",RES_hhdet_in_tes!F62/RES_hhdet_in_fec!F62)</f>
        <v/>
      </c>
      <c r="G62" s="119" t="str">
        <f>IF(RES_hhdet_in_tes!G62=0,"",RES_hhdet_in_tes!G62/RES_hhdet_in_fec!G62)</f>
        <v/>
      </c>
      <c r="H62" s="119">
        <f>IF(RES_hhdet_in_tes!H62=0,"",RES_hhdet_in_tes!H62/RES_hhdet_in_fec!H62)</f>
        <v>0.55838018006581447</v>
      </c>
      <c r="I62" s="119">
        <f>IF(RES_hhdet_in_tes!I62=0,"",RES_hhdet_in_tes!I62/RES_hhdet_in_fec!I62)</f>
        <v>0.56155551058300734</v>
      </c>
      <c r="J62" s="119">
        <f>IF(RES_hhdet_in_tes!J62=0,"",RES_hhdet_in_tes!J62/RES_hhdet_in_fec!J62)</f>
        <v>0.56684723900235545</v>
      </c>
      <c r="K62" s="119">
        <f>IF(RES_hhdet_in_tes!K62=0,"",RES_hhdet_in_tes!K62/RES_hhdet_in_fec!K62)</f>
        <v>0.57356709103114811</v>
      </c>
      <c r="L62" s="119">
        <f>IF(RES_hhdet_in_tes!L62=0,"",RES_hhdet_in_tes!L62/RES_hhdet_in_fec!L62)</f>
        <v>0.58038802112483545</v>
      </c>
      <c r="M62" s="119" t="str">
        <f>IF(RES_hhdet_in_tes!M62=0,"",RES_hhdet_in_tes!M62/RES_hhdet_in_fec!M62)</f>
        <v/>
      </c>
      <c r="N62" s="119" t="str">
        <f>IF(RES_hhdet_in_tes!N62=0,"",RES_hhdet_in_tes!N62/RES_hhdet_in_fec!N62)</f>
        <v/>
      </c>
      <c r="O62" s="119">
        <f>IF(RES_hhdet_in_tes!O62=0,"",RES_hhdet_in_tes!O62/RES_hhdet_in_fec!O62)</f>
        <v>0.64595487514136918</v>
      </c>
      <c r="P62" s="119">
        <f>IF(RES_hhdet_in_tes!P62=0,"",RES_hhdet_in_tes!P62/RES_hhdet_in_fec!P62)</f>
        <v>0.68179525085312365</v>
      </c>
      <c r="Q62" s="119">
        <f>IF(RES_hhdet_in_tes!Q62=0,"",RES_hhdet_in_tes!Q62/RES_hhdet_in_fec!Q62)</f>
        <v>0.71009761464118659</v>
      </c>
      <c r="R62" s="119" t="str">
        <f>IF(RES_hhdet_in_tes!R62=0,"",RES_hhdet_in_tes!R62/RES_hhdet_in_fec!R62)</f>
        <v/>
      </c>
      <c r="S62" s="119" t="str">
        <f>IF(RES_hhdet_in_tes!S62=0,"",RES_hhdet_in_tes!S62/RES_hhdet_in_fec!S62)</f>
        <v/>
      </c>
      <c r="T62" s="119" t="str">
        <f>IF(RES_hhdet_in_tes!T62=0,"",RES_hhdet_in_tes!T62/RES_hhdet_in_fec!T62)</f>
        <v/>
      </c>
      <c r="U62" s="119" t="str">
        <f>IF(RES_hhdet_in_tes!U62=0,"",RES_hhdet_in_tes!U62/RES_hhdet_in_fec!U62)</f>
        <v/>
      </c>
      <c r="V62" s="119" t="str">
        <f>IF(RES_hhdet_in_tes!V62=0,"",RES_hhdet_in_tes!V62/RES_hhdet_in_fec!V62)</f>
        <v/>
      </c>
      <c r="W62" s="119" t="str">
        <f>IF(RES_hhdet_in_tes!W62=0,"",RES_hhdet_in_tes!W62/RES_hhdet_in_fec!W62)</f>
        <v/>
      </c>
      <c r="X62" s="119">
        <f>IF(RES_hhdet_in_tes!X62=0,"",RES_hhdet_in_tes!X62/RES_hhdet_in_fec!X62)</f>
        <v>0.77633246614508145</v>
      </c>
      <c r="Y62" s="119">
        <f>IF(RES_hhdet_in_tes!Y62=0,"",RES_hhdet_in_tes!Y62/RES_hhdet_in_fec!Y62)</f>
        <v>0.77948405124369902</v>
      </c>
      <c r="DA62" s="129" t="s">
        <v>3644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0.52929551096600191</v>
      </c>
      <c r="D63" s="124" t="str">
        <f>IF(RES_hhdet_in_tes!D63=0,"",RES_hhdet_in_tes!D63/RES_hhdet_in_fec!D63)</f>
        <v/>
      </c>
      <c r="E63" s="124" t="str">
        <f>IF(RES_hhdet_in_tes!E63=0,"",RES_hhdet_in_tes!E63/RES_hhdet_in_fec!E63)</f>
        <v/>
      </c>
      <c r="F63" s="124" t="str">
        <f>IF(RES_hhdet_in_tes!F63=0,"",RES_hhdet_in_tes!F63/RES_hhdet_in_fec!F63)</f>
        <v/>
      </c>
      <c r="G63" s="124" t="str">
        <f>IF(RES_hhdet_in_tes!G63=0,"",RES_hhdet_in_tes!G63/RES_hhdet_in_fec!G63)</f>
        <v/>
      </c>
      <c r="H63" s="124">
        <f>IF(RES_hhdet_in_tes!H63=0,"",RES_hhdet_in_tes!H63/RES_hhdet_in_fec!H63)</f>
        <v>0.55180835237318282</v>
      </c>
      <c r="I63" s="124">
        <f>IF(RES_hhdet_in_tes!I63=0,"",RES_hhdet_in_tes!I63/RES_hhdet_in_fec!I63)</f>
        <v>0.55695853802848372</v>
      </c>
      <c r="J63" s="124">
        <f>IF(RES_hhdet_in_tes!J63=0,"",RES_hhdet_in_tes!J63/RES_hhdet_in_fec!J63)</f>
        <v>0.56267305198468043</v>
      </c>
      <c r="K63" s="124">
        <f>IF(RES_hhdet_in_tes!K63=0,"",RES_hhdet_in_tes!K63/RES_hhdet_in_fec!K63)</f>
        <v>0.56911370361578661</v>
      </c>
      <c r="L63" s="124">
        <f>IF(RES_hhdet_in_tes!L63=0,"",RES_hhdet_in_tes!L63/RES_hhdet_in_fec!L63)</f>
        <v>0.57641964012799607</v>
      </c>
      <c r="M63" s="124" t="str">
        <f>IF(RES_hhdet_in_tes!M63=0,"",RES_hhdet_in_tes!M63/RES_hhdet_in_fec!M63)</f>
        <v/>
      </c>
      <c r="N63" s="124" t="str">
        <f>IF(RES_hhdet_in_tes!N63=0,"",RES_hhdet_in_tes!N63/RES_hhdet_in_fec!N63)</f>
        <v/>
      </c>
      <c r="O63" s="124">
        <f>IF(RES_hhdet_in_tes!O63=0,"",RES_hhdet_in_tes!O63/RES_hhdet_in_fec!O63)</f>
        <v>0.64177872468504571</v>
      </c>
      <c r="P63" s="124">
        <f>IF(RES_hhdet_in_tes!P63=0,"",RES_hhdet_in_tes!P63/RES_hhdet_in_fec!P63)</f>
        <v>0.67760509615481213</v>
      </c>
      <c r="Q63" s="124">
        <f>IF(RES_hhdet_in_tes!Q63=0,"",RES_hhdet_in_tes!Q63/RES_hhdet_in_fec!Q63)</f>
        <v>0.70781332770206595</v>
      </c>
      <c r="R63" s="124" t="str">
        <f>IF(RES_hhdet_in_tes!R63=0,"",RES_hhdet_in_tes!R63/RES_hhdet_in_fec!R63)</f>
        <v/>
      </c>
      <c r="S63" s="124" t="str">
        <f>IF(RES_hhdet_in_tes!S63=0,"",RES_hhdet_in_tes!S63/RES_hhdet_in_fec!S63)</f>
        <v/>
      </c>
      <c r="T63" s="124" t="str">
        <f>IF(RES_hhdet_in_tes!T63=0,"",RES_hhdet_in_tes!T63/RES_hhdet_in_fec!T63)</f>
        <v/>
      </c>
      <c r="U63" s="124" t="str">
        <f>IF(RES_hhdet_in_tes!U63=0,"",RES_hhdet_in_tes!U63/RES_hhdet_in_fec!U63)</f>
        <v/>
      </c>
      <c r="V63" s="124" t="str">
        <f>IF(RES_hhdet_in_tes!V63=0,"",RES_hhdet_in_tes!V63/RES_hhdet_in_fec!V63)</f>
        <v/>
      </c>
      <c r="W63" s="124" t="str">
        <f>IF(RES_hhdet_in_tes!W63=0,"",RES_hhdet_in_tes!W63/RES_hhdet_in_fec!W63)</f>
        <v/>
      </c>
      <c r="X63" s="124">
        <f>IF(RES_hhdet_in_tes!X63=0,"",RES_hhdet_in_tes!X63/RES_hhdet_in_fec!X63)</f>
        <v>0.76991397958479402</v>
      </c>
      <c r="Y63" s="124">
        <f>IF(RES_hhdet_in_tes!Y63=0,"",RES_hhdet_in_tes!Y63/RES_hhdet_in_fec!Y63)</f>
        <v>0.77257109701534099</v>
      </c>
      <c r="DA63" s="130" t="s">
        <v>3645</v>
      </c>
    </row>
    <row r="64" spans="1:105" ht="12" customHeight="1" x14ac:dyDescent="0.25">
      <c r="A64" s="97" t="s">
        <v>212</v>
      </c>
      <c r="B64" s="111"/>
      <c r="C64" s="111">
        <f>IF(RES_hhdet_in_tes!C64=0,"",RES_hhdet_in_tes!C64/RES_hhdet_in_fec!C64)</f>
        <v>0.52349325583641459</v>
      </c>
      <c r="D64" s="111" t="str">
        <f>IF(RES_hhdet_in_tes!D64=0,"",RES_hhdet_in_tes!D64/RES_hhdet_in_fec!D64)</f>
        <v/>
      </c>
      <c r="E64" s="111" t="str">
        <f>IF(RES_hhdet_in_tes!E64=0,"",RES_hhdet_in_tes!E64/RES_hhdet_in_fec!E64)</f>
        <v/>
      </c>
      <c r="F64" s="111" t="str">
        <f>IF(RES_hhdet_in_tes!F64=0,"",RES_hhdet_in_tes!F64/RES_hhdet_in_fec!F64)</f>
        <v/>
      </c>
      <c r="G64" s="111" t="str">
        <f>IF(RES_hhdet_in_tes!G64=0,"",RES_hhdet_in_tes!G64/RES_hhdet_in_fec!G64)</f>
        <v/>
      </c>
      <c r="H64" s="111">
        <f>IF(RES_hhdet_in_tes!H64=0,"",RES_hhdet_in_tes!H64/RES_hhdet_in_fec!H64)</f>
        <v>0.54669461850512768</v>
      </c>
      <c r="I64" s="111">
        <f>IF(RES_hhdet_in_tes!I64=0,"",RES_hhdet_in_tes!I64/RES_hhdet_in_fec!I64)</f>
        <v>0.55196737516623129</v>
      </c>
      <c r="J64" s="111">
        <f>IF(RES_hhdet_in_tes!J64=0,"",RES_hhdet_in_tes!J64/RES_hhdet_in_fec!J64)</f>
        <v>0.55777085106617985</v>
      </c>
      <c r="K64" s="111">
        <f>IF(RES_hhdet_in_tes!K64=0,"",RES_hhdet_in_tes!K64/RES_hhdet_in_fec!K64)</f>
        <v>0.56432304190795224</v>
      </c>
      <c r="L64" s="111">
        <f>IF(RES_hhdet_in_tes!L64=0,"",RES_hhdet_in_tes!L64/RES_hhdet_in_fec!L64)</f>
        <v>0.57167842887382925</v>
      </c>
      <c r="M64" s="111" t="str">
        <f>IF(RES_hhdet_in_tes!M64=0,"",RES_hhdet_in_tes!M64/RES_hhdet_in_fec!M64)</f>
        <v/>
      </c>
      <c r="N64" s="111" t="str">
        <f>IF(RES_hhdet_in_tes!N64=0,"",RES_hhdet_in_tes!N64/RES_hhdet_in_fec!N64)</f>
        <v/>
      </c>
      <c r="O64" s="111">
        <f>IF(RES_hhdet_in_tes!O64=0,"",RES_hhdet_in_tes!O64/RES_hhdet_in_fec!O64)</f>
        <v>0.63749370866666433</v>
      </c>
      <c r="P64" s="111">
        <f>IF(RES_hhdet_in_tes!P64=0,"",RES_hhdet_in_tes!P64/RES_hhdet_in_fec!P64)</f>
        <v>0.67359434923242612</v>
      </c>
      <c r="Q64" s="111">
        <f>IF(RES_hhdet_in_tes!Q64=0,"",RES_hhdet_in_tes!Q64/RES_hhdet_in_fec!Q64)</f>
        <v>0.70404950652366749</v>
      </c>
      <c r="R64" s="111" t="str">
        <f>IF(RES_hhdet_in_tes!R64=0,"",RES_hhdet_in_tes!R64/RES_hhdet_in_fec!R64)</f>
        <v/>
      </c>
      <c r="S64" s="111" t="str">
        <f>IF(RES_hhdet_in_tes!S64=0,"",RES_hhdet_in_tes!S64/RES_hhdet_in_fec!S64)</f>
        <v/>
      </c>
      <c r="T64" s="111" t="str">
        <f>IF(RES_hhdet_in_tes!T64=0,"",RES_hhdet_in_tes!T64/RES_hhdet_in_fec!T64)</f>
        <v/>
      </c>
      <c r="U64" s="111" t="str">
        <f>IF(RES_hhdet_in_tes!U64=0,"",RES_hhdet_in_tes!U64/RES_hhdet_in_fec!U64)</f>
        <v/>
      </c>
      <c r="V64" s="111" t="str">
        <f>IF(RES_hhdet_in_tes!V64=0,"",RES_hhdet_in_tes!V64/RES_hhdet_in_fec!V64)</f>
        <v/>
      </c>
      <c r="W64" s="111" t="str">
        <f>IF(RES_hhdet_in_tes!W64=0,"",RES_hhdet_in_tes!W64/RES_hhdet_in_fec!W64)</f>
        <v/>
      </c>
      <c r="X64" s="111">
        <f>IF(RES_hhdet_in_tes!X64=0,"",RES_hhdet_in_tes!X64/RES_hhdet_in_fec!X64)</f>
        <v>0.76675639522715155</v>
      </c>
      <c r="Y64" s="111">
        <f>IF(RES_hhdet_in_tes!Y64=0,"",RES_hhdet_in_tes!Y64/RES_hhdet_in_fec!Y64)</f>
        <v>0.7694379344519785</v>
      </c>
      <c r="DA64" s="63" t="s">
        <v>3646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 t="str">
        <f>IF(RES_hhdet_in_tes!D65=0,"",RES_hhdet_in_tes!D65/RES_hhdet_in_fec!D65)</f>
        <v/>
      </c>
      <c r="E65" s="111" t="str">
        <f>IF(RES_hhdet_in_tes!E65=0,"",RES_hhdet_in_tes!E65/RES_hhdet_in_fec!E65)</f>
        <v/>
      </c>
      <c r="F65" s="111" t="str">
        <f>IF(RES_hhdet_in_tes!F65=0,"",RES_hhdet_in_tes!F65/RES_hhdet_in_fec!F65)</f>
        <v/>
      </c>
      <c r="G65" s="111" t="str">
        <f>IF(RES_hhdet_in_tes!G65=0,"",RES_hhdet_in_tes!G65/RES_hhdet_in_fec!G65)</f>
        <v/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 t="str">
        <f>IF(RES_hhdet_in_tes!M65=0,"",RES_hhdet_in_tes!M65/RES_hhdet_in_fec!M65)</f>
        <v/>
      </c>
      <c r="N65" s="111" t="str">
        <f>IF(RES_hhdet_in_tes!N65=0,"",RES_hhdet_in_tes!N65/RES_hhdet_in_fec!N65)</f>
        <v/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 t="str">
        <f>IF(RES_hhdet_in_tes!R65=0,"",RES_hhdet_in_tes!R65/RES_hhdet_in_fec!R65)</f>
        <v/>
      </c>
      <c r="S65" s="111" t="str">
        <f>IF(RES_hhdet_in_tes!S65=0,"",RES_hhdet_in_tes!S65/RES_hhdet_in_fec!S65)</f>
        <v/>
      </c>
      <c r="T65" s="111" t="str">
        <f>IF(RES_hhdet_in_tes!T65=0,"",RES_hhdet_in_tes!T65/RES_hhdet_in_fec!T65)</f>
        <v/>
      </c>
      <c r="U65" s="111" t="str">
        <f>IF(RES_hhdet_in_tes!U65=0,"",RES_hhdet_in_tes!U65/RES_hhdet_in_fec!U65)</f>
        <v/>
      </c>
      <c r="V65" s="111" t="str">
        <f>IF(RES_hhdet_in_tes!V65=0,"",RES_hhdet_in_tes!V65/RES_hhdet_in_fec!V65)</f>
        <v/>
      </c>
      <c r="W65" s="111" t="str">
        <f>IF(RES_hhdet_in_tes!W65=0,"",RES_hhdet_in_tes!W65/RES_hhdet_in_fec!W65)</f>
        <v/>
      </c>
      <c r="X65" s="111">
        <f>IF(RES_hhdet_in_tes!X65=0,"",RES_hhdet_in_tes!X65/RES_hhdet_in_fec!X65)</f>
        <v>1</v>
      </c>
      <c r="Y65" s="111">
        <f>IF(RES_hhdet_in_tes!Y65=0,"",RES_hhdet_in_tes!Y65/RES_hhdet_in_fec!Y65)</f>
        <v>1</v>
      </c>
      <c r="DA65" s="63" t="s">
        <v>3647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2.5196060960540163</v>
      </c>
      <c r="D66" s="124" t="str">
        <f>IF(RES_hhdet_in_tes!D66=0,"",RES_hhdet_in_tes!D66/RES_hhdet_in_fec!D66)</f>
        <v/>
      </c>
      <c r="E66" s="124" t="str">
        <f>IF(RES_hhdet_in_tes!E66=0,"",RES_hhdet_in_tes!E66/RES_hhdet_in_fec!E66)</f>
        <v/>
      </c>
      <c r="F66" s="124" t="str">
        <f>IF(RES_hhdet_in_tes!F66=0,"",RES_hhdet_in_tes!F66/RES_hhdet_in_fec!F66)</f>
        <v/>
      </c>
      <c r="G66" s="124" t="str">
        <f>IF(RES_hhdet_in_tes!G66=0,"",RES_hhdet_in_tes!G66/RES_hhdet_in_fec!G66)</f>
        <v/>
      </c>
      <c r="H66" s="124">
        <f>IF(RES_hhdet_in_tes!H66=0,"",RES_hhdet_in_tes!H66/RES_hhdet_in_fec!H66)</f>
        <v>3.1006020206745131</v>
      </c>
      <c r="I66" s="124">
        <f>IF(RES_hhdet_in_tes!I66=0,"",RES_hhdet_in_tes!I66/RES_hhdet_in_fec!I66)</f>
        <v>3.2212915626098479</v>
      </c>
      <c r="J66" s="124">
        <f>IF(RES_hhdet_in_tes!J66=0,"",RES_hhdet_in_tes!J66/RES_hhdet_in_fec!J66)</f>
        <v>3.3442434450801035</v>
      </c>
      <c r="K66" s="124">
        <f>IF(RES_hhdet_in_tes!K66=0,"",RES_hhdet_in_tes!K66/RES_hhdet_in_fec!K66)</f>
        <v>3.4699576428175161</v>
      </c>
      <c r="L66" s="124">
        <f>IF(RES_hhdet_in_tes!L66=0,"",RES_hhdet_in_tes!L66/RES_hhdet_in_fec!L66)</f>
        <v>3.5985004578526185</v>
      </c>
      <c r="M66" s="124" t="str">
        <f>IF(RES_hhdet_in_tes!M66=0,"",RES_hhdet_in_tes!M66/RES_hhdet_in_fec!M66)</f>
        <v/>
      </c>
      <c r="N66" s="124" t="str">
        <f>IF(RES_hhdet_in_tes!N66=0,"",RES_hhdet_in_tes!N66/RES_hhdet_in_fec!N66)</f>
        <v/>
      </c>
      <c r="O66" s="124" t="str">
        <f>IF(RES_hhdet_in_tes!O66=0,"",RES_hhdet_in_tes!O66/RES_hhdet_in_fec!O66)</f>
        <v/>
      </c>
      <c r="P66" s="124">
        <f>IF(RES_hhdet_in_tes!P66=0,"",RES_hhdet_in_tes!P66/RES_hhdet_in_fec!P66)</f>
        <v>4.308830254356768</v>
      </c>
      <c r="Q66" s="124">
        <f>IF(RES_hhdet_in_tes!Q66=0,"",RES_hhdet_in_tes!Q66/RES_hhdet_in_fec!Q66)</f>
        <v>4.4610020902864758</v>
      </c>
      <c r="R66" s="124" t="str">
        <f>IF(RES_hhdet_in_tes!R66=0,"",RES_hhdet_in_tes!R66/RES_hhdet_in_fec!R66)</f>
        <v/>
      </c>
      <c r="S66" s="124" t="str">
        <f>IF(RES_hhdet_in_tes!S66=0,"",RES_hhdet_in_tes!S66/RES_hhdet_in_fec!S66)</f>
        <v/>
      </c>
      <c r="T66" s="124" t="str">
        <f>IF(RES_hhdet_in_tes!T66=0,"",RES_hhdet_in_tes!T66/RES_hhdet_in_fec!T66)</f>
        <v/>
      </c>
      <c r="U66" s="124" t="str">
        <f>IF(RES_hhdet_in_tes!U66=0,"",RES_hhdet_in_tes!U66/RES_hhdet_in_fec!U66)</f>
        <v/>
      </c>
      <c r="V66" s="124" t="str">
        <f>IF(RES_hhdet_in_tes!V66=0,"",RES_hhdet_in_tes!V66/RES_hhdet_in_fec!V66)</f>
        <v/>
      </c>
      <c r="W66" s="124" t="str">
        <f>IF(RES_hhdet_in_tes!W66=0,"",RES_hhdet_in_tes!W66/RES_hhdet_in_fec!W66)</f>
        <v/>
      </c>
      <c r="X66" s="124">
        <f>IF(RES_hhdet_in_tes!X66=0,"",RES_hhdet_in_tes!X66/RES_hhdet_in_fec!X66)</f>
        <v>4.6111538341227813</v>
      </c>
      <c r="Y66" s="124">
        <f>IF(RES_hhdet_in_tes!Y66=0,"",RES_hhdet_in_tes!Y66/RES_hhdet_in_fec!Y66)</f>
        <v>4.6670359781518878</v>
      </c>
      <c r="DA66" s="130" t="s">
        <v>3648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2.5196060960540163</v>
      </c>
      <c r="D67" s="111" t="str">
        <f>IF(RES_hhdet_in_tes!D67=0,"",RES_hhdet_in_tes!D67/RES_hhdet_in_fec!D67)</f>
        <v/>
      </c>
      <c r="E67" s="111" t="str">
        <f>IF(RES_hhdet_in_tes!E67=0,"",RES_hhdet_in_tes!E67/RES_hhdet_in_fec!E67)</f>
        <v/>
      </c>
      <c r="F67" s="111" t="str">
        <f>IF(RES_hhdet_in_tes!F67=0,"",RES_hhdet_in_tes!F67/RES_hhdet_in_fec!F67)</f>
        <v/>
      </c>
      <c r="G67" s="111" t="str">
        <f>IF(RES_hhdet_in_tes!G67=0,"",RES_hhdet_in_tes!G67/RES_hhdet_in_fec!G67)</f>
        <v/>
      </c>
      <c r="H67" s="111">
        <f>IF(RES_hhdet_in_tes!H67=0,"",RES_hhdet_in_tes!H67/RES_hhdet_in_fec!H67)</f>
        <v>3.1006020206745131</v>
      </c>
      <c r="I67" s="111">
        <f>IF(RES_hhdet_in_tes!I67=0,"",RES_hhdet_in_tes!I67/RES_hhdet_in_fec!I67)</f>
        <v>3.2212915626098479</v>
      </c>
      <c r="J67" s="111">
        <f>IF(RES_hhdet_in_tes!J67=0,"",RES_hhdet_in_tes!J67/RES_hhdet_in_fec!J67)</f>
        <v>3.3442434450801035</v>
      </c>
      <c r="K67" s="111">
        <f>IF(RES_hhdet_in_tes!K67=0,"",RES_hhdet_in_tes!K67/RES_hhdet_in_fec!K67)</f>
        <v>3.4699576428175161</v>
      </c>
      <c r="L67" s="111">
        <f>IF(RES_hhdet_in_tes!L67=0,"",RES_hhdet_in_tes!L67/RES_hhdet_in_fec!L67)</f>
        <v>3.5985004578526185</v>
      </c>
      <c r="M67" s="111" t="str">
        <f>IF(RES_hhdet_in_tes!M67=0,"",RES_hhdet_in_tes!M67/RES_hhdet_in_fec!M67)</f>
        <v/>
      </c>
      <c r="N67" s="111" t="str">
        <f>IF(RES_hhdet_in_tes!N67=0,"",RES_hhdet_in_tes!N67/RES_hhdet_in_fec!N67)</f>
        <v/>
      </c>
      <c r="O67" s="111" t="str">
        <f>IF(RES_hhdet_in_tes!O67=0,"",RES_hhdet_in_tes!O67/RES_hhdet_in_fec!O67)</f>
        <v/>
      </c>
      <c r="P67" s="111">
        <f>IF(RES_hhdet_in_tes!P67=0,"",RES_hhdet_in_tes!P67/RES_hhdet_in_fec!P67)</f>
        <v>4.308830254356768</v>
      </c>
      <c r="Q67" s="111">
        <f>IF(RES_hhdet_in_tes!Q67=0,"",RES_hhdet_in_tes!Q67/RES_hhdet_in_fec!Q67)</f>
        <v>4.4610020902864758</v>
      </c>
      <c r="R67" s="111" t="str">
        <f>IF(RES_hhdet_in_tes!R67=0,"",RES_hhdet_in_tes!R67/RES_hhdet_in_fec!R67)</f>
        <v/>
      </c>
      <c r="S67" s="111" t="str">
        <f>IF(RES_hhdet_in_tes!S67=0,"",RES_hhdet_in_tes!S67/RES_hhdet_in_fec!S67)</f>
        <v/>
      </c>
      <c r="T67" s="111" t="str">
        <f>IF(RES_hhdet_in_tes!T67=0,"",RES_hhdet_in_tes!T67/RES_hhdet_in_fec!T67)</f>
        <v/>
      </c>
      <c r="U67" s="111" t="str">
        <f>IF(RES_hhdet_in_tes!U67=0,"",RES_hhdet_in_tes!U67/RES_hhdet_in_fec!U67)</f>
        <v/>
      </c>
      <c r="V67" s="111" t="str">
        <f>IF(RES_hhdet_in_tes!V67=0,"",RES_hhdet_in_tes!V67/RES_hhdet_in_fec!V67)</f>
        <v/>
      </c>
      <c r="W67" s="111" t="str">
        <f>IF(RES_hhdet_in_tes!W67=0,"",RES_hhdet_in_tes!W67/RES_hhdet_in_fec!W67)</f>
        <v/>
      </c>
      <c r="X67" s="111">
        <f>IF(RES_hhdet_in_tes!X67=0,"",RES_hhdet_in_tes!X67/RES_hhdet_in_fec!X67)</f>
        <v>4.6111538341227813</v>
      </c>
      <c r="Y67" s="111">
        <f>IF(RES_hhdet_in_tes!Y67=0,"",RES_hhdet_in_tes!Y67/RES_hhdet_in_fec!Y67)</f>
        <v>4.6670359781518878</v>
      </c>
      <c r="DA67" s="63" t="s">
        <v>3649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0.57434048433678386</v>
      </c>
      <c r="D68" s="124" t="str">
        <f>IF(RES_hhdet_in_tes!D68=0,"",RES_hhdet_in_tes!D68/RES_hhdet_in_fec!D68)</f>
        <v/>
      </c>
      <c r="E68" s="124" t="str">
        <f>IF(RES_hhdet_in_tes!E68=0,"",RES_hhdet_in_tes!E68/RES_hhdet_in_fec!E68)</f>
        <v/>
      </c>
      <c r="F68" s="124" t="str">
        <f>IF(RES_hhdet_in_tes!F68=0,"",RES_hhdet_in_tes!F68/RES_hhdet_in_fec!F68)</f>
        <v/>
      </c>
      <c r="G68" s="124" t="str">
        <f>IF(RES_hhdet_in_tes!G68=0,"",RES_hhdet_in_tes!G68/RES_hhdet_in_fec!G68)</f>
        <v/>
      </c>
      <c r="H68" s="124">
        <f>IF(RES_hhdet_in_tes!H68=0,"",RES_hhdet_in_tes!H68/RES_hhdet_in_fec!H68)</f>
        <v>0.63820523639531446</v>
      </c>
      <c r="I68" s="124">
        <f>IF(RES_hhdet_in_tes!I68=0,"",RES_hhdet_in_tes!I68/RES_hhdet_in_fec!I68)</f>
        <v>0.61492680678597822</v>
      </c>
      <c r="J68" s="124">
        <f>IF(RES_hhdet_in_tes!J68=0,"",RES_hhdet_in_tes!J68/RES_hhdet_in_fec!J68)</f>
        <v>0.621221465090254</v>
      </c>
      <c r="K68" s="124">
        <f>IF(RES_hhdet_in_tes!K68=0,"",RES_hhdet_in_tes!K68/RES_hhdet_in_fec!K68)</f>
        <v>0.6301897859054254</v>
      </c>
      <c r="L68" s="124">
        <f>IF(RES_hhdet_in_tes!L68=0,"",RES_hhdet_in_tes!L68/RES_hhdet_in_fec!L68)</f>
        <v>0.63952876868666741</v>
      </c>
      <c r="M68" s="124" t="str">
        <f>IF(RES_hhdet_in_tes!M68=0,"",RES_hhdet_in_tes!M68/RES_hhdet_in_fec!M68)</f>
        <v/>
      </c>
      <c r="N68" s="124" t="str">
        <f>IF(RES_hhdet_in_tes!N68=0,"",RES_hhdet_in_tes!N68/RES_hhdet_in_fec!N68)</f>
        <v/>
      </c>
      <c r="O68" s="124">
        <f>IF(RES_hhdet_in_tes!O68=0,"",RES_hhdet_in_tes!O68/RES_hhdet_in_fec!O68)</f>
        <v>0.70593706615301721</v>
      </c>
      <c r="P68" s="124">
        <f>IF(RES_hhdet_in_tes!P68=0,"",RES_hhdet_in_tes!P68/RES_hhdet_in_fec!P68)</f>
        <v>0.73913885528079259</v>
      </c>
      <c r="Q68" s="124">
        <f>IF(RES_hhdet_in_tes!Q68=0,"",RES_hhdet_in_tes!Q68/RES_hhdet_in_fec!Q68)</f>
        <v>0.7505364019283679</v>
      </c>
      <c r="R68" s="124" t="str">
        <f>IF(RES_hhdet_in_tes!R68=0,"",RES_hhdet_in_tes!R68/RES_hhdet_in_fec!R68)</f>
        <v/>
      </c>
      <c r="S68" s="124" t="str">
        <f>IF(RES_hhdet_in_tes!S68=0,"",RES_hhdet_in_tes!S68/RES_hhdet_in_fec!S68)</f>
        <v/>
      </c>
      <c r="T68" s="124" t="str">
        <f>IF(RES_hhdet_in_tes!T68=0,"",RES_hhdet_in_tes!T68/RES_hhdet_in_fec!T68)</f>
        <v/>
      </c>
      <c r="U68" s="124" t="str">
        <f>IF(RES_hhdet_in_tes!U68=0,"",RES_hhdet_in_tes!U68/RES_hhdet_in_fec!U68)</f>
        <v/>
      </c>
      <c r="V68" s="124" t="str">
        <f>IF(RES_hhdet_in_tes!V68=0,"",RES_hhdet_in_tes!V68/RES_hhdet_in_fec!V68)</f>
        <v/>
      </c>
      <c r="W68" s="124" t="str">
        <f>IF(RES_hhdet_in_tes!W68=0,"",RES_hhdet_in_tes!W68/RES_hhdet_in_fec!W68)</f>
        <v/>
      </c>
      <c r="X68" s="124">
        <f>IF(RES_hhdet_in_tes!X68=0,"",RES_hhdet_in_tes!X68/RES_hhdet_in_fec!X68)</f>
        <v>0.85586520971185887</v>
      </c>
      <c r="Y68" s="124">
        <f>IF(RES_hhdet_in_tes!Y68=0,"",RES_hhdet_in_tes!Y68/RES_hhdet_in_fec!Y68)</f>
        <v>0.85724534398522734</v>
      </c>
      <c r="DA68" s="130" t="s">
        <v>3650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0.5651965355847749</v>
      </c>
      <c r="D69" s="111" t="str">
        <f>IF(RES_hhdet_in_tes!D69=0,"",RES_hhdet_in_tes!D69/RES_hhdet_in_fec!D69)</f>
        <v/>
      </c>
      <c r="E69" s="111" t="str">
        <f>IF(RES_hhdet_in_tes!E69=0,"",RES_hhdet_in_tes!E69/RES_hhdet_in_fec!E69)</f>
        <v/>
      </c>
      <c r="F69" s="111" t="str">
        <f>IF(RES_hhdet_in_tes!F69=0,"",RES_hhdet_in_tes!F69/RES_hhdet_in_fec!F69)</f>
        <v/>
      </c>
      <c r="G69" s="111" t="str">
        <f>IF(RES_hhdet_in_tes!G69=0,"",RES_hhdet_in_tes!G69/RES_hhdet_in_fec!G69)</f>
        <v/>
      </c>
      <c r="H69" s="111">
        <f>IF(RES_hhdet_in_tes!H69=0,"",RES_hhdet_in_tes!H69/RES_hhdet_in_fec!H69)</f>
        <v>0.60258275703229625</v>
      </c>
      <c r="I69" s="111">
        <f>IF(RES_hhdet_in_tes!I69=0,"",RES_hhdet_in_tes!I69/RES_hhdet_in_fec!I69)</f>
        <v>0.61084287389020908</v>
      </c>
      <c r="J69" s="111">
        <f>IF(RES_hhdet_in_tes!J69=0,"",RES_hhdet_in_tes!J69/RES_hhdet_in_fec!J69)</f>
        <v>0.61964937554651867</v>
      </c>
      <c r="K69" s="111">
        <f>IF(RES_hhdet_in_tes!K69=0,"",RES_hhdet_in_tes!K69/RES_hhdet_in_fec!K69)</f>
        <v>0.62919599688025718</v>
      </c>
      <c r="L69" s="111">
        <f>IF(RES_hhdet_in_tes!L69=0,"",RES_hhdet_in_tes!L69/RES_hhdet_in_fec!L69)</f>
        <v>0.63952876868666741</v>
      </c>
      <c r="M69" s="111" t="str">
        <f>IF(RES_hhdet_in_tes!M69=0,"",RES_hhdet_in_tes!M69/RES_hhdet_in_fec!M69)</f>
        <v/>
      </c>
      <c r="N69" s="111" t="str">
        <f>IF(RES_hhdet_in_tes!N69=0,"",RES_hhdet_in_tes!N69/RES_hhdet_in_fec!N69)</f>
        <v/>
      </c>
      <c r="O69" s="111">
        <f>IF(RES_hhdet_in_tes!O69=0,"",RES_hhdet_in_tes!O69/RES_hhdet_in_fec!O69)</f>
        <v>0.70971034344354167</v>
      </c>
      <c r="P69" s="111">
        <f>IF(RES_hhdet_in_tes!P69=0,"",RES_hhdet_in_tes!P69/RES_hhdet_in_fec!P69)</f>
        <v>0.74598806360916492</v>
      </c>
      <c r="Q69" s="111">
        <f>IF(RES_hhdet_in_tes!Q69=0,"",RES_hhdet_in_tes!Q69/RES_hhdet_in_fec!Q69)</f>
        <v>0.7777501000554129</v>
      </c>
      <c r="R69" s="111" t="str">
        <f>IF(RES_hhdet_in_tes!R69=0,"",RES_hhdet_in_tes!R69/RES_hhdet_in_fec!R69)</f>
        <v/>
      </c>
      <c r="S69" s="111" t="str">
        <f>IF(RES_hhdet_in_tes!S69=0,"",RES_hhdet_in_tes!S69/RES_hhdet_in_fec!S69)</f>
        <v/>
      </c>
      <c r="T69" s="111" t="str">
        <f>IF(RES_hhdet_in_tes!T69=0,"",RES_hhdet_in_tes!T69/RES_hhdet_in_fec!T69)</f>
        <v/>
      </c>
      <c r="U69" s="111" t="str">
        <f>IF(RES_hhdet_in_tes!U69=0,"",RES_hhdet_in_tes!U69/RES_hhdet_in_fec!U69)</f>
        <v/>
      </c>
      <c r="V69" s="111" t="str">
        <f>IF(RES_hhdet_in_tes!V69=0,"",RES_hhdet_in_tes!V69/RES_hhdet_in_fec!V69)</f>
        <v/>
      </c>
      <c r="W69" s="111" t="str">
        <f>IF(RES_hhdet_in_tes!W69=0,"",RES_hhdet_in_tes!W69/RES_hhdet_in_fec!W69)</f>
        <v/>
      </c>
      <c r="X69" s="111">
        <f>IF(RES_hhdet_in_tes!X69=0,"",RES_hhdet_in_tes!X69/RES_hhdet_in_fec!X69)</f>
        <v>0.85715365736720361</v>
      </c>
      <c r="Y69" s="111">
        <f>IF(RES_hhdet_in_tes!Y69=0,"",RES_hhdet_in_tes!Y69/RES_hhdet_in_fec!Y69)</f>
        <v>0.85856854327338428</v>
      </c>
      <c r="DA69" s="63" t="s">
        <v>3651</v>
      </c>
    </row>
    <row r="70" spans="1:105" ht="12" customHeight="1" x14ac:dyDescent="0.25">
      <c r="A70" s="97" t="s">
        <v>133</v>
      </c>
      <c r="B70" s="111"/>
      <c r="C70" s="111">
        <f>IF(RES_hhdet_in_tes!C70=0,"",RES_hhdet_in_tes!C70/RES_hhdet_in_fec!C70)</f>
        <v>0.65043667704208941</v>
      </c>
      <c r="D70" s="111" t="str">
        <f>IF(RES_hhdet_in_tes!D70=0,"",RES_hhdet_in_tes!D70/RES_hhdet_in_fec!D70)</f>
        <v/>
      </c>
      <c r="E70" s="111" t="str">
        <f>IF(RES_hhdet_in_tes!E70=0,"",RES_hhdet_in_tes!E70/RES_hhdet_in_fec!E70)</f>
        <v/>
      </c>
      <c r="F70" s="111" t="str">
        <f>IF(RES_hhdet_in_tes!F70=0,"",RES_hhdet_in_tes!F70/RES_hhdet_in_fec!F70)</f>
        <v/>
      </c>
      <c r="G70" s="111" t="str">
        <f>IF(RES_hhdet_in_tes!G70=0,"",RES_hhdet_in_tes!G70/RES_hhdet_in_fec!G70)</f>
        <v/>
      </c>
      <c r="H70" s="111" t="str">
        <f>IF(RES_hhdet_in_tes!H70=0,"",RES_hhdet_in_tes!H70/RES_hhdet_in_fec!H70)</f>
        <v/>
      </c>
      <c r="I70" s="111">
        <f>IF(RES_hhdet_in_tes!I70=0,"",RES_hhdet_in_tes!I70/RES_hhdet_in_fec!I70)</f>
        <v>0.71847308053997228</v>
      </c>
      <c r="J70" s="111">
        <f>IF(RES_hhdet_in_tes!J70=0,"",RES_hhdet_in_tes!J70/RES_hhdet_in_fec!J70)</f>
        <v>0.72743355494465733</v>
      </c>
      <c r="K70" s="111">
        <f>IF(RES_hhdet_in_tes!K70=0,"",RES_hhdet_in_tes!K70/RES_hhdet_in_fec!K70)</f>
        <v>0.73379077060279829</v>
      </c>
      <c r="L70" s="111" t="str">
        <f>IF(RES_hhdet_in_tes!L70=0,"",RES_hhdet_in_tes!L70/RES_hhdet_in_fec!L70)</f>
        <v/>
      </c>
      <c r="M70" s="111" t="str">
        <f>IF(RES_hhdet_in_tes!M70=0,"",RES_hhdet_in_tes!M70/RES_hhdet_in_fec!M70)</f>
        <v/>
      </c>
      <c r="N70" s="111" t="str">
        <f>IF(RES_hhdet_in_tes!N70=0,"",RES_hhdet_in_tes!N70/RES_hhdet_in_fec!N70)</f>
        <v/>
      </c>
      <c r="O70" s="111" t="str">
        <f>IF(RES_hhdet_in_tes!O70=0,"",RES_hhdet_in_tes!O70/RES_hhdet_in_fec!O70)</f>
        <v/>
      </c>
      <c r="P70" s="111" t="str">
        <f>IF(RES_hhdet_in_tes!P70=0,"",RES_hhdet_in_tes!P70/RES_hhdet_in_fec!P70)</f>
        <v/>
      </c>
      <c r="Q70" s="111" t="str">
        <f>IF(RES_hhdet_in_tes!Q70=0,"",RES_hhdet_in_tes!Q70/RES_hhdet_in_fec!Q70)</f>
        <v/>
      </c>
      <c r="R70" s="111" t="str">
        <f>IF(RES_hhdet_in_tes!R70=0,"",RES_hhdet_in_tes!R70/RES_hhdet_in_fec!R70)</f>
        <v/>
      </c>
      <c r="S70" s="111" t="str">
        <f>IF(RES_hhdet_in_tes!S70=0,"",RES_hhdet_in_tes!S70/RES_hhdet_in_fec!S70)</f>
        <v/>
      </c>
      <c r="T70" s="111" t="str">
        <f>IF(RES_hhdet_in_tes!T70=0,"",RES_hhdet_in_tes!T70/RES_hhdet_in_fec!T70)</f>
        <v/>
      </c>
      <c r="U70" s="111" t="str">
        <f>IF(RES_hhdet_in_tes!U70=0,"",RES_hhdet_in_tes!U70/RES_hhdet_in_fec!U70)</f>
        <v/>
      </c>
      <c r="V70" s="111" t="str">
        <f>IF(RES_hhdet_in_tes!V70=0,"",RES_hhdet_in_tes!V70/RES_hhdet_in_fec!V70)</f>
        <v/>
      </c>
      <c r="W70" s="111" t="str">
        <f>IF(RES_hhdet_in_tes!W70=0,"",RES_hhdet_in_tes!W70/RES_hhdet_in_fec!W70)</f>
        <v/>
      </c>
      <c r="X70" s="111" t="str">
        <f>IF(RES_hhdet_in_tes!X70=0,"",RES_hhdet_in_tes!X70/RES_hhdet_in_fec!X70)</f>
        <v/>
      </c>
      <c r="Y70" s="111">
        <f>IF(RES_hhdet_in_tes!Y70=0,"",RES_hhdet_in_tes!Y70/RES_hhdet_in_fec!Y70)</f>
        <v>0.8924999997666373</v>
      </c>
      <c r="DA70" s="63" t="s">
        <v>3652</v>
      </c>
    </row>
    <row r="71" spans="1:105" ht="12" customHeight="1" x14ac:dyDescent="0.25">
      <c r="A71" s="100" t="s">
        <v>212</v>
      </c>
      <c r="B71" s="112"/>
      <c r="C71" s="112">
        <f>IF(RES_hhdet_in_tes!C71=0,"",RES_hhdet_in_tes!C71/RES_hhdet_in_fec!C71)</f>
        <v>0.5651965355847749</v>
      </c>
      <c r="D71" s="112" t="str">
        <f>IF(RES_hhdet_in_tes!D71=0,"",RES_hhdet_in_tes!D71/RES_hhdet_in_fec!D71)</f>
        <v/>
      </c>
      <c r="E71" s="112" t="str">
        <f>IF(RES_hhdet_in_tes!E71=0,"",RES_hhdet_in_tes!E71/RES_hhdet_in_fec!E71)</f>
        <v/>
      </c>
      <c r="F71" s="112" t="str">
        <f>IF(RES_hhdet_in_tes!F71=0,"",RES_hhdet_in_tes!F71/RES_hhdet_in_fec!F71)</f>
        <v/>
      </c>
      <c r="G71" s="112" t="str">
        <f>IF(RES_hhdet_in_tes!G71=0,"",RES_hhdet_in_tes!G71/RES_hhdet_in_fec!G71)</f>
        <v/>
      </c>
      <c r="H71" s="112" t="str">
        <f>IF(RES_hhdet_in_tes!H71=0,"",RES_hhdet_in_tes!H71/RES_hhdet_in_fec!H71)</f>
        <v/>
      </c>
      <c r="I71" s="112">
        <f>IF(RES_hhdet_in_tes!I71=0,"",RES_hhdet_in_tes!I71/RES_hhdet_in_fec!I71)</f>
        <v>0.61084287389020897</v>
      </c>
      <c r="J71" s="112">
        <f>IF(RES_hhdet_in_tes!J71=0,"",RES_hhdet_in_tes!J71/RES_hhdet_in_fec!J71)</f>
        <v>0.61964937554651867</v>
      </c>
      <c r="K71" s="112">
        <f>IF(RES_hhdet_in_tes!K71=0,"",RES_hhdet_in_tes!K71/RES_hhdet_in_fec!K71)</f>
        <v>0.62919599688025718</v>
      </c>
      <c r="L71" s="112" t="str">
        <f>IF(RES_hhdet_in_tes!L71=0,"",RES_hhdet_in_tes!L71/RES_hhdet_in_fec!L71)</f>
        <v/>
      </c>
      <c r="M71" s="112" t="str">
        <f>IF(RES_hhdet_in_tes!M71=0,"",RES_hhdet_in_tes!M71/RES_hhdet_in_fec!M71)</f>
        <v/>
      </c>
      <c r="N71" s="112" t="str">
        <f>IF(RES_hhdet_in_tes!N71=0,"",RES_hhdet_in_tes!N71/RES_hhdet_in_fec!N71)</f>
        <v/>
      </c>
      <c r="O71" s="112" t="str">
        <f>IF(RES_hhdet_in_tes!O71=0,"",RES_hhdet_in_tes!O71/RES_hhdet_in_fec!O71)</f>
        <v/>
      </c>
      <c r="P71" s="112" t="str">
        <f>IF(RES_hhdet_in_tes!P71=0,"",RES_hhdet_in_tes!P71/RES_hhdet_in_fec!P71)</f>
        <v/>
      </c>
      <c r="Q71" s="112" t="str">
        <f>IF(RES_hhdet_in_tes!Q71=0,"",RES_hhdet_in_tes!Q71/RES_hhdet_in_fec!Q71)</f>
        <v/>
      </c>
      <c r="R71" s="112" t="str">
        <f>IF(RES_hhdet_in_tes!R71=0,"",RES_hhdet_in_tes!R71/RES_hhdet_in_fec!R71)</f>
        <v/>
      </c>
      <c r="S71" s="112" t="str">
        <f>IF(RES_hhdet_in_tes!S71=0,"",RES_hhdet_in_tes!S71/RES_hhdet_in_fec!S71)</f>
        <v/>
      </c>
      <c r="T71" s="112" t="str">
        <f>IF(RES_hhdet_in_tes!T71=0,"",RES_hhdet_in_tes!T71/RES_hhdet_in_fec!T71)</f>
        <v/>
      </c>
      <c r="U71" s="112" t="str">
        <f>IF(RES_hhdet_in_tes!U71=0,"",RES_hhdet_in_tes!U71/RES_hhdet_in_fec!U71)</f>
        <v/>
      </c>
      <c r="V71" s="112" t="str">
        <f>IF(RES_hhdet_in_tes!V71=0,"",RES_hhdet_in_tes!V71/RES_hhdet_in_fec!V71)</f>
        <v/>
      </c>
      <c r="W71" s="112" t="str">
        <f>IF(RES_hhdet_in_tes!W71=0,"",RES_hhdet_in_tes!W71/RES_hhdet_in_fec!W71)</f>
        <v/>
      </c>
      <c r="X71" s="112" t="str">
        <f>IF(RES_hhdet_in_tes!X71=0,"",RES_hhdet_in_tes!X71/RES_hhdet_in_fec!X71)</f>
        <v/>
      </c>
      <c r="Y71" s="112">
        <f>IF(RES_hhdet_in_tes!Y71=0,"",RES_hhdet_in_tes!Y71/RES_hhdet_in_fec!Y71)</f>
        <v>0.85856854327338428</v>
      </c>
      <c r="DA71" s="131" t="s">
        <v>3653</v>
      </c>
    </row>
    <row r="72" spans="1:105" ht="12" customHeight="1" x14ac:dyDescent="0.25">
      <c r="A72" s="103" t="s">
        <v>52</v>
      </c>
      <c r="B72" s="113"/>
      <c r="C72" s="113">
        <f>IF(RES_hhdet_in_tes!C72=0,"",RES_hhdet_in_tes!C72/RES_hhdet_in_fec!C72)</f>
        <v>1</v>
      </c>
      <c r="D72" s="113" t="str">
        <f>IF(RES_hhdet_in_tes!D72=0,"",RES_hhdet_in_tes!D72/RES_hhdet_in_fec!D72)</f>
        <v/>
      </c>
      <c r="E72" s="113" t="str">
        <f>IF(RES_hhdet_in_tes!E72=0,"",RES_hhdet_in_tes!E72/RES_hhdet_in_fec!E72)</f>
        <v/>
      </c>
      <c r="F72" s="113" t="str">
        <f>IF(RES_hhdet_in_tes!F72=0,"",RES_hhdet_in_tes!F72/RES_hhdet_in_fec!F72)</f>
        <v/>
      </c>
      <c r="G72" s="113" t="str">
        <f>IF(RES_hhdet_in_tes!G72=0,"",RES_hhdet_in_tes!G72/RES_hhdet_in_fec!G72)</f>
        <v/>
      </c>
      <c r="H72" s="113" t="str">
        <f>IF(RES_hhdet_in_tes!H72=0,"",RES_hhdet_in_tes!H72/RES_hhdet_in_fec!H72)</f>
        <v/>
      </c>
      <c r="I72" s="113">
        <f>IF(RES_hhdet_in_tes!I72=0,"",RES_hhdet_in_tes!I72/RES_hhdet_in_fec!I72)</f>
        <v>1</v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 t="str">
        <f>IF(RES_hhdet_in_tes!L72=0,"",RES_hhdet_in_tes!L72/RES_hhdet_in_fec!L72)</f>
        <v/>
      </c>
      <c r="M72" s="113" t="str">
        <f>IF(RES_hhdet_in_tes!M72=0,"",RES_hhdet_in_tes!M72/RES_hhdet_in_fec!M72)</f>
        <v/>
      </c>
      <c r="N72" s="113" t="str">
        <f>IF(RES_hhdet_in_tes!N72=0,"",RES_hhdet_in_tes!N72/RES_hhdet_in_fec!N72)</f>
        <v/>
      </c>
      <c r="O72" s="113" t="str">
        <f>IF(RES_hhdet_in_tes!O72=0,"",RES_hhdet_in_tes!O72/RES_hhdet_in_fec!O72)</f>
        <v/>
      </c>
      <c r="P72" s="113" t="str">
        <f>IF(RES_hhdet_in_tes!P72=0,"",RES_hhdet_in_tes!P72/RES_hhdet_in_fec!P72)</f>
        <v/>
      </c>
      <c r="Q72" s="113" t="str">
        <f>IF(RES_hhdet_in_tes!Q72=0,"",RES_hhdet_in_tes!Q72/RES_hhdet_in_fec!Q72)</f>
        <v/>
      </c>
      <c r="R72" s="113" t="str">
        <f>IF(RES_hhdet_in_tes!R72=0,"",RES_hhdet_in_tes!R72/RES_hhdet_in_fec!R72)</f>
        <v/>
      </c>
      <c r="S72" s="113" t="str">
        <f>IF(RES_hhdet_in_tes!S72=0,"",RES_hhdet_in_tes!S72/RES_hhdet_in_fec!S72)</f>
        <v/>
      </c>
      <c r="T72" s="113" t="str">
        <f>IF(RES_hhdet_in_tes!T72=0,"",RES_hhdet_in_tes!T72/RES_hhdet_in_fec!T72)</f>
        <v/>
      </c>
      <c r="U72" s="113" t="str">
        <f>IF(RES_hhdet_in_tes!U72=0,"",RES_hhdet_in_tes!U72/RES_hhdet_in_fec!U72)</f>
        <v/>
      </c>
      <c r="V72" s="113" t="str">
        <f>IF(RES_hhdet_in_tes!V72=0,"",RES_hhdet_in_tes!V72/RES_hhdet_in_fec!V72)</f>
        <v/>
      </c>
      <c r="W72" s="113" t="str">
        <f>IF(RES_hhdet_in_tes!W72=0,"",RES_hhdet_in_tes!W72/RES_hhdet_in_fec!W72)</f>
        <v/>
      </c>
      <c r="X72" s="113" t="str">
        <f>IF(RES_hhdet_in_tes!X72=0,"",RES_hhdet_in_tes!X72/RES_hhdet_in_fec!X72)</f>
        <v/>
      </c>
      <c r="Y72" s="113">
        <f>IF(RES_hhdet_in_tes!Y72=0,"",RES_hhdet_in_tes!Y72/RES_hhdet_in_fec!Y72)</f>
        <v>1</v>
      </c>
      <c r="DA72" s="132" t="s">
        <v>3654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0.63777735990167705</v>
      </c>
      <c r="D73" s="112" t="str">
        <f>IF(RES_hhdet_in_tes!D73=0,"",RES_hhdet_in_tes!D73/RES_hhdet_in_fec!D73)</f>
        <v/>
      </c>
      <c r="E73" s="112" t="str">
        <f>IF(RES_hhdet_in_tes!E73=0,"",RES_hhdet_in_tes!E73/RES_hhdet_in_fec!E73)</f>
        <v/>
      </c>
      <c r="F73" s="112" t="str">
        <f>IF(RES_hhdet_in_tes!F73=0,"",RES_hhdet_in_tes!F73/RES_hhdet_in_fec!F73)</f>
        <v/>
      </c>
      <c r="G73" s="112" t="str">
        <f>IF(RES_hhdet_in_tes!G73=0,"",RES_hhdet_in_tes!G73/RES_hhdet_in_fec!G73)</f>
        <v/>
      </c>
      <c r="H73" s="112">
        <f>IF(RES_hhdet_in_tes!H73=0,"",RES_hhdet_in_tes!H73/RES_hhdet_in_fec!H73)</f>
        <v>0.64652794401758096</v>
      </c>
      <c r="I73" s="112">
        <f>IF(RES_hhdet_in_tes!I73=0,"",RES_hhdet_in_tes!I73/RES_hhdet_in_fec!I73)</f>
        <v>0.64864762132245912</v>
      </c>
      <c r="J73" s="112">
        <f>IF(RES_hhdet_in_tes!J73=0,"",RES_hhdet_in_tes!J73/RES_hhdet_in_fec!J73)</f>
        <v>0.65103984982445628</v>
      </c>
      <c r="K73" s="112">
        <f>IF(RES_hhdet_in_tes!K73=0,"",RES_hhdet_in_tes!K73/RES_hhdet_in_fec!K73)</f>
        <v>0.65381059064317548</v>
      </c>
      <c r="L73" s="112" t="str">
        <f>IF(RES_hhdet_in_tes!L73=0,"",RES_hhdet_in_tes!L73/RES_hhdet_in_fec!L73)</f>
        <v/>
      </c>
      <c r="M73" s="112" t="str">
        <f>IF(RES_hhdet_in_tes!M73=0,"",RES_hhdet_in_tes!M73/RES_hhdet_in_fec!M73)</f>
        <v/>
      </c>
      <c r="N73" s="112" t="str">
        <f>IF(RES_hhdet_in_tes!N73=0,"",RES_hhdet_in_tes!N73/RES_hhdet_in_fec!N73)</f>
        <v/>
      </c>
      <c r="O73" s="112">
        <f>IF(RES_hhdet_in_tes!O73=0,"",RES_hhdet_in_tes!O73/RES_hhdet_in_fec!O73)</f>
        <v>0.68826702861600153</v>
      </c>
      <c r="P73" s="112">
        <f>IF(RES_hhdet_in_tes!P73=0,"",RES_hhdet_in_tes!P73/RES_hhdet_in_fec!P73)</f>
        <v>0.7080146072900888</v>
      </c>
      <c r="Q73" s="112">
        <f>IF(RES_hhdet_in_tes!Q73=0,"",RES_hhdet_in_tes!Q73/RES_hhdet_in_fec!Q73)</f>
        <v>0.72706681922615413</v>
      </c>
      <c r="R73" s="112" t="str">
        <f>IF(RES_hhdet_in_tes!R73=0,"",RES_hhdet_in_tes!R73/RES_hhdet_in_fec!R73)</f>
        <v/>
      </c>
      <c r="S73" s="112" t="str">
        <f>IF(RES_hhdet_in_tes!S73=0,"",RES_hhdet_in_tes!S73/RES_hhdet_in_fec!S73)</f>
        <v/>
      </c>
      <c r="T73" s="112" t="str">
        <f>IF(RES_hhdet_in_tes!T73=0,"",RES_hhdet_in_tes!T73/RES_hhdet_in_fec!T73)</f>
        <v/>
      </c>
      <c r="U73" s="112" t="str">
        <f>IF(RES_hhdet_in_tes!U73=0,"",RES_hhdet_in_tes!U73/RES_hhdet_in_fec!U73)</f>
        <v/>
      </c>
      <c r="V73" s="112" t="str">
        <f>IF(RES_hhdet_in_tes!V73=0,"",RES_hhdet_in_tes!V73/RES_hhdet_in_fec!V73)</f>
        <v/>
      </c>
      <c r="W73" s="112" t="str">
        <f>IF(RES_hhdet_in_tes!W73=0,"",RES_hhdet_in_tes!W73/RES_hhdet_in_fec!W73)</f>
        <v/>
      </c>
      <c r="X73" s="112">
        <f>IF(RES_hhdet_in_tes!X73=0,"",RES_hhdet_in_tes!X73/RES_hhdet_in_fec!X73)</f>
        <v>0.81282671540505469</v>
      </c>
      <c r="Y73" s="112">
        <f>IF(RES_hhdet_in_tes!Y73=0,"",RES_hhdet_in_tes!Y73/RES_hhdet_in_fec!Y73)</f>
        <v>0.82421723096742872</v>
      </c>
      <c r="DA73" s="131" t="s">
        <v>3655</v>
      </c>
    </row>
    <row r="74" spans="1:105" ht="12" customHeight="1" x14ac:dyDescent="0.25">
      <c r="A74" s="107" t="s">
        <v>121</v>
      </c>
      <c r="B74" s="113"/>
      <c r="C74" s="113">
        <f>IF(RES_hhdet_in_tes!C74=0,"",RES_hhdet_in_tes!C74/RES_hhdet_in_fec!C74)</f>
        <v>0.71596221903551638</v>
      </c>
      <c r="D74" s="113" t="str">
        <f>IF(RES_hhdet_in_tes!D74=0,"",RES_hhdet_in_tes!D74/RES_hhdet_in_fec!D74)</f>
        <v/>
      </c>
      <c r="E74" s="113" t="str">
        <f>IF(RES_hhdet_in_tes!E74=0,"",RES_hhdet_in_tes!E74/RES_hhdet_in_fec!E74)</f>
        <v/>
      </c>
      <c r="F74" s="113" t="str">
        <f>IF(RES_hhdet_in_tes!F74=0,"",RES_hhdet_in_tes!F74/RES_hhdet_in_fec!F74)</f>
        <v/>
      </c>
      <c r="G74" s="113" t="str">
        <f>IF(RES_hhdet_in_tes!G74=0,"",RES_hhdet_in_tes!G74/RES_hhdet_in_fec!G74)</f>
        <v/>
      </c>
      <c r="H74" s="113">
        <f>IF(RES_hhdet_in_tes!H74=0,"",RES_hhdet_in_tes!H74/RES_hhdet_in_fec!H74)</f>
        <v>0.74584458969628087</v>
      </c>
      <c r="I74" s="113">
        <f>IF(RES_hhdet_in_tes!I74=0,"",RES_hhdet_in_tes!I74/RES_hhdet_in_fec!I74)</f>
        <v>0.74998411403062482</v>
      </c>
      <c r="J74" s="113">
        <f>IF(RES_hhdet_in_tes!J74=0,"",RES_hhdet_in_tes!J74/RES_hhdet_in_fec!J74)</f>
        <v>0.75356304033271349</v>
      </c>
      <c r="K74" s="113">
        <f>IF(RES_hhdet_in_tes!K74=0,"",RES_hhdet_in_tes!K74/RES_hhdet_in_fec!K74)</f>
        <v>0.75433038927129503</v>
      </c>
      <c r="L74" s="113" t="str">
        <f>IF(RES_hhdet_in_tes!L74=0,"",RES_hhdet_in_tes!L74/RES_hhdet_in_fec!L74)</f>
        <v/>
      </c>
      <c r="M74" s="113" t="str">
        <f>IF(RES_hhdet_in_tes!M74=0,"",RES_hhdet_in_tes!M74/RES_hhdet_in_fec!M74)</f>
        <v/>
      </c>
      <c r="N74" s="113" t="str">
        <f>IF(RES_hhdet_in_tes!N74=0,"",RES_hhdet_in_tes!N74/RES_hhdet_in_fec!N74)</f>
        <v/>
      </c>
      <c r="O74" s="113">
        <f>IF(RES_hhdet_in_tes!O74=0,"",RES_hhdet_in_tes!O74/RES_hhdet_in_fec!O74)</f>
        <v>0.7816840392833404</v>
      </c>
      <c r="P74" s="113">
        <f>IF(RES_hhdet_in_tes!P74=0,"",RES_hhdet_in_tes!P74/RES_hhdet_in_fec!P74)</f>
        <v>0.79667740661470232</v>
      </c>
      <c r="Q74" s="113">
        <f>IF(RES_hhdet_in_tes!Q74=0,"",RES_hhdet_in_tes!Q74/RES_hhdet_in_fec!Q74)</f>
        <v>0.80482229133688921</v>
      </c>
      <c r="R74" s="113" t="str">
        <f>IF(RES_hhdet_in_tes!R74=0,"",RES_hhdet_in_tes!R74/RES_hhdet_in_fec!R74)</f>
        <v/>
      </c>
      <c r="S74" s="113" t="str">
        <f>IF(RES_hhdet_in_tes!S74=0,"",RES_hhdet_in_tes!S74/RES_hhdet_in_fec!S74)</f>
        <v/>
      </c>
      <c r="T74" s="113" t="str">
        <f>IF(RES_hhdet_in_tes!T74=0,"",RES_hhdet_in_tes!T74/RES_hhdet_in_fec!T74)</f>
        <v/>
      </c>
      <c r="U74" s="113" t="str">
        <f>IF(RES_hhdet_in_tes!U74=0,"",RES_hhdet_in_tes!U74/RES_hhdet_in_fec!U74)</f>
        <v/>
      </c>
      <c r="V74" s="113" t="str">
        <f>IF(RES_hhdet_in_tes!V74=0,"",RES_hhdet_in_tes!V74/RES_hhdet_in_fec!V74)</f>
        <v/>
      </c>
      <c r="W74" s="113" t="str">
        <f>IF(RES_hhdet_in_tes!W74=0,"",RES_hhdet_in_tes!W74/RES_hhdet_in_fec!W74)</f>
        <v/>
      </c>
      <c r="X74" s="113">
        <f>IF(RES_hhdet_in_tes!X74=0,"",RES_hhdet_in_tes!X74/RES_hhdet_in_fec!X74)</f>
        <v>0.8568797736078102</v>
      </c>
      <c r="Y74" s="113">
        <f>IF(RES_hhdet_in_tes!Y74=0,"",RES_hhdet_in_tes!Y74/RES_hhdet_in_fec!Y74)</f>
        <v>0.86511638567286608</v>
      </c>
      <c r="DA74" s="132" t="s">
        <v>3656</v>
      </c>
    </row>
    <row r="75" spans="1:105" ht="12" customHeight="1" x14ac:dyDescent="0.25">
      <c r="A75" s="108" t="s">
        <v>53</v>
      </c>
      <c r="B75" s="111"/>
      <c r="C75" s="111">
        <f>IF(RES_hhdet_in_tes!C75=0,"",RES_hhdet_in_tes!C75/RES_hhdet_in_fec!C75)</f>
        <v>0.63777735990167705</v>
      </c>
      <c r="D75" s="111" t="str">
        <f>IF(RES_hhdet_in_tes!D75=0,"",RES_hhdet_in_tes!D75/RES_hhdet_in_fec!D75)</f>
        <v/>
      </c>
      <c r="E75" s="111" t="str">
        <f>IF(RES_hhdet_in_tes!E75=0,"",RES_hhdet_in_tes!E75/RES_hhdet_in_fec!E75)</f>
        <v/>
      </c>
      <c r="F75" s="111" t="str">
        <f>IF(RES_hhdet_in_tes!F75=0,"",RES_hhdet_in_tes!F75/RES_hhdet_in_fec!F75)</f>
        <v/>
      </c>
      <c r="G75" s="111" t="str">
        <f>IF(RES_hhdet_in_tes!G75=0,"",RES_hhdet_in_tes!G75/RES_hhdet_in_fec!G75)</f>
        <v/>
      </c>
      <c r="H75" s="111">
        <f>IF(RES_hhdet_in_tes!H75=0,"",RES_hhdet_in_tes!H75/RES_hhdet_in_fec!H75)</f>
        <v>0.64652794401758096</v>
      </c>
      <c r="I75" s="111">
        <f>IF(RES_hhdet_in_tes!I75=0,"",RES_hhdet_in_tes!I75/RES_hhdet_in_fec!I75)</f>
        <v>0.64864762132245912</v>
      </c>
      <c r="J75" s="111">
        <f>IF(RES_hhdet_in_tes!J75=0,"",RES_hhdet_in_tes!J75/RES_hhdet_in_fec!J75)</f>
        <v>0.65103984982445628</v>
      </c>
      <c r="K75" s="111">
        <f>IF(RES_hhdet_in_tes!K75=0,"",RES_hhdet_in_tes!K75/RES_hhdet_in_fec!K75)</f>
        <v>0.65381059064317559</v>
      </c>
      <c r="L75" s="111" t="str">
        <f>IF(RES_hhdet_in_tes!L75=0,"",RES_hhdet_in_tes!L75/RES_hhdet_in_fec!L75)</f>
        <v/>
      </c>
      <c r="M75" s="111" t="str">
        <f>IF(RES_hhdet_in_tes!M75=0,"",RES_hhdet_in_tes!M75/RES_hhdet_in_fec!M75)</f>
        <v/>
      </c>
      <c r="N75" s="111" t="str">
        <f>IF(RES_hhdet_in_tes!N75=0,"",RES_hhdet_in_tes!N75/RES_hhdet_in_fec!N75)</f>
        <v/>
      </c>
      <c r="O75" s="111">
        <f>IF(RES_hhdet_in_tes!O75=0,"",RES_hhdet_in_tes!O75/RES_hhdet_in_fec!O75)</f>
        <v>0.68826702861600153</v>
      </c>
      <c r="P75" s="111">
        <f>IF(RES_hhdet_in_tes!P75=0,"",RES_hhdet_in_tes!P75/RES_hhdet_in_fec!P75)</f>
        <v>0.7080146072900888</v>
      </c>
      <c r="Q75" s="111">
        <f>IF(RES_hhdet_in_tes!Q75=0,"",RES_hhdet_in_tes!Q75/RES_hhdet_in_fec!Q75)</f>
        <v>0.72706681922615402</v>
      </c>
      <c r="R75" s="111" t="str">
        <f>IF(RES_hhdet_in_tes!R75=0,"",RES_hhdet_in_tes!R75/RES_hhdet_in_fec!R75)</f>
        <v/>
      </c>
      <c r="S75" s="111" t="str">
        <f>IF(RES_hhdet_in_tes!S75=0,"",RES_hhdet_in_tes!S75/RES_hhdet_in_fec!S75)</f>
        <v/>
      </c>
      <c r="T75" s="111" t="str">
        <f>IF(RES_hhdet_in_tes!T75=0,"",RES_hhdet_in_tes!T75/RES_hhdet_in_fec!T75)</f>
        <v/>
      </c>
      <c r="U75" s="111" t="str">
        <f>IF(RES_hhdet_in_tes!U75=0,"",RES_hhdet_in_tes!U75/RES_hhdet_in_fec!U75)</f>
        <v/>
      </c>
      <c r="V75" s="111" t="str">
        <f>IF(RES_hhdet_in_tes!V75=0,"",RES_hhdet_in_tes!V75/RES_hhdet_in_fec!V75)</f>
        <v/>
      </c>
      <c r="W75" s="111" t="str">
        <f>IF(RES_hhdet_in_tes!W75=0,"",RES_hhdet_in_tes!W75/RES_hhdet_in_fec!W75)</f>
        <v/>
      </c>
      <c r="X75" s="111">
        <f>IF(RES_hhdet_in_tes!X75=0,"",RES_hhdet_in_tes!X75/RES_hhdet_in_fec!X75)</f>
        <v>0.81282671540505469</v>
      </c>
      <c r="Y75" s="111">
        <f>IF(RES_hhdet_in_tes!Y75=0,"",RES_hhdet_in_tes!Y75/RES_hhdet_in_fec!Y75)</f>
        <v>0.82421723096742872</v>
      </c>
      <c r="DA75" s="63" t="s">
        <v>3657</v>
      </c>
    </row>
    <row r="76" spans="1:105" ht="12" customHeight="1" x14ac:dyDescent="0.25">
      <c r="A76" s="108" t="s">
        <v>52</v>
      </c>
      <c r="B76" s="111"/>
      <c r="C76" s="111">
        <f>IF(RES_hhdet_in_tes!C76=0,"",RES_hhdet_in_tes!C76/RES_hhdet_in_fec!C76)</f>
        <v>1</v>
      </c>
      <c r="D76" s="111" t="str">
        <f>IF(RES_hhdet_in_tes!D76=0,"",RES_hhdet_in_tes!D76/RES_hhdet_in_fec!D76)</f>
        <v/>
      </c>
      <c r="E76" s="111" t="str">
        <f>IF(RES_hhdet_in_tes!E76=0,"",RES_hhdet_in_tes!E76/RES_hhdet_in_fec!E76)</f>
        <v/>
      </c>
      <c r="F76" s="111" t="str">
        <f>IF(RES_hhdet_in_tes!F76=0,"",RES_hhdet_in_tes!F76/RES_hhdet_in_fec!F76)</f>
        <v/>
      </c>
      <c r="G76" s="111" t="str">
        <f>IF(RES_hhdet_in_tes!G76=0,"",RES_hhdet_in_tes!G76/RES_hhdet_in_fec!G76)</f>
        <v/>
      </c>
      <c r="H76" s="111">
        <f>IF(RES_hhdet_in_tes!H76=0,"",RES_hhdet_in_tes!H76/RES_hhdet_in_fec!H76)</f>
        <v>1</v>
      </c>
      <c r="I76" s="111">
        <f>IF(RES_hhdet_in_tes!I76=0,"",RES_hhdet_in_tes!I76/RES_hhdet_in_fec!I76)</f>
        <v>1</v>
      </c>
      <c r="J76" s="111">
        <f>IF(RES_hhdet_in_tes!J76=0,"",RES_hhdet_in_tes!J76/RES_hhdet_in_fec!J76)</f>
        <v>1</v>
      </c>
      <c r="K76" s="111">
        <f>IF(RES_hhdet_in_tes!K76=0,"",RES_hhdet_in_tes!K76/RES_hhdet_in_fec!K76)</f>
        <v>1</v>
      </c>
      <c r="L76" s="111" t="str">
        <f>IF(RES_hhdet_in_tes!L76=0,"",RES_hhdet_in_tes!L76/RES_hhdet_in_fec!L76)</f>
        <v/>
      </c>
      <c r="M76" s="111" t="str">
        <f>IF(RES_hhdet_in_tes!M76=0,"",RES_hhdet_in_tes!M76/RES_hhdet_in_fec!M76)</f>
        <v/>
      </c>
      <c r="N76" s="111" t="str">
        <f>IF(RES_hhdet_in_tes!N76=0,"",RES_hhdet_in_tes!N76/RES_hhdet_in_fec!N76)</f>
        <v/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 t="str">
        <f>IF(RES_hhdet_in_tes!R76=0,"",RES_hhdet_in_tes!R76/RES_hhdet_in_fec!R76)</f>
        <v/>
      </c>
      <c r="S76" s="111" t="str">
        <f>IF(RES_hhdet_in_tes!S76=0,"",RES_hhdet_in_tes!S76/RES_hhdet_in_fec!S76)</f>
        <v/>
      </c>
      <c r="T76" s="111" t="str">
        <f>IF(RES_hhdet_in_tes!T76=0,"",RES_hhdet_in_tes!T76/RES_hhdet_in_fec!T76)</f>
        <v/>
      </c>
      <c r="U76" s="111" t="str">
        <f>IF(RES_hhdet_in_tes!U76=0,"",RES_hhdet_in_tes!U76/RES_hhdet_in_fec!U76)</f>
        <v/>
      </c>
      <c r="V76" s="111" t="str">
        <f>IF(RES_hhdet_in_tes!V76=0,"",RES_hhdet_in_tes!V76/RES_hhdet_in_fec!V76)</f>
        <v/>
      </c>
      <c r="W76" s="111" t="str">
        <f>IF(RES_hhdet_in_tes!W76=0,"",RES_hhdet_in_tes!W76/RES_hhdet_in_fec!W76)</f>
        <v/>
      </c>
      <c r="X76" s="111">
        <f>IF(RES_hhdet_in_tes!X76=0,"",RES_hhdet_in_tes!X76/RES_hhdet_in_fec!X76)</f>
        <v>1</v>
      </c>
      <c r="Y76" s="111">
        <f>IF(RES_hhdet_in_tes!Y76=0,"",RES_hhdet_in_tes!Y76/RES_hhdet_in_fec!Y76)</f>
        <v>1</v>
      </c>
      <c r="DA76" s="63" t="s">
        <v>3658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0.64620368022269503</v>
      </c>
      <c r="D77" s="124" t="str">
        <f>IF(RES_hhdet_in_tes!D77=0,"",RES_hhdet_in_tes!D77/RES_hhdet_in_fec!D77)</f>
        <v/>
      </c>
      <c r="E77" s="124" t="str">
        <f>IF(RES_hhdet_in_tes!E77=0,"",RES_hhdet_in_tes!E77/RES_hhdet_in_fec!E77)</f>
        <v/>
      </c>
      <c r="F77" s="124" t="str">
        <f>IF(RES_hhdet_in_tes!F77=0,"",RES_hhdet_in_tes!F77/RES_hhdet_in_fec!F77)</f>
        <v/>
      </c>
      <c r="G77" s="124" t="str">
        <f>IF(RES_hhdet_in_tes!G77=0,"",RES_hhdet_in_tes!G77/RES_hhdet_in_fec!G77)</f>
        <v/>
      </c>
      <c r="H77" s="124">
        <f>IF(RES_hhdet_in_tes!H77=0,"",RES_hhdet_in_tes!H77/RES_hhdet_in_fec!H77)</f>
        <v>0.63289909237811293</v>
      </c>
      <c r="I77" s="124">
        <f>IF(RES_hhdet_in_tes!I77=0,"",RES_hhdet_in_tes!I77/RES_hhdet_in_fec!I77)</f>
        <v>0.63434764107956698</v>
      </c>
      <c r="J77" s="124">
        <f>IF(RES_hhdet_in_tes!J77=0,"",RES_hhdet_in_tes!J77/RES_hhdet_in_fec!J77)</f>
        <v>0.63440817923619719</v>
      </c>
      <c r="K77" s="124">
        <f>IF(RES_hhdet_in_tes!K77=0,"",RES_hhdet_in_tes!K77/RES_hhdet_in_fec!K77)</f>
        <v>0.63403487081286791</v>
      </c>
      <c r="L77" s="124">
        <f>IF(RES_hhdet_in_tes!L77=0,"",RES_hhdet_in_tes!L77/RES_hhdet_in_fec!L77)</f>
        <v>0.63673900586586274</v>
      </c>
      <c r="M77" s="124" t="str">
        <f>IF(RES_hhdet_in_tes!M77=0,"",RES_hhdet_in_tes!M77/RES_hhdet_in_fec!M77)</f>
        <v/>
      </c>
      <c r="N77" s="124" t="str">
        <f>IF(RES_hhdet_in_tes!N77=0,"",RES_hhdet_in_tes!N77/RES_hhdet_in_fec!N77)</f>
        <v/>
      </c>
      <c r="O77" s="124">
        <f>IF(RES_hhdet_in_tes!O77=0,"",RES_hhdet_in_tes!O77/RES_hhdet_in_fec!O77)</f>
        <v>0.6399035612264683</v>
      </c>
      <c r="P77" s="124">
        <f>IF(RES_hhdet_in_tes!P77=0,"",RES_hhdet_in_tes!P77/RES_hhdet_in_fec!P77)</f>
        <v>0.641221695970008</v>
      </c>
      <c r="Q77" s="124">
        <f>IF(RES_hhdet_in_tes!Q77=0,"",RES_hhdet_in_tes!Q77/RES_hhdet_in_fec!Q77)</f>
        <v>0.64194847551488166</v>
      </c>
      <c r="R77" s="124" t="str">
        <f>IF(RES_hhdet_in_tes!R77=0,"",RES_hhdet_in_tes!R77/RES_hhdet_in_fec!R77)</f>
        <v/>
      </c>
      <c r="S77" s="124" t="str">
        <f>IF(RES_hhdet_in_tes!S77=0,"",RES_hhdet_in_tes!S77/RES_hhdet_in_fec!S77)</f>
        <v/>
      </c>
      <c r="T77" s="124" t="str">
        <f>IF(RES_hhdet_in_tes!T77=0,"",RES_hhdet_in_tes!T77/RES_hhdet_in_fec!T77)</f>
        <v/>
      </c>
      <c r="U77" s="124" t="str">
        <f>IF(RES_hhdet_in_tes!U77=0,"",RES_hhdet_in_tes!U77/RES_hhdet_in_fec!U77)</f>
        <v/>
      </c>
      <c r="V77" s="124" t="str">
        <f>IF(RES_hhdet_in_tes!V77=0,"",RES_hhdet_in_tes!V77/RES_hhdet_in_fec!V77)</f>
        <v/>
      </c>
      <c r="W77" s="124" t="str">
        <f>IF(RES_hhdet_in_tes!W77=0,"",RES_hhdet_in_tes!W77/RES_hhdet_in_fec!W77)</f>
        <v/>
      </c>
      <c r="X77" s="124">
        <f>IF(RES_hhdet_in_tes!X77=0,"",RES_hhdet_in_tes!X77/RES_hhdet_in_fec!X77)</f>
        <v>0.64384487338636553</v>
      </c>
      <c r="Y77" s="124">
        <f>IF(RES_hhdet_in_tes!Y77=0,"",RES_hhdet_in_tes!Y77/RES_hhdet_in_fec!Y77)</f>
        <v>0.64489943975883357</v>
      </c>
      <c r="DA77" s="130" t="s">
        <v>3659</v>
      </c>
    </row>
    <row r="78" spans="1:105" ht="12" customHeight="1" x14ac:dyDescent="0.25">
      <c r="A78" s="97" t="s">
        <v>189</v>
      </c>
      <c r="B78" s="111"/>
      <c r="C78" s="111">
        <f>IF(RES_hhdet_in_tes!C78=0,"",RES_hhdet_in_tes!C78/RES_hhdet_in_fec!C78)</f>
        <v>0.62999771439489061</v>
      </c>
      <c r="D78" s="111" t="str">
        <f>IF(RES_hhdet_in_tes!D78=0,"",RES_hhdet_in_tes!D78/RES_hhdet_in_fec!D78)</f>
        <v/>
      </c>
      <c r="E78" s="111" t="str">
        <f>IF(RES_hhdet_in_tes!E78=0,"",RES_hhdet_in_tes!E78/RES_hhdet_in_fec!E78)</f>
        <v/>
      </c>
      <c r="F78" s="111" t="str">
        <f>IF(RES_hhdet_in_tes!F78=0,"",RES_hhdet_in_tes!F78/RES_hhdet_in_fec!F78)</f>
        <v/>
      </c>
      <c r="G78" s="111" t="str">
        <f>IF(RES_hhdet_in_tes!G78=0,"",RES_hhdet_in_tes!G78/RES_hhdet_in_fec!G78)</f>
        <v/>
      </c>
      <c r="H78" s="111">
        <f>IF(RES_hhdet_in_tes!H78=0,"",RES_hhdet_in_tes!H78/RES_hhdet_in_fec!H78)</f>
        <v>0.6304729532612986</v>
      </c>
      <c r="I78" s="111">
        <f>IF(RES_hhdet_in_tes!I78=0,"",RES_hhdet_in_tes!I78/RES_hhdet_in_fec!I78)</f>
        <v>0.63056802231029974</v>
      </c>
      <c r="J78" s="111">
        <f>IF(RES_hhdet_in_tes!J78=0,"",RES_hhdet_in_tes!J78/RES_hhdet_in_fec!J78)</f>
        <v>0.63066310685586235</v>
      </c>
      <c r="K78" s="111">
        <f>IF(RES_hhdet_in_tes!K78=0,"",RES_hhdet_in_tes!K78/RES_hhdet_in_fec!K78)</f>
        <v>0.63075821266255316</v>
      </c>
      <c r="L78" s="111">
        <f>IF(RES_hhdet_in_tes!L78=0,"",RES_hhdet_in_tes!L78/RES_hhdet_in_fec!L78)</f>
        <v>0.63085334127263026</v>
      </c>
      <c r="M78" s="111" t="str">
        <f>IF(RES_hhdet_in_tes!M78=0,"",RES_hhdet_in_tes!M78/RES_hhdet_in_fec!M78)</f>
        <v/>
      </c>
      <c r="N78" s="111" t="str">
        <f>IF(RES_hhdet_in_tes!N78=0,"",RES_hhdet_in_tes!N78/RES_hhdet_in_fec!N78)</f>
        <v/>
      </c>
      <c r="O78" s="111">
        <f>IF(RES_hhdet_in_tes!O78=0,"",RES_hhdet_in_tes!O78/RES_hhdet_in_fec!O78)</f>
        <v>0.63099010235177444</v>
      </c>
      <c r="P78" s="111">
        <f>IF(RES_hhdet_in_tes!P78=0,"",RES_hhdet_in_tes!P78/RES_hhdet_in_fec!P78)</f>
        <v>0.6310574468343555</v>
      </c>
      <c r="Q78" s="111">
        <f>IF(RES_hhdet_in_tes!Q78=0,"",RES_hhdet_in_tes!Q78/RES_hhdet_in_fec!Q78)</f>
        <v>0.63133155461043433</v>
      </c>
      <c r="R78" s="111" t="str">
        <f>IF(RES_hhdet_in_tes!R78=0,"",RES_hhdet_in_tes!R78/RES_hhdet_in_fec!R78)</f>
        <v/>
      </c>
      <c r="S78" s="111" t="str">
        <f>IF(RES_hhdet_in_tes!S78=0,"",RES_hhdet_in_tes!S78/RES_hhdet_in_fec!S78)</f>
        <v/>
      </c>
      <c r="T78" s="111" t="str">
        <f>IF(RES_hhdet_in_tes!T78=0,"",RES_hhdet_in_tes!T78/RES_hhdet_in_fec!T78)</f>
        <v/>
      </c>
      <c r="U78" s="111" t="str">
        <f>IF(RES_hhdet_in_tes!U78=0,"",RES_hhdet_in_tes!U78/RES_hhdet_in_fec!U78)</f>
        <v/>
      </c>
      <c r="V78" s="111" t="str">
        <f>IF(RES_hhdet_in_tes!V78=0,"",RES_hhdet_in_tes!V78/RES_hhdet_in_fec!V78)</f>
        <v/>
      </c>
      <c r="W78" s="111" t="str">
        <f>IF(RES_hhdet_in_tes!W78=0,"",RES_hhdet_in_tes!W78/RES_hhdet_in_fec!W78)</f>
        <v/>
      </c>
      <c r="X78" s="111">
        <f>IF(RES_hhdet_in_tes!X78=0,"",RES_hhdet_in_tes!X78/RES_hhdet_in_fec!X78)</f>
        <v>0.63666637078176036</v>
      </c>
      <c r="Y78" s="111">
        <f>IF(RES_hhdet_in_tes!Y78=0,"",RES_hhdet_in_tes!Y78/RES_hhdet_in_fec!Y78)</f>
        <v>0.63670647465422969</v>
      </c>
      <c r="DA78" s="63" t="s">
        <v>3660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0.78077884139307907</v>
      </c>
      <c r="D79" s="45" t="str">
        <f>IF(RES_hhdet_in_tes!D79=0,"",RES_hhdet_in_tes!D79/RES_hhdet_in_fec!D79)</f>
        <v/>
      </c>
      <c r="E79" s="45" t="str">
        <f>IF(RES_hhdet_in_tes!E79=0,"",RES_hhdet_in_tes!E79/RES_hhdet_in_fec!E79)</f>
        <v/>
      </c>
      <c r="F79" s="45" t="str">
        <f>IF(RES_hhdet_in_tes!F79=0,"",RES_hhdet_in_tes!F79/RES_hhdet_in_fec!F79)</f>
        <v/>
      </c>
      <c r="G79" s="45" t="str">
        <f>IF(RES_hhdet_in_tes!G79=0,"",RES_hhdet_in_tes!G79/RES_hhdet_in_fec!G79)</f>
        <v/>
      </c>
      <c r="H79" s="45">
        <f>IF(RES_hhdet_in_tes!H79=0,"",RES_hhdet_in_tes!H79/RES_hhdet_in_fec!H79)</f>
        <v>0.78722047189316624</v>
      </c>
      <c r="I79" s="45">
        <f>IF(RES_hhdet_in_tes!I79=0,"",RES_hhdet_in_tes!I79/RES_hhdet_in_fec!I79)</f>
        <v>0.7886503228724413</v>
      </c>
      <c r="J79" s="45">
        <f>IF(RES_hhdet_in_tes!J79=0,"",RES_hhdet_in_tes!J79/RES_hhdet_in_fec!J79)</f>
        <v>0.79018325609821816</v>
      </c>
      <c r="K79" s="45">
        <f>IF(RES_hhdet_in_tes!K79=0,"",RES_hhdet_in_tes!K79/RES_hhdet_in_fec!K79)</f>
        <v>0.79185761714322689</v>
      </c>
      <c r="L79" s="45">
        <f>IF(RES_hhdet_in_tes!L79=0,"",RES_hhdet_in_tes!L79/RES_hhdet_in_fec!L79)</f>
        <v>0.79368366502026122</v>
      </c>
      <c r="M79" s="45" t="str">
        <f>IF(RES_hhdet_in_tes!M79=0,"",RES_hhdet_in_tes!M79/RES_hhdet_in_fec!M79)</f>
        <v/>
      </c>
      <c r="N79" s="45" t="str">
        <f>IF(RES_hhdet_in_tes!N79=0,"",RES_hhdet_in_tes!N79/RES_hhdet_in_fec!N79)</f>
        <v/>
      </c>
      <c r="O79" s="45">
        <f>IF(RES_hhdet_in_tes!O79=0,"",RES_hhdet_in_tes!O79/RES_hhdet_in_fec!O79)</f>
        <v>0.8048387233157297</v>
      </c>
      <c r="P79" s="45">
        <f>IF(RES_hhdet_in_tes!P79=0,"",RES_hhdet_in_tes!P79/RES_hhdet_in_fec!P79)</f>
        <v>0.81140913441847884</v>
      </c>
      <c r="Q79" s="45">
        <f>IF(RES_hhdet_in_tes!Q79=0,"",RES_hhdet_in_tes!Q79/RES_hhdet_in_fec!Q79)</f>
        <v>0.81991131047103061</v>
      </c>
      <c r="R79" s="45" t="str">
        <f>IF(RES_hhdet_in_tes!R79=0,"",RES_hhdet_in_tes!R79/RES_hhdet_in_fec!R79)</f>
        <v/>
      </c>
      <c r="S79" s="45" t="str">
        <f>IF(RES_hhdet_in_tes!S79=0,"",RES_hhdet_in_tes!S79/RES_hhdet_in_fec!S79)</f>
        <v/>
      </c>
      <c r="T79" s="45" t="str">
        <f>IF(RES_hhdet_in_tes!T79=0,"",RES_hhdet_in_tes!T79/RES_hhdet_in_fec!T79)</f>
        <v/>
      </c>
      <c r="U79" s="45" t="str">
        <f>IF(RES_hhdet_in_tes!U79=0,"",RES_hhdet_in_tes!U79/RES_hhdet_in_fec!U79)</f>
        <v/>
      </c>
      <c r="V79" s="45" t="str">
        <f>IF(RES_hhdet_in_tes!V79=0,"",RES_hhdet_in_tes!V79/RES_hhdet_in_fec!V79)</f>
        <v/>
      </c>
      <c r="W79" s="45" t="str">
        <f>IF(RES_hhdet_in_tes!W79=0,"",RES_hhdet_in_tes!W79/RES_hhdet_in_fec!W79)</f>
        <v/>
      </c>
      <c r="X79" s="45">
        <f>IF(RES_hhdet_in_tes!X79=0,"",RES_hhdet_in_tes!X79/RES_hhdet_in_fec!X79)</f>
        <v>0.90487256903452051</v>
      </c>
      <c r="Y79" s="45">
        <f>IF(RES_hhdet_in_tes!Y79=0,"",RES_hhdet_in_tes!Y79/RES_hhdet_in_fec!Y79)</f>
        <v>0.91085230289293861</v>
      </c>
      <c r="DA79" s="60" t="s">
        <v>3661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/>
      <c r="C81" s="119">
        <f>IF(RES_hhdet_in_tes!C81=0,"",RES_hhdet_in_tes!C81/RES_hhdet_in_fec!C81)</f>
        <v>0.5514328550086115</v>
      </c>
      <c r="D81" s="119">
        <f>IF(RES_hhdet_in_tes!D81=0,"",RES_hhdet_in_tes!D81/RES_hhdet_in_fec!D81)</f>
        <v>0.56249307450205244</v>
      </c>
      <c r="E81" s="119">
        <f>IF(RES_hhdet_in_tes!E81=0,"",RES_hhdet_in_tes!E81/RES_hhdet_in_fec!E81)</f>
        <v>0.57377701652595503</v>
      </c>
      <c r="F81" s="119">
        <f>IF(RES_hhdet_in_tes!F81=0,"",RES_hhdet_in_tes!F81/RES_hhdet_in_fec!F81)</f>
        <v>0.58530698304367113</v>
      </c>
      <c r="G81" s="119">
        <f>IF(RES_hhdet_in_tes!G81=0,"",RES_hhdet_in_tes!G81/RES_hhdet_in_fec!G81)</f>
        <v>0.59672215186110078</v>
      </c>
      <c r="H81" s="119">
        <f>IF(RES_hhdet_in_tes!H81=0,"",RES_hhdet_in_tes!H81/RES_hhdet_in_fec!H81)</f>
        <v>0.60845861356596487</v>
      </c>
      <c r="I81" s="119">
        <f>IF(RES_hhdet_in_tes!I81=0,"",RES_hhdet_in_tes!I81/RES_hhdet_in_fec!I81)</f>
        <v>0.62016245946495996</v>
      </c>
      <c r="J81" s="119">
        <f>IF(RES_hhdet_in_tes!J81=0,"",RES_hhdet_in_tes!J81/RES_hhdet_in_fec!J81)</f>
        <v>0.6313098142010376</v>
      </c>
      <c r="K81" s="119">
        <f>IF(RES_hhdet_in_tes!K81=0,"",RES_hhdet_in_tes!K81/RES_hhdet_in_fec!K81)</f>
        <v>0.64317398592371655</v>
      </c>
      <c r="L81" s="119">
        <f>IF(RES_hhdet_in_tes!L81=0,"",RES_hhdet_in_tes!L81/RES_hhdet_in_fec!L81)</f>
        <v>0.65480856035490231</v>
      </c>
      <c r="M81" s="119">
        <f>IF(RES_hhdet_in_tes!M81=0,"",RES_hhdet_in_tes!M81/RES_hhdet_in_fec!M81)</f>
        <v>0.66484779981394138</v>
      </c>
      <c r="N81" s="119">
        <f>IF(RES_hhdet_in_tes!N81=0,"",RES_hhdet_in_tes!N81/RES_hhdet_in_fec!N81)</f>
        <v>0.6741341445683624</v>
      </c>
      <c r="O81" s="119">
        <f>IF(RES_hhdet_in_tes!O81=0,"",RES_hhdet_in_tes!O81/RES_hhdet_in_fec!O81)</f>
        <v>0.68230605204512096</v>
      </c>
      <c r="P81" s="119" t="str">
        <f>IF(RES_hhdet_in_tes!P81=0,"",RES_hhdet_in_tes!P81/RES_hhdet_in_fec!P81)</f>
        <v/>
      </c>
      <c r="Q81" s="119">
        <f>IF(RES_hhdet_in_tes!Q81=0,"",RES_hhdet_in_tes!Q81/RES_hhdet_in_fec!Q81)</f>
        <v>0.69778997835066447</v>
      </c>
      <c r="R81" s="119">
        <f>IF(RES_hhdet_in_tes!R81=0,"",RES_hhdet_in_tes!R81/RES_hhdet_in_fec!R81)</f>
        <v>0.70958983117589924</v>
      </c>
      <c r="S81" s="119">
        <f>IF(RES_hhdet_in_tes!S81=0,"",RES_hhdet_in_tes!S81/RES_hhdet_in_fec!S81)</f>
        <v>0.72299889493271996</v>
      </c>
      <c r="T81" s="119">
        <f>IF(RES_hhdet_in_tes!T81=0,"",RES_hhdet_in_tes!T81/RES_hhdet_in_fec!T81)</f>
        <v>0.73740354502993621</v>
      </c>
      <c r="U81" s="119">
        <f>IF(RES_hhdet_in_tes!U81=0,"",RES_hhdet_in_tes!U81/RES_hhdet_in_fec!U81)</f>
        <v>0.75061842869680773</v>
      </c>
      <c r="V81" s="119">
        <f>IF(RES_hhdet_in_tes!V81=0,"",RES_hhdet_in_tes!V81/RES_hhdet_in_fec!V81)</f>
        <v>0.76130715003603366</v>
      </c>
      <c r="W81" s="119">
        <f>IF(RES_hhdet_in_tes!W81=0,"",RES_hhdet_in_tes!W81/RES_hhdet_in_fec!W81)</f>
        <v>0.76981524530545664</v>
      </c>
      <c r="X81" s="119">
        <f>IF(RES_hhdet_in_tes!X81=0,"",RES_hhdet_in_tes!X81/RES_hhdet_in_fec!X81)</f>
        <v>0.77880322582037942</v>
      </c>
      <c r="Y81" s="119">
        <f>IF(RES_hhdet_in_tes!Y81=0,"",RES_hhdet_in_tes!Y81/RES_hhdet_in_fec!Y81)</f>
        <v>0.78707745161743858</v>
      </c>
      <c r="DA81" s="129" t="s">
        <v>3662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0.54807916107058663</v>
      </c>
      <c r="D82" s="124">
        <f>IF(RES_hhdet_in_tes!D82=0,"",RES_hhdet_in_tes!D82/RES_hhdet_in_fec!D82)</f>
        <v>0.55916690891153353</v>
      </c>
      <c r="E82" s="124">
        <f>IF(RES_hhdet_in_tes!E82=0,"",RES_hhdet_in_tes!E82/RES_hhdet_in_fec!E82)</f>
        <v>0.57036905567447704</v>
      </c>
      <c r="F82" s="124">
        <f>IF(RES_hhdet_in_tes!F82=0,"",RES_hhdet_in_tes!F82/RES_hhdet_in_fec!F82)</f>
        <v>0.58164866366920887</v>
      </c>
      <c r="G82" s="124">
        <f>IF(RES_hhdet_in_tes!G82=0,"",RES_hhdet_in_tes!G82/RES_hhdet_in_fec!G82)</f>
        <v>0.59306008108917452</v>
      </c>
      <c r="H82" s="124">
        <f>IF(RES_hhdet_in_tes!H82=0,"",RES_hhdet_in_tes!H82/RES_hhdet_in_fec!H82)</f>
        <v>0.60450092077913953</v>
      </c>
      <c r="I82" s="124">
        <f>IF(RES_hhdet_in_tes!I82=0,"",RES_hhdet_in_tes!I82/RES_hhdet_in_fec!I82)</f>
        <v>0.61600763785271817</v>
      </c>
      <c r="J82" s="124">
        <f>IF(RES_hhdet_in_tes!J82=0,"",RES_hhdet_in_tes!J82/RES_hhdet_in_fec!J82)</f>
        <v>0.62754255296367212</v>
      </c>
      <c r="K82" s="124">
        <f>IF(RES_hhdet_in_tes!K82=0,"",RES_hhdet_in_tes!K82/RES_hhdet_in_fec!K82)</f>
        <v>0.63903465953153837</v>
      </c>
      <c r="L82" s="124">
        <f>IF(RES_hhdet_in_tes!L82=0,"",RES_hhdet_in_tes!L82/RES_hhdet_in_fec!L82)</f>
        <v>0.65047236776637674</v>
      </c>
      <c r="M82" s="124">
        <f>IF(RES_hhdet_in_tes!M82=0,"",RES_hhdet_in_tes!M82/RES_hhdet_in_fec!M82)</f>
        <v>0.66096338485716366</v>
      </c>
      <c r="N82" s="124">
        <f>IF(RES_hhdet_in_tes!N82=0,"",RES_hhdet_in_tes!N82/RES_hhdet_in_fec!N82)</f>
        <v>0.67006764788394391</v>
      </c>
      <c r="O82" s="124">
        <f>IF(RES_hhdet_in_tes!O82=0,"",RES_hhdet_in_tes!O82/RES_hhdet_in_fec!O82)</f>
        <v>0.67747516332411906</v>
      </c>
      <c r="P82" s="124" t="str">
        <f>IF(RES_hhdet_in_tes!P82=0,"",RES_hhdet_in_tes!P82/RES_hhdet_in_fec!P82)</f>
        <v/>
      </c>
      <c r="Q82" s="124">
        <f>IF(RES_hhdet_in_tes!Q82=0,"",RES_hhdet_in_tes!Q82/RES_hhdet_in_fec!Q82)</f>
        <v>0.6915161999855961</v>
      </c>
      <c r="R82" s="124">
        <f>IF(RES_hhdet_in_tes!R82=0,"",RES_hhdet_in_tes!R82/RES_hhdet_in_fec!R82)</f>
        <v>0.70297754083897956</v>
      </c>
      <c r="S82" s="124">
        <f>IF(RES_hhdet_in_tes!S82=0,"",RES_hhdet_in_tes!S82/RES_hhdet_in_fec!S82)</f>
        <v>0.71586909679120747</v>
      </c>
      <c r="T82" s="124">
        <f>IF(RES_hhdet_in_tes!T82=0,"",RES_hhdet_in_tes!T82/RES_hhdet_in_fec!T82)</f>
        <v>0.72888381436963301</v>
      </c>
      <c r="U82" s="124">
        <f>IF(RES_hhdet_in_tes!U82=0,"",RES_hhdet_in_tes!U82/RES_hhdet_in_fec!U82)</f>
        <v>0.74091190996934086</v>
      </c>
      <c r="V82" s="124">
        <f>IF(RES_hhdet_in_tes!V82=0,"",RES_hhdet_in_tes!V82/RES_hhdet_in_fec!V82)</f>
        <v>0.75099659526220508</v>
      </c>
      <c r="W82" s="124">
        <f>IF(RES_hhdet_in_tes!W82=0,"",RES_hhdet_in_tes!W82/RES_hhdet_in_fec!W82)</f>
        <v>0.7590988630550819</v>
      </c>
      <c r="X82" s="124">
        <f>IF(RES_hhdet_in_tes!X82=0,"",RES_hhdet_in_tes!X82/RES_hhdet_in_fec!X82)</f>
        <v>0.76636193521089746</v>
      </c>
      <c r="Y82" s="124">
        <f>IF(RES_hhdet_in_tes!Y82=0,"",RES_hhdet_in_tes!Y82/RES_hhdet_in_fec!Y82)</f>
        <v>0.77320359907862679</v>
      </c>
      <c r="DA82" s="130" t="s">
        <v>3663</v>
      </c>
    </row>
    <row r="83" spans="1:105" ht="12" customHeight="1" x14ac:dyDescent="0.25">
      <c r="A83" s="97" t="s">
        <v>199</v>
      </c>
      <c r="B83" s="111"/>
      <c r="C83" s="111">
        <f>IF(RES_hhdet_in_tes!C83=0,"",RES_hhdet_in_tes!C83/RES_hhdet_in_fec!C83)</f>
        <v>0.54575611213990338</v>
      </c>
      <c r="D83" s="111">
        <f>IF(RES_hhdet_in_tes!D83=0,"",RES_hhdet_in_tes!D83/RES_hhdet_in_fec!D83)</f>
        <v>0.55691729860740036</v>
      </c>
      <c r="E83" s="111">
        <f>IF(RES_hhdet_in_tes!E83=0,"",RES_hhdet_in_tes!E83/RES_hhdet_in_fec!E83)</f>
        <v>0.56818473825843807</v>
      </c>
      <c r="F83" s="111">
        <f>IF(RES_hhdet_in_tes!F83=0,"",RES_hhdet_in_tes!F83/RES_hhdet_in_fec!F83)</f>
        <v>0.57954741097494777</v>
      </c>
      <c r="G83" s="111">
        <f>IF(RES_hhdet_in_tes!G83=0,"",RES_hhdet_in_tes!G83/RES_hhdet_in_fec!G83)</f>
        <v>0.59099410575244382</v>
      </c>
      <c r="H83" s="111">
        <f>IF(RES_hhdet_in_tes!H83=0,"",RES_hhdet_in_tes!H83/RES_hhdet_in_fec!H83)</f>
        <v>0.60251161996726599</v>
      </c>
      <c r="I83" s="111">
        <f>IF(RES_hhdet_in_tes!I83=0,"",RES_hhdet_in_tes!I83/RES_hhdet_in_fec!I83)</f>
        <v>0.61408253788782752</v>
      </c>
      <c r="J83" s="111">
        <f>IF(RES_hhdet_in_tes!J83=0,"",RES_hhdet_in_tes!J83/RES_hhdet_in_fec!J83)</f>
        <v>0.62566923925901763</v>
      </c>
      <c r="K83" s="111">
        <f>IF(RES_hhdet_in_tes!K83=0,"",RES_hhdet_in_tes!K83/RES_hhdet_in_fec!K83)</f>
        <v>0.63722197895839994</v>
      </c>
      <c r="L83" s="111">
        <f>IF(RES_hhdet_in_tes!L83=0,"",RES_hhdet_in_tes!L83/RES_hhdet_in_fec!L83)</f>
        <v>0.64869660552168551</v>
      </c>
      <c r="M83" s="111">
        <f>IF(RES_hhdet_in_tes!M83=0,"",RES_hhdet_in_tes!M83/RES_hhdet_in_fec!M83)</f>
        <v>0.65923699386949941</v>
      </c>
      <c r="N83" s="111">
        <f>IF(RES_hhdet_in_tes!N83=0,"",RES_hhdet_in_tes!N83/RES_hhdet_in_fec!N83)</f>
        <v>0.66837468880025419</v>
      </c>
      <c r="O83" s="111">
        <f>IF(RES_hhdet_in_tes!O83=0,"",RES_hhdet_in_tes!O83/RES_hhdet_in_fec!O83)</f>
        <v>0.67583913182697986</v>
      </c>
      <c r="P83" s="111" t="str">
        <f>IF(RES_hhdet_in_tes!P83=0,"",RES_hhdet_in_tes!P83/RES_hhdet_in_fec!P83)</f>
        <v/>
      </c>
      <c r="Q83" s="111">
        <f>IF(RES_hhdet_in_tes!Q83=0,"",RES_hhdet_in_tes!Q83/RES_hhdet_in_fec!Q83)</f>
        <v>0.68995851113763607</v>
      </c>
      <c r="R83" s="111">
        <f>IF(RES_hhdet_in_tes!R83=0,"",RES_hhdet_in_tes!R83/RES_hhdet_in_fec!R83)</f>
        <v>0.70146446868773848</v>
      </c>
      <c r="S83" s="111">
        <f>IF(RES_hhdet_in_tes!S83=0,"",RES_hhdet_in_tes!S83/RES_hhdet_in_fec!S83)</f>
        <v>0.71441428646566296</v>
      </c>
      <c r="T83" s="111">
        <f>IF(RES_hhdet_in_tes!T83=0,"",RES_hhdet_in_tes!T83/RES_hhdet_in_fec!T83)</f>
        <v>0.72747651452159912</v>
      </c>
      <c r="U83" s="111">
        <f>IF(RES_hhdet_in_tes!U83=0,"",RES_hhdet_in_tes!U83/RES_hhdet_in_fec!U83)</f>
        <v>0.73954273413663763</v>
      </c>
      <c r="V83" s="111">
        <f>IF(RES_hhdet_in_tes!V83=0,"",RES_hhdet_in_tes!V83/RES_hhdet_in_fec!V83)</f>
        <v>0.74966414913900392</v>
      </c>
      <c r="W83" s="111">
        <f>IF(RES_hhdet_in_tes!W83=0,"",RES_hhdet_in_tes!W83/RES_hhdet_in_fec!W83)</f>
        <v>0.75779494638302602</v>
      </c>
      <c r="X83" s="111">
        <f>IF(RES_hhdet_in_tes!X83=0,"",RES_hhdet_in_tes!X83/RES_hhdet_in_fec!X83)</f>
        <v>0.76508220325736576</v>
      </c>
      <c r="Y83" s="111">
        <f>IF(RES_hhdet_in_tes!Y83=0,"",RES_hhdet_in_tes!Y83/RES_hhdet_in_fec!Y83)</f>
        <v>0.77194973964122326</v>
      </c>
      <c r="DA83" s="63" t="s">
        <v>3664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 t="str">
        <f>IF(RES_hhdet_in_tes!P84=0,"",RES_hhdet_in_tes!P84/RES_hhdet_in_fec!P84)</f>
        <v/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X84" s="111">
        <f>IF(RES_hhdet_in_tes!X84=0,"",RES_hhdet_in_tes!X84/RES_hhdet_in_fec!X84)</f>
        <v>1</v>
      </c>
      <c r="Y84" s="111">
        <f>IF(RES_hhdet_in_tes!Y84=0,"",RES_hhdet_in_tes!Y84/RES_hhdet_in_fec!Y84)</f>
        <v>1</v>
      </c>
      <c r="DA84" s="63" t="s">
        <v>3665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2.5196060960540163</v>
      </c>
      <c r="D85" s="124">
        <f>IF(RES_hhdet_in_tes!D85=0,"",RES_hhdet_in_tes!D85/RES_hhdet_in_fec!D85)</f>
        <v>2.6329550058978417</v>
      </c>
      <c r="E85" s="124">
        <f>IF(RES_hhdet_in_tes!E85=0,"",RES_hhdet_in_tes!E85/RES_hhdet_in_fec!E85)</f>
        <v>2.7480032338588898</v>
      </c>
      <c r="F85" s="124">
        <f>IF(RES_hhdet_in_tes!F85=0,"",RES_hhdet_in_tes!F85/RES_hhdet_in_fec!F85)</f>
        <v>2.8639754784385802</v>
      </c>
      <c r="G85" s="124">
        <f>IF(RES_hhdet_in_tes!G85=0,"",RES_hhdet_in_tes!G85/RES_hhdet_in_fec!G85)</f>
        <v>2.9815436044992669</v>
      </c>
      <c r="H85" s="124">
        <f>IF(RES_hhdet_in_tes!H85=0,"",RES_hhdet_in_tes!H85/RES_hhdet_in_fec!H85)</f>
        <v>3.1006020206745131</v>
      </c>
      <c r="I85" s="124">
        <f>IF(RES_hhdet_in_tes!I85=0,"",RES_hhdet_in_tes!I85/RES_hhdet_in_fec!I85)</f>
        <v>3.2212915626098479</v>
      </c>
      <c r="J85" s="124">
        <f>IF(RES_hhdet_in_tes!J85=0,"",RES_hhdet_in_tes!J85/RES_hhdet_in_fec!J85)</f>
        <v>3.3442434450801035</v>
      </c>
      <c r="K85" s="124">
        <f>IF(RES_hhdet_in_tes!K85=0,"",RES_hhdet_in_tes!K85/RES_hhdet_in_fec!K85)</f>
        <v>3.4699576428175161</v>
      </c>
      <c r="L85" s="124">
        <f>IF(RES_hhdet_in_tes!L85=0,"",RES_hhdet_in_tes!L85/RES_hhdet_in_fec!L85)</f>
        <v>3.5985004578526185</v>
      </c>
      <c r="M85" s="124">
        <f>IF(RES_hhdet_in_tes!M85=0,"",RES_hhdet_in_tes!M85/RES_hhdet_in_fec!M85)</f>
        <v>3.745801049011789</v>
      </c>
      <c r="N85" s="124">
        <f>IF(RES_hhdet_in_tes!N85=0,"",RES_hhdet_in_tes!N85/RES_hhdet_in_fec!N85)</f>
        <v>3.9165880522410781</v>
      </c>
      <c r="O85" s="124">
        <f>IF(RES_hhdet_in_tes!O85=0,"",RES_hhdet_in_tes!O85/RES_hhdet_in_fec!O85)</f>
        <v>4.1105568004186619</v>
      </c>
      <c r="P85" s="124" t="str">
        <f>IF(RES_hhdet_in_tes!P85=0,"",RES_hhdet_in_tes!P85/RES_hhdet_in_fec!P85)</f>
        <v/>
      </c>
      <c r="Q85" s="124">
        <f>IF(RES_hhdet_in_tes!Q85=0,"",RES_hhdet_in_tes!Q85/RES_hhdet_in_fec!Q85)</f>
        <v>4.4610020902864758</v>
      </c>
      <c r="R85" s="124">
        <f>IF(RES_hhdet_in_tes!R85=0,"",RES_hhdet_in_tes!R85/RES_hhdet_in_fec!R85)</f>
        <v>4.4939743974502226</v>
      </c>
      <c r="S85" s="124">
        <f>IF(RES_hhdet_in_tes!S85=0,"",RES_hhdet_in_tes!S85/RES_hhdet_in_fec!S85)</f>
        <v>4.497637987135084</v>
      </c>
      <c r="T85" s="124">
        <f>IF(RES_hhdet_in_tes!T85=0,"",RES_hhdet_in_tes!T85/RES_hhdet_in_fec!T85)</f>
        <v>4.5017086423404846</v>
      </c>
      <c r="U85" s="124">
        <f>IF(RES_hhdet_in_tes!U85=0,"",RES_hhdet_in_tes!U85/RES_hhdet_in_fec!U85)</f>
        <v>4.5062315925687084</v>
      </c>
      <c r="V85" s="124">
        <f>IF(RES_hhdet_in_tes!V85=0,"",RES_hhdet_in_tes!V85/RES_hhdet_in_fec!V85)</f>
        <v>4.5191560878574197</v>
      </c>
      <c r="W85" s="124">
        <f>IF(RES_hhdet_in_tes!W85=0,"",RES_hhdet_in_tes!W85/RES_hhdet_in_fec!W85)</f>
        <v>4.5615767876266009</v>
      </c>
      <c r="X85" s="124">
        <f>IF(RES_hhdet_in_tes!X85=0,"",RES_hhdet_in_tes!X85/RES_hhdet_in_fec!X85)</f>
        <v>4.6111538341227813</v>
      </c>
      <c r="Y85" s="124">
        <f>IF(RES_hhdet_in_tes!Y85=0,"",RES_hhdet_in_tes!Y85/RES_hhdet_in_fec!Y85)</f>
        <v>4.6670359781518878</v>
      </c>
      <c r="DA85" s="130" t="s">
        <v>3666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2.5196060960540163</v>
      </c>
      <c r="D86" s="111">
        <f>IF(RES_hhdet_in_tes!D86=0,"",RES_hhdet_in_tes!D86/RES_hhdet_in_fec!D86)</f>
        <v>2.6329550058978417</v>
      </c>
      <c r="E86" s="111">
        <f>IF(RES_hhdet_in_tes!E86=0,"",RES_hhdet_in_tes!E86/RES_hhdet_in_fec!E86)</f>
        <v>2.7480032338588898</v>
      </c>
      <c r="F86" s="111">
        <f>IF(RES_hhdet_in_tes!F86=0,"",RES_hhdet_in_tes!F86/RES_hhdet_in_fec!F86)</f>
        <v>2.8639754784385802</v>
      </c>
      <c r="G86" s="111">
        <f>IF(RES_hhdet_in_tes!G86=0,"",RES_hhdet_in_tes!G86/RES_hhdet_in_fec!G86)</f>
        <v>2.9815436044992669</v>
      </c>
      <c r="H86" s="111">
        <f>IF(RES_hhdet_in_tes!H86=0,"",RES_hhdet_in_tes!H86/RES_hhdet_in_fec!H86)</f>
        <v>3.1006020206745131</v>
      </c>
      <c r="I86" s="111">
        <f>IF(RES_hhdet_in_tes!I86=0,"",RES_hhdet_in_tes!I86/RES_hhdet_in_fec!I86)</f>
        <v>3.2212915626098479</v>
      </c>
      <c r="J86" s="111">
        <f>IF(RES_hhdet_in_tes!J86=0,"",RES_hhdet_in_tes!J86/RES_hhdet_in_fec!J86)</f>
        <v>3.3442434450801035</v>
      </c>
      <c r="K86" s="111">
        <f>IF(RES_hhdet_in_tes!K86=0,"",RES_hhdet_in_tes!K86/RES_hhdet_in_fec!K86)</f>
        <v>3.4699576428175161</v>
      </c>
      <c r="L86" s="111">
        <f>IF(RES_hhdet_in_tes!L86=0,"",RES_hhdet_in_tes!L86/RES_hhdet_in_fec!L86)</f>
        <v>3.5985004578526185</v>
      </c>
      <c r="M86" s="111">
        <f>IF(RES_hhdet_in_tes!M86=0,"",RES_hhdet_in_tes!M86/RES_hhdet_in_fec!M86)</f>
        <v>3.745801049011789</v>
      </c>
      <c r="N86" s="111">
        <f>IF(RES_hhdet_in_tes!N86=0,"",RES_hhdet_in_tes!N86/RES_hhdet_in_fec!N86)</f>
        <v>3.9165880522410781</v>
      </c>
      <c r="O86" s="111">
        <f>IF(RES_hhdet_in_tes!O86=0,"",RES_hhdet_in_tes!O86/RES_hhdet_in_fec!O86)</f>
        <v>4.1105568004186619</v>
      </c>
      <c r="P86" s="111" t="str">
        <f>IF(RES_hhdet_in_tes!P86=0,"",RES_hhdet_in_tes!P86/RES_hhdet_in_fec!P86)</f>
        <v/>
      </c>
      <c r="Q86" s="111">
        <f>IF(RES_hhdet_in_tes!Q86=0,"",RES_hhdet_in_tes!Q86/RES_hhdet_in_fec!Q86)</f>
        <v>4.4610020902864758</v>
      </c>
      <c r="R86" s="111">
        <f>IF(RES_hhdet_in_tes!R86=0,"",RES_hhdet_in_tes!R86/RES_hhdet_in_fec!R86)</f>
        <v>4.4939743974502226</v>
      </c>
      <c r="S86" s="111">
        <f>IF(RES_hhdet_in_tes!S86=0,"",RES_hhdet_in_tes!S86/RES_hhdet_in_fec!S86)</f>
        <v>4.497637987135084</v>
      </c>
      <c r="T86" s="111">
        <f>IF(RES_hhdet_in_tes!T86=0,"",RES_hhdet_in_tes!T86/RES_hhdet_in_fec!T86)</f>
        <v>4.5017086423404846</v>
      </c>
      <c r="U86" s="111">
        <f>IF(RES_hhdet_in_tes!U86=0,"",RES_hhdet_in_tes!U86/RES_hhdet_in_fec!U86)</f>
        <v>4.5062315925687084</v>
      </c>
      <c r="V86" s="111">
        <f>IF(RES_hhdet_in_tes!V86=0,"",RES_hhdet_in_tes!V86/RES_hhdet_in_fec!V86)</f>
        <v>4.5191560878574197</v>
      </c>
      <c r="W86" s="111">
        <f>IF(RES_hhdet_in_tes!W86=0,"",RES_hhdet_in_tes!W86/RES_hhdet_in_fec!W86)</f>
        <v>4.5615767876266009</v>
      </c>
      <c r="X86" s="111">
        <f>IF(RES_hhdet_in_tes!X86=0,"",RES_hhdet_in_tes!X86/RES_hhdet_in_fec!X86)</f>
        <v>4.6111538341227813</v>
      </c>
      <c r="Y86" s="111">
        <f>IF(RES_hhdet_in_tes!Y86=0,"",RES_hhdet_in_tes!Y86/RES_hhdet_in_fec!Y86)</f>
        <v>4.6670359781518878</v>
      </c>
      <c r="DA86" s="63" t="s">
        <v>3667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0.57330542594250322</v>
      </c>
      <c r="D87" s="124">
        <f>IF(RES_hhdet_in_tes!D87=0,"",RES_hhdet_in_tes!D87/RES_hhdet_in_fec!D87)</f>
        <v>0.58485124778083564</v>
      </c>
      <c r="E87" s="124">
        <f>IF(RES_hhdet_in_tes!E87=0,"",RES_hhdet_in_tes!E87/RES_hhdet_in_fec!E87)</f>
        <v>0.59820570694435837</v>
      </c>
      <c r="F87" s="124">
        <f>IF(RES_hhdet_in_tes!F87=0,"",RES_hhdet_in_tes!F87/RES_hhdet_in_fec!F87)</f>
        <v>0.61156824151511602</v>
      </c>
      <c r="G87" s="124">
        <f>IF(RES_hhdet_in_tes!G87=0,"",RES_hhdet_in_tes!G87/RES_hhdet_in_fec!G87)</f>
        <v>0.62512323154844784</v>
      </c>
      <c r="H87" s="124">
        <f>IF(RES_hhdet_in_tes!H87=0,"",RES_hhdet_in_tes!H87/RES_hhdet_in_fec!H87)</f>
        <v>0.63823891471524197</v>
      </c>
      <c r="I87" s="124">
        <f>IF(RES_hhdet_in_tes!I87=0,"",RES_hhdet_in_tes!I87/RES_hhdet_in_fec!I87)</f>
        <v>0.65330578585374954</v>
      </c>
      <c r="J87" s="124">
        <f>IF(RES_hhdet_in_tes!J87=0,"",RES_hhdet_in_tes!J87/RES_hhdet_in_fec!J87)</f>
        <v>0.66462825463648167</v>
      </c>
      <c r="K87" s="124">
        <f>IF(RES_hhdet_in_tes!K87=0,"",RES_hhdet_in_tes!K87/RES_hhdet_in_fec!K87)</f>
        <v>0.67647904157879035</v>
      </c>
      <c r="L87" s="124">
        <f>IF(RES_hhdet_in_tes!L87=0,"",RES_hhdet_in_tes!L87/RES_hhdet_in_fec!L87)</f>
        <v>0.68935956037821988</v>
      </c>
      <c r="M87" s="124">
        <f>IF(RES_hhdet_in_tes!M87=0,"",RES_hhdet_in_tes!M87/RES_hhdet_in_fec!M87)</f>
        <v>0.7028046131140715</v>
      </c>
      <c r="N87" s="124">
        <f>IF(RES_hhdet_in_tes!N87=0,"",RES_hhdet_in_tes!N87/RES_hhdet_in_fec!N87)</f>
        <v>0.71326983867840965</v>
      </c>
      <c r="O87" s="124">
        <f>IF(RES_hhdet_in_tes!O87=0,"",RES_hhdet_in_tes!O87/RES_hhdet_in_fec!O87)</f>
        <v>0.72120989459575602</v>
      </c>
      <c r="P87" s="124" t="str">
        <f>IF(RES_hhdet_in_tes!P87=0,"",RES_hhdet_in_tes!P87/RES_hhdet_in_fec!P87)</f>
        <v/>
      </c>
      <c r="Q87" s="124">
        <f>IF(RES_hhdet_in_tes!Q87=0,"",RES_hhdet_in_tes!Q87/RES_hhdet_in_fec!Q87)</f>
        <v>0.74030128735905276</v>
      </c>
      <c r="R87" s="124">
        <f>IF(RES_hhdet_in_tes!R87=0,"",RES_hhdet_in_tes!R87/RES_hhdet_in_fec!R87)</f>
        <v>0.75157305652175521</v>
      </c>
      <c r="S87" s="124">
        <f>IF(RES_hhdet_in_tes!S87=0,"",RES_hhdet_in_tes!S87/RES_hhdet_in_fec!S87)</f>
        <v>0.76695410909753881</v>
      </c>
      <c r="T87" s="124">
        <f>IF(RES_hhdet_in_tes!T87=0,"",RES_hhdet_in_tes!T87/RES_hhdet_in_fec!T87)</f>
        <v>0.78230013898929607</v>
      </c>
      <c r="U87" s="124">
        <f>IF(RES_hhdet_in_tes!U87=0,"",RES_hhdet_in_tes!U87/RES_hhdet_in_fec!U87)</f>
        <v>0.79824065883501116</v>
      </c>
      <c r="V87" s="124">
        <f>IF(RES_hhdet_in_tes!V87=0,"",RES_hhdet_in_tes!V87/RES_hhdet_in_fec!V87)</f>
        <v>0.81209349080273296</v>
      </c>
      <c r="W87" s="124">
        <f>IF(RES_hhdet_in_tes!W87=0,"",RES_hhdet_in_tes!W87/RES_hhdet_in_fec!W87)</f>
        <v>0.82203527052369185</v>
      </c>
      <c r="X87" s="124">
        <f>IF(RES_hhdet_in_tes!X87=0,"",RES_hhdet_in_tes!X87/RES_hhdet_in_fec!X87)</f>
        <v>0.8292980421135947</v>
      </c>
      <c r="Y87" s="124">
        <f>IF(RES_hhdet_in_tes!Y87=0,"",RES_hhdet_in_tes!Y87/RES_hhdet_in_fec!Y87)</f>
        <v>0.83537875815559437</v>
      </c>
      <c r="DA87" s="130" t="s">
        <v>3668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0.5681754235819868</v>
      </c>
      <c r="D88" s="111">
        <f>IF(RES_hhdet_in_tes!D88=0,"",RES_hhdet_in_tes!D88/RES_hhdet_in_fec!D88)</f>
        <v>0.58155407812488213</v>
      </c>
      <c r="E88" s="111">
        <f>IF(RES_hhdet_in_tes!E88=0,"",RES_hhdet_in_tes!E88/RES_hhdet_in_fec!E88)</f>
        <v>0.59506009588680564</v>
      </c>
      <c r="F88" s="111">
        <f>IF(RES_hhdet_in_tes!F88=0,"",RES_hhdet_in_tes!F88/RES_hhdet_in_fec!F88)</f>
        <v>0.60868026730862179</v>
      </c>
      <c r="G88" s="111">
        <f>IF(RES_hhdet_in_tes!G88=0,"",RES_hhdet_in_tes!G88/RES_hhdet_in_fec!G88)</f>
        <v>0.62240115402008878</v>
      </c>
      <c r="H88" s="111">
        <f>IF(RES_hhdet_in_tes!H88=0,"",RES_hhdet_in_tes!H88/RES_hhdet_in_fec!H88)</f>
        <v>0.63620693034339648</v>
      </c>
      <c r="I88" s="111">
        <f>IF(RES_hhdet_in_tes!I88=0,"",RES_hhdet_in_tes!I88/RES_hhdet_in_fec!I88)</f>
        <v>0.65007672044628551</v>
      </c>
      <c r="J88" s="111">
        <f>IF(RES_hhdet_in_tes!J88=0,"",RES_hhdet_in_tes!J88/RES_hhdet_in_fec!J88)</f>
        <v>0.66396542980422601</v>
      </c>
      <c r="K88" s="111">
        <f>IF(RES_hhdet_in_tes!K88=0,"",RES_hhdet_in_tes!K88/RES_hhdet_in_fec!K88)</f>
        <v>0.67781343009632122</v>
      </c>
      <c r="L88" s="111">
        <f>IF(RES_hhdet_in_tes!L88=0,"",RES_hhdet_in_tes!L88/RES_hhdet_in_fec!L88)</f>
        <v>0.69156779798955437</v>
      </c>
      <c r="M88" s="111">
        <f>IF(RES_hhdet_in_tes!M88=0,"",RES_hhdet_in_tes!M88/RES_hhdet_in_fec!M88)</f>
        <v>0.70420231626984842</v>
      </c>
      <c r="N88" s="111">
        <f>IF(RES_hhdet_in_tes!N88=0,"",RES_hhdet_in_tes!N88/RES_hhdet_in_fec!N88)</f>
        <v>0.71515545858611962</v>
      </c>
      <c r="O88" s="111">
        <f>IF(RES_hhdet_in_tes!O88=0,"",RES_hhdet_in_tes!O88/RES_hhdet_in_fec!O88)</f>
        <v>0.72410291277483929</v>
      </c>
      <c r="P88" s="111" t="str">
        <f>IF(RES_hhdet_in_tes!P88=0,"",RES_hhdet_in_tes!P88/RES_hhdet_in_fec!P88)</f>
        <v/>
      </c>
      <c r="Q88" s="111">
        <f>IF(RES_hhdet_in_tes!Q88=0,"",RES_hhdet_in_tes!Q88/RES_hhdet_in_fec!Q88)</f>
        <v>0.74102748425363951</v>
      </c>
      <c r="R88" s="111">
        <f>IF(RES_hhdet_in_tes!R88=0,"",RES_hhdet_in_tes!R88/RES_hhdet_in_fec!R88)</f>
        <v>0.75481940787182455</v>
      </c>
      <c r="S88" s="111">
        <f>IF(RES_hhdet_in_tes!S88=0,"",RES_hhdet_in_tes!S88/RES_hhdet_in_fec!S88)</f>
        <v>0.77034205315230886</v>
      </c>
      <c r="T88" s="111">
        <f>IF(RES_hhdet_in_tes!T88=0,"",RES_hhdet_in_tes!T88/RES_hhdet_in_fec!T88)</f>
        <v>0.78599944201771277</v>
      </c>
      <c r="U88" s="111">
        <f>IF(RES_hhdet_in_tes!U88=0,"",RES_hhdet_in_tes!U88/RES_hhdet_in_fec!U88)</f>
        <v>0.80046293873810292</v>
      </c>
      <c r="V88" s="111">
        <f>IF(RES_hhdet_in_tes!V88=0,"",RES_hhdet_in_tes!V88/RES_hhdet_in_fec!V88)</f>
        <v>0.81259524341702527</v>
      </c>
      <c r="W88" s="111">
        <f>IF(RES_hhdet_in_tes!W88=0,"",RES_hhdet_in_tes!W88/RES_hhdet_in_fec!W88)</f>
        <v>0.82234144090264905</v>
      </c>
      <c r="X88" s="111">
        <f>IF(RES_hhdet_in_tes!X88=0,"",RES_hhdet_in_tes!X88/RES_hhdet_in_fec!X88)</f>
        <v>0.82920835735294462</v>
      </c>
      <c r="Y88" s="111">
        <f>IF(RES_hhdet_in_tes!Y88=0,"",RES_hhdet_in_tes!Y88/RES_hhdet_in_fec!Y88)</f>
        <v>0.83567976344998696</v>
      </c>
      <c r="DA88" s="63" t="s">
        <v>3669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>
        <f>IF(RES_hhdet_in_tes!D89=0,"",RES_hhdet_in_tes!D89/RES_hhdet_in_fec!D89)</f>
        <v>0.67010909664830076</v>
      </c>
      <c r="E89" s="111">
        <f>IF(RES_hhdet_in_tes!E89=0,"",RES_hhdet_in_tes!E89/RES_hhdet_in_fec!E89)</f>
        <v>0.69155245976871937</v>
      </c>
      <c r="F89" s="111">
        <f>IF(RES_hhdet_in_tes!F89=0,"",RES_hhdet_in_tes!F89/RES_hhdet_in_fec!F89)</f>
        <v>0.70230406568306869</v>
      </c>
      <c r="G89" s="111">
        <f>IF(RES_hhdet_in_tes!G89=0,"",RES_hhdet_in_tes!G89/RES_hhdet_in_fec!G89)</f>
        <v>0.73270018924083302</v>
      </c>
      <c r="H89" s="111">
        <f>IF(RES_hhdet_in_tes!H89=0,"",RES_hhdet_in_tes!H89/RES_hhdet_in_fec!H89)</f>
        <v>0.73725837596699795</v>
      </c>
      <c r="I89" s="111">
        <f>IF(RES_hhdet_in_tes!I89=0,"",RES_hhdet_in_tes!I89/RES_hhdet_in_fec!I89)</f>
        <v>0.75117495217402774</v>
      </c>
      <c r="J89" s="111">
        <f>IF(RES_hhdet_in_tes!J89=0,"",RES_hhdet_in_tes!J89/RES_hhdet_in_fec!J89)</f>
        <v>0.76402401967334632</v>
      </c>
      <c r="K89" s="111">
        <f>IF(RES_hhdet_in_tes!K89=0,"",RES_hhdet_in_tes!K89/RES_hhdet_in_fec!K89)</f>
        <v>0.77378399828153999</v>
      </c>
      <c r="L89" s="111" t="str">
        <f>IF(RES_hhdet_in_tes!L89=0,"",RES_hhdet_in_tes!L89/RES_hhdet_in_fec!L89)</f>
        <v/>
      </c>
      <c r="M89" s="111">
        <f>IF(RES_hhdet_in_tes!M89=0,"",RES_hhdet_in_tes!M89/RES_hhdet_in_fec!M89)</f>
        <v>0.80141265425776942</v>
      </c>
      <c r="N89" s="111">
        <f>IF(RES_hhdet_in_tes!N89=0,"",RES_hhdet_in_tes!N89/RES_hhdet_in_fec!N89)</f>
        <v>0.81084528326681993</v>
      </c>
      <c r="O89" s="111" t="str">
        <f>IF(RES_hhdet_in_tes!O89=0,"",RES_hhdet_in_tes!O89/RES_hhdet_in_fec!O89)</f>
        <v/>
      </c>
      <c r="P89" s="111" t="str">
        <f>IF(RES_hhdet_in_tes!P89=0,"",RES_hhdet_in_tes!P89/RES_hhdet_in_fec!P89)</f>
        <v/>
      </c>
      <c r="Q89" s="111" t="str">
        <f>IF(RES_hhdet_in_tes!Q89=0,"",RES_hhdet_in_tes!Q89/RES_hhdet_in_fec!Q89)</f>
        <v/>
      </c>
      <c r="R89" s="111" t="str">
        <f>IF(RES_hhdet_in_tes!R89=0,"",RES_hhdet_in_tes!R89/RES_hhdet_in_fec!R89)</f>
        <v/>
      </c>
      <c r="S89" s="111" t="str">
        <f>IF(RES_hhdet_in_tes!S89=0,"",RES_hhdet_in_tes!S89/RES_hhdet_in_fec!S89)</f>
        <v/>
      </c>
      <c r="T89" s="111" t="str">
        <f>IF(RES_hhdet_in_tes!T89=0,"",RES_hhdet_in_tes!T89/RES_hhdet_in_fec!T89)</f>
        <v/>
      </c>
      <c r="U89" s="111" t="str">
        <f>IF(RES_hhdet_in_tes!U89=0,"",RES_hhdet_in_tes!U89/RES_hhdet_in_fec!U89)</f>
        <v/>
      </c>
      <c r="V89" s="111">
        <f>IF(RES_hhdet_in_tes!V89=0,"",RES_hhdet_in_tes!V89/RES_hhdet_in_fec!V89)</f>
        <v>0.86308557194683877</v>
      </c>
      <c r="W89" s="111">
        <f>IF(RES_hhdet_in_tes!W89=0,"",RES_hhdet_in_tes!W89/RES_hhdet_in_fec!W89)</f>
        <v>0.86516347962151696</v>
      </c>
      <c r="X89" s="111">
        <f>IF(RES_hhdet_in_tes!X89=0,"",RES_hhdet_in_tes!X89/RES_hhdet_in_fec!X89)</f>
        <v>0.87002307601809725</v>
      </c>
      <c r="Y89" s="111">
        <f>IF(RES_hhdet_in_tes!Y89=0,"",RES_hhdet_in_tes!Y89/RES_hhdet_in_fec!Y89)</f>
        <v>0.87431766731699201</v>
      </c>
      <c r="DA89" s="63" t="s">
        <v>3670</v>
      </c>
    </row>
    <row r="90" spans="1:105" ht="12" customHeight="1" x14ac:dyDescent="0.25">
      <c r="A90" s="100" t="s">
        <v>199</v>
      </c>
      <c r="B90" s="112"/>
      <c r="C90" s="112" t="str">
        <f>IF(RES_hhdet_in_tes!C90=0,"",RES_hhdet_in_tes!C90/RES_hhdet_in_fec!C90)</f>
        <v/>
      </c>
      <c r="D90" s="112">
        <f>IF(RES_hhdet_in_tes!D90=0,"",RES_hhdet_in_tes!D90/RES_hhdet_in_fec!D90)</f>
        <v>0.58155407812488213</v>
      </c>
      <c r="E90" s="112">
        <f>IF(RES_hhdet_in_tes!E90=0,"",RES_hhdet_in_tes!E90/RES_hhdet_in_fec!E90)</f>
        <v>0.59506009588680564</v>
      </c>
      <c r="F90" s="112">
        <f>IF(RES_hhdet_in_tes!F90=0,"",RES_hhdet_in_tes!F90/RES_hhdet_in_fec!F90)</f>
        <v>0.60868026730862179</v>
      </c>
      <c r="G90" s="112">
        <f>IF(RES_hhdet_in_tes!G90=0,"",RES_hhdet_in_tes!G90/RES_hhdet_in_fec!G90)</f>
        <v>0.62240115402008878</v>
      </c>
      <c r="H90" s="112">
        <f>IF(RES_hhdet_in_tes!H90=0,"",RES_hhdet_in_tes!H90/RES_hhdet_in_fec!H90)</f>
        <v>0.63620693034339648</v>
      </c>
      <c r="I90" s="112">
        <f>IF(RES_hhdet_in_tes!I90=0,"",RES_hhdet_in_tes!I90/RES_hhdet_in_fec!I90)</f>
        <v>0.65007672044628551</v>
      </c>
      <c r="J90" s="112">
        <f>IF(RES_hhdet_in_tes!J90=0,"",RES_hhdet_in_tes!J90/RES_hhdet_in_fec!J90)</f>
        <v>0.66396542980422601</v>
      </c>
      <c r="K90" s="112">
        <f>IF(RES_hhdet_in_tes!K90=0,"",RES_hhdet_in_tes!K90/RES_hhdet_in_fec!K90)</f>
        <v>0.67781343009632122</v>
      </c>
      <c r="L90" s="112" t="str">
        <f>IF(RES_hhdet_in_tes!L90=0,"",RES_hhdet_in_tes!L90/RES_hhdet_in_fec!L90)</f>
        <v/>
      </c>
      <c r="M90" s="112">
        <f>IF(RES_hhdet_in_tes!M90=0,"",RES_hhdet_in_tes!M90/RES_hhdet_in_fec!M90)</f>
        <v>0.70420231626984842</v>
      </c>
      <c r="N90" s="112">
        <f>IF(RES_hhdet_in_tes!N90=0,"",RES_hhdet_in_tes!N90/RES_hhdet_in_fec!N90)</f>
        <v>0.71515545858611962</v>
      </c>
      <c r="O90" s="112" t="str">
        <f>IF(RES_hhdet_in_tes!O90=0,"",RES_hhdet_in_tes!O90/RES_hhdet_in_fec!O90)</f>
        <v/>
      </c>
      <c r="P90" s="112" t="str">
        <f>IF(RES_hhdet_in_tes!P90=0,"",RES_hhdet_in_tes!P90/RES_hhdet_in_fec!P90)</f>
        <v/>
      </c>
      <c r="Q90" s="112" t="str">
        <f>IF(RES_hhdet_in_tes!Q90=0,"",RES_hhdet_in_tes!Q90/RES_hhdet_in_fec!Q90)</f>
        <v/>
      </c>
      <c r="R90" s="112" t="str">
        <f>IF(RES_hhdet_in_tes!R90=0,"",RES_hhdet_in_tes!R90/RES_hhdet_in_fec!R90)</f>
        <v/>
      </c>
      <c r="S90" s="112" t="str">
        <f>IF(RES_hhdet_in_tes!S90=0,"",RES_hhdet_in_tes!S90/RES_hhdet_in_fec!S90)</f>
        <v/>
      </c>
      <c r="T90" s="112" t="str">
        <f>IF(RES_hhdet_in_tes!T90=0,"",RES_hhdet_in_tes!T90/RES_hhdet_in_fec!T90)</f>
        <v/>
      </c>
      <c r="U90" s="112" t="str">
        <f>IF(RES_hhdet_in_tes!U90=0,"",RES_hhdet_in_tes!U90/RES_hhdet_in_fec!U90)</f>
        <v/>
      </c>
      <c r="V90" s="112">
        <f>IF(RES_hhdet_in_tes!V90=0,"",RES_hhdet_in_tes!V90/RES_hhdet_in_fec!V90)</f>
        <v>0.81259524341702527</v>
      </c>
      <c r="W90" s="112">
        <f>IF(RES_hhdet_in_tes!W90=0,"",RES_hhdet_in_tes!W90/RES_hhdet_in_fec!W90)</f>
        <v>0.82234144090264916</v>
      </c>
      <c r="X90" s="112">
        <f>IF(RES_hhdet_in_tes!X90=0,"",RES_hhdet_in_tes!X90/RES_hhdet_in_fec!X90)</f>
        <v>0.82920835735294462</v>
      </c>
      <c r="Y90" s="112">
        <f>IF(RES_hhdet_in_tes!Y90=0,"",RES_hhdet_in_tes!Y90/RES_hhdet_in_fec!Y90)</f>
        <v>0.83567976344998685</v>
      </c>
      <c r="DA90" s="131" t="s">
        <v>3671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>
        <f>IF(RES_hhdet_in_tes!D91=0,"",RES_hhdet_in_tes!D91/RES_hhdet_in_fec!D91)</f>
        <v>1</v>
      </c>
      <c r="E91" s="113">
        <f>IF(RES_hhdet_in_tes!E91=0,"",RES_hhdet_in_tes!E91/RES_hhdet_in_fec!E91)</f>
        <v>1</v>
      </c>
      <c r="F91" s="113">
        <f>IF(RES_hhdet_in_tes!F91=0,"",RES_hhdet_in_tes!F91/RES_hhdet_in_fec!F91)</f>
        <v>1</v>
      </c>
      <c r="G91" s="113">
        <f>IF(RES_hhdet_in_tes!G91=0,"",RES_hhdet_in_tes!G91/RES_hhdet_in_fec!G91)</f>
        <v>1</v>
      </c>
      <c r="H91" s="113">
        <f>IF(RES_hhdet_in_tes!H91=0,"",RES_hhdet_in_tes!H91/RES_hhdet_in_fec!H91)</f>
        <v>1</v>
      </c>
      <c r="I91" s="113">
        <f>IF(RES_hhdet_in_tes!I91=0,"",RES_hhdet_in_tes!I91/RES_hhdet_in_fec!I91)</f>
        <v>1</v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 t="str">
        <f>IF(RES_hhdet_in_tes!L91=0,"",RES_hhdet_in_tes!L91/RES_hhdet_in_fec!L91)</f>
        <v/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 t="str">
        <f>IF(RES_hhdet_in_tes!O91=0,"",RES_hhdet_in_tes!O91/RES_hhdet_in_fec!O91)</f>
        <v/>
      </c>
      <c r="P91" s="113" t="str">
        <f>IF(RES_hhdet_in_tes!P91=0,"",RES_hhdet_in_tes!P91/RES_hhdet_in_fec!P91)</f>
        <v/>
      </c>
      <c r="Q91" s="113" t="str">
        <f>IF(RES_hhdet_in_tes!Q91=0,"",RES_hhdet_in_tes!Q91/RES_hhdet_in_fec!Q91)</f>
        <v/>
      </c>
      <c r="R91" s="113" t="str">
        <f>IF(RES_hhdet_in_tes!R91=0,"",RES_hhdet_in_tes!R91/RES_hhdet_in_fec!R91)</f>
        <v/>
      </c>
      <c r="S91" s="113" t="str">
        <f>IF(RES_hhdet_in_tes!S91=0,"",RES_hhdet_in_tes!S91/RES_hhdet_in_fec!S91)</f>
        <v/>
      </c>
      <c r="T91" s="113" t="str">
        <f>IF(RES_hhdet_in_tes!T91=0,"",RES_hhdet_in_tes!T91/RES_hhdet_in_fec!T91)</f>
        <v/>
      </c>
      <c r="U91" s="113" t="str">
        <f>IF(RES_hhdet_in_tes!U91=0,"",RES_hhdet_in_tes!U91/RES_hhdet_in_fec!U91)</f>
        <v/>
      </c>
      <c r="V91" s="113">
        <f>IF(RES_hhdet_in_tes!V91=0,"",RES_hhdet_in_tes!V91/RES_hhdet_in_fec!V91)</f>
        <v>1</v>
      </c>
      <c r="W91" s="113">
        <f>IF(RES_hhdet_in_tes!W91=0,"",RES_hhdet_in_tes!W91/RES_hhdet_in_fec!W91)</f>
        <v>1</v>
      </c>
      <c r="X91" s="113">
        <f>IF(RES_hhdet_in_tes!X91=0,"",RES_hhdet_in_tes!X91/RES_hhdet_in_fec!X91)</f>
        <v>1</v>
      </c>
      <c r="Y91" s="113">
        <f>IF(RES_hhdet_in_tes!Y91=0,"",RES_hhdet_in_tes!Y91/RES_hhdet_in_fec!Y91)</f>
        <v>1</v>
      </c>
      <c r="DA91" s="132" t="s">
        <v>3672</v>
      </c>
    </row>
    <row r="92" spans="1:105" ht="12" customHeight="1" x14ac:dyDescent="0.25">
      <c r="A92" s="106" t="s">
        <v>124</v>
      </c>
      <c r="B92" s="112"/>
      <c r="C92" s="112" t="str">
        <f>IF(RES_hhdet_in_tes!C92=0,"",RES_hhdet_in_tes!C92/RES_hhdet_in_fec!C92)</f>
        <v/>
      </c>
      <c r="D92" s="112">
        <f>IF(RES_hhdet_in_tes!D92=0,"",RES_hhdet_in_tes!D92/RES_hhdet_in_fec!D92)</f>
        <v>0.71483403588529881</v>
      </c>
      <c r="E92" s="112">
        <f>IF(RES_hhdet_in_tes!E92=0,"",RES_hhdet_in_tes!E92/RES_hhdet_in_fec!E92)</f>
        <v>0.71691166783312354</v>
      </c>
      <c r="F92" s="112">
        <f>IF(RES_hhdet_in_tes!F92=0,"",RES_hhdet_in_tes!F92/RES_hhdet_in_fec!F92)</f>
        <v>0.71902387543513901</v>
      </c>
      <c r="G92" s="112">
        <f>IF(RES_hhdet_in_tes!G92=0,"",RES_hhdet_in_tes!G92/RES_hhdet_in_fec!G92)</f>
        <v>0.72136959209170681</v>
      </c>
      <c r="H92" s="112">
        <f>IF(RES_hhdet_in_tes!H92=0,"",RES_hhdet_in_tes!H92/RES_hhdet_in_fec!H92)</f>
        <v>0.72392447088718681</v>
      </c>
      <c r="I92" s="112">
        <f>IF(RES_hhdet_in_tes!I92=0,"",RES_hhdet_in_tes!I92/RES_hhdet_in_fec!I92)</f>
        <v>0.72673752901724076</v>
      </c>
      <c r="J92" s="112">
        <f>IF(RES_hhdet_in_tes!J92=0,"",RES_hhdet_in_tes!J92/RES_hhdet_in_fec!J92)</f>
        <v>0.73000957263098298</v>
      </c>
      <c r="K92" s="112">
        <f>IF(RES_hhdet_in_tes!K92=0,"",RES_hhdet_in_tes!K92/RES_hhdet_in_fec!K92)</f>
        <v>0.73391133977345946</v>
      </c>
      <c r="L92" s="112">
        <f>IF(RES_hhdet_in_tes!L92=0,"",RES_hhdet_in_tes!L92/RES_hhdet_in_fec!L92)</f>
        <v>0.73848850987162462</v>
      </c>
      <c r="M92" s="112">
        <f>IF(RES_hhdet_in_tes!M92=0,"",RES_hhdet_in_tes!M92/RES_hhdet_in_fec!M92)</f>
        <v>0.74781936134755811</v>
      </c>
      <c r="N92" s="112">
        <f>IF(RES_hhdet_in_tes!N92=0,"",RES_hhdet_in_tes!N92/RES_hhdet_in_fec!N92)</f>
        <v>0.7632002218776105</v>
      </c>
      <c r="O92" s="112">
        <f>IF(RES_hhdet_in_tes!O92=0,"",RES_hhdet_in_tes!O92/RES_hhdet_in_fec!O92)</f>
        <v>0.78568613184968261</v>
      </c>
      <c r="P92" s="112" t="str">
        <f>IF(RES_hhdet_in_tes!P92=0,"",RES_hhdet_in_tes!P92/RES_hhdet_in_fec!P92)</f>
        <v/>
      </c>
      <c r="Q92" s="112">
        <f>IF(RES_hhdet_in_tes!Q92=0,"",RES_hhdet_in_tes!Q92/RES_hhdet_in_fec!Q92)</f>
        <v>0.83750251491021299</v>
      </c>
      <c r="R92" s="112">
        <f>IF(RES_hhdet_in_tes!R92=0,"",RES_hhdet_in_tes!R92/RES_hhdet_in_fec!R92)</f>
        <v>0.85342987789708635</v>
      </c>
      <c r="S92" s="112">
        <f>IF(RES_hhdet_in_tes!S92=0,"",RES_hhdet_in_tes!S92/RES_hhdet_in_fec!S92)</f>
        <v>0.86825977079635308</v>
      </c>
      <c r="T92" s="112">
        <f>IF(RES_hhdet_in_tes!T92=0,"",RES_hhdet_in_tes!T92/RES_hhdet_in_fec!T92)</f>
        <v>0.88155492278950831</v>
      </c>
      <c r="U92" s="112">
        <f>IF(RES_hhdet_in_tes!U92=0,"",RES_hhdet_in_tes!U92/RES_hhdet_in_fec!U92)</f>
        <v>0.8928780630580927</v>
      </c>
      <c r="V92" s="112">
        <f>IF(RES_hhdet_in_tes!V92=0,"",RES_hhdet_in_tes!V92/RES_hhdet_in_fec!V92)</f>
        <v>0.90179192078362824</v>
      </c>
      <c r="W92" s="112">
        <f>IF(RES_hhdet_in_tes!W92=0,"",RES_hhdet_in_tes!W92/RES_hhdet_in_fec!W92)</f>
        <v>0.90727085015571329</v>
      </c>
      <c r="X92" s="112" t="str">
        <f>IF(RES_hhdet_in_tes!X92=0,"",RES_hhdet_in_tes!X92/RES_hhdet_in_fec!X92)</f>
        <v/>
      </c>
      <c r="Y92" s="112">
        <f>IF(RES_hhdet_in_tes!Y92=0,"",RES_hhdet_in_tes!Y92/RES_hhdet_in_fec!Y92)</f>
        <v>0.90993971224798442</v>
      </c>
      <c r="DA92" s="131" t="s">
        <v>3673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 t="str">
        <f>IF(RES_hhdet_in_tes!H93=0,"",RES_hhdet_in_tes!H93/RES_hhdet_in_fec!H93)</f>
        <v/>
      </c>
      <c r="I93" s="113" t="str">
        <f>IF(RES_hhdet_in_tes!I93=0,"",RES_hhdet_in_tes!I93/RES_hhdet_in_fec!I93)</f>
        <v/>
      </c>
      <c r="J93" s="113" t="str">
        <f>IF(RES_hhdet_in_tes!J93=0,"",RES_hhdet_in_tes!J93/RES_hhdet_in_fec!J93)</f>
        <v/>
      </c>
      <c r="K93" s="113" t="str">
        <f>IF(RES_hhdet_in_tes!K93=0,"",RES_hhdet_in_tes!K93/RES_hhdet_in_fec!K93)</f>
        <v/>
      </c>
      <c r="L93" s="113" t="str">
        <f>IF(RES_hhdet_in_tes!L93=0,"",RES_hhdet_in_tes!L93/RES_hhdet_in_fec!L93)</f>
        <v/>
      </c>
      <c r="M93" s="113" t="str">
        <f>IF(RES_hhdet_in_tes!M93=0,"",RES_hhdet_in_tes!M93/RES_hhdet_in_fec!M93)</f>
        <v/>
      </c>
      <c r="N93" s="113" t="str">
        <f>IF(RES_hhdet_in_tes!N93=0,"",RES_hhdet_in_tes!N93/RES_hhdet_in_fec!N93)</f>
        <v/>
      </c>
      <c r="O93" s="113" t="str">
        <f>IF(RES_hhdet_in_tes!O93=0,"",RES_hhdet_in_tes!O93/RES_hhdet_in_fec!O93)</f>
        <v/>
      </c>
      <c r="P93" s="113" t="str">
        <f>IF(RES_hhdet_in_tes!P93=0,"",RES_hhdet_in_tes!P93/RES_hhdet_in_fec!P93)</f>
        <v/>
      </c>
      <c r="Q93" s="113" t="str">
        <f>IF(RES_hhdet_in_tes!Q93=0,"",RES_hhdet_in_tes!Q93/RES_hhdet_in_fec!Q93)</f>
        <v/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 t="str">
        <f>IF(RES_hhdet_in_tes!T93=0,"",RES_hhdet_in_tes!T93/RES_hhdet_in_fec!T93)</f>
        <v/>
      </c>
      <c r="U93" s="113" t="str">
        <f>IF(RES_hhdet_in_tes!U93=0,"",RES_hhdet_in_tes!U93/RES_hhdet_in_fec!U93)</f>
        <v/>
      </c>
      <c r="V93" s="113" t="str">
        <f>IF(RES_hhdet_in_tes!V93=0,"",RES_hhdet_in_tes!V93/RES_hhdet_in_fec!V93)</f>
        <v/>
      </c>
      <c r="W93" s="113" t="str">
        <f>IF(RES_hhdet_in_tes!W93=0,"",RES_hhdet_in_tes!W93/RES_hhdet_in_fec!W93)</f>
        <v/>
      </c>
      <c r="X93" s="113" t="str">
        <f>IF(RES_hhdet_in_tes!X93=0,"",RES_hhdet_in_tes!X93/RES_hhdet_in_fec!X93)</f>
        <v/>
      </c>
      <c r="Y93" s="113" t="str">
        <f>IF(RES_hhdet_in_tes!Y93=0,"",RES_hhdet_in_tes!Y93/RES_hhdet_in_fec!Y93)</f>
        <v/>
      </c>
      <c r="DA93" s="132" t="s">
        <v>3674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 t="str">
        <f>IF(RES_hhdet_in_tes!H94=0,"",RES_hhdet_in_tes!H94/RES_hhdet_in_fec!H94)</f>
        <v/>
      </c>
      <c r="I94" s="111" t="str">
        <f>IF(RES_hhdet_in_tes!I94=0,"",RES_hhdet_in_tes!I94/RES_hhdet_in_fec!I94)</f>
        <v/>
      </c>
      <c r="J94" s="111" t="str">
        <f>IF(RES_hhdet_in_tes!J94=0,"",RES_hhdet_in_tes!J94/RES_hhdet_in_fec!J94)</f>
        <v/>
      </c>
      <c r="K94" s="111" t="str">
        <f>IF(RES_hhdet_in_tes!K94=0,"",RES_hhdet_in_tes!K94/RES_hhdet_in_fec!K94)</f>
        <v/>
      </c>
      <c r="L94" s="111" t="str">
        <f>IF(RES_hhdet_in_tes!L94=0,"",RES_hhdet_in_tes!L94/RES_hhdet_in_fec!L94)</f>
        <v/>
      </c>
      <c r="M94" s="111" t="str">
        <f>IF(RES_hhdet_in_tes!M94=0,"",RES_hhdet_in_tes!M94/RES_hhdet_in_fec!M94)</f>
        <v/>
      </c>
      <c r="N94" s="111" t="str">
        <f>IF(RES_hhdet_in_tes!N94=0,"",RES_hhdet_in_tes!N94/RES_hhdet_in_fec!N94)</f>
        <v/>
      </c>
      <c r="O94" s="111" t="str">
        <f>IF(RES_hhdet_in_tes!O94=0,"",RES_hhdet_in_tes!O94/RES_hhdet_in_fec!O94)</f>
        <v/>
      </c>
      <c r="P94" s="111" t="str">
        <f>IF(RES_hhdet_in_tes!P94=0,"",RES_hhdet_in_tes!P94/RES_hhdet_in_fec!P94)</f>
        <v/>
      </c>
      <c r="Q94" s="111" t="str">
        <f>IF(RES_hhdet_in_tes!Q94=0,"",RES_hhdet_in_tes!Q94/RES_hhdet_in_fec!Q94)</f>
        <v/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 t="str">
        <f>IF(RES_hhdet_in_tes!T94=0,"",RES_hhdet_in_tes!T94/RES_hhdet_in_fec!T94)</f>
        <v/>
      </c>
      <c r="U94" s="111" t="str">
        <f>IF(RES_hhdet_in_tes!U94=0,"",RES_hhdet_in_tes!U94/RES_hhdet_in_fec!U94)</f>
        <v/>
      </c>
      <c r="V94" s="111" t="str">
        <f>IF(RES_hhdet_in_tes!V94=0,"",RES_hhdet_in_tes!V94/RES_hhdet_in_fec!V94)</f>
        <v/>
      </c>
      <c r="W94" s="111" t="str">
        <f>IF(RES_hhdet_in_tes!W94=0,"",RES_hhdet_in_tes!W94/RES_hhdet_in_fec!W94)</f>
        <v/>
      </c>
      <c r="X94" s="111" t="str">
        <f>IF(RES_hhdet_in_tes!X94=0,"",RES_hhdet_in_tes!X94/RES_hhdet_in_fec!X94)</f>
        <v/>
      </c>
      <c r="Y94" s="111" t="str">
        <f>IF(RES_hhdet_in_tes!Y94=0,"",RES_hhdet_in_tes!Y94/RES_hhdet_in_fec!Y94)</f>
        <v/>
      </c>
      <c r="DA94" s="63" t="s">
        <v>3675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 t="str">
        <f>IF(RES_hhdet_in_tes!H95=0,"",RES_hhdet_in_tes!H95/RES_hhdet_in_fec!H95)</f>
        <v/>
      </c>
      <c r="I95" s="111" t="str">
        <f>IF(RES_hhdet_in_tes!I95=0,"",RES_hhdet_in_tes!I95/RES_hhdet_in_fec!I95)</f>
        <v/>
      </c>
      <c r="J95" s="111" t="str">
        <f>IF(RES_hhdet_in_tes!J95=0,"",RES_hhdet_in_tes!J95/RES_hhdet_in_fec!J95)</f>
        <v/>
      </c>
      <c r="K95" s="111" t="str">
        <f>IF(RES_hhdet_in_tes!K95=0,"",RES_hhdet_in_tes!K95/RES_hhdet_in_fec!K95)</f>
        <v/>
      </c>
      <c r="L95" s="111" t="str">
        <f>IF(RES_hhdet_in_tes!L95=0,"",RES_hhdet_in_tes!L95/RES_hhdet_in_fec!L95)</f>
        <v/>
      </c>
      <c r="M95" s="111" t="str">
        <f>IF(RES_hhdet_in_tes!M95=0,"",RES_hhdet_in_tes!M95/RES_hhdet_in_fec!M95)</f>
        <v/>
      </c>
      <c r="N95" s="111" t="str">
        <f>IF(RES_hhdet_in_tes!N95=0,"",RES_hhdet_in_tes!N95/RES_hhdet_in_fec!N95)</f>
        <v/>
      </c>
      <c r="O95" s="111" t="str">
        <f>IF(RES_hhdet_in_tes!O95=0,"",RES_hhdet_in_tes!O95/RES_hhdet_in_fec!O95)</f>
        <v/>
      </c>
      <c r="P95" s="111" t="str">
        <f>IF(RES_hhdet_in_tes!P95=0,"",RES_hhdet_in_tes!P95/RES_hhdet_in_fec!P95)</f>
        <v/>
      </c>
      <c r="Q95" s="111" t="str">
        <f>IF(RES_hhdet_in_tes!Q95=0,"",RES_hhdet_in_tes!Q95/RES_hhdet_in_fec!Q95)</f>
        <v/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 t="str">
        <f>IF(RES_hhdet_in_tes!T95=0,"",RES_hhdet_in_tes!T95/RES_hhdet_in_fec!T95)</f>
        <v/>
      </c>
      <c r="U95" s="111" t="str">
        <f>IF(RES_hhdet_in_tes!U95=0,"",RES_hhdet_in_tes!U95/RES_hhdet_in_fec!U95)</f>
        <v/>
      </c>
      <c r="V95" s="111" t="str">
        <f>IF(RES_hhdet_in_tes!V95=0,"",RES_hhdet_in_tes!V95/RES_hhdet_in_fec!V95)</f>
        <v/>
      </c>
      <c r="W95" s="111" t="str">
        <f>IF(RES_hhdet_in_tes!W95=0,"",RES_hhdet_in_tes!W95/RES_hhdet_in_fec!W95)</f>
        <v/>
      </c>
      <c r="X95" s="111" t="str">
        <f>IF(RES_hhdet_in_tes!X95=0,"",RES_hhdet_in_tes!X95/RES_hhdet_in_fec!X95)</f>
        <v/>
      </c>
      <c r="Y95" s="111" t="str">
        <f>IF(RES_hhdet_in_tes!Y95=0,"",RES_hhdet_in_tes!Y95/RES_hhdet_in_fec!Y95)</f>
        <v/>
      </c>
      <c r="DA95" s="63" t="s">
        <v>3676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0.63777735990167705</v>
      </c>
      <c r="D96" s="112">
        <f>IF(RES_hhdet_in_tes!D96=0,"",RES_hhdet_in_tes!D96/RES_hhdet_in_fec!D96)</f>
        <v>0.63931953178660628</v>
      </c>
      <c r="E96" s="112">
        <f>IF(RES_hhdet_in_tes!E96=0,"",RES_hhdet_in_tes!E96/RES_hhdet_in_fec!E96)</f>
        <v>0.64100782805280176</v>
      </c>
      <c r="F96" s="112">
        <f>IF(RES_hhdet_in_tes!F96=0,"",RES_hhdet_in_tes!F96/RES_hhdet_in_fec!F96)</f>
        <v>0.64271649442061296</v>
      </c>
      <c r="G96" s="112">
        <f>IF(RES_hhdet_in_tes!G96=0,"",RES_hhdet_in_tes!G96/RES_hhdet_in_fec!G96)</f>
        <v>0.64456087295687747</v>
      </c>
      <c r="H96" s="112">
        <f>IF(RES_hhdet_in_tes!H96=0,"",RES_hhdet_in_tes!H96/RES_hhdet_in_fec!H96)</f>
        <v>0.64652794401758096</v>
      </c>
      <c r="I96" s="112">
        <f>IF(RES_hhdet_in_tes!I96=0,"",RES_hhdet_in_tes!I96/RES_hhdet_in_fec!I96)</f>
        <v>0.64864762132245912</v>
      </c>
      <c r="J96" s="112">
        <f>IF(RES_hhdet_in_tes!J96=0,"",RES_hhdet_in_tes!J96/RES_hhdet_in_fec!J96)</f>
        <v>0.65103984982445628</v>
      </c>
      <c r="K96" s="112">
        <f>IF(RES_hhdet_in_tes!K96=0,"",RES_hhdet_in_tes!K96/RES_hhdet_in_fec!K96)</f>
        <v>0.65381059064317548</v>
      </c>
      <c r="L96" s="112">
        <f>IF(RES_hhdet_in_tes!L96=0,"",RES_hhdet_in_tes!L96/RES_hhdet_in_fec!L96)</f>
        <v>0.65699627514746251</v>
      </c>
      <c r="M96" s="112">
        <f>IF(RES_hhdet_in_tes!M96=0,"",RES_hhdet_in_tes!M96/RES_hhdet_in_fec!M96)</f>
        <v>0.66305264508820161</v>
      </c>
      <c r="N96" s="112">
        <f>IF(RES_hhdet_in_tes!N96=0,"",RES_hhdet_in_tes!N96/RES_hhdet_in_fec!N96)</f>
        <v>0.67303905367158412</v>
      </c>
      <c r="O96" s="112">
        <f>IF(RES_hhdet_in_tes!O96=0,"",RES_hhdet_in_tes!O96/RES_hhdet_in_fec!O96)</f>
        <v>0.68826702861600153</v>
      </c>
      <c r="P96" s="112" t="str">
        <f>IF(RES_hhdet_in_tes!P96=0,"",RES_hhdet_in_tes!P96/RES_hhdet_in_fec!P96)</f>
        <v/>
      </c>
      <c r="Q96" s="112">
        <f>IF(RES_hhdet_in_tes!Q96=0,"",RES_hhdet_in_tes!Q96/RES_hhdet_in_fec!Q96)</f>
        <v>0.72706681922615402</v>
      </c>
      <c r="R96" s="112">
        <f>IF(RES_hhdet_in_tes!R96=0,"",RES_hhdet_in_tes!R96/RES_hhdet_in_fec!R96)</f>
        <v>0.73996020084305025</v>
      </c>
      <c r="S96" s="112">
        <f>IF(RES_hhdet_in_tes!S96=0,"",RES_hhdet_in_tes!S96/RES_hhdet_in_fec!S96)</f>
        <v>0.75245166521505502</v>
      </c>
      <c r="T96" s="112">
        <f>IF(RES_hhdet_in_tes!T96=0,"",RES_hhdet_in_tes!T96/RES_hhdet_in_fec!T96)</f>
        <v>0.76484618914182201</v>
      </c>
      <c r="U96" s="112">
        <f>IF(RES_hhdet_in_tes!U96=0,"",RES_hhdet_in_tes!U96/RES_hhdet_in_fec!U96)</f>
        <v>0.77726837134583748</v>
      </c>
      <c r="V96" s="112">
        <f>IF(RES_hhdet_in_tes!V96=0,"",RES_hhdet_in_tes!V96/RES_hhdet_in_fec!V96)</f>
        <v>0.78947172537227117</v>
      </c>
      <c r="W96" s="112">
        <f>IF(RES_hhdet_in_tes!W96=0,"",RES_hhdet_in_tes!W96/RES_hhdet_in_fec!W96)</f>
        <v>0.80061743604394375</v>
      </c>
      <c r="X96" s="112" t="str">
        <f>IF(RES_hhdet_in_tes!X96=0,"",RES_hhdet_in_tes!X96/RES_hhdet_in_fec!X96)</f>
        <v/>
      </c>
      <c r="Y96" s="112">
        <f>IF(RES_hhdet_in_tes!Y96=0,"",RES_hhdet_in_tes!Y96/RES_hhdet_in_fec!Y96)</f>
        <v>0.82421723096742872</v>
      </c>
      <c r="DA96" s="131" t="s">
        <v>3677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0.71596221903551638</v>
      </c>
      <c r="D97" s="113">
        <f>IF(RES_hhdet_in_tes!D97=0,"",RES_hhdet_in_tes!D97/RES_hhdet_in_fec!D97)</f>
        <v>0.72150583809205981</v>
      </c>
      <c r="E97" s="113">
        <f>IF(RES_hhdet_in_tes!E97=0,"",RES_hhdet_in_tes!E97/RES_hhdet_in_fec!E97)</f>
        <v>0.73149140416056113</v>
      </c>
      <c r="F97" s="113">
        <f>IF(RES_hhdet_in_tes!F97=0,"",RES_hhdet_in_tes!F97/RES_hhdet_in_fec!F97)</f>
        <v>0.73178939004428434</v>
      </c>
      <c r="G97" s="113">
        <f>IF(RES_hhdet_in_tes!G97=0,"",RES_hhdet_in_tes!G97/RES_hhdet_in_fec!G97)</f>
        <v>0.75097901729076955</v>
      </c>
      <c r="H97" s="113">
        <f>IF(RES_hhdet_in_tes!H97=0,"",RES_hhdet_in_tes!H97/RES_hhdet_in_fec!H97)</f>
        <v>0.74584458969628087</v>
      </c>
      <c r="I97" s="113">
        <f>IF(RES_hhdet_in_tes!I97=0,"",RES_hhdet_in_tes!I97/RES_hhdet_in_fec!I97)</f>
        <v>0.74998411403062482</v>
      </c>
      <c r="J97" s="113">
        <f>IF(RES_hhdet_in_tes!J97=0,"",RES_hhdet_in_tes!J97/RES_hhdet_in_fec!J97)</f>
        <v>0.7535630403327136</v>
      </c>
      <c r="K97" s="113">
        <f>IF(RES_hhdet_in_tes!K97=0,"",RES_hhdet_in_tes!K97/RES_hhdet_in_fec!K97)</f>
        <v>0.75433038927129503</v>
      </c>
      <c r="L97" s="113">
        <f>IF(RES_hhdet_in_tes!L97=0,"",RES_hhdet_in_tes!L97/RES_hhdet_in_fec!L97)</f>
        <v>0.76163157718557017</v>
      </c>
      <c r="M97" s="113">
        <f>IF(RES_hhdet_in_tes!M97=0,"",RES_hhdet_in_tes!M97/RES_hhdet_in_fec!M97)</f>
        <v>0.76948182051062086</v>
      </c>
      <c r="N97" s="113">
        <f>IF(RES_hhdet_in_tes!N97=0,"",RES_hhdet_in_tes!N97/RES_hhdet_in_fec!N97)</f>
        <v>0.778547097212268</v>
      </c>
      <c r="O97" s="113">
        <f>IF(RES_hhdet_in_tes!O97=0,"",RES_hhdet_in_tes!O97/RES_hhdet_in_fec!O97)</f>
        <v>0.7816840392833404</v>
      </c>
      <c r="P97" s="113" t="str">
        <f>IF(RES_hhdet_in_tes!P97=0,"",RES_hhdet_in_tes!P97/RES_hhdet_in_fec!P97)</f>
        <v/>
      </c>
      <c r="Q97" s="113">
        <f>IF(RES_hhdet_in_tes!Q97=0,"",RES_hhdet_in_tes!Q97/RES_hhdet_in_fec!Q97)</f>
        <v>0.80482229133688921</v>
      </c>
      <c r="R97" s="113">
        <f>IF(RES_hhdet_in_tes!R97=0,"",RES_hhdet_in_tes!R97/RES_hhdet_in_fec!R97)</f>
        <v>0.80769874422822008</v>
      </c>
      <c r="S97" s="113">
        <f>IF(RES_hhdet_in_tes!S97=0,"",RES_hhdet_in_tes!S97/RES_hhdet_in_fec!S97)</f>
        <v>0.82168670265921895</v>
      </c>
      <c r="T97" s="113">
        <f>IF(RES_hhdet_in_tes!T97=0,"",RES_hhdet_in_tes!T97/RES_hhdet_in_fec!T97)</f>
        <v>0.82566924262990893</v>
      </c>
      <c r="U97" s="113">
        <f>IF(RES_hhdet_in_tes!U97=0,"",RES_hhdet_in_tes!U97/RES_hhdet_in_fec!U97)</f>
        <v>0.83464350980712687</v>
      </c>
      <c r="V97" s="113">
        <f>IF(RES_hhdet_in_tes!V97=0,"",RES_hhdet_in_tes!V97/RES_hhdet_in_fec!V97)</f>
        <v>0.84498689403516103</v>
      </c>
      <c r="W97" s="113">
        <f>IF(RES_hhdet_in_tes!W97=0,"",RES_hhdet_in_tes!W97/RES_hhdet_in_fec!W97)</f>
        <v>0.84771185809023064</v>
      </c>
      <c r="X97" s="113" t="str">
        <f>IF(RES_hhdet_in_tes!X97=0,"",RES_hhdet_in_tes!X97/RES_hhdet_in_fec!X97)</f>
        <v/>
      </c>
      <c r="Y97" s="113">
        <f>IF(RES_hhdet_in_tes!Y97=0,"",RES_hhdet_in_tes!Y97/RES_hhdet_in_fec!Y97)</f>
        <v>0.86511638567286608</v>
      </c>
      <c r="DA97" s="132" t="s">
        <v>3678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0.63777735990167705</v>
      </c>
      <c r="D98" s="111">
        <f>IF(RES_hhdet_in_tes!D98=0,"",RES_hhdet_in_tes!D98/RES_hhdet_in_fec!D98)</f>
        <v>0.63931953178660617</v>
      </c>
      <c r="E98" s="111">
        <f>IF(RES_hhdet_in_tes!E98=0,"",RES_hhdet_in_tes!E98/RES_hhdet_in_fec!E98)</f>
        <v>0.64100782805280176</v>
      </c>
      <c r="F98" s="111">
        <f>IF(RES_hhdet_in_tes!F98=0,"",RES_hhdet_in_tes!F98/RES_hhdet_in_fec!F98)</f>
        <v>0.64271649442061285</v>
      </c>
      <c r="G98" s="111">
        <f>IF(RES_hhdet_in_tes!G98=0,"",RES_hhdet_in_tes!G98/RES_hhdet_in_fec!G98)</f>
        <v>0.64456087295687747</v>
      </c>
      <c r="H98" s="111">
        <f>IF(RES_hhdet_in_tes!H98=0,"",RES_hhdet_in_tes!H98/RES_hhdet_in_fec!H98)</f>
        <v>0.64652794401758096</v>
      </c>
      <c r="I98" s="111">
        <f>IF(RES_hhdet_in_tes!I98=0,"",RES_hhdet_in_tes!I98/RES_hhdet_in_fec!I98)</f>
        <v>0.64864762132245912</v>
      </c>
      <c r="J98" s="111">
        <f>IF(RES_hhdet_in_tes!J98=0,"",RES_hhdet_in_tes!J98/RES_hhdet_in_fec!J98)</f>
        <v>0.65103984982445628</v>
      </c>
      <c r="K98" s="111">
        <f>IF(RES_hhdet_in_tes!K98=0,"",RES_hhdet_in_tes!K98/RES_hhdet_in_fec!K98)</f>
        <v>0.65381059064317548</v>
      </c>
      <c r="L98" s="111">
        <f>IF(RES_hhdet_in_tes!L98=0,"",RES_hhdet_in_tes!L98/RES_hhdet_in_fec!L98)</f>
        <v>0.65699627514746251</v>
      </c>
      <c r="M98" s="111">
        <f>IF(RES_hhdet_in_tes!M98=0,"",RES_hhdet_in_tes!M98/RES_hhdet_in_fec!M98)</f>
        <v>0.66305264508820161</v>
      </c>
      <c r="N98" s="111">
        <f>IF(RES_hhdet_in_tes!N98=0,"",RES_hhdet_in_tes!N98/RES_hhdet_in_fec!N98)</f>
        <v>0.67303905367158412</v>
      </c>
      <c r="O98" s="111">
        <f>IF(RES_hhdet_in_tes!O98=0,"",RES_hhdet_in_tes!O98/RES_hhdet_in_fec!O98)</f>
        <v>0.68826702861600153</v>
      </c>
      <c r="P98" s="111" t="str">
        <f>IF(RES_hhdet_in_tes!P98=0,"",RES_hhdet_in_tes!P98/RES_hhdet_in_fec!P98)</f>
        <v/>
      </c>
      <c r="Q98" s="111">
        <f>IF(RES_hhdet_in_tes!Q98=0,"",RES_hhdet_in_tes!Q98/RES_hhdet_in_fec!Q98)</f>
        <v>0.72706681922615402</v>
      </c>
      <c r="R98" s="111">
        <f>IF(RES_hhdet_in_tes!R98=0,"",RES_hhdet_in_tes!R98/RES_hhdet_in_fec!R98)</f>
        <v>0.73996020084305025</v>
      </c>
      <c r="S98" s="111">
        <f>IF(RES_hhdet_in_tes!S98=0,"",RES_hhdet_in_tes!S98/RES_hhdet_in_fec!S98)</f>
        <v>0.75245166521505502</v>
      </c>
      <c r="T98" s="111">
        <f>IF(RES_hhdet_in_tes!T98=0,"",RES_hhdet_in_tes!T98/RES_hhdet_in_fec!T98)</f>
        <v>0.7648461891418219</v>
      </c>
      <c r="U98" s="111">
        <f>IF(RES_hhdet_in_tes!U98=0,"",RES_hhdet_in_tes!U98/RES_hhdet_in_fec!U98)</f>
        <v>0.77726837134583748</v>
      </c>
      <c r="V98" s="111">
        <f>IF(RES_hhdet_in_tes!V98=0,"",RES_hhdet_in_tes!V98/RES_hhdet_in_fec!V98)</f>
        <v>0.78947172537227106</v>
      </c>
      <c r="W98" s="111">
        <f>IF(RES_hhdet_in_tes!W98=0,"",RES_hhdet_in_tes!W98/RES_hhdet_in_fec!W98)</f>
        <v>0.80061743604394375</v>
      </c>
      <c r="X98" s="111" t="str">
        <f>IF(RES_hhdet_in_tes!X98=0,"",RES_hhdet_in_tes!X98/RES_hhdet_in_fec!X98)</f>
        <v/>
      </c>
      <c r="Y98" s="111">
        <f>IF(RES_hhdet_in_tes!Y98=0,"",RES_hhdet_in_tes!Y98/RES_hhdet_in_fec!Y98)</f>
        <v>0.82421723096742883</v>
      </c>
      <c r="DA98" s="63" t="s">
        <v>3679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 t="str">
        <f>IF(RES_hhdet_in_tes!P99=0,"",RES_hhdet_in_tes!P99/RES_hhdet_in_fec!P99)</f>
        <v/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X99" s="111" t="str">
        <f>IF(RES_hhdet_in_tes!X99=0,"",RES_hhdet_in_tes!X99/RES_hhdet_in_fec!X99)</f>
        <v/>
      </c>
      <c r="Y99" s="111">
        <f>IF(RES_hhdet_in_tes!Y99=0,"",RES_hhdet_in_tes!Y99/RES_hhdet_in_fec!Y99)</f>
        <v>1</v>
      </c>
      <c r="DA99" s="63" t="s">
        <v>3680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0.78077884139307907</v>
      </c>
      <c r="D100" s="124">
        <f>IF(RES_hhdet_in_tes!D100=0,"",RES_hhdet_in_tes!D100/RES_hhdet_in_fec!D100)</f>
        <v>0.78198657994233023</v>
      </c>
      <c r="E100" s="124">
        <f>IF(RES_hhdet_in_tes!E100=0,"",RES_hhdet_in_tes!E100/RES_hhdet_in_fec!E100)</f>
        <v>0.78325126364356501</v>
      </c>
      <c r="F100" s="124">
        <f>IF(RES_hhdet_in_tes!F100=0,"",RES_hhdet_in_tes!F100/RES_hhdet_in_fec!F100)</f>
        <v>0.78452371259279796</v>
      </c>
      <c r="G100" s="124">
        <f>IF(RES_hhdet_in_tes!G100=0,"",RES_hhdet_in_tes!G100/RES_hhdet_in_fec!G100)</f>
        <v>0.78584860467754869</v>
      </c>
      <c r="H100" s="124">
        <f>IF(RES_hhdet_in_tes!H100=0,"",RES_hhdet_in_tes!H100/RES_hhdet_in_fec!H100)</f>
        <v>0.78722047189316624</v>
      </c>
      <c r="I100" s="124">
        <f>IF(RES_hhdet_in_tes!I100=0,"",RES_hhdet_in_tes!I100/RES_hhdet_in_fec!I100)</f>
        <v>0.7886503228724413</v>
      </c>
      <c r="J100" s="124">
        <f>IF(RES_hhdet_in_tes!J100=0,"",RES_hhdet_in_tes!J100/RES_hhdet_in_fec!J100)</f>
        <v>0.79018325609821816</v>
      </c>
      <c r="K100" s="124">
        <f>IF(RES_hhdet_in_tes!K100=0,"",RES_hhdet_in_tes!K100/RES_hhdet_in_fec!K100)</f>
        <v>0.79185761714322689</v>
      </c>
      <c r="L100" s="124">
        <f>IF(RES_hhdet_in_tes!L100=0,"",RES_hhdet_in_tes!L100/RES_hhdet_in_fec!L100)</f>
        <v>0.79368366502026133</v>
      </c>
      <c r="M100" s="124">
        <f>IF(RES_hhdet_in_tes!M100=0,"",RES_hhdet_in_tes!M100/RES_hhdet_in_fec!M100)</f>
        <v>0.79629450996862883</v>
      </c>
      <c r="N100" s="124">
        <f>IF(RES_hhdet_in_tes!N100=0,"",RES_hhdet_in_tes!N100/RES_hhdet_in_fec!N100)</f>
        <v>0.79987039245611058</v>
      </c>
      <c r="O100" s="124">
        <f>IF(RES_hhdet_in_tes!O100=0,"",RES_hhdet_in_tes!O100/RES_hhdet_in_fec!O100)</f>
        <v>0.8048387233157297</v>
      </c>
      <c r="P100" s="124" t="str">
        <f>IF(RES_hhdet_in_tes!P100=0,"",RES_hhdet_in_tes!P100/RES_hhdet_in_fec!P100)</f>
        <v/>
      </c>
      <c r="Q100" s="124">
        <f>IF(RES_hhdet_in_tes!Q100=0,"",RES_hhdet_in_tes!Q100/RES_hhdet_in_fec!Q100)</f>
        <v>0.8199113104710305</v>
      </c>
      <c r="R100" s="124">
        <f>IF(RES_hhdet_in_tes!R100=0,"",RES_hhdet_in_tes!R100/RES_hhdet_in_fec!R100)</f>
        <v>0.83148073934701161</v>
      </c>
      <c r="S100" s="124">
        <f>IF(RES_hhdet_in_tes!S100=0,"",RES_hhdet_in_tes!S100/RES_hhdet_in_fec!S100)</f>
        <v>0.84595787160200575</v>
      </c>
      <c r="T100" s="124">
        <f>IF(RES_hhdet_in_tes!T100=0,"",RES_hhdet_in_tes!T100/RES_hhdet_in_fec!T100)</f>
        <v>0.86154329947261321</v>
      </c>
      <c r="U100" s="124">
        <f>IF(RES_hhdet_in_tes!U100=0,"",RES_hhdet_in_tes!U100/RES_hhdet_in_fec!U100)</f>
        <v>0.8764376151954768</v>
      </c>
      <c r="V100" s="124">
        <f>IF(RES_hhdet_in_tes!V100=0,"",RES_hhdet_in_tes!V100/RES_hhdet_in_fec!V100)</f>
        <v>0.88884141100721969</v>
      </c>
      <c r="W100" s="124">
        <f>IF(RES_hhdet_in_tes!W100=0,"",RES_hhdet_in_tes!W100/RES_hhdet_in_fec!W100)</f>
        <v>0.89812949053367508</v>
      </c>
      <c r="X100" s="124">
        <f>IF(RES_hhdet_in_tes!X100=0,"",RES_hhdet_in_tes!X100/RES_hhdet_in_fec!X100)</f>
        <v>0.90487256903452051</v>
      </c>
      <c r="Y100" s="124">
        <f>IF(RES_hhdet_in_tes!Y100=0,"",RES_hhdet_in_tes!Y100/RES_hhdet_in_fec!Y100)</f>
        <v>0.91085230289293861</v>
      </c>
      <c r="DA100" s="130" t="s">
        <v>3681</v>
      </c>
    </row>
    <row r="101" spans="1:105" ht="12" customHeight="1" x14ac:dyDescent="0.25">
      <c r="A101" s="97" t="s">
        <v>202</v>
      </c>
      <c r="B101" s="111"/>
      <c r="C101" s="111" t="str">
        <f>IF(RES_hhdet_in_tes!C101=0,"",RES_hhdet_in_tes!C101/RES_hhdet_in_fec!C101)</f>
        <v/>
      </c>
      <c r="D101" s="111" t="str">
        <f>IF(RES_hhdet_in_tes!D101=0,"",RES_hhdet_in_tes!D101/RES_hhdet_in_fec!D101)</f>
        <v/>
      </c>
      <c r="E101" s="111" t="str">
        <f>IF(RES_hhdet_in_tes!E101=0,"",RES_hhdet_in_tes!E101/RES_hhdet_in_fec!E101)</f>
        <v/>
      </c>
      <c r="F101" s="111" t="str">
        <f>IF(RES_hhdet_in_tes!F101=0,"",RES_hhdet_in_tes!F101/RES_hhdet_in_fec!F101)</f>
        <v/>
      </c>
      <c r="G101" s="111" t="str">
        <f>IF(RES_hhdet_in_tes!G101=0,"",RES_hhdet_in_tes!G101/RES_hhdet_in_fec!G101)</f>
        <v/>
      </c>
      <c r="H101" s="111" t="str">
        <f>IF(RES_hhdet_in_tes!H101=0,"",RES_hhdet_in_tes!H101/RES_hhdet_in_fec!H101)</f>
        <v/>
      </c>
      <c r="I101" s="111" t="str">
        <f>IF(RES_hhdet_in_tes!I101=0,"",RES_hhdet_in_tes!I101/RES_hhdet_in_fec!I101)</f>
        <v/>
      </c>
      <c r="J101" s="111" t="str">
        <f>IF(RES_hhdet_in_tes!J101=0,"",RES_hhdet_in_tes!J101/RES_hhdet_in_fec!J101)</f>
        <v/>
      </c>
      <c r="K101" s="111" t="str">
        <f>IF(RES_hhdet_in_tes!K101=0,"",RES_hhdet_in_tes!K101/RES_hhdet_in_fec!K101)</f>
        <v/>
      </c>
      <c r="L101" s="111" t="str">
        <f>IF(RES_hhdet_in_tes!L101=0,"",RES_hhdet_in_tes!L101/RES_hhdet_in_fec!L101)</f>
        <v/>
      </c>
      <c r="M101" s="111" t="str">
        <f>IF(RES_hhdet_in_tes!M101=0,"",RES_hhdet_in_tes!M101/RES_hhdet_in_fec!M101)</f>
        <v/>
      </c>
      <c r="N101" s="111" t="str">
        <f>IF(RES_hhdet_in_tes!N101=0,"",RES_hhdet_in_tes!N101/RES_hhdet_in_fec!N101)</f>
        <v/>
      </c>
      <c r="O101" s="111" t="str">
        <f>IF(RES_hhdet_in_tes!O101=0,"",RES_hhdet_in_tes!O101/RES_hhdet_in_fec!O101)</f>
        <v/>
      </c>
      <c r="P101" s="111" t="str">
        <f>IF(RES_hhdet_in_tes!P101=0,"",RES_hhdet_in_tes!P101/RES_hhdet_in_fec!P101)</f>
        <v/>
      </c>
      <c r="Q101" s="111" t="str">
        <f>IF(RES_hhdet_in_tes!Q101=0,"",RES_hhdet_in_tes!Q101/RES_hhdet_in_fec!Q101)</f>
        <v/>
      </c>
      <c r="R101" s="111" t="str">
        <f>IF(RES_hhdet_in_tes!R101=0,"",RES_hhdet_in_tes!R101/RES_hhdet_in_fec!R101)</f>
        <v/>
      </c>
      <c r="S101" s="111" t="str">
        <f>IF(RES_hhdet_in_tes!S101=0,"",RES_hhdet_in_tes!S101/RES_hhdet_in_fec!S101)</f>
        <v/>
      </c>
      <c r="T101" s="111" t="str">
        <f>IF(RES_hhdet_in_tes!T101=0,"",RES_hhdet_in_tes!T101/RES_hhdet_in_fec!T101)</f>
        <v/>
      </c>
      <c r="U101" s="111" t="str">
        <f>IF(RES_hhdet_in_tes!U101=0,"",RES_hhdet_in_tes!U101/RES_hhdet_in_fec!U101)</f>
        <v/>
      </c>
      <c r="V101" s="111" t="str">
        <f>IF(RES_hhdet_in_tes!V101=0,"",RES_hhdet_in_tes!V101/RES_hhdet_in_fec!V101)</f>
        <v/>
      </c>
      <c r="W101" s="111" t="str">
        <f>IF(RES_hhdet_in_tes!W101=0,"",RES_hhdet_in_tes!W101/RES_hhdet_in_fec!W101)</f>
        <v/>
      </c>
      <c r="X101" s="111" t="str">
        <f>IF(RES_hhdet_in_tes!X101=0,"",RES_hhdet_in_tes!X101/RES_hhdet_in_fec!X101)</f>
        <v/>
      </c>
      <c r="Y101" s="111" t="str">
        <f>IF(RES_hhdet_in_tes!Y101=0,"",RES_hhdet_in_tes!Y101/RES_hhdet_in_fec!Y101)</f>
        <v/>
      </c>
      <c r="DA101" s="63" t="s">
        <v>3682</v>
      </c>
    </row>
    <row r="102" spans="1:105" ht="12" customHeight="1" x14ac:dyDescent="0.25">
      <c r="A102" s="97" t="s">
        <v>50</v>
      </c>
      <c r="B102" s="111"/>
      <c r="C102" s="111" t="str">
        <f>IF(RES_hhdet_in_tes!C102=0,"",RES_hhdet_in_tes!C102/RES_hhdet_in_fec!C102)</f>
        <v/>
      </c>
      <c r="D102" s="111" t="str">
        <f>IF(RES_hhdet_in_tes!D102=0,"",RES_hhdet_in_tes!D102/RES_hhdet_in_fec!D102)</f>
        <v/>
      </c>
      <c r="E102" s="111" t="str">
        <f>IF(RES_hhdet_in_tes!E102=0,"",RES_hhdet_in_tes!E102/RES_hhdet_in_fec!E102)</f>
        <v/>
      </c>
      <c r="F102" s="111" t="str">
        <f>IF(RES_hhdet_in_tes!F102=0,"",RES_hhdet_in_tes!F102/RES_hhdet_in_fec!F102)</f>
        <v/>
      </c>
      <c r="G102" s="111" t="str">
        <f>IF(RES_hhdet_in_tes!G102=0,"",RES_hhdet_in_tes!G102/RES_hhdet_in_fec!G102)</f>
        <v/>
      </c>
      <c r="H102" s="111" t="str">
        <f>IF(RES_hhdet_in_tes!H102=0,"",RES_hhdet_in_tes!H102/RES_hhdet_in_fec!H102)</f>
        <v/>
      </c>
      <c r="I102" s="111" t="str">
        <f>IF(RES_hhdet_in_tes!I102=0,"",RES_hhdet_in_tes!I102/RES_hhdet_in_fec!I102)</f>
        <v/>
      </c>
      <c r="J102" s="111" t="str">
        <f>IF(RES_hhdet_in_tes!J102=0,"",RES_hhdet_in_tes!J102/RES_hhdet_in_fec!J102)</f>
        <v/>
      </c>
      <c r="K102" s="111" t="str">
        <f>IF(RES_hhdet_in_tes!K102=0,"",RES_hhdet_in_tes!K102/RES_hhdet_in_fec!K102)</f>
        <v/>
      </c>
      <c r="L102" s="111" t="str">
        <f>IF(RES_hhdet_in_tes!L102=0,"",RES_hhdet_in_tes!L102/RES_hhdet_in_fec!L102)</f>
        <v/>
      </c>
      <c r="M102" s="111" t="str">
        <f>IF(RES_hhdet_in_tes!M102=0,"",RES_hhdet_in_tes!M102/RES_hhdet_in_fec!M102)</f>
        <v/>
      </c>
      <c r="N102" s="111" t="str">
        <f>IF(RES_hhdet_in_tes!N102=0,"",RES_hhdet_in_tes!N102/RES_hhdet_in_fec!N102)</f>
        <v/>
      </c>
      <c r="O102" s="111" t="str">
        <f>IF(RES_hhdet_in_tes!O102=0,"",RES_hhdet_in_tes!O102/RES_hhdet_in_fec!O102)</f>
        <v/>
      </c>
      <c r="P102" s="111" t="str">
        <f>IF(RES_hhdet_in_tes!P102=0,"",RES_hhdet_in_tes!P102/RES_hhdet_in_fec!P102)</f>
        <v/>
      </c>
      <c r="Q102" s="111" t="str">
        <f>IF(RES_hhdet_in_tes!Q102=0,"",RES_hhdet_in_tes!Q102/RES_hhdet_in_fec!Q102)</f>
        <v/>
      </c>
      <c r="R102" s="111" t="str">
        <f>IF(RES_hhdet_in_tes!R102=0,"",RES_hhdet_in_tes!R102/RES_hhdet_in_fec!R102)</f>
        <v/>
      </c>
      <c r="S102" s="111" t="str">
        <f>IF(RES_hhdet_in_tes!S102=0,"",RES_hhdet_in_tes!S102/RES_hhdet_in_fec!S102)</f>
        <v/>
      </c>
      <c r="T102" s="111" t="str">
        <f>IF(RES_hhdet_in_tes!T102=0,"",RES_hhdet_in_tes!T102/RES_hhdet_in_fec!T102)</f>
        <v/>
      </c>
      <c r="U102" s="111" t="str">
        <f>IF(RES_hhdet_in_tes!U102=0,"",RES_hhdet_in_tes!U102/RES_hhdet_in_fec!U102)</f>
        <v/>
      </c>
      <c r="V102" s="111" t="str">
        <f>IF(RES_hhdet_in_tes!V102=0,"",RES_hhdet_in_tes!V102/RES_hhdet_in_fec!V102)</f>
        <v/>
      </c>
      <c r="W102" s="111" t="str">
        <f>IF(RES_hhdet_in_tes!W102=0,"",RES_hhdet_in_tes!W102/RES_hhdet_in_fec!W102)</f>
        <v/>
      </c>
      <c r="X102" s="111" t="str">
        <f>IF(RES_hhdet_in_tes!X102=0,"",RES_hhdet_in_tes!X102/RES_hhdet_in_fec!X102)</f>
        <v/>
      </c>
      <c r="Y102" s="111" t="str">
        <f>IF(RES_hhdet_in_tes!Y102=0,"",RES_hhdet_in_tes!Y102/RES_hhdet_in_fec!Y102)</f>
        <v/>
      </c>
      <c r="DA102" s="63" t="s">
        <v>3683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0.78077884139307907</v>
      </c>
      <c r="D103" s="45">
        <f>IF(RES_hhdet_in_tes!D103=0,"",RES_hhdet_in_tes!D103/RES_hhdet_in_fec!D103)</f>
        <v>0.78198657994233023</v>
      </c>
      <c r="E103" s="45">
        <f>IF(RES_hhdet_in_tes!E103=0,"",RES_hhdet_in_tes!E103/RES_hhdet_in_fec!E103)</f>
        <v>0.78325126364356501</v>
      </c>
      <c r="F103" s="45">
        <f>IF(RES_hhdet_in_tes!F103=0,"",RES_hhdet_in_tes!F103/RES_hhdet_in_fec!F103)</f>
        <v>0.78452371259279796</v>
      </c>
      <c r="G103" s="45">
        <f>IF(RES_hhdet_in_tes!G103=0,"",RES_hhdet_in_tes!G103/RES_hhdet_in_fec!G103)</f>
        <v>0.78584860467754869</v>
      </c>
      <c r="H103" s="45">
        <f>IF(RES_hhdet_in_tes!H103=0,"",RES_hhdet_in_tes!H103/RES_hhdet_in_fec!H103)</f>
        <v>0.78722047189316624</v>
      </c>
      <c r="I103" s="45">
        <f>IF(RES_hhdet_in_tes!I103=0,"",RES_hhdet_in_tes!I103/RES_hhdet_in_fec!I103)</f>
        <v>0.7886503228724413</v>
      </c>
      <c r="J103" s="45">
        <f>IF(RES_hhdet_in_tes!J103=0,"",RES_hhdet_in_tes!J103/RES_hhdet_in_fec!J103)</f>
        <v>0.79018325609821816</v>
      </c>
      <c r="K103" s="45">
        <f>IF(RES_hhdet_in_tes!K103=0,"",RES_hhdet_in_tes!K103/RES_hhdet_in_fec!K103)</f>
        <v>0.79185761714322689</v>
      </c>
      <c r="L103" s="45">
        <f>IF(RES_hhdet_in_tes!L103=0,"",RES_hhdet_in_tes!L103/RES_hhdet_in_fec!L103)</f>
        <v>0.79368366502026133</v>
      </c>
      <c r="M103" s="45">
        <f>IF(RES_hhdet_in_tes!M103=0,"",RES_hhdet_in_tes!M103/RES_hhdet_in_fec!M103)</f>
        <v>0.79629450996862883</v>
      </c>
      <c r="N103" s="45">
        <f>IF(RES_hhdet_in_tes!N103=0,"",RES_hhdet_in_tes!N103/RES_hhdet_in_fec!N103)</f>
        <v>0.79987039245611058</v>
      </c>
      <c r="O103" s="45">
        <f>IF(RES_hhdet_in_tes!O103=0,"",RES_hhdet_in_tes!O103/RES_hhdet_in_fec!O103)</f>
        <v>0.8048387233157297</v>
      </c>
      <c r="P103" s="45" t="str">
        <f>IF(RES_hhdet_in_tes!P103=0,"",RES_hhdet_in_tes!P103/RES_hhdet_in_fec!P103)</f>
        <v/>
      </c>
      <c r="Q103" s="45">
        <f>IF(RES_hhdet_in_tes!Q103=0,"",RES_hhdet_in_tes!Q103/RES_hhdet_in_fec!Q103)</f>
        <v>0.8199113104710305</v>
      </c>
      <c r="R103" s="45">
        <f>IF(RES_hhdet_in_tes!R103=0,"",RES_hhdet_in_tes!R103/RES_hhdet_in_fec!R103)</f>
        <v>0.83148073934701161</v>
      </c>
      <c r="S103" s="45">
        <f>IF(RES_hhdet_in_tes!S103=0,"",RES_hhdet_in_tes!S103/RES_hhdet_in_fec!S103)</f>
        <v>0.84595787160200575</v>
      </c>
      <c r="T103" s="45">
        <f>IF(RES_hhdet_in_tes!T103=0,"",RES_hhdet_in_tes!T103/RES_hhdet_in_fec!T103)</f>
        <v>0.86154329947261321</v>
      </c>
      <c r="U103" s="45">
        <f>IF(RES_hhdet_in_tes!U103=0,"",RES_hhdet_in_tes!U103/RES_hhdet_in_fec!U103)</f>
        <v>0.8764376151954768</v>
      </c>
      <c r="V103" s="45">
        <f>IF(RES_hhdet_in_tes!V103=0,"",RES_hhdet_in_tes!V103/RES_hhdet_in_fec!V103)</f>
        <v>0.88884141100721969</v>
      </c>
      <c r="W103" s="45">
        <f>IF(RES_hhdet_in_tes!W103=0,"",RES_hhdet_in_tes!W103/RES_hhdet_in_fec!W103)</f>
        <v>0.89812949053367508</v>
      </c>
      <c r="X103" s="45">
        <f>IF(RES_hhdet_in_tes!X103=0,"",RES_hhdet_in_tes!X103/RES_hhdet_in_fec!X103)</f>
        <v>0.90487256903452051</v>
      </c>
      <c r="Y103" s="45">
        <f>IF(RES_hhdet_in_tes!Y103=0,"",RES_hhdet_in_tes!Y103/RES_hhdet_in_fec!Y103)</f>
        <v>0.91085230289293861</v>
      </c>
      <c r="DA103" s="60" t="s">
        <v>3684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X105" s="119" t="str">
        <f>IF(RES_hhdet_in_tes!X105=0,"",RES_hhdet_in_tes!X105/RES_hhdet_in_fec!X105)</f>
        <v/>
      </c>
      <c r="Y105" s="119" t="str">
        <f>IF(RES_hhdet_in_tes!Y105=0,"",RES_hhdet_in_tes!Y105/RES_hhdet_in_fec!Y105)</f>
        <v/>
      </c>
      <c r="DA105" s="129" t="s">
        <v>3685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X106" s="124" t="str">
        <f>IF(RES_hhdet_in_tes!X106=0,"",RES_hhdet_in_tes!X106/RES_hhdet_in_fec!X106)</f>
        <v/>
      </c>
      <c r="Y106" s="124" t="str">
        <f>IF(RES_hhdet_in_tes!Y106=0,"",RES_hhdet_in_tes!Y106/RES_hhdet_in_fec!Y106)</f>
        <v/>
      </c>
      <c r="DA106" s="130" t="s">
        <v>3686</v>
      </c>
    </row>
    <row r="107" spans="1:105" ht="12" customHeight="1" x14ac:dyDescent="0.25">
      <c r="A107" s="97" t="s">
        <v>197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X107" s="111" t="str">
        <f>IF(RES_hhdet_in_tes!X107=0,"",RES_hhdet_in_tes!X107/RES_hhdet_in_fec!X107)</f>
        <v/>
      </c>
      <c r="Y107" s="111" t="str">
        <f>IF(RES_hhdet_in_tes!Y107=0,"",RES_hhdet_in_tes!Y107/RES_hhdet_in_fec!Y107)</f>
        <v/>
      </c>
      <c r="DA107" s="63" t="s">
        <v>3687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X108" s="111" t="str">
        <f>IF(RES_hhdet_in_tes!X108=0,"",RES_hhdet_in_tes!X108/RES_hhdet_in_fec!X108)</f>
        <v/>
      </c>
      <c r="Y108" s="111" t="str">
        <f>IF(RES_hhdet_in_tes!Y108=0,"",RES_hhdet_in_tes!Y108/RES_hhdet_in_fec!Y108)</f>
        <v/>
      </c>
      <c r="DA108" s="63" t="s">
        <v>3688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X109" s="124" t="str">
        <f>IF(RES_hhdet_in_tes!X109=0,"",RES_hhdet_in_tes!X109/RES_hhdet_in_fec!X109)</f>
        <v/>
      </c>
      <c r="Y109" s="124" t="str">
        <f>IF(RES_hhdet_in_tes!Y109=0,"",RES_hhdet_in_tes!Y109/RES_hhdet_in_fec!Y109)</f>
        <v/>
      </c>
      <c r="DA109" s="130" t="s">
        <v>3689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X110" s="111" t="str">
        <f>IF(RES_hhdet_in_tes!X110=0,"",RES_hhdet_in_tes!X110/RES_hhdet_in_fec!X110)</f>
        <v/>
      </c>
      <c r="Y110" s="111" t="str">
        <f>IF(RES_hhdet_in_tes!Y110=0,"",RES_hhdet_in_tes!Y110/RES_hhdet_in_fec!Y110)</f>
        <v/>
      </c>
      <c r="DA110" s="63" t="s">
        <v>3690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X111" s="124" t="str">
        <f>IF(RES_hhdet_in_tes!X111=0,"",RES_hhdet_in_tes!X111/RES_hhdet_in_fec!X111)</f>
        <v/>
      </c>
      <c r="Y111" s="124" t="str">
        <f>IF(RES_hhdet_in_tes!Y111=0,"",RES_hhdet_in_tes!Y111/RES_hhdet_in_fec!Y111)</f>
        <v/>
      </c>
      <c r="DA111" s="130" t="s">
        <v>3691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X112" s="111" t="str">
        <f>IF(RES_hhdet_in_tes!X112=0,"",RES_hhdet_in_tes!X112/RES_hhdet_in_fec!X112)</f>
        <v/>
      </c>
      <c r="Y112" s="111" t="str">
        <f>IF(RES_hhdet_in_tes!Y112=0,"",RES_hhdet_in_tes!Y112/RES_hhdet_in_fec!Y112)</f>
        <v/>
      </c>
      <c r="DA112" s="63" t="s">
        <v>3692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X113" s="111" t="str">
        <f>IF(RES_hhdet_in_tes!X113=0,"",RES_hhdet_in_tes!X113/RES_hhdet_in_fec!X113)</f>
        <v/>
      </c>
      <c r="Y113" s="111" t="str">
        <f>IF(RES_hhdet_in_tes!Y113=0,"",RES_hhdet_in_tes!Y113/RES_hhdet_in_fec!Y113)</f>
        <v/>
      </c>
      <c r="DA113" s="63" t="s">
        <v>3693</v>
      </c>
    </row>
    <row r="114" spans="1:105" ht="12" customHeight="1" x14ac:dyDescent="0.25">
      <c r="A114" s="100" t="s">
        <v>197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X114" s="112" t="str">
        <f>IF(RES_hhdet_in_tes!X114=0,"",RES_hhdet_in_tes!X114/RES_hhdet_in_fec!X114)</f>
        <v/>
      </c>
      <c r="Y114" s="112" t="str">
        <f>IF(RES_hhdet_in_tes!Y114=0,"",RES_hhdet_in_tes!Y114/RES_hhdet_in_fec!Y114)</f>
        <v/>
      </c>
      <c r="DA114" s="131" t="s">
        <v>3694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X115" s="113" t="str">
        <f>IF(RES_hhdet_in_tes!X115=0,"",RES_hhdet_in_tes!X115/RES_hhdet_in_fec!X115)</f>
        <v/>
      </c>
      <c r="Y115" s="113" t="str">
        <f>IF(RES_hhdet_in_tes!Y115=0,"",RES_hhdet_in_tes!Y115/RES_hhdet_in_fec!Y115)</f>
        <v/>
      </c>
      <c r="DA115" s="132" t="s">
        <v>3695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X116" s="112" t="str">
        <f>IF(RES_hhdet_in_tes!X116=0,"",RES_hhdet_in_tes!X116/RES_hhdet_in_fec!X116)</f>
        <v/>
      </c>
      <c r="Y116" s="112" t="str">
        <f>IF(RES_hhdet_in_tes!Y116=0,"",RES_hhdet_in_tes!Y116/RES_hhdet_in_fec!Y116)</f>
        <v/>
      </c>
      <c r="DA116" s="131" t="s">
        <v>3696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X117" s="113" t="str">
        <f>IF(RES_hhdet_in_tes!X117=0,"",RES_hhdet_in_tes!X117/RES_hhdet_in_fec!X117)</f>
        <v/>
      </c>
      <c r="Y117" s="113" t="str">
        <f>IF(RES_hhdet_in_tes!Y117=0,"",RES_hhdet_in_tes!Y117/RES_hhdet_in_fec!Y117)</f>
        <v/>
      </c>
      <c r="DA117" s="132" t="s">
        <v>3697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X118" s="111" t="str">
        <f>IF(RES_hhdet_in_tes!X118=0,"",RES_hhdet_in_tes!X118/RES_hhdet_in_fec!X118)</f>
        <v/>
      </c>
      <c r="Y118" s="111" t="str">
        <f>IF(RES_hhdet_in_tes!Y118=0,"",RES_hhdet_in_tes!Y118/RES_hhdet_in_fec!Y118)</f>
        <v/>
      </c>
      <c r="DA118" s="63" t="s">
        <v>3698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X119" s="111" t="str">
        <f>IF(RES_hhdet_in_tes!X119=0,"",RES_hhdet_in_tes!X119/RES_hhdet_in_fec!X119)</f>
        <v/>
      </c>
      <c r="Y119" s="111" t="str">
        <f>IF(RES_hhdet_in_tes!Y119=0,"",RES_hhdet_in_tes!Y119/RES_hhdet_in_fec!Y119)</f>
        <v/>
      </c>
      <c r="DA119" s="63" t="s">
        <v>3699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X120" s="124" t="str">
        <f>IF(RES_hhdet_in_tes!X120=0,"",RES_hhdet_in_tes!X120/RES_hhdet_in_fec!X120)</f>
        <v/>
      </c>
      <c r="Y120" s="124" t="str">
        <f>IF(RES_hhdet_in_tes!Y120=0,"",RES_hhdet_in_tes!Y120/RES_hhdet_in_fec!Y120)</f>
        <v/>
      </c>
      <c r="DA120" s="130" t="s">
        <v>3700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X121" s="111" t="str">
        <f>IF(RES_hhdet_in_tes!X121=0,"",RES_hhdet_in_tes!X121/RES_hhdet_in_fec!X121)</f>
        <v/>
      </c>
      <c r="Y121" s="111" t="str">
        <f>IF(RES_hhdet_in_tes!Y121=0,"",RES_hhdet_in_tes!Y121/RES_hhdet_in_fec!Y121)</f>
        <v/>
      </c>
      <c r="DA121" s="63" t="s">
        <v>3701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X122" s="45" t="str">
        <f>IF(RES_hhdet_in_tes!X122=0,"",RES_hhdet_in_tes!X122/RES_hhdet_in_fec!X122)</f>
        <v/>
      </c>
      <c r="Y122" s="45" t="str">
        <f>IF(RES_hhdet_in_tes!Y122=0,"",RES_hhdet_in_tes!Y122/RES_hhdet_in_fec!Y122)</f>
        <v/>
      </c>
      <c r="DA122" s="60" t="s">
        <v>3702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/>
      <c r="C124" s="119">
        <f>IF(RES_hhdet_in_tes!C124=0,"",RES_hhdet_in_tes!C124/RES_hhdet_in_fec!C124)</f>
        <v>0.76006866087035363</v>
      </c>
      <c r="D124" s="119">
        <f>IF(RES_hhdet_in_tes!D124=0,"",RES_hhdet_in_tes!D124/RES_hhdet_in_fec!D124)</f>
        <v>0.76195536411859921</v>
      </c>
      <c r="E124" s="119">
        <f>IF(RES_hhdet_in_tes!E124=0,"",RES_hhdet_in_tes!E124/RES_hhdet_in_fec!E124)</f>
        <v>0.76264860943473689</v>
      </c>
      <c r="F124" s="119">
        <f>IF(RES_hhdet_in_tes!F124=0,"",RES_hhdet_in_tes!F124/RES_hhdet_in_fec!F124)</f>
        <v>0.76312670401579097</v>
      </c>
      <c r="G124" s="119">
        <f>IF(RES_hhdet_in_tes!G124=0,"",RES_hhdet_in_tes!G124/RES_hhdet_in_fec!G124)</f>
        <v>0.7669851658483926</v>
      </c>
      <c r="H124" s="119">
        <f>IF(RES_hhdet_in_tes!H124=0,"",RES_hhdet_in_tes!H124/RES_hhdet_in_fec!H124)</f>
        <v>0.7685685065565564</v>
      </c>
      <c r="I124" s="119">
        <f>IF(RES_hhdet_in_tes!I124=0,"",RES_hhdet_in_tes!I124/RES_hhdet_in_fec!I124)</f>
        <v>0.77019125903744823</v>
      </c>
      <c r="J124" s="119">
        <f>IF(RES_hhdet_in_tes!J124=0,"",RES_hhdet_in_tes!J124/RES_hhdet_in_fec!J124)</f>
        <v>0.76863719051590607</v>
      </c>
      <c r="K124" s="119">
        <f>IF(RES_hhdet_in_tes!K124=0,"",RES_hhdet_in_tes!K124/RES_hhdet_in_fec!K124)</f>
        <v>0.77069192475878201</v>
      </c>
      <c r="L124" s="119">
        <f>IF(RES_hhdet_in_tes!L124=0,"",RES_hhdet_in_tes!L124/RES_hhdet_in_fec!L124)</f>
        <v>0.77504829128793418</v>
      </c>
      <c r="M124" s="119">
        <f>IF(RES_hhdet_in_tes!M124=0,"",RES_hhdet_in_tes!M124/RES_hhdet_in_fec!M124)</f>
        <v>0.77719761707120705</v>
      </c>
      <c r="N124" s="119">
        <f>IF(RES_hhdet_in_tes!N124=0,"",RES_hhdet_in_tes!N124/RES_hhdet_in_fec!N124)</f>
        <v>0.78140171400958336</v>
      </c>
      <c r="O124" s="119">
        <f>IF(RES_hhdet_in_tes!O124=0,"",RES_hhdet_in_tes!O124/RES_hhdet_in_fec!O124)</f>
        <v>0.78607360009657068</v>
      </c>
      <c r="P124" s="119">
        <f>IF(RES_hhdet_in_tes!P124=0,"",RES_hhdet_in_tes!P124/RES_hhdet_in_fec!P124)</f>
        <v>0.79158244712392833</v>
      </c>
      <c r="Q124" s="119">
        <f>IF(RES_hhdet_in_tes!Q124=0,"",RES_hhdet_in_tes!Q124/RES_hhdet_in_fec!Q124)</f>
        <v>0.79673560927466036</v>
      </c>
      <c r="R124" s="119">
        <f>IF(RES_hhdet_in_tes!R124=0,"",RES_hhdet_in_tes!R124/RES_hhdet_in_fec!R124)</f>
        <v>0.80042681604976973</v>
      </c>
      <c r="S124" s="119">
        <f>IF(RES_hhdet_in_tes!S124=0,"",RES_hhdet_in_tes!S124/RES_hhdet_in_fec!S124)</f>
        <v>0.80489470961910003</v>
      </c>
      <c r="T124" s="119">
        <f>IF(RES_hhdet_in_tes!T124=0,"",RES_hhdet_in_tes!T124/RES_hhdet_in_fec!T124)</f>
        <v>0.8101550207195154</v>
      </c>
      <c r="U124" s="119">
        <f>IF(RES_hhdet_in_tes!U124=0,"",RES_hhdet_in_tes!U124/RES_hhdet_in_fec!U124)</f>
        <v>0.81446178568974059</v>
      </c>
      <c r="V124" s="119">
        <f>IF(RES_hhdet_in_tes!V124=0,"",RES_hhdet_in_tes!V124/RES_hhdet_in_fec!V124)</f>
        <v>0.81866623418238627</v>
      </c>
      <c r="W124" s="119">
        <f>IF(RES_hhdet_in_tes!W124=0,"",RES_hhdet_in_tes!W124/RES_hhdet_in_fec!W124)</f>
        <v>0.82168519448924848</v>
      </c>
      <c r="X124" s="119">
        <f>IF(RES_hhdet_in_tes!X124=0,"",RES_hhdet_in_tes!X124/RES_hhdet_in_fec!X124)</f>
        <v>0.82749841968757631</v>
      </c>
      <c r="Y124" s="119">
        <f>IF(RES_hhdet_in_tes!Y124=0,"",RES_hhdet_in_tes!Y124/RES_hhdet_in_fec!Y124)</f>
        <v>0.83309083831447084</v>
      </c>
      <c r="DA124" s="129" t="s">
        <v>3703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0.75842768015699569</v>
      </c>
      <c r="D125" s="124">
        <f>IF(RES_hhdet_in_tes!D125=0,"",RES_hhdet_in_tes!D125/RES_hhdet_in_fec!D125)</f>
        <v>0.75979643541601483</v>
      </c>
      <c r="E125" s="124">
        <f>IF(RES_hhdet_in_tes!E125=0,"",RES_hhdet_in_tes!E125/RES_hhdet_in_fec!E125)</f>
        <v>0.76120662266467265</v>
      </c>
      <c r="F125" s="124">
        <f>IF(RES_hhdet_in_tes!F125=0,"",RES_hhdet_in_tes!F125/RES_hhdet_in_fec!F125)</f>
        <v>0.76261608001204795</v>
      </c>
      <c r="G125" s="124">
        <f>IF(RES_hhdet_in_tes!G125=0,"",RES_hhdet_in_tes!G125/RES_hhdet_in_fec!G125)</f>
        <v>0.76407876703834587</v>
      </c>
      <c r="H125" s="124">
        <f>IF(RES_hhdet_in_tes!H125=0,"",RES_hhdet_in_tes!H125/RES_hhdet_in_fec!H125)</f>
        <v>0.76555766532274216</v>
      </c>
      <c r="I125" s="124">
        <f>IF(RES_hhdet_in_tes!I125=0,"",RES_hhdet_in_tes!I125/RES_hhdet_in_fec!I125)</f>
        <v>0.76708017917698057</v>
      </c>
      <c r="J125" s="124">
        <f>IF(RES_hhdet_in_tes!J125=0,"",RES_hhdet_in_tes!J125/RES_hhdet_in_fec!J125)</f>
        <v>0.76867608169175228</v>
      </c>
      <c r="K125" s="124">
        <f>IF(RES_hhdet_in_tes!K125=0,"",RES_hhdet_in_tes!K125/RES_hhdet_in_fec!K125)</f>
        <v>0.77036254120492975</v>
      </c>
      <c r="L125" s="124">
        <f>IF(RES_hhdet_in_tes!L125=0,"",RES_hhdet_in_tes!L125/RES_hhdet_in_fec!L125)</f>
        <v>0.77215882221580467</v>
      </c>
      <c r="M125" s="124">
        <f>IF(RES_hhdet_in_tes!M125=0,"",RES_hhdet_in_tes!M125/RES_hhdet_in_fec!M125)</f>
        <v>0.77464256203180759</v>
      </c>
      <c r="N125" s="124">
        <f>IF(RES_hhdet_in_tes!N125=0,"",RES_hhdet_in_tes!N125/RES_hhdet_in_fec!N125)</f>
        <v>0.77801148683675103</v>
      </c>
      <c r="O125" s="124">
        <f>IF(RES_hhdet_in_tes!O125=0,"",RES_hhdet_in_tes!O125/RES_hhdet_in_fec!O125)</f>
        <v>0.78241387445051136</v>
      </c>
      <c r="P125" s="124">
        <f>IF(RES_hhdet_in_tes!P125=0,"",RES_hhdet_in_tes!P125/RES_hhdet_in_fec!P125)</f>
        <v>0.78755267125628503</v>
      </c>
      <c r="Q125" s="124">
        <f>IF(RES_hhdet_in_tes!Q125=0,"",RES_hhdet_in_tes!Q125/RES_hhdet_in_fec!Q125)</f>
        <v>0.7924046249402229</v>
      </c>
      <c r="R125" s="124">
        <f>IF(RES_hhdet_in_tes!R125=0,"",RES_hhdet_in_tes!R125/RES_hhdet_in_fec!R125)</f>
        <v>0.79612224130616938</v>
      </c>
      <c r="S125" s="124">
        <f>IF(RES_hhdet_in_tes!S125=0,"",RES_hhdet_in_tes!S125/RES_hhdet_in_fec!S125)</f>
        <v>0.79973567091942144</v>
      </c>
      <c r="T125" s="124">
        <f>IF(RES_hhdet_in_tes!T125=0,"",RES_hhdet_in_tes!T125/RES_hhdet_in_fec!T125)</f>
        <v>0.80322889018921428</v>
      </c>
      <c r="U125" s="124">
        <f>IF(RES_hhdet_in_tes!U125=0,"",RES_hhdet_in_tes!U125/RES_hhdet_in_fec!U125)</f>
        <v>0.80657586092157119</v>
      </c>
      <c r="V125" s="124">
        <f>IF(RES_hhdet_in_tes!V125=0,"",RES_hhdet_in_tes!V125/RES_hhdet_in_fec!V125)</f>
        <v>0.80974764001125921</v>
      </c>
      <c r="W125" s="124">
        <f>IF(RES_hhdet_in_tes!W125=0,"",RES_hhdet_in_tes!W125/RES_hhdet_in_fec!W125)</f>
        <v>0.81267030205234869</v>
      </c>
      <c r="X125" s="124">
        <f>IF(RES_hhdet_in_tes!X125=0,"",RES_hhdet_in_tes!X125/RES_hhdet_in_fec!X125)</f>
        <v>0.81698460665174522</v>
      </c>
      <c r="Y125" s="124">
        <f>IF(RES_hhdet_in_tes!Y125=0,"",RES_hhdet_in_tes!Y125/RES_hhdet_in_fec!Y125)</f>
        <v>0.82112927166598493</v>
      </c>
      <c r="DA125" s="130" t="s">
        <v>3704</v>
      </c>
    </row>
    <row r="126" spans="1:105" ht="12" customHeight="1" x14ac:dyDescent="0.25">
      <c r="A126" s="97" t="s">
        <v>198</v>
      </c>
      <c r="B126" s="111"/>
      <c r="C126" s="111">
        <f>IF(RES_hhdet_in_tes!C126=0,"",RES_hhdet_in_tes!C126/RES_hhdet_in_fec!C126)</f>
        <v>0.75756582372015113</v>
      </c>
      <c r="D126" s="111">
        <f>IF(RES_hhdet_in_tes!D126=0,"",RES_hhdet_in_tes!D126/RES_hhdet_in_fec!D126)</f>
        <v>0.75896119515358229</v>
      </c>
      <c r="E126" s="111">
        <f>IF(RES_hhdet_in_tes!E126=0,"",RES_hhdet_in_tes!E126/RES_hhdet_in_fec!E126)</f>
        <v>0.76039423797531136</v>
      </c>
      <c r="F126" s="111">
        <f>IF(RES_hhdet_in_tes!F126=0,"",RES_hhdet_in_tes!F126/RES_hhdet_in_fec!F126)</f>
        <v>0.76183241780453592</v>
      </c>
      <c r="G126" s="111">
        <f>IF(RES_hhdet_in_tes!G126=0,"",RES_hhdet_in_tes!G126/RES_hhdet_in_fec!G126)</f>
        <v>0.76330529076658782</v>
      </c>
      <c r="H126" s="111">
        <f>IF(RES_hhdet_in_tes!H126=0,"",RES_hhdet_in_tes!H126/RES_hhdet_in_fec!H126)</f>
        <v>0.76480923956799762</v>
      </c>
      <c r="I126" s="111">
        <f>IF(RES_hhdet_in_tes!I126=0,"",RES_hhdet_in_tes!I126/RES_hhdet_in_fec!I126)</f>
        <v>0.76635154683891049</v>
      </c>
      <c r="J126" s="111">
        <f>IF(RES_hhdet_in_tes!J126=0,"",RES_hhdet_in_tes!J126/RES_hhdet_in_fec!J126)</f>
        <v>0.76796204694449566</v>
      </c>
      <c r="K126" s="111">
        <f>IF(RES_hhdet_in_tes!K126=0,"",RES_hhdet_in_tes!K126/RES_hhdet_in_fec!K126)</f>
        <v>0.76966610694251814</v>
      </c>
      <c r="L126" s="111">
        <f>IF(RES_hhdet_in_tes!L126=0,"",RES_hhdet_in_tes!L126/RES_hhdet_in_fec!L126)</f>
        <v>0.77147051356092644</v>
      </c>
      <c r="M126" s="111">
        <f>IF(RES_hhdet_in_tes!M126=0,"",RES_hhdet_in_tes!M126/RES_hhdet_in_fec!M126)</f>
        <v>0.77396893978801429</v>
      </c>
      <c r="N126" s="111">
        <f>IF(RES_hhdet_in_tes!N126=0,"",RES_hhdet_in_tes!N126/RES_hhdet_in_fec!N126)</f>
        <v>0.77734909012907016</v>
      </c>
      <c r="O126" s="111">
        <f>IF(RES_hhdet_in_tes!O126=0,"",RES_hhdet_in_tes!O126/RES_hhdet_in_fec!O126)</f>
        <v>0.78177551039177118</v>
      </c>
      <c r="P126" s="111">
        <f>IF(RES_hhdet_in_tes!P126=0,"",RES_hhdet_in_tes!P126/RES_hhdet_in_fec!P126)</f>
        <v>0.78693514011297994</v>
      </c>
      <c r="Q126" s="111">
        <f>IF(RES_hhdet_in_tes!Q126=0,"",RES_hhdet_in_tes!Q126/RES_hhdet_in_fec!Q126)</f>
        <v>0.79180313237184918</v>
      </c>
      <c r="R126" s="111">
        <f>IF(RES_hhdet_in_tes!R126=0,"",RES_hhdet_in_tes!R126/RES_hhdet_in_fec!R126)</f>
        <v>0.79553331236635627</v>
      </c>
      <c r="S126" s="111">
        <f>IF(RES_hhdet_in_tes!S126=0,"",RES_hhdet_in_tes!S126/RES_hhdet_in_fec!S126)</f>
        <v>0.79916215393314605</v>
      </c>
      <c r="T126" s="111">
        <f>IF(RES_hhdet_in_tes!T126=0,"",RES_hhdet_in_tes!T126/RES_hhdet_in_fec!T126)</f>
        <v>0.80266541070882746</v>
      </c>
      <c r="U126" s="111">
        <f>IF(RES_hhdet_in_tes!U126=0,"",RES_hhdet_in_tes!U126/RES_hhdet_in_fec!U126)</f>
        <v>0.80601883633002158</v>
      </c>
      <c r="V126" s="111">
        <f>IF(RES_hhdet_in_tes!V126=0,"",RES_hhdet_in_tes!V126/RES_hhdet_in_fec!V126)</f>
        <v>0.80919818443334379</v>
      </c>
      <c r="W126" s="111">
        <f>IF(RES_hhdet_in_tes!W126=0,"",RES_hhdet_in_tes!W126/RES_hhdet_in_fec!W126)</f>
        <v>0.81212697684046753</v>
      </c>
      <c r="X126" s="111">
        <f>IF(RES_hhdet_in_tes!X126=0,"",RES_hhdet_in_tes!X126/RES_hhdet_in_fec!X126)</f>
        <v>0.81644972908085578</v>
      </c>
      <c r="Y126" s="111">
        <f>IF(RES_hhdet_in_tes!Y126=0,"",RES_hhdet_in_tes!Y126/RES_hhdet_in_fec!Y126)</f>
        <v>0.82060365830288318</v>
      </c>
      <c r="DA126" s="63" t="s">
        <v>3705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X127" s="111">
        <f>IF(RES_hhdet_in_tes!X127=0,"",RES_hhdet_in_tes!X127/RES_hhdet_in_fec!X127)</f>
        <v>1</v>
      </c>
      <c r="Y127" s="111">
        <f>IF(RES_hhdet_in_tes!Y127=0,"",RES_hhdet_in_tes!Y127/RES_hhdet_in_fec!Y127)</f>
        <v>1</v>
      </c>
      <c r="DA127" s="63" t="s">
        <v>3706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2.5196060960540163</v>
      </c>
      <c r="D128" s="124">
        <f>IF(RES_hhdet_in_tes!D128=0,"",RES_hhdet_in_tes!D128/RES_hhdet_in_fec!D128)</f>
        <v>2.6329550058978417</v>
      </c>
      <c r="E128" s="124">
        <f>IF(RES_hhdet_in_tes!E128=0,"",RES_hhdet_in_tes!E128/RES_hhdet_in_fec!E128)</f>
        <v>2.7480032338588898</v>
      </c>
      <c r="F128" s="124">
        <f>IF(RES_hhdet_in_tes!F128=0,"",RES_hhdet_in_tes!F128/RES_hhdet_in_fec!F128)</f>
        <v>2.8639754784385802</v>
      </c>
      <c r="G128" s="124">
        <f>IF(RES_hhdet_in_tes!G128=0,"",RES_hhdet_in_tes!G128/RES_hhdet_in_fec!G128)</f>
        <v>2.9815436044992665</v>
      </c>
      <c r="H128" s="124">
        <f>IF(RES_hhdet_in_tes!H128=0,"",RES_hhdet_in_tes!H128/RES_hhdet_in_fec!H128)</f>
        <v>3.1006020206745131</v>
      </c>
      <c r="I128" s="124">
        <f>IF(RES_hhdet_in_tes!I128=0,"",RES_hhdet_in_tes!I128/RES_hhdet_in_fec!I128)</f>
        <v>3.2212915626098479</v>
      </c>
      <c r="J128" s="124">
        <f>IF(RES_hhdet_in_tes!J128=0,"",RES_hhdet_in_tes!J128/RES_hhdet_in_fec!J128)</f>
        <v>3.344243445080104</v>
      </c>
      <c r="K128" s="124">
        <f>IF(RES_hhdet_in_tes!K128=0,"",RES_hhdet_in_tes!K128/RES_hhdet_in_fec!K128)</f>
        <v>3.4699576428175161</v>
      </c>
      <c r="L128" s="124">
        <f>IF(RES_hhdet_in_tes!L128=0,"",RES_hhdet_in_tes!L128/RES_hhdet_in_fec!L128)</f>
        <v>3.5985004578526185</v>
      </c>
      <c r="M128" s="124">
        <f>IF(RES_hhdet_in_tes!M128=0,"",RES_hhdet_in_tes!M128/RES_hhdet_in_fec!M128)</f>
        <v>3.745801049011789</v>
      </c>
      <c r="N128" s="124">
        <f>IF(RES_hhdet_in_tes!N128=0,"",RES_hhdet_in_tes!N128/RES_hhdet_in_fec!N128)</f>
        <v>3.9165880522410781</v>
      </c>
      <c r="O128" s="124">
        <f>IF(RES_hhdet_in_tes!O128=0,"",RES_hhdet_in_tes!O128/RES_hhdet_in_fec!O128)</f>
        <v>4.1105568004186619</v>
      </c>
      <c r="P128" s="124">
        <f>IF(RES_hhdet_in_tes!P128=0,"",RES_hhdet_in_tes!P128/RES_hhdet_in_fec!P128)</f>
        <v>4.308830254356768</v>
      </c>
      <c r="Q128" s="124">
        <f>IF(RES_hhdet_in_tes!Q128=0,"",RES_hhdet_in_tes!Q128/RES_hhdet_in_fec!Q128)</f>
        <v>4.4610020902864758</v>
      </c>
      <c r="R128" s="124">
        <f>IF(RES_hhdet_in_tes!R128=0,"",RES_hhdet_in_tes!R128/RES_hhdet_in_fec!R128)</f>
        <v>4.4939743974502226</v>
      </c>
      <c r="S128" s="124">
        <f>IF(RES_hhdet_in_tes!S128=0,"",RES_hhdet_in_tes!S128/RES_hhdet_in_fec!S128)</f>
        <v>4.497637987135084</v>
      </c>
      <c r="T128" s="124">
        <f>IF(RES_hhdet_in_tes!T128=0,"",RES_hhdet_in_tes!T128/RES_hhdet_in_fec!T128)</f>
        <v>4.5017086423404846</v>
      </c>
      <c r="U128" s="124">
        <f>IF(RES_hhdet_in_tes!U128=0,"",RES_hhdet_in_tes!U128/RES_hhdet_in_fec!U128)</f>
        <v>4.5062315925687084</v>
      </c>
      <c r="V128" s="124">
        <f>IF(RES_hhdet_in_tes!V128=0,"",RES_hhdet_in_tes!V128/RES_hhdet_in_fec!V128)</f>
        <v>4.5191560878574197</v>
      </c>
      <c r="W128" s="124">
        <f>IF(RES_hhdet_in_tes!W128=0,"",RES_hhdet_in_tes!W128/RES_hhdet_in_fec!W128)</f>
        <v>4.5615767876266009</v>
      </c>
      <c r="X128" s="124">
        <f>IF(RES_hhdet_in_tes!X128=0,"",RES_hhdet_in_tes!X128/RES_hhdet_in_fec!X128)</f>
        <v>4.6111538341227813</v>
      </c>
      <c r="Y128" s="124">
        <f>IF(RES_hhdet_in_tes!Y128=0,"",RES_hhdet_in_tes!Y128/RES_hhdet_in_fec!Y128)</f>
        <v>4.6670359781518878</v>
      </c>
      <c r="DA128" s="130" t="s">
        <v>3707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2.5196060960540163</v>
      </c>
      <c r="D129" s="111">
        <f>IF(RES_hhdet_in_tes!D129=0,"",RES_hhdet_in_tes!D129/RES_hhdet_in_fec!D129)</f>
        <v>2.6329550058978417</v>
      </c>
      <c r="E129" s="111">
        <f>IF(RES_hhdet_in_tes!E129=0,"",RES_hhdet_in_tes!E129/RES_hhdet_in_fec!E129)</f>
        <v>2.7480032338588898</v>
      </c>
      <c r="F129" s="111">
        <f>IF(RES_hhdet_in_tes!F129=0,"",RES_hhdet_in_tes!F129/RES_hhdet_in_fec!F129)</f>
        <v>2.8639754784385802</v>
      </c>
      <c r="G129" s="111">
        <f>IF(RES_hhdet_in_tes!G129=0,"",RES_hhdet_in_tes!G129/RES_hhdet_in_fec!G129)</f>
        <v>2.9815436044992665</v>
      </c>
      <c r="H129" s="111">
        <f>IF(RES_hhdet_in_tes!H129=0,"",RES_hhdet_in_tes!H129/RES_hhdet_in_fec!H129)</f>
        <v>3.1006020206745131</v>
      </c>
      <c r="I129" s="111">
        <f>IF(RES_hhdet_in_tes!I129=0,"",RES_hhdet_in_tes!I129/RES_hhdet_in_fec!I129)</f>
        <v>3.2212915626098479</v>
      </c>
      <c r="J129" s="111">
        <f>IF(RES_hhdet_in_tes!J129=0,"",RES_hhdet_in_tes!J129/RES_hhdet_in_fec!J129)</f>
        <v>3.344243445080104</v>
      </c>
      <c r="K129" s="111">
        <f>IF(RES_hhdet_in_tes!K129=0,"",RES_hhdet_in_tes!K129/RES_hhdet_in_fec!K129)</f>
        <v>3.4699576428175161</v>
      </c>
      <c r="L129" s="111">
        <f>IF(RES_hhdet_in_tes!L129=0,"",RES_hhdet_in_tes!L129/RES_hhdet_in_fec!L129)</f>
        <v>3.5985004578526185</v>
      </c>
      <c r="M129" s="111">
        <f>IF(RES_hhdet_in_tes!M129=0,"",RES_hhdet_in_tes!M129/RES_hhdet_in_fec!M129)</f>
        <v>3.745801049011789</v>
      </c>
      <c r="N129" s="111">
        <f>IF(RES_hhdet_in_tes!N129=0,"",RES_hhdet_in_tes!N129/RES_hhdet_in_fec!N129)</f>
        <v>3.9165880522410781</v>
      </c>
      <c r="O129" s="111">
        <f>IF(RES_hhdet_in_tes!O129=0,"",RES_hhdet_in_tes!O129/RES_hhdet_in_fec!O129)</f>
        <v>4.1105568004186619</v>
      </c>
      <c r="P129" s="111">
        <f>IF(RES_hhdet_in_tes!P129=0,"",RES_hhdet_in_tes!P129/RES_hhdet_in_fec!P129)</f>
        <v>4.308830254356768</v>
      </c>
      <c r="Q129" s="111">
        <f>IF(RES_hhdet_in_tes!Q129=0,"",RES_hhdet_in_tes!Q129/RES_hhdet_in_fec!Q129)</f>
        <v>4.4610020902864758</v>
      </c>
      <c r="R129" s="111">
        <f>IF(RES_hhdet_in_tes!R129=0,"",RES_hhdet_in_tes!R129/RES_hhdet_in_fec!R129)</f>
        <v>4.4939743974502226</v>
      </c>
      <c r="S129" s="111">
        <f>IF(RES_hhdet_in_tes!S129=0,"",RES_hhdet_in_tes!S129/RES_hhdet_in_fec!S129)</f>
        <v>4.497637987135084</v>
      </c>
      <c r="T129" s="111">
        <f>IF(RES_hhdet_in_tes!T129=0,"",RES_hhdet_in_tes!T129/RES_hhdet_in_fec!T129)</f>
        <v>4.5017086423404846</v>
      </c>
      <c r="U129" s="111">
        <f>IF(RES_hhdet_in_tes!U129=0,"",RES_hhdet_in_tes!U129/RES_hhdet_in_fec!U129)</f>
        <v>4.5062315925687084</v>
      </c>
      <c r="V129" s="111">
        <f>IF(RES_hhdet_in_tes!V129=0,"",RES_hhdet_in_tes!V129/RES_hhdet_in_fec!V129)</f>
        <v>4.5191560878574197</v>
      </c>
      <c r="W129" s="111">
        <f>IF(RES_hhdet_in_tes!W129=0,"",RES_hhdet_in_tes!W129/RES_hhdet_in_fec!W129)</f>
        <v>4.5615767876266009</v>
      </c>
      <c r="X129" s="111">
        <f>IF(RES_hhdet_in_tes!X129=0,"",RES_hhdet_in_tes!X129/RES_hhdet_in_fec!X129)</f>
        <v>4.6111538341227813</v>
      </c>
      <c r="Y129" s="111">
        <f>IF(RES_hhdet_in_tes!Y129=0,"",RES_hhdet_in_tes!Y129/RES_hhdet_in_fec!Y129)</f>
        <v>4.6670359781518878</v>
      </c>
      <c r="DA129" s="63" t="s">
        <v>3708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0.78091725433874681</v>
      </c>
      <c r="D130" s="124">
        <f>IF(RES_hhdet_in_tes!D130=0,"",RES_hhdet_in_tes!D130/RES_hhdet_in_fec!D130)</f>
        <v>0.79076647800986222</v>
      </c>
      <c r="E130" s="124">
        <f>IF(RES_hhdet_in_tes!E130=0,"",RES_hhdet_in_tes!E130/RES_hhdet_in_fec!E130)</f>
        <v>0.78014908602294208</v>
      </c>
      <c r="F130" s="124">
        <f>IF(RES_hhdet_in_tes!F130=0,"",RES_hhdet_in_tes!F130/RES_hhdet_in_fec!F130)</f>
        <v>0.76565281271191832</v>
      </c>
      <c r="G130" s="124">
        <f>IF(RES_hhdet_in_tes!G130=0,"",RES_hhdet_in_tes!G130/RES_hhdet_in_fec!G130)</f>
        <v>0.80678110388041024</v>
      </c>
      <c r="H130" s="124">
        <f>IF(RES_hhdet_in_tes!H130=0,"",RES_hhdet_in_tes!H130/RES_hhdet_in_fec!H130)</f>
        <v>0.80895634109294534</v>
      </c>
      <c r="I130" s="124">
        <f>IF(RES_hhdet_in_tes!I130=0,"",RES_hhdet_in_tes!I130/RES_hhdet_in_fec!I130)</f>
        <v>0.81147359713886713</v>
      </c>
      <c r="J130" s="124">
        <f>IF(RES_hhdet_in_tes!J130=0,"",RES_hhdet_in_tes!J130/RES_hhdet_in_fec!J130)</f>
        <v>0.76347580583525343</v>
      </c>
      <c r="K130" s="124">
        <f>IF(RES_hhdet_in_tes!K130=0,"",RES_hhdet_in_tes!K130/RES_hhdet_in_fec!K130)</f>
        <v>0.76931856933711007</v>
      </c>
      <c r="L130" s="124">
        <f>IF(RES_hhdet_in_tes!L130=0,"",RES_hhdet_in_tes!L130/RES_hhdet_in_fec!L130)</f>
        <v>0.81848554408472429</v>
      </c>
      <c r="M130" s="124">
        <f>IF(RES_hhdet_in_tes!M130=0,"",RES_hhdet_in_tes!M130/RES_hhdet_in_fec!M130)</f>
        <v>0.80748873616947026</v>
      </c>
      <c r="N130" s="124">
        <f>IF(RES_hhdet_in_tes!N130=0,"",RES_hhdet_in_tes!N130/RES_hhdet_in_fec!N130)</f>
        <v>0.82538054902933711</v>
      </c>
      <c r="O130" s="124">
        <f>IF(RES_hhdet_in_tes!O130=0,"",RES_hhdet_in_tes!O130/RES_hhdet_in_fec!O130)</f>
        <v>0.82930788816006451</v>
      </c>
      <c r="P130" s="124">
        <f>IF(RES_hhdet_in_tes!P130=0,"",RES_hhdet_in_tes!P130/RES_hhdet_in_fec!P130)</f>
        <v>0.83001644588591916</v>
      </c>
      <c r="Q130" s="124">
        <f>IF(RES_hhdet_in_tes!Q130=0,"",RES_hhdet_in_tes!Q130/RES_hhdet_in_fec!Q130)</f>
        <v>0.83570987427015631</v>
      </c>
      <c r="R130" s="124">
        <f>IF(RES_hhdet_in_tes!R130=0,"",RES_hhdet_in_tes!R130/RES_hhdet_in_fec!R130)</f>
        <v>0.83561683653273522</v>
      </c>
      <c r="S130" s="124">
        <f>IF(RES_hhdet_in_tes!S130=0,"",RES_hhdet_in_tes!S130/RES_hhdet_in_fec!S130)</f>
        <v>0.84444253317073181</v>
      </c>
      <c r="T130" s="124">
        <f>IF(RES_hhdet_in_tes!T130=0,"",RES_hhdet_in_tes!T130/RES_hhdet_in_fec!T130)</f>
        <v>0.85990843617034574</v>
      </c>
      <c r="U130" s="124">
        <f>IF(RES_hhdet_in_tes!U130=0,"",RES_hhdet_in_tes!U130/RES_hhdet_in_fec!U130)</f>
        <v>0.86373575402350533</v>
      </c>
      <c r="V130" s="124">
        <f>IF(RES_hhdet_in_tes!V130=0,"",RES_hhdet_in_tes!V130/RES_hhdet_in_fec!V130)</f>
        <v>0.86831306744148484</v>
      </c>
      <c r="W130" s="124">
        <f>IF(RES_hhdet_in_tes!W130=0,"",RES_hhdet_in_tes!W130/RES_hhdet_in_fec!W130)</f>
        <v>0.87171546658816579</v>
      </c>
      <c r="X130" s="124">
        <f>IF(RES_hhdet_in_tes!X130=0,"",RES_hhdet_in_tes!X130/RES_hhdet_in_fec!X130)</f>
        <v>0.87643048736764717</v>
      </c>
      <c r="Y130" s="124">
        <f>IF(RES_hhdet_in_tes!Y130=0,"",RES_hhdet_in_tes!Y130/RES_hhdet_in_fec!Y130)</f>
        <v>0.88103611249620428</v>
      </c>
      <c r="DA130" s="130" t="s">
        <v>3709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0.79856864076767464</v>
      </c>
      <c r="D131" s="111">
        <f>IF(RES_hhdet_in_tes!D131=0,"",RES_hhdet_in_tes!D131/RES_hhdet_in_fec!D131)</f>
        <v>0.80055716940752997</v>
      </c>
      <c r="E131" s="111">
        <f>IF(RES_hhdet_in_tes!E131=0,"",RES_hhdet_in_tes!E131/RES_hhdet_in_fec!E131)</f>
        <v>0.80259938313276047</v>
      </c>
      <c r="F131" s="111">
        <f>IF(RES_hhdet_in_tes!F131=0,"",RES_hhdet_in_tes!F131/RES_hhdet_in_fec!F131)</f>
        <v>0.80464891755145096</v>
      </c>
      <c r="G131" s="111">
        <f>IF(RES_hhdet_in_tes!G131=0,"",RES_hhdet_in_tes!G131/RES_hhdet_in_fec!G131)</f>
        <v>0.80674789277606718</v>
      </c>
      <c r="H131" s="111">
        <f>IF(RES_hhdet_in_tes!H131=0,"",RES_hhdet_in_tes!H131/RES_hhdet_in_fec!H131)</f>
        <v>0.80889115384106225</v>
      </c>
      <c r="I131" s="111">
        <f>IF(RES_hhdet_in_tes!I131=0,"",RES_hhdet_in_tes!I131/RES_hhdet_in_fec!I131)</f>
        <v>0.81108907914337802</v>
      </c>
      <c r="J131" s="111">
        <f>IF(RES_hhdet_in_tes!J131=0,"",RES_hhdet_in_tes!J131/RES_hhdet_in_fec!J131)</f>
        <v>0.81338418531204282</v>
      </c>
      <c r="K131" s="111">
        <f>IF(RES_hhdet_in_tes!K131=0,"",RES_hhdet_in_tes!K131/RES_hhdet_in_fec!K131)</f>
        <v>0.81581262266493237</v>
      </c>
      <c r="L131" s="111">
        <f>IF(RES_hhdet_in_tes!L131=0,"",RES_hhdet_in_tes!L131/RES_hhdet_in_fec!L131)</f>
        <v>0.8183840628941671</v>
      </c>
      <c r="M131" s="111">
        <f>IF(RES_hhdet_in_tes!M131=0,"",RES_hhdet_in_tes!M131/RES_hhdet_in_fec!M131)</f>
        <v>0.82194454291267605</v>
      </c>
      <c r="N131" s="111">
        <f>IF(RES_hhdet_in_tes!N131=0,"",RES_hhdet_in_tes!N131/RES_hhdet_in_fec!N131)</f>
        <v>0.82676155836760656</v>
      </c>
      <c r="O131" s="111">
        <f>IF(RES_hhdet_in_tes!O131=0,"",RES_hhdet_in_tes!O131/RES_hhdet_in_fec!O131)</f>
        <v>0.83306960169824362</v>
      </c>
      <c r="P131" s="111">
        <f>IF(RES_hhdet_in_tes!P131=0,"",RES_hhdet_in_tes!P131/RES_hhdet_in_fec!P131)</f>
        <v>0.84042253384652732</v>
      </c>
      <c r="Q131" s="111">
        <f>IF(RES_hhdet_in_tes!Q131=0,"",RES_hhdet_in_tes!Q131/RES_hhdet_in_fec!Q131)</f>
        <v>0.8473598566219781</v>
      </c>
      <c r="R131" s="111">
        <f>IF(RES_hhdet_in_tes!R131=0,"",RES_hhdet_in_tes!R131/RES_hhdet_in_fec!R131)</f>
        <v>0.85267569552564082</v>
      </c>
      <c r="S131" s="111">
        <f>IF(RES_hhdet_in_tes!S131=0,"",RES_hhdet_in_tes!S131/RES_hhdet_in_fec!S131)</f>
        <v>0.85784711813912717</v>
      </c>
      <c r="T131" s="111">
        <f>IF(RES_hhdet_in_tes!T131=0,"",RES_hhdet_in_tes!T131/RES_hhdet_in_fec!T131)</f>
        <v>0.86283957123391364</v>
      </c>
      <c r="U131" s="111">
        <f>IF(RES_hhdet_in_tes!U131=0,"",RES_hhdet_in_tes!U131/RES_hhdet_in_fec!U131)</f>
        <v>0.86761850158149267</v>
      </c>
      <c r="V131" s="111">
        <f>IF(RES_hhdet_in_tes!V131=0,"",RES_hhdet_in_tes!V131/RES_hhdet_in_fec!V131)</f>
        <v>0.87214935595334964</v>
      </c>
      <c r="W131" s="111">
        <f>IF(RES_hhdet_in_tes!W131=0,"",RES_hhdet_in_tes!W131/RES_hhdet_in_fec!W131)</f>
        <v>0.87632314613008822</v>
      </c>
      <c r="X131" s="111">
        <f>IF(RES_hhdet_in_tes!X131=0,"",RES_hhdet_in_tes!X131/RES_hhdet_in_fec!X131)</f>
        <v>0.8809875987972996</v>
      </c>
      <c r="Y131" s="111">
        <f>IF(RES_hhdet_in_tes!Y131=0,"",RES_hhdet_in_tes!Y131/RES_hhdet_in_fec!Y131)</f>
        <v>0.88546988349963851</v>
      </c>
      <c r="DA131" s="63" t="s">
        <v>3710</v>
      </c>
    </row>
    <row r="132" spans="1:105" ht="12" customHeight="1" x14ac:dyDescent="0.25">
      <c r="A132" s="97" t="s">
        <v>127</v>
      </c>
      <c r="B132" s="111"/>
      <c r="C132" s="111">
        <f>IF(RES_hhdet_in_tes!C132=0,"",RES_hhdet_in_tes!C132/RES_hhdet_in_fec!C132)</f>
        <v>0.85019466632216956</v>
      </c>
      <c r="D132" s="111">
        <f>IF(RES_hhdet_in_tes!D132=0,"",RES_hhdet_in_tes!D132/RES_hhdet_in_fec!D132)</f>
        <v>0.85436916783348904</v>
      </c>
      <c r="E132" s="111">
        <f>IF(RES_hhdet_in_tes!E132=0,"",RES_hhdet_in_tes!E132/RES_hhdet_in_fec!E132)</f>
        <v>0.86117515093677965</v>
      </c>
      <c r="F132" s="111">
        <f>IF(RES_hhdet_in_tes!F132=0,"",RES_hhdet_in_tes!F132/RES_hhdet_in_fec!F132)</f>
        <v>0.86201349155592222</v>
      </c>
      <c r="G132" s="111">
        <f>IF(RES_hhdet_in_tes!G132=0,"",RES_hhdet_in_tes!G132/RES_hhdet_in_fec!G132)</f>
        <v>0.87409523247500598</v>
      </c>
      <c r="H132" s="111">
        <f>IF(RES_hhdet_in_tes!H132=0,"",RES_hhdet_in_tes!H132/RES_hhdet_in_fec!H132)</f>
        <v>0.87164972528758677</v>
      </c>
      <c r="I132" s="111">
        <f>IF(RES_hhdet_in_tes!I132=0,"",RES_hhdet_in_tes!I132/RES_hhdet_in_fec!I132)</f>
        <v>0.87463391293602832</v>
      </c>
      <c r="J132" s="111">
        <f>IF(RES_hhdet_in_tes!J132=0,"",RES_hhdet_in_tes!J132/RES_hhdet_in_fec!J132)</f>
        <v>0.87720096641966316</v>
      </c>
      <c r="K132" s="111">
        <f>IF(RES_hhdet_in_tes!K132=0,"",RES_hhdet_in_tes!K132/RES_hhdet_in_fec!K132)</f>
        <v>0.87805260581827727</v>
      </c>
      <c r="L132" s="111">
        <f>IF(RES_hhdet_in_tes!L132=0,"",RES_hhdet_in_tes!L132/RES_hhdet_in_fec!L132)</f>
        <v>0.88256840271410997</v>
      </c>
      <c r="M132" s="111" t="str">
        <f>IF(RES_hhdet_in_tes!M132=0,"",RES_hhdet_in_tes!M132/RES_hhdet_in_fec!M132)</f>
        <v/>
      </c>
      <c r="N132" s="111">
        <f>IF(RES_hhdet_in_tes!N132=0,"",RES_hhdet_in_tes!N132/RES_hhdet_in_fec!N132)</f>
        <v>0.89071518128192484</v>
      </c>
      <c r="O132" s="111">
        <f>IF(RES_hhdet_in_tes!O132=0,"",RES_hhdet_in_tes!O132/RES_hhdet_in_fec!O132)</f>
        <v>0.89002161934708568</v>
      </c>
      <c r="P132" s="111">
        <f>IF(RES_hhdet_in_tes!P132=0,"",RES_hhdet_in_tes!P132/RES_hhdet_in_fec!P132)</f>
        <v>0.89484549297882465</v>
      </c>
      <c r="Q132" s="111">
        <f>IF(RES_hhdet_in_tes!Q132=0,"",RES_hhdet_in_tes!Q132/RES_hhdet_in_fec!Q132)</f>
        <v>0.89575420138001272</v>
      </c>
      <c r="R132" s="111">
        <f>IF(RES_hhdet_in_tes!R132=0,"",RES_hhdet_in_tes!R132/RES_hhdet_in_fec!R132)</f>
        <v>0.89520679711883255</v>
      </c>
      <c r="S132" s="111">
        <f>IF(RES_hhdet_in_tes!S132=0,"",RES_hhdet_in_tes!S132/RES_hhdet_in_fec!S132)</f>
        <v>0.90146126947147631</v>
      </c>
      <c r="T132" s="111">
        <f>IF(RES_hhdet_in_tes!T132=0,"",RES_hhdet_in_tes!T132/RES_hhdet_in_fec!T132)</f>
        <v>0.90157520656031209</v>
      </c>
      <c r="U132" s="111">
        <f>IF(RES_hhdet_in_tes!U132=0,"",RES_hhdet_in_tes!U132/RES_hhdet_in_fec!U132)</f>
        <v>0.90457620022872087</v>
      </c>
      <c r="V132" s="111">
        <f>IF(RES_hhdet_in_tes!V132=0,"",RES_hhdet_in_tes!V132/RES_hhdet_in_fec!V132)</f>
        <v>0.90839124508262881</v>
      </c>
      <c r="W132" s="111">
        <f>IF(RES_hhdet_in_tes!W132=0,"",RES_hhdet_in_tes!W132/RES_hhdet_in_fec!W132)</f>
        <v>0.9076004595699978</v>
      </c>
      <c r="X132" s="111">
        <f>IF(RES_hhdet_in_tes!X132=0,"",RES_hhdet_in_tes!X132/RES_hhdet_in_fec!X132)</f>
        <v>0.91076109354574142</v>
      </c>
      <c r="Y132" s="111">
        <f>IF(RES_hhdet_in_tes!Y132=0,"",RES_hhdet_in_tes!Y132/RES_hhdet_in_fec!Y132)</f>
        <v>0.91360577436917556</v>
      </c>
      <c r="DA132" s="63" t="s">
        <v>3711</v>
      </c>
    </row>
    <row r="133" spans="1:105" ht="12" customHeight="1" x14ac:dyDescent="0.25">
      <c r="A133" s="100" t="s">
        <v>198</v>
      </c>
      <c r="B133" s="112"/>
      <c r="C133" s="112">
        <f>IF(RES_hhdet_in_tes!C133=0,"",RES_hhdet_in_tes!C133/RES_hhdet_in_fec!C133)</f>
        <v>0.79856864076767464</v>
      </c>
      <c r="D133" s="112">
        <f>IF(RES_hhdet_in_tes!D133=0,"",RES_hhdet_in_tes!D133/RES_hhdet_in_fec!D133)</f>
        <v>0.80055716940752997</v>
      </c>
      <c r="E133" s="112">
        <f>IF(RES_hhdet_in_tes!E133=0,"",RES_hhdet_in_tes!E133/RES_hhdet_in_fec!E133)</f>
        <v>0.80259938313276047</v>
      </c>
      <c r="F133" s="112">
        <f>IF(RES_hhdet_in_tes!F133=0,"",RES_hhdet_in_tes!F133/RES_hhdet_in_fec!F133)</f>
        <v>0.80464891755145107</v>
      </c>
      <c r="G133" s="112">
        <f>IF(RES_hhdet_in_tes!G133=0,"",RES_hhdet_in_tes!G133/RES_hhdet_in_fec!G133)</f>
        <v>0.80674789277606718</v>
      </c>
      <c r="H133" s="112">
        <f>IF(RES_hhdet_in_tes!H133=0,"",RES_hhdet_in_tes!H133/RES_hhdet_in_fec!H133)</f>
        <v>0.80889115384106214</v>
      </c>
      <c r="I133" s="112">
        <f>IF(RES_hhdet_in_tes!I133=0,"",RES_hhdet_in_tes!I133/RES_hhdet_in_fec!I133)</f>
        <v>0.81108907914337813</v>
      </c>
      <c r="J133" s="112">
        <f>IF(RES_hhdet_in_tes!J133=0,"",RES_hhdet_in_tes!J133/RES_hhdet_in_fec!J133)</f>
        <v>0.8133841853120426</v>
      </c>
      <c r="K133" s="112">
        <f>IF(RES_hhdet_in_tes!K133=0,"",RES_hhdet_in_tes!K133/RES_hhdet_in_fec!K133)</f>
        <v>0.81581262266493237</v>
      </c>
      <c r="L133" s="112">
        <f>IF(RES_hhdet_in_tes!L133=0,"",RES_hhdet_in_tes!L133/RES_hhdet_in_fec!L133)</f>
        <v>0.8183840628941671</v>
      </c>
      <c r="M133" s="112" t="str">
        <f>IF(RES_hhdet_in_tes!M133=0,"",RES_hhdet_in_tes!M133/RES_hhdet_in_fec!M133)</f>
        <v/>
      </c>
      <c r="N133" s="112">
        <f>IF(RES_hhdet_in_tes!N133=0,"",RES_hhdet_in_tes!N133/RES_hhdet_in_fec!N133)</f>
        <v>0.82676155836760656</v>
      </c>
      <c r="O133" s="112">
        <f>IF(RES_hhdet_in_tes!O133=0,"",RES_hhdet_in_tes!O133/RES_hhdet_in_fec!O133)</f>
        <v>0.83306960169824362</v>
      </c>
      <c r="P133" s="112">
        <f>IF(RES_hhdet_in_tes!P133=0,"",RES_hhdet_in_tes!P133/RES_hhdet_in_fec!P133)</f>
        <v>0.84042253384652732</v>
      </c>
      <c r="Q133" s="112">
        <f>IF(RES_hhdet_in_tes!Q133=0,"",RES_hhdet_in_tes!Q133/RES_hhdet_in_fec!Q133)</f>
        <v>0.8473598566219781</v>
      </c>
      <c r="R133" s="112">
        <f>IF(RES_hhdet_in_tes!R133=0,"",RES_hhdet_in_tes!R133/RES_hhdet_in_fec!R133)</f>
        <v>0.85267569552564093</v>
      </c>
      <c r="S133" s="112">
        <f>IF(RES_hhdet_in_tes!S133=0,"",RES_hhdet_in_tes!S133/RES_hhdet_in_fec!S133)</f>
        <v>0.85784711813912717</v>
      </c>
      <c r="T133" s="112">
        <f>IF(RES_hhdet_in_tes!T133=0,"",RES_hhdet_in_tes!T133/RES_hhdet_in_fec!T133)</f>
        <v>0.86283957123391364</v>
      </c>
      <c r="U133" s="112">
        <f>IF(RES_hhdet_in_tes!U133=0,"",RES_hhdet_in_tes!U133/RES_hhdet_in_fec!U133)</f>
        <v>0.86761850158149256</v>
      </c>
      <c r="V133" s="112">
        <f>IF(RES_hhdet_in_tes!V133=0,"",RES_hhdet_in_tes!V133/RES_hhdet_in_fec!V133)</f>
        <v>0.87214935595334964</v>
      </c>
      <c r="W133" s="112">
        <f>IF(RES_hhdet_in_tes!W133=0,"",RES_hhdet_in_tes!W133/RES_hhdet_in_fec!W133)</f>
        <v>0.87632314613008822</v>
      </c>
      <c r="X133" s="112">
        <f>IF(RES_hhdet_in_tes!X133=0,"",RES_hhdet_in_tes!X133/RES_hhdet_in_fec!X133)</f>
        <v>0.8809875987972996</v>
      </c>
      <c r="Y133" s="112">
        <f>IF(RES_hhdet_in_tes!Y133=0,"",RES_hhdet_in_tes!Y133/RES_hhdet_in_fec!Y133)</f>
        <v>0.8854698834996384</v>
      </c>
      <c r="DA133" s="131" t="s">
        <v>3712</v>
      </c>
    </row>
    <row r="134" spans="1:105" ht="12" customHeight="1" x14ac:dyDescent="0.25">
      <c r="A134" s="103" t="s">
        <v>52</v>
      </c>
      <c r="B134" s="113"/>
      <c r="C134" s="113">
        <f>IF(RES_hhdet_in_tes!C134=0,"",RES_hhdet_in_tes!C134/RES_hhdet_in_fec!C134)</f>
        <v>1</v>
      </c>
      <c r="D134" s="113">
        <f>IF(RES_hhdet_in_tes!D134=0,"",RES_hhdet_in_tes!D134/RES_hhdet_in_fec!D134)</f>
        <v>1</v>
      </c>
      <c r="E134" s="113">
        <f>IF(RES_hhdet_in_tes!E134=0,"",RES_hhdet_in_tes!E134/RES_hhdet_in_fec!E134)</f>
        <v>1</v>
      </c>
      <c r="F134" s="113">
        <f>IF(RES_hhdet_in_tes!F134=0,"",RES_hhdet_in_tes!F134/RES_hhdet_in_fec!F134)</f>
        <v>1</v>
      </c>
      <c r="G134" s="113">
        <f>IF(RES_hhdet_in_tes!G134=0,"",RES_hhdet_in_tes!G134/RES_hhdet_in_fec!G134)</f>
        <v>1</v>
      </c>
      <c r="H134" s="113">
        <f>IF(RES_hhdet_in_tes!H134=0,"",RES_hhdet_in_tes!H134/RES_hhdet_in_fec!H134)</f>
        <v>1</v>
      </c>
      <c r="I134" s="113">
        <f>IF(RES_hhdet_in_tes!I134=0,"",RES_hhdet_in_tes!I134/RES_hhdet_in_fec!I134)</f>
        <v>1</v>
      </c>
      <c r="J134" s="113">
        <f>IF(RES_hhdet_in_tes!J134=0,"",RES_hhdet_in_tes!J134/RES_hhdet_in_fec!J134)</f>
        <v>1</v>
      </c>
      <c r="K134" s="113">
        <f>IF(RES_hhdet_in_tes!K134=0,"",RES_hhdet_in_tes!K134/RES_hhdet_in_fec!K134)</f>
        <v>1</v>
      </c>
      <c r="L134" s="113">
        <f>IF(RES_hhdet_in_tes!L134=0,"",RES_hhdet_in_tes!L134/RES_hhdet_in_fec!L134)</f>
        <v>1</v>
      </c>
      <c r="M134" s="113" t="str">
        <f>IF(RES_hhdet_in_tes!M134=0,"",RES_hhdet_in_tes!M134/RES_hhdet_in_fec!M134)</f>
        <v/>
      </c>
      <c r="N134" s="113">
        <f>IF(RES_hhdet_in_tes!N134=0,"",RES_hhdet_in_tes!N134/RES_hhdet_in_fec!N134)</f>
        <v>1</v>
      </c>
      <c r="O134" s="113">
        <f>IF(RES_hhdet_in_tes!O134=0,"",RES_hhdet_in_tes!O134/RES_hhdet_in_fec!O134)</f>
        <v>1</v>
      </c>
      <c r="P134" s="113">
        <f>IF(RES_hhdet_in_tes!P134=0,"",RES_hhdet_in_tes!P134/RES_hhdet_in_fec!P134)</f>
        <v>1</v>
      </c>
      <c r="Q134" s="113">
        <f>IF(RES_hhdet_in_tes!Q134=0,"",RES_hhdet_in_tes!Q134/RES_hhdet_in_fec!Q134)</f>
        <v>1</v>
      </c>
      <c r="R134" s="113">
        <f>IF(RES_hhdet_in_tes!R134=0,"",RES_hhdet_in_tes!R134/RES_hhdet_in_fec!R134)</f>
        <v>1</v>
      </c>
      <c r="S134" s="113">
        <f>IF(RES_hhdet_in_tes!S134=0,"",RES_hhdet_in_tes!S134/RES_hhdet_in_fec!S134)</f>
        <v>1</v>
      </c>
      <c r="T134" s="113">
        <f>IF(RES_hhdet_in_tes!T134=0,"",RES_hhdet_in_tes!T134/RES_hhdet_in_fec!T134)</f>
        <v>1</v>
      </c>
      <c r="U134" s="113">
        <f>IF(RES_hhdet_in_tes!U134=0,"",RES_hhdet_in_tes!U134/RES_hhdet_in_fec!U134)</f>
        <v>1</v>
      </c>
      <c r="V134" s="113">
        <f>IF(RES_hhdet_in_tes!V134=0,"",RES_hhdet_in_tes!V134/RES_hhdet_in_fec!V134)</f>
        <v>1</v>
      </c>
      <c r="W134" s="113">
        <f>IF(RES_hhdet_in_tes!W134=0,"",RES_hhdet_in_tes!W134/RES_hhdet_in_fec!W134)</f>
        <v>1</v>
      </c>
      <c r="X134" s="113">
        <f>IF(RES_hhdet_in_tes!X134=0,"",RES_hhdet_in_tes!X134/RES_hhdet_in_fec!X134)</f>
        <v>1</v>
      </c>
      <c r="Y134" s="113">
        <f>IF(RES_hhdet_in_tes!Y134=0,"",RES_hhdet_in_tes!Y134/RES_hhdet_in_fec!Y134)</f>
        <v>1</v>
      </c>
      <c r="DA134" s="132" t="s">
        <v>3713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0.63777735990167705</v>
      </c>
      <c r="D135" s="112">
        <f>IF(RES_hhdet_in_tes!D135=0,"",RES_hhdet_in_tes!D135/RES_hhdet_in_fec!D135)</f>
        <v>0.63931953178660617</v>
      </c>
      <c r="E135" s="112">
        <f>IF(RES_hhdet_in_tes!E135=0,"",RES_hhdet_in_tes!E135/RES_hhdet_in_fec!E135)</f>
        <v>0.64100782805280176</v>
      </c>
      <c r="F135" s="112">
        <f>IF(RES_hhdet_in_tes!F135=0,"",RES_hhdet_in_tes!F135/RES_hhdet_in_fec!F135)</f>
        <v>0.64271649442061296</v>
      </c>
      <c r="G135" s="112" t="str">
        <f>IF(RES_hhdet_in_tes!G135=0,"",RES_hhdet_in_tes!G135/RES_hhdet_in_fec!G135)</f>
        <v/>
      </c>
      <c r="H135" s="112" t="str">
        <f>IF(RES_hhdet_in_tes!H135=0,"",RES_hhdet_in_tes!H135/RES_hhdet_in_fec!H135)</f>
        <v/>
      </c>
      <c r="I135" s="112" t="str">
        <f>IF(RES_hhdet_in_tes!I135=0,"",RES_hhdet_in_tes!I135/RES_hhdet_in_fec!I135)</f>
        <v/>
      </c>
      <c r="J135" s="112">
        <f>IF(RES_hhdet_in_tes!J135=0,"",RES_hhdet_in_tes!J135/RES_hhdet_in_fec!J135)</f>
        <v>0.65103984982445628</v>
      </c>
      <c r="K135" s="112">
        <f>IF(RES_hhdet_in_tes!K135=0,"",RES_hhdet_in_tes!K135/RES_hhdet_in_fec!K135)</f>
        <v>0.65381059064317548</v>
      </c>
      <c r="L135" s="112" t="str">
        <f>IF(RES_hhdet_in_tes!L135=0,"",RES_hhdet_in_tes!L135/RES_hhdet_in_fec!L135)</f>
        <v/>
      </c>
      <c r="M135" s="112">
        <f>IF(RES_hhdet_in_tes!M135=0,"",RES_hhdet_in_tes!M135/RES_hhdet_in_fec!M135)</f>
        <v>0.66305264508820161</v>
      </c>
      <c r="N135" s="112">
        <f>IF(RES_hhdet_in_tes!N135=0,"",RES_hhdet_in_tes!N135/RES_hhdet_in_fec!N135)</f>
        <v>0.67303905367158412</v>
      </c>
      <c r="O135" s="112">
        <f>IF(RES_hhdet_in_tes!O135=0,"",RES_hhdet_in_tes!O135/RES_hhdet_in_fec!O135)</f>
        <v>0.68826702861600153</v>
      </c>
      <c r="P135" s="112">
        <f>IF(RES_hhdet_in_tes!P135=0,"",RES_hhdet_in_tes!P135/RES_hhdet_in_fec!P135)</f>
        <v>0.7080146072900888</v>
      </c>
      <c r="Q135" s="112">
        <f>IF(RES_hhdet_in_tes!Q135=0,"",RES_hhdet_in_tes!Q135/RES_hhdet_in_fec!Q135)</f>
        <v>0.72706681922615402</v>
      </c>
      <c r="R135" s="112">
        <f>IF(RES_hhdet_in_tes!R135=0,"",RES_hhdet_in_tes!R135/RES_hhdet_in_fec!R135)</f>
        <v>0.73996020084305025</v>
      </c>
      <c r="S135" s="112">
        <f>IF(RES_hhdet_in_tes!S135=0,"",RES_hhdet_in_tes!S135/RES_hhdet_in_fec!S135)</f>
        <v>0.75245166521505502</v>
      </c>
      <c r="T135" s="112">
        <f>IF(RES_hhdet_in_tes!T135=0,"",RES_hhdet_in_tes!T135/RES_hhdet_in_fec!T135)</f>
        <v>0.7648461891418219</v>
      </c>
      <c r="U135" s="112">
        <f>IF(RES_hhdet_in_tes!U135=0,"",RES_hhdet_in_tes!U135/RES_hhdet_in_fec!U135)</f>
        <v>0.77726837134583748</v>
      </c>
      <c r="V135" s="112">
        <f>IF(RES_hhdet_in_tes!V135=0,"",RES_hhdet_in_tes!V135/RES_hhdet_in_fec!V135)</f>
        <v>0.78947172537227106</v>
      </c>
      <c r="W135" s="112">
        <f>IF(RES_hhdet_in_tes!W135=0,"",RES_hhdet_in_tes!W135/RES_hhdet_in_fec!W135)</f>
        <v>0.80061743604394386</v>
      </c>
      <c r="X135" s="112">
        <f>IF(RES_hhdet_in_tes!X135=0,"",RES_hhdet_in_tes!X135/RES_hhdet_in_fec!X135)</f>
        <v>0.81282671540505469</v>
      </c>
      <c r="Y135" s="112">
        <f>IF(RES_hhdet_in_tes!Y135=0,"",RES_hhdet_in_tes!Y135/RES_hhdet_in_fec!Y135)</f>
        <v>0.82421723096742872</v>
      </c>
      <c r="DA135" s="131" t="s">
        <v>3714</v>
      </c>
    </row>
    <row r="136" spans="1:105" ht="12" customHeight="1" x14ac:dyDescent="0.25">
      <c r="A136" s="107" t="s">
        <v>121</v>
      </c>
      <c r="B136" s="113"/>
      <c r="C136" s="113">
        <f>IF(RES_hhdet_in_tes!C136=0,"",RES_hhdet_in_tes!C136/RES_hhdet_in_fec!C136)</f>
        <v>0.71596221903551627</v>
      </c>
      <c r="D136" s="113">
        <f>IF(RES_hhdet_in_tes!D136=0,"",RES_hhdet_in_tes!D136/RES_hhdet_in_fec!D136)</f>
        <v>0.72150583809205993</v>
      </c>
      <c r="E136" s="113">
        <f>IF(RES_hhdet_in_tes!E136=0,"",RES_hhdet_in_tes!E136/RES_hhdet_in_fec!E136)</f>
        <v>0.73149140416056113</v>
      </c>
      <c r="F136" s="113">
        <f>IF(RES_hhdet_in_tes!F136=0,"",RES_hhdet_in_tes!F136/RES_hhdet_in_fec!F136)</f>
        <v>0.73178939004428456</v>
      </c>
      <c r="G136" s="113" t="str">
        <f>IF(RES_hhdet_in_tes!G136=0,"",RES_hhdet_in_tes!G136/RES_hhdet_in_fec!G136)</f>
        <v/>
      </c>
      <c r="H136" s="113" t="str">
        <f>IF(RES_hhdet_in_tes!H136=0,"",RES_hhdet_in_tes!H136/RES_hhdet_in_fec!H136)</f>
        <v/>
      </c>
      <c r="I136" s="113" t="str">
        <f>IF(RES_hhdet_in_tes!I136=0,"",RES_hhdet_in_tes!I136/RES_hhdet_in_fec!I136)</f>
        <v/>
      </c>
      <c r="J136" s="113">
        <f>IF(RES_hhdet_in_tes!J136=0,"",RES_hhdet_in_tes!J136/RES_hhdet_in_fec!J136)</f>
        <v>0.75356304033271371</v>
      </c>
      <c r="K136" s="113">
        <f>IF(RES_hhdet_in_tes!K136=0,"",RES_hhdet_in_tes!K136/RES_hhdet_in_fec!K136)</f>
        <v>0.75433038927129503</v>
      </c>
      <c r="L136" s="113" t="str">
        <f>IF(RES_hhdet_in_tes!L136=0,"",RES_hhdet_in_tes!L136/RES_hhdet_in_fec!L136)</f>
        <v/>
      </c>
      <c r="M136" s="113">
        <f>IF(RES_hhdet_in_tes!M136=0,"",RES_hhdet_in_tes!M136/RES_hhdet_in_fec!M136)</f>
        <v>0.76948182051062097</v>
      </c>
      <c r="N136" s="113">
        <f>IF(RES_hhdet_in_tes!N136=0,"",RES_hhdet_in_tes!N136/RES_hhdet_in_fec!N136)</f>
        <v>0.77854709721226811</v>
      </c>
      <c r="O136" s="113">
        <f>IF(RES_hhdet_in_tes!O136=0,"",RES_hhdet_in_tes!O136/RES_hhdet_in_fec!O136)</f>
        <v>0.78168403928334029</v>
      </c>
      <c r="P136" s="113">
        <f>IF(RES_hhdet_in_tes!P136=0,"",RES_hhdet_in_tes!P136/RES_hhdet_in_fec!P136)</f>
        <v>0.79667740661470232</v>
      </c>
      <c r="Q136" s="113">
        <f>IF(RES_hhdet_in_tes!Q136=0,"",RES_hhdet_in_tes!Q136/RES_hhdet_in_fec!Q136)</f>
        <v>0.80482229133688921</v>
      </c>
      <c r="R136" s="113">
        <f>IF(RES_hhdet_in_tes!R136=0,"",RES_hhdet_in_tes!R136/RES_hhdet_in_fec!R136)</f>
        <v>0.80769874422822008</v>
      </c>
      <c r="S136" s="113">
        <f>IF(RES_hhdet_in_tes!S136=0,"",RES_hhdet_in_tes!S136/RES_hhdet_in_fec!S136)</f>
        <v>0.82168670265921906</v>
      </c>
      <c r="T136" s="113">
        <f>IF(RES_hhdet_in_tes!T136=0,"",RES_hhdet_in_tes!T136/RES_hhdet_in_fec!T136)</f>
        <v>0.82566924262990882</v>
      </c>
      <c r="U136" s="113">
        <f>IF(RES_hhdet_in_tes!U136=0,"",RES_hhdet_in_tes!U136/RES_hhdet_in_fec!U136)</f>
        <v>0.83464350980712687</v>
      </c>
      <c r="V136" s="113">
        <f>IF(RES_hhdet_in_tes!V136=0,"",RES_hhdet_in_tes!V136/RES_hhdet_in_fec!V136)</f>
        <v>0.84498689403516103</v>
      </c>
      <c r="W136" s="113">
        <f>IF(RES_hhdet_in_tes!W136=0,"",RES_hhdet_in_tes!W136/RES_hhdet_in_fec!W136)</f>
        <v>0.84771185809023053</v>
      </c>
      <c r="X136" s="113">
        <f>IF(RES_hhdet_in_tes!X136=0,"",RES_hhdet_in_tes!X136/RES_hhdet_in_fec!X136)</f>
        <v>0.8568797736078102</v>
      </c>
      <c r="Y136" s="113">
        <f>IF(RES_hhdet_in_tes!Y136=0,"",RES_hhdet_in_tes!Y136/RES_hhdet_in_fec!Y136)</f>
        <v>0.86511638567286597</v>
      </c>
      <c r="DA136" s="132" t="s">
        <v>3715</v>
      </c>
    </row>
    <row r="137" spans="1:105" ht="12" customHeight="1" x14ac:dyDescent="0.25">
      <c r="A137" s="108" t="s">
        <v>53</v>
      </c>
      <c r="B137" s="111"/>
      <c r="C137" s="111">
        <f>IF(RES_hhdet_in_tes!C137=0,"",RES_hhdet_in_tes!C137/RES_hhdet_in_fec!C137)</f>
        <v>0.63777735990167705</v>
      </c>
      <c r="D137" s="111">
        <f>IF(RES_hhdet_in_tes!D137=0,"",RES_hhdet_in_tes!D137/RES_hhdet_in_fec!D137)</f>
        <v>0.63931953178660617</v>
      </c>
      <c r="E137" s="111">
        <f>IF(RES_hhdet_in_tes!E137=0,"",RES_hhdet_in_tes!E137/RES_hhdet_in_fec!E137)</f>
        <v>0.64100782805280176</v>
      </c>
      <c r="F137" s="111">
        <f>IF(RES_hhdet_in_tes!F137=0,"",RES_hhdet_in_tes!F137/RES_hhdet_in_fec!F137)</f>
        <v>0.64271649442061296</v>
      </c>
      <c r="G137" s="111" t="str">
        <f>IF(RES_hhdet_in_tes!G137=0,"",RES_hhdet_in_tes!G137/RES_hhdet_in_fec!G137)</f>
        <v/>
      </c>
      <c r="H137" s="111" t="str">
        <f>IF(RES_hhdet_in_tes!H137=0,"",RES_hhdet_in_tes!H137/RES_hhdet_in_fec!H137)</f>
        <v/>
      </c>
      <c r="I137" s="111" t="str">
        <f>IF(RES_hhdet_in_tes!I137=0,"",RES_hhdet_in_tes!I137/RES_hhdet_in_fec!I137)</f>
        <v/>
      </c>
      <c r="J137" s="111">
        <f>IF(RES_hhdet_in_tes!J137=0,"",RES_hhdet_in_tes!J137/RES_hhdet_in_fec!J137)</f>
        <v>0.65103984982445628</v>
      </c>
      <c r="K137" s="111">
        <f>IF(RES_hhdet_in_tes!K137=0,"",RES_hhdet_in_tes!K137/RES_hhdet_in_fec!K137)</f>
        <v>0.65381059064317548</v>
      </c>
      <c r="L137" s="111" t="str">
        <f>IF(RES_hhdet_in_tes!L137=0,"",RES_hhdet_in_tes!L137/RES_hhdet_in_fec!L137)</f>
        <v/>
      </c>
      <c r="M137" s="111">
        <f>IF(RES_hhdet_in_tes!M137=0,"",RES_hhdet_in_tes!M137/RES_hhdet_in_fec!M137)</f>
        <v>0.66305264508820161</v>
      </c>
      <c r="N137" s="111">
        <f>IF(RES_hhdet_in_tes!N137=0,"",RES_hhdet_in_tes!N137/RES_hhdet_in_fec!N137)</f>
        <v>0.67303905367158412</v>
      </c>
      <c r="O137" s="111">
        <f>IF(RES_hhdet_in_tes!O137=0,"",RES_hhdet_in_tes!O137/RES_hhdet_in_fec!O137)</f>
        <v>0.68826702861600142</v>
      </c>
      <c r="P137" s="111">
        <f>IF(RES_hhdet_in_tes!P137=0,"",RES_hhdet_in_tes!P137/RES_hhdet_in_fec!P137)</f>
        <v>0.7080146072900888</v>
      </c>
      <c r="Q137" s="111">
        <f>IF(RES_hhdet_in_tes!Q137=0,"",RES_hhdet_in_tes!Q137/RES_hhdet_in_fec!Q137)</f>
        <v>0.72706681922615402</v>
      </c>
      <c r="R137" s="111">
        <f>IF(RES_hhdet_in_tes!R137=0,"",RES_hhdet_in_tes!R137/RES_hhdet_in_fec!R137)</f>
        <v>0.73996020084305025</v>
      </c>
      <c r="S137" s="111">
        <f>IF(RES_hhdet_in_tes!S137=0,"",RES_hhdet_in_tes!S137/RES_hhdet_in_fec!S137)</f>
        <v>0.75245166521505502</v>
      </c>
      <c r="T137" s="111">
        <f>IF(RES_hhdet_in_tes!T137=0,"",RES_hhdet_in_tes!T137/RES_hhdet_in_fec!T137)</f>
        <v>0.7648461891418219</v>
      </c>
      <c r="U137" s="111">
        <f>IF(RES_hhdet_in_tes!U137=0,"",RES_hhdet_in_tes!U137/RES_hhdet_in_fec!U137)</f>
        <v>0.77726837134583737</v>
      </c>
      <c r="V137" s="111">
        <f>IF(RES_hhdet_in_tes!V137=0,"",RES_hhdet_in_tes!V137/RES_hhdet_in_fec!V137)</f>
        <v>0.78947172537227095</v>
      </c>
      <c r="W137" s="111">
        <f>IF(RES_hhdet_in_tes!W137=0,"",RES_hhdet_in_tes!W137/RES_hhdet_in_fec!W137)</f>
        <v>0.80061743604394375</v>
      </c>
      <c r="X137" s="111">
        <f>IF(RES_hhdet_in_tes!X137=0,"",RES_hhdet_in_tes!X137/RES_hhdet_in_fec!X137)</f>
        <v>0.81282671540505469</v>
      </c>
      <c r="Y137" s="111">
        <f>IF(RES_hhdet_in_tes!Y137=0,"",RES_hhdet_in_tes!Y137/RES_hhdet_in_fec!Y137)</f>
        <v>0.82421723096742872</v>
      </c>
      <c r="DA137" s="63" t="s">
        <v>3716</v>
      </c>
    </row>
    <row r="138" spans="1:105" ht="12" customHeight="1" x14ac:dyDescent="0.25">
      <c r="A138" s="108" t="s">
        <v>52</v>
      </c>
      <c r="B138" s="111"/>
      <c r="C138" s="111">
        <f>IF(RES_hhdet_in_tes!C138=0,"",RES_hhdet_in_tes!C138/RES_hhdet_in_fec!C138)</f>
        <v>1</v>
      </c>
      <c r="D138" s="111">
        <f>IF(RES_hhdet_in_tes!D138=0,"",RES_hhdet_in_tes!D138/RES_hhdet_in_fec!D138)</f>
        <v>1</v>
      </c>
      <c r="E138" s="111">
        <f>IF(RES_hhdet_in_tes!E138=0,"",RES_hhdet_in_tes!E138/RES_hhdet_in_fec!E138)</f>
        <v>1</v>
      </c>
      <c r="F138" s="111">
        <f>IF(RES_hhdet_in_tes!F138=0,"",RES_hhdet_in_tes!F138/RES_hhdet_in_fec!F138)</f>
        <v>1</v>
      </c>
      <c r="G138" s="111" t="str">
        <f>IF(RES_hhdet_in_tes!G138=0,"",RES_hhdet_in_tes!G138/RES_hhdet_in_fec!G138)</f>
        <v/>
      </c>
      <c r="H138" s="111" t="str">
        <f>IF(RES_hhdet_in_tes!H138=0,"",RES_hhdet_in_tes!H138/RES_hhdet_in_fec!H138)</f>
        <v/>
      </c>
      <c r="I138" s="111" t="str">
        <f>IF(RES_hhdet_in_tes!I138=0,"",RES_hhdet_in_tes!I138/RES_hhdet_in_fec!I138)</f>
        <v/>
      </c>
      <c r="J138" s="111">
        <f>IF(RES_hhdet_in_tes!J138=0,"",RES_hhdet_in_tes!J138/RES_hhdet_in_fec!J138)</f>
        <v>1</v>
      </c>
      <c r="K138" s="111">
        <f>IF(RES_hhdet_in_tes!K138=0,"",RES_hhdet_in_tes!K138/RES_hhdet_in_fec!K138)</f>
        <v>1</v>
      </c>
      <c r="L138" s="111" t="str">
        <f>IF(RES_hhdet_in_tes!L138=0,"",RES_hhdet_in_tes!L138/RES_hhdet_in_fec!L138)</f>
        <v/>
      </c>
      <c r="M138" s="111">
        <f>IF(RES_hhdet_in_tes!M138=0,"",RES_hhdet_in_tes!M138/RES_hhdet_in_fec!M138)</f>
        <v>1</v>
      </c>
      <c r="N138" s="111">
        <f>IF(RES_hhdet_in_tes!N138=0,"",RES_hhdet_in_tes!N138/RES_hhdet_in_fec!N138)</f>
        <v>1</v>
      </c>
      <c r="O138" s="111">
        <f>IF(RES_hhdet_in_tes!O138=0,"",RES_hhdet_in_tes!O138/RES_hhdet_in_fec!O138)</f>
        <v>1</v>
      </c>
      <c r="P138" s="111">
        <f>IF(RES_hhdet_in_tes!P138=0,"",RES_hhdet_in_tes!P138/RES_hhdet_in_fec!P138)</f>
        <v>1</v>
      </c>
      <c r="Q138" s="111">
        <f>IF(RES_hhdet_in_tes!Q138=0,"",RES_hhdet_in_tes!Q138/RES_hhdet_in_fec!Q138)</f>
        <v>1</v>
      </c>
      <c r="R138" s="111">
        <f>IF(RES_hhdet_in_tes!R138=0,"",RES_hhdet_in_tes!R138/RES_hhdet_in_fec!R138)</f>
        <v>1</v>
      </c>
      <c r="S138" s="111">
        <f>IF(RES_hhdet_in_tes!S138=0,"",RES_hhdet_in_tes!S138/RES_hhdet_in_fec!S138)</f>
        <v>1</v>
      </c>
      <c r="T138" s="111">
        <f>IF(RES_hhdet_in_tes!T138=0,"",RES_hhdet_in_tes!T138/RES_hhdet_in_fec!T138)</f>
        <v>1</v>
      </c>
      <c r="U138" s="111">
        <f>IF(RES_hhdet_in_tes!U138=0,"",RES_hhdet_in_tes!U138/RES_hhdet_in_fec!U138)</f>
        <v>1</v>
      </c>
      <c r="V138" s="111">
        <f>IF(RES_hhdet_in_tes!V138=0,"",RES_hhdet_in_tes!V138/RES_hhdet_in_fec!V138)</f>
        <v>1</v>
      </c>
      <c r="W138" s="111">
        <f>IF(RES_hhdet_in_tes!W138=0,"",RES_hhdet_in_tes!W138/RES_hhdet_in_fec!W138)</f>
        <v>1</v>
      </c>
      <c r="X138" s="111">
        <f>IF(RES_hhdet_in_tes!X138=0,"",RES_hhdet_in_tes!X138/RES_hhdet_in_fec!X138)</f>
        <v>1</v>
      </c>
      <c r="Y138" s="111">
        <f>IF(RES_hhdet_in_tes!Y138=0,"",RES_hhdet_in_tes!Y138/RES_hhdet_in_fec!Y138)</f>
        <v>1</v>
      </c>
      <c r="DA138" s="63" t="s">
        <v>3717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0.78077884139307907</v>
      </c>
      <c r="D139" s="124">
        <f>IF(RES_hhdet_in_tes!D139=0,"",RES_hhdet_in_tes!D139/RES_hhdet_in_fec!D139)</f>
        <v>0.78198657994233012</v>
      </c>
      <c r="E139" s="124">
        <f>IF(RES_hhdet_in_tes!E139=0,"",RES_hhdet_in_tes!E139/RES_hhdet_in_fec!E139)</f>
        <v>0.78325126364356501</v>
      </c>
      <c r="F139" s="124">
        <f>IF(RES_hhdet_in_tes!F139=0,"",RES_hhdet_in_tes!F139/RES_hhdet_in_fec!F139)</f>
        <v>0.78452371259279796</v>
      </c>
      <c r="G139" s="124">
        <f>IF(RES_hhdet_in_tes!G139=0,"",RES_hhdet_in_tes!G139/RES_hhdet_in_fec!G139)</f>
        <v>0.78584860467754869</v>
      </c>
      <c r="H139" s="124">
        <f>IF(RES_hhdet_in_tes!H139=0,"",RES_hhdet_in_tes!H139/RES_hhdet_in_fec!H139)</f>
        <v>0.78722047189316624</v>
      </c>
      <c r="I139" s="124">
        <f>IF(RES_hhdet_in_tes!I139=0,"",RES_hhdet_in_tes!I139/RES_hhdet_in_fec!I139)</f>
        <v>0.7886503228724413</v>
      </c>
      <c r="J139" s="124">
        <f>IF(RES_hhdet_in_tes!J139=0,"",RES_hhdet_in_tes!J139/RES_hhdet_in_fec!J139)</f>
        <v>0.79018325609821816</v>
      </c>
      <c r="K139" s="124">
        <f>IF(RES_hhdet_in_tes!K139=0,"",RES_hhdet_in_tes!K139/RES_hhdet_in_fec!K139)</f>
        <v>0.79185761714322689</v>
      </c>
      <c r="L139" s="124">
        <f>IF(RES_hhdet_in_tes!L139=0,"",RES_hhdet_in_tes!L139/RES_hhdet_in_fec!L139)</f>
        <v>0.79368366502026122</v>
      </c>
      <c r="M139" s="124">
        <f>IF(RES_hhdet_in_tes!M139=0,"",RES_hhdet_in_tes!M139/RES_hhdet_in_fec!M139)</f>
        <v>0.79629450996862883</v>
      </c>
      <c r="N139" s="124">
        <f>IF(RES_hhdet_in_tes!N139=0,"",RES_hhdet_in_tes!N139/RES_hhdet_in_fec!N139)</f>
        <v>0.79987039245611058</v>
      </c>
      <c r="O139" s="124">
        <f>IF(RES_hhdet_in_tes!O139=0,"",RES_hhdet_in_tes!O139/RES_hhdet_in_fec!O139)</f>
        <v>0.8048387233157297</v>
      </c>
      <c r="P139" s="124">
        <f>IF(RES_hhdet_in_tes!P139=0,"",RES_hhdet_in_tes!P139/RES_hhdet_in_fec!P139)</f>
        <v>0.81140913441847884</v>
      </c>
      <c r="Q139" s="124">
        <f>IF(RES_hhdet_in_tes!Q139=0,"",RES_hhdet_in_tes!Q139/RES_hhdet_in_fec!Q139)</f>
        <v>0.81991131047103061</v>
      </c>
      <c r="R139" s="124">
        <f>IF(RES_hhdet_in_tes!R139=0,"",RES_hhdet_in_tes!R139/RES_hhdet_in_fec!R139)</f>
        <v>0.83148073934701161</v>
      </c>
      <c r="S139" s="124">
        <f>IF(RES_hhdet_in_tes!S139=0,"",RES_hhdet_in_tes!S139/RES_hhdet_in_fec!S139)</f>
        <v>0.84595787160200575</v>
      </c>
      <c r="T139" s="124">
        <f>IF(RES_hhdet_in_tes!T139=0,"",RES_hhdet_in_tes!T139/RES_hhdet_in_fec!T139)</f>
        <v>0.86154329947261321</v>
      </c>
      <c r="U139" s="124">
        <f>IF(RES_hhdet_in_tes!U139=0,"",RES_hhdet_in_tes!U139/RES_hhdet_in_fec!U139)</f>
        <v>0.87643761519547692</v>
      </c>
      <c r="V139" s="124">
        <f>IF(RES_hhdet_in_tes!V139=0,"",RES_hhdet_in_tes!V139/RES_hhdet_in_fec!V139)</f>
        <v>0.88884141100721969</v>
      </c>
      <c r="W139" s="124">
        <f>IF(RES_hhdet_in_tes!W139=0,"",RES_hhdet_in_tes!W139/RES_hhdet_in_fec!W139)</f>
        <v>0.89812949053367508</v>
      </c>
      <c r="X139" s="124">
        <f>IF(RES_hhdet_in_tes!X139=0,"",RES_hhdet_in_tes!X139/RES_hhdet_in_fec!X139)</f>
        <v>0.90487256903452051</v>
      </c>
      <c r="Y139" s="124">
        <f>IF(RES_hhdet_in_tes!Y139=0,"",RES_hhdet_in_tes!Y139/RES_hhdet_in_fec!Y139)</f>
        <v>0.91085230289293873</v>
      </c>
      <c r="DA139" s="130" t="s">
        <v>3718</v>
      </c>
    </row>
    <row r="140" spans="1:105" ht="12" customHeight="1" x14ac:dyDescent="0.25">
      <c r="A140" s="97" t="s">
        <v>50</v>
      </c>
      <c r="B140" s="111"/>
      <c r="C140" s="111" t="str">
        <f>IF(RES_hhdet_in_tes!C140=0,"",RES_hhdet_in_tes!C140/RES_hhdet_in_fec!C140)</f>
        <v/>
      </c>
      <c r="D140" s="111" t="str">
        <f>IF(RES_hhdet_in_tes!D140=0,"",RES_hhdet_in_tes!D140/RES_hhdet_in_fec!D140)</f>
        <v/>
      </c>
      <c r="E140" s="111" t="str">
        <f>IF(RES_hhdet_in_tes!E140=0,"",RES_hhdet_in_tes!E140/RES_hhdet_in_fec!E140)</f>
        <v/>
      </c>
      <c r="F140" s="111" t="str">
        <f>IF(RES_hhdet_in_tes!F140=0,"",RES_hhdet_in_tes!F140/RES_hhdet_in_fec!F140)</f>
        <v/>
      </c>
      <c r="G140" s="111" t="str">
        <f>IF(RES_hhdet_in_tes!G140=0,"",RES_hhdet_in_tes!G140/RES_hhdet_in_fec!G140)</f>
        <v/>
      </c>
      <c r="H140" s="111" t="str">
        <f>IF(RES_hhdet_in_tes!H140=0,"",RES_hhdet_in_tes!H140/RES_hhdet_in_fec!H140)</f>
        <v/>
      </c>
      <c r="I140" s="111" t="str">
        <f>IF(RES_hhdet_in_tes!I140=0,"",RES_hhdet_in_tes!I140/RES_hhdet_in_fec!I140)</f>
        <v/>
      </c>
      <c r="J140" s="111" t="str">
        <f>IF(RES_hhdet_in_tes!J140=0,"",RES_hhdet_in_tes!J140/RES_hhdet_in_fec!J140)</f>
        <v/>
      </c>
      <c r="K140" s="111" t="str">
        <f>IF(RES_hhdet_in_tes!K140=0,"",RES_hhdet_in_tes!K140/RES_hhdet_in_fec!K140)</f>
        <v/>
      </c>
      <c r="L140" s="111" t="str">
        <f>IF(RES_hhdet_in_tes!L140=0,"",RES_hhdet_in_tes!L140/RES_hhdet_in_fec!L140)</f>
        <v/>
      </c>
      <c r="M140" s="111" t="str">
        <f>IF(RES_hhdet_in_tes!M140=0,"",RES_hhdet_in_tes!M140/RES_hhdet_in_fec!M140)</f>
        <v/>
      </c>
      <c r="N140" s="111" t="str">
        <f>IF(RES_hhdet_in_tes!N140=0,"",RES_hhdet_in_tes!N140/RES_hhdet_in_fec!N140)</f>
        <v/>
      </c>
      <c r="O140" s="111" t="str">
        <f>IF(RES_hhdet_in_tes!O140=0,"",RES_hhdet_in_tes!O140/RES_hhdet_in_fec!O140)</f>
        <v/>
      </c>
      <c r="P140" s="111" t="str">
        <f>IF(RES_hhdet_in_tes!P140=0,"",RES_hhdet_in_tes!P140/RES_hhdet_in_fec!P140)</f>
        <v/>
      </c>
      <c r="Q140" s="111" t="str">
        <f>IF(RES_hhdet_in_tes!Q140=0,"",RES_hhdet_in_tes!Q140/RES_hhdet_in_fec!Q140)</f>
        <v/>
      </c>
      <c r="R140" s="111" t="str">
        <f>IF(RES_hhdet_in_tes!R140=0,"",RES_hhdet_in_tes!R140/RES_hhdet_in_fec!R140)</f>
        <v/>
      </c>
      <c r="S140" s="111" t="str">
        <f>IF(RES_hhdet_in_tes!S140=0,"",RES_hhdet_in_tes!S140/RES_hhdet_in_fec!S140)</f>
        <v/>
      </c>
      <c r="T140" s="111" t="str">
        <f>IF(RES_hhdet_in_tes!T140=0,"",RES_hhdet_in_tes!T140/RES_hhdet_in_fec!T140)</f>
        <v/>
      </c>
      <c r="U140" s="111" t="str">
        <f>IF(RES_hhdet_in_tes!U140=0,"",RES_hhdet_in_tes!U140/RES_hhdet_in_fec!U140)</f>
        <v/>
      </c>
      <c r="V140" s="111" t="str">
        <f>IF(RES_hhdet_in_tes!V140=0,"",RES_hhdet_in_tes!V140/RES_hhdet_in_fec!V140)</f>
        <v/>
      </c>
      <c r="W140" s="111" t="str">
        <f>IF(RES_hhdet_in_tes!W140=0,"",RES_hhdet_in_tes!W140/RES_hhdet_in_fec!W140)</f>
        <v/>
      </c>
      <c r="X140" s="111" t="str">
        <f>IF(RES_hhdet_in_tes!X140=0,"",RES_hhdet_in_tes!X140/RES_hhdet_in_fec!X140)</f>
        <v/>
      </c>
      <c r="Y140" s="111" t="str">
        <f>IF(RES_hhdet_in_tes!Y140=0,"",RES_hhdet_in_tes!Y140/RES_hhdet_in_fec!Y140)</f>
        <v/>
      </c>
      <c r="DA140" s="63" t="s">
        <v>3719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0.78077884139307907</v>
      </c>
      <c r="D141" s="45">
        <f>IF(RES_hhdet_in_tes!D141=0,"",RES_hhdet_in_tes!D141/RES_hhdet_in_fec!D141)</f>
        <v>0.78198657994233012</v>
      </c>
      <c r="E141" s="45">
        <f>IF(RES_hhdet_in_tes!E141=0,"",RES_hhdet_in_tes!E141/RES_hhdet_in_fec!E141)</f>
        <v>0.78325126364356501</v>
      </c>
      <c r="F141" s="45">
        <f>IF(RES_hhdet_in_tes!F141=0,"",RES_hhdet_in_tes!F141/RES_hhdet_in_fec!F141)</f>
        <v>0.78452371259279796</v>
      </c>
      <c r="G141" s="45">
        <f>IF(RES_hhdet_in_tes!G141=0,"",RES_hhdet_in_tes!G141/RES_hhdet_in_fec!G141)</f>
        <v>0.78584860467754869</v>
      </c>
      <c r="H141" s="45">
        <f>IF(RES_hhdet_in_tes!H141=0,"",RES_hhdet_in_tes!H141/RES_hhdet_in_fec!H141)</f>
        <v>0.78722047189316624</v>
      </c>
      <c r="I141" s="45">
        <f>IF(RES_hhdet_in_tes!I141=0,"",RES_hhdet_in_tes!I141/RES_hhdet_in_fec!I141)</f>
        <v>0.7886503228724413</v>
      </c>
      <c r="J141" s="45">
        <f>IF(RES_hhdet_in_tes!J141=0,"",RES_hhdet_in_tes!J141/RES_hhdet_in_fec!J141)</f>
        <v>0.79018325609821816</v>
      </c>
      <c r="K141" s="45">
        <f>IF(RES_hhdet_in_tes!K141=0,"",RES_hhdet_in_tes!K141/RES_hhdet_in_fec!K141)</f>
        <v>0.79185761714322689</v>
      </c>
      <c r="L141" s="45">
        <f>IF(RES_hhdet_in_tes!L141=0,"",RES_hhdet_in_tes!L141/RES_hhdet_in_fec!L141)</f>
        <v>0.79368366502026122</v>
      </c>
      <c r="M141" s="45">
        <f>IF(RES_hhdet_in_tes!M141=0,"",RES_hhdet_in_tes!M141/RES_hhdet_in_fec!M141)</f>
        <v>0.79629450996862883</v>
      </c>
      <c r="N141" s="45">
        <f>IF(RES_hhdet_in_tes!N141=0,"",RES_hhdet_in_tes!N141/RES_hhdet_in_fec!N141)</f>
        <v>0.79987039245611058</v>
      </c>
      <c r="O141" s="45">
        <f>IF(RES_hhdet_in_tes!O141=0,"",RES_hhdet_in_tes!O141/RES_hhdet_in_fec!O141)</f>
        <v>0.8048387233157297</v>
      </c>
      <c r="P141" s="45">
        <f>IF(RES_hhdet_in_tes!P141=0,"",RES_hhdet_in_tes!P141/RES_hhdet_in_fec!P141)</f>
        <v>0.81140913441847884</v>
      </c>
      <c r="Q141" s="45">
        <f>IF(RES_hhdet_in_tes!Q141=0,"",RES_hhdet_in_tes!Q141/RES_hhdet_in_fec!Q141)</f>
        <v>0.81991131047103061</v>
      </c>
      <c r="R141" s="45">
        <f>IF(RES_hhdet_in_tes!R141=0,"",RES_hhdet_in_tes!R141/RES_hhdet_in_fec!R141)</f>
        <v>0.83148073934701161</v>
      </c>
      <c r="S141" s="45">
        <f>IF(RES_hhdet_in_tes!S141=0,"",RES_hhdet_in_tes!S141/RES_hhdet_in_fec!S141)</f>
        <v>0.84595787160200575</v>
      </c>
      <c r="T141" s="45">
        <f>IF(RES_hhdet_in_tes!T141=0,"",RES_hhdet_in_tes!T141/RES_hhdet_in_fec!T141)</f>
        <v>0.86154329947261321</v>
      </c>
      <c r="U141" s="45">
        <f>IF(RES_hhdet_in_tes!U141=0,"",RES_hhdet_in_tes!U141/RES_hhdet_in_fec!U141)</f>
        <v>0.87643761519547692</v>
      </c>
      <c r="V141" s="45">
        <f>IF(RES_hhdet_in_tes!V141=0,"",RES_hhdet_in_tes!V141/RES_hhdet_in_fec!V141)</f>
        <v>0.88884141100721969</v>
      </c>
      <c r="W141" s="45">
        <f>IF(RES_hhdet_in_tes!W141=0,"",RES_hhdet_in_tes!W141/RES_hhdet_in_fec!W141)</f>
        <v>0.89812949053367508</v>
      </c>
      <c r="X141" s="45">
        <f>IF(RES_hhdet_in_tes!X141=0,"",RES_hhdet_in_tes!X141/RES_hhdet_in_fec!X141)</f>
        <v>0.90487256903452051</v>
      </c>
      <c r="Y141" s="45">
        <f>IF(RES_hhdet_in_tes!Y141=0,"",RES_hhdet_in_tes!Y141/RES_hhdet_in_fec!Y141)</f>
        <v>0.91085230289293873</v>
      </c>
      <c r="DA141" s="60" t="s">
        <v>3720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1.3861384388242277</v>
      </c>
      <c r="D143" s="119">
        <f>IF(RES_hhdet_in_tes!D143=0,"",RES_hhdet_in_tes!D143/RES_hhdet_in_fec!D143)</f>
        <v>1.4613821476623887</v>
      </c>
      <c r="E143" s="119">
        <f>IF(RES_hhdet_in_tes!E143=0,"",RES_hhdet_in_tes!E143/RES_hhdet_in_fec!E143)</f>
        <v>1.5371834723258644</v>
      </c>
      <c r="F143" s="119">
        <f>IF(RES_hhdet_in_tes!F143=0,"",RES_hhdet_in_tes!F143/RES_hhdet_in_fec!F143)</f>
        <v>1.6047453852627234</v>
      </c>
      <c r="G143" s="119">
        <f>IF(RES_hhdet_in_tes!G143=0,"",RES_hhdet_in_tes!G143/RES_hhdet_in_fec!G143)</f>
        <v>1.6840709026586198</v>
      </c>
      <c r="H143" s="119">
        <f>IF(RES_hhdet_in_tes!H143=0,"",RES_hhdet_in_tes!H143/RES_hhdet_in_fec!H143)</f>
        <v>1.7469264768589081</v>
      </c>
      <c r="I143" s="119">
        <f>IF(RES_hhdet_in_tes!I143=0,"",RES_hhdet_in_tes!I143/RES_hhdet_in_fec!I143)</f>
        <v>1.8227020558814957</v>
      </c>
      <c r="J143" s="119">
        <f>IF(RES_hhdet_in_tes!J143=0,"",RES_hhdet_in_tes!J143/RES_hhdet_in_fec!J143)</f>
        <v>1.8998415088924852</v>
      </c>
      <c r="K143" s="119">
        <f>IF(RES_hhdet_in_tes!K143=0,"",RES_hhdet_in_tes!K143/RES_hhdet_in_fec!K143)</f>
        <v>1.9582780677897631</v>
      </c>
      <c r="L143" s="119">
        <f>IF(RES_hhdet_in_tes!L143=0,"",RES_hhdet_in_tes!L143/RES_hhdet_in_fec!L143)</f>
        <v>2.0863992580610611</v>
      </c>
      <c r="M143" s="119">
        <f>IF(RES_hhdet_in_tes!M143=0,"",RES_hhdet_in_tes!M143/RES_hhdet_in_fec!M143)</f>
        <v>2.1393394387616125</v>
      </c>
      <c r="N143" s="119">
        <f>IF(RES_hhdet_in_tes!N143=0,"",RES_hhdet_in_tes!N143/RES_hhdet_in_fec!N143)</f>
        <v>2.2486307567175623</v>
      </c>
      <c r="O143" s="119">
        <f>IF(RES_hhdet_in_tes!O143=0,"",RES_hhdet_in_tes!O143/RES_hhdet_in_fec!O143)</f>
        <v>2.3214266581931753</v>
      </c>
      <c r="P143" s="119">
        <f>IF(RES_hhdet_in_tes!P143=0,"",RES_hhdet_in_tes!P143/RES_hhdet_in_fec!P143)</f>
        <v>2.4129346077922533</v>
      </c>
      <c r="Q143" s="119">
        <f>IF(RES_hhdet_in_tes!Q143=0,"",RES_hhdet_in_tes!Q143/RES_hhdet_in_fec!Q143)</f>
        <v>2.4320320829742141</v>
      </c>
      <c r="R143" s="119">
        <f>IF(RES_hhdet_in_tes!R143=0,"",RES_hhdet_in_tes!R143/RES_hhdet_in_fec!R143)</f>
        <v>2.4305293902038381</v>
      </c>
      <c r="S143" s="119">
        <f>IF(RES_hhdet_in_tes!S143=0,"",RES_hhdet_in_tes!S143/RES_hhdet_in_fec!S143)</f>
        <v>2.4328997918258688</v>
      </c>
      <c r="T143" s="119">
        <f>IF(RES_hhdet_in_tes!T143=0,"",RES_hhdet_in_tes!T143/RES_hhdet_in_fec!T143)</f>
        <v>2.3710169324312997</v>
      </c>
      <c r="U143" s="119">
        <f>IF(RES_hhdet_in_tes!U143=0,"",RES_hhdet_in_tes!U143/RES_hhdet_in_fec!U143)</f>
        <v>2.3347161058916397</v>
      </c>
      <c r="V143" s="119">
        <f>IF(RES_hhdet_in_tes!V143=0,"",RES_hhdet_in_tes!V143/RES_hhdet_in_fec!V143)</f>
        <v>2.3702955442713449</v>
      </c>
      <c r="W143" s="119">
        <f>IF(RES_hhdet_in_tes!W143=0,"",RES_hhdet_in_tes!W143/RES_hhdet_in_fec!W143)</f>
        <v>2.2926781909216305</v>
      </c>
      <c r="X143" s="119">
        <f>IF(RES_hhdet_in_tes!X143=0,"",RES_hhdet_in_tes!X143/RES_hhdet_in_fec!X143)</f>
        <v>2.2854330151455562</v>
      </c>
      <c r="Y143" s="119">
        <f>IF(RES_hhdet_in_tes!Y143=0,"",RES_hhdet_in_tes!Y143/RES_hhdet_in_fec!Y143)</f>
        <v>2.1826036837545275</v>
      </c>
      <c r="DA143" s="129" t="s">
        <v>3721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1.5187388050116457</v>
      </c>
      <c r="D144" s="124">
        <f>IF(RES_hhdet_in_tes!D144=0,"",RES_hhdet_in_tes!D144/RES_hhdet_in_fec!D144)</f>
        <v>1.6141064130080793</v>
      </c>
      <c r="E144" s="124">
        <f>IF(RES_hhdet_in_tes!E144=0,"",RES_hhdet_in_tes!E144/RES_hhdet_in_fec!E144)</f>
        <v>1.7110796603541696</v>
      </c>
      <c r="F144" s="124">
        <f>IF(RES_hhdet_in_tes!F144=0,"",RES_hhdet_in_tes!F144/RES_hhdet_in_fec!F144)</f>
        <v>1.8087236530810888</v>
      </c>
      <c r="G144" s="124">
        <f>IF(RES_hhdet_in_tes!G144=0,"",RES_hhdet_in_tes!G144/RES_hhdet_in_fec!G144)</f>
        <v>1.907890199278522</v>
      </c>
      <c r="H144" s="124">
        <f>IF(RES_hhdet_in_tes!H144=0,"",RES_hhdet_in_tes!H144/RES_hhdet_in_fec!H144)</f>
        <v>2.008476827609365</v>
      </c>
      <c r="I144" s="124">
        <f>IF(RES_hhdet_in_tes!I144=0,"",RES_hhdet_in_tes!I144/RES_hhdet_in_fec!I144)</f>
        <v>2.1106952866612141</v>
      </c>
      <c r="J144" s="124">
        <f>IF(RES_hhdet_in_tes!J144=0,"",RES_hhdet_in_tes!J144/RES_hhdet_in_fec!J144)</f>
        <v>2.2154089067528151</v>
      </c>
      <c r="K144" s="124">
        <f>IF(RES_hhdet_in_tes!K144=0,"",RES_hhdet_in_tes!K144/RES_hhdet_in_fec!K144)</f>
        <v>2.3233544155892254</v>
      </c>
      <c r="L144" s="124">
        <f>IF(RES_hhdet_in_tes!L144=0,"",RES_hhdet_in_tes!L144/RES_hhdet_in_fec!L144)</f>
        <v>2.4347337788150183</v>
      </c>
      <c r="M144" s="124">
        <f>IF(RES_hhdet_in_tes!M144=0,"",RES_hhdet_in_tes!M144/RES_hhdet_in_fec!M144)</f>
        <v>2.5709276873879707</v>
      </c>
      <c r="N144" s="124">
        <f>IF(RES_hhdet_in_tes!N144=0,"",RES_hhdet_in_tes!N144/RES_hhdet_in_fec!N144)</f>
        <v>2.7393090440730292</v>
      </c>
      <c r="O144" s="124">
        <f>IF(RES_hhdet_in_tes!O144=0,"",RES_hhdet_in_tes!O144/RES_hhdet_in_fec!O144)</f>
        <v>2.9424108376233651</v>
      </c>
      <c r="P144" s="124">
        <f>IF(RES_hhdet_in_tes!P144=0,"",RES_hhdet_in_tes!P144/RES_hhdet_in_fec!P144)</f>
        <v>3.1597539988381209</v>
      </c>
      <c r="Q144" s="124">
        <f>IF(RES_hhdet_in_tes!Q144=0,"",RES_hhdet_in_tes!Q144/RES_hhdet_in_fec!Q144)</f>
        <v>3.3287748254082943</v>
      </c>
      <c r="R144" s="124">
        <f>IF(RES_hhdet_in_tes!R144=0,"",RES_hhdet_in_tes!R144/RES_hhdet_in_fec!R144)</f>
        <v>3.3295679933632605</v>
      </c>
      <c r="S144" s="124">
        <f>IF(RES_hhdet_in_tes!S144=0,"",RES_hhdet_in_tes!S144/RES_hhdet_in_fec!S144)</f>
        <v>3.3296561231360347</v>
      </c>
      <c r="T144" s="124">
        <f>IF(RES_hhdet_in_tes!T144=0,"",RES_hhdet_in_tes!T144/RES_hhdet_in_fec!T144)</f>
        <v>3.3297540451057839</v>
      </c>
      <c r="U144" s="124">
        <f>IF(RES_hhdet_in_tes!U144=0,"",RES_hhdet_in_tes!U144/RES_hhdet_in_fec!U144)</f>
        <v>3.3298628472943932</v>
      </c>
      <c r="V144" s="124">
        <f>IF(RES_hhdet_in_tes!V144=0,"",RES_hhdet_in_tes!V144/RES_hhdet_in_fec!V144)</f>
        <v>3.3396550442692807</v>
      </c>
      <c r="W144" s="124">
        <f>IF(RES_hhdet_in_tes!W144=0,"",RES_hhdet_in_tes!W144/RES_hhdet_in_fec!W144)</f>
        <v>3.3918121655015896</v>
      </c>
      <c r="X144" s="124">
        <f>IF(RES_hhdet_in_tes!X144=0,"",RES_hhdet_in_tes!X144/RES_hhdet_in_fec!X144)</f>
        <v>3.4616657582722077</v>
      </c>
      <c r="Y144" s="124">
        <f>IF(RES_hhdet_in_tes!Y144=0,"",RES_hhdet_in_tes!Y144/RES_hhdet_in_fec!Y144)</f>
        <v>3.5418257663837247</v>
      </c>
      <c r="DA144" s="130" t="s">
        <v>3722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1.5187388050116457</v>
      </c>
      <c r="D145" s="111">
        <f>IF(RES_hhdet_in_tes!D145=0,"",RES_hhdet_in_tes!D145/RES_hhdet_in_fec!D145)</f>
        <v>1.6141064130080793</v>
      </c>
      <c r="E145" s="111">
        <f>IF(RES_hhdet_in_tes!E145=0,"",RES_hhdet_in_tes!E145/RES_hhdet_in_fec!E145)</f>
        <v>1.7110796603541696</v>
      </c>
      <c r="F145" s="111">
        <f>IF(RES_hhdet_in_tes!F145=0,"",RES_hhdet_in_tes!F145/RES_hhdet_in_fec!F145)</f>
        <v>1.8087236530810888</v>
      </c>
      <c r="G145" s="111">
        <f>IF(RES_hhdet_in_tes!G145=0,"",RES_hhdet_in_tes!G145/RES_hhdet_in_fec!G145)</f>
        <v>1.907890199278522</v>
      </c>
      <c r="H145" s="111">
        <f>IF(RES_hhdet_in_tes!H145=0,"",RES_hhdet_in_tes!H145/RES_hhdet_in_fec!H145)</f>
        <v>2.008476827609365</v>
      </c>
      <c r="I145" s="111">
        <f>IF(RES_hhdet_in_tes!I145=0,"",RES_hhdet_in_tes!I145/RES_hhdet_in_fec!I145)</f>
        <v>2.1106952866612141</v>
      </c>
      <c r="J145" s="111">
        <f>IF(RES_hhdet_in_tes!J145=0,"",RES_hhdet_in_tes!J145/RES_hhdet_in_fec!J145)</f>
        <v>2.2154089067528151</v>
      </c>
      <c r="K145" s="111">
        <f>IF(RES_hhdet_in_tes!K145=0,"",RES_hhdet_in_tes!K145/RES_hhdet_in_fec!K145)</f>
        <v>2.3233544155892254</v>
      </c>
      <c r="L145" s="111">
        <f>IF(RES_hhdet_in_tes!L145=0,"",RES_hhdet_in_tes!L145/RES_hhdet_in_fec!L145)</f>
        <v>2.4347337788150183</v>
      </c>
      <c r="M145" s="111">
        <f>IF(RES_hhdet_in_tes!M145=0,"",RES_hhdet_in_tes!M145/RES_hhdet_in_fec!M145)</f>
        <v>2.5709276873879707</v>
      </c>
      <c r="N145" s="111">
        <f>IF(RES_hhdet_in_tes!N145=0,"",RES_hhdet_in_tes!N145/RES_hhdet_in_fec!N145)</f>
        <v>2.7393090440730292</v>
      </c>
      <c r="O145" s="111">
        <f>IF(RES_hhdet_in_tes!O145=0,"",RES_hhdet_in_tes!O145/RES_hhdet_in_fec!O145)</f>
        <v>2.9424108376233651</v>
      </c>
      <c r="P145" s="111">
        <f>IF(RES_hhdet_in_tes!P145=0,"",RES_hhdet_in_tes!P145/RES_hhdet_in_fec!P145)</f>
        <v>3.1597539988381209</v>
      </c>
      <c r="Q145" s="111">
        <f>IF(RES_hhdet_in_tes!Q145=0,"",RES_hhdet_in_tes!Q145/RES_hhdet_in_fec!Q145)</f>
        <v>3.3287748254082943</v>
      </c>
      <c r="R145" s="111">
        <f>IF(RES_hhdet_in_tes!R145=0,"",RES_hhdet_in_tes!R145/RES_hhdet_in_fec!R145)</f>
        <v>3.3295679933632605</v>
      </c>
      <c r="S145" s="111">
        <f>IF(RES_hhdet_in_tes!S145=0,"",RES_hhdet_in_tes!S145/RES_hhdet_in_fec!S145)</f>
        <v>3.3296561231360347</v>
      </c>
      <c r="T145" s="111">
        <f>IF(RES_hhdet_in_tes!T145=0,"",RES_hhdet_in_tes!T145/RES_hhdet_in_fec!T145)</f>
        <v>3.3297540451057839</v>
      </c>
      <c r="U145" s="111">
        <f>IF(RES_hhdet_in_tes!U145=0,"",RES_hhdet_in_tes!U145/RES_hhdet_in_fec!U145)</f>
        <v>3.3298628472943932</v>
      </c>
      <c r="V145" s="111">
        <f>IF(RES_hhdet_in_tes!V145=0,"",RES_hhdet_in_tes!V145/RES_hhdet_in_fec!V145)</f>
        <v>3.3396550442692807</v>
      </c>
      <c r="W145" s="111">
        <f>IF(RES_hhdet_in_tes!W145=0,"",RES_hhdet_in_tes!W145/RES_hhdet_in_fec!W145)</f>
        <v>3.3918121655015896</v>
      </c>
      <c r="X145" s="111">
        <f>IF(RES_hhdet_in_tes!X145=0,"",RES_hhdet_in_tes!X145/RES_hhdet_in_fec!X145)</f>
        <v>3.4616657582722077</v>
      </c>
      <c r="Y145" s="111">
        <f>IF(RES_hhdet_in_tes!Y145=0,"",RES_hhdet_in_tes!Y145/RES_hhdet_in_fec!Y145)</f>
        <v>3.5418257663837247</v>
      </c>
      <c r="DA145" s="63" t="s">
        <v>3723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2.5196060960540163</v>
      </c>
      <c r="D146" s="124">
        <f>IF(RES_hhdet_in_tes!D146=0,"",RES_hhdet_in_tes!D146/RES_hhdet_in_fec!D146)</f>
        <v>2.6329550058978417</v>
      </c>
      <c r="E146" s="124">
        <f>IF(RES_hhdet_in_tes!E146=0,"",RES_hhdet_in_tes!E146/RES_hhdet_in_fec!E146)</f>
        <v>2.7480032338588898</v>
      </c>
      <c r="F146" s="124">
        <f>IF(RES_hhdet_in_tes!F146=0,"",RES_hhdet_in_tes!F146/RES_hhdet_in_fec!F146)</f>
        <v>2.8639754784385802</v>
      </c>
      <c r="G146" s="124">
        <f>IF(RES_hhdet_in_tes!G146=0,"",RES_hhdet_in_tes!G146/RES_hhdet_in_fec!G146)</f>
        <v>2.9815436044992674</v>
      </c>
      <c r="H146" s="124">
        <f>IF(RES_hhdet_in_tes!H146=0,"",RES_hhdet_in_tes!H146/RES_hhdet_in_fec!H146)</f>
        <v>3.1006020206745131</v>
      </c>
      <c r="I146" s="124">
        <f>IF(RES_hhdet_in_tes!I146=0,"",RES_hhdet_in_tes!I146/RES_hhdet_in_fec!I146)</f>
        <v>3.2212915626098484</v>
      </c>
      <c r="J146" s="124">
        <f>IF(RES_hhdet_in_tes!J146=0,"",RES_hhdet_in_tes!J146/RES_hhdet_in_fec!J146)</f>
        <v>3.3442434450801035</v>
      </c>
      <c r="K146" s="124">
        <f>IF(RES_hhdet_in_tes!K146=0,"",RES_hhdet_in_tes!K146/RES_hhdet_in_fec!K146)</f>
        <v>3.4699576428175161</v>
      </c>
      <c r="L146" s="124">
        <f>IF(RES_hhdet_in_tes!L146=0,"",RES_hhdet_in_tes!L146/RES_hhdet_in_fec!L146)</f>
        <v>3.5985004578526185</v>
      </c>
      <c r="M146" s="124">
        <f>IF(RES_hhdet_in_tes!M146=0,"",RES_hhdet_in_tes!M146/RES_hhdet_in_fec!M146)</f>
        <v>3.7458010490117886</v>
      </c>
      <c r="N146" s="124">
        <f>IF(RES_hhdet_in_tes!N146=0,"",RES_hhdet_in_tes!N146/RES_hhdet_in_fec!N146)</f>
        <v>3.9165880522410781</v>
      </c>
      <c r="O146" s="124">
        <f>IF(RES_hhdet_in_tes!O146=0,"",RES_hhdet_in_tes!O146/RES_hhdet_in_fec!O146)</f>
        <v>4.1105568004186619</v>
      </c>
      <c r="P146" s="124">
        <f>IF(RES_hhdet_in_tes!P146=0,"",RES_hhdet_in_tes!P146/RES_hhdet_in_fec!P146)</f>
        <v>4.308830254356768</v>
      </c>
      <c r="Q146" s="124">
        <f>IF(RES_hhdet_in_tes!Q146=0,"",RES_hhdet_in_tes!Q146/RES_hhdet_in_fec!Q146)</f>
        <v>4.4610020902864758</v>
      </c>
      <c r="R146" s="124">
        <f>IF(RES_hhdet_in_tes!R146=0,"",RES_hhdet_in_tes!R146/RES_hhdet_in_fec!R146)</f>
        <v>4.4939743974502226</v>
      </c>
      <c r="S146" s="124">
        <f>IF(RES_hhdet_in_tes!S146=0,"",RES_hhdet_in_tes!S146/RES_hhdet_in_fec!S146)</f>
        <v>4.497637987135084</v>
      </c>
      <c r="T146" s="124">
        <f>IF(RES_hhdet_in_tes!T146=0,"",RES_hhdet_in_tes!T146/RES_hhdet_in_fec!T146)</f>
        <v>4.5017086423404846</v>
      </c>
      <c r="U146" s="124">
        <f>IF(RES_hhdet_in_tes!U146=0,"",RES_hhdet_in_tes!U146/RES_hhdet_in_fec!U146)</f>
        <v>4.5062315925687084</v>
      </c>
      <c r="V146" s="124">
        <f>IF(RES_hhdet_in_tes!V146=0,"",RES_hhdet_in_tes!V146/RES_hhdet_in_fec!V146)</f>
        <v>4.5191560878574197</v>
      </c>
      <c r="W146" s="124">
        <f>IF(RES_hhdet_in_tes!W146=0,"",RES_hhdet_in_tes!W146/RES_hhdet_in_fec!W146)</f>
        <v>4.5615767876266009</v>
      </c>
      <c r="X146" s="124">
        <f>IF(RES_hhdet_in_tes!X146=0,"",RES_hhdet_in_tes!X146/RES_hhdet_in_fec!X146)</f>
        <v>4.6111538341227813</v>
      </c>
      <c r="Y146" s="124">
        <f>IF(RES_hhdet_in_tes!Y146=0,"",RES_hhdet_in_tes!Y146/RES_hhdet_in_fec!Y146)</f>
        <v>4.6670359781518878</v>
      </c>
      <c r="DA146" s="130" t="s">
        <v>3724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2.5196060960540163</v>
      </c>
      <c r="D147" s="111">
        <f>IF(RES_hhdet_in_tes!D147=0,"",RES_hhdet_in_tes!D147/RES_hhdet_in_fec!D147)</f>
        <v>2.6329550058978417</v>
      </c>
      <c r="E147" s="111">
        <f>IF(RES_hhdet_in_tes!E147=0,"",RES_hhdet_in_tes!E147/RES_hhdet_in_fec!E147)</f>
        <v>2.7480032338588898</v>
      </c>
      <c r="F147" s="111">
        <f>IF(RES_hhdet_in_tes!F147=0,"",RES_hhdet_in_tes!F147/RES_hhdet_in_fec!F147)</f>
        <v>2.8639754784385802</v>
      </c>
      <c r="G147" s="111">
        <f>IF(RES_hhdet_in_tes!G147=0,"",RES_hhdet_in_tes!G147/RES_hhdet_in_fec!G147)</f>
        <v>2.9815436044992674</v>
      </c>
      <c r="H147" s="111">
        <f>IF(RES_hhdet_in_tes!H147=0,"",RES_hhdet_in_tes!H147/RES_hhdet_in_fec!H147)</f>
        <v>3.1006020206745131</v>
      </c>
      <c r="I147" s="111">
        <f>IF(RES_hhdet_in_tes!I147=0,"",RES_hhdet_in_tes!I147/RES_hhdet_in_fec!I147)</f>
        <v>3.2212915626098484</v>
      </c>
      <c r="J147" s="111">
        <f>IF(RES_hhdet_in_tes!J147=0,"",RES_hhdet_in_tes!J147/RES_hhdet_in_fec!J147)</f>
        <v>3.3442434450801035</v>
      </c>
      <c r="K147" s="111">
        <f>IF(RES_hhdet_in_tes!K147=0,"",RES_hhdet_in_tes!K147/RES_hhdet_in_fec!K147)</f>
        <v>3.4699576428175161</v>
      </c>
      <c r="L147" s="111">
        <f>IF(RES_hhdet_in_tes!L147=0,"",RES_hhdet_in_tes!L147/RES_hhdet_in_fec!L147)</f>
        <v>3.5985004578526185</v>
      </c>
      <c r="M147" s="111">
        <f>IF(RES_hhdet_in_tes!M147=0,"",RES_hhdet_in_tes!M147/RES_hhdet_in_fec!M147)</f>
        <v>3.7458010490117886</v>
      </c>
      <c r="N147" s="111">
        <f>IF(RES_hhdet_in_tes!N147=0,"",RES_hhdet_in_tes!N147/RES_hhdet_in_fec!N147)</f>
        <v>3.9165880522410781</v>
      </c>
      <c r="O147" s="111">
        <f>IF(RES_hhdet_in_tes!O147=0,"",RES_hhdet_in_tes!O147/RES_hhdet_in_fec!O147)</f>
        <v>4.1105568004186619</v>
      </c>
      <c r="P147" s="111">
        <f>IF(RES_hhdet_in_tes!P147=0,"",RES_hhdet_in_tes!P147/RES_hhdet_in_fec!P147)</f>
        <v>4.308830254356768</v>
      </c>
      <c r="Q147" s="111">
        <f>IF(RES_hhdet_in_tes!Q147=0,"",RES_hhdet_in_tes!Q147/RES_hhdet_in_fec!Q147)</f>
        <v>4.4610020902864758</v>
      </c>
      <c r="R147" s="111">
        <f>IF(RES_hhdet_in_tes!R147=0,"",RES_hhdet_in_tes!R147/RES_hhdet_in_fec!R147)</f>
        <v>4.4939743974502226</v>
      </c>
      <c r="S147" s="111">
        <f>IF(RES_hhdet_in_tes!S147=0,"",RES_hhdet_in_tes!S147/RES_hhdet_in_fec!S147)</f>
        <v>4.497637987135084</v>
      </c>
      <c r="T147" s="111">
        <f>IF(RES_hhdet_in_tes!T147=0,"",RES_hhdet_in_tes!T147/RES_hhdet_in_fec!T147)</f>
        <v>4.5017086423404846</v>
      </c>
      <c r="U147" s="111">
        <f>IF(RES_hhdet_in_tes!U147=0,"",RES_hhdet_in_tes!U147/RES_hhdet_in_fec!U147)</f>
        <v>4.5062315925687084</v>
      </c>
      <c r="V147" s="111">
        <f>IF(RES_hhdet_in_tes!V147=0,"",RES_hhdet_in_tes!V147/RES_hhdet_in_fec!V147)</f>
        <v>4.5191560878574197</v>
      </c>
      <c r="W147" s="111">
        <f>IF(RES_hhdet_in_tes!W147=0,"",RES_hhdet_in_tes!W147/RES_hhdet_in_fec!W147)</f>
        <v>4.5615767876266009</v>
      </c>
      <c r="X147" s="111">
        <f>IF(RES_hhdet_in_tes!X147=0,"",RES_hhdet_in_tes!X147/RES_hhdet_in_fec!X147)</f>
        <v>4.6111538341227813</v>
      </c>
      <c r="Y147" s="111">
        <f>IF(RES_hhdet_in_tes!Y147=0,"",RES_hhdet_in_tes!Y147/RES_hhdet_in_fec!Y147)</f>
        <v>4.6670359781518878</v>
      </c>
      <c r="DA147" s="63" t="s">
        <v>3725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0.64420580355045132</v>
      </c>
      <c r="D148" s="124">
        <f>IF(RES_hhdet_in_tes!D148=0,"",RES_hhdet_in_tes!D148/RES_hhdet_in_fec!D148)</f>
        <v>0.64857998915340476</v>
      </c>
      <c r="E148" s="124">
        <f>IF(RES_hhdet_in_tes!E148=0,"",RES_hhdet_in_tes!E148/RES_hhdet_in_fec!E148)</f>
        <v>0.6481798291384554</v>
      </c>
      <c r="F148" s="124">
        <f>IF(RES_hhdet_in_tes!F148=0,"",RES_hhdet_in_tes!F148/RES_hhdet_in_fec!F148)</f>
        <v>0.6493147723731415</v>
      </c>
      <c r="G148" s="124">
        <f>IF(RES_hhdet_in_tes!G148=0,"",RES_hhdet_in_tes!G148/RES_hhdet_in_fec!G148)</f>
        <v>0.65463103023171831</v>
      </c>
      <c r="H148" s="124">
        <f>IF(RES_hhdet_in_tes!H148=0,"",RES_hhdet_in_tes!H148/RES_hhdet_in_fec!H148)</f>
        <v>0.65571830374069295</v>
      </c>
      <c r="I148" s="124">
        <f>IF(RES_hhdet_in_tes!I148=0,"",RES_hhdet_in_tes!I148/RES_hhdet_in_fec!I148)</f>
        <v>0.68884957002429836</v>
      </c>
      <c r="J148" s="124">
        <f>IF(RES_hhdet_in_tes!J148=0,"",RES_hhdet_in_tes!J148/RES_hhdet_in_fec!J148)</f>
        <v>0.66919974971387719</v>
      </c>
      <c r="K148" s="124">
        <f>IF(RES_hhdet_in_tes!K148=0,"",RES_hhdet_in_tes!K148/RES_hhdet_in_fec!K148)</f>
        <v>0.66116633455886642</v>
      </c>
      <c r="L148" s="124">
        <f>IF(RES_hhdet_in_tes!L148=0,"",RES_hhdet_in_tes!L148/RES_hhdet_in_fec!L148)</f>
        <v>0.67014905884506482</v>
      </c>
      <c r="M148" s="124">
        <f>IF(RES_hhdet_in_tes!M148=0,"",RES_hhdet_in_tes!M148/RES_hhdet_in_fec!M148)</f>
        <v>0.67389479136855945</v>
      </c>
      <c r="N148" s="124">
        <f>IF(RES_hhdet_in_tes!N148=0,"",RES_hhdet_in_tes!N148/RES_hhdet_in_fec!N148)</f>
        <v>0.68533479454359691</v>
      </c>
      <c r="O148" s="124">
        <f>IF(RES_hhdet_in_tes!O148=0,"",RES_hhdet_in_tes!O148/RES_hhdet_in_fec!O148)</f>
        <v>0.69991520581088229</v>
      </c>
      <c r="P148" s="124">
        <f>IF(RES_hhdet_in_tes!P148=0,"",RES_hhdet_in_tes!P148/RES_hhdet_in_fec!P148)</f>
        <v>0.72241758808176504</v>
      </c>
      <c r="Q148" s="124">
        <f>IF(RES_hhdet_in_tes!Q148=0,"",RES_hhdet_in_tes!Q148/RES_hhdet_in_fec!Q148)</f>
        <v>0.73992055992441863</v>
      </c>
      <c r="R148" s="124">
        <f>IF(RES_hhdet_in_tes!R148=0,"",RES_hhdet_in_tes!R148/RES_hhdet_in_fec!R148)</f>
        <v>0.74770578919433794</v>
      </c>
      <c r="S148" s="124">
        <f>IF(RES_hhdet_in_tes!S148=0,"",RES_hhdet_in_tes!S148/RES_hhdet_in_fec!S148)</f>
        <v>0.75960951451841474</v>
      </c>
      <c r="T148" s="124">
        <f>IF(RES_hhdet_in_tes!T148=0,"",RES_hhdet_in_tes!T148/RES_hhdet_in_fec!T148)</f>
        <v>0.77142606758094556</v>
      </c>
      <c r="U148" s="124">
        <f>IF(RES_hhdet_in_tes!U148=0,"",RES_hhdet_in_tes!U148/RES_hhdet_in_fec!U148)</f>
        <v>0.7838435019676141</v>
      </c>
      <c r="V148" s="124">
        <f>IF(RES_hhdet_in_tes!V148=0,"",RES_hhdet_in_tes!V148/RES_hhdet_in_fec!V148)</f>
        <v>0.79652486941678047</v>
      </c>
      <c r="W148" s="124">
        <f>IF(RES_hhdet_in_tes!W148=0,"",RES_hhdet_in_tes!W148/RES_hhdet_in_fec!W148)</f>
        <v>0.80749166876919387</v>
      </c>
      <c r="X148" s="124">
        <f>IF(RES_hhdet_in_tes!X148=0,"",RES_hhdet_in_tes!X148/RES_hhdet_in_fec!X148)</f>
        <v>0.81936532354710556</v>
      </c>
      <c r="Y148" s="124">
        <f>IF(RES_hhdet_in_tes!Y148=0,"",RES_hhdet_in_tes!Y148/RES_hhdet_in_fec!Y148)</f>
        <v>0.82843962845318553</v>
      </c>
      <c r="DA148" s="130" t="s">
        <v>3726</v>
      </c>
    </row>
    <row r="149" spans="1:105" ht="12" customHeight="1" x14ac:dyDescent="0.25">
      <c r="A149" s="97" t="s">
        <v>124</v>
      </c>
      <c r="B149" s="111"/>
      <c r="C149" s="111" t="str">
        <f>IF(RES_hhdet_in_tes!C149=0,"",RES_hhdet_in_tes!C149/RES_hhdet_in_fec!C149)</f>
        <v/>
      </c>
      <c r="D149" s="111">
        <f>IF(RES_hhdet_in_tes!D149=0,"",RES_hhdet_in_tes!D149/RES_hhdet_in_fec!D149)</f>
        <v>0.71483403588529881</v>
      </c>
      <c r="E149" s="111">
        <f>IF(RES_hhdet_in_tes!E149=0,"",RES_hhdet_in_tes!E149/RES_hhdet_in_fec!E149)</f>
        <v>0.71691166783312354</v>
      </c>
      <c r="F149" s="111">
        <f>IF(RES_hhdet_in_tes!F149=0,"",RES_hhdet_in_tes!F149/RES_hhdet_in_fec!F149)</f>
        <v>0.71902387543513901</v>
      </c>
      <c r="G149" s="111">
        <f>IF(RES_hhdet_in_tes!G149=0,"",RES_hhdet_in_tes!G149/RES_hhdet_in_fec!G149)</f>
        <v>0.72136959209170692</v>
      </c>
      <c r="H149" s="111">
        <f>IF(RES_hhdet_in_tes!H149=0,"",RES_hhdet_in_tes!H149/RES_hhdet_in_fec!H149)</f>
        <v>0.72392447088718681</v>
      </c>
      <c r="I149" s="111">
        <f>IF(RES_hhdet_in_tes!I149=0,"",RES_hhdet_in_tes!I149/RES_hhdet_in_fec!I149)</f>
        <v>0.72673752901724076</v>
      </c>
      <c r="J149" s="111">
        <f>IF(RES_hhdet_in_tes!J149=0,"",RES_hhdet_in_tes!J149/RES_hhdet_in_fec!J149)</f>
        <v>0.73000957263098298</v>
      </c>
      <c r="K149" s="111">
        <f>IF(RES_hhdet_in_tes!K149=0,"",RES_hhdet_in_tes!K149/RES_hhdet_in_fec!K149)</f>
        <v>0.73391133977345946</v>
      </c>
      <c r="L149" s="111">
        <f>IF(RES_hhdet_in_tes!L149=0,"",RES_hhdet_in_tes!L149/RES_hhdet_in_fec!L149)</f>
        <v>0.73848850987162462</v>
      </c>
      <c r="M149" s="111">
        <f>IF(RES_hhdet_in_tes!M149=0,"",RES_hhdet_in_tes!M149/RES_hhdet_in_fec!M149)</f>
        <v>0.74781936134755811</v>
      </c>
      <c r="N149" s="111">
        <f>IF(RES_hhdet_in_tes!N149=0,"",RES_hhdet_in_tes!N149/RES_hhdet_in_fec!N149)</f>
        <v>0.7632002218776105</v>
      </c>
      <c r="O149" s="111">
        <f>IF(RES_hhdet_in_tes!O149=0,"",RES_hhdet_in_tes!O149/RES_hhdet_in_fec!O149)</f>
        <v>0.78568613184968261</v>
      </c>
      <c r="P149" s="111">
        <f>IF(RES_hhdet_in_tes!P149=0,"",RES_hhdet_in_tes!P149/RES_hhdet_in_fec!P149)</f>
        <v>0.81295272341037406</v>
      </c>
      <c r="Q149" s="111">
        <f>IF(RES_hhdet_in_tes!Q149=0,"",RES_hhdet_in_tes!Q149/RES_hhdet_in_fec!Q149)</f>
        <v>0.83750251491021288</v>
      </c>
      <c r="R149" s="111">
        <f>IF(RES_hhdet_in_tes!R149=0,"",RES_hhdet_in_tes!R149/RES_hhdet_in_fec!R149)</f>
        <v>0.85342987789708635</v>
      </c>
      <c r="S149" s="111">
        <f>IF(RES_hhdet_in_tes!S149=0,"",RES_hhdet_in_tes!S149/RES_hhdet_in_fec!S149)</f>
        <v>0.86825977079635308</v>
      </c>
      <c r="T149" s="111">
        <f>IF(RES_hhdet_in_tes!T149=0,"",RES_hhdet_in_tes!T149/RES_hhdet_in_fec!T149)</f>
        <v>0.88155492278950831</v>
      </c>
      <c r="U149" s="111">
        <f>IF(RES_hhdet_in_tes!U149=0,"",RES_hhdet_in_tes!U149/RES_hhdet_in_fec!U149)</f>
        <v>0.8928780630580927</v>
      </c>
      <c r="V149" s="111">
        <f>IF(RES_hhdet_in_tes!V149=0,"",RES_hhdet_in_tes!V149/RES_hhdet_in_fec!V149)</f>
        <v>0.90179192078362813</v>
      </c>
      <c r="W149" s="111">
        <f>IF(RES_hhdet_in_tes!W149=0,"",RES_hhdet_in_tes!W149/RES_hhdet_in_fec!W149)</f>
        <v>0.90727085015571329</v>
      </c>
      <c r="X149" s="111">
        <f>IF(RES_hhdet_in_tes!X149=0,"",RES_hhdet_in_tes!X149/RES_hhdet_in_fec!X149)</f>
        <v>0.90904256115934334</v>
      </c>
      <c r="Y149" s="111">
        <f>IF(RES_hhdet_in_tes!Y149=0,"",RES_hhdet_in_tes!Y149/RES_hhdet_in_fec!Y149)</f>
        <v>0.90993971224798442</v>
      </c>
      <c r="DA149" s="63" t="s">
        <v>3727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>
        <f>IF(RES_hhdet_in_tes!E150=0,"",RES_hhdet_in_tes!E150/RES_hhdet_in_fec!E150)</f>
        <v>0.7943629066098451</v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>
        <f>IF(RES_hhdet_in_tes!I150=0,"",RES_hhdet_in_tes!I150/RES_hhdet_in_fec!I150)</f>
        <v>0.81211335219983072</v>
      </c>
      <c r="J150" s="111">
        <f>IF(RES_hhdet_in_tes!J150=0,"",RES_hhdet_in_tes!J150/RES_hhdet_in_fec!J150)</f>
        <v>0.81589447554348804</v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 t="str">
        <f>IF(RES_hhdet_in_tes!M150=0,"",RES_hhdet_in_tes!M150/RES_hhdet_in_fec!M150)</f>
        <v/>
      </c>
      <c r="N150" s="111" t="str">
        <f>IF(RES_hhdet_in_tes!N150=0,"",RES_hhdet_in_tes!N150/RES_hhdet_in_fec!N150)</f>
        <v/>
      </c>
      <c r="O150" s="111" t="str">
        <f>IF(RES_hhdet_in_tes!O150=0,"",RES_hhdet_in_tes!O150/RES_hhdet_in_fec!O150)</f>
        <v/>
      </c>
      <c r="P150" s="111">
        <f>IF(RES_hhdet_in_tes!P150=0,"",RES_hhdet_in_tes!P150/RES_hhdet_in_fec!P150)</f>
        <v>0.87536425226618486</v>
      </c>
      <c r="Q150" s="111" t="str">
        <f>IF(RES_hhdet_in_tes!Q150=0,"",RES_hhdet_in_tes!Q150/RES_hhdet_in_fec!Q150)</f>
        <v/>
      </c>
      <c r="R150" s="111" t="str">
        <f>IF(RES_hhdet_in_tes!R150=0,"",RES_hhdet_in_tes!R150/RES_hhdet_in_fec!R150)</f>
        <v/>
      </c>
      <c r="S150" s="111" t="str">
        <f>IF(RES_hhdet_in_tes!S150=0,"",RES_hhdet_in_tes!S150/RES_hhdet_in_fec!S150)</f>
        <v/>
      </c>
      <c r="T150" s="111" t="str">
        <f>IF(RES_hhdet_in_tes!T150=0,"",RES_hhdet_in_tes!T150/RES_hhdet_in_fec!T150)</f>
        <v/>
      </c>
      <c r="U150" s="111">
        <f>IF(RES_hhdet_in_tes!U150=0,"",RES_hhdet_in_tes!U150/RES_hhdet_in_fec!U150)</f>
        <v>0.92345074486913836</v>
      </c>
      <c r="V150" s="111">
        <f>IF(RES_hhdet_in_tes!V150=0,"",RES_hhdet_in_tes!V150/RES_hhdet_in_fec!V150)</f>
        <v>0.93035145216048498</v>
      </c>
      <c r="W150" s="111">
        <f>IF(RES_hhdet_in_tes!W150=0,"",RES_hhdet_in_tes!W150/RES_hhdet_in_fec!W150)</f>
        <v>0.93154140889752368</v>
      </c>
      <c r="X150" s="111">
        <f>IF(RES_hhdet_in_tes!X150=0,"",RES_hhdet_in_tes!X150/RES_hhdet_in_fec!X150)</f>
        <v>0.93256001490216411</v>
      </c>
      <c r="Y150" s="111">
        <f>IF(RES_hhdet_in_tes!Y150=0,"",RES_hhdet_in_tes!Y150/RES_hhdet_in_fec!Y150)</f>
        <v>0.93267068552192078</v>
      </c>
      <c r="DA150" s="63" t="s">
        <v>3728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>
        <f>IF(RES_hhdet_in_tes!E151=0,"",RES_hhdet_in_tes!E151/RES_hhdet_in_fec!E151)</f>
        <v>0.71691166783312354</v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>
        <f>IF(RES_hhdet_in_tes!I151=0,"",RES_hhdet_in_tes!I151/RES_hhdet_in_fec!I151)</f>
        <v>0.72673752901724076</v>
      </c>
      <c r="J151" s="112">
        <f>IF(RES_hhdet_in_tes!J151=0,"",RES_hhdet_in_tes!J151/RES_hhdet_in_fec!J151)</f>
        <v>0.73000957263098298</v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 t="str">
        <f>IF(RES_hhdet_in_tes!M151=0,"",RES_hhdet_in_tes!M151/RES_hhdet_in_fec!M151)</f>
        <v/>
      </c>
      <c r="N151" s="112" t="str">
        <f>IF(RES_hhdet_in_tes!N151=0,"",RES_hhdet_in_tes!N151/RES_hhdet_in_fec!N151)</f>
        <v/>
      </c>
      <c r="O151" s="112" t="str">
        <f>IF(RES_hhdet_in_tes!O151=0,"",RES_hhdet_in_tes!O151/RES_hhdet_in_fec!O151)</f>
        <v/>
      </c>
      <c r="P151" s="112">
        <f>IF(RES_hhdet_in_tes!P151=0,"",RES_hhdet_in_tes!P151/RES_hhdet_in_fec!P151)</f>
        <v>0.81295272341037406</v>
      </c>
      <c r="Q151" s="112" t="str">
        <f>IF(RES_hhdet_in_tes!Q151=0,"",RES_hhdet_in_tes!Q151/RES_hhdet_in_fec!Q151)</f>
        <v/>
      </c>
      <c r="R151" s="112" t="str">
        <f>IF(RES_hhdet_in_tes!R151=0,"",RES_hhdet_in_tes!R151/RES_hhdet_in_fec!R151)</f>
        <v/>
      </c>
      <c r="S151" s="112" t="str">
        <f>IF(RES_hhdet_in_tes!S151=0,"",RES_hhdet_in_tes!S151/RES_hhdet_in_fec!S151)</f>
        <v/>
      </c>
      <c r="T151" s="112" t="str">
        <f>IF(RES_hhdet_in_tes!T151=0,"",RES_hhdet_in_tes!T151/RES_hhdet_in_fec!T151)</f>
        <v/>
      </c>
      <c r="U151" s="112">
        <f>IF(RES_hhdet_in_tes!U151=0,"",RES_hhdet_in_tes!U151/RES_hhdet_in_fec!U151)</f>
        <v>0.8928780630580927</v>
      </c>
      <c r="V151" s="112">
        <f>IF(RES_hhdet_in_tes!V151=0,"",RES_hhdet_in_tes!V151/RES_hhdet_in_fec!V151)</f>
        <v>0.90179192078362824</v>
      </c>
      <c r="W151" s="112">
        <f>IF(RES_hhdet_in_tes!W151=0,"",RES_hhdet_in_tes!W151/RES_hhdet_in_fec!W151)</f>
        <v>0.90727085015571329</v>
      </c>
      <c r="X151" s="112">
        <f>IF(RES_hhdet_in_tes!X151=0,"",RES_hhdet_in_tes!X151/RES_hhdet_in_fec!X151)</f>
        <v>0.90904256115934334</v>
      </c>
      <c r="Y151" s="112">
        <f>IF(RES_hhdet_in_tes!Y151=0,"",RES_hhdet_in_tes!Y151/RES_hhdet_in_fec!Y151)</f>
        <v>0.90993971224798431</v>
      </c>
      <c r="DA151" s="131" t="s">
        <v>3729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>
        <f>IF(RES_hhdet_in_tes!E152=0,"",RES_hhdet_in_tes!E152/RES_hhdet_in_fec!E152)</f>
        <v>1</v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>
        <f>IF(RES_hhdet_in_tes!I152=0,"",RES_hhdet_in_tes!I152/RES_hhdet_in_fec!I152)</f>
        <v>1</v>
      </c>
      <c r="J152" s="113">
        <f>IF(RES_hhdet_in_tes!J152=0,"",RES_hhdet_in_tes!J152/RES_hhdet_in_fec!J152)</f>
        <v>1</v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 t="str">
        <f>IF(RES_hhdet_in_tes!M152=0,"",RES_hhdet_in_tes!M152/RES_hhdet_in_fec!M152)</f>
        <v/>
      </c>
      <c r="N152" s="113" t="str">
        <f>IF(RES_hhdet_in_tes!N152=0,"",RES_hhdet_in_tes!N152/RES_hhdet_in_fec!N152)</f>
        <v/>
      </c>
      <c r="O152" s="113" t="str">
        <f>IF(RES_hhdet_in_tes!O152=0,"",RES_hhdet_in_tes!O152/RES_hhdet_in_fec!O152)</f>
        <v/>
      </c>
      <c r="P152" s="113">
        <f>IF(RES_hhdet_in_tes!P152=0,"",RES_hhdet_in_tes!P152/RES_hhdet_in_fec!P152)</f>
        <v>1</v>
      </c>
      <c r="Q152" s="113" t="str">
        <f>IF(RES_hhdet_in_tes!Q152=0,"",RES_hhdet_in_tes!Q152/RES_hhdet_in_fec!Q152)</f>
        <v/>
      </c>
      <c r="R152" s="113" t="str">
        <f>IF(RES_hhdet_in_tes!R152=0,"",RES_hhdet_in_tes!R152/RES_hhdet_in_fec!R152)</f>
        <v/>
      </c>
      <c r="S152" s="113" t="str">
        <f>IF(RES_hhdet_in_tes!S152=0,"",RES_hhdet_in_tes!S152/RES_hhdet_in_fec!S152)</f>
        <v/>
      </c>
      <c r="T152" s="113" t="str">
        <f>IF(RES_hhdet_in_tes!T152=0,"",RES_hhdet_in_tes!T152/RES_hhdet_in_fec!T152)</f>
        <v/>
      </c>
      <c r="U152" s="113">
        <f>IF(RES_hhdet_in_tes!U152=0,"",RES_hhdet_in_tes!U152/RES_hhdet_in_fec!U152)</f>
        <v>1</v>
      </c>
      <c r="V152" s="113">
        <f>IF(RES_hhdet_in_tes!V152=0,"",RES_hhdet_in_tes!V152/RES_hhdet_in_fec!V152)</f>
        <v>1</v>
      </c>
      <c r="W152" s="113">
        <f>IF(RES_hhdet_in_tes!W152=0,"",RES_hhdet_in_tes!W152/RES_hhdet_in_fec!W152)</f>
        <v>1</v>
      </c>
      <c r="X152" s="113">
        <f>IF(RES_hhdet_in_tes!X152=0,"",RES_hhdet_in_tes!X152/RES_hhdet_in_fec!X152)</f>
        <v>1</v>
      </c>
      <c r="Y152" s="113">
        <f>IF(RES_hhdet_in_tes!Y152=0,"",RES_hhdet_in_tes!Y152/RES_hhdet_in_fec!Y152)</f>
        <v>1</v>
      </c>
      <c r="DA152" s="132" t="s">
        <v>3730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0.63777735990167705</v>
      </c>
      <c r="D153" s="112">
        <f>IF(RES_hhdet_in_tes!D153=0,"",RES_hhdet_in_tes!D153/RES_hhdet_in_fec!D153)</f>
        <v>0.63931953178660617</v>
      </c>
      <c r="E153" s="112">
        <f>IF(RES_hhdet_in_tes!E153=0,"",RES_hhdet_in_tes!E153/RES_hhdet_in_fec!E153)</f>
        <v>0.64100782805280176</v>
      </c>
      <c r="F153" s="112">
        <f>IF(RES_hhdet_in_tes!F153=0,"",RES_hhdet_in_tes!F153/RES_hhdet_in_fec!F153)</f>
        <v>0.64271649442061296</v>
      </c>
      <c r="G153" s="112">
        <f>IF(RES_hhdet_in_tes!G153=0,"",RES_hhdet_in_tes!G153/RES_hhdet_in_fec!G153)</f>
        <v>0.64456087295687747</v>
      </c>
      <c r="H153" s="112">
        <f>IF(RES_hhdet_in_tes!H153=0,"",RES_hhdet_in_tes!H153/RES_hhdet_in_fec!H153)</f>
        <v>0.64652794401758096</v>
      </c>
      <c r="I153" s="112">
        <f>IF(RES_hhdet_in_tes!I153=0,"",RES_hhdet_in_tes!I153/RES_hhdet_in_fec!I153)</f>
        <v>0.64864762132245912</v>
      </c>
      <c r="J153" s="112">
        <f>IF(RES_hhdet_in_tes!J153=0,"",RES_hhdet_in_tes!J153/RES_hhdet_in_fec!J153)</f>
        <v>0.65103984982445628</v>
      </c>
      <c r="K153" s="112">
        <f>IF(RES_hhdet_in_tes!K153=0,"",RES_hhdet_in_tes!K153/RES_hhdet_in_fec!K153)</f>
        <v>0.65381059064317548</v>
      </c>
      <c r="L153" s="112">
        <f>IF(RES_hhdet_in_tes!L153=0,"",RES_hhdet_in_tes!L153/RES_hhdet_in_fec!L153)</f>
        <v>0.65699627514746251</v>
      </c>
      <c r="M153" s="112">
        <f>IF(RES_hhdet_in_tes!M153=0,"",RES_hhdet_in_tes!M153/RES_hhdet_in_fec!M153)</f>
        <v>0.66305264508820161</v>
      </c>
      <c r="N153" s="112">
        <f>IF(RES_hhdet_in_tes!N153=0,"",RES_hhdet_in_tes!N153/RES_hhdet_in_fec!N153)</f>
        <v>0.67303905367158412</v>
      </c>
      <c r="O153" s="112">
        <f>IF(RES_hhdet_in_tes!O153=0,"",RES_hhdet_in_tes!O153/RES_hhdet_in_fec!O153)</f>
        <v>0.68826702861600153</v>
      </c>
      <c r="P153" s="112">
        <f>IF(RES_hhdet_in_tes!P153=0,"",RES_hhdet_in_tes!P153/RES_hhdet_in_fec!P153)</f>
        <v>0.7080146072900888</v>
      </c>
      <c r="Q153" s="112">
        <f>IF(RES_hhdet_in_tes!Q153=0,"",RES_hhdet_in_tes!Q153/RES_hhdet_in_fec!Q153)</f>
        <v>0.72706681922615402</v>
      </c>
      <c r="R153" s="112">
        <f>IF(RES_hhdet_in_tes!R153=0,"",RES_hhdet_in_tes!R153/RES_hhdet_in_fec!R153)</f>
        <v>0.73996020084305025</v>
      </c>
      <c r="S153" s="112">
        <f>IF(RES_hhdet_in_tes!S153=0,"",RES_hhdet_in_tes!S153/RES_hhdet_in_fec!S153)</f>
        <v>0.75245166521505502</v>
      </c>
      <c r="T153" s="112">
        <f>IF(RES_hhdet_in_tes!T153=0,"",RES_hhdet_in_tes!T153/RES_hhdet_in_fec!T153)</f>
        <v>0.7648461891418219</v>
      </c>
      <c r="U153" s="112">
        <f>IF(RES_hhdet_in_tes!U153=0,"",RES_hhdet_in_tes!U153/RES_hhdet_in_fec!U153)</f>
        <v>0.77726837134583748</v>
      </c>
      <c r="V153" s="112">
        <f>IF(RES_hhdet_in_tes!V153=0,"",RES_hhdet_in_tes!V153/RES_hhdet_in_fec!V153)</f>
        <v>0.78947172537227106</v>
      </c>
      <c r="W153" s="112">
        <f>IF(RES_hhdet_in_tes!W153=0,"",RES_hhdet_in_tes!W153/RES_hhdet_in_fec!W153)</f>
        <v>0.80061743604394375</v>
      </c>
      <c r="X153" s="112">
        <f>IF(RES_hhdet_in_tes!X153=0,"",RES_hhdet_in_tes!X153/RES_hhdet_in_fec!X153)</f>
        <v>0.81282671540505469</v>
      </c>
      <c r="Y153" s="112">
        <f>IF(RES_hhdet_in_tes!Y153=0,"",RES_hhdet_in_tes!Y153/RES_hhdet_in_fec!Y153)</f>
        <v>0.82421723096742872</v>
      </c>
      <c r="DA153" s="131" t="s">
        <v>3731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0.71596221903551638</v>
      </c>
      <c r="D154" s="113">
        <f>IF(RES_hhdet_in_tes!D154=0,"",RES_hhdet_in_tes!D154/RES_hhdet_in_fec!D154)</f>
        <v>0.72150583809205981</v>
      </c>
      <c r="E154" s="113">
        <f>IF(RES_hhdet_in_tes!E154=0,"",RES_hhdet_in_tes!E154/RES_hhdet_in_fec!E154)</f>
        <v>0.73149140416056113</v>
      </c>
      <c r="F154" s="113">
        <f>IF(RES_hhdet_in_tes!F154=0,"",RES_hhdet_in_tes!F154/RES_hhdet_in_fec!F154)</f>
        <v>0.73178939004428445</v>
      </c>
      <c r="G154" s="113">
        <f>IF(RES_hhdet_in_tes!G154=0,"",RES_hhdet_in_tes!G154/RES_hhdet_in_fec!G154)</f>
        <v>0.75097901729076966</v>
      </c>
      <c r="H154" s="113">
        <f>IF(RES_hhdet_in_tes!H154=0,"",RES_hhdet_in_tes!H154/RES_hhdet_in_fec!H154)</f>
        <v>0.74584458969628098</v>
      </c>
      <c r="I154" s="113">
        <f>IF(RES_hhdet_in_tes!I154=0,"",RES_hhdet_in_tes!I154/RES_hhdet_in_fec!I154)</f>
        <v>0.74998411403062482</v>
      </c>
      <c r="J154" s="113">
        <f>IF(RES_hhdet_in_tes!J154=0,"",RES_hhdet_in_tes!J154/RES_hhdet_in_fec!J154)</f>
        <v>0.75356304033271371</v>
      </c>
      <c r="K154" s="113">
        <f>IF(RES_hhdet_in_tes!K154=0,"",RES_hhdet_in_tes!K154/RES_hhdet_in_fec!K154)</f>
        <v>0.75433038927129514</v>
      </c>
      <c r="L154" s="113">
        <f>IF(RES_hhdet_in_tes!L154=0,"",RES_hhdet_in_tes!L154/RES_hhdet_in_fec!L154)</f>
        <v>0.76163157718557017</v>
      </c>
      <c r="M154" s="113">
        <f>IF(RES_hhdet_in_tes!M154=0,"",RES_hhdet_in_tes!M154/RES_hhdet_in_fec!M154)</f>
        <v>0.76948182051062086</v>
      </c>
      <c r="N154" s="113">
        <f>IF(RES_hhdet_in_tes!N154=0,"",RES_hhdet_in_tes!N154/RES_hhdet_in_fec!N154)</f>
        <v>0.77854709721226811</v>
      </c>
      <c r="O154" s="113">
        <f>IF(RES_hhdet_in_tes!O154=0,"",RES_hhdet_in_tes!O154/RES_hhdet_in_fec!O154)</f>
        <v>0.7816840392833404</v>
      </c>
      <c r="P154" s="113">
        <f>IF(RES_hhdet_in_tes!P154=0,"",RES_hhdet_in_tes!P154/RES_hhdet_in_fec!P154)</f>
        <v>0.79667740661470243</v>
      </c>
      <c r="Q154" s="113">
        <f>IF(RES_hhdet_in_tes!Q154=0,"",RES_hhdet_in_tes!Q154/RES_hhdet_in_fec!Q154)</f>
        <v>0.80482229133688932</v>
      </c>
      <c r="R154" s="113">
        <f>IF(RES_hhdet_in_tes!R154=0,"",RES_hhdet_in_tes!R154/RES_hhdet_in_fec!R154)</f>
        <v>0.80769874422822008</v>
      </c>
      <c r="S154" s="113">
        <f>IF(RES_hhdet_in_tes!S154=0,"",RES_hhdet_in_tes!S154/RES_hhdet_in_fec!S154)</f>
        <v>0.82168670265921917</v>
      </c>
      <c r="T154" s="113">
        <f>IF(RES_hhdet_in_tes!T154=0,"",RES_hhdet_in_tes!T154/RES_hhdet_in_fec!T154)</f>
        <v>0.82566924262990882</v>
      </c>
      <c r="U154" s="113">
        <f>IF(RES_hhdet_in_tes!U154=0,"",RES_hhdet_in_tes!U154/RES_hhdet_in_fec!U154)</f>
        <v>0.83464350980712687</v>
      </c>
      <c r="V154" s="113">
        <f>IF(RES_hhdet_in_tes!V154=0,"",RES_hhdet_in_tes!V154/RES_hhdet_in_fec!V154)</f>
        <v>0.84498689403516103</v>
      </c>
      <c r="W154" s="113">
        <f>IF(RES_hhdet_in_tes!W154=0,"",RES_hhdet_in_tes!W154/RES_hhdet_in_fec!W154)</f>
        <v>0.84771185809023053</v>
      </c>
      <c r="X154" s="113">
        <f>IF(RES_hhdet_in_tes!X154=0,"",RES_hhdet_in_tes!X154/RES_hhdet_in_fec!X154)</f>
        <v>0.85687977360781009</v>
      </c>
      <c r="Y154" s="113">
        <f>IF(RES_hhdet_in_tes!Y154=0,"",RES_hhdet_in_tes!Y154/RES_hhdet_in_fec!Y154)</f>
        <v>0.86511638567286597</v>
      </c>
      <c r="DA154" s="132" t="s">
        <v>3732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0.63777735990167705</v>
      </c>
      <c r="D155" s="111">
        <f>IF(RES_hhdet_in_tes!D155=0,"",RES_hhdet_in_tes!D155/RES_hhdet_in_fec!D155)</f>
        <v>0.63931953178660617</v>
      </c>
      <c r="E155" s="111">
        <f>IF(RES_hhdet_in_tes!E155=0,"",RES_hhdet_in_tes!E155/RES_hhdet_in_fec!E155)</f>
        <v>0.64100782805280176</v>
      </c>
      <c r="F155" s="111">
        <f>IF(RES_hhdet_in_tes!F155=0,"",RES_hhdet_in_tes!F155/RES_hhdet_in_fec!F155)</f>
        <v>0.64271649442061296</v>
      </c>
      <c r="G155" s="111">
        <f>IF(RES_hhdet_in_tes!G155=0,"",RES_hhdet_in_tes!G155/RES_hhdet_in_fec!G155)</f>
        <v>0.64456087295687747</v>
      </c>
      <c r="H155" s="111">
        <f>IF(RES_hhdet_in_tes!H155=0,"",RES_hhdet_in_tes!H155/RES_hhdet_in_fec!H155)</f>
        <v>0.64652794401758096</v>
      </c>
      <c r="I155" s="111">
        <f>IF(RES_hhdet_in_tes!I155=0,"",RES_hhdet_in_tes!I155/RES_hhdet_in_fec!I155)</f>
        <v>0.64864762132245912</v>
      </c>
      <c r="J155" s="111">
        <f>IF(RES_hhdet_in_tes!J155=0,"",RES_hhdet_in_tes!J155/RES_hhdet_in_fec!J155)</f>
        <v>0.65103984982445628</v>
      </c>
      <c r="K155" s="111">
        <f>IF(RES_hhdet_in_tes!K155=0,"",RES_hhdet_in_tes!K155/RES_hhdet_in_fec!K155)</f>
        <v>0.65381059064317548</v>
      </c>
      <c r="L155" s="111">
        <f>IF(RES_hhdet_in_tes!L155=0,"",RES_hhdet_in_tes!L155/RES_hhdet_in_fec!L155)</f>
        <v>0.65699627514746251</v>
      </c>
      <c r="M155" s="111">
        <f>IF(RES_hhdet_in_tes!M155=0,"",RES_hhdet_in_tes!M155/RES_hhdet_in_fec!M155)</f>
        <v>0.66305264508820161</v>
      </c>
      <c r="N155" s="111">
        <f>IF(RES_hhdet_in_tes!N155=0,"",RES_hhdet_in_tes!N155/RES_hhdet_in_fec!N155)</f>
        <v>0.67303905367158412</v>
      </c>
      <c r="O155" s="111">
        <f>IF(RES_hhdet_in_tes!O155=0,"",RES_hhdet_in_tes!O155/RES_hhdet_in_fec!O155)</f>
        <v>0.68826702861600153</v>
      </c>
      <c r="P155" s="111">
        <f>IF(RES_hhdet_in_tes!P155=0,"",RES_hhdet_in_tes!P155/RES_hhdet_in_fec!P155)</f>
        <v>0.7080146072900888</v>
      </c>
      <c r="Q155" s="111">
        <f>IF(RES_hhdet_in_tes!Q155=0,"",RES_hhdet_in_tes!Q155/RES_hhdet_in_fec!Q155)</f>
        <v>0.72706681922615402</v>
      </c>
      <c r="R155" s="111">
        <f>IF(RES_hhdet_in_tes!R155=0,"",RES_hhdet_in_tes!R155/RES_hhdet_in_fec!R155)</f>
        <v>0.73996020084305025</v>
      </c>
      <c r="S155" s="111">
        <f>IF(RES_hhdet_in_tes!S155=0,"",RES_hhdet_in_tes!S155/RES_hhdet_in_fec!S155)</f>
        <v>0.75245166521505502</v>
      </c>
      <c r="T155" s="111">
        <f>IF(RES_hhdet_in_tes!T155=0,"",RES_hhdet_in_tes!T155/RES_hhdet_in_fec!T155)</f>
        <v>0.7648461891418219</v>
      </c>
      <c r="U155" s="111">
        <f>IF(RES_hhdet_in_tes!U155=0,"",RES_hhdet_in_tes!U155/RES_hhdet_in_fec!U155)</f>
        <v>0.77726837134583748</v>
      </c>
      <c r="V155" s="111">
        <f>IF(RES_hhdet_in_tes!V155=0,"",RES_hhdet_in_tes!V155/RES_hhdet_in_fec!V155)</f>
        <v>0.78947172537227106</v>
      </c>
      <c r="W155" s="111">
        <f>IF(RES_hhdet_in_tes!W155=0,"",RES_hhdet_in_tes!W155/RES_hhdet_in_fec!W155)</f>
        <v>0.80061743604394375</v>
      </c>
      <c r="X155" s="111">
        <f>IF(RES_hhdet_in_tes!X155=0,"",RES_hhdet_in_tes!X155/RES_hhdet_in_fec!X155)</f>
        <v>0.81282671540505469</v>
      </c>
      <c r="Y155" s="111">
        <f>IF(RES_hhdet_in_tes!Y155=0,"",RES_hhdet_in_tes!Y155/RES_hhdet_in_fec!Y155)</f>
        <v>0.82421723096742872</v>
      </c>
      <c r="DA155" s="63" t="s">
        <v>3733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X156" s="111">
        <f>IF(RES_hhdet_in_tes!X156=0,"",RES_hhdet_in_tes!X156/RES_hhdet_in_fec!X156)</f>
        <v>1</v>
      </c>
      <c r="Y156" s="111">
        <f>IF(RES_hhdet_in_tes!Y156=0,"",RES_hhdet_in_tes!Y156/RES_hhdet_in_fec!Y156)</f>
        <v>1</v>
      </c>
      <c r="DA156" s="63" t="s">
        <v>3734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0.78077884139307907</v>
      </c>
      <c r="D157" s="124">
        <f>IF(RES_hhdet_in_tes!D157=0,"",RES_hhdet_in_tes!D157/RES_hhdet_in_fec!D157)</f>
        <v>0.78198657994233012</v>
      </c>
      <c r="E157" s="124">
        <f>IF(RES_hhdet_in_tes!E157=0,"",RES_hhdet_in_tes!E157/RES_hhdet_in_fec!E157)</f>
        <v>0.78325126364356501</v>
      </c>
      <c r="F157" s="124">
        <f>IF(RES_hhdet_in_tes!F157=0,"",RES_hhdet_in_tes!F157/RES_hhdet_in_fec!F157)</f>
        <v>0.78452371259279785</v>
      </c>
      <c r="G157" s="124">
        <f>IF(RES_hhdet_in_tes!G157=0,"",RES_hhdet_in_tes!G157/RES_hhdet_in_fec!G157)</f>
        <v>0.78584860467754858</v>
      </c>
      <c r="H157" s="124">
        <f>IF(RES_hhdet_in_tes!H157=0,"",RES_hhdet_in_tes!H157/RES_hhdet_in_fec!H157)</f>
        <v>0.78722047189316613</v>
      </c>
      <c r="I157" s="124">
        <f>IF(RES_hhdet_in_tes!I157=0,"",RES_hhdet_in_tes!I157/RES_hhdet_in_fec!I157)</f>
        <v>0.7886503228724413</v>
      </c>
      <c r="J157" s="124">
        <f>IF(RES_hhdet_in_tes!J157=0,"",RES_hhdet_in_tes!J157/RES_hhdet_in_fec!J157)</f>
        <v>0.79018325609821816</v>
      </c>
      <c r="K157" s="124">
        <f>IF(RES_hhdet_in_tes!K157=0,"",RES_hhdet_in_tes!K157/RES_hhdet_in_fec!K157)</f>
        <v>0.79185761714322689</v>
      </c>
      <c r="L157" s="124">
        <f>IF(RES_hhdet_in_tes!L157=0,"",RES_hhdet_in_tes!L157/RES_hhdet_in_fec!L157)</f>
        <v>0.79368366502026122</v>
      </c>
      <c r="M157" s="124">
        <f>IF(RES_hhdet_in_tes!M157=0,"",RES_hhdet_in_tes!M157/RES_hhdet_in_fec!M157)</f>
        <v>0.79629450996862883</v>
      </c>
      <c r="N157" s="124">
        <f>IF(RES_hhdet_in_tes!N157=0,"",RES_hhdet_in_tes!N157/RES_hhdet_in_fec!N157)</f>
        <v>0.79987039245611058</v>
      </c>
      <c r="O157" s="124">
        <f>IF(RES_hhdet_in_tes!O157=0,"",RES_hhdet_in_tes!O157/RES_hhdet_in_fec!O157)</f>
        <v>0.8048387233157297</v>
      </c>
      <c r="P157" s="124">
        <f>IF(RES_hhdet_in_tes!P157=0,"",RES_hhdet_in_tes!P157/RES_hhdet_in_fec!P157)</f>
        <v>0.81140913441847884</v>
      </c>
      <c r="Q157" s="124">
        <f>IF(RES_hhdet_in_tes!Q157=0,"",RES_hhdet_in_tes!Q157/RES_hhdet_in_fec!Q157)</f>
        <v>0.81991131047103061</v>
      </c>
      <c r="R157" s="124">
        <f>IF(RES_hhdet_in_tes!R157=0,"",RES_hhdet_in_tes!R157/RES_hhdet_in_fec!R157)</f>
        <v>0.83148073934701161</v>
      </c>
      <c r="S157" s="124">
        <f>IF(RES_hhdet_in_tes!S157=0,"",RES_hhdet_in_tes!S157/RES_hhdet_in_fec!S157)</f>
        <v>0.84595787160200575</v>
      </c>
      <c r="T157" s="124">
        <f>IF(RES_hhdet_in_tes!T157=0,"",RES_hhdet_in_tes!T157/RES_hhdet_in_fec!T157)</f>
        <v>0.86154329947261321</v>
      </c>
      <c r="U157" s="124">
        <f>IF(RES_hhdet_in_tes!U157=0,"",RES_hhdet_in_tes!U157/RES_hhdet_in_fec!U157)</f>
        <v>0.87643761519547692</v>
      </c>
      <c r="V157" s="124">
        <f>IF(RES_hhdet_in_tes!V157=0,"",RES_hhdet_in_tes!V157/RES_hhdet_in_fec!V157)</f>
        <v>0.88884141100721969</v>
      </c>
      <c r="W157" s="124">
        <f>IF(RES_hhdet_in_tes!W157=0,"",RES_hhdet_in_tes!W157/RES_hhdet_in_fec!W157)</f>
        <v>0.89812949053367508</v>
      </c>
      <c r="X157" s="124">
        <f>IF(RES_hhdet_in_tes!X157=0,"",RES_hhdet_in_tes!X157/RES_hhdet_in_fec!X157)</f>
        <v>0.9048725690345204</v>
      </c>
      <c r="Y157" s="124">
        <f>IF(RES_hhdet_in_tes!Y157=0,"",RES_hhdet_in_tes!Y157/RES_hhdet_in_fec!Y157)</f>
        <v>0.91085230289293873</v>
      </c>
      <c r="DA157" s="130" t="s">
        <v>3735</v>
      </c>
    </row>
    <row r="158" spans="1:105" ht="12" customHeight="1" x14ac:dyDescent="0.25">
      <c r="A158" s="97" t="s">
        <v>50</v>
      </c>
      <c r="B158" s="111"/>
      <c r="C158" s="111" t="str">
        <f>IF(RES_hhdet_in_tes!C158=0,"",RES_hhdet_in_tes!C158/RES_hhdet_in_fec!C158)</f>
        <v/>
      </c>
      <c r="D158" s="111" t="str">
        <f>IF(RES_hhdet_in_tes!D158=0,"",RES_hhdet_in_tes!D158/RES_hhdet_in_fec!D158)</f>
        <v/>
      </c>
      <c r="E158" s="111" t="str">
        <f>IF(RES_hhdet_in_tes!E158=0,"",RES_hhdet_in_tes!E158/RES_hhdet_in_fec!E158)</f>
        <v/>
      </c>
      <c r="F158" s="111" t="str">
        <f>IF(RES_hhdet_in_tes!F158=0,"",RES_hhdet_in_tes!F158/RES_hhdet_in_fec!F158)</f>
        <v/>
      </c>
      <c r="G158" s="111" t="str">
        <f>IF(RES_hhdet_in_tes!G158=0,"",RES_hhdet_in_tes!G158/RES_hhdet_in_fec!G158)</f>
        <v/>
      </c>
      <c r="H158" s="111" t="str">
        <f>IF(RES_hhdet_in_tes!H158=0,"",RES_hhdet_in_tes!H158/RES_hhdet_in_fec!H158)</f>
        <v/>
      </c>
      <c r="I158" s="111" t="str">
        <f>IF(RES_hhdet_in_tes!I158=0,"",RES_hhdet_in_tes!I158/RES_hhdet_in_fec!I158)</f>
        <v/>
      </c>
      <c r="J158" s="111" t="str">
        <f>IF(RES_hhdet_in_tes!J158=0,"",RES_hhdet_in_tes!J158/RES_hhdet_in_fec!J158)</f>
        <v/>
      </c>
      <c r="K158" s="111" t="str">
        <f>IF(RES_hhdet_in_tes!K158=0,"",RES_hhdet_in_tes!K158/RES_hhdet_in_fec!K158)</f>
        <v/>
      </c>
      <c r="L158" s="111" t="str">
        <f>IF(RES_hhdet_in_tes!L158=0,"",RES_hhdet_in_tes!L158/RES_hhdet_in_fec!L158)</f>
        <v/>
      </c>
      <c r="M158" s="111" t="str">
        <f>IF(RES_hhdet_in_tes!M158=0,"",RES_hhdet_in_tes!M158/RES_hhdet_in_fec!M158)</f>
        <v/>
      </c>
      <c r="N158" s="111" t="str">
        <f>IF(RES_hhdet_in_tes!N158=0,"",RES_hhdet_in_tes!N158/RES_hhdet_in_fec!N158)</f>
        <v/>
      </c>
      <c r="O158" s="111" t="str">
        <f>IF(RES_hhdet_in_tes!O158=0,"",RES_hhdet_in_tes!O158/RES_hhdet_in_fec!O158)</f>
        <v/>
      </c>
      <c r="P158" s="111" t="str">
        <f>IF(RES_hhdet_in_tes!P158=0,"",RES_hhdet_in_tes!P158/RES_hhdet_in_fec!P158)</f>
        <v/>
      </c>
      <c r="Q158" s="111" t="str">
        <f>IF(RES_hhdet_in_tes!Q158=0,"",RES_hhdet_in_tes!Q158/RES_hhdet_in_fec!Q158)</f>
        <v/>
      </c>
      <c r="R158" s="111" t="str">
        <f>IF(RES_hhdet_in_tes!R158=0,"",RES_hhdet_in_tes!R158/RES_hhdet_in_fec!R158)</f>
        <v/>
      </c>
      <c r="S158" s="111" t="str">
        <f>IF(RES_hhdet_in_tes!S158=0,"",RES_hhdet_in_tes!S158/RES_hhdet_in_fec!S158)</f>
        <v/>
      </c>
      <c r="T158" s="111" t="str">
        <f>IF(RES_hhdet_in_tes!T158=0,"",RES_hhdet_in_tes!T158/RES_hhdet_in_fec!T158)</f>
        <v/>
      </c>
      <c r="U158" s="111" t="str">
        <f>IF(RES_hhdet_in_tes!U158=0,"",RES_hhdet_in_tes!U158/RES_hhdet_in_fec!U158)</f>
        <v/>
      </c>
      <c r="V158" s="111" t="str">
        <f>IF(RES_hhdet_in_tes!V158=0,"",RES_hhdet_in_tes!V158/RES_hhdet_in_fec!V158)</f>
        <v/>
      </c>
      <c r="W158" s="111" t="str">
        <f>IF(RES_hhdet_in_tes!W158=0,"",RES_hhdet_in_tes!W158/RES_hhdet_in_fec!W158)</f>
        <v/>
      </c>
      <c r="X158" s="111" t="str">
        <f>IF(RES_hhdet_in_tes!X158=0,"",RES_hhdet_in_tes!X158/RES_hhdet_in_fec!X158)</f>
        <v/>
      </c>
      <c r="Y158" s="111" t="str">
        <f>IF(RES_hhdet_in_tes!Y158=0,"",RES_hhdet_in_tes!Y158/RES_hhdet_in_fec!Y158)</f>
        <v/>
      </c>
      <c r="DA158" s="63" t="s">
        <v>3736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0.78077884139307907</v>
      </c>
      <c r="D159" s="45">
        <f>IF(RES_hhdet_in_tes!D159=0,"",RES_hhdet_in_tes!D159/RES_hhdet_in_fec!D159)</f>
        <v>0.78198657994233012</v>
      </c>
      <c r="E159" s="45">
        <f>IF(RES_hhdet_in_tes!E159=0,"",RES_hhdet_in_tes!E159/RES_hhdet_in_fec!E159)</f>
        <v>0.78325126364356501</v>
      </c>
      <c r="F159" s="45">
        <f>IF(RES_hhdet_in_tes!F159=0,"",RES_hhdet_in_tes!F159/RES_hhdet_in_fec!F159)</f>
        <v>0.78452371259279785</v>
      </c>
      <c r="G159" s="45">
        <f>IF(RES_hhdet_in_tes!G159=0,"",RES_hhdet_in_tes!G159/RES_hhdet_in_fec!G159)</f>
        <v>0.78584860467754858</v>
      </c>
      <c r="H159" s="45">
        <f>IF(RES_hhdet_in_tes!H159=0,"",RES_hhdet_in_tes!H159/RES_hhdet_in_fec!H159)</f>
        <v>0.78722047189316613</v>
      </c>
      <c r="I159" s="45">
        <f>IF(RES_hhdet_in_tes!I159=0,"",RES_hhdet_in_tes!I159/RES_hhdet_in_fec!I159)</f>
        <v>0.7886503228724413</v>
      </c>
      <c r="J159" s="45">
        <f>IF(RES_hhdet_in_tes!J159=0,"",RES_hhdet_in_tes!J159/RES_hhdet_in_fec!J159)</f>
        <v>0.79018325609821816</v>
      </c>
      <c r="K159" s="45">
        <f>IF(RES_hhdet_in_tes!K159=0,"",RES_hhdet_in_tes!K159/RES_hhdet_in_fec!K159)</f>
        <v>0.79185761714322689</v>
      </c>
      <c r="L159" s="45">
        <f>IF(RES_hhdet_in_tes!L159=0,"",RES_hhdet_in_tes!L159/RES_hhdet_in_fec!L159)</f>
        <v>0.79368366502026122</v>
      </c>
      <c r="M159" s="45">
        <f>IF(RES_hhdet_in_tes!M159=0,"",RES_hhdet_in_tes!M159/RES_hhdet_in_fec!M159)</f>
        <v>0.79629450996862883</v>
      </c>
      <c r="N159" s="45">
        <f>IF(RES_hhdet_in_tes!N159=0,"",RES_hhdet_in_tes!N159/RES_hhdet_in_fec!N159)</f>
        <v>0.79987039245611058</v>
      </c>
      <c r="O159" s="45">
        <f>IF(RES_hhdet_in_tes!O159=0,"",RES_hhdet_in_tes!O159/RES_hhdet_in_fec!O159)</f>
        <v>0.8048387233157297</v>
      </c>
      <c r="P159" s="45">
        <f>IF(RES_hhdet_in_tes!P159=0,"",RES_hhdet_in_tes!P159/RES_hhdet_in_fec!P159)</f>
        <v>0.81140913441847884</v>
      </c>
      <c r="Q159" s="45">
        <f>IF(RES_hhdet_in_tes!Q159=0,"",RES_hhdet_in_tes!Q159/RES_hhdet_in_fec!Q159)</f>
        <v>0.81991131047103061</v>
      </c>
      <c r="R159" s="45">
        <f>IF(RES_hhdet_in_tes!R159=0,"",RES_hhdet_in_tes!R159/RES_hhdet_in_fec!R159)</f>
        <v>0.83148073934701161</v>
      </c>
      <c r="S159" s="45">
        <f>IF(RES_hhdet_in_tes!S159=0,"",RES_hhdet_in_tes!S159/RES_hhdet_in_fec!S159)</f>
        <v>0.84595787160200575</v>
      </c>
      <c r="T159" s="45">
        <f>IF(RES_hhdet_in_tes!T159=0,"",RES_hhdet_in_tes!T159/RES_hhdet_in_fec!T159)</f>
        <v>0.86154329947261321</v>
      </c>
      <c r="U159" s="45">
        <f>IF(RES_hhdet_in_tes!U159=0,"",RES_hhdet_in_tes!U159/RES_hhdet_in_fec!U159)</f>
        <v>0.87643761519547692</v>
      </c>
      <c r="V159" s="45">
        <f>IF(RES_hhdet_in_tes!V159=0,"",RES_hhdet_in_tes!V159/RES_hhdet_in_fec!V159)</f>
        <v>0.88884141100721969</v>
      </c>
      <c r="W159" s="45">
        <f>IF(RES_hhdet_in_tes!W159=0,"",RES_hhdet_in_tes!W159/RES_hhdet_in_fec!W159)</f>
        <v>0.89812949053367508</v>
      </c>
      <c r="X159" s="45">
        <f>IF(RES_hhdet_in_tes!X159=0,"",RES_hhdet_in_tes!X159/RES_hhdet_in_fec!X159)</f>
        <v>0.9048725690345204</v>
      </c>
      <c r="Y159" s="45">
        <f>IF(RES_hhdet_in_tes!Y159=0,"",RES_hhdet_in_tes!Y159/RES_hhdet_in_fec!Y159)</f>
        <v>0.91085230289293873</v>
      </c>
      <c r="DA159" s="60" t="s">
        <v>3737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0.69264483024421064</v>
      </c>
      <c r="D161" s="119">
        <f>IF(RES_hhdet_in_tes!D161=0,"",RES_hhdet_in_tes!D161/RES_hhdet_in_fec!D161)</f>
        <v>0.69771511555072063</v>
      </c>
      <c r="E161" s="119">
        <f>IF(RES_hhdet_in_tes!E161=0,"",RES_hhdet_in_tes!E161/RES_hhdet_in_fec!E161)</f>
        <v>0.70251493694371103</v>
      </c>
      <c r="F161" s="119">
        <f>IF(RES_hhdet_in_tes!F161=0,"",RES_hhdet_in_tes!F161/RES_hhdet_in_fec!F161)</f>
        <v>0.70738991007006746</v>
      </c>
      <c r="G161" s="119">
        <f>IF(RES_hhdet_in_tes!G161=0,"",RES_hhdet_in_tes!G161/RES_hhdet_in_fec!G161)</f>
        <v>0.71283482015586286</v>
      </c>
      <c r="H161" s="119">
        <f>IF(RES_hhdet_in_tes!H161=0,"",RES_hhdet_in_tes!H161/RES_hhdet_in_fec!H161)</f>
        <v>0.71769612192242827</v>
      </c>
      <c r="I161" s="119">
        <f>IF(RES_hhdet_in_tes!I161=0,"",RES_hhdet_in_tes!I161/RES_hhdet_in_fec!I161)</f>
        <v>0.72478916327035925</v>
      </c>
      <c r="J161" s="119">
        <f>IF(RES_hhdet_in_tes!J161=0,"",RES_hhdet_in_tes!J161/RES_hhdet_in_fec!J161)</f>
        <v>0.72755772839719868</v>
      </c>
      <c r="K161" s="119">
        <f>IF(RES_hhdet_in_tes!K161=0,"",RES_hhdet_in_tes!K161/RES_hhdet_in_fec!K161)</f>
        <v>0.7320022133099009</v>
      </c>
      <c r="L161" s="119">
        <f>IF(RES_hhdet_in_tes!L161=0,"",RES_hhdet_in_tes!L161/RES_hhdet_in_fec!L161)</f>
        <v>0.73859521836423214</v>
      </c>
      <c r="M161" s="119">
        <f>IF(RES_hhdet_in_tes!M161=0,"",RES_hhdet_in_tes!M161/RES_hhdet_in_fec!M161)</f>
        <v>0.74170189087254734</v>
      </c>
      <c r="N161" s="119">
        <f>IF(RES_hhdet_in_tes!N161=0,"",RES_hhdet_in_tes!N161/RES_hhdet_in_fec!N161)</f>
        <v>0.74601500402874343</v>
      </c>
      <c r="O161" s="119">
        <f>IF(RES_hhdet_in_tes!O161=0,"",RES_hhdet_in_tes!O161/RES_hhdet_in_fec!O161)</f>
        <v>0.74788002470944459</v>
      </c>
      <c r="P161" s="119">
        <f>IF(RES_hhdet_in_tes!P161=0,"",RES_hhdet_in_tes!P161/RES_hhdet_in_fec!P161)</f>
        <v>0.7533486271791211</v>
      </c>
      <c r="Q161" s="119">
        <f>IF(RES_hhdet_in_tes!Q161=0,"",RES_hhdet_in_tes!Q161/RES_hhdet_in_fec!Q161)</f>
        <v>0.76227368562399245</v>
      </c>
      <c r="R161" s="119">
        <f>IF(RES_hhdet_in_tes!R161=0,"",RES_hhdet_in_tes!R161/RES_hhdet_in_fec!R161)</f>
        <v>0.78198499811460476</v>
      </c>
      <c r="S161" s="119">
        <f>IF(RES_hhdet_in_tes!S161=0,"",RES_hhdet_in_tes!S161/RES_hhdet_in_fec!S161)</f>
        <v>0.8107399831166836</v>
      </c>
      <c r="T161" s="119">
        <f>IF(RES_hhdet_in_tes!T161=0,"",RES_hhdet_in_tes!T161/RES_hhdet_in_fec!T161)</f>
        <v>0.83959072843726756</v>
      </c>
      <c r="U161" s="119">
        <f>IF(RES_hhdet_in_tes!U161=0,"",RES_hhdet_in_tes!U161/RES_hhdet_in_fec!U161)</f>
        <v>0.86925487089943143</v>
      </c>
      <c r="V161" s="119">
        <f>IF(RES_hhdet_in_tes!V161=0,"",RES_hhdet_in_tes!V161/RES_hhdet_in_fec!V161)</f>
        <v>0.89617353373509434</v>
      </c>
      <c r="W161" s="119">
        <f>IF(RES_hhdet_in_tes!W161=0,"",RES_hhdet_in_tes!W161/RES_hhdet_in_fec!W161)</f>
        <v>0.91387298822750629</v>
      </c>
      <c r="X161" s="119">
        <f>IF(RES_hhdet_in_tes!X161=0,"",RES_hhdet_in_tes!X161/RES_hhdet_in_fec!X161)</f>
        <v>0.92098875704237648</v>
      </c>
      <c r="Y161" s="119">
        <f>IF(RES_hhdet_in_tes!Y161=0,"",RES_hhdet_in_tes!Y161/RES_hhdet_in_fec!Y161)</f>
        <v>0.92725055198740036</v>
      </c>
      <c r="DA161" s="129" t="s">
        <v>3738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0.69511170157557367</v>
      </c>
      <c r="D162" s="124">
        <f>IF(RES_hhdet_in_tes!D162=0,"",RES_hhdet_in_tes!D162/RES_hhdet_in_fec!D162)</f>
        <v>0.70028042316197769</v>
      </c>
      <c r="E162" s="124">
        <f>IF(RES_hhdet_in_tes!E162=0,"",RES_hhdet_in_tes!E162/RES_hhdet_in_fec!E162)</f>
        <v>0.70543474817750962</v>
      </c>
      <c r="F162" s="124">
        <f>IF(RES_hhdet_in_tes!F162=0,"",RES_hhdet_in_tes!F162/RES_hhdet_in_fec!F162)</f>
        <v>0.71058660817817443</v>
      </c>
      <c r="G162" s="124">
        <f>IF(RES_hhdet_in_tes!G162=0,"",RES_hhdet_in_tes!G162/RES_hhdet_in_fec!G162)</f>
        <v>0.71572521929378352</v>
      </c>
      <c r="H162" s="124">
        <f>IF(RES_hhdet_in_tes!H162=0,"",RES_hhdet_in_tes!H162/RES_hhdet_in_fec!H162)</f>
        <v>0.72085194216715209</v>
      </c>
      <c r="I162" s="124">
        <f>IF(RES_hhdet_in_tes!I162=0,"",RES_hhdet_in_tes!I162/RES_hhdet_in_fec!I162)</f>
        <v>0.72596416385660001</v>
      </c>
      <c r="J162" s="124">
        <f>IF(RES_hhdet_in_tes!J162=0,"",RES_hhdet_in_tes!J162/RES_hhdet_in_fec!J162)</f>
        <v>0.73105108506300409</v>
      </c>
      <c r="K162" s="124">
        <f>IF(RES_hhdet_in_tes!K162=0,"",RES_hhdet_in_tes!K162/RES_hhdet_in_fec!K162)</f>
        <v>0.73610359457390218</v>
      </c>
      <c r="L162" s="124">
        <f>IF(RES_hhdet_in_tes!L162=0,"",RES_hhdet_in_tes!L162/RES_hhdet_in_fec!L162)</f>
        <v>0.74111938761747032</v>
      </c>
      <c r="M162" s="124">
        <f>IF(RES_hhdet_in_tes!M162=0,"",RES_hhdet_in_tes!M162/RES_hhdet_in_fec!M162)</f>
        <v>0.74517566661683587</v>
      </c>
      <c r="N162" s="124">
        <f>IF(RES_hhdet_in_tes!N162=0,"",RES_hhdet_in_tes!N162/RES_hhdet_in_fec!N162)</f>
        <v>0.7479390206549118</v>
      </c>
      <c r="O162" s="124">
        <f>IF(RES_hhdet_in_tes!O162=0,"",RES_hhdet_in_tes!O162/RES_hhdet_in_fec!O162)</f>
        <v>0.74985036606090016</v>
      </c>
      <c r="P162" s="124">
        <f>IF(RES_hhdet_in_tes!P162=0,"",RES_hhdet_in_tes!P162/RES_hhdet_in_fec!P162)</f>
        <v>0.7528437137307602</v>
      </c>
      <c r="Q162" s="124">
        <f>IF(RES_hhdet_in_tes!Q162=0,"",RES_hhdet_in_tes!Q162/RES_hhdet_in_fec!Q162)</f>
        <v>0.76217243762670428</v>
      </c>
      <c r="R162" s="124">
        <f>IF(RES_hhdet_in_tes!R162=0,"",RES_hhdet_in_tes!R162/RES_hhdet_in_fec!R162)</f>
        <v>0.78402133745312319</v>
      </c>
      <c r="S162" s="124">
        <f>IF(RES_hhdet_in_tes!S162=0,"",RES_hhdet_in_tes!S162/RES_hhdet_in_fec!S162)</f>
        <v>0.81345601893152286</v>
      </c>
      <c r="T162" s="124">
        <f>IF(RES_hhdet_in_tes!T162=0,"",RES_hhdet_in_tes!T162/RES_hhdet_in_fec!T162)</f>
        <v>0.84643182068668632</v>
      </c>
      <c r="U162" s="124">
        <f>IF(RES_hhdet_in_tes!U162=0,"",RES_hhdet_in_tes!U162/RES_hhdet_in_fec!U162)</f>
        <v>0.87894119522813763</v>
      </c>
      <c r="V162" s="124">
        <f>IF(RES_hhdet_in_tes!V162=0,"",RES_hhdet_in_tes!V162/RES_hhdet_in_fec!V162)</f>
        <v>0.90697264912183706</v>
      </c>
      <c r="W162" s="124">
        <f>IF(RES_hhdet_in_tes!W162=0,"",RES_hhdet_in_tes!W162/RES_hhdet_in_fec!W162)</f>
        <v>0.92973277723856618</v>
      </c>
      <c r="X162" s="124">
        <f>IF(RES_hhdet_in_tes!X162=0,"",RES_hhdet_in_tes!X162/RES_hhdet_in_fec!X162)</f>
        <v>0.94030291256817777</v>
      </c>
      <c r="Y162" s="124">
        <f>IF(RES_hhdet_in_tes!Y162=0,"",RES_hhdet_in_tes!Y162/RES_hhdet_in_fec!Y162)</f>
        <v>0.9502729575541401</v>
      </c>
      <c r="DA162" s="130" t="s">
        <v>3739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0.69511170157557367</v>
      </c>
      <c r="D163" s="45">
        <f>IF(RES_hhdet_in_tes!D163=0,"",RES_hhdet_in_tes!D163/RES_hhdet_in_fec!D163)</f>
        <v>0.70028042316197769</v>
      </c>
      <c r="E163" s="45">
        <f>IF(RES_hhdet_in_tes!E163=0,"",RES_hhdet_in_tes!E163/RES_hhdet_in_fec!E163)</f>
        <v>0.70543474817750962</v>
      </c>
      <c r="F163" s="45">
        <f>IF(RES_hhdet_in_tes!F163=0,"",RES_hhdet_in_tes!F163/RES_hhdet_in_fec!F163)</f>
        <v>0.71058660817817443</v>
      </c>
      <c r="G163" s="45">
        <f>IF(RES_hhdet_in_tes!G163=0,"",RES_hhdet_in_tes!G163/RES_hhdet_in_fec!G163)</f>
        <v>0.71572521929378352</v>
      </c>
      <c r="H163" s="45">
        <f>IF(RES_hhdet_in_tes!H163=0,"",RES_hhdet_in_tes!H163/RES_hhdet_in_fec!H163)</f>
        <v>0.72085194216715209</v>
      </c>
      <c r="I163" s="45">
        <f>IF(RES_hhdet_in_tes!I163=0,"",RES_hhdet_in_tes!I163/RES_hhdet_in_fec!I163)</f>
        <v>0.72596416385660001</v>
      </c>
      <c r="J163" s="45">
        <f>IF(RES_hhdet_in_tes!J163=0,"",RES_hhdet_in_tes!J163/RES_hhdet_in_fec!J163)</f>
        <v>0.73105108506300409</v>
      </c>
      <c r="K163" s="45">
        <f>IF(RES_hhdet_in_tes!K163=0,"",RES_hhdet_in_tes!K163/RES_hhdet_in_fec!K163)</f>
        <v>0.73610359457390218</v>
      </c>
      <c r="L163" s="45">
        <f>IF(RES_hhdet_in_tes!L163=0,"",RES_hhdet_in_tes!L163/RES_hhdet_in_fec!L163)</f>
        <v>0.74111938761747032</v>
      </c>
      <c r="M163" s="45">
        <f>IF(RES_hhdet_in_tes!M163=0,"",RES_hhdet_in_tes!M163/RES_hhdet_in_fec!M163)</f>
        <v>0.74517566661683587</v>
      </c>
      <c r="N163" s="45">
        <f>IF(RES_hhdet_in_tes!N163=0,"",RES_hhdet_in_tes!N163/RES_hhdet_in_fec!N163)</f>
        <v>0.7479390206549118</v>
      </c>
      <c r="O163" s="45">
        <f>IF(RES_hhdet_in_tes!O163=0,"",RES_hhdet_in_tes!O163/RES_hhdet_in_fec!O163)</f>
        <v>0.74985036606090016</v>
      </c>
      <c r="P163" s="45">
        <f>IF(RES_hhdet_in_tes!P163=0,"",RES_hhdet_in_tes!P163/RES_hhdet_in_fec!P163)</f>
        <v>0.7528437137307602</v>
      </c>
      <c r="Q163" s="45">
        <f>IF(RES_hhdet_in_tes!Q163=0,"",RES_hhdet_in_tes!Q163/RES_hhdet_in_fec!Q163)</f>
        <v>0.76217243762670428</v>
      </c>
      <c r="R163" s="45">
        <f>IF(RES_hhdet_in_tes!R163=0,"",RES_hhdet_in_tes!R163/RES_hhdet_in_fec!R163)</f>
        <v>0.78402133745312319</v>
      </c>
      <c r="S163" s="45">
        <f>IF(RES_hhdet_in_tes!S163=0,"",RES_hhdet_in_tes!S163/RES_hhdet_in_fec!S163)</f>
        <v>0.81345601893152286</v>
      </c>
      <c r="T163" s="45">
        <f>IF(RES_hhdet_in_tes!T163=0,"",RES_hhdet_in_tes!T163/RES_hhdet_in_fec!T163)</f>
        <v>0.84643182068668632</v>
      </c>
      <c r="U163" s="45">
        <f>IF(RES_hhdet_in_tes!U163=0,"",RES_hhdet_in_tes!U163/RES_hhdet_in_fec!U163)</f>
        <v>0.87894119522813763</v>
      </c>
      <c r="V163" s="45">
        <f>IF(RES_hhdet_in_tes!V163=0,"",RES_hhdet_in_tes!V163/RES_hhdet_in_fec!V163)</f>
        <v>0.90697264912183706</v>
      </c>
      <c r="W163" s="45">
        <f>IF(RES_hhdet_in_tes!W163=0,"",RES_hhdet_in_tes!W163/RES_hhdet_in_fec!W163)</f>
        <v>0.92973277723856618</v>
      </c>
      <c r="X163" s="45">
        <f>IF(RES_hhdet_in_tes!X163=0,"",RES_hhdet_in_tes!X163/RES_hhdet_in_fec!X163)</f>
        <v>0.94030291256817777</v>
      </c>
      <c r="Y163" s="45">
        <f>IF(RES_hhdet_in_tes!Y163=0,"",RES_hhdet_in_tes!Y163/RES_hhdet_in_fec!Y163)</f>
        <v>0.9502729575541401</v>
      </c>
      <c r="DA163" s="60" t="s">
        <v>3740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2.5196060960540163</v>
      </c>
      <c r="D164" s="124">
        <f>IF(RES_hhdet_in_tes!D164=0,"",RES_hhdet_in_tes!D164/RES_hhdet_in_fec!D164)</f>
        <v>2.6329550058978417</v>
      </c>
      <c r="E164" s="124">
        <f>IF(RES_hhdet_in_tes!E164=0,"",RES_hhdet_in_tes!E164/RES_hhdet_in_fec!E164)</f>
        <v>2.7480032338588898</v>
      </c>
      <c r="F164" s="124">
        <f>IF(RES_hhdet_in_tes!F164=0,"",RES_hhdet_in_tes!F164/RES_hhdet_in_fec!F164)</f>
        <v>2.8639754784385802</v>
      </c>
      <c r="G164" s="124">
        <f>IF(RES_hhdet_in_tes!G164=0,"",RES_hhdet_in_tes!G164/RES_hhdet_in_fec!G164)</f>
        <v>2.9815436044992669</v>
      </c>
      <c r="H164" s="124">
        <f>IF(RES_hhdet_in_tes!H164=0,"",RES_hhdet_in_tes!H164/RES_hhdet_in_fec!H164)</f>
        <v>3.1006020206745135</v>
      </c>
      <c r="I164" s="124">
        <f>IF(RES_hhdet_in_tes!I164=0,"",RES_hhdet_in_tes!I164/RES_hhdet_in_fec!I164)</f>
        <v>3.2212915626098479</v>
      </c>
      <c r="J164" s="124">
        <f>IF(RES_hhdet_in_tes!J164=0,"",RES_hhdet_in_tes!J164/RES_hhdet_in_fec!J164)</f>
        <v>3.3442434450801035</v>
      </c>
      <c r="K164" s="124">
        <f>IF(RES_hhdet_in_tes!K164=0,"",RES_hhdet_in_tes!K164/RES_hhdet_in_fec!K164)</f>
        <v>3.4699576428175161</v>
      </c>
      <c r="L164" s="124">
        <f>IF(RES_hhdet_in_tes!L164=0,"",RES_hhdet_in_tes!L164/RES_hhdet_in_fec!L164)</f>
        <v>3.5985004578526185</v>
      </c>
      <c r="M164" s="124">
        <f>IF(RES_hhdet_in_tes!M164=0,"",RES_hhdet_in_tes!M164/RES_hhdet_in_fec!M164)</f>
        <v>3.745801049011789</v>
      </c>
      <c r="N164" s="124">
        <f>IF(RES_hhdet_in_tes!N164=0,"",RES_hhdet_in_tes!N164/RES_hhdet_in_fec!N164)</f>
        <v>3.9165880522410781</v>
      </c>
      <c r="O164" s="124">
        <f>IF(RES_hhdet_in_tes!O164=0,"",RES_hhdet_in_tes!O164/RES_hhdet_in_fec!O164)</f>
        <v>4.1105568004186619</v>
      </c>
      <c r="P164" s="124">
        <f>IF(RES_hhdet_in_tes!P164=0,"",RES_hhdet_in_tes!P164/RES_hhdet_in_fec!P164)</f>
        <v>4.308830254356768</v>
      </c>
      <c r="Q164" s="124">
        <f>IF(RES_hhdet_in_tes!Q164=0,"",RES_hhdet_in_tes!Q164/RES_hhdet_in_fec!Q164)</f>
        <v>4.4610020902864758</v>
      </c>
      <c r="R164" s="124">
        <f>IF(RES_hhdet_in_tes!R164=0,"",RES_hhdet_in_tes!R164/RES_hhdet_in_fec!R164)</f>
        <v>4.4939743974502226</v>
      </c>
      <c r="S164" s="124">
        <f>IF(RES_hhdet_in_tes!S164=0,"",RES_hhdet_in_tes!S164/RES_hhdet_in_fec!S164)</f>
        <v>4.497637987135084</v>
      </c>
      <c r="T164" s="124">
        <f>IF(RES_hhdet_in_tes!T164=0,"",RES_hhdet_in_tes!T164/RES_hhdet_in_fec!T164)</f>
        <v>4.5017086423404846</v>
      </c>
      <c r="U164" s="124">
        <f>IF(RES_hhdet_in_tes!U164=0,"",RES_hhdet_in_tes!U164/RES_hhdet_in_fec!U164)</f>
        <v>4.5062315925687084</v>
      </c>
      <c r="V164" s="124">
        <f>IF(RES_hhdet_in_tes!V164=0,"",RES_hhdet_in_tes!V164/RES_hhdet_in_fec!V164)</f>
        <v>4.5191560878574197</v>
      </c>
      <c r="W164" s="124">
        <f>IF(RES_hhdet_in_tes!W164=0,"",RES_hhdet_in_tes!W164/RES_hhdet_in_fec!W164)</f>
        <v>4.5615767876266009</v>
      </c>
      <c r="X164" s="124">
        <f>IF(RES_hhdet_in_tes!X164=0,"",RES_hhdet_in_tes!X164/RES_hhdet_in_fec!X164)</f>
        <v>4.6111538341227813</v>
      </c>
      <c r="Y164" s="124">
        <f>IF(RES_hhdet_in_tes!Y164=0,"",RES_hhdet_in_tes!Y164/RES_hhdet_in_fec!Y164)</f>
        <v>4.6670359781518878</v>
      </c>
      <c r="DA164" s="130" t="s">
        <v>3741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2.5196060960540163</v>
      </c>
      <c r="D165" s="111">
        <f>IF(RES_hhdet_in_tes!D165=0,"",RES_hhdet_in_tes!D165/RES_hhdet_in_fec!D165)</f>
        <v>2.6329550058978417</v>
      </c>
      <c r="E165" s="111">
        <f>IF(RES_hhdet_in_tes!E165=0,"",RES_hhdet_in_tes!E165/RES_hhdet_in_fec!E165)</f>
        <v>2.7480032338588898</v>
      </c>
      <c r="F165" s="111">
        <f>IF(RES_hhdet_in_tes!F165=0,"",RES_hhdet_in_tes!F165/RES_hhdet_in_fec!F165)</f>
        <v>2.8639754784385802</v>
      </c>
      <c r="G165" s="111">
        <f>IF(RES_hhdet_in_tes!G165=0,"",RES_hhdet_in_tes!G165/RES_hhdet_in_fec!G165)</f>
        <v>2.9815436044992669</v>
      </c>
      <c r="H165" s="111">
        <f>IF(RES_hhdet_in_tes!H165=0,"",RES_hhdet_in_tes!H165/RES_hhdet_in_fec!H165)</f>
        <v>3.1006020206745135</v>
      </c>
      <c r="I165" s="111">
        <f>IF(RES_hhdet_in_tes!I165=0,"",RES_hhdet_in_tes!I165/RES_hhdet_in_fec!I165)</f>
        <v>3.2212915626098479</v>
      </c>
      <c r="J165" s="111">
        <f>IF(RES_hhdet_in_tes!J165=0,"",RES_hhdet_in_tes!J165/RES_hhdet_in_fec!J165)</f>
        <v>3.3442434450801035</v>
      </c>
      <c r="K165" s="111">
        <f>IF(RES_hhdet_in_tes!K165=0,"",RES_hhdet_in_tes!K165/RES_hhdet_in_fec!K165)</f>
        <v>3.4699576428175161</v>
      </c>
      <c r="L165" s="111">
        <f>IF(RES_hhdet_in_tes!L165=0,"",RES_hhdet_in_tes!L165/RES_hhdet_in_fec!L165)</f>
        <v>3.5985004578526185</v>
      </c>
      <c r="M165" s="111">
        <f>IF(RES_hhdet_in_tes!M165=0,"",RES_hhdet_in_tes!M165/RES_hhdet_in_fec!M165)</f>
        <v>3.745801049011789</v>
      </c>
      <c r="N165" s="111">
        <f>IF(RES_hhdet_in_tes!N165=0,"",RES_hhdet_in_tes!N165/RES_hhdet_in_fec!N165)</f>
        <v>3.9165880522410781</v>
      </c>
      <c r="O165" s="111">
        <f>IF(RES_hhdet_in_tes!O165=0,"",RES_hhdet_in_tes!O165/RES_hhdet_in_fec!O165)</f>
        <v>4.1105568004186619</v>
      </c>
      <c r="P165" s="111">
        <f>IF(RES_hhdet_in_tes!P165=0,"",RES_hhdet_in_tes!P165/RES_hhdet_in_fec!P165)</f>
        <v>4.308830254356768</v>
      </c>
      <c r="Q165" s="111">
        <f>IF(RES_hhdet_in_tes!Q165=0,"",RES_hhdet_in_tes!Q165/RES_hhdet_in_fec!Q165)</f>
        <v>4.4610020902864758</v>
      </c>
      <c r="R165" s="111">
        <f>IF(RES_hhdet_in_tes!R165=0,"",RES_hhdet_in_tes!R165/RES_hhdet_in_fec!R165)</f>
        <v>4.4939743974502226</v>
      </c>
      <c r="S165" s="111">
        <f>IF(RES_hhdet_in_tes!S165=0,"",RES_hhdet_in_tes!S165/RES_hhdet_in_fec!S165)</f>
        <v>4.497637987135084</v>
      </c>
      <c r="T165" s="111">
        <f>IF(RES_hhdet_in_tes!T165=0,"",RES_hhdet_in_tes!T165/RES_hhdet_in_fec!T165)</f>
        <v>4.5017086423404846</v>
      </c>
      <c r="U165" s="111">
        <f>IF(RES_hhdet_in_tes!U165=0,"",RES_hhdet_in_tes!U165/RES_hhdet_in_fec!U165)</f>
        <v>4.5062315925687084</v>
      </c>
      <c r="V165" s="111">
        <f>IF(RES_hhdet_in_tes!V165=0,"",RES_hhdet_in_tes!V165/RES_hhdet_in_fec!V165)</f>
        <v>4.5191560878574197</v>
      </c>
      <c r="W165" s="111">
        <f>IF(RES_hhdet_in_tes!W165=0,"",RES_hhdet_in_tes!W165/RES_hhdet_in_fec!W165)</f>
        <v>4.5615767876266009</v>
      </c>
      <c r="X165" s="111">
        <f>IF(RES_hhdet_in_tes!X165=0,"",RES_hhdet_in_tes!X165/RES_hhdet_in_fec!X165)</f>
        <v>4.6111538341227813</v>
      </c>
      <c r="Y165" s="111">
        <f>IF(RES_hhdet_in_tes!Y165=0,"",RES_hhdet_in_tes!Y165/RES_hhdet_in_fec!Y165)</f>
        <v>4.6670359781518878</v>
      </c>
      <c r="DA165" s="63" t="s">
        <v>3742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0.64420772532877413</v>
      </c>
      <c r="D166" s="124">
        <f>IF(RES_hhdet_in_tes!D166=0,"",RES_hhdet_in_tes!D166/RES_hhdet_in_fec!D166)</f>
        <v>0.64858557042563714</v>
      </c>
      <c r="E166" s="124">
        <f>IF(RES_hhdet_in_tes!E166=0,"",RES_hhdet_in_tes!E166/RES_hhdet_in_fec!E166)</f>
        <v>0.64818036278269964</v>
      </c>
      <c r="F166" s="124">
        <f>IF(RES_hhdet_in_tes!F166=0,"",RES_hhdet_in_tes!F166/RES_hhdet_in_fec!F166)</f>
        <v>0.64931494497661535</v>
      </c>
      <c r="G166" s="124">
        <f>IF(RES_hhdet_in_tes!G166=0,"",RES_hhdet_in_tes!G166/RES_hhdet_in_fec!G166)</f>
        <v>0.65462646706580796</v>
      </c>
      <c r="H166" s="124">
        <f>IF(RES_hhdet_in_tes!H166=0,"",RES_hhdet_in_tes!H166/RES_hhdet_in_fec!H166)</f>
        <v>0.65571787622008404</v>
      </c>
      <c r="I166" s="124">
        <f>IF(RES_hhdet_in_tes!I166=0,"",RES_hhdet_in_tes!I166/RES_hhdet_in_fec!I166)</f>
        <v>0.68884729172383874</v>
      </c>
      <c r="J166" s="124">
        <f>IF(RES_hhdet_in_tes!J166=0,"",RES_hhdet_in_tes!J166/RES_hhdet_in_fec!J166)</f>
        <v>0.66920231687412046</v>
      </c>
      <c r="K166" s="124">
        <f>IF(RES_hhdet_in_tes!K166=0,"",RES_hhdet_in_tes!K166/RES_hhdet_in_fec!K166)</f>
        <v>0.66116578902439538</v>
      </c>
      <c r="L166" s="124">
        <f>IF(RES_hhdet_in_tes!L166=0,"",RES_hhdet_in_tes!L166/RES_hhdet_in_fec!L166)</f>
        <v>0.67014938056678264</v>
      </c>
      <c r="M166" s="124">
        <f>IF(RES_hhdet_in_tes!M166=0,"",RES_hhdet_in_tes!M166/RES_hhdet_in_fec!M166)</f>
        <v>0.67389944749250053</v>
      </c>
      <c r="N166" s="124">
        <f>IF(RES_hhdet_in_tes!N166=0,"",RES_hhdet_in_tes!N166/RES_hhdet_in_fec!N166)</f>
        <v>0.68533380798300847</v>
      </c>
      <c r="O166" s="124">
        <f>IF(RES_hhdet_in_tes!O166=0,"",RES_hhdet_in_tes!O166/RES_hhdet_in_fec!O166)</f>
        <v>0.69991607428019098</v>
      </c>
      <c r="P166" s="124">
        <f>IF(RES_hhdet_in_tes!P166=0,"",RES_hhdet_in_tes!P166/RES_hhdet_in_fec!P166)</f>
        <v>0.7224183070380058</v>
      </c>
      <c r="Q166" s="124">
        <f>IF(RES_hhdet_in_tes!Q166=0,"",RES_hhdet_in_tes!Q166/RES_hhdet_in_fec!Q166)</f>
        <v>0.73991971260667255</v>
      </c>
      <c r="R166" s="124">
        <f>IF(RES_hhdet_in_tes!R166=0,"",RES_hhdet_in_tes!R166/RES_hhdet_in_fec!R166)</f>
        <v>0.74770569982651913</v>
      </c>
      <c r="S166" s="124">
        <f>IF(RES_hhdet_in_tes!S166=0,"",RES_hhdet_in_tes!S166/RES_hhdet_in_fec!S166)</f>
        <v>0.75960860759646165</v>
      </c>
      <c r="T166" s="124">
        <f>IF(RES_hhdet_in_tes!T166=0,"",RES_hhdet_in_tes!T166/RES_hhdet_in_fec!T166)</f>
        <v>0.77142553801424929</v>
      </c>
      <c r="U166" s="124">
        <f>IF(RES_hhdet_in_tes!U166=0,"",RES_hhdet_in_tes!U166/RES_hhdet_in_fec!U166)</f>
        <v>0.78384459593196554</v>
      </c>
      <c r="V166" s="124">
        <f>IF(RES_hhdet_in_tes!V166=0,"",RES_hhdet_in_tes!V166/RES_hhdet_in_fec!V166)</f>
        <v>0.79652417036473333</v>
      </c>
      <c r="W166" s="124">
        <f>IF(RES_hhdet_in_tes!W166=0,"",RES_hhdet_in_tes!W166/RES_hhdet_in_fec!W166)</f>
        <v>0.80749173590227186</v>
      </c>
      <c r="X166" s="124">
        <f>IF(RES_hhdet_in_tes!X166=0,"",RES_hhdet_in_tes!X166/RES_hhdet_in_fec!X166)</f>
        <v>0.81936459390708682</v>
      </c>
      <c r="Y166" s="124">
        <f>IF(RES_hhdet_in_tes!Y166=0,"",RES_hhdet_in_tes!Y166/RES_hhdet_in_fec!Y166)</f>
        <v>0.82844059941690362</v>
      </c>
      <c r="DA166" s="130" t="s">
        <v>3743</v>
      </c>
    </row>
    <row r="167" spans="1:105" ht="12" customHeight="1" x14ac:dyDescent="0.25">
      <c r="A167" s="97" t="s">
        <v>124</v>
      </c>
      <c r="B167" s="111"/>
      <c r="C167" s="111" t="str">
        <f>IF(RES_hhdet_in_tes!C167=0,"",RES_hhdet_in_tes!C167/RES_hhdet_in_fec!C167)</f>
        <v/>
      </c>
      <c r="D167" s="111">
        <f>IF(RES_hhdet_in_tes!D167=0,"",RES_hhdet_in_tes!D167/RES_hhdet_in_fec!D167)</f>
        <v>0.71483403588529881</v>
      </c>
      <c r="E167" s="111">
        <f>IF(RES_hhdet_in_tes!E167=0,"",RES_hhdet_in_tes!E167/RES_hhdet_in_fec!E167)</f>
        <v>0.71691166783312354</v>
      </c>
      <c r="F167" s="111">
        <f>IF(RES_hhdet_in_tes!F167=0,"",RES_hhdet_in_tes!F167/RES_hhdet_in_fec!F167)</f>
        <v>0.71902387543513901</v>
      </c>
      <c r="G167" s="111">
        <f>IF(RES_hhdet_in_tes!G167=0,"",RES_hhdet_in_tes!G167/RES_hhdet_in_fec!G167)</f>
        <v>0.72136959209170681</v>
      </c>
      <c r="H167" s="111">
        <f>IF(RES_hhdet_in_tes!H167=0,"",RES_hhdet_in_tes!H167/RES_hhdet_in_fec!H167)</f>
        <v>0.72392447088718681</v>
      </c>
      <c r="I167" s="111">
        <f>IF(RES_hhdet_in_tes!I167=0,"",RES_hhdet_in_tes!I167/RES_hhdet_in_fec!I167)</f>
        <v>0.72673752901724076</v>
      </c>
      <c r="J167" s="111">
        <f>IF(RES_hhdet_in_tes!J167=0,"",RES_hhdet_in_tes!J167/RES_hhdet_in_fec!J167)</f>
        <v>0.73000957263098298</v>
      </c>
      <c r="K167" s="111">
        <f>IF(RES_hhdet_in_tes!K167=0,"",RES_hhdet_in_tes!K167/RES_hhdet_in_fec!K167)</f>
        <v>0.73391133977345946</v>
      </c>
      <c r="L167" s="111">
        <f>IF(RES_hhdet_in_tes!L167=0,"",RES_hhdet_in_tes!L167/RES_hhdet_in_fec!L167)</f>
        <v>0.73848850987162462</v>
      </c>
      <c r="M167" s="111">
        <f>IF(RES_hhdet_in_tes!M167=0,"",RES_hhdet_in_tes!M167/RES_hhdet_in_fec!M167)</f>
        <v>0.74781936134755811</v>
      </c>
      <c r="N167" s="111">
        <f>IF(RES_hhdet_in_tes!N167=0,"",RES_hhdet_in_tes!N167/RES_hhdet_in_fec!N167)</f>
        <v>0.7632002218776105</v>
      </c>
      <c r="O167" s="111">
        <f>IF(RES_hhdet_in_tes!O167=0,"",RES_hhdet_in_tes!O167/RES_hhdet_in_fec!O167)</f>
        <v>0.7856861318496825</v>
      </c>
      <c r="P167" s="111">
        <f>IF(RES_hhdet_in_tes!P167=0,"",RES_hhdet_in_tes!P167/RES_hhdet_in_fec!P167)</f>
        <v>0.81295272341037406</v>
      </c>
      <c r="Q167" s="111">
        <f>IF(RES_hhdet_in_tes!Q167=0,"",RES_hhdet_in_tes!Q167/RES_hhdet_in_fec!Q167)</f>
        <v>0.83750251491021288</v>
      </c>
      <c r="R167" s="111">
        <f>IF(RES_hhdet_in_tes!R167=0,"",RES_hhdet_in_tes!R167/RES_hhdet_in_fec!R167)</f>
        <v>0.85342987789708635</v>
      </c>
      <c r="S167" s="111">
        <f>IF(RES_hhdet_in_tes!S167=0,"",RES_hhdet_in_tes!S167/RES_hhdet_in_fec!S167)</f>
        <v>0.86825977079635308</v>
      </c>
      <c r="T167" s="111">
        <f>IF(RES_hhdet_in_tes!T167=0,"",RES_hhdet_in_tes!T167/RES_hhdet_in_fec!T167)</f>
        <v>0.88155492278950831</v>
      </c>
      <c r="U167" s="111">
        <f>IF(RES_hhdet_in_tes!U167=0,"",RES_hhdet_in_tes!U167/RES_hhdet_in_fec!U167)</f>
        <v>0.8928780630580927</v>
      </c>
      <c r="V167" s="111">
        <f>IF(RES_hhdet_in_tes!V167=0,"",RES_hhdet_in_tes!V167/RES_hhdet_in_fec!V167)</f>
        <v>0.90179192078362835</v>
      </c>
      <c r="W167" s="111">
        <f>IF(RES_hhdet_in_tes!W167=0,"",RES_hhdet_in_tes!W167/RES_hhdet_in_fec!W167)</f>
        <v>0.90727085015571329</v>
      </c>
      <c r="X167" s="111">
        <f>IF(RES_hhdet_in_tes!X167=0,"",RES_hhdet_in_tes!X167/RES_hhdet_in_fec!X167)</f>
        <v>0.90904256115934334</v>
      </c>
      <c r="Y167" s="111">
        <f>IF(RES_hhdet_in_tes!Y167=0,"",RES_hhdet_in_tes!Y167/RES_hhdet_in_fec!Y167)</f>
        <v>0.90993971224798442</v>
      </c>
      <c r="DA167" s="63" t="s">
        <v>3744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>
        <f>IF(RES_hhdet_in_tes!J168=0,"",RES_hhdet_in_tes!J168/RES_hhdet_in_fec!J168)</f>
        <v>0.81589447554348804</v>
      </c>
      <c r="K168" s="111" t="str">
        <f>IF(RES_hhdet_in_tes!K168=0,"",RES_hhdet_in_tes!K168/RES_hhdet_in_fec!K168)</f>
        <v/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>
        <f>IF(RES_hhdet_in_tes!P168=0,"",RES_hhdet_in_tes!P168/RES_hhdet_in_fec!P168)</f>
        <v>0.87536425226618486</v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>
        <f>IF(RES_hhdet_in_tes!W168=0,"",RES_hhdet_in_tes!W168/RES_hhdet_in_fec!W168)</f>
        <v>0.93154140889752368</v>
      </c>
      <c r="X168" s="111" t="str">
        <f>IF(RES_hhdet_in_tes!X168=0,"",RES_hhdet_in_tes!X168/RES_hhdet_in_fec!X168)</f>
        <v/>
      </c>
      <c r="Y168" s="111" t="str">
        <f>IF(RES_hhdet_in_tes!Y168=0,"",RES_hhdet_in_tes!Y168/RES_hhdet_in_fec!Y168)</f>
        <v/>
      </c>
      <c r="DA168" s="63" t="s">
        <v>3745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>
        <f>IF(RES_hhdet_in_tes!J169=0,"",RES_hhdet_in_tes!J169/RES_hhdet_in_fec!J169)</f>
        <v>0.73000957263098298</v>
      </c>
      <c r="K169" s="112" t="str">
        <f>IF(RES_hhdet_in_tes!K169=0,"",RES_hhdet_in_tes!K169/RES_hhdet_in_fec!K169)</f>
        <v/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>
        <f>IF(RES_hhdet_in_tes!P169=0,"",RES_hhdet_in_tes!P169/RES_hhdet_in_fec!P169)</f>
        <v>0.81295272341037406</v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>
        <f>IF(RES_hhdet_in_tes!W169=0,"",RES_hhdet_in_tes!W169/RES_hhdet_in_fec!W169)</f>
        <v>0.90727085015571329</v>
      </c>
      <c r="X169" s="112" t="str">
        <f>IF(RES_hhdet_in_tes!X169=0,"",RES_hhdet_in_tes!X169/RES_hhdet_in_fec!X169)</f>
        <v/>
      </c>
      <c r="Y169" s="112" t="str">
        <f>IF(RES_hhdet_in_tes!Y169=0,"",RES_hhdet_in_tes!Y169/RES_hhdet_in_fec!Y169)</f>
        <v/>
      </c>
      <c r="DA169" s="131" t="s">
        <v>3746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>
        <f>IF(RES_hhdet_in_tes!J170=0,"",RES_hhdet_in_tes!J170/RES_hhdet_in_fec!J170)</f>
        <v>1</v>
      </c>
      <c r="K170" s="113" t="str">
        <f>IF(RES_hhdet_in_tes!K170=0,"",RES_hhdet_in_tes!K170/RES_hhdet_in_fec!K170)</f>
        <v/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>
        <f>IF(RES_hhdet_in_tes!P170=0,"",RES_hhdet_in_tes!P170/RES_hhdet_in_fec!P170)</f>
        <v>1</v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>
        <f>IF(RES_hhdet_in_tes!W170=0,"",RES_hhdet_in_tes!W170/RES_hhdet_in_fec!W170)</f>
        <v>1</v>
      </c>
      <c r="X170" s="113" t="str">
        <f>IF(RES_hhdet_in_tes!X170=0,"",RES_hhdet_in_tes!X170/RES_hhdet_in_fec!X170)</f>
        <v/>
      </c>
      <c r="Y170" s="113" t="str">
        <f>IF(RES_hhdet_in_tes!Y170=0,"",RES_hhdet_in_tes!Y170/RES_hhdet_in_fec!Y170)</f>
        <v/>
      </c>
      <c r="DA170" s="132" t="s">
        <v>3747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0.63777735990167705</v>
      </c>
      <c r="D171" s="112">
        <f>IF(RES_hhdet_in_tes!D171=0,"",RES_hhdet_in_tes!D171/RES_hhdet_in_fec!D171)</f>
        <v>0.63931953178660617</v>
      </c>
      <c r="E171" s="112">
        <f>IF(RES_hhdet_in_tes!E171=0,"",RES_hhdet_in_tes!E171/RES_hhdet_in_fec!E171)</f>
        <v>0.64100782805280165</v>
      </c>
      <c r="F171" s="112">
        <f>IF(RES_hhdet_in_tes!F171=0,"",RES_hhdet_in_tes!F171/RES_hhdet_in_fec!F171)</f>
        <v>0.64271649442061296</v>
      </c>
      <c r="G171" s="112">
        <f>IF(RES_hhdet_in_tes!G171=0,"",RES_hhdet_in_tes!G171/RES_hhdet_in_fec!G171)</f>
        <v>0.64456087295687747</v>
      </c>
      <c r="H171" s="112">
        <f>IF(RES_hhdet_in_tes!H171=0,"",RES_hhdet_in_tes!H171/RES_hhdet_in_fec!H171)</f>
        <v>0.64652794401758096</v>
      </c>
      <c r="I171" s="112">
        <f>IF(RES_hhdet_in_tes!I171=0,"",RES_hhdet_in_tes!I171/RES_hhdet_in_fec!I171)</f>
        <v>0.64864762132245912</v>
      </c>
      <c r="J171" s="112">
        <f>IF(RES_hhdet_in_tes!J171=0,"",RES_hhdet_in_tes!J171/RES_hhdet_in_fec!J171)</f>
        <v>0.65103984982445628</v>
      </c>
      <c r="K171" s="112">
        <f>IF(RES_hhdet_in_tes!K171=0,"",RES_hhdet_in_tes!K171/RES_hhdet_in_fec!K171)</f>
        <v>0.65381059064317559</v>
      </c>
      <c r="L171" s="112">
        <f>IF(RES_hhdet_in_tes!L171=0,"",RES_hhdet_in_tes!L171/RES_hhdet_in_fec!L171)</f>
        <v>0.65699627514746251</v>
      </c>
      <c r="M171" s="112">
        <f>IF(RES_hhdet_in_tes!M171=0,"",RES_hhdet_in_tes!M171/RES_hhdet_in_fec!M171)</f>
        <v>0.66305264508820161</v>
      </c>
      <c r="N171" s="112">
        <f>IF(RES_hhdet_in_tes!N171=0,"",RES_hhdet_in_tes!N171/RES_hhdet_in_fec!N171)</f>
        <v>0.67303905367158412</v>
      </c>
      <c r="O171" s="112">
        <f>IF(RES_hhdet_in_tes!O171=0,"",RES_hhdet_in_tes!O171/RES_hhdet_in_fec!O171)</f>
        <v>0.68826702861600153</v>
      </c>
      <c r="P171" s="112">
        <f>IF(RES_hhdet_in_tes!P171=0,"",RES_hhdet_in_tes!P171/RES_hhdet_in_fec!P171)</f>
        <v>0.7080146072900888</v>
      </c>
      <c r="Q171" s="112">
        <f>IF(RES_hhdet_in_tes!Q171=0,"",RES_hhdet_in_tes!Q171/RES_hhdet_in_fec!Q171)</f>
        <v>0.72706681922615402</v>
      </c>
      <c r="R171" s="112">
        <f>IF(RES_hhdet_in_tes!R171=0,"",RES_hhdet_in_tes!R171/RES_hhdet_in_fec!R171)</f>
        <v>0.73996020084305025</v>
      </c>
      <c r="S171" s="112">
        <f>IF(RES_hhdet_in_tes!S171=0,"",RES_hhdet_in_tes!S171/RES_hhdet_in_fec!S171)</f>
        <v>0.75245166521505502</v>
      </c>
      <c r="T171" s="112">
        <f>IF(RES_hhdet_in_tes!T171=0,"",RES_hhdet_in_tes!T171/RES_hhdet_in_fec!T171)</f>
        <v>0.7648461891418219</v>
      </c>
      <c r="U171" s="112">
        <f>IF(RES_hhdet_in_tes!U171=0,"",RES_hhdet_in_tes!U171/RES_hhdet_in_fec!U171)</f>
        <v>0.77726837134583748</v>
      </c>
      <c r="V171" s="112">
        <f>IF(RES_hhdet_in_tes!V171=0,"",RES_hhdet_in_tes!V171/RES_hhdet_in_fec!V171)</f>
        <v>0.78947172537227106</v>
      </c>
      <c r="W171" s="112">
        <f>IF(RES_hhdet_in_tes!W171=0,"",RES_hhdet_in_tes!W171/RES_hhdet_in_fec!W171)</f>
        <v>0.80061743604394386</v>
      </c>
      <c r="X171" s="112">
        <f>IF(RES_hhdet_in_tes!X171=0,"",RES_hhdet_in_tes!X171/RES_hhdet_in_fec!X171)</f>
        <v>0.8128267154050548</v>
      </c>
      <c r="Y171" s="112">
        <f>IF(RES_hhdet_in_tes!Y171=0,"",RES_hhdet_in_tes!Y171/RES_hhdet_in_fec!Y171)</f>
        <v>0.82421723096742872</v>
      </c>
      <c r="DA171" s="131" t="s">
        <v>3748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0.71596221903551627</v>
      </c>
      <c r="D172" s="113">
        <f>IF(RES_hhdet_in_tes!D172=0,"",RES_hhdet_in_tes!D172/RES_hhdet_in_fec!D172)</f>
        <v>0.72150583809205993</v>
      </c>
      <c r="E172" s="113">
        <f>IF(RES_hhdet_in_tes!E172=0,"",RES_hhdet_in_tes!E172/RES_hhdet_in_fec!E172)</f>
        <v>0.73149140416056102</v>
      </c>
      <c r="F172" s="113">
        <f>IF(RES_hhdet_in_tes!F172=0,"",RES_hhdet_in_tes!F172/RES_hhdet_in_fec!F172)</f>
        <v>0.73178939004428456</v>
      </c>
      <c r="G172" s="113">
        <f>IF(RES_hhdet_in_tes!G172=0,"",RES_hhdet_in_tes!G172/RES_hhdet_in_fec!G172)</f>
        <v>0.75097901729076966</v>
      </c>
      <c r="H172" s="113">
        <f>IF(RES_hhdet_in_tes!H172=0,"",RES_hhdet_in_tes!H172/RES_hhdet_in_fec!H172)</f>
        <v>0.74584458969628098</v>
      </c>
      <c r="I172" s="113">
        <f>IF(RES_hhdet_in_tes!I172=0,"",RES_hhdet_in_tes!I172/RES_hhdet_in_fec!I172)</f>
        <v>0.74998411403062482</v>
      </c>
      <c r="J172" s="113">
        <f>IF(RES_hhdet_in_tes!J172=0,"",RES_hhdet_in_tes!J172/RES_hhdet_in_fec!J172)</f>
        <v>0.75356304033271371</v>
      </c>
      <c r="K172" s="113">
        <f>IF(RES_hhdet_in_tes!K172=0,"",RES_hhdet_in_tes!K172/RES_hhdet_in_fec!K172)</f>
        <v>0.75433038927129503</v>
      </c>
      <c r="L172" s="113">
        <f>IF(RES_hhdet_in_tes!L172=0,"",RES_hhdet_in_tes!L172/RES_hhdet_in_fec!L172)</f>
        <v>0.76163157718557017</v>
      </c>
      <c r="M172" s="113">
        <f>IF(RES_hhdet_in_tes!M172=0,"",RES_hhdet_in_tes!M172/RES_hhdet_in_fec!M172)</f>
        <v>0.76948182051062097</v>
      </c>
      <c r="N172" s="113">
        <f>IF(RES_hhdet_in_tes!N172=0,"",RES_hhdet_in_tes!N172/RES_hhdet_in_fec!N172)</f>
        <v>0.77854709721226811</v>
      </c>
      <c r="O172" s="113">
        <f>IF(RES_hhdet_in_tes!O172=0,"",RES_hhdet_in_tes!O172/RES_hhdet_in_fec!O172)</f>
        <v>0.7816840392833404</v>
      </c>
      <c r="P172" s="113">
        <f>IF(RES_hhdet_in_tes!P172=0,"",RES_hhdet_in_tes!P172/RES_hhdet_in_fec!P172)</f>
        <v>0.79667740661470243</v>
      </c>
      <c r="Q172" s="113">
        <f>IF(RES_hhdet_in_tes!Q172=0,"",RES_hhdet_in_tes!Q172/RES_hhdet_in_fec!Q172)</f>
        <v>0.80482229133688921</v>
      </c>
      <c r="R172" s="113">
        <f>IF(RES_hhdet_in_tes!R172=0,"",RES_hhdet_in_tes!R172/RES_hhdet_in_fec!R172)</f>
        <v>0.80769874422821997</v>
      </c>
      <c r="S172" s="113">
        <f>IF(RES_hhdet_in_tes!S172=0,"",RES_hhdet_in_tes!S172/RES_hhdet_in_fec!S172)</f>
        <v>0.82168670265921895</v>
      </c>
      <c r="T172" s="113">
        <f>IF(RES_hhdet_in_tes!T172=0,"",RES_hhdet_in_tes!T172/RES_hhdet_in_fec!T172)</f>
        <v>0.82566924262990882</v>
      </c>
      <c r="U172" s="113">
        <f>IF(RES_hhdet_in_tes!U172=0,"",RES_hhdet_in_tes!U172/RES_hhdet_in_fec!U172)</f>
        <v>0.83464350980712687</v>
      </c>
      <c r="V172" s="113">
        <f>IF(RES_hhdet_in_tes!V172=0,"",RES_hhdet_in_tes!V172/RES_hhdet_in_fec!V172)</f>
        <v>0.84498689403516103</v>
      </c>
      <c r="W172" s="113">
        <f>IF(RES_hhdet_in_tes!W172=0,"",RES_hhdet_in_tes!W172/RES_hhdet_in_fec!W172)</f>
        <v>0.84771185809023053</v>
      </c>
      <c r="X172" s="113">
        <f>IF(RES_hhdet_in_tes!X172=0,"",RES_hhdet_in_tes!X172/RES_hhdet_in_fec!X172)</f>
        <v>0.8568797736078102</v>
      </c>
      <c r="Y172" s="113">
        <f>IF(RES_hhdet_in_tes!Y172=0,"",RES_hhdet_in_tes!Y172/RES_hhdet_in_fec!Y172)</f>
        <v>0.86511638567286608</v>
      </c>
      <c r="DA172" s="132" t="s">
        <v>3749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0.63777735990167705</v>
      </c>
      <c r="D173" s="111">
        <f>IF(RES_hhdet_in_tes!D173=0,"",RES_hhdet_in_tes!D173/RES_hhdet_in_fec!D173)</f>
        <v>0.63931953178660617</v>
      </c>
      <c r="E173" s="111">
        <f>IF(RES_hhdet_in_tes!E173=0,"",RES_hhdet_in_tes!E173/RES_hhdet_in_fec!E173)</f>
        <v>0.64100782805280165</v>
      </c>
      <c r="F173" s="111">
        <f>IF(RES_hhdet_in_tes!F173=0,"",RES_hhdet_in_tes!F173/RES_hhdet_in_fec!F173)</f>
        <v>0.64271649442061296</v>
      </c>
      <c r="G173" s="111">
        <f>IF(RES_hhdet_in_tes!G173=0,"",RES_hhdet_in_tes!G173/RES_hhdet_in_fec!G173)</f>
        <v>0.64456087295687747</v>
      </c>
      <c r="H173" s="111">
        <f>IF(RES_hhdet_in_tes!H173=0,"",RES_hhdet_in_tes!H173/RES_hhdet_in_fec!H173)</f>
        <v>0.64652794401758096</v>
      </c>
      <c r="I173" s="111">
        <f>IF(RES_hhdet_in_tes!I173=0,"",RES_hhdet_in_tes!I173/RES_hhdet_in_fec!I173)</f>
        <v>0.64864762132245912</v>
      </c>
      <c r="J173" s="111">
        <f>IF(RES_hhdet_in_tes!J173=0,"",RES_hhdet_in_tes!J173/RES_hhdet_in_fec!J173)</f>
        <v>0.65103984982445628</v>
      </c>
      <c r="K173" s="111">
        <f>IF(RES_hhdet_in_tes!K173=0,"",RES_hhdet_in_tes!K173/RES_hhdet_in_fec!K173)</f>
        <v>0.65381059064317548</v>
      </c>
      <c r="L173" s="111">
        <f>IF(RES_hhdet_in_tes!L173=0,"",RES_hhdet_in_tes!L173/RES_hhdet_in_fec!L173)</f>
        <v>0.65699627514746251</v>
      </c>
      <c r="M173" s="111">
        <f>IF(RES_hhdet_in_tes!M173=0,"",RES_hhdet_in_tes!M173/RES_hhdet_in_fec!M173)</f>
        <v>0.66305264508820161</v>
      </c>
      <c r="N173" s="111">
        <f>IF(RES_hhdet_in_tes!N173=0,"",RES_hhdet_in_tes!N173/RES_hhdet_in_fec!N173)</f>
        <v>0.67303905367158412</v>
      </c>
      <c r="O173" s="111">
        <f>IF(RES_hhdet_in_tes!O173=0,"",RES_hhdet_in_tes!O173/RES_hhdet_in_fec!O173)</f>
        <v>0.68826702861600153</v>
      </c>
      <c r="P173" s="111">
        <f>IF(RES_hhdet_in_tes!P173=0,"",RES_hhdet_in_tes!P173/RES_hhdet_in_fec!P173)</f>
        <v>0.7080146072900888</v>
      </c>
      <c r="Q173" s="111">
        <f>IF(RES_hhdet_in_tes!Q173=0,"",RES_hhdet_in_tes!Q173/RES_hhdet_in_fec!Q173)</f>
        <v>0.7270668192261539</v>
      </c>
      <c r="R173" s="111">
        <f>IF(RES_hhdet_in_tes!R173=0,"",RES_hhdet_in_tes!R173/RES_hhdet_in_fec!R173)</f>
        <v>0.73996020084305025</v>
      </c>
      <c r="S173" s="111">
        <f>IF(RES_hhdet_in_tes!S173=0,"",RES_hhdet_in_tes!S173/RES_hhdet_in_fec!S173)</f>
        <v>0.75245166521505502</v>
      </c>
      <c r="T173" s="111">
        <f>IF(RES_hhdet_in_tes!T173=0,"",RES_hhdet_in_tes!T173/RES_hhdet_in_fec!T173)</f>
        <v>0.7648461891418219</v>
      </c>
      <c r="U173" s="111">
        <f>IF(RES_hhdet_in_tes!U173=0,"",RES_hhdet_in_tes!U173/RES_hhdet_in_fec!U173)</f>
        <v>0.77726837134583748</v>
      </c>
      <c r="V173" s="111">
        <f>IF(RES_hhdet_in_tes!V173=0,"",RES_hhdet_in_tes!V173/RES_hhdet_in_fec!V173)</f>
        <v>0.78947172537227106</v>
      </c>
      <c r="W173" s="111">
        <f>IF(RES_hhdet_in_tes!W173=0,"",RES_hhdet_in_tes!W173/RES_hhdet_in_fec!W173)</f>
        <v>0.80061743604394375</v>
      </c>
      <c r="X173" s="111">
        <f>IF(RES_hhdet_in_tes!X173=0,"",RES_hhdet_in_tes!X173/RES_hhdet_in_fec!X173)</f>
        <v>0.8128267154050548</v>
      </c>
      <c r="Y173" s="111">
        <f>IF(RES_hhdet_in_tes!Y173=0,"",RES_hhdet_in_tes!Y173/RES_hhdet_in_fec!Y173)</f>
        <v>0.82421723096742872</v>
      </c>
      <c r="DA173" s="63" t="s">
        <v>3750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>
        <f>IF(RES_hhdet_in_tes!P174=0,"",RES_hhdet_in_tes!P174/RES_hhdet_in_fec!P174)</f>
        <v>1</v>
      </c>
      <c r="Q174" s="45">
        <f>IF(RES_hhdet_in_tes!Q174=0,"",RES_hhdet_in_tes!Q174/RES_hhdet_in_fec!Q174)</f>
        <v>1</v>
      </c>
      <c r="R174" s="45">
        <f>IF(RES_hhdet_in_tes!R174=0,"",RES_hhdet_in_tes!R174/RES_hhdet_in_fec!R174)</f>
        <v>1</v>
      </c>
      <c r="S174" s="45">
        <f>IF(RES_hhdet_in_tes!S174=0,"",RES_hhdet_in_tes!S174/RES_hhdet_in_fec!S174)</f>
        <v>1</v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X174" s="45">
        <f>IF(RES_hhdet_in_tes!X174=0,"",RES_hhdet_in_tes!X174/RES_hhdet_in_fec!X174)</f>
        <v>1</v>
      </c>
      <c r="Y174" s="45">
        <f>IF(RES_hhdet_in_tes!Y174=0,"",RES_hhdet_in_tes!Y174/RES_hhdet_in_fec!Y174)</f>
        <v>1</v>
      </c>
      <c r="DA174" s="60" t="s">
        <v>3751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0.78077884139307907</v>
      </c>
      <c r="D175" s="124">
        <f>IF(RES_hhdet_in_tes!D175=0,"",RES_hhdet_in_tes!D175/RES_hhdet_in_fec!D175)</f>
        <v>0.78198657994233012</v>
      </c>
      <c r="E175" s="124">
        <f>IF(RES_hhdet_in_tes!E175=0,"",RES_hhdet_in_tes!E175/RES_hhdet_in_fec!E175)</f>
        <v>0.78325126364356501</v>
      </c>
      <c r="F175" s="124">
        <f>IF(RES_hhdet_in_tes!F175=0,"",RES_hhdet_in_tes!F175/RES_hhdet_in_fec!F175)</f>
        <v>0.78452371259279796</v>
      </c>
      <c r="G175" s="124">
        <f>IF(RES_hhdet_in_tes!G175=0,"",RES_hhdet_in_tes!G175/RES_hhdet_in_fec!G175)</f>
        <v>0.78584860467754869</v>
      </c>
      <c r="H175" s="124">
        <f>IF(RES_hhdet_in_tes!H175=0,"",RES_hhdet_in_tes!H175/RES_hhdet_in_fec!H175)</f>
        <v>0.78722047189316613</v>
      </c>
      <c r="I175" s="124">
        <f>IF(RES_hhdet_in_tes!I175=0,"",RES_hhdet_in_tes!I175/RES_hhdet_in_fec!I175)</f>
        <v>0.7886503228724413</v>
      </c>
      <c r="J175" s="124">
        <f>IF(RES_hhdet_in_tes!J175=0,"",RES_hhdet_in_tes!J175/RES_hhdet_in_fec!J175)</f>
        <v>0.79018325609821816</v>
      </c>
      <c r="K175" s="124">
        <f>IF(RES_hhdet_in_tes!K175=0,"",RES_hhdet_in_tes!K175/RES_hhdet_in_fec!K175)</f>
        <v>0.791857617143227</v>
      </c>
      <c r="L175" s="124">
        <f>IF(RES_hhdet_in_tes!L175=0,"",RES_hhdet_in_tes!L175/RES_hhdet_in_fec!L175)</f>
        <v>0.79368366502026122</v>
      </c>
      <c r="M175" s="124">
        <f>IF(RES_hhdet_in_tes!M175=0,"",RES_hhdet_in_tes!M175/RES_hhdet_in_fec!M175)</f>
        <v>0.79629450996862883</v>
      </c>
      <c r="N175" s="124">
        <f>IF(RES_hhdet_in_tes!N175=0,"",RES_hhdet_in_tes!N175/RES_hhdet_in_fec!N175)</f>
        <v>0.79987039245611058</v>
      </c>
      <c r="O175" s="124">
        <f>IF(RES_hhdet_in_tes!O175=0,"",RES_hhdet_in_tes!O175/RES_hhdet_in_fec!O175)</f>
        <v>0.8048387233157297</v>
      </c>
      <c r="P175" s="124">
        <f>IF(RES_hhdet_in_tes!P175=0,"",RES_hhdet_in_tes!P175/RES_hhdet_in_fec!P175)</f>
        <v>0.81140913441847884</v>
      </c>
      <c r="Q175" s="124">
        <f>IF(RES_hhdet_in_tes!Q175=0,"",RES_hhdet_in_tes!Q175/RES_hhdet_in_fec!Q175)</f>
        <v>0.81991131047103061</v>
      </c>
      <c r="R175" s="124">
        <f>IF(RES_hhdet_in_tes!R175=0,"",RES_hhdet_in_tes!R175/RES_hhdet_in_fec!R175)</f>
        <v>0.83148073934701161</v>
      </c>
      <c r="S175" s="124">
        <f>IF(RES_hhdet_in_tes!S175=0,"",RES_hhdet_in_tes!S175/RES_hhdet_in_fec!S175)</f>
        <v>0.84595787160200575</v>
      </c>
      <c r="T175" s="124">
        <f>IF(RES_hhdet_in_tes!T175=0,"",RES_hhdet_in_tes!T175/RES_hhdet_in_fec!T175)</f>
        <v>0.86154329947261321</v>
      </c>
      <c r="U175" s="124">
        <f>IF(RES_hhdet_in_tes!U175=0,"",RES_hhdet_in_tes!U175/RES_hhdet_in_fec!U175)</f>
        <v>0.87643761519547703</v>
      </c>
      <c r="V175" s="124">
        <f>IF(RES_hhdet_in_tes!V175=0,"",RES_hhdet_in_tes!V175/RES_hhdet_in_fec!V175)</f>
        <v>0.88884141100721969</v>
      </c>
      <c r="W175" s="124">
        <f>IF(RES_hhdet_in_tes!W175=0,"",RES_hhdet_in_tes!W175/RES_hhdet_in_fec!W175)</f>
        <v>0.89812949053367508</v>
      </c>
      <c r="X175" s="124">
        <f>IF(RES_hhdet_in_tes!X175=0,"",RES_hhdet_in_tes!X175/RES_hhdet_in_fec!X175)</f>
        <v>0.90487256903452051</v>
      </c>
      <c r="Y175" s="124">
        <f>IF(RES_hhdet_in_tes!Y175=0,"",RES_hhdet_in_tes!Y175/RES_hhdet_in_fec!Y175)</f>
        <v>0.91085230289293873</v>
      </c>
      <c r="DA175" s="130" t="s">
        <v>3752</v>
      </c>
    </row>
    <row r="176" spans="1:105" ht="12" customHeight="1" x14ac:dyDescent="0.25">
      <c r="A176" s="97" t="s">
        <v>50</v>
      </c>
      <c r="B176" s="111"/>
      <c r="C176" s="111" t="str">
        <f>IF(RES_hhdet_in_tes!C176=0,"",RES_hhdet_in_tes!C176/RES_hhdet_in_fec!C176)</f>
        <v/>
      </c>
      <c r="D176" s="111" t="str">
        <f>IF(RES_hhdet_in_tes!D176=0,"",RES_hhdet_in_tes!D176/RES_hhdet_in_fec!D176)</f>
        <v/>
      </c>
      <c r="E176" s="111" t="str">
        <f>IF(RES_hhdet_in_tes!E176=0,"",RES_hhdet_in_tes!E176/RES_hhdet_in_fec!E176)</f>
        <v/>
      </c>
      <c r="F176" s="111" t="str">
        <f>IF(RES_hhdet_in_tes!F176=0,"",RES_hhdet_in_tes!F176/RES_hhdet_in_fec!F176)</f>
        <v/>
      </c>
      <c r="G176" s="111" t="str">
        <f>IF(RES_hhdet_in_tes!G176=0,"",RES_hhdet_in_tes!G176/RES_hhdet_in_fec!G176)</f>
        <v/>
      </c>
      <c r="H176" s="111" t="str">
        <f>IF(RES_hhdet_in_tes!H176=0,"",RES_hhdet_in_tes!H176/RES_hhdet_in_fec!H176)</f>
        <v/>
      </c>
      <c r="I176" s="111" t="str">
        <f>IF(RES_hhdet_in_tes!I176=0,"",RES_hhdet_in_tes!I176/RES_hhdet_in_fec!I176)</f>
        <v/>
      </c>
      <c r="J176" s="111" t="str">
        <f>IF(RES_hhdet_in_tes!J176=0,"",RES_hhdet_in_tes!J176/RES_hhdet_in_fec!J176)</f>
        <v/>
      </c>
      <c r="K176" s="111" t="str">
        <f>IF(RES_hhdet_in_tes!K176=0,"",RES_hhdet_in_tes!K176/RES_hhdet_in_fec!K176)</f>
        <v/>
      </c>
      <c r="L176" s="111" t="str">
        <f>IF(RES_hhdet_in_tes!L176=0,"",RES_hhdet_in_tes!L176/RES_hhdet_in_fec!L176)</f>
        <v/>
      </c>
      <c r="M176" s="111" t="str">
        <f>IF(RES_hhdet_in_tes!M176=0,"",RES_hhdet_in_tes!M176/RES_hhdet_in_fec!M176)</f>
        <v/>
      </c>
      <c r="N176" s="111" t="str">
        <f>IF(RES_hhdet_in_tes!N176=0,"",RES_hhdet_in_tes!N176/RES_hhdet_in_fec!N176)</f>
        <v/>
      </c>
      <c r="O176" s="111" t="str">
        <f>IF(RES_hhdet_in_tes!O176=0,"",RES_hhdet_in_tes!O176/RES_hhdet_in_fec!O176)</f>
        <v/>
      </c>
      <c r="P176" s="111" t="str">
        <f>IF(RES_hhdet_in_tes!P176=0,"",RES_hhdet_in_tes!P176/RES_hhdet_in_fec!P176)</f>
        <v/>
      </c>
      <c r="Q176" s="111" t="str">
        <f>IF(RES_hhdet_in_tes!Q176=0,"",RES_hhdet_in_tes!Q176/RES_hhdet_in_fec!Q176)</f>
        <v/>
      </c>
      <c r="R176" s="111" t="str">
        <f>IF(RES_hhdet_in_tes!R176=0,"",RES_hhdet_in_tes!R176/RES_hhdet_in_fec!R176)</f>
        <v/>
      </c>
      <c r="S176" s="111" t="str">
        <f>IF(RES_hhdet_in_tes!S176=0,"",RES_hhdet_in_tes!S176/RES_hhdet_in_fec!S176)</f>
        <v/>
      </c>
      <c r="T176" s="111" t="str">
        <f>IF(RES_hhdet_in_tes!T176=0,"",RES_hhdet_in_tes!T176/RES_hhdet_in_fec!T176)</f>
        <v/>
      </c>
      <c r="U176" s="111" t="str">
        <f>IF(RES_hhdet_in_tes!U176=0,"",RES_hhdet_in_tes!U176/RES_hhdet_in_fec!U176)</f>
        <v/>
      </c>
      <c r="V176" s="111" t="str">
        <f>IF(RES_hhdet_in_tes!V176=0,"",RES_hhdet_in_tes!V176/RES_hhdet_in_fec!V176)</f>
        <v/>
      </c>
      <c r="W176" s="111" t="str">
        <f>IF(RES_hhdet_in_tes!W176=0,"",RES_hhdet_in_tes!W176/RES_hhdet_in_fec!W176)</f>
        <v/>
      </c>
      <c r="X176" s="111" t="str">
        <f>IF(RES_hhdet_in_tes!X176=0,"",RES_hhdet_in_tes!X176/RES_hhdet_in_fec!X176)</f>
        <v/>
      </c>
      <c r="Y176" s="111" t="str">
        <f>IF(RES_hhdet_in_tes!Y176=0,"",RES_hhdet_in_tes!Y176/RES_hhdet_in_fec!Y176)</f>
        <v/>
      </c>
      <c r="DA176" s="63" t="s">
        <v>3753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0.78077884139307907</v>
      </c>
      <c r="D177" s="45">
        <f>IF(RES_hhdet_in_tes!D177=0,"",RES_hhdet_in_tes!D177/RES_hhdet_in_fec!D177)</f>
        <v>0.78198657994233012</v>
      </c>
      <c r="E177" s="45">
        <f>IF(RES_hhdet_in_tes!E177=0,"",RES_hhdet_in_tes!E177/RES_hhdet_in_fec!E177)</f>
        <v>0.78325126364356501</v>
      </c>
      <c r="F177" s="45">
        <f>IF(RES_hhdet_in_tes!F177=0,"",RES_hhdet_in_tes!F177/RES_hhdet_in_fec!F177)</f>
        <v>0.78452371259279796</v>
      </c>
      <c r="G177" s="45">
        <f>IF(RES_hhdet_in_tes!G177=0,"",RES_hhdet_in_tes!G177/RES_hhdet_in_fec!G177)</f>
        <v>0.78584860467754869</v>
      </c>
      <c r="H177" s="45">
        <f>IF(RES_hhdet_in_tes!H177=0,"",RES_hhdet_in_tes!H177/RES_hhdet_in_fec!H177)</f>
        <v>0.78722047189316613</v>
      </c>
      <c r="I177" s="45">
        <f>IF(RES_hhdet_in_tes!I177=0,"",RES_hhdet_in_tes!I177/RES_hhdet_in_fec!I177)</f>
        <v>0.7886503228724413</v>
      </c>
      <c r="J177" s="45">
        <f>IF(RES_hhdet_in_tes!J177=0,"",RES_hhdet_in_tes!J177/RES_hhdet_in_fec!J177)</f>
        <v>0.79018325609821816</v>
      </c>
      <c r="K177" s="45">
        <f>IF(RES_hhdet_in_tes!K177=0,"",RES_hhdet_in_tes!K177/RES_hhdet_in_fec!K177)</f>
        <v>0.791857617143227</v>
      </c>
      <c r="L177" s="45">
        <f>IF(RES_hhdet_in_tes!L177=0,"",RES_hhdet_in_tes!L177/RES_hhdet_in_fec!L177)</f>
        <v>0.79368366502026122</v>
      </c>
      <c r="M177" s="45">
        <f>IF(RES_hhdet_in_tes!M177=0,"",RES_hhdet_in_tes!M177/RES_hhdet_in_fec!M177)</f>
        <v>0.79629450996862883</v>
      </c>
      <c r="N177" s="45">
        <f>IF(RES_hhdet_in_tes!N177=0,"",RES_hhdet_in_tes!N177/RES_hhdet_in_fec!N177)</f>
        <v>0.79987039245611058</v>
      </c>
      <c r="O177" s="45">
        <f>IF(RES_hhdet_in_tes!O177=0,"",RES_hhdet_in_tes!O177/RES_hhdet_in_fec!O177)</f>
        <v>0.8048387233157297</v>
      </c>
      <c r="P177" s="45">
        <f>IF(RES_hhdet_in_tes!P177=0,"",RES_hhdet_in_tes!P177/RES_hhdet_in_fec!P177)</f>
        <v>0.81140913441847884</v>
      </c>
      <c r="Q177" s="45">
        <f>IF(RES_hhdet_in_tes!Q177=0,"",RES_hhdet_in_tes!Q177/RES_hhdet_in_fec!Q177)</f>
        <v>0.81991131047103061</v>
      </c>
      <c r="R177" s="45">
        <f>IF(RES_hhdet_in_tes!R177=0,"",RES_hhdet_in_tes!R177/RES_hhdet_in_fec!R177)</f>
        <v>0.83148073934701161</v>
      </c>
      <c r="S177" s="45">
        <f>IF(RES_hhdet_in_tes!S177=0,"",RES_hhdet_in_tes!S177/RES_hhdet_in_fec!S177)</f>
        <v>0.84595787160200575</v>
      </c>
      <c r="T177" s="45">
        <f>IF(RES_hhdet_in_tes!T177=0,"",RES_hhdet_in_tes!T177/RES_hhdet_in_fec!T177)</f>
        <v>0.86154329947261321</v>
      </c>
      <c r="U177" s="45">
        <f>IF(RES_hhdet_in_tes!U177=0,"",RES_hhdet_in_tes!U177/RES_hhdet_in_fec!U177)</f>
        <v>0.87643761519547703</v>
      </c>
      <c r="V177" s="45">
        <f>IF(RES_hhdet_in_tes!V177=0,"",RES_hhdet_in_tes!V177/RES_hhdet_in_fec!V177)</f>
        <v>0.88884141100721969</v>
      </c>
      <c r="W177" s="45">
        <f>IF(RES_hhdet_in_tes!W177=0,"",RES_hhdet_in_tes!W177/RES_hhdet_in_fec!W177)</f>
        <v>0.89812949053367508</v>
      </c>
      <c r="X177" s="45">
        <f>IF(RES_hhdet_in_tes!X177=0,"",RES_hhdet_in_tes!X177/RES_hhdet_in_fec!X177)</f>
        <v>0.90487256903452051</v>
      </c>
      <c r="Y177" s="45">
        <f>IF(RES_hhdet_in_tes!Y177=0,"",RES_hhdet_in_tes!Y177/RES_hhdet_in_fec!Y177)</f>
        <v>0.91085230289293873</v>
      </c>
      <c r="DA177" s="60" t="s">
        <v>3754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3756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3757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3758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3759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3760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3761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3762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3763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3764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3765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3766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3767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3768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3769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3770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3771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3772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3773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3774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3775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0.69808311264115208</v>
      </c>
      <c r="E24" s="117">
        <f t="shared" si="7"/>
        <v>0.5873425434781967</v>
      </c>
      <c r="F24" s="117">
        <f t="shared" si="7"/>
        <v>0.32289542518002862</v>
      </c>
      <c r="G24" s="117">
        <f t="shared" si="7"/>
        <v>0.45698906899141256</v>
      </c>
      <c r="H24" s="117">
        <f t="shared" si="7"/>
        <v>0.22634063005332472</v>
      </c>
      <c r="I24" s="117">
        <f t="shared" si="7"/>
        <v>0.24800041874746664</v>
      </c>
      <c r="J24" s="117">
        <f t="shared" si="7"/>
        <v>0.1121866673807297</v>
      </c>
      <c r="K24" s="117">
        <f t="shared" si="7"/>
        <v>1.2542577874879704E-2</v>
      </c>
      <c r="L24" s="117">
        <f t="shared" si="7"/>
        <v>0</v>
      </c>
      <c r="M24" s="117">
        <f t="shared" si="7"/>
        <v>0</v>
      </c>
      <c r="N24" s="117">
        <f t="shared" si="7"/>
        <v>0.14336246928547536</v>
      </c>
      <c r="O24" s="117">
        <f t="shared" si="7"/>
        <v>0.24070356866680667</v>
      </c>
      <c r="P24" s="117">
        <f t="shared" si="7"/>
        <v>0.73851408307291622</v>
      </c>
      <c r="Q24" s="117">
        <f t="shared" si="7"/>
        <v>0</v>
      </c>
      <c r="R24" s="117">
        <f t="shared" ref="R24:V24" si="8">R25+R28+R30+R39</f>
        <v>7.1824735020399461E-2</v>
      </c>
      <c r="S24" s="117">
        <f t="shared" si="8"/>
        <v>0.12307288286895239</v>
      </c>
      <c r="T24" s="117">
        <f t="shared" si="8"/>
        <v>0.33126010386887655</v>
      </c>
      <c r="U24" s="117">
        <f t="shared" si="8"/>
        <v>0.24621060220484819</v>
      </c>
      <c r="V24" s="117">
        <f t="shared" si="8"/>
        <v>0.17764373434811945</v>
      </c>
      <c r="W24" s="117">
        <f t="shared" ref="W24:Y24" si="9">W25+W28+W30+W39</f>
        <v>6.8552089936867969E-2</v>
      </c>
      <c r="X24" s="117">
        <f t="shared" si="9"/>
        <v>4.2538256224682061E-2</v>
      </c>
      <c r="Y24" s="117">
        <f t="shared" si="9"/>
        <v>3.1620909897292208E-2</v>
      </c>
      <c r="DA24" s="129" t="s">
        <v>3776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0.69784981068518237</v>
      </c>
      <c r="E25" s="122">
        <f t="shared" si="10"/>
        <v>0.58707112730120603</v>
      </c>
      <c r="F25" s="122">
        <f t="shared" si="10"/>
        <v>0.32289542518002862</v>
      </c>
      <c r="G25" s="122">
        <f t="shared" si="10"/>
        <v>0.45698906899141256</v>
      </c>
      <c r="H25" s="122">
        <f t="shared" si="10"/>
        <v>0.22634063005332472</v>
      </c>
      <c r="I25" s="122">
        <f t="shared" si="10"/>
        <v>0.24800041874746664</v>
      </c>
      <c r="J25" s="122">
        <f t="shared" si="10"/>
        <v>0.1121866673807297</v>
      </c>
      <c r="K25" s="122">
        <f t="shared" si="10"/>
        <v>1.2542577874879704E-2</v>
      </c>
      <c r="L25" s="122">
        <f t="shared" si="10"/>
        <v>0</v>
      </c>
      <c r="M25" s="122">
        <f t="shared" si="10"/>
        <v>0</v>
      </c>
      <c r="N25" s="122">
        <f t="shared" si="10"/>
        <v>0.14336246928547536</v>
      </c>
      <c r="O25" s="122">
        <f t="shared" si="10"/>
        <v>0.24070356866680667</v>
      </c>
      <c r="P25" s="122">
        <f t="shared" si="10"/>
        <v>0.73819810535218522</v>
      </c>
      <c r="Q25" s="122">
        <f t="shared" si="10"/>
        <v>0</v>
      </c>
      <c r="R25" s="122">
        <f t="shared" ref="R25:V25" si="11">SUM(R26:R27)</f>
        <v>7.1824735020399461E-2</v>
      </c>
      <c r="S25" s="122">
        <f t="shared" si="11"/>
        <v>0.12307288286895239</v>
      </c>
      <c r="T25" s="122">
        <f t="shared" si="11"/>
        <v>0.33126010386887655</v>
      </c>
      <c r="U25" s="122">
        <f t="shared" si="11"/>
        <v>0.24621060220484819</v>
      </c>
      <c r="V25" s="122">
        <f t="shared" si="11"/>
        <v>0.17764373434811945</v>
      </c>
      <c r="W25" s="122">
        <f t="shared" ref="W25:Y25" si="12">SUM(W26:W27)</f>
        <v>6.8552089936867969E-2</v>
      </c>
      <c r="X25" s="122">
        <f t="shared" si="12"/>
        <v>4.2538256224682061E-2</v>
      </c>
      <c r="Y25" s="122">
        <f t="shared" si="12"/>
        <v>3.1620909897292208E-2</v>
      </c>
      <c r="DA25" s="130" t="s">
        <v>3777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0.69784981068518237</v>
      </c>
      <c r="E26" s="98">
        <v>0.58707112730120603</v>
      </c>
      <c r="F26" s="98">
        <v>0.32289542518002862</v>
      </c>
      <c r="G26" s="98">
        <v>0.45698906899141256</v>
      </c>
      <c r="H26" s="98">
        <v>0.22634063005332472</v>
      </c>
      <c r="I26" s="98">
        <v>0.24800041874746664</v>
      </c>
      <c r="J26" s="98">
        <v>0.1121866673807297</v>
      </c>
      <c r="K26" s="98">
        <v>1.2542577874879704E-2</v>
      </c>
      <c r="L26" s="98">
        <v>0</v>
      </c>
      <c r="M26" s="98">
        <v>0</v>
      </c>
      <c r="N26" s="98">
        <v>0.14336246928547536</v>
      </c>
      <c r="O26" s="98">
        <v>0.24070356866680667</v>
      </c>
      <c r="P26" s="98">
        <v>0.73819810535218522</v>
      </c>
      <c r="Q26" s="98">
        <v>0</v>
      </c>
      <c r="R26" s="98">
        <v>7.1824735020399461E-2</v>
      </c>
      <c r="S26" s="98">
        <v>0.12307288286895239</v>
      </c>
      <c r="T26" s="98">
        <v>0.33126010386887655</v>
      </c>
      <c r="U26" s="98">
        <v>0.24621060220484819</v>
      </c>
      <c r="V26" s="98">
        <v>0.17764373434811945</v>
      </c>
      <c r="W26" s="98">
        <v>6.8552089936867969E-2</v>
      </c>
      <c r="X26" s="98">
        <v>4.2538256224682061E-2</v>
      </c>
      <c r="Y26" s="98">
        <v>3.1620909897292208E-2</v>
      </c>
      <c r="DA26" s="63" t="s">
        <v>3778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3779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3780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3781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2.3330195596969627E-4</v>
      </c>
      <c r="E30" s="122">
        <v>2.7141617699067051E-4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3.1597772073095208E-4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0</v>
      </c>
      <c r="DA30" s="130" t="s">
        <v>3782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2.3330195596969627E-4</v>
      </c>
      <c r="E31" s="98">
        <v>2.7141617699067051E-4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3.1597772073095208E-4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3783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3784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3785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3786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3787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3788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3789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3790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0</v>
      </c>
      <c r="DA39" s="130" t="s">
        <v>3791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3792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3793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8.7148821987177829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24.781869126045972</v>
      </c>
      <c r="H43" s="117">
        <f t="shared" si="14"/>
        <v>0.60079185329993512</v>
      </c>
      <c r="I43" s="117">
        <f t="shared" si="14"/>
        <v>7.9166958391728732</v>
      </c>
      <c r="J43" s="117">
        <f t="shared" si="14"/>
        <v>0.87778504805333135</v>
      </c>
      <c r="K43" s="117">
        <f t="shared" si="14"/>
        <v>13.261114172041658</v>
      </c>
      <c r="L43" s="117">
        <f t="shared" si="14"/>
        <v>11.072525678124698</v>
      </c>
      <c r="M43" s="117">
        <f t="shared" si="14"/>
        <v>24.510092526618376</v>
      </c>
      <c r="N43" s="117">
        <f t="shared" si="14"/>
        <v>38.077341775103456</v>
      </c>
      <c r="O43" s="117">
        <f t="shared" si="14"/>
        <v>53.981833433632481</v>
      </c>
      <c r="P43" s="117">
        <f t="shared" si="14"/>
        <v>5.5043249038689277</v>
      </c>
      <c r="Q43" s="117">
        <f t="shared" si="14"/>
        <v>1.1655418101961841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1.2330556819942589</v>
      </c>
      <c r="U43" s="117">
        <f t="shared" si="15"/>
        <v>8.7874301598089843</v>
      </c>
      <c r="V43" s="117">
        <f t="shared" si="15"/>
        <v>10.775794049105391</v>
      </c>
      <c r="W43" s="117">
        <f t="shared" ref="W43:Y43" si="16">W44+W47+W49+W58</f>
        <v>5.9462581152419514</v>
      </c>
      <c r="X43" s="117">
        <f t="shared" si="16"/>
        <v>0</v>
      </c>
      <c r="Y43" s="117">
        <f t="shared" si="16"/>
        <v>0</v>
      </c>
      <c r="DA43" s="129" t="s">
        <v>3794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8.3299378042151808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23.547864384219487</v>
      </c>
      <c r="H44" s="122">
        <f t="shared" si="17"/>
        <v>0.59618185550374003</v>
      </c>
      <c r="I44" s="122">
        <f t="shared" si="17"/>
        <v>7.4286573849760567</v>
      </c>
      <c r="J44" s="122">
        <f t="shared" si="17"/>
        <v>0.8211133715275134</v>
      </c>
      <c r="K44" s="122">
        <f t="shared" si="17"/>
        <v>12.369894461850221</v>
      </c>
      <c r="L44" s="122">
        <f t="shared" si="17"/>
        <v>10.461209718537342</v>
      </c>
      <c r="M44" s="122">
        <f t="shared" si="17"/>
        <v>22.998719278082625</v>
      </c>
      <c r="N44" s="122">
        <f t="shared" si="17"/>
        <v>35.79868341555602</v>
      </c>
      <c r="O44" s="122">
        <f t="shared" si="17"/>
        <v>50.370226947553427</v>
      </c>
      <c r="P44" s="122">
        <f t="shared" si="17"/>
        <v>5.1770006800807886</v>
      </c>
      <c r="Q44" s="122">
        <f t="shared" si="17"/>
        <v>1.0911699628305398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1.1752729579947823</v>
      </c>
      <c r="U44" s="122">
        <f t="shared" si="18"/>
        <v>8.5447658579581738</v>
      </c>
      <c r="V44" s="122">
        <f t="shared" si="18"/>
        <v>10.553942908573003</v>
      </c>
      <c r="W44" s="122">
        <f t="shared" ref="W44:Y44" si="19">SUM(W45:W46)</f>
        <v>5.820510001636789</v>
      </c>
      <c r="X44" s="122">
        <f t="shared" si="19"/>
        <v>0</v>
      </c>
      <c r="Y44" s="122">
        <f t="shared" si="19"/>
        <v>0</v>
      </c>
      <c r="DA44" s="130" t="s">
        <v>3795</v>
      </c>
    </row>
    <row r="45" spans="1:105" ht="12" customHeight="1" x14ac:dyDescent="0.25">
      <c r="A45" s="97" t="s">
        <v>211</v>
      </c>
      <c r="B45" s="98"/>
      <c r="C45" s="98">
        <v>8.3299378042151808</v>
      </c>
      <c r="D45" s="98">
        <v>0</v>
      </c>
      <c r="E45" s="98">
        <v>0</v>
      </c>
      <c r="F45" s="98">
        <v>0</v>
      </c>
      <c r="G45" s="98">
        <v>23.547864384219487</v>
      </c>
      <c r="H45" s="98">
        <v>0.59618185550374003</v>
      </c>
      <c r="I45" s="98">
        <v>7.4286573849760567</v>
      </c>
      <c r="J45" s="98">
        <v>0.8211133715275134</v>
      </c>
      <c r="K45" s="98">
        <v>12.369894461850221</v>
      </c>
      <c r="L45" s="98">
        <v>10.461209718537342</v>
      </c>
      <c r="M45" s="98">
        <v>22.998719278082625</v>
      </c>
      <c r="N45" s="98">
        <v>35.79868341555602</v>
      </c>
      <c r="O45" s="98">
        <v>50.370226947553427</v>
      </c>
      <c r="P45" s="98">
        <v>5.1770006800807886</v>
      </c>
      <c r="Q45" s="98">
        <v>1.0911699628305398</v>
      </c>
      <c r="R45" s="98">
        <v>0</v>
      </c>
      <c r="S45" s="98">
        <v>0</v>
      </c>
      <c r="T45" s="98">
        <v>1.1752729579947823</v>
      </c>
      <c r="U45" s="98">
        <v>8.5447658579581738</v>
      </c>
      <c r="V45" s="98">
        <v>10.553942908573003</v>
      </c>
      <c r="W45" s="98">
        <v>5.820510001636789</v>
      </c>
      <c r="X45" s="98">
        <v>0</v>
      </c>
      <c r="Y45" s="98">
        <v>0</v>
      </c>
      <c r="DA45" s="63" t="s">
        <v>3796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3797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3798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3799</v>
      </c>
    </row>
    <row r="49" spans="1:105" ht="12" customHeight="1" x14ac:dyDescent="0.25">
      <c r="A49" s="121" t="s">
        <v>55</v>
      </c>
      <c r="B49" s="122"/>
      <c r="C49" s="122">
        <v>0.38494439450260215</v>
      </c>
      <c r="D49" s="122">
        <v>0</v>
      </c>
      <c r="E49" s="122">
        <v>0</v>
      </c>
      <c r="F49" s="122">
        <v>0</v>
      </c>
      <c r="G49" s="122">
        <v>1.2340047418264837</v>
      </c>
      <c r="H49" s="122">
        <v>4.609997796195084E-3</v>
      </c>
      <c r="I49" s="122">
        <v>0.48803845419681685</v>
      </c>
      <c r="J49" s="122">
        <v>5.6671676525817977E-2</v>
      </c>
      <c r="K49" s="122">
        <v>0.89121971019143831</v>
      </c>
      <c r="L49" s="122">
        <v>0.61131595958735685</v>
      </c>
      <c r="M49" s="122">
        <v>1.5113732485357521</v>
      </c>
      <c r="N49" s="122">
        <v>2.2786583595474363</v>
      </c>
      <c r="O49" s="122">
        <v>3.6116064860790558</v>
      </c>
      <c r="P49" s="122">
        <v>0.32732422378813886</v>
      </c>
      <c r="Q49" s="122">
        <v>7.43718473656442E-2</v>
      </c>
      <c r="R49" s="122">
        <v>0</v>
      </c>
      <c r="S49" s="122">
        <v>0</v>
      </c>
      <c r="T49" s="122">
        <v>5.7782723999476641E-2</v>
      </c>
      <c r="U49" s="122">
        <v>0.24266430185081006</v>
      </c>
      <c r="V49" s="122">
        <v>0.22185114053238775</v>
      </c>
      <c r="W49" s="122">
        <v>0.12574811360516264</v>
      </c>
      <c r="X49" s="122">
        <v>0</v>
      </c>
      <c r="Y49" s="122">
        <v>0</v>
      </c>
      <c r="DA49" s="130" t="s">
        <v>3800</v>
      </c>
    </row>
    <row r="50" spans="1:105" ht="12" customHeight="1" x14ac:dyDescent="0.25">
      <c r="A50" s="97" t="s">
        <v>138</v>
      </c>
      <c r="B50" s="98"/>
      <c r="C50" s="98">
        <v>0.38494439450260215</v>
      </c>
      <c r="D50" s="98">
        <v>0</v>
      </c>
      <c r="E50" s="98">
        <v>0</v>
      </c>
      <c r="F50" s="98">
        <v>0</v>
      </c>
      <c r="G50" s="98">
        <v>1.2301771340510352</v>
      </c>
      <c r="H50" s="98">
        <v>4.609997796195084E-3</v>
      </c>
      <c r="I50" s="98">
        <v>0.48690838759973876</v>
      </c>
      <c r="J50" s="98">
        <v>5.6671676525817977E-2</v>
      </c>
      <c r="K50" s="98">
        <v>0.89121971019143831</v>
      </c>
      <c r="L50" s="98">
        <v>0.61131595958735685</v>
      </c>
      <c r="M50" s="98">
        <v>1.5103833804597588</v>
      </c>
      <c r="N50" s="98">
        <v>2.27611114320709</v>
      </c>
      <c r="O50" s="98">
        <v>3.6084617474710003</v>
      </c>
      <c r="P50" s="98">
        <v>0.32732422378813886</v>
      </c>
      <c r="Q50" s="98">
        <v>7.43718473656442E-2</v>
      </c>
      <c r="R50" s="98">
        <v>0</v>
      </c>
      <c r="S50" s="98">
        <v>0</v>
      </c>
      <c r="T50" s="98">
        <v>5.7782723999476641E-2</v>
      </c>
      <c r="U50" s="98">
        <v>0.24266430185081006</v>
      </c>
      <c r="V50" s="98">
        <v>0.22135775323040738</v>
      </c>
      <c r="W50" s="98">
        <v>0.12574811360516264</v>
      </c>
      <c r="X50" s="98">
        <v>0</v>
      </c>
      <c r="Y50" s="98">
        <v>0</v>
      </c>
      <c r="DA50" s="63" t="s">
        <v>3801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3.8276077754484474E-3</v>
      </c>
      <c r="H51" s="98">
        <v>0</v>
      </c>
      <c r="I51" s="98">
        <v>1.1300665970781214E-3</v>
      </c>
      <c r="J51" s="98">
        <v>0</v>
      </c>
      <c r="K51" s="98">
        <v>0</v>
      </c>
      <c r="L51" s="98">
        <v>0</v>
      </c>
      <c r="M51" s="98">
        <v>9.8986807599322005E-4</v>
      </c>
      <c r="N51" s="98">
        <v>2.5472163403464556E-3</v>
      </c>
      <c r="O51" s="98">
        <v>3.1447386080552947E-3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4.9338730198037904E-4</v>
      </c>
      <c r="W51" s="98">
        <v>0</v>
      </c>
      <c r="X51" s="98">
        <v>0</v>
      </c>
      <c r="Y51" s="98">
        <v>0</v>
      </c>
      <c r="DA51" s="63" t="s">
        <v>3802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3.8276077754484474E-3</v>
      </c>
      <c r="H52" s="101">
        <v>0</v>
      </c>
      <c r="I52" s="101">
        <v>1.1300665970781214E-3</v>
      </c>
      <c r="J52" s="101">
        <v>0</v>
      </c>
      <c r="K52" s="101">
        <v>0</v>
      </c>
      <c r="L52" s="101">
        <v>0</v>
      </c>
      <c r="M52" s="101">
        <v>9.8986807599322005E-4</v>
      </c>
      <c r="N52" s="101">
        <v>2.5472163403464556E-3</v>
      </c>
      <c r="O52" s="101">
        <v>3.1447386080552947E-3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4.9338730198037904E-4</v>
      </c>
      <c r="W52" s="101">
        <v>0</v>
      </c>
      <c r="X52" s="101">
        <v>0</v>
      </c>
      <c r="Y52" s="101">
        <v>0</v>
      </c>
      <c r="DA52" s="131" t="s">
        <v>3803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3804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3805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3806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3807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3808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3809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3810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3811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1.8667791685909905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0.39648174993275348</v>
      </c>
      <c r="I62" s="117">
        <f t="shared" si="21"/>
        <v>8.108752281951805</v>
      </c>
      <c r="J62" s="117">
        <f t="shared" si="21"/>
        <v>16.32635574205058</v>
      </c>
      <c r="K62" s="117">
        <f t="shared" si="21"/>
        <v>12.4488081152648</v>
      </c>
      <c r="L62" s="117">
        <f t="shared" si="21"/>
        <v>0.94440521661436116</v>
      </c>
      <c r="M62" s="117">
        <f t="shared" si="21"/>
        <v>0</v>
      </c>
      <c r="N62" s="117">
        <f t="shared" si="21"/>
        <v>0</v>
      </c>
      <c r="O62" s="117">
        <f t="shared" si="21"/>
        <v>8.358465695936608E-2</v>
      </c>
      <c r="P62" s="117">
        <f t="shared" si="21"/>
        <v>0.75146828878597105</v>
      </c>
      <c r="Q62" s="117">
        <f t="shared" si="21"/>
        <v>0.2374988847305804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:Y62" si="23">W63+W66+W68+W77</f>
        <v>0</v>
      </c>
      <c r="X62" s="117">
        <f t="shared" si="23"/>
        <v>0.7587287347472994</v>
      </c>
      <c r="Y62" s="117">
        <f t="shared" si="23"/>
        <v>2.0583446632289775</v>
      </c>
      <c r="DA62" s="129" t="s">
        <v>3812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1.7549018330830868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0.38342430243445685</v>
      </c>
      <c r="I63" s="122">
        <f t="shared" si="24"/>
        <v>7.54003615816353</v>
      </c>
      <c r="J63" s="122">
        <f t="shared" si="24"/>
        <v>15.225900996434961</v>
      </c>
      <c r="K63" s="122">
        <f t="shared" si="24"/>
        <v>11.578279264006907</v>
      </c>
      <c r="L63" s="122">
        <f t="shared" si="24"/>
        <v>0.88734238663003595</v>
      </c>
      <c r="M63" s="122">
        <f t="shared" si="24"/>
        <v>0</v>
      </c>
      <c r="N63" s="122">
        <f t="shared" si="24"/>
        <v>0</v>
      </c>
      <c r="O63" s="122">
        <f t="shared" si="24"/>
        <v>7.9029938132168298E-2</v>
      </c>
      <c r="P63" s="122">
        <f t="shared" si="24"/>
        <v>0.69748098464870789</v>
      </c>
      <c r="Q63" s="122">
        <f t="shared" si="24"/>
        <v>0.22661850077009985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:Y63" si="26">SUM(W64:W65)</f>
        <v>0</v>
      </c>
      <c r="X63" s="122">
        <f t="shared" si="26"/>
        <v>0.62751259372136692</v>
      </c>
      <c r="Y63" s="122">
        <f t="shared" si="26"/>
        <v>1.6694962939267604</v>
      </c>
      <c r="DA63" s="130" t="s">
        <v>3813</v>
      </c>
    </row>
    <row r="64" spans="1:105" ht="12" customHeight="1" x14ac:dyDescent="0.25">
      <c r="A64" s="97" t="s">
        <v>212</v>
      </c>
      <c r="B64" s="98"/>
      <c r="C64" s="98">
        <v>1.7549018330830868</v>
      </c>
      <c r="D64" s="98">
        <v>0</v>
      </c>
      <c r="E64" s="98">
        <v>0</v>
      </c>
      <c r="F64" s="98">
        <v>0</v>
      </c>
      <c r="G64" s="98">
        <v>0</v>
      </c>
      <c r="H64" s="98">
        <v>0.38342430243445685</v>
      </c>
      <c r="I64" s="98">
        <v>7.54003615816353</v>
      </c>
      <c r="J64" s="98">
        <v>15.225900996434961</v>
      </c>
      <c r="K64" s="98">
        <v>11.578279264006907</v>
      </c>
      <c r="L64" s="98">
        <v>0.88734238663003595</v>
      </c>
      <c r="M64" s="98">
        <v>0</v>
      </c>
      <c r="N64" s="98">
        <v>0</v>
      </c>
      <c r="O64" s="98">
        <v>7.9029938132168298E-2</v>
      </c>
      <c r="P64" s="98">
        <v>0.69748098464870789</v>
      </c>
      <c r="Q64" s="98">
        <v>0.22661850077009985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X64" s="98">
        <v>0.62751259372136692</v>
      </c>
      <c r="Y64" s="98">
        <v>1.6694962939267604</v>
      </c>
      <c r="DA64" s="63" t="s">
        <v>3814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3815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3816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3817</v>
      </c>
    </row>
    <row r="68" spans="1:105" ht="12" customHeight="1" x14ac:dyDescent="0.25">
      <c r="A68" s="121" t="s">
        <v>55</v>
      </c>
      <c r="B68" s="122"/>
      <c r="C68" s="122">
        <v>9.7625296215411231E-2</v>
      </c>
      <c r="D68" s="122">
        <v>0</v>
      </c>
      <c r="E68" s="122">
        <v>0</v>
      </c>
      <c r="F68" s="122">
        <v>0</v>
      </c>
      <c r="G68" s="122">
        <v>0</v>
      </c>
      <c r="H68" s="122">
        <v>8.7029036623937819E-3</v>
      </c>
      <c r="I68" s="122">
        <v>0.48087208146998522</v>
      </c>
      <c r="J68" s="122">
        <v>0.92930766087344607</v>
      </c>
      <c r="K68" s="122">
        <v>0.72779877823970496</v>
      </c>
      <c r="L68" s="122">
        <v>4.724869267839029E-2</v>
      </c>
      <c r="M68" s="122">
        <v>0</v>
      </c>
      <c r="N68" s="122">
        <v>0</v>
      </c>
      <c r="O68" s="122">
        <v>3.2807506629141839E-3</v>
      </c>
      <c r="P68" s="122">
        <v>4.0665261175432829E-2</v>
      </c>
      <c r="Q68" s="122">
        <v>5.7984398417016405E-3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X68" s="122">
        <v>9.9626806690507649E-2</v>
      </c>
      <c r="Y68" s="122">
        <v>0.2970407427539315</v>
      </c>
      <c r="DA68" s="130" t="s">
        <v>3818</v>
      </c>
    </row>
    <row r="69" spans="1:105" ht="12" customHeight="1" x14ac:dyDescent="0.25">
      <c r="A69" s="97" t="s">
        <v>134</v>
      </c>
      <c r="B69" s="98"/>
      <c r="C69" s="98">
        <v>9.7223394011987541E-2</v>
      </c>
      <c r="D69" s="98">
        <v>0</v>
      </c>
      <c r="E69" s="98">
        <v>0</v>
      </c>
      <c r="F69" s="98">
        <v>0</v>
      </c>
      <c r="G69" s="98">
        <v>0</v>
      </c>
      <c r="H69" s="98">
        <v>8.7029036623937819E-3</v>
      </c>
      <c r="I69" s="98">
        <v>0.4805539142756669</v>
      </c>
      <c r="J69" s="98">
        <v>0.92742994970074188</v>
      </c>
      <c r="K69" s="98">
        <v>0.72691862523777229</v>
      </c>
      <c r="L69" s="98">
        <v>4.724869267839029E-2</v>
      </c>
      <c r="M69" s="98">
        <v>0</v>
      </c>
      <c r="N69" s="98">
        <v>0</v>
      </c>
      <c r="O69" s="98">
        <v>3.2807506629141839E-3</v>
      </c>
      <c r="P69" s="98">
        <v>4.0665261175432829E-2</v>
      </c>
      <c r="Q69" s="98">
        <v>5.7984398417016405E-3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9.9626806690507649E-2</v>
      </c>
      <c r="Y69" s="98">
        <v>0.2967109455159454</v>
      </c>
      <c r="DA69" s="63" t="s">
        <v>3819</v>
      </c>
    </row>
    <row r="70" spans="1:105" ht="12" customHeight="1" x14ac:dyDescent="0.25">
      <c r="A70" s="97" t="s">
        <v>133</v>
      </c>
      <c r="B70" s="98"/>
      <c r="C70" s="98">
        <v>4.0190220342368647E-4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3.181671943183289E-4</v>
      </c>
      <c r="J70" s="98">
        <v>1.8777111727041633E-3</v>
      </c>
      <c r="K70" s="98">
        <v>8.8015300193264258E-4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3.2979723798610413E-4</v>
      </c>
      <c r="DA70" s="63" t="s">
        <v>3820</v>
      </c>
    </row>
    <row r="71" spans="1:105" ht="12" customHeight="1" x14ac:dyDescent="0.25">
      <c r="A71" s="100" t="s">
        <v>212</v>
      </c>
      <c r="B71" s="101"/>
      <c r="C71" s="101">
        <v>4.0190220342368647E-4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3.181671943183289E-4</v>
      </c>
      <c r="J71" s="101">
        <v>1.8777111727041633E-3</v>
      </c>
      <c r="K71" s="101">
        <v>8.8015300193264258E-4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3.2979723798610413E-4</v>
      </c>
      <c r="DA71" s="131" t="s">
        <v>3821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3822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3823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3824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3825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3826</v>
      </c>
    </row>
    <row r="77" spans="1:105" ht="12" customHeight="1" x14ac:dyDescent="0.25">
      <c r="A77" s="121" t="s">
        <v>54</v>
      </c>
      <c r="B77" s="122"/>
      <c r="C77" s="122">
        <v>1.4252039292492422E-2</v>
      </c>
      <c r="D77" s="122">
        <v>0</v>
      </c>
      <c r="E77" s="122">
        <v>0</v>
      </c>
      <c r="F77" s="122">
        <v>0</v>
      </c>
      <c r="G77" s="122">
        <v>0</v>
      </c>
      <c r="H77" s="122">
        <v>4.3545438359028485E-3</v>
      </c>
      <c r="I77" s="122">
        <v>8.7844042318290225E-2</v>
      </c>
      <c r="J77" s="122">
        <v>0.171147084742172</v>
      </c>
      <c r="K77" s="122">
        <v>0.14273007301818755</v>
      </c>
      <c r="L77" s="122">
        <v>9.8141373059349585E-3</v>
      </c>
      <c r="M77" s="122">
        <v>0</v>
      </c>
      <c r="N77" s="122">
        <v>0</v>
      </c>
      <c r="O77" s="122">
        <v>1.2739681642836061E-3</v>
      </c>
      <c r="P77" s="122">
        <v>1.3322042961830389E-2</v>
      </c>
      <c r="Q77" s="122">
        <v>5.0819441187789057E-3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X77" s="122">
        <v>3.1589334335424865E-2</v>
      </c>
      <c r="Y77" s="122">
        <v>9.1807626548285823E-2</v>
      </c>
      <c r="DA77" s="130" t="s">
        <v>3827</v>
      </c>
    </row>
    <row r="78" spans="1:105" ht="12" customHeight="1" x14ac:dyDescent="0.25">
      <c r="A78" s="97" t="s">
        <v>189</v>
      </c>
      <c r="B78" s="98"/>
      <c r="C78" s="98">
        <v>1.4252039292492422E-2</v>
      </c>
      <c r="D78" s="98">
        <v>0</v>
      </c>
      <c r="E78" s="98">
        <v>0</v>
      </c>
      <c r="F78" s="98">
        <v>0</v>
      </c>
      <c r="G78" s="98">
        <v>0</v>
      </c>
      <c r="H78" s="98">
        <v>4.3545438359028485E-3</v>
      </c>
      <c r="I78" s="98">
        <v>8.7844042318290225E-2</v>
      </c>
      <c r="J78" s="98">
        <v>0.171147084742172</v>
      </c>
      <c r="K78" s="98">
        <v>0.14273007301818755</v>
      </c>
      <c r="L78" s="98">
        <v>9.8141373059349585E-3</v>
      </c>
      <c r="M78" s="98">
        <v>0</v>
      </c>
      <c r="N78" s="98">
        <v>0</v>
      </c>
      <c r="O78" s="98">
        <v>1.2739681642836061E-3</v>
      </c>
      <c r="P78" s="98">
        <v>1.3322042961830389E-2</v>
      </c>
      <c r="Q78" s="98">
        <v>5.0819441187789057E-3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X78" s="98">
        <v>3.1589334335424865E-2</v>
      </c>
      <c r="Y78" s="98">
        <v>9.1807626548285823E-2</v>
      </c>
      <c r="DA78" s="63" t="s">
        <v>3828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3829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0</v>
      </c>
      <c r="D81" s="117">
        <f t="shared" si="28"/>
        <v>4.6660391193939255E-4</v>
      </c>
      <c r="E81" s="117">
        <f t="shared" si="28"/>
        <v>5.4283235398134102E-4</v>
      </c>
      <c r="F81" s="117">
        <f t="shared" si="28"/>
        <v>4.2727672134145508E-4</v>
      </c>
      <c r="G81" s="117">
        <f t="shared" si="28"/>
        <v>7.9509364766514317E-4</v>
      </c>
      <c r="H81" s="117">
        <f t="shared" si="28"/>
        <v>7.254759795456082E-4</v>
      </c>
      <c r="I81" s="117">
        <f t="shared" si="28"/>
        <v>1.0361216785492967E-3</v>
      </c>
      <c r="J81" s="117">
        <f t="shared" si="28"/>
        <v>1.1930619178556964E-3</v>
      </c>
      <c r="K81" s="117">
        <f t="shared" si="28"/>
        <v>1.4566151969859359E-3</v>
      </c>
      <c r="L81" s="117">
        <f t="shared" si="28"/>
        <v>1.3921974131824132E-3</v>
      </c>
      <c r="M81" s="117">
        <f t="shared" si="28"/>
        <v>1.9639366015732889E-3</v>
      </c>
      <c r="N81" s="117">
        <f t="shared" si="28"/>
        <v>1.3042865844210632E-3</v>
      </c>
      <c r="O81" s="117">
        <f t="shared" si="28"/>
        <v>1.3610647330591838E-3</v>
      </c>
      <c r="P81" s="117">
        <f t="shared" si="28"/>
        <v>0</v>
      </c>
      <c r="Q81" s="117">
        <f t="shared" si="28"/>
        <v>2.2004341232367537E-4</v>
      </c>
      <c r="R81" s="117">
        <f t="shared" ref="R81:V81" si="29">R82+R85+R87+R100</f>
        <v>7.474897347716534E-4</v>
      </c>
      <c r="S81" s="117">
        <f t="shared" si="29"/>
        <v>1.0238447561912404E-3</v>
      </c>
      <c r="T81" s="117">
        <f t="shared" si="29"/>
        <v>1.7370165928808962E-3</v>
      </c>
      <c r="U81" s="117">
        <f t="shared" si="29"/>
        <v>2.4438780326753369E-3</v>
      </c>
      <c r="V81" s="117">
        <f t="shared" si="29"/>
        <v>1.1552501647626705E-3</v>
      </c>
      <c r="W81" s="117">
        <f t="shared" ref="W81:Y81" si="30">W82+W85+W87+W100</f>
        <v>7.3583217433491961E-4</v>
      </c>
      <c r="X81" s="117">
        <f t="shared" si="30"/>
        <v>0</v>
      </c>
      <c r="Y81" s="117">
        <f t="shared" si="30"/>
        <v>1.0561525471835115E-3</v>
      </c>
      <c r="DA81" s="129" t="s">
        <v>3830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3831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3832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3833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3834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3835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4.6660391193939255E-4</v>
      </c>
      <c r="E87" s="122">
        <v>5.4283235398134102E-4</v>
      </c>
      <c r="F87" s="122">
        <v>4.2727672134145508E-4</v>
      </c>
      <c r="G87" s="122">
        <v>7.9509364766514317E-4</v>
      </c>
      <c r="H87" s="122">
        <v>7.254759795456082E-4</v>
      </c>
      <c r="I87" s="122">
        <v>1.0361216785492967E-3</v>
      </c>
      <c r="J87" s="122">
        <v>1.1930619178556964E-3</v>
      </c>
      <c r="K87" s="122">
        <v>1.4566151969859359E-3</v>
      </c>
      <c r="L87" s="122">
        <v>1.3921974131824132E-3</v>
      </c>
      <c r="M87" s="122">
        <v>1.9639366015732889E-3</v>
      </c>
      <c r="N87" s="122">
        <v>1.3042865844210632E-3</v>
      </c>
      <c r="O87" s="122">
        <v>1.3610647330591838E-3</v>
      </c>
      <c r="P87" s="122">
        <v>0</v>
      </c>
      <c r="Q87" s="122">
        <v>2.2004341232367537E-4</v>
      </c>
      <c r="R87" s="122">
        <v>7.474897347716534E-4</v>
      </c>
      <c r="S87" s="122">
        <v>1.0238447561912404E-3</v>
      </c>
      <c r="T87" s="122">
        <v>1.7370165928808962E-3</v>
      </c>
      <c r="U87" s="122">
        <v>2.4438780326753369E-3</v>
      </c>
      <c r="V87" s="122">
        <v>1.1552501647626705E-3</v>
      </c>
      <c r="W87" s="122">
        <v>7.3583217433491961E-4</v>
      </c>
      <c r="X87" s="122">
        <v>0</v>
      </c>
      <c r="Y87" s="122">
        <v>1.0561525471835115E-3</v>
      </c>
      <c r="DA87" s="130" t="s">
        <v>3836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3837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3838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3839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3840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4.6660391193939255E-4</v>
      </c>
      <c r="E92" s="101">
        <v>5.4283235398134102E-4</v>
      </c>
      <c r="F92" s="101">
        <v>4.2727672134145508E-4</v>
      </c>
      <c r="G92" s="101">
        <v>7.9509364766514317E-4</v>
      </c>
      <c r="H92" s="101">
        <v>7.254759795456082E-4</v>
      </c>
      <c r="I92" s="101">
        <v>1.0361216785492967E-3</v>
      </c>
      <c r="J92" s="101">
        <v>1.1930619178556964E-3</v>
      </c>
      <c r="K92" s="101">
        <v>1.4566151969859359E-3</v>
      </c>
      <c r="L92" s="101">
        <v>1.3921974131824132E-3</v>
      </c>
      <c r="M92" s="101">
        <v>1.9639366015732889E-3</v>
      </c>
      <c r="N92" s="101">
        <v>1.3042865844210632E-3</v>
      </c>
      <c r="O92" s="101">
        <v>1.3610647330591838E-3</v>
      </c>
      <c r="P92" s="101">
        <v>0</v>
      </c>
      <c r="Q92" s="101">
        <v>2.2004341232367537E-4</v>
      </c>
      <c r="R92" s="101">
        <v>7.474897347716534E-4</v>
      </c>
      <c r="S92" s="101">
        <v>1.0238447561912404E-3</v>
      </c>
      <c r="T92" s="101">
        <v>1.7370165928808962E-3</v>
      </c>
      <c r="U92" s="101">
        <v>2.4438780326753369E-3</v>
      </c>
      <c r="V92" s="101">
        <v>1.1552501647626705E-3</v>
      </c>
      <c r="W92" s="101">
        <v>7.3583217433491961E-4</v>
      </c>
      <c r="X92" s="101">
        <v>0</v>
      </c>
      <c r="Y92" s="101">
        <v>1.0561525471835115E-3</v>
      </c>
      <c r="DA92" s="131" t="s">
        <v>3841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3842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3843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3844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3845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3846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3847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3848</v>
      </c>
    </row>
    <row r="100" spans="1:105" ht="12" customHeight="1" x14ac:dyDescent="0.25">
      <c r="A100" s="121" t="s">
        <v>54</v>
      </c>
      <c r="B100" s="122"/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</v>
      </c>
      <c r="M100" s="122">
        <v>0</v>
      </c>
      <c r="N100" s="122">
        <v>0</v>
      </c>
      <c r="O100" s="122">
        <v>0</v>
      </c>
      <c r="P100" s="122">
        <v>0</v>
      </c>
      <c r="Q100" s="122">
        <v>0</v>
      </c>
      <c r="R100" s="122">
        <v>0</v>
      </c>
      <c r="S100" s="122">
        <v>0</v>
      </c>
      <c r="T100" s="122">
        <v>0</v>
      </c>
      <c r="U100" s="122">
        <v>0</v>
      </c>
      <c r="V100" s="122">
        <v>0</v>
      </c>
      <c r="W100" s="122">
        <v>0</v>
      </c>
      <c r="X100" s="122">
        <v>0</v>
      </c>
      <c r="Y100" s="122">
        <v>0</v>
      </c>
      <c r="DA100" s="130" t="s">
        <v>3849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3850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DA102" s="63" t="s">
        <v>3851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3852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3853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3854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3855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3856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3857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3858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3859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3860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3861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3862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3863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3864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3865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3866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3867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3868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3869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3870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3871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3872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3873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3874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3875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3876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3877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3878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3879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3880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3881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3882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3883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3884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3885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3886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3887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3888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9.4720594123696669E-2</v>
      </c>
      <c r="E143" s="117">
        <f t="shared" si="49"/>
        <v>8.1331396685069501E-2</v>
      </c>
      <c r="F143" s="117">
        <f t="shared" si="49"/>
        <v>4.8068631150913706E-2</v>
      </c>
      <c r="G143" s="117">
        <f t="shared" si="49"/>
        <v>6.2282335733769553E-2</v>
      </c>
      <c r="H143" s="117">
        <f t="shared" si="49"/>
        <v>3.3855545712128378E-2</v>
      </c>
      <c r="I143" s="117">
        <f t="shared" si="49"/>
        <v>5.7923164979638946E-2</v>
      </c>
      <c r="J143" s="117">
        <f t="shared" si="49"/>
        <v>7.5785779255482896E-2</v>
      </c>
      <c r="K143" s="117">
        <f t="shared" si="49"/>
        <v>5.3894762288479621E-2</v>
      </c>
      <c r="L143" s="117">
        <f t="shared" si="49"/>
        <v>3.4804935329560333E-2</v>
      </c>
      <c r="M143" s="117">
        <f t="shared" si="49"/>
        <v>2.3076255068486144E-2</v>
      </c>
      <c r="N143" s="117">
        <f t="shared" si="49"/>
        <v>2.8042161565052865E-2</v>
      </c>
      <c r="O143" s="117">
        <f t="shared" si="49"/>
        <v>6.6692171919900012E-2</v>
      </c>
      <c r="P143" s="117">
        <f t="shared" si="49"/>
        <v>0.12899415274672577</v>
      </c>
      <c r="Q143" s="117">
        <f t="shared" si="49"/>
        <v>8.3616496682996644E-3</v>
      </c>
      <c r="R143" s="117">
        <f t="shared" ref="R143:V143" si="50">R144+R146+R148+R157</f>
        <v>3.4384527799496051E-2</v>
      </c>
      <c r="S143" s="117">
        <f t="shared" si="50"/>
        <v>3.0203420307641591E-2</v>
      </c>
      <c r="T143" s="117">
        <f t="shared" si="50"/>
        <v>8.1143489410293299E-2</v>
      </c>
      <c r="U143" s="117">
        <f t="shared" si="50"/>
        <v>8.1061339780672717E-2</v>
      </c>
      <c r="V143" s="117">
        <f t="shared" si="50"/>
        <v>9.9279393702089366E-2</v>
      </c>
      <c r="W143" s="117">
        <f t="shared" ref="W143:Y143" si="51">W144+W146+W148+W157</f>
        <v>8.2344852884078057E-2</v>
      </c>
      <c r="X143" s="117">
        <f t="shared" si="51"/>
        <v>0.16166133975825361</v>
      </c>
      <c r="Y143" s="117">
        <f t="shared" si="51"/>
        <v>8.7854001651162542E-2</v>
      </c>
      <c r="DA143" s="129" t="s">
        <v>3889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3890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3891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3892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3893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9.4720594123696669E-2</v>
      </c>
      <c r="E148" s="122">
        <v>8.1331396685069501E-2</v>
      </c>
      <c r="F148" s="122">
        <v>4.8068631150913706E-2</v>
      </c>
      <c r="G148" s="122">
        <v>6.2282335733769553E-2</v>
      </c>
      <c r="H148" s="122">
        <v>3.3855545712128378E-2</v>
      </c>
      <c r="I148" s="122">
        <v>5.7923164979638946E-2</v>
      </c>
      <c r="J148" s="122">
        <v>7.5785779255482896E-2</v>
      </c>
      <c r="K148" s="122">
        <v>5.3894762288479621E-2</v>
      </c>
      <c r="L148" s="122">
        <v>3.4804935329560333E-2</v>
      </c>
      <c r="M148" s="122">
        <v>2.3076255068486144E-2</v>
      </c>
      <c r="N148" s="122">
        <v>2.8042161565052865E-2</v>
      </c>
      <c r="O148" s="122">
        <v>6.6692171919900012E-2</v>
      </c>
      <c r="P148" s="122">
        <v>0.12899415274672577</v>
      </c>
      <c r="Q148" s="122">
        <v>8.3616496682996644E-3</v>
      </c>
      <c r="R148" s="122">
        <v>3.4384527799496051E-2</v>
      </c>
      <c r="S148" s="122">
        <v>3.0203420307641591E-2</v>
      </c>
      <c r="T148" s="122">
        <v>8.1143489410293299E-2</v>
      </c>
      <c r="U148" s="122">
        <v>8.1061339780672717E-2</v>
      </c>
      <c r="V148" s="122">
        <v>9.9279393702089366E-2</v>
      </c>
      <c r="W148" s="122">
        <v>8.2344852884078057E-2</v>
      </c>
      <c r="X148" s="122">
        <v>0.16166133975825361</v>
      </c>
      <c r="Y148" s="122">
        <v>8.7854001651162542E-2</v>
      </c>
      <c r="DA148" s="130" t="s">
        <v>3894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9.4720594123696669E-2</v>
      </c>
      <c r="E149" s="98">
        <v>8.1153436920210487E-2</v>
      </c>
      <c r="F149" s="98">
        <v>4.8068631150913706E-2</v>
      </c>
      <c r="G149" s="98">
        <v>6.2282335733769553E-2</v>
      </c>
      <c r="H149" s="98">
        <v>3.3855545712128378E-2</v>
      </c>
      <c r="I149" s="98">
        <v>5.776378357912329E-2</v>
      </c>
      <c r="J149" s="98">
        <v>7.5640125592051161E-2</v>
      </c>
      <c r="K149" s="98">
        <v>5.3894762288479621E-2</v>
      </c>
      <c r="L149" s="98">
        <v>3.4804935329560333E-2</v>
      </c>
      <c r="M149" s="98">
        <v>2.3076255068486144E-2</v>
      </c>
      <c r="N149" s="98">
        <v>2.8042161565052865E-2</v>
      </c>
      <c r="O149" s="98">
        <v>6.6692171919900012E-2</v>
      </c>
      <c r="P149" s="98">
        <v>0.12860293233749753</v>
      </c>
      <c r="Q149" s="98">
        <v>8.3616496682996644E-3</v>
      </c>
      <c r="R149" s="98">
        <v>3.4384527799496051E-2</v>
      </c>
      <c r="S149" s="98">
        <v>3.0203420307641591E-2</v>
      </c>
      <c r="T149" s="98">
        <v>8.1143489410293299E-2</v>
      </c>
      <c r="U149" s="98">
        <v>8.0892362881553617E-2</v>
      </c>
      <c r="V149" s="98">
        <v>9.9120464136637124E-2</v>
      </c>
      <c r="W149" s="98">
        <v>8.2167926134066011E-2</v>
      </c>
      <c r="X149" s="98">
        <v>0.16129385043694483</v>
      </c>
      <c r="Y149" s="98">
        <v>8.7660661416231439E-2</v>
      </c>
      <c r="DA149" s="63" t="s">
        <v>3895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1.7795976485901696E-4</v>
      </c>
      <c r="F150" s="98">
        <v>0</v>
      </c>
      <c r="G150" s="98">
        <v>0</v>
      </c>
      <c r="H150" s="98">
        <v>0</v>
      </c>
      <c r="I150" s="98">
        <v>1.5938140051565593E-4</v>
      </c>
      <c r="J150" s="98">
        <v>1.4565366343172948E-4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3.9122040922824511E-4</v>
      </c>
      <c r="Q150" s="98">
        <v>0</v>
      </c>
      <c r="R150" s="98">
        <v>0</v>
      </c>
      <c r="S150" s="98">
        <v>0</v>
      </c>
      <c r="T150" s="98">
        <v>0</v>
      </c>
      <c r="U150" s="98">
        <v>1.6897689911909557E-4</v>
      </c>
      <c r="V150" s="98">
        <v>1.589295654522452E-4</v>
      </c>
      <c r="W150" s="98">
        <v>1.7692675001204308E-4</v>
      </c>
      <c r="X150" s="98">
        <v>3.6748932130878007E-4</v>
      </c>
      <c r="Y150" s="98">
        <v>1.9334023493110163E-4</v>
      </c>
      <c r="DA150" s="63" t="s">
        <v>3896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1.7795976485901696E-4</v>
      </c>
      <c r="F151" s="101">
        <v>0</v>
      </c>
      <c r="G151" s="101">
        <v>0</v>
      </c>
      <c r="H151" s="101">
        <v>0</v>
      </c>
      <c r="I151" s="101">
        <v>1.5938140051565593E-4</v>
      </c>
      <c r="J151" s="101">
        <v>1.4565366343172948E-4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3.9122040922824511E-4</v>
      </c>
      <c r="Q151" s="101">
        <v>0</v>
      </c>
      <c r="R151" s="101">
        <v>0</v>
      </c>
      <c r="S151" s="101">
        <v>0</v>
      </c>
      <c r="T151" s="101">
        <v>0</v>
      </c>
      <c r="U151" s="101">
        <v>1.6897689911909557E-4</v>
      </c>
      <c r="V151" s="101">
        <v>1.589295654522452E-4</v>
      </c>
      <c r="W151" s="101">
        <v>1.7692675001204308E-4</v>
      </c>
      <c r="X151" s="101">
        <v>3.6748932130878007E-4</v>
      </c>
      <c r="Y151" s="101">
        <v>1.9334023493110163E-4</v>
      </c>
      <c r="DA151" s="131" t="s">
        <v>3897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3898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3899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3900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3901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3902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X157" s="122">
        <v>0</v>
      </c>
      <c r="Y157" s="122">
        <v>0</v>
      </c>
      <c r="DA157" s="130" t="s">
        <v>3903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3904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3905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3.266227383575748E-3</v>
      </c>
      <c r="E161" s="117">
        <f t="shared" si="54"/>
        <v>5.9711558937947506E-3</v>
      </c>
      <c r="F161" s="117">
        <f t="shared" si="54"/>
        <v>6.1955124594510998E-3</v>
      </c>
      <c r="G161" s="117">
        <f t="shared" si="54"/>
        <v>9.011061340204957E-3</v>
      </c>
      <c r="H161" s="117">
        <f t="shared" si="54"/>
        <v>9.189362407577702E-3</v>
      </c>
      <c r="I161" s="117">
        <f t="shared" si="54"/>
        <v>2.4607889865545796E-2</v>
      </c>
      <c r="J161" s="117">
        <f t="shared" si="54"/>
        <v>4.0948371254096554E-2</v>
      </c>
      <c r="K161" s="117">
        <f t="shared" si="54"/>
        <v>3.5929841525653088E-2</v>
      </c>
      <c r="L161" s="117">
        <f t="shared" si="54"/>
        <v>2.7147849557057055E-2</v>
      </c>
      <c r="M161" s="117">
        <f t="shared" si="54"/>
        <v>2.8968064873206009E-2</v>
      </c>
      <c r="N161" s="117">
        <f t="shared" si="54"/>
        <v>4.195455179887754E-2</v>
      </c>
      <c r="O161" s="117">
        <f t="shared" si="54"/>
        <v>5.6484186421956149E-2</v>
      </c>
      <c r="P161" s="117">
        <f t="shared" si="54"/>
        <v>6.3391154350804543E-2</v>
      </c>
      <c r="Q161" s="117">
        <f t="shared" si="54"/>
        <v>5.5010853080918838E-3</v>
      </c>
      <c r="R161" s="117">
        <f t="shared" ref="R161:V161" si="55">R162+R164+R166+R175</f>
        <v>1.6195610920052488E-2</v>
      </c>
      <c r="S161" s="117">
        <f t="shared" si="55"/>
        <v>2.3036507014302907E-2</v>
      </c>
      <c r="T161" s="117">
        <f t="shared" si="55"/>
        <v>3.1018153444301724E-2</v>
      </c>
      <c r="U161" s="117">
        <f t="shared" si="55"/>
        <v>3.910204852280539E-2</v>
      </c>
      <c r="V161" s="117">
        <f t="shared" si="55"/>
        <v>3.2578054646307308E-2</v>
      </c>
      <c r="W161" s="117">
        <f t="shared" ref="W161:Y161" si="56">W162+W164+W166+W175</f>
        <v>5.5364339825131018E-2</v>
      </c>
      <c r="X161" s="117">
        <f t="shared" si="56"/>
        <v>3.2917112334070381E-2</v>
      </c>
      <c r="Y161" s="117">
        <f t="shared" si="56"/>
        <v>2.191516535405786E-2</v>
      </c>
      <c r="DA161" s="129" t="s">
        <v>3906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3907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3908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3909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3910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3.266227383575748E-3</v>
      </c>
      <c r="E166" s="122">
        <v>5.9711558937947506E-3</v>
      </c>
      <c r="F166" s="122">
        <v>6.1955124594510998E-3</v>
      </c>
      <c r="G166" s="122">
        <v>9.011061340204957E-3</v>
      </c>
      <c r="H166" s="122">
        <v>9.189362407577702E-3</v>
      </c>
      <c r="I166" s="122">
        <v>2.4607889865545796E-2</v>
      </c>
      <c r="J166" s="122">
        <v>4.0948371254096554E-2</v>
      </c>
      <c r="K166" s="122">
        <v>3.5929841525653088E-2</v>
      </c>
      <c r="L166" s="122">
        <v>2.7147849557057055E-2</v>
      </c>
      <c r="M166" s="122">
        <v>2.8968064873206009E-2</v>
      </c>
      <c r="N166" s="122">
        <v>4.195455179887754E-2</v>
      </c>
      <c r="O166" s="122">
        <v>5.6484186421956149E-2</v>
      </c>
      <c r="P166" s="122">
        <v>6.3391154350804543E-2</v>
      </c>
      <c r="Q166" s="122">
        <v>5.5010853080918838E-3</v>
      </c>
      <c r="R166" s="122">
        <v>1.6195610920052488E-2</v>
      </c>
      <c r="S166" s="122">
        <v>2.3036507014302907E-2</v>
      </c>
      <c r="T166" s="122">
        <v>3.1018153444301724E-2</v>
      </c>
      <c r="U166" s="122">
        <v>3.910204852280539E-2</v>
      </c>
      <c r="V166" s="122">
        <v>3.2578054646307308E-2</v>
      </c>
      <c r="W166" s="122">
        <v>5.5364339825131018E-2</v>
      </c>
      <c r="X166" s="122">
        <v>3.2917112334070381E-2</v>
      </c>
      <c r="Y166" s="122">
        <v>2.191516535405786E-2</v>
      </c>
      <c r="DA166" s="130" t="s">
        <v>3911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3.266227383575748E-3</v>
      </c>
      <c r="E167" s="98">
        <v>5.9711558937947506E-3</v>
      </c>
      <c r="F167" s="98">
        <v>6.1955124594510998E-3</v>
      </c>
      <c r="G167" s="98">
        <v>9.011061340204957E-3</v>
      </c>
      <c r="H167" s="98">
        <v>9.189362407577702E-3</v>
      </c>
      <c r="I167" s="98">
        <v>2.4607889865545796E-2</v>
      </c>
      <c r="J167" s="98">
        <v>4.0802717590664825E-2</v>
      </c>
      <c r="K167" s="98">
        <v>3.5929841525653088E-2</v>
      </c>
      <c r="L167" s="98">
        <v>2.7147849557057055E-2</v>
      </c>
      <c r="M167" s="98">
        <v>2.8968064873206009E-2</v>
      </c>
      <c r="N167" s="98">
        <v>4.195455179887754E-2</v>
      </c>
      <c r="O167" s="98">
        <v>5.6484186421956149E-2</v>
      </c>
      <c r="P167" s="98">
        <v>6.3195544146190427E-2</v>
      </c>
      <c r="Q167" s="98">
        <v>5.5010853080918838E-3</v>
      </c>
      <c r="R167" s="98">
        <v>1.6195610920052488E-2</v>
      </c>
      <c r="S167" s="98">
        <v>2.3036507014302907E-2</v>
      </c>
      <c r="T167" s="98">
        <v>3.1018153444301724E-2</v>
      </c>
      <c r="U167" s="98">
        <v>3.910204852280539E-2</v>
      </c>
      <c r="V167" s="98">
        <v>3.2578054646307308E-2</v>
      </c>
      <c r="W167" s="98">
        <v>5.5187413075118971E-2</v>
      </c>
      <c r="X167" s="98">
        <v>3.2917112334070381E-2</v>
      </c>
      <c r="Y167" s="98">
        <v>2.191516535405786E-2</v>
      </c>
      <c r="DA167" s="63" t="s">
        <v>3912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1.4565366343172948E-4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1.9561020461412255E-4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1.7692675001204308E-4</v>
      </c>
      <c r="X168" s="98">
        <v>0</v>
      </c>
      <c r="Y168" s="98">
        <v>0</v>
      </c>
      <c r="DA168" s="63" t="s">
        <v>3913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1.4565366343172948E-4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1.9561020461412255E-4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1.7692675001204308E-4</v>
      </c>
      <c r="X169" s="101">
        <v>0</v>
      </c>
      <c r="Y169" s="101">
        <v>0</v>
      </c>
      <c r="DA169" s="131" t="s">
        <v>3914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3915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3916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3917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3918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3919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0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X175" s="122">
        <v>0</v>
      </c>
      <c r="Y175" s="122">
        <v>0</v>
      </c>
      <c r="DA175" s="130" t="s">
        <v>3920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3921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3922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3924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3925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3926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3927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3928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0</v>
      </c>
      <c r="E8" s="98">
        <f>IF(RES_hhdet_in_fec!E8=0,0,RES_hhdet_in_fec!E8*1000*11630/RES_hhdet_in_new!E5)</f>
        <v>0</v>
      </c>
      <c r="F8" s="98">
        <f>IF(RES_hhdet_in_fec!F8=0,0,RES_hhdet_in_fec!F8*1000*11630/RES_hhdet_in_new!F5)</f>
        <v>0</v>
      </c>
      <c r="G8" s="98">
        <f>IF(RES_hhdet_in_fec!G8=0,0,RES_hhdet_in_fec!G8*1000*11630/RES_hhdet_in_new!G5)</f>
        <v>0</v>
      </c>
      <c r="H8" s="98">
        <f>IF(RES_hhdet_in_fec!H8=0,0,RES_hhdet_in_fec!H8*1000*11630/RES_hhdet_in_new!H5)</f>
        <v>0</v>
      </c>
      <c r="I8" s="98">
        <f>IF(RES_hhdet_in_fec!I8=0,0,RES_hhdet_in_fec!I8*1000*11630/RES_hhdet_in_new!I5)</f>
        <v>0</v>
      </c>
      <c r="J8" s="98">
        <f>IF(RES_hhdet_in_fec!J8=0,0,RES_hhdet_in_fec!J8*1000*11630/RES_hhdet_in_new!J5)</f>
        <v>0</v>
      </c>
      <c r="K8" s="98">
        <f>IF(RES_hhdet_in_fec!K8=0,0,RES_hhdet_in_fec!K8*1000*11630/RES_hhdet_in_new!K5)</f>
        <v>0</v>
      </c>
      <c r="L8" s="98">
        <f>IF(RES_hhdet_in_fec!L8=0,0,RES_hhdet_in_fec!L8*1000*11630/RES_hhdet_in_new!L5)</f>
        <v>0</v>
      </c>
      <c r="M8" s="98">
        <f>IF(RES_hhdet_in_fec!M8=0,0,RES_hhdet_in_fec!M8*1000*11630/RES_hhdet_in_new!M5)</f>
        <v>0</v>
      </c>
      <c r="N8" s="98">
        <f>IF(RES_hhdet_in_fec!N8=0,0,RES_hhdet_in_fec!N8*1000*11630/RES_hhdet_in_new!N5)</f>
        <v>0</v>
      </c>
      <c r="O8" s="98">
        <f>IF(RES_hhdet_in_fec!O8=0,0,RES_hhdet_in_fec!O8*1000*11630/RES_hhdet_in_new!O5)</f>
        <v>0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0</v>
      </c>
      <c r="S8" s="98">
        <f>IF(RES_hhdet_in_fec!S8=0,0,RES_hhdet_in_fec!S8*1000*11630/RES_hhdet_in_new!S5)</f>
        <v>0</v>
      </c>
      <c r="T8" s="98">
        <f>IF(RES_hhdet_in_fec!T8=0,0,RES_hhdet_in_fec!T8*1000*11630/RES_hhdet_in_new!T5)</f>
        <v>0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0</v>
      </c>
      <c r="X8" s="98">
        <f>IF(RES_hhdet_in_fec!X8=0,0,RES_hhdet_in_fec!X8*1000*11630/RES_hhdet_in_new!X5)</f>
        <v>0</v>
      </c>
      <c r="Y8" s="98">
        <f>IF(RES_hhdet_in_fec!Y8=0,0,RES_hhdet_in_fec!Y8*1000*11630/RES_hhdet_in_new!Y5)</f>
        <v>0</v>
      </c>
      <c r="DA8" s="63" t="s">
        <v>3929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3930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3931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3932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3933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3934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3935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3936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3937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3938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3939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3940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3941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3942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3943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21763.030767413817</v>
      </c>
      <c r="E24" s="117">
        <f t="shared" si="7"/>
        <v>25100.3160690107</v>
      </c>
      <c r="F24" s="117">
        <f t="shared" si="7"/>
        <v>19092.090715001708</v>
      </c>
      <c r="G24" s="117">
        <f t="shared" si="7"/>
        <v>24001.113018218835</v>
      </c>
      <c r="H24" s="117">
        <f t="shared" si="7"/>
        <v>21173.584086646584</v>
      </c>
      <c r="I24" s="117">
        <f t="shared" si="7"/>
        <v>21786.708224397153</v>
      </c>
      <c r="J24" s="117">
        <f t="shared" si="7"/>
        <v>20489.25940807609</v>
      </c>
      <c r="K24" s="117">
        <f t="shared" si="7"/>
        <v>19992.561862674422</v>
      </c>
      <c r="L24" s="117">
        <f t="shared" si="7"/>
        <v>0</v>
      </c>
      <c r="M24" s="117">
        <f t="shared" si="7"/>
        <v>0</v>
      </c>
      <c r="N24" s="117">
        <f t="shared" si="7"/>
        <v>18634.28199043759</v>
      </c>
      <c r="O24" s="117">
        <f t="shared" si="7"/>
        <v>16572.762840732088</v>
      </c>
      <c r="P24" s="117">
        <f t="shared" si="7"/>
        <v>19814.894949955888</v>
      </c>
      <c r="Q24" s="117">
        <f t="shared" si="7"/>
        <v>0</v>
      </c>
      <c r="R24" s="117">
        <f t="shared" ref="R24:V24" si="8">R25+R28+R30+R39</f>
        <v>13916.783582572125</v>
      </c>
      <c r="S24" s="117">
        <f t="shared" si="8"/>
        <v>13701.25110242777</v>
      </c>
      <c r="T24" s="117">
        <f t="shared" si="8"/>
        <v>13025.226667518449</v>
      </c>
      <c r="U24" s="117">
        <f t="shared" si="8"/>
        <v>12511.152297938668</v>
      </c>
      <c r="V24" s="117">
        <f t="shared" si="8"/>
        <v>12168.718340964529</v>
      </c>
      <c r="W24" s="117">
        <f t="shared" ref="W24:Y24" si="9">W25+W28+W30+W39</f>
        <v>11094.056646977746</v>
      </c>
      <c r="X24" s="117">
        <f t="shared" si="9"/>
        <v>9710.2202256474848</v>
      </c>
      <c r="Y24" s="117">
        <f t="shared" si="9"/>
        <v>8198.7814043050712</v>
      </c>
      <c r="DA24" s="129" t="s">
        <v>3944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20462.310265274293</v>
      </c>
      <c r="E25" s="122">
        <f t="shared" si="10"/>
        <v>23782.528282586936</v>
      </c>
      <c r="F25" s="122">
        <f t="shared" si="10"/>
        <v>17758.998421792592</v>
      </c>
      <c r="G25" s="122">
        <f t="shared" si="10"/>
        <v>22620.825704555031</v>
      </c>
      <c r="H25" s="122">
        <f t="shared" si="10"/>
        <v>19767.033608886089</v>
      </c>
      <c r="I25" s="122">
        <f t="shared" si="10"/>
        <v>20452.511980840703</v>
      </c>
      <c r="J25" s="122">
        <f t="shared" si="10"/>
        <v>19214.679642746229</v>
      </c>
      <c r="K25" s="122">
        <f t="shared" si="10"/>
        <v>18616.236277416763</v>
      </c>
      <c r="L25" s="122">
        <f t="shared" si="10"/>
        <v>0</v>
      </c>
      <c r="M25" s="122">
        <f t="shared" si="10"/>
        <v>0</v>
      </c>
      <c r="N25" s="122">
        <f t="shared" si="10"/>
        <v>17261.991035303654</v>
      </c>
      <c r="O25" s="122">
        <f t="shared" si="10"/>
        <v>15108.169564770789</v>
      </c>
      <c r="P25" s="122">
        <f t="shared" si="10"/>
        <v>18386.671502554451</v>
      </c>
      <c r="Q25" s="122">
        <f t="shared" si="10"/>
        <v>0</v>
      </c>
      <c r="R25" s="122">
        <f t="shared" ref="R25:V25" si="11">SUM(R26:R27)</f>
        <v>12322.315561019806</v>
      </c>
      <c r="S25" s="122">
        <f t="shared" si="11"/>
        <v>12198.446678765256</v>
      </c>
      <c r="T25" s="122">
        <f t="shared" si="11"/>
        <v>11453.044503657096</v>
      </c>
      <c r="U25" s="122">
        <f t="shared" si="11"/>
        <v>10981.471137267161</v>
      </c>
      <c r="V25" s="122">
        <f t="shared" si="11"/>
        <v>10707.276985553643</v>
      </c>
      <c r="W25" s="122">
        <f t="shared" ref="W25:Y25" si="12">SUM(W26:W27)</f>
        <v>9555.5481509272413</v>
      </c>
      <c r="X25" s="122">
        <f t="shared" si="12"/>
        <v>8250.23754771325</v>
      </c>
      <c r="Y25" s="122">
        <f t="shared" si="12"/>
        <v>6717.1647436538424</v>
      </c>
      <c r="DA25" s="130" t="s">
        <v>3945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20210.940198804412</v>
      </c>
      <c r="E26" s="98">
        <v>23494.498363236402</v>
      </c>
      <c r="F26" s="98">
        <v>17548.702561311471</v>
      </c>
      <c r="G26" s="98">
        <v>22352.774793655597</v>
      </c>
      <c r="H26" s="98">
        <v>19537.117316750453</v>
      </c>
      <c r="I26" s="98">
        <v>20217.469392389976</v>
      </c>
      <c r="J26" s="98">
        <v>18994.857467581252</v>
      </c>
      <c r="K26" s="98">
        <v>18404.909718377214</v>
      </c>
      <c r="L26" s="98">
        <v>0</v>
      </c>
      <c r="M26" s="98">
        <v>0</v>
      </c>
      <c r="N26" s="98">
        <v>17056.970118154048</v>
      </c>
      <c r="O26" s="98">
        <v>14924.243299802749</v>
      </c>
      <c r="P26" s="98">
        <v>18154.656461278621</v>
      </c>
      <c r="Q26" s="98">
        <v>0</v>
      </c>
      <c r="R26" s="98">
        <v>12160.987006853768</v>
      </c>
      <c r="S26" s="98">
        <v>12039.764714929503</v>
      </c>
      <c r="T26" s="98">
        <v>11304.401223495664</v>
      </c>
      <c r="U26" s="98">
        <v>10838.642463675302</v>
      </c>
      <c r="V26" s="98">
        <v>10567.842070365894</v>
      </c>
      <c r="W26" s="98">
        <v>9430.5899389290535</v>
      </c>
      <c r="X26" s="98">
        <v>8141.7916934017112</v>
      </c>
      <c r="Y26" s="98">
        <v>6628.621298453827</v>
      </c>
      <c r="DA26" s="63" t="s">
        <v>3946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251.37006646988155</v>
      </c>
      <c r="E27" s="98">
        <v>288.02991935053342</v>
      </c>
      <c r="F27" s="98">
        <v>210.29586048112091</v>
      </c>
      <c r="G27" s="98">
        <v>268.05091089943295</v>
      </c>
      <c r="H27" s="98">
        <v>229.91629213563826</v>
      </c>
      <c r="I27" s="98">
        <v>235.04258845072599</v>
      </c>
      <c r="J27" s="98">
        <v>219.82217516497454</v>
      </c>
      <c r="K27" s="98">
        <v>211.32655903954955</v>
      </c>
      <c r="L27" s="98">
        <v>0</v>
      </c>
      <c r="M27" s="98">
        <v>0</v>
      </c>
      <c r="N27" s="98">
        <v>205.02091714960534</v>
      </c>
      <c r="O27" s="98">
        <v>183.92626496804027</v>
      </c>
      <c r="P27" s="98">
        <v>232.01504127583141</v>
      </c>
      <c r="Q27" s="98">
        <v>0</v>
      </c>
      <c r="R27" s="98">
        <v>161.32855416603829</v>
      </c>
      <c r="S27" s="98">
        <v>158.68196383575312</v>
      </c>
      <c r="T27" s="98">
        <v>148.64328016143131</v>
      </c>
      <c r="U27" s="98">
        <v>142.8286735918598</v>
      </c>
      <c r="V27" s="98">
        <v>139.4349151877482</v>
      </c>
      <c r="W27" s="98">
        <v>124.95821199818836</v>
      </c>
      <c r="X27" s="98">
        <v>108.44585431153894</v>
      </c>
      <c r="Y27" s="98">
        <v>88.543445200014986</v>
      </c>
      <c r="DA27" s="63" t="s">
        <v>3947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1.2979469284846699</v>
      </c>
      <c r="H28" s="122">
        <f t="shared" si="13"/>
        <v>2.2609341833421799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2.7339431802985481</v>
      </c>
      <c r="O28" s="122">
        <f t="shared" si="13"/>
        <v>1.3929204425650488</v>
      </c>
      <c r="P28" s="122">
        <f t="shared" si="13"/>
        <v>1.6449008189738452</v>
      </c>
      <c r="Q28" s="122">
        <f t="shared" si="13"/>
        <v>0</v>
      </c>
      <c r="R28" s="122">
        <f t="shared" si="13"/>
        <v>0</v>
      </c>
      <c r="S28" s="122">
        <f t="shared" si="13"/>
        <v>1.9916154207945753</v>
      </c>
      <c r="T28" s="122">
        <f t="shared" si="13"/>
        <v>0.72666213682670533</v>
      </c>
      <c r="U28" s="122">
        <f t="shared" si="13"/>
        <v>0.90499198038978801</v>
      </c>
      <c r="V28" s="122">
        <f t="shared" si="13"/>
        <v>2.3727116360515184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3948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0</v>
      </c>
      <c r="D29" s="98">
        <f>IF(RES_hhdet_in_fec!D29=0,0,RES_hhdet_in_fec!D29*1000*11630/RES_hhdet_in_new!D26)</f>
        <v>0</v>
      </c>
      <c r="E29" s="98">
        <f>IF(RES_hhdet_in_fec!E29=0,0,RES_hhdet_in_fec!E29*1000*11630/RES_hhdet_in_new!E26)</f>
        <v>0</v>
      </c>
      <c r="F29" s="98">
        <f>IF(RES_hhdet_in_fec!F29=0,0,RES_hhdet_in_fec!F29*1000*11630/RES_hhdet_in_new!F26)</f>
        <v>0</v>
      </c>
      <c r="G29" s="98">
        <f>IF(RES_hhdet_in_fec!G29=0,0,RES_hhdet_in_fec!G29*1000*11630/RES_hhdet_in_new!G26)</f>
        <v>1.2979469284846699</v>
      </c>
      <c r="H29" s="98">
        <f>IF(RES_hhdet_in_fec!H29=0,0,RES_hhdet_in_fec!H29*1000*11630/RES_hhdet_in_new!H26)</f>
        <v>2.2609341833421799</v>
      </c>
      <c r="I29" s="98">
        <f>IF(RES_hhdet_in_fec!I29=0,0,RES_hhdet_in_fec!I29*1000*11630/RES_hhdet_in_new!I26)</f>
        <v>0</v>
      </c>
      <c r="J29" s="98">
        <f>IF(RES_hhdet_in_fec!J29=0,0,RES_hhdet_in_fec!J29*1000*11630/RES_hhdet_in_new!J26)</f>
        <v>0</v>
      </c>
      <c r="K29" s="98">
        <f>IF(RES_hhdet_in_fec!K29=0,0,RES_hhdet_in_fec!K29*1000*11630/RES_hhdet_in_new!K26)</f>
        <v>0</v>
      </c>
      <c r="L29" s="98">
        <f>IF(RES_hhdet_in_fec!L29=0,0,RES_hhdet_in_fec!L29*1000*11630/RES_hhdet_in_new!L26)</f>
        <v>0</v>
      </c>
      <c r="M29" s="98">
        <f>IF(RES_hhdet_in_fec!M29=0,0,RES_hhdet_in_fec!M29*1000*11630/RES_hhdet_in_new!M26)</f>
        <v>0</v>
      </c>
      <c r="N29" s="98">
        <f>IF(RES_hhdet_in_fec!N29=0,0,RES_hhdet_in_fec!N29*1000*11630/RES_hhdet_in_new!N26)</f>
        <v>2.7339431802985481</v>
      </c>
      <c r="O29" s="98">
        <f>IF(RES_hhdet_in_fec!O29=0,0,RES_hhdet_in_fec!O29*1000*11630/RES_hhdet_in_new!O26)</f>
        <v>1.3929204425650488</v>
      </c>
      <c r="P29" s="98">
        <f>IF(RES_hhdet_in_fec!P29=0,0,RES_hhdet_in_fec!P29*1000*11630/RES_hhdet_in_new!P26)</f>
        <v>1.6449008189738452</v>
      </c>
      <c r="Q29" s="98">
        <f>IF(RES_hhdet_in_fec!Q29=0,0,RES_hhdet_in_fec!Q29*1000*11630/RES_hhdet_in_new!Q26)</f>
        <v>0</v>
      </c>
      <c r="R29" s="98">
        <f>IF(RES_hhdet_in_fec!R29=0,0,RES_hhdet_in_fec!R29*1000*11630/RES_hhdet_in_new!R26)</f>
        <v>0</v>
      </c>
      <c r="S29" s="98">
        <f>IF(RES_hhdet_in_fec!S29=0,0,RES_hhdet_in_fec!S29*1000*11630/RES_hhdet_in_new!S26)</f>
        <v>1.9916154207945753</v>
      </c>
      <c r="T29" s="98">
        <f>IF(RES_hhdet_in_fec!T29=0,0,RES_hhdet_in_fec!T29*1000*11630/RES_hhdet_in_new!T26)</f>
        <v>0.72666213682670533</v>
      </c>
      <c r="U29" s="98">
        <f>IF(RES_hhdet_in_fec!U29=0,0,RES_hhdet_in_fec!U29*1000*11630/RES_hhdet_in_new!U26)</f>
        <v>0.90499198038978801</v>
      </c>
      <c r="V29" s="98">
        <f>IF(RES_hhdet_in_fec!V29=0,0,RES_hhdet_in_fec!V29*1000*11630/RES_hhdet_in_new!V26)</f>
        <v>2.3727116360515184</v>
      </c>
      <c r="W29" s="98">
        <f>IF(RES_hhdet_in_fec!W29=0,0,RES_hhdet_in_fec!W29*1000*11630/RES_hhdet_in_new!W26)</f>
        <v>0</v>
      </c>
      <c r="X29" s="98">
        <f>IF(RES_hhdet_in_fec!X29=0,0,RES_hhdet_in_fec!X29*1000*11630/RES_hhdet_in_new!X26)</f>
        <v>0</v>
      </c>
      <c r="Y29" s="98">
        <f>IF(RES_hhdet_in_fec!Y29=0,0,RES_hhdet_in_fec!Y29*1000*11630/RES_hhdet_in_new!Y26)</f>
        <v>0</v>
      </c>
      <c r="DA29" s="63" t="s">
        <v>3949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1141.1959041983832</v>
      </c>
      <c r="E30" s="122">
        <v>1152.3570089849816</v>
      </c>
      <c r="F30" s="122">
        <v>1160.4061738506241</v>
      </c>
      <c r="G30" s="122">
        <v>1198.2663836064244</v>
      </c>
      <c r="H30" s="122">
        <v>1218.5715220611644</v>
      </c>
      <c r="I30" s="122">
        <v>1149.7333523377317</v>
      </c>
      <c r="J30" s="122">
        <v>1098.7493554489943</v>
      </c>
      <c r="K30" s="122">
        <v>1182.773524228475</v>
      </c>
      <c r="L30" s="122">
        <v>0</v>
      </c>
      <c r="M30" s="122">
        <v>0</v>
      </c>
      <c r="N30" s="122">
        <v>1156.6357868775356</v>
      </c>
      <c r="O30" s="122">
        <v>1230.3767466619888</v>
      </c>
      <c r="P30" s="122">
        <v>1196.0696094711</v>
      </c>
      <c r="Q30" s="122">
        <v>0</v>
      </c>
      <c r="R30" s="122">
        <v>1350.2327825843208</v>
      </c>
      <c r="S30" s="122">
        <v>1240.6674578601194</v>
      </c>
      <c r="T30" s="122">
        <v>1301.3096168944248</v>
      </c>
      <c r="U30" s="122">
        <v>1262.2118298801888</v>
      </c>
      <c r="V30" s="122">
        <v>1193.4748580183843</v>
      </c>
      <c r="W30" s="122">
        <v>1273.9801875791375</v>
      </c>
      <c r="X30" s="122">
        <v>1205.5483820329425</v>
      </c>
      <c r="Y30" s="122">
        <v>1225.7239068892727</v>
      </c>
      <c r="DA30" s="130" t="s">
        <v>3950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1027.0380171231566</v>
      </c>
      <c r="E31" s="98">
        <v>1194.8238113693892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1390.9919032001762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3951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3952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3953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3954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1157.6691368670117</v>
      </c>
      <c r="E35" s="101">
        <v>1163.8538845032829</v>
      </c>
      <c r="F35" s="101">
        <v>1172.7432510651845</v>
      </c>
      <c r="G35" s="101">
        <v>1215.4909176840929</v>
      </c>
      <c r="H35" s="101">
        <v>1234.6902734616672</v>
      </c>
      <c r="I35" s="101">
        <v>1219.7812820680365</v>
      </c>
      <c r="J35" s="101">
        <v>1128.1905627956658</v>
      </c>
      <c r="K35" s="101">
        <v>1182.773524228475</v>
      </c>
      <c r="L35" s="101">
        <v>0</v>
      </c>
      <c r="M35" s="101">
        <v>0</v>
      </c>
      <c r="N35" s="101">
        <v>1178.2425173739946</v>
      </c>
      <c r="O35" s="101">
        <v>1251.47675032748</v>
      </c>
      <c r="P35" s="101">
        <v>1217.8187351088745</v>
      </c>
      <c r="Q35" s="101">
        <v>0</v>
      </c>
      <c r="R35" s="101">
        <v>1363.3886731657838</v>
      </c>
      <c r="S35" s="101">
        <v>1252.3827732239979</v>
      </c>
      <c r="T35" s="101">
        <v>1311.8073829845848</v>
      </c>
      <c r="U35" s="101">
        <v>1271.8534534555863</v>
      </c>
      <c r="V35" s="101">
        <v>1203.1122045095397</v>
      </c>
      <c r="W35" s="101">
        <v>1282.8952224519974</v>
      </c>
      <c r="X35" s="101">
        <v>1213.6677614740952</v>
      </c>
      <c r="Y35" s="101">
        <v>1231.2588706732465</v>
      </c>
      <c r="DA35" s="131" t="s">
        <v>3955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1025.8191232065835</v>
      </c>
      <c r="E36" s="104">
        <v>1019.8954140722524</v>
      </c>
      <c r="F36" s="104">
        <v>1029.9856432967003</v>
      </c>
      <c r="G36" s="104">
        <v>1043.2455769074102</v>
      </c>
      <c r="H36" s="104">
        <v>1070.2790091765423</v>
      </c>
      <c r="I36" s="104">
        <v>1055.3209253099296</v>
      </c>
      <c r="J36" s="104">
        <v>975.0962845929738</v>
      </c>
      <c r="K36" s="104">
        <v>0</v>
      </c>
      <c r="L36" s="104">
        <v>0</v>
      </c>
      <c r="M36" s="104">
        <v>0</v>
      </c>
      <c r="N36" s="104">
        <v>1018.3527117001983</v>
      </c>
      <c r="O36" s="104">
        <v>1101.6667243024924</v>
      </c>
      <c r="P36" s="104">
        <v>1082.2765132004422</v>
      </c>
      <c r="Q36" s="104">
        <v>0</v>
      </c>
      <c r="R36" s="104">
        <v>1249.3709547931057</v>
      </c>
      <c r="S36" s="104">
        <v>1146.9449349490897</v>
      </c>
      <c r="T36" s="104">
        <v>1215.07796686811</v>
      </c>
      <c r="U36" s="104">
        <v>1184.2023300428832</v>
      </c>
      <c r="V36" s="104">
        <v>1123.871800026707</v>
      </c>
      <c r="W36" s="104">
        <v>1211.5749434691179</v>
      </c>
      <c r="X36" s="104">
        <v>1151.4191857585913</v>
      </c>
      <c r="Y36" s="104">
        <v>1173.1417509415217</v>
      </c>
      <c r="DA36" s="132" t="s">
        <v>3956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792.07127128805996</v>
      </c>
      <c r="E37" s="98">
        <v>762.83191371622024</v>
      </c>
      <c r="F37" s="98">
        <v>773.20411751517474</v>
      </c>
      <c r="G37" s="98">
        <v>730.89882064959909</v>
      </c>
      <c r="H37" s="98">
        <v>769.55786493699964</v>
      </c>
      <c r="I37" s="98">
        <v>750.94694709761052</v>
      </c>
      <c r="J37" s="98">
        <v>688.61663326622602</v>
      </c>
      <c r="K37" s="98">
        <v>0</v>
      </c>
      <c r="L37" s="98">
        <v>0</v>
      </c>
      <c r="M37" s="98">
        <v>0</v>
      </c>
      <c r="N37" s="98">
        <v>689.73731144405997</v>
      </c>
      <c r="O37" s="98">
        <v>771.53028836788462</v>
      </c>
      <c r="P37" s="98">
        <v>753.63793161575416</v>
      </c>
      <c r="Q37" s="98">
        <v>0</v>
      </c>
      <c r="R37" s="98">
        <v>923.91858596419399</v>
      </c>
      <c r="S37" s="98">
        <v>826.1640434654928</v>
      </c>
      <c r="T37" s="98">
        <v>900.79536221329056</v>
      </c>
      <c r="U37" s="98">
        <v>879.154622795661</v>
      </c>
      <c r="V37" s="98">
        <v>827.5128779566229</v>
      </c>
      <c r="W37" s="98">
        <v>925.39935922386587</v>
      </c>
      <c r="X37" s="98">
        <v>880.42144953912282</v>
      </c>
      <c r="Y37" s="98">
        <v>900.18834244063191</v>
      </c>
      <c r="DA37" s="63" t="s">
        <v>3957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233.74785191852385</v>
      </c>
      <c r="E38" s="98">
        <v>257.06350035603219</v>
      </c>
      <c r="F38" s="98">
        <v>256.7815257815256</v>
      </c>
      <c r="G38" s="98">
        <v>312.34675625781091</v>
      </c>
      <c r="H38" s="98">
        <v>300.72114423954258</v>
      </c>
      <c r="I38" s="98">
        <v>304.37397821231917</v>
      </c>
      <c r="J38" s="98">
        <v>286.47965132674778</v>
      </c>
      <c r="K38" s="98">
        <v>0</v>
      </c>
      <c r="L38" s="98">
        <v>0</v>
      </c>
      <c r="M38" s="98">
        <v>0</v>
      </c>
      <c r="N38" s="98">
        <v>328.61540025613834</v>
      </c>
      <c r="O38" s="98">
        <v>330.13643593460768</v>
      </c>
      <c r="P38" s="98">
        <v>328.63858158468793</v>
      </c>
      <c r="Q38" s="98">
        <v>0</v>
      </c>
      <c r="R38" s="98">
        <v>325.45236882891191</v>
      </c>
      <c r="S38" s="98">
        <v>320.78089148359658</v>
      </c>
      <c r="T38" s="98">
        <v>314.28260465481941</v>
      </c>
      <c r="U38" s="98">
        <v>305.04770724722209</v>
      </c>
      <c r="V38" s="98">
        <v>296.35892207008396</v>
      </c>
      <c r="W38" s="98">
        <v>286.17558424525214</v>
      </c>
      <c r="X38" s="98">
        <v>270.99773621946844</v>
      </c>
      <c r="Y38" s="98">
        <v>272.95340850088957</v>
      </c>
      <c r="DA38" s="63" t="s">
        <v>3958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159.52459794114219</v>
      </c>
      <c r="E39" s="122">
        <v>165.43077743878339</v>
      </c>
      <c r="F39" s="122">
        <v>172.68611935849052</v>
      </c>
      <c r="G39" s="122">
        <v>180.72298312889811</v>
      </c>
      <c r="H39" s="122">
        <v>185.71802151599061</v>
      </c>
      <c r="I39" s="122">
        <v>184.46289121871865</v>
      </c>
      <c r="J39" s="122">
        <v>175.83040988086626</v>
      </c>
      <c r="K39" s="122">
        <v>193.55206102918206</v>
      </c>
      <c r="L39" s="122">
        <v>0</v>
      </c>
      <c r="M39" s="122">
        <v>0</v>
      </c>
      <c r="N39" s="122">
        <v>212.92122507610648</v>
      </c>
      <c r="O39" s="122">
        <v>232.82360885674632</v>
      </c>
      <c r="P39" s="122">
        <v>230.5089371113628</v>
      </c>
      <c r="Q39" s="122">
        <v>0</v>
      </c>
      <c r="R39" s="122">
        <v>244.23523896799855</v>
      </c>
      <c r="S39" s="122">
        <v>260.14535038159892</v>
      </c>
      <c r="T39" s="122">
        <v>270.14588483010061</v>
      </c>
      <c r="U39" s="122">
        <v>266.56433881092971</v>
      </c>
      <c r="V39" s="122">
        <v>265.59378575645184</v>
      </c>
      <c r="W39" s="122">
        <v>264.52830847136624</v>
      </c>
      <c r="X39" s="122">
        <v>254.4342959012919</v>
      </c>
      <c r="Y39" s="122">
        <v>255.8927537619559</v>
      </c>
      <c r="DA39" s="130" t="s">
        <v>3959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3960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159.52459794114219</v>
      </c>
      <c r="E41" s="33">
        <v>165.43077743878339</v>
      </c>
      <c r="F41" s="33">
        <v>172.68611935849052</v>
      </c>
      <c r="G41" s="33">
        <v>180.72298312889811</v>
      </c>
      <c r="H41" s="33">
        <v>185.71802151599061</v>
      </c>
      <c r="I41" s="33">
        <v>184.46289121871865</v>
      </c>
      <c r="J41" s="33">
        <v>175.83040988086626</v>
      </c>
      <c r="K41" s="33">
        <v>193.55206102918206</v>
      </c>
      <c r="L41" s="33">
        <v>0</v>
      </c>
      <c r="M41" s="33">
        <v>0</v>
      </c>
      <c r="N41" s="33">
        <v>212.92122507610648</v>
      </c>
      <c r="O41" s="33">
        <v>232.82360885674632</v>
      </c>
      <c r="P41" s="33">
        <v>230.5089371113628</v>
      </c>
      <c r="Q41" s="33">
        <v>0</v>
      </c>
      <c r="R41" s="33">
        <v>244.23523896799855</v>
      </c>
      <c r="S41" s="33">
        <v>260.14535038159892</v>
      </c>
      <c r="T41" s="33">
        <v>270.14588483010061</v>
      </c>
      <c r="U41" s="33">
        <v>266.56433881092971</v>
      </c>
      <c r="V41" s="33">
        <v>265.59378575645184</v>
      </c>
      <c r="W41" s="33">
        <v>264.52830847136624</v>
      </c>
      <c r="X41" s="33">
        <v>254.4342959012919</v>
      </c>
      <c r="Y41" s="33">
        <v>255.8927537619559</v>
      </c>
      <c r="DA41" s="60" t="s">
        <v>3961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24167.007593720915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28262.425877296024</v>
      </c>
      <c r="H43" s="117">
        <f t="shared" si="14"/>
        <v>23213.463697020732</v>
      </c>
      <c r="I43" s="117">
        <f t="shared" si="14"/>
        <v>21752.963428779243</v>
      </c>
      <c r="J43" s="117">
        <f t="shared" si="14"/>
        <v>22038.912476851172</v>
      </c>
      <c r="K43" s="117">
        <f t="shared" si="14"/>
        <v>22327.052262744452</v>
      </c>
      <c r="L43" s="117">
        <f t="shared" si="14"/>
        <v>22586.922216876937</v>
      </c>
      <c r="M43" s="117">
        <f t="shared" si="14"/>
        <v>21234.726108342657</v>
      </c>
      <c r="N43" s="117">
        <f t="shared" si="14"/>
        <v>22045.918660724135</v>
      </c>
      <c r="O43" s="117">
        <f t="shared" si="14"/>
        <v>21415.295163713559</v>
      </c>
      <c r="P43" s="117">
        <f t="shared" si="14"/>
        <v>17864.193642091646</v>
      </c>
      <c r="Q43" s="117">
        <f t="shared" si="14"/>
        <v>17201.851844209996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13407.139165442515</v>
      </c>
      <c r="U43" s="117">
        <f t="shared" si="15"/>
        <v>12497.852443587024</v>
      </c>
      <c r="V43" s="117">
        <f t="shared" si="15"/>
        <v>12866.480383211912</v>
      </c>
      <c r="W43" s="117">
        <f t="shared" ref="W43:Y43" si="16">W44+W47+W49+W58</f>
        <v>12812.225725222967</v>
      </c>
      <c r="X43" s="117">
        <f t="shared" si="16"/>
        <v>0</v>
      </c>
      <c r="Y43" s="117">
        <f t="shared" si="16"/>
        <v>0</v>
      </c>
      <c r="DA43" s="129" t="s">
        <v>3962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22636.883486490431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26462.538572130532</v>
      </c>
      <c r="H44" s="122">
        <f t="shared" si="17"/>
        <v>21780.585809881424</v>
      </c>
      <c r="I44" s="122">
        <f t="shared" si="17"/>
        <v>20169.502920844228</v>
      </c>
      <c r="J44" s="122">
        <f t="shared" si="17"/>
        <v>20465.066721417028</v>
      </c>
      <c r="K44" s="122">
        <f t="shared" si="17"/>
        <v>20659.470176926578</v>
      </c>
      <c r="L44" s="122">
        <f t="shared" si="17"/>
        <v>21138.925304519646</v>
      </c>
      <c r="M44" s="122">
        <f t="shared" si="17"/>
        <v>19690.852792112284</v>
      </c>
      <c r="N44" s="122">
        <f t="shared" si="17"/>
        <v>20496.553440544696</v>
      </c>
      <c r="O44" s="122">
        <f t="shared" si="17"/>
        <v>19726.06933126273</v>
      </c>
      <c r="P44" s="122">
        <f t="shared" si="17"/>
        <v>16300.995995137442</v>
      </c>
      <c r="Q44" s="122">
        <f t="shared" si="17"/>
        <v>15544.444013739083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11835.596802027223</v>
      </c>
      <c r="U44" s="122">
        <f t="shared" si="18"/>
        <v>10946.78069020972</v>
      </c>
      <c r="V44" s="122">
        <f t="shared" si="18"/>
        <v>11349.769440056381</v>
      </c>
      <c r="W44" s="122">
        <f t="shared" ref="W44:Y44" si="19">SUM(W45:W46)</f>
        <v>11307.470250115352</v>
      </c>
      <c r="X44" s="122">
        <f t="shared" si="19"/>
        <v>0</v>
      </c>
      <c r="Y44" s="122">
        <f t="shared" si="19"/>
        <v>0</v>
      </c>
      <c r="DA44" s="130" t="s">
        <v>3963</v>
      </c>
    </row>
    <row r="45" spans="1:105" ht="12" customHeight="1" x14ac:dyDescent="0.25">
      <c r="A45" s="97" t="s">
        <v>211</v>
      </c>
      <c r="B45" s="98"/>
      <c r="C45" s="98">
        <v>22383.906774426156</v>
      </c>
      <c r="D45" s="98">
        <v>0</v>
      </c>
      <c r="E45" s="98">
        <v>0</v>
      </c>
      <c r="F45" s="98">
        <v>0</v>
      </c>
      <c r="G45" s="98">
        <v>26182.338656760083</v>
      </c>
      <c r="H45" s="98">
        <v>21554.187823185275</v>
      </c>
      <c r="I45" s="98">
        <v>19962.335187976016</v>
      </c>
      <c r="J45" s="98">
        <v>20255.78144510142</v>
      </c>
      <c r="K45" s="98">
        <v>20449.802005801001</v>
      </c>
      <c r="L45" s="98">
        <v>20922.882256081964</v>
      </c>
      <c r="M45" s="98">
        <v>19487.648922436212</v>
      </c>
      <c r="N45" s="98">
        <v>20278.704717991441</v>
      </c>
      <c r="O45" s="98">
        <v>19511.040494088709</v>
      </c>
      <c r="P45" s="98">
        <v>16116.695828579688</v>
      </c>
      <c r="Q45" s="98">
        <v>15363.255436296988</v>
      </c>
      <c r="R45" s="98">
        <v>0</v>
      </c>
      <c r="S45" s="98">
        <v>0</v>
      </c>
      <c r="T45" s="98">
        <v>11697.80441088668</v>
      </c>
      <c r="U45" s="98">
        <v>10819.066693842073</v>
      </c>
      <c r="V45" s="98">
        <v>11217.243738129018</v>
      </c>
      <c r="W45" s="98">
        <v>11175.006298835191</v>
      </c>
      <c r="X45" s="98">
        <v>0</v>
      </c>
      <c r="Y45" s="98">
        <v>0</v>
      </c>
      <c r="DA45" s="63" t="s">
        <v>3964</v>
      </c>
    </row>
    <row r="46" spans="1:105" ht="12" customHeight="1" x14ac:dyDescent="0.25">
      <c r="A46" s="97" t="s">
        <v>53</v>
      </c>
      <c r="B46" s="98"/>
      <c r="C46" s="98">
        <v>252.97671206427412</v>
      </c>
      <c r="D46" s="98">
        <v>0</v>
      </c>
      <c r="E46" s="98">
        <v>0</v>
      </c>
      <c r="F46" s="98">
        <v>0</v>
      </c>
      <c r="G46" s="98">
        <v>280.19991537044785</v>
      </c>
      <c r="H46" s="98">
        <v>226.39798669614956</v>
      </c>
      <c r="I46" s="98">
        <v>207.16773286821245</v>
      </c>
      <c r="J46" s="98">
        <v>209.28527631560652</v>
      </c>
      <c r="K46" s="98">
        <v>209.66817112557666</v>
      </c>
      <c r="L46" s="98">
        <v>216.04304843767986</v>
      </c>
      <c r="M46" s="98">
        <v>203.20386967607269</v>
      </c>
      <c r="N46" s="98">
        <v>217.84872255325681</v>
      </c>
      <c r="O46" s="98">
        <v>215.02883717402059</v>
      </c>
      <c r="P46" s="98">
        <v>184.30016655775418</v>
      </c>
      <c r="Q46" s="98">
        <v>181.18857744209581</v>
      </c>
      <c r="R46" s="98">
        <v>0</v>
      </c>
      <c r="S46" s="98">
        <v>0</v>
      </c>
      <c r="T46" s="98">
        <v>137.79239114054343</v>
      </c>
      <c r="U46" s="98">
        <v>127.71399636764794</v>
      </c>
      <c r="V46" s="98">
        <v>132.5257019273626</v>
      </c>
      <c r="W46" s="98">
        <v>132.46395128016113</v>
      </c>
      <c r="X46" s="98">
        <v>0</v>
      </c>
      <c r="Y46" s="98">
        <v>0</v>
      </c>
      <c r="DA46" s="63" t="s">
        <v>3965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0.36844414969031625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0.92222544918647575</v>
      </c>
      <c r="H47" s="122">
        <f t="shared" si="20"/>
        <v>1.0878079561363319</v>
      </c>
      <c r="I47" s="122">
        <f t="shared" si="20"/>
        <v>1.0282138416271809</v>
      </c>
      <c r="J47" s="122">
        <f t="shared" si="20"/>
        <v>0</v>
      </c>
      <c r="K47" s="122">
        <f t="shared" si="20"/>
        <v>0.67334633921252496</v>
      </c>
      <c r="L47" s="122">
        <f t="shared" si="20"/>
        <v>1.637834467543702</v>
      </c>
      <c r="M47" s="122">
        <f t="shared" si="20"/>
        <v>1.1943702767558679</v>
      </c>
      <c r="N47" s="122">
        <f t="shared" si="20"/>
        <v>1.7292827943199487</v>
      </c>
      <c r="O47" s="122">
        <f t="shared" si="20"/>
        <v>0.92338464606270954</v>
      </c>
      <c r="P47" s="122">
        <f t="shared" si="20"/>
        <v>1.7284473383653192</v>
      </c>
      <c r="Q47" s="122">
        <f t="shared" si="20"/>
        <v>0.94042734374945303</v>
      </c>
      <c r="R47" s="122">
        <f t="shared" si="20"/>
        <v>0</v>
      </c>
      <c r="S47" s="122">
        <f t="shared" si="20"/>
        <v>0</v>
      </c>
      <c r="T47" s="122">
        <f t="shared" si="20"/>
        <v>0.66168999282808216</v>
      </c>
      <c r="U47" s="122">
        <f t="shared" si="20"/>
        <v>1.032413547127347</v>
      </c>
      <c r="V47" s="122">
        <f t="shared" si="20"/>
        <v>2.0336701781811959</v>
      </c>
      <c r="W47" s="122">
        <f t="shared" si="20"/>
        <v>0.47805016720196869</v>
      </c>
      <c r="X47" s="122">
        <f t="shared" si="20"/>
        <v>0</v>
      </c>
      <c r="Y47" s="122">
        <f t="shared" si="20"/>
        <v>0</v>
      </c>
      <c r="DA47" s="130" t="s">
        <v>3966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0.36844414969031625</v>
      </c>
      <c r="D48" s="98">
        <f>IF(RES_hhdet_in_fec!D48=0,0,RES_hhdet_in_fec!D48*1000*11630/RES_hhdet_in_new!D45)</f>
        <v>0</v>
      </c>
      <c r="E48" s="98">
        <f>IF(RES_hhdet_in_fec!E48=0,0,RES_hhdet_in_fec!E48*1000*11630/RES_hhdet_in_new!E45)</f>
        <v>0</v>
      </c>
      <c r="F48" s="98">
        <f>IF(RES_hhdet_in_fec!F48=0,0,RES_hhdet_in_fec!F48*1000*11630/RES_hhdet_in_new!F45)</f>
        <v>0</v>
      </c>
      <c r="G48" s="98">
        <f>IF(RES_hhdet_in_fec!G48=0,0,RES_hhdet_in_fec!G48*1000*11630/RES_hhdet_in_new!G45)</f>
        <v>0.92222544918647575</v>
      </c>
      <c r="H48" s="98">
        <f>IF(RES_hhdet_in_fec!H48=0,0,RES_hhdet_in_fec!H48*1000*11630/RES_hhdet_in_new!H45)</f>
        <v>1.0878079561363319</v>
      </c>
      <c r="I48" s="98">
        <f>IF(RES_hhdet_in_fec!I48=0,0,RES_hhdet_in_fec!I48*1000*11630/RES_hhdet_in_new!I45)</f>
        <v>1.0282138416271809</v>
      </c>
      <c r="J48" s="98">
        <f>IF(RES_hhdet_in_fec!J48=0,0,RES_hhdet_in_fec!J48*1000*11630/RES_hhdet_in_new!J45)</f>
        <v>0</v>
      </c>
      <c r="K48" s="98">
        <f>IF(RES_hhdet_in_fec!K48=0,0,RES_hhdet_in_fec!K48*1000*11630/RES_hhdet_in_new!K45)</f>
        <v>0.67334633921252496</v>
      </c>
      <c r="L48" s="98">
        <f>IF(RES_hhdet_in_fec!L48=0,0,RES_hhdet_in_fec!L48*1000*11630/RES_hhdet_in_new!L45)</f>
        <v>1.637834467543702</v>
      </c>
      <c r="M48" s="98">
        <f>IF(RES_hhdet_in_fec!M48=0,0,RES_hhdet_in_fec!M48*1000*11630/RES_hhdet_in_new!M45)</f>
        <v>1.1943702767558679</v>
      </c>
      <c r="N48" s="98">
        <f>IF(RES_hhdet_in_fec!N48=0,0,RES_hhdet_in_fec!N48*1000*11630/RES_hhdet_in_new!N45)</f>
        <v>1.7292827943199487</v>
      </c>
      <c r="O48" s="98">
        <f>IF(RES_hhdet_in_fec!O48=0,0,RES_hhdet_in_fec!O48*1000*11630/RES_hhdet_in_new!O45)</f>
        <v>0.92338464606270954</v>
      </c>
      <c r="P48" s="98">
        <f>IF(RES_hhdet_in_fec!P48=0,0,RES_hhdet_in_fec!P48*1000*11630/RES_hhdet_in_new!P45)</f>
        <v>1.7284473383653192</v>
      </c>
      <c r="Q48" s="98">
        <f>IF(RES_hhdet_in_fec!Q48=0,0,RES_hhdet_in_fec!Q48*1000*11630/RES_hhdet_in_new!Q45)</f>
        <v>0.94042734374945303</v>
      </c>
      <c r="R48" s="98">
        <f>IF(RES_hhdet_in_fec!R48=0,0,RES_hhdet_in_fec!R48*1000*11630/RES_hhdet_in_new!R45)</f>
        <v>0</v>
      </c>
      <c r="S48" s="98">
        <f>IF(RES_hhdet_in_fec!S48=0,0,RES_hhdet_in_fec!S48*1000*11630/RES_hhdet_in_new!S45)</f>
        <v>0</v>
      </c>
      <c r="T48" s="98">
        <f>IF(RES_hhdet_in_fec!T48=0,0,RES_hhdet_in_fec!T48*1000*11630/RES_hhdet_in_new!T45)</f>
        <v>0.66168999282808216</v>
      </c>
      <c r="U48" s="98">
        <f>IF(RES_hhdet_in_fec!U48=0,0,RES_hhdet_in_fec!U48*1000*11630/RES_hhdet_in_new!U45)</f>
        <v>1.032413547127347</v>
      </c>
      <c r="V48" s="98">
        <f>IF(RES_hhdet_in_fec!V48=0,0,RES_hhdet_in_fec!V48*1000*11630/RES_hhdet_in_new!V45)</f>
        <v>2.0336701781811959</v>
      </c>
      <c r="W48" s="98">
        <f>IF(RES_hhdet_in_fec!W48=0,0,RES_hhdet_in_fec!W48*1000*11630/RES_hhdet_in_new!W45)</f>
        <v>0.47805016720196869</v>
      </c>
      <c r="X48" s="98">
        <f>IF(RES_hhdet_in_fec!X48=0,0,RES_hhdet_in_fec!X48*1000*11630/RES_hhdet_in_new!X45)</f>
        <v>0</v>
      </c>
      <c r="Y48" s="98">
        <f>IF(RES_hhdet_in_fec!Y48=0,0,RES_hhdet_in_fec!Y48*1000*11630/RES_hhdet_in_new!Y45)</f>
        <v>0</v>
      </c>
      <c r="DA48" s="63" t="s">
        <v>3967</v>
      </c>
    </row>
    <row r="49" spans="1:105" ht="12" customHeight="1" x14ac:dyDescent="0.25">
      <c r="A49" s="121" t="s">
        <v>55</v>
      </c>
      <c r="B49" s="122"/>
      <c r="C49" s="122">
        <v>1372.6885640821613</v>
      </c>
      <c r="D49" s="122">
        <v>0</v>
      </c>
      <c r="E49" s="122">
        <v>0</v>
      </c>
      <c r="F49" s="122">
        <v>0</v>
      </c>
      <c r="G49" s="122">
        <v>1618.2420965874071</v>
      </c>
      <c r="H49" s="122">
        <v>1246.0720576671799</v>
      </c>
      <c r="I49" s="122">
        <v>1397.9694028746705</v>
      </c>
      <c r="J49" s="122">
        <v>1398.0153455532775</v>
      </c>
      <c r="K49" s="122">
        <v>1473.3566784494801</v>
      </c>
      <c r="L49" s="122">
        <v>1238.3868141202922</v>
      </c>
      <c r="M49" s="122">
        <v>1334.0226106099722</v>
      </c>
      <c r="N49" s="122">
        <v>1334.7147123090151</v>
      </c>
      <c r="O49" s="122">
        <v>1455.4788389480184</v>
      </c>
      <c r="P49" s="122">
        <v>1330.9602625044736</v>
      </c>
      <c r="Q49" s="122">
        <v>1409.0135726005551</v>
      </c>
      <c r="R49" s="122">
        <v>0</v>
      </c>
      <c r="S49" s="122">
        <v>0</v>
      </c>
      <c r="T49" s="122">
        <v>1300.7347885923621</v>
      </c>
      <c r="U49" s="122">
        <v>1283.4750010192481</v>
      </c>
      <c r="V49" s="122">
        <v>1249.0834872208982</v>
      </c>
      <c r="W49" s="122">
        <v>1239.749116469048</v>
      </c>
      <c r="X49" s="122">
        <v>0</v>
      </c>
      <c r="Y49" s="122">
        <v>0</v>
      </c>
      <c r="DA49" s="130" t="s">
        <v>3968</v>
      </c>
    </row>
    <row r="50" spans="1:105" ht="12" customHeight="1" x14ac:dyDescent="0.25">
      <c r="A50" s="97" t="s">
        <v>138</v>
      </c>
      <c r="B50" s="98"/>
      <c r="C50" s="98">
        <v>1462.4397682052238</v>
      </c>
      <c r="D50" s="98">
        <v>0</v>
      </c>
      <c r="E50" s="98">
        <v>0</v>
      </c>
      <c r="F50" s="98">
        <v>0</v>
      </c>
      <c r="G50" s="98">
        <v>1728.07429671965</v>
      </c>
      <c r="H50" s="98">
        <v>1472.2387541812989</v>
      </c>
      <c r="I50" s="98">
        <v>1418.9386960716847</v>
      </c>
      <c r="J50" s="98">
        <v>1398.0153455532775</v>
      </c>
      <c r="K50" s="98">
        <v>1473.3566784494801</v>
      </c>
      <c r="L50" s="98">
        <v>1239.6228865893388</v>
      </c>
      <c r="M50" s="98">
        <v>1341.2877932350891</v>
      </c>
      <c r="N50" s="98">
        <v>1342.048673999639</v>
      </c>
      <c r="O50" s="98">
        <v>1466.4911712455892</v>
      </c>
      <c r="P50" s="98">
        <v>1379.0874228283994</v>
      </c>
      <c r="Q50" s="98">
        <v>1469.0278884787203</v>
      </c>
      <c r="R50" s="98">
        <v>0</v>
      </c>
      <c r="S50" s="98">
        <v>0</v>
      </c>
      <c r="T50" s="98">
        <v>1300.1537244863603</v>
      </c>
      <c r="U50" s="98">
        <v>1357.3717627631363</v>
      </c>
      <c r="V50" s="98">
        <v>1563.7623748719966</v>
      </c>
      <c r="W50" s="98">
        <v>1119.0011104767293</v>
      </c>
      <c r="X50" s="98">
        <v>0</v>
      </c>
      <c r="Y50" s="98">
        <v>0</v>
      </c>
      <c r="DA50" s="63" t="s">
        <v>3969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1400.6323475095658</v>
      </c>
      <c r="H51" s="98">
        <v>0</v>
      </c>
      <c r="I51" s="98">
        <v>1163.1739144631042</v>
      </c>
      <c r="J51" s="98">
        <v>0</v>
      </c>
      <c r="K51" s="98">
        <v>0</v>
      </c>
      <c r="L51" s="98">
        <v>0</v>
      </c>
      <c r="M51" s="98">
        <v>1097.1336651502354</v>
      </c>
      <c r="N51" s="98">
        <v>1106.2874472664639</v>
      </c>
      <c r="O51" s="98">
        <v>1243.8156369884296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1441.4378223480846</v>
      </c>
      <c r="W51" s="98">
        <v>0</v>
      </c>
      <c r="X51" s="98">
        <v>0</v>
      </c>
      <c r="Y51" s="98">
        <v>0</v>
      </c>
      <c r="DA51" s="63" t="s">
        <v>3970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1039.638630563212</v>
      </c>
      <c r="H52" s="101">
        <v>0</v>
      </c>
      <c r="I52" s="101">
        <v>873.36128143134579</v>
      </c>
      <c r="J52" s="101">
        <v>0</v>
      </c>
      <c r="K52" s="101">
        <v>0</v>
      </c>
      <c r="L52" s="101">
        <v>0</v>
      </c>
      <c r="M52" s="101">
        <v>790.43905513666539</v>
      </c>
      <c r="N52" s="101">
        <v>785.60853810980905</v>
      </c>
      <c r="O52" s="101">
        <v>903.93413284042629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1075.274032608005</v>
      </c>
      <c r="W52" s="101">
        <v>0</v>
      </c>
      <c r="X52" s="101">
        <v>0</v>
      </c>
      <c r="Y52" s="101">
        <v>0</v>
      </c>
      <c r="DA52" s="131" t="s">
        <v>3971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360.99371694635403</v>
      </c>
      <c r="H53" s="104">
        <v>0</v>
      </c>
      <c r="I53" s="104">
        <v>289.81263303175837</v>
      </c>
      <c r="J53" s="104">
        <v>0</v>
      </c>
      <c r="K53" s="104">
        <v>0</v>
      </c>
      <c r="L53" s="104">
        <v>0</v>
      </c>
      <c r="M53" s="104">
        <v>306.69461001356996</v>
      </c>
      <c r="N53" s="104">
        <v>320.67890915665487</v>
      </c>
      <c r="O53" s="104">
        <v>339.88150414800327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366.16378974007927</v>
      </c>
      <c r="W53" s="104">
        <v>0</v>
      </c>
      <c r="X53" s="104">
        <v>0</v>
      </c>
      <c r="Y53" s="104">
        <v>0</v>
      </c>
      <c r="DA53" s="132" t="s">
        <v>3972</v>
      </c>
    </row>
    <row r="54" spans="1:105" ht="12" customHeight="1" x14ac:dyDescent="0.25">
      <c r="A54" s="106" t="s">
        <v>122</v>
      </c>
      <c r="B54" s="101"/>
      <c r="C54" s="101">
        <v>1167.3503743589515</v>
      </c>
      <c r="D54" s="101">
        <v>0</v>
      </c>
      <c r="E54" s="101">
        <v>0</v>
      </c>
      <c r="F54" s="101">
        <v>0</v>
      </c>
      <c r="G54" s="101">
        <v>1215.4909176840924</v>
      </c>
      <c r="H54" s="101">
        <v>1234.6902734616674</v>
      </c>
      <c r="I54" s="101">
        <v>1219.7812820680367</v>
      </c>
      <c r="J54" s="101">
        <v>0</v>
      </c>
      <c r="K54" s="101">
        <v>0</v>
      </c>
      <c r="L54" s="101">
        <v>1173.1689025866267</v>
      </c>
      <c r="M54" s="101">
        <v>1203.7785951520502</v>
      </c>
      <c r="N54" s="101">
        <v>1178.2425173739946</v>
      </c>
      <c r="O54" s="101">
        <v>1251.4767503274802</v>
      </c>
      <c r="P54" s="101">
        <v>1217.8187351088743</v>
      </c>
      <c r="Q54" s="101">
        <v>1282.3701730148616</v>
      </c>
      <c r="R54" s="101">
        <v>0</v>
      </c>
      <c r="S54" s="101">
        <v>0</v>
      </c>
      <c r="T54" s="101">
        <v>1311.8073829845848</v>
      </c>
      <c r="U54" s="101">
        <v>1271.8534534555863</v>
      </c>
      <c r="V54" s="101">
        <v>1203.1122045095397</v>
      </c>
      <c r="W54" s="101">
        <v>1282.8952224519971</v>
      </c>
      <c r="X54" s="101">
        <v>0</v>
      </c>
      <c r="Y54" s="101">
        <v>0</v>
      </c>
      <c r="DA54" s="131" t="s">
        <v>3973</v>
      </c>
    </row>
    <row r="55" spans="1:105" ht="12" customHeight="1" x14ac:dyDescent="0.25">
      <c r="A55" s="107" t="s">
        <v>121</v>
      </c>
      <c r="B55" s="104"/>
      <c r="C55" s="104">
        <v>1039.8718376489526</v>
      </c>
      <c r="D55" s="104">
        <v>0</v>
      </c>
      <c r="E55" s="104">
        <v>0</v>
      </c>
      <c r="F55" s="104">
        <v>0</v>
      </c>
      <c r="G55" s="104">
        <v>1043.2455769074102</v>
      </c>
      <c r="H55" s="104">
        <v>1070.2790091765423</v>
      </c>
      <c r="I55" s="104">
        <v>1055.3209253099296</v>
      </c>
      <c r="J55" s="104">
        <v>0</v>
      </c>
      <c r="K55" s="104">
        <v>0</v>
      </c>
      <c r="L55" s="104">
        <v>1012.0405492478126</v>
      </c>
      <c r="M55" s="104">
        <v>1037.1815495851013</v>
      </c>
      <c r="N55" s="104">
        <v>1018.3527117001981</v>
      </c>
      <c r="O55" s="104">
        <v>1101.6667243024922</v>
      </c>
      <c r="P55" s="104">
        <v>1082.2765132004424</v>
      </c>
      <c r="Q55" s="104">
        <v>1158.9337126622363</v>
      </c>
      <c r="R55" s="104">
        <v>0</v>
      </c>
      <c r="S55" s="104">
        <v>0</v>
      </c>
      <c r="T55" s="104">
        <v>1215.0779668681107</v>
      </c>
      <c r="U55" s="104">
        <v>1184.2023300428832</v>
      </c>
      <c r="V55" s="104">
        <v>1123.871800026707</v>
      </c>
      <c r="W55" s="104">
        <v>1211.5749434691181</v>
      </c>
      <c r="X55" s="104">
        <v>0</v>
      </c>
      <c r="Y55" s="104">
        <v>0</v>
      </c>
      <c r="DA55" s="132" t="s">
        <v>3974</v>
      </c>
    </row>
    <row r="56" spans="1:105" ht="12" customHeight="1" x14ac:dyDescent="0.25">
      <c r="A56" s="108" t="s">
        <v>53</v>
      </c>
      <c r="B56" s="98"/>
      <c r="C56" s="98">
        <v>815.41807870732202</v>
      </c>
      <c r="D56" s="98">
        <v>0</v>
      </c>
      <c r="E56" s="98">
        <v>0</v>
      </c>
      <c r="F56" s="98">
        <v>0</v>
      </c>
      <c r="G56" s="98">
        <v>730.89882064959932</v>
      </c>
      <c r="H56" s="98">
        <v>769.55786493699964</v>
      </c>
      <c r="I56" s="98">
        <v>750.94694709761052</v>
      </c>
      <c r="J56" s="98">
        <v>0</v>
      </c>
      <c r="K56" s="98">
        <v>0</v>
      </c>
      <c r="L56" s="98">
        <v>703.31163211758837</v>
      </c>
      <c r="M56" s="98">
        <v>709.57435672084819</v>
      </c>
      <c r="N56" s="98">
        <v>689.73731144405986</v>
      </c>
      <c r="O56" s="98">
        <v>771.53028836788474</v>
      </c>
      <c r="P56" s="98">
        <v>753.63793161575427</v>
      </c>
      <c r="Q56" s="98">
        <v>828.76704799507763</v>
      </c>
      <c r="R56" s="98">
        <v>0</v>
      </c>
      <c r="S56" s="98">
        <v>0</v>
      </c>
      <c r="T56" s="98">
        <v>900.79536221329101</v>
      </c>
      <c r="U56" s="98">
        <v>879.15462279566111</v>
      </c>
      <c r="V56" s="98">
        <v>827.5128779566229</v>
      </c>
      <c r="W56" s="98">
        <v>925.39935922386599</v>
      </c>
      <c r="X56" s="98">
        <v>0</v>
      </c>
      <c r="Y56" s="98">
        <v>0</v>
      </c>
      <c r="DA56" s="63" t="s">
        <v>3975</v>
      </c>
    </row>
    <row r="57" spans="1:105" ht="12" customHeight="1" x14ac:dyDescent="0.25">
      <c r="A57" s="108" t="s">
        <v>52</v>
      </c>
      <c r="B57" s="98"/>
      <c r="C57" s="98">
        <v>224.4537589416307</v>
      </c>
      <c r="D57" s="98">
        <v>0</v>
      </c>
      <c r="E57" s="98">
        <v>0</v>
      </c>
      <c r="F57" s="98">
        <v>0</v>
      </c>
      <c r="G57" s="98">
        <v>312.34675625781097</v>
      </c>
      <c r="H57" s="98">
        <v>300.72114423954258</v>
      </c>
      <c r="I57" s="98">
        <v>304.37397821231917</v>
      </c>
      <c r="J57" s="98">
        <v>0</v>
      </c>
      <c r="K57" s="98">
        <v>0</v>
      </c>
      <c r="L57" s="98">
        <v>308.72891713022415</v>
      </c>
      <c r="M57" s="98">
        <v>327.60719286425314</v>
      </c>
      <c r="N57" s="98">
        <v>328.6154002561384</v>
      </c>
      <c r="O57" s="98">
        <v>330.13643593460762</v>
      </c>
      <c r="P57" s="98">
        <v>328.63858158468804</v>
      </c>
      <c r="Q57" s="98">
        <v>330.1666646671585</v>
      </c>
      <c r="R57" s="98">
        <v>0</v>
      </c>
      <c r="S57" s="98">
        <v>0</v>
      </c>
      <c r="T57" s="98">
        <v>314.28260465481958</v>
      </c>
      <c r="U57" s="98">
        <v>305.04770724722209</v>
      </c>
      <c r="V57" s="98">
        <v>296.35892207008402</v>
      </c>
      <c r="W57" s="98">
        <v>286.17558424525208</v>
      </c>
      <c r="X57" s="98">
        <v>0</v>
      </c>
      <c r="Y57" s="98">
        <v>0</v>
      </c>
      <c r="DA57" s="63" t="s">
        <v>3976</v>
      </c>
    </row>
    <row r="58" spans="1:105" ht="12" customHeight="1" x14ac:dyDescent="0.25">
      <c r="A58" s="121" t="s">
        <v>54</v>
      </c>
      <c r="B58" s="122"/>
      <c r="C58" s="122">
        <v>157.06709899863338</v>
      </c>
      <c r="D58" s="122">
        <v>0</v>
      </c>
      <c r="E58" s="122">
        <v>0</v>
      </c>
      <c r="F58" s="122">
        <v>0</v>
      </c>
      <c r="G58" s="122">
        <v>180.72298312889808</v>
      </c>
      <c r="H58" s="122">
        <v>185.71802151599056</v>
      </c>
      <c r="I58" s="122">
        <v>184.46289121871862</v>
      </c>
      <c r="J58" s="122">
        <v>175.83040988086628</v>
      </c>
      <c r="K58" s="122">
        <v>193.55206102918203</v>
      </c>
      <c r="L58" s="122">
        <v>207.97226376945716</v>
      </c>
      <c r="M58" s="122">
        <v>208.65633534364386</v>
      </c>
      <c r="N58" s="122">
        <v>212.92122507610657</v>
      </c>
      <c r="O58" s="122">
        <v>232.82360885674638</v>
      </c>
      <c r="P58" s="122">
        <v>230.50893711136285</v>
      </c>
      <c r="Q58" s="122">
        <v>247.45383052660583</v>
      </c>
      <c r="R58" s="122">
        <v>0</v>
      </c>
      <c r="S58" s="122">
        <v>0</v>
      </c>
      <c r="T58" s="122">
        <v>270.14588483010056</v>
      </c>
      <c r="U58" s="122">
        <v>266.56433881092966</v>
      </c>
      <c r="V58" s="122">
        <v>265.59378575645178</v>
      </c>
      <c r="W58" s="122">
        <v>264.52830847136624</v>
      </c>
      <c r="X58" s="122">
        <v>0</v>
      </c>
      <c r="Y58" s="122">
        <v>0</v>
      </c>
      <c r="DA58" s="130" t="s">
        <v>3977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3978</v>
      </c>
    </row>
    <row r="60" spans="1:105" ht="12" customHeight="1" x14ac:dyDescent="0.25">
      <c r="A60" s="109" t="s">
        <v>120</v>
      </c>
      <c r="B60" s="33"/>
      <c r="C60" s="33">
        <v>157.06709899863338</v>
      </c>
      <c r="D60" s="33">
        <v>0</v>
      </c>
      <c r="E60" s="33">
        <v>0</v>
      </c>
      <c r="F60" s="33">
        <v>0</v>
      </c>
      <c r="G60" s="33">
        <v>180.72298312889808</v>
      </c>
      <c r="H60" s="33">
        <v>185.71802151599056</v>
      </c>
      <c r="I60" s="33">
        <v>184.46289121871862</v>
      </c>
      <c r="J60" s="33">
        <v>175.83040988086628</v>
      </c>
      <c r="K60" s="33">
        <v>193.55206102918203</v>
      </c>
      <c r="L60" s="33">
        <v>207.97226376945716</v>
      </c>
      <c r="M60" s="33">
        <v>208.65633534364386</v>
      </c>
      <c r="N60" s="33">
        <v>212.92122507610657</v>
      </c>
      <c r="O60" s="33">
        <v>232.82360885674638</v>
      </c>
      <c r="P60" s="33">
        <v>230.50893711136285</v>
      </c>
      <c r="Q60" s="33">
        <v>247.45383052660583</v>
      </c>
      <c r="R60" s="33">
        <v>0</v>
      </c>
      <c r="S60" s="33">
        <v>0</v>
      </c>
      <c r="T60" s="33">
        <v>270.14588483010056</v>
      </c>
      <c r="U60" s="33">
        <v>266.56433881092966</v>
      </c>
      <c r="V60" s="33">
        <v>265.59378575645178</v>
      </c>
      <c r="W60" s="33">
        <v>264.52830847136624</v>
      </c>
      <c r="X60" s="33">
        <v>0</v>
      </c>
      <c r="Y60" s="33">
        <v>0</v>
      </c>
      <c r="DA60" s="60" t="s">
        <v>3979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25123.842505544984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18058.120345468011</v>
      </c>
      <c r="I62" s="117">
        <f t="shared" si="21"/>
        <v>14786.247073435048</v>
      </c>
      <c r="J62" s="117">
        <f t="shared" si="21"/>
        <v>23041.372740353741</v>
      </c>
      <c r="K62" s="117">
        <f t="shared" si="21"/>
        <v>25323.48849326514</v>
      </c>
      <c r="L62" s="117">
        <f t="shared" si="21"/>
        <v>26975.702141909744</v>
      </c>
      <c r="M62" s="117">
        <f t="shared" si="21"/>
        <v>0</v>
      </c>
      <c r="N62" s="117">
        <f t="shared" si="21"/>
        <v>0</v>
      </c>
      <c r="O62" s="117">
        <f t="shared" si="21"/>
        <v>18017.237614514223</v>
      </c>
      <c r="P62" s="117">
        <f t="shared" si="21"/>
        <v>16243.12462444948</v>
      </c>
      <c r="Q62" s="117">
        <f t="shared" si="21"/>
        <v>15458.834168756664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:Y62" si="23">W63+W66+W68+W77</f>
        <v>0</v>
      </c>
      <c r="X62" s="117">
        <f t="shared" si="23"/>
        <v>8422.7664301679051</v>
      </c>
      <c r="Y62" s="117">
        <f t="shared" si="23"/>
        <v>8002.5841779194025</v>
      </c>
      <c r="DA62" s="129" t="s">
        <v>3980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23461.161037661466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16698.904504817372</v>
      </c>
      <c r="I63" s="122">
        <f t="shared" si="24"/>
        <v>13711.857951816166</v>
      </c>
      <c r="J63" s="122">
        <f t="shared" si="24"/>
        <v>21465.548890685975</v>
      </c>
      <c r="K63" s="122">
        <f t="shared" si="24"/>
        <v>23527.90962058014</v>
      </c>
      <c r="L63" s="122">
        <f t="shared" si="24"/>
        <v>25351.267912790783</v>
      </c>
      <c r="M63" s="122">
        <f t="shared" si="24"/>
        <v>0</v>
      </c>
      <c r="N63" s="122">
        <f t="shared" si="24"/>
        <v>0</v>
      </c>
      <c r="O63" s="122">
        <f t="shared" si="24"/>
        <v>16558.325553164363</v>
      </c>
      <c r="P63" s="122">
        <f t="shared" si="24"/>
        <v>14767.484779272678</v>
      </c>
      <c r="Q63" s="122">
        <f t="shared" si="24"/>
        <v>13877.629512832698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:Y63" si="26">SUM(W64:W65)</f>
        <v>0</v>
      </c>
      <c r="X63" s="122">
        <f t="shared" si="26"/>
        <v>6943.1290312828833</v>
      </c>
      <c r="Y63" s="122">
        <f t="shared" si="26"/>
        <v>6454.7586714923746</v>
      </c>
      <c r="DA63" s="130" t="s">
        <v>3981</v>
      </c>
    </row>
    <row r="64" spans="1:105" ht="12" customHeight="1" x14ac:dyDescent="0.25">
      <c r="A64" s="97" t="s">
        <v>212</v>
      </c>
      <c r="B64" s="98"/>
      <c r="C64" s="98">
        <v>23175.482726401064</v>
      </c>
      <c r="D64" s="98">
        <v>0</v>
      </c>
      <c r="E64" s="98">
        <v>0</v>
      </c>
      <c r="F64" s="98">
        <v>0</v>
      </c>
      <c r="G64" s="98">
        <v>0</v>
      </c>
      <c r="H64" s="98">
        <v>16510.524315629904</v>
      </c>
      <c r="I64" s="98">
        <v>13559.105423566736</v>
      </c>
      <c r="J64" s="98">
        <v>21227.598873728162</v>
      </c>
      <c r="K64" s="98">
        <v>23269.19900118381</v>
      </c>
      <c r="L64" s="98">
        <v>25070.647638590039</v>
      </c>
      <c r="M64" s="98">
        <v>0</v>
      </c>
      <c r="N64" s="98">
        <v>0</v>
      </c>
      <c r="O64" s="98">
        <v>16362.597390842237</v>
      </c>
      <c r="P64" s="98">
        <v>14586.027613961453</v>
      </c>
      <c r="Q64" s="98">
        <v>13701.137440618793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X64" s="98">
        <v>6849.1349616764592</v>
      </c>
      <c r="Y64" s="98">
        <v>6367.043425807924</v>
      </c>
      <c r="DA64" s="63" t="s">
        <v>3982</v>
      </c>
    </row>
    <row r="65" spans="1:105" ht="12" customHeight="1" x14ac:dyDescent="0.25">
      <c r="A65" s="97" t="s">
        <v>53</v>
      </c>
      <c r="B65" s="98"/>
      <c r="C65" s="98">
        <v>285.67831126040272</v>
      </c>
      <c r="D65" s="98">
        <v>0</v>
      </c>
      <c r="E65" s="98">
        <v>0</v>
      </c>
      <c r="F65" s="98">
        <v>0</v>
      </c>
      <c r="G65" s="98">
        <v>0</v>
      </c>
      <c r="H65" s="98">
        <v>188.38018918746977</v>
      </c>
      <c r="I65" s="98">
        <v>152.75252824942899</v>
      </c>
      <c r="J65" s="98">
        <v>237.95001695781218</v>
      </c>
      <c r="K65" s="98">
        <v>258.71061939632938</v>
      </c>
      <c r="L65" s="98">
        <v>280.6202742007431</v>
      </c>
      <c r="M65" s="98">
        <v>0</v>
      </c>
      <c r="N65" s="98">
        <v>0</v>
      </c>
      <c r="O65" s="98">
        <v>195.72816232212713</v>
      </c>
      <c r="P65" s="98">
        <v>181.45716531122508</v>
      </c>
      <c r="Q65" s="98">
        <v>176.49207221390509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93.994069606423707</v>
      </c>
      <c r="Y65" s="98">
        <v>87.715245684450252</v>
      </c>
      <c r="DA65" s="63" t="s">
        <v>3983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0.32507034472677271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0.91514002659088234</v>
      </c>
      <c r="I66" s="122">
        <f t="shared" si="27"/>
        <v>0.97778773691929866</v>
      </c>
      <c r="J66" s="122">
        <f t="shared" si="27"/>
        <v>0.25519238854061721</v>
      </c>
      <c r="K66" s="122">
        <f t="shared" si="27"/>
        <v>0.69812929569867033</v>
      </c>
      <c r="L66" s="122">
        <f t="shared" si="27"/>
        <v>1.803263060526632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1.7279181138281587</v>
      </c>
      <c r="Q66" s="122">
        <f t="shared" si="27"/>
        <v>0.83883797019627138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0.53191093137310863</v>
      </c>
      <c r="Y66" s="122">
        <f t="shared" si="27"/>
        <v>0.23621170671167011</v>
      </c>
      <c r="DA66" s="130" t="s">
        <v>3984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0.32507034472677271</v>
      </c>
      <c r="D67" s="98">
        <f>IF(RES_hhdet_in_fec!D67=0,0,RES_hhdet_in_fec!D67*1000*11630/RES_hhdet_in_new!D64)</f>
        <v>0</v>
      </c>
      <c r="E67" s="98">
        <f>IF(RES_hhdet_in_fec!E67=0,0,RES_hhdet_in_fec!E67*1000*11630/RES_hhdet_in_new!E64)</f>
        <v>0</v>
      </c>
      <c r="F67" s="98">
        <f>IF(RES_hhdet_in_fec!F67=0,0,RES_hhdet_in_fec!F67*1000*11630/RES_hhdet_in_new!F64)</f>
        <v>0</v>
      </c>
      <c r="G67" s="98">
        <f>IF(RES_hhdet_in_fec!G67=0,0,RES_hhdet_in_fec!G67*1000*11630/RES_hhdet_in_new!G64)</f>
        <v>0</v>
      </c>
      <c r="H67" s="98">
        <f>IF(RES_hhdet_in_fec!H67=0,0,RES_hhdet_in_fec!H67*1000*11630/RES_hhdet_in_new!H64)</f>
        <v>0.91514002659088234</v>
      </c>
      <c r="I67" s="98">
        <f>IF(RES_hhdet_in_fec!I67=0,0,RES_hhdet_in_fec!I67*1000*11630/RES_hhdet_in_new!I64)</f>
        <v>0.97778773691929866</v>
      </c>
      <c r="J67" s="98">
        <f>IF(RES_hhdet_in_fec!J67=0,0,RES_hhdet_in_fec!J67*1000*11630/RES_hhdet_in_new!J64)</f>
        <v>0.25519238854061721</v>
      </c>
      <c r="K67" s="98">
        <f>IF(RES_hhdet_in_fec!K67=0,0,RES_hhdet_in_fec!K67*1000*11630/RES_hhdet_in_new!K64)</f>
        <v>0.69812929569867033</v>
      </c>
      <c r="L67" s="98">
        <f>IF(RES_hhdet_in_fec!L67=0,0,RES_hhdet_in_fec!L67*1000*11630/RES_hhdet_in_new!L64)</f>
        <v>1.803263060526632</v>
      </c>
      <c r="M67" s="98">
        <f>IF(RES_hhdet_in_fec!M67=0,0,RES_hhdet_in_fec!M67*1000*11630/RES_hhdet_in_new!M64)</f>
        <v>0</v>
      </c>
      <c r="N67" s="98">
        <f>IF(RES_hhdet_in_fec!N67=0,0,RES_hhdet_in_fec!N67*1000*11630/RES_hhdet_in_new!N64)</f>
        <v>0</v>
      </c>
      <c r="O67" s="98">
        <f>IF(RES_hhdet_in_fec!O67=0,0,RES_hhdet_in_fec!O67*1000*11630/RES_hhdet_in_new!O64)</f>
        <v>0</v>
      </c>
      <c r="P67" s="98">
        <f>IF(RES_hhdet_in_fec!P67=0,0,RES_hhdet_in_fec!P67*1000*11630/RES_hhdet_in_new!P64)</f>
        <v>1.7279181138281587</v>
      </c>
      <c r="Q67" s="98">
        <f>IF(RES_hhdet_in_fec!Q67=0,0,RES_hhdet_in_fec!Q67*1000*11630/RES_hhdet_in_new!Q64)</f>
        <v>0.83883797019627138</v>
      </c>
      <c r="R67" s="98">
        <f>IF(RES_hhdet_in_fec!R67=0,0,RES_hhdet_in_fec!R67*1000*11630/RES_hhdet_in_new!R64)</f>
        <v>0</v>
      </c>
      <c r="S67" s="98">
        <f>IF(RES_hhdet_in_fec!S67=0,0,RES_hhdet_in_fec!S67*1000*11630/RES_hhdet_in_new!S64)</f>
        <v>0</v>
      </c>
      <c r="T67" s="98">
        <f>IF(RES_hhdet_in_fec!T67=0,0,RES_hhdet_in_fec!T67*1000*11630/RES_hhdet_in_new!T64)</f>
        <v>0</v>
      </c>
      <c r="U67" s="98">
        <f>IF(RES_hhdet_in_fec!U67=0,0,RES_hhdet_in_fec!U67*1000*11630/RES_hhdet_in_new!U64)</f>
        <v>0</v>
      </c>
      <c r="V67" s="98">
        <f>IF(RES_hhdet_in_fec!V67=0,0,RES_hhdet_in_fec!V67*1000*11630/RES_hhdet_in_new!V64)</f>
        <v>0</v>
      </c>
      <c r="W67" s="98">
        <f>IF(RES_hhdet_in_fec!W67=0,0,RES_hhdet_in_fec!W67*1000*11630/RES_hhdet_in_new!W64)</f>
        <v>0</v>
      </c>
      <c r="X67" s="98">
        <f>IF(RES_hhdet_in_fec!X67=0,0,RES_hhdet_in_fec!X67*1000*11630/RES_hhdet_in_new!X64)</f>
        <v>0.53191093137310863</v>
      </c>
      <c r="Y67" s="98">
        <f>IF(RES_hhdet_in_fec!Y67=0,0,RES_hhdet_in_fec!Y67*1000*11630/RES_hhdet_in_new!Y64)</f>
        <v>0.23621170671167011</v>
      </c>
      <c r="DA67" s="63" t="s">
        <v>3985</v>
      </c>
    </row>
    <row r="68" spans="1:105" ht="12" customHeight="1" x14ac:dyDescent="0.25">
      <c r="A68" s="121" t="s">
        <v>55</v>
      </c>
      <c r="B68" s="122"/>
      <c r="C68" s="122">
        <v>1451.4765646379365</v>
      </c>
      <c r="D68" s="122">
        <v>0</v>
      </c>
      <c r="E68" s="122">
        <v>0</v>
      </c>
      <c r="F68" s="122">
        <v>0</v>
      </c>
      <c r="G68" s="122">
        <v>0</v>
      </c>
      <c r="H68" s="122">
        <v>1167.8430278046301</v>
      </c>
      <c r="I68" s="122">
        <v>911.57363498825794</v>
      </c>
      <c r="J68" s="122">
        <v>1331.22281710624</v>
      </c>
      <c r="K68" s="122">
        <v>1502.0765852182722</v>
      </c>
      <c r="L68" s="122">
        <v>1334.9473026107503</v>
      </c>
      <c r="M68" s="122">
        <v>0</v>
      </c>
      <c r="N68" s="122">
        <v>0</v>
      </c>
      <c r="O68" s="122">
        <v>1180.8913332557404</v>
      </c>
      <c r="P68" s="122">
        <v>1178.6766847200277</v>
      </c>
      <c r="Q68" s="122">
        <v>1254.7864320082663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X68" s="122">
        <v>1124.8341863640776</v>
      </c>
      <c r="Y68" s="122">
        <v>1186.6716754515519</v>
      </c>
      <c r="DA68" s="130" t="s">
        <v>3986</v>
      </c>
    </row>
    <row r="69" spans="1:105" ht="12" customHeight="1" x14ac:dyDescent="0.25">
      <c r="A69" s="97" t="s">
        <v>134</v>
      </c>
      <c r="B69" s="98"/>
      <c r="C69" s="98">
        <v>1500.4693709754486</v>
      </c>
      <c r="D69" s="98">
        <v>0</v>
      </c>
      <c r="E69" s="98">
        <v>0</v>
      </c>
      <c r="F69" s="98">
        <v>0</v>
      </c>
      <c r="G69" s="98">
        <v>0</v>
      </c>
      <c r="H69" s="98">
        <v>1073.1570271319927</v>
      </c>
      <c r="I69" s="98">
        <v>901.68980941505004</v>
      </c>
      <c r="J69" s="98">
        <v>1339.4431760484501</v>
      </c>
      <c r="K69" s="98">
        <v>1513.8706986591021</v>
      </c>
      <c r="L69" s="98">
        <v>1334.9473026107503</v>
      </c>
      <c r="M69" s="98">
        <v>0</v>
      </c>
      <c r="N69" s="98">
        <v>0</v>
      </c>
      <c r="O69" s="98">
        <v>1147.7093241743669</v>
      </c>
      <c r="P69" s="98">
        <v>1172.4095437223557</v>
      </c>
      <c r="Q69" s="98">
        <v>1241.3559571533676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1122.2529759469423</v>
      </c>
      <c r="Y69" s="98">
        <v>1184.9744567488533</v>
      </c>
      <c r="DA69" s="63" t="s">
        <v>3987</v>
      </c>
    </row>
    <row r="70" spans="1:105" ht="12" customHeight="1" x14ac:dyDescent="0.25">
      <c r="A70" s="97" t="s">
        <v>133</v>
      </c>
      <c r="B70" s="98"/>
      <c r="C70" s="98">
        <v>1303.8588680454943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766.63953891481617</v>
      </c>
      <c r="J70" s="98">
        <v>1142.0968849122653</v>
      </c>
      <c r="K70" s="98">
        <v>1299.0043369556238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1138.4798656691598</v>
      </c>
      <c r="DA70" s="63" t="s">
        <v>3988</v>
      </c>
    </row>
    <row r="71" spans="1:105" ht="12" customHeight="1" x14ac:dyDescent="0.25">
      <c r="A71" s="100" t="s">
        <v>212</v>
      </c>
      <c r="B71" s="101"/>
      <c r="C71" s="101">
        <v>1048.2465662850946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554.60803168243467</v>
      </c>
      <c r="J71" s="101">
        <v>818.4482101918835</v>
      </c>
      <c r="K71" s="101">
        <v>932.58686695706717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865.34204382610869</v>
      </c>
      <c r="DA71" s="131" t="s">
        <v>3989</v>
      </c>
    </row>
    <row r="72" spans="1:105" ht="12" customHeight="1" x14ac:dyDescent="0.25">
      <c r="A72" s="103" t="s">
        <v>52</v>
      </c>
      <c r="B72" s="104"/>
      <c r="C72" s="104">
        <v>255.6123017603999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212.0315072323815</v>
      </c>
      <c r="J72" s="104">
        <v>323.64867472038185</v>
      </c>
      <c r="K72" s="104">
        <v>366.41746999855667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273.13782184305131</v>
      </c>
      <c r="DA72" s="132" t="s">
        <v>3990</v>
      </c>
    </row>
    <row r="73" spans="1:105" ht="12" customHeight="1" x14ac:dyDescent="0.25">
      <c r="A73" s="106" t="s">
        <v>122</v>
      </c>
      <c r="B73" s="101"/>
      <c r="C73" s="101">
        <v>1167.3503743589513</v>
      </c>
      <c r="D73" s="101">
        <v>0</v>
      </c>
      <c r="E73" s="101">
        <v>0</v>
      </c>
      <c r="F73" s="101">
        <v>0</v>
      </c>
      <c r="G73" s="101">
        <v>0</v>
      </c>
      <c r="H73" s="101">
        <v>1234.6902734616669</v>
      </c>
      <c r="I73" s="101">
        <v>1219.7812820680367</v>
      </c>
      <c r="J73" s="101">
        <v>1128.1905627956658</v>
      </c>
      <c r="K73" s="101">
        <v>1182.7735242284753</v>
      </c>
      <c r="L73" s="101">
        <v>0</v>
      </c>
      <c r="M73" s="101">
        <v>0</v>
      </c>
      <c r="N73" s="101">
        <v>0</v>
      </c>
      <c r="O73" s="101">
        <v>1251.4767503274804</v>
      </c>
      <c r="P73" s="101">
        <v>1217.8187351088748</v>
      </c>
      <c r="Q73" s="101">
        <v>1282.3701730148616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1213.667761474095</v>
      </c>
      <c r="Y73" s="101">
        <v>1231.2588706732463</v>
      </c>
      <c r="DA73" s="131" t="s">
        <v>3991</v>
      </c>
    </row>
    <row r="74" spans="1:105" ht="12" customHeight="1" x14ac:dyDescent="0.25">
      <c r="A74" s="107" t="s">
        <v>121</v>
      </c>
      <c r="B74" s="104"/>
      <c r="C74" s="104">
        <v>1039.8718376489528</v>
      </c>
      <c r="D74" s="104">
        <v>0</v>
      </c>
      <c r="E74" s="104">
        <v>0</v>
      </c>
      <c r="F74" s="104">
        <v>0</v>
      </c>
      <c r="G74" s="104">
        <v>0</v>
      </c>
      <c r="H74" s="104">
        <v>1070.2790091765419</v>
      </c>
      <c r="I74" s="104">
        <v>1055.3209253099296</v>
      </c>
      <c r="J74" s="104">
        <v>975.0962845929738</v>
      </c>
      <c r="K74" s="104">
        <v>1025.3108599361931</v>
      </c>
      <c r="L74" s="104">
        <v>0</v>
      </c>
      <c r="M74" s="104">
        <v>0</v>
      </c>
      <c r="N74" s="104">
        <v>0</v>
      </c>
      <c r="O74" s="104">
        <v>1101.666724302492</v>
      </c>
      <c r="P74" s="104">
        <v>1082.2765132004422</v>
      </c>
      <c r="Q74" s="104">
        <v>1158.9337126622363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1151.4191857585913</v>
      </c>
      <c r="Y74" s="104">
        <v>1173.1417509415217</v>
      </c>
      <c r="DA74" s="132" t="s">
        <v>3992</v>
      </c>
    </row>
    <row r="75" spans="1:105" ht="12" customHeight="1" x14ac:dyDescent="0.25">
      <c r="A75" s="108" t="s">
        <v>53</v>
      </c>
      <c r="B75" s="98"/>
      <c r="C75" s="98">
        <v>815.41807870732225</v>
      </c>
      <c r="D75" s="98">
        <v>0</v>
      </c>
      <c r="E75" s="98">
        <v>0</v>
      </c>
      <c r="F75" s="98">
        <v>0</v>
      </c>
      <c r="G75" s="98">
        <v>0</v>
      </c>
      <c r="H75" s="98">
        <v>769.55786493699952</v>
      </c>
      <c r="I75" s="98">
        <v>750.94694709761052</v>
      </c>
      <c r="J75" s="98">
        <v>688.61663326622602</v>
      </c>
      <c r="K75" s="98">
        <v>727.60088272028099</v>
      </c>
      <c r="L75" s="98">
        <v>0</v>
      </c>
      <c r="M75" s="98">
        <v>0</v>
      </c>
      <c r="N75" s="98">
        <v>0</v>
      </c>
      <c r="O75" s="98">
        <v>771.53028836788451</v>
      </c>
      <c r="P75" s="98">
        <v>753.63793161575404</v>
      </c>
      <c r="Q75" s="98">
        <v>828.76704799507763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880.42144953912282</v>
      </c>
      <c r="Y75" s="98">
        <v>900.18834244063191</v>
      </c>
      <c r="DA75" s="63" t="s">
        <v>3993</v>
      </c>
    </row>
    <row r="76" spans="1:105" ht="12" customHeight="1" x14ac:dyDescent="0.25">
      <c r="A76" s="108" t="s">
        <v>52</v>
      </c>
      <c r="B76" s="98"/>
      <c r="C76" s="98">
        <v>224.45375894163067</v>
      </c>
      <c r="D76" s="98">
        <v>0</v>
      </c>
      <c r="E76" s="98">
        <v>0</v>
      </c>
      <c r="F76" s="98">
        <v>0</v>
      </c>
      <c r="G76" s="98">
        <v>0</v>
      </c>
      <c r="H76" s="98">
        <v>300.72114423954253</v>
      </c>
      <c r="I76" s="98">
        <v>304.373978212319</v>
      </c>
      <c r="J76" s="98">
        <v>286.47965132674784</v>
      </c>
      <c r="K76" s="98">
        <v>297.70997721591186</v>
      </c>
      <c r="L76" s="98">
        <v>0</v>
      </c>
      <c r="M76" s="98">
        <v>0</v>
      </c>
      <c r="N76" s="98">
        <v>0</v>
      </c>
      <c r="O76" s="98">
        <v>330.1364359346075</v>
      </c>
      <c r="P76" s="98">
        <v>328.63858158468793</v>
      </c>
      <c r="Q76" s="98">
        <v>330.16666466715867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270.99773621946844</v>
      </c>
      <c r="Y76" s="98">
        <v>272.95340850088957</v>
      </c>
      <c r="DA76" s="63" t="s">
        <v>3994</v>
      </c>
    </row>
    <row r="77" spans="1:105" ht="12" customHeight="1" x14ac:dyDescent="0.25">
      <c r="A77" s="121" t="s">
        <v>54</v>
      </c>
      <c r="B77" s="122"/>
      <c r="C77" s="122">
        <v>210.8798329008583</v>
      </c>
      <c r="D77" s="122">
        <v>0</v>
      </c>
      <c r="E77" s="122">
        <v>0</v>
      </c>
      <c r="F77" s="122">
        <v>0</v>
      </c>
      <c r="G77" s="122">
        <v>0</v>
      </c>
      <c r="H77" s="122">
        <v>190.45767281941784</v>
      </c>
      <c r="I77" s="122">
        <v>161.83769889370566</v>
      </c>
      <c r="J77" s="122">
        <v>244.34584017298468</v>
      </c>
      <c r="K77" s="122">
        <v>292.80415817102914</v>
      </c>
      <c r="L77" s="122">
        <v>287.68366344768265</v>
      </c>
      <c r="M77" s="122">
        <v>0</v>
      </c>
      <c r="N77" s="122">
        <v>0</v>
      </c>
      <c r="O77" s="122">
        <v>278.02072809412061</v>
      </c>
      <c r="P77" s="122">
        <v>295.23524234294803</v>
      </c>
      <c r="Q77" s="122">
        <v>325.57938594550433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X77" s="122">
        <v>354.27130158957158</v>
      </c>
      <c r="Y77" s="122">
        <v>360.91761926876484</v>
      </c>
      <c r="DA77" s="130" t="s">
        <v>3995</v>
      </c>
    </row>
    <row r="78" spans="1:105" ht="12" customHeight="1" x14ac:dyDescent="0.25">
      <c r="A78" s="97" t="s">
        <v>189</v>
      </c>
      <c r="B78" s="98"/>
      <c r="C78" s="98">
        <v>219.95476139916249</v>
      </c>
      <c r="D78" s="98">
        <v>0</v>
      </c>
      <c r="E78" s="98">
        <v>0</v>
      </c>
      <c r="F78" s="98">
        <v>0</v>
      </c>
      <c r="G78" s="98">
        <v>0</v>
      </c>
      <c r="H78" s="98">
        <v>190.53411880818282</v>
      </c>
      <c r="I78" s="98">
        <v>161.35293010837876</v>
      </c>
      <c r="J78" s="98">
        <v>246.65657085999567</v>
      </c>
      <c r="K78" s="98">
        <v>295.95501839775443</v>
      </c>
      <c r="L78" s="98">
        <v>291.87900027285241</v>
      </c>
      <c r="M78" s="98">
        <v>0</v>
      </c>
      <c r="N78" s="98">
        <v>0</v>
      </c>
      <c r="O78" s="98">
        <v>280.96836630525365</v>
      </c>
      <c r="P78" s="98">
        <v>300.27087519777723</v>
      </c>
      <c r="Q78" s="98">
        <v>331.82943037901629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X78" s="98">
        <v>358.13595987427908</v>
      </c>
      <c r="Y78" s="98">
        <v>365.53935083127999</v>
      </c>
      <c r="DA78" s="63" t="s">
        <v>3996</v>
      </c>
    </row>
    <row r="79" spans="1:105" ht="12" customHeight="1" x14ac:dyDescent="0.25">
      <c r="A79" s="109" t="s">
        <v>120</v>
      </c>
      <c r="B79" s="33"/>
      <c r="C79" s="33">
        <v>157.06709899863336</v>
      </c>
      <c r="D79" s="33">
        <v>0</v>
      </c>
      <c r="E79" s="33">
        <v>0</v>
      </c>
      <c r="F79" s="33">
        <v>0</v>
      </c>
      <c r="G79" s="33">
        <v>0</v>
      </c>
      <c r="H79" s="33">
        <v>185.71802151599061</v>
      </c>
      <c r="I79" s="33">
        <v>184.46289121871862</v>
      </c>
      <c r="J79" s="33">
        <v>175.83040988086623</v>
      </c>
      <c r="K79" s="33">
        <v>193.55206102918203</v>
      </c>
      <c r="L79" s="33">
        <v>207.97226376945716</v>
      </c>
      <c r="M79" s="33">
        <v>0</v>
      </c>
      <c r="N79" s="33">
        <v>0</v>
      </c>
      <c r="O79" s="33">
        <v>232.82360885674632</v>
      </c>
      <c r="P79" s="33">
        <v>230.50893711136283</v>
      </c>
      <c r="Q79" s="33">
        <v>247.45383052660583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254.43429590129193</v>
      </c>
      <c r="Y79" s="33">
        <v>255.8927537619559</v>
      </c>
      <c r="DA79" s="60" t="s">
        <v>3997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20552.031553420195</v>
      </c>
      <c r="D81" s="117">
        <f t="shared" si="28"/>
        <v>20667.803315049081</v>
      </c>
      <c r="E81" s="117">
        <f t="shared" si="28"/>
        <v>20735.737613769357</v>
      </c>
      <c r="F81" s="117">
        <f t="shared" si="28"/>
        <v>19991.975524912668</v>
      </c>
      <c r="G81" s="117">
        <f t="shared" si="28"/>
        <v>21173.442066007516</v>
      </c>
      <c r="H81" s="117">
        <f t="shared" si="28"/>
        <v>19523.214361137925</v>
      </c>
      <c r="I81" s="117">
        <f t="shared" si="28"/>
        <v>19026.905447072382</v>
      </c>
      <c r="J81" s="117">
        <f t="shared" si="28"/>
        <v>19225.915515704401</v>
      </c>
      <c r="K81" s="117">
        <f t="shared" si="28"/>
        <v>17644.868814225014</v>
      </c>
      <c r="L81" s="117">
        <f t="shared" si="28"/>
        <v>15295.14406437732</v>
      </c>
      <c r="M81" s="117">
        <f t="shared" si="28"/>
        <v>22699.939986116271</v>
      </c>
      <c r="N81" s="117">
        <f t="shared" si="28"/>
        <v>21190.862424724208</v>
      </c>
      <c r="O81" s="117">
        <f t="shared" si="28"/>
        <v>17168.578554664233</v>
      </c>
      <c r="P81" s="117">
        <f t="shared" si="28"/>
        <v>0</v>
      </c>
      <c r="Q81" s="117">
        <f t="shared" si="28"/>
        <v>15411.661717747078</v>
      </c>
      <c r="R81" s="117">
        <f t="shared" ref="R81:V81" si="29">R82+R85+R87+R100</f>
        <v>14839.730077707054</v>
      </c>
      <c r="S81" s="117">
        <f t="shared" si="29"/>
        <v>14344.442587671199</v>
      </c>
      <c r="T81" s="117">
        <f t="shared" si="29"/>
        <v>12060.188011981003</v>
      </c>
      <c r="U81" s="117">
        <f t="shared" si="29"/>
        <v>11087.281914217057</v>
      </c>
      <c r="V81" s="117">
        <f t="shared" si="29"/>
        <v>11523.109181065716</v>
      </c>
      <c r="W81" s="117">
        <f t="shared" ref="W81:Y81" si="30">W82+W85+W87+W100</f>
        <v>10771.056564312195</v>
      </c>
      <c r="X81" s="117">
        <f t="shared" si="30"/>
        <v>9187.1876377781136</v>
      </c>
      <c r="Y81" s="117">
        <f t="shared" si="30"/>
        <v>8009.3387786345329</v>
      </c>
      <c r="DA81" s="129" t="s">
        <v>3998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19141.172657728177</v>
      </c>
      <c r="D82" s="122">
        <f t="shared" si="31"/>
        <v>19244.569671789704</v>
      </c>
      <c r="E82" s="122">
        <f t="shared" si="31"/>
        <v>19325.957396396225</v>
      </c>
      <c r="F82" s="122">
        <f t="shared" si="31"/>
        <v>18583.00353295829</v>
      </c>
      <c r="G82" s="122">
        <f t="shared" si="31"/>
        <v>19729.623325339842</v>
      </c>
      <c r="H82" s="122">
        <f t="shared" si="31"/>
        <v>18138.364652174929</v>
      </c>
      <c r="I82" s="122">
        <f t="shared" si="31"/>
        <v>17645.60874611812</v>
      </c>
      <c r="J82" s="122">
        <f t="shared" si="31"/>
        <v>17886.611006802206</v>
      </c>
      <c r="K82" s="122">
        <f t="shared" si="31"/>
        <v>16342.086147893942</v>
      </c>
      <c r="L82" s="122">
        <f t="shared" si="31"/>
        <v>14272.053719607928</v>
      </c>
      <c r="M82" s="122">
        <f t="shared" si="31"/>
        <v>21146.100077044655</v>
      </c>
      <c r="N82" s="122">
        <f t="shared" si="31"/>
        <v>19751.257301160131</v>
      </c>
      <c r="O82" s="122">
        <f t="shared" si="31"/>
        <v>15789.612567773178</v>
      </c>
      <c r="P82" s="122">
        <f t="shared" si="31"/>
        <v>0</v>
      </c>
      <c r="Q82" s="122">
        <f t="shared" si="31"/>
        <v>13896.166620811771</v>
      </c>
      <c r="R82" s="122">
        <f t="shared" ref="R82:V82" si="32">SUM(R83:R84)</f>
        <v>13263.112954619026</v>
      </c>
      <c r="S82" s="122">
        <f t="shared" si="32"/>
        <v>12835.951095074595</v>
      </c>
      <c r="T82" s="122">
        <f t="shared" si="32"/>
        <v>10582.92299754305</v>
      </c>
      <c r="U82" s="122">
        <f t="shared" si="32"/>
        <v>9641.3258032819194</v>
      </c>
      <c r="V82" s="122">
        <f t="shared" si="32"/>
        <v>10036.02053985127</v>
      </c>
      <c r="W82" s="122">
        <f t="shared" ref="W82:Y82" si="33">SUM(W83:W84)</f>
        <v>9284.166654625169</v>
      </c>
      <c r="X82" s="122">
        <f t="shared" si="33"/>
        <v>7712.4312069169318</v>
      </c>
      <c r="Y82" s="122">
        <f t="shared" si="33"/>
        <v>6546.822433045103</v>
      </c>
      <c r="DA82" s="130" t="s">
        <v>3999</v>
      </c>
    </row>
    <row r="83" spans="1:105" ht="12" customHeight="1" x14ac:dyDescent="0.25">
      <c r="A83" s="97" t="s">
        <v>199</v>
      </c>
      <c r="B83" s="98"/>
      <c r="C83" s="98">
        <v>19043.282775524072</v>
      </c>
      <c r="D83" s="98">
        <v>19146.861541690745</v>
      </c>
      <c r="E83" s="98">
        <v>19228.197939835285</v>
      </c>
      <c r="F83" s="98">
        <v>18490.133165976757</v>
      </c>
      <c r="G83" s="98">
        <v>19629.964822207203</v>
      </c>
      <c r="H83" s="98">
        <v>18047.588002236989</v>
      </c>
      <c r="I83" s="98">
        <v>17557.585880835722</v>
      </c>
      <c r="J83" s="98">
        <v>17797.098636879575</v>
      </c>
      <c r="K83" s="98">
        <v>16260.430203027741</v>
      </c>
      <c r="L83" s="98">
        <v>14199.911592467031</v>
      </c>
      <c r="M83" s="98">
        <v>21038.968622219785</v>
      </c>
      <c r="N83" s="98">
        <v>19650.426425672005</v>
      </c>
      <c r="O83" s="98">
        <v>15709.922802521462</v>
      </c>
      <c r="P83" s="98">
        <v>0</v>
      </c>
      <c r="Q83" s="98">
        <v>13826.350468612085</v>
      </c>
      <c r="R83" s="98">
        <v>13195.89131851365</v>
      </c>
      <c r="S83" s="98">
        <v>12770.563110640092</v>
      </c>
      <c r="T83" s="98">
        <v>10528.273227083628</v>
      </c>
      <c r="U83" s="98">
        <v>9590.6431308622632</v>
      </c>
      <c r="V83" s="98">
        <v>9982.6024752204976</v>
      </c>
      <c r="W83" s="98">
        <v>9234.1851224220682</v>
      </c>
      <c r="X83" s="98">
        <v>7670.4171714042459</v>
      </c>
      <c r="Y83" s="98">
        <v>6510.8268806621973</v>
      </c>
      <c r="DA83" s="63" t="s">
        <v>4000</v>
      </c>
    </row>
    <row r="84" spans="1:105" ht="12" customHeight="1" x14ac:dyDescent="0.25">
      <c r="A84" s="97" t="s">
        <v>53</v>
      </c>
      <c r="B84" s="98"/>
      <c r="C84" s="98">
        <v>97.889882204105064</v>
      </c>
      <c r="D84" s="98">
        <v>97.708130098961149</v>
      </c>
      <c r="E84" s="98">
        <v>97.759456560939398</v>
      </c>
      <c r="F84" s="98">
        <v>92.870366981533977</v>
      </c>
      <c r="G84" s="98">
        <v>99.65850313263914</v>
      </c>
      <c r="H84" s="98">
        <v>90.776649937939851</v>
      </c>
      <c r="I84" s="98">
        <v>88.022865282398271</v>
      </c>
      <c r="J84" s="98">
        <v>89.512369922630768</v>
      </c>
      <c r="K84" s="98">
        <v>81.655944866201239</v>
      </c>
      <c r="L84" s="98">
        <v>72.142127140896363</v>
      </c>
      <c r="M84" s="98">
        <v>107.13145482487022</v>
      </c>
      <c r="N84" s="98">
        <v>100.83087548812568</v>
      </c>
      <c r="O84" s="98">
        <v>79.689765251717247</v>
      </c>
      <c r="P84" s="98">
        <v>0</v>
      </c>
      <c r="Q84" s="98">
        <v>69.816152199687153</v>
      </c>
      <c r="R84" s="98">
        <v>67.221636105376675</v>
      </c>
      <c r="S84" s="98">
        <v>65.387984434503522</v>
      </c>
      <c r="T84" s="98">
        <v>54.649770459422832</v>
      </c>
      <c r="U84" s="98">
        <v>50.682672419655979</v>
      </c>
      <c r="V84" s="98">
        <v>53.418064630772292</v>
      </c>
      <c r="W84" s="98">
        <v>49.981532203101423</v>
      </c>
      <c r="X84" s="98">
        <v>42.0140355126861</v>
      </c>
      <c r="Y84" s="98">
        <v>35.995552382905636</v>
      </c>
      <c r="DA84" s="63" t="s">
        <v>4001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0.38394681895323646</v>
      </c>
      <c r="D85" s="122">
        <f t="shared" si="34"/>
        <v>0.36218205667998715</v>
      </c>
      <c r="E85" s="122">
        <f t="shared" si="34"/>
        <v>0.3771478102275776</v>
      </c>
      <c r="F85" s="122">
        <f t="shared" si="34"/>
        <v>0.49465969567605922</v>
      </c>
      <c r="G85" s="122">
        <f t="shared" si="34"/>
        <v>0.93298162836055742</v>
      </c>
      <c r="H85" s="122">
        <f t="shared" si="34"/>
        <v>1.1680947951565241</v>
      </c>
      <c r="I85" s="122">
        <f t="shared" si="34"/>
        <v>0.99982818992404598</v>
      </c>
      <c r="J85" s="122">
        <f t="shared" si="34"/>
        <v>0.25511552621761607</v>
      </c>
      <c r="K85" s="122">
        <f t="shared" si="34"/>
        <v>0.68882510381252937</v>
      </c>
      <c r="L85" s="122">
        <f t="shared" si="34"/>
        <v>1.6640853772657322</v>
      </c>
      <c r="M85" s="122">
        <f t="shared" si="34"/>
        <v>1.2008416366953196</v>
      </c>
      <c r="N85" s="122">
        <f t="shared" si="34"/>
        <v>1.7292632830332597</v>
      </c>
      <c r="O85" s="122">
        <f t="shared" si="34"/>
        <v>0.93233888613771265</v>
      </c>
      <c r="P85" s="122">
        <f t="shared" si="34"/>
        <v>0</v>
      </c>
      <c r="Q85" s="122">
        <f t="shared" si="34"/>
        <v>0.82134633527830725</v>
      </c>
      <c r="R85" s="122">
        <f t="shared" si="34"/>
        <v>0.53222769898386846</v>
      </c>
      <c r="S85" s="122">
        <f t="shared" si="34"/>
        <v>1.2488895638028354</v>
      </c>
      <c r="T85" s="122">
        <f t="shared" si="34"/>
        <v>0.65394062161155164</v>
      </c>
      <c r="U85" s="122">
        <f t="shared" si="34"/>
        <v>1.0462632952851922</v>
      </c>
      <c r="V85" s="122">
        <f t="shared" si="34"/>
        <v>2.0418803648936334</v>
      </c>
      <c r="W85" s="122">
        <f t="shared" si="34"/>
        <v>0.45946136846022922</v>
      </c>
      <c r="X85" s="122">
        <f t="shared" si="34"/>
        <v>0.59660956847855562</v>
      </c>
      <c r="Y85" s="122">
        <f t="shared" si="34"/>
        <v>0.22837781649470071</v>
      </c>
      <c r="DA85" s="130" t="s">
        <v>4002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0.38394681895323646</v>
      </c>
      <c r="D86" s="98">
        <f>IF(RES_hhdet_in_fec!D86=0,0,RES_hhdet_in_fec!D86*1000*11630/RES_hhdet_in_new!D83)</f>
        <v>0.36218205667998715</v>
      </c>
      <c r="E86" s="98">
        <f>IF(RES_hhdet_in_fec!E86=0,0,RES_hhdet_in_fec!E86*1000*11630/RES_hhdet_in_new!E83)</f>
        <v>0.3771478102275776</v>
      </c>
      <c r="F86" s="98">
        <f>IF(RES_hhdet_in_fec!F86=0,0,RES_hhdet_in_fec!F86*1000*11630/RES_hhdet_in_new!F83)</f>
        <v>0.49465969567605922</v>
      </c>
      <c r="G86" s="98">
        <f>IF(RES_hhdet_in_fec!G86=0,0,RES_hhdet_in_fec!G86*1000*11630/RES_hhdet_in_new!G83)</f>
        <v>0.93298162836055742</v>
      </c>
      <c r="H86" s="98">
        <f>IF(RES_hhdet_in_fec!H86=0,0,RES_hhdet_in_fec!H86*1000*11630/RES_hhdet_in_new!H83)</f>
        <v>1.1680947951565241</v>
      </c>
      <c r="I86" s="98">
        <f>IF(RES_hhdet_in_fec!I86=0,0,RES_hhdet_in_fec!I86*1000*11630/RES_hhdet_in_new!I83)</f>
        <v>0.99982818992404598</v>
      </c>
      <c r="J86" s="98">
        <f>IF(RES_hhdet_in_fec!J86=0,0,RES_hhdet_in_fec!J86*1000*11630/RES_hhdet_in_new!J83)</f>
        <v>0.25511552621761607</v>
      </c>
      <c r="K86" s="98">
        <f>IF(RES_hhdet_in_fec!K86=0,0,RES_hhdet_in_fec!K86*1000*11630/RES_hhdet_in_new!K83)</f>
        <v>0.68882510381252937</v>
      </c>
      <c r="L86" s="98">
        <f>IF(RES_hhdet_in_fec!L86=0,0,RES_hhdet_in_fec!L86*1000*11630/RES_hhdet_in_new!L83)</f>
        <v>1.6640853772657322</v>
      </c>
      <c r="M86" s="98">
        <f>IF(RES_hhdet_in_fec!M86=0,0,RES_hhdet_in_fec!M86*1000*11630/RES_hhdet_in_new!M83)</f>
        <v>1.2008416366953196</v>
      </c>
      <c r="N86" s="98">
        <f>IF(RES_hhdet_in_fec!N86=0,0,RES_hhdet_in_fec!N86*1000*11630/RES_hhdet_in_new!N83)</f>
        <v>1.7292632830332597</v>
      </c>
      <c r="O86" s="98">
        <f>IF(RES_hhdet_in_fec!O86=0,0,RES_hhdet_in_fec!O86*1000*11630/RES_hhdet_in_new!O83)</f>
        <v>0.93233888613771265</v>
      </c>
      <c r="P86" s="98">
        <f>IF(RES_hhdet_in_fec!P86=0,0,RES_hhdet_in_fec!P86*1000*11630/RES_hhdet_in_new!P83)</f>
        <v>0</v>
      </c>
      <c r="Q86" s="98">
        <f>IF(RES_hhdet_in_fec!Q86=0,0,RES_hhdet_in_fec!Q86*1000*11630/RES_hhdet_in_new!Q83)</f>
        <v>0.82134633527830725</v>
      </c>
      <c r="R86" s="98">
        <f>IF(RES_hhdet_in_fec!R86=0,0,RES_hhdet_in_fec!R86*1000*11630/RES_hhdet_in_new!R83)</f>
        <v>0.53222769898386846</v>
      </c>
      <c r="S86" s="98">
        <f>IF(RES_hhdet_in_fec!S86=0,0,RES_hhdet_in_fec!S86*1000*11630/RES_hhdet_in_new!S83)</f>
        <v>1.2488895638028354</v>
      </c>
      <c r="T86" s="98">
        <f>IF(RES_hhdet_in_fec!T86=0,0,RES_hhdet_in_fec!T86*1000*11630/RES_hhdet_in_new!T83)</f>
        <v>0.65394062161155164</v>
      </c>
      <c r="U86" s="98">
        <f>IF(RES_hhdet_in_fec!U86=0,0,RES_hhdet_in_fec!U86*1000*11630/RES_hhdet_in_new!U83)</f>
        <v>1.0462632952851922</v>
      </c>
      <c r="V86" s="98">
        <f>IF(RES_hhdet_in_fec!V86=0,0,RES_hhdet_in_fec!V86*1000*11630/RES_hhdet_in_new!V83)</f>
        <v>2.0418803648936334</v>
      </c>
      <c r="W86" s="98">
        <f>IF(RES_hhdet_in_fec!W86=0,0,RES_hhdet_in_fec!W86*1000*11630/RES_hhdet_in_new!W83)</f>
        <v>0.45946136846022922</v>
      </c>
      <c r="X86" s="98">
        <f>IF(RES_hhdet_in_fec!X86=0,0,RES_hhdet_in_fec!X86*1000*11630/RES_hhdet_in_new!X83)</f>
        <v>0.59660956847855562</v>
      </c>
      <c r="Y86" s="98">
        <f>IF(RES_hhdet_in_fec!Y86=0,0,RES_hhdet_in_fec!Y86*1000*11630/RES_hhdet_in_new!Y83)</f>
        <v>0.22837781649470071</v>
      </c>
      <c r="DA86" s="63" t="s">
        <v>4003</v>
      </c>
    </row>
    <row r="87" spans="1:105" ht="12" customHeight="1" x14ac:dyDescent="0.25">
      <c r="A87" s="121" t="s">
        <v>55</v>
      </c>
      <c r="B87" s="122"/>
      <c r="C87" s="122">
        <v>1253.4078498744293</v>
      </c>
      <c r="D87" s="122">
        <v>1263.3468632615547</v>
      </c>
      <c r="E87" s="122">
        <v>1243.9722921241214</v>
      </c>
      <c r="F87" s="122">
        <v>1235.7912129002091</v>
      </c>
      <c r="G87" s="122">
        <v>1262.1627759104165</v>
      </c>
      <c r="H87" s="122">
        <v>1197.9635926518508</v>
      </c>
      <c r="I87" s="122">
        <v>1195.8339815456186</v>
      </c>
      <c r="J87" s="122">
        <v>1163.2189834951096</v>
      </c>
      <c r="K87" s="122">
        <v>1108.5417801980768</v>
      </c>
      <c r="L87" s="122">
        <v>813.45399562266834</v>
      </c>
      <c r="M87" s="122">
        <v>1343.9827320912782</v>
      </c>
      <c r="N87" s="122">
        <v>1224.9546352049404</v>
      </c>
      <c r="O87" s="122">
        <v>1145.210039148172</v>
      </c>
      <c r="P87" s="122">
        <v>0</v>
      </c>
      <c r="Q87" s="122">
        <v>1267.2199200734226</v>
      </c>
      <c r="R87" s="122">
        <v>1331.8496564210461</v>
      </c>
      <c r="S87" s="122">
        <v>1247.0972526512016</v>
      </c>
      <c r="T87" s="122">
        <v>1206.4651889862412</v>
      </c>
      <c r="U87" s="122">
        <v>1178.3455088289229</v>
      </c>
      <c r="V87" s="122">
        <v>1219.4529750931008</v>
      </c>
      <c r="W87" s="122">
        <v>1221.9021398471998</v>
      </c>
      <c r="X87" s="122">
        <v>1219.7255253914111</v>
      </c>
      <c r="Y87" s="122">
        <v>1206.39521401098</v>
      </c>
      <c r="DA87" s="130" t="s">
        <v>4004</v>
      </c>
    </row>
    <row r="88" spans="1:105" ht="12" customHeight="1" x14ac:dyDescent="0.25">
      <c r="A88" s="97" t="s">
        <v>132</v>
      </c>
      <c r="B88" s="98"/>
      <c r="C88" s="98">
        <v>1261.129271487566</v>
      </c>
      <c r="D88" s="98">
        <v>1270.3927546818816</v>
      </c>
      <c r="E88" s="98">
        <v>1250.277431132919</v>
      </c>
      <c r="F88" s="98">
        <v>1241.9557703510334</v>
      </c>
      <c r="G88" s="98">
        <v>1268.4770385759384</v>
      </c>
      <c r="H88" s="98">
        <v>1195.9285168377307</v>
      </c>
      <c r="I88" s="98">
        <v>1200.4916651273431</v>
      </c>
      <c r="J88" s="98">
        <v>1168.9746802920047</v>
      </c>
      <c r="K88" s="98">
        <v>1103.493406404722</v>
      </c>
      <c r="L88" s="98">
        <v>787.01433396735843</v>
      </c>
      <c r="M88" s="98">
        <v>1355.3284363345756</v>
      </c>
      <c r="N88" s="98">
        <v>1230.0528607267895</v>
      </c>
      <c r="O88" s="98">
        <v>1134.565859669279</v>
      </c>
      <c r="P88" s="98">
        <v>0</v>
      </c>
      <c r="Q88" s="98">
        <v>1281.8239594005154</v>
      </c>
      <c r="R88" s="98">
        <v>1317.7411678171391</v>
      </c>
      <c r="S88" s="98">
        <v>1250.0639032313702</v>
      </c>
      <c r="T88" s="98">
        <v>1177.5207063485641</v>
      </c>
      <c r="U88" s="98">
        <v>1166.5481863109039</v>
      </c>
      <c r="V88" s="98">
        <v>1220.5731231864993</v>
      </c>
      <c r="W88" s="98">
        <v>1220.8310716463704</v>
      </c>
      <c r="X88" s="98">
        <v>1219.8589911746733</v>
      </c>
      <c r="Y88" s="98">
        <v>1205.5461358624962</v>
      </c>
      <c r="DA88" s="63" t="s">
        <v>4005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1102.5168181173833</v>
      </c>
      <c r="E89" s="98">
        <v>1075.8195143919052</v>
      </c>
      <c r="F89" s="98">
        <v>1076.3687928279903</v>
      </c>
      <c r="G89" s="98">
        <v>1077.5309719613181</v>
      </c>
      <c r="H89" s="98">
        <v>1031.9653391088862</v>
      </c>
      <c r="I89" s="98">
        <v>1039.4284196837934</v>
      </c>
      <c r="J89" s="98">
        <v>1016.6799152790898</v>
      </c>
      <c r="K89" s="98">
        <v>966.90144678142929</v>
      </c>
      <c r="L89" s="98">
        <v>0</v>
      </c>
      <c r="M89" s="98">
        <v>1191.2322308365026</v>
      </c>
      <c r="N89" s="98">
        <v>1084.9226112395047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1147.2697442863664</v>
      </c>
      <c r="W89" s="98">
        <v>1158.5202053275759</v>
      </c>
      <c r="X89" s="98">
        <v>1161.9947646517728</v>
      </c>
      <c r="Y89" s="98">
        <v>1151.8036774298164</v>
      </c>
      <c r="DA89" s="63" t="s">
        <v>4006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869.19300697051926</v>
      </c>
      <c r="E90" s="101">
        <v>819.46451702185254</v>
      </c>
      <c r="F90" s="101">
        <v>818.84603990371716</v>
      </c>
      <c r="G90" s="101">
        <v>762.77729118834452</v>
      </c>
      <c r="H90" s="101">
        <v>745.31449815460951</v>
      </c>
      <c r="I90" s="101">
        <v>739.1215199210352</v>
      </c>
      <c r="J90" s="101">
        <v>713.95047106799018</v>
      </c>
      <c r="K90" s="101">
        <v>678.88794809814874</v>
      </c>
      <c r="L90" s="101">
        <v>0</v>
      </c>
      <c r="M90" s="101">
        <v>799.74813832628899</v>
      </c>
      <c r="N90" s="101">
        <v>720.45694885986131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838.17392752311082</v>
      </c>
      <c r="W90" s="101">
        <v>879.27558384022302</v>
      </c>
      <c r="X90" s="101">
        <v>884.30852266363104</v>
      </c>
      <c r="Y90" s="101">
        <v>880.97105999592407</v>
      </c>
      <c r="DA90" s="131" t="s">
        <v>4007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233.32381114686402</v>
      </c>
      <c r="E91" s="104">
        <v>256.35499737005284</v>
      </c>
      <c r="F91" s="104">
        <v>257.52275292427333</v>
      </c>
      <c r="G91" s="104">
        <v>314.75368077297338</v>
      </c>
      <c r="H91" s="104">
        <v>286.65084095427665</v>
      </c>
      <c r="I91" s="104">
        <v>300.30689976275835</v>
      </c>
      <c r="J91" s="104">
        <v>302.72944421109963</v>
      </c>
      <c r="K91" s="104">
        <v>288.01349868328049</v>
      </c>
      <c r="L91" s="104">
        <v>0</v>
      </c>
      <c r="M91" s="104">
        <v>391.48409251021354</v>
      </c>
      <c r="N91" s="104">
        <v>364.46566237964345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309.09581676325575</v>
      </c>
      <c r="W91" s="104">
        <v>279.24462148735267</v>
      </c>
      <c r="X91" s="104">
        <v>277.6862419881416</v>
      </c>
      <c r="Y91" s="104">
        <v>270.83261743389227</v>
      </c>
      <c r="DA91" s="132" t="s">
        <v>4008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1027.0380171231566</v>
      </c>
      <c r="E92" s="101">
        <v>1194.8238113693892</v>
      </c>
      <c r="F92" s="101">
        <v>940.47526268149102</v>
      </c>
      <c r="G92" s="101">
        <v>1166.7160410652448</v>
      </c>
      <c r="H92" s="101">
        <v>1064.5594581581383</v>
      </c>
      <c r="I92" s="101">
        <v>1140.2994349239486</v>
      </c>
      <c r="J92" s="101">
        <v>1050.4154937979365</v>
      </c>
      <c r="K92" s="101">
        <v>1068.7145602115513</v>
      </c>
      <c r="L92" s="101">
        <v>1021.4514095662475</v>
      </c>
      <c r="M92" s="101">
        <v>1080.7011586399942</v>
      </c>
      <c r="N92" s="101">
        <v>956.95147650779393</v>
      </c>
      <c r="O92" s="101">
        <v>998.60944786287462</v>
      </c>
      <c r="P92" s="101">
        <v>0</v>
      </c>
      <c r="Q92" s="101">
        <v>968.67147527590828</v>
      </c>
      <c r="R92" s="101">
        <v>1096.8623213764943</v>
      </c>
      <c r="S92" s="101">
        <v>1126.7881187172479</v>
      </c>
      <c r="T92" s="101">
        <v>1092.3808221271954</v>
      </c>
      <c r="U92" s="101">
        <v>1075.8399509928404</v>
      </c>
      <c r="V92" s="101">
        <v>1017.1246388120005</v>
      </c>
      <c r="W92" s="101">
        <v>1079.7560813742436</v>
      </c>
      <c r="X92" s="101">
        <v>0</v>
      </c>
      <c r="Y92" s="101">
        <v>1162.3443246869072</v>
      </c>
      <c r="DA92" s="131" t="s">
        <v>4009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4010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4011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4012</v>
      </c>
    </row>
    <row r="96" spans="1:105" ht="12" customHeight="1" x14ac:dyDescent="0.25">
      <c r="A96" s="106" t="s">
        <v>122</v>
      </c>
      <c r="B96" s="101"/>
      <c r="C96" s="101">
        <v>1167.3503743589515</v>
      </c>
      <c r="D96" s="101">
        <v>1157.6691368670117</v>
      </c>
      <c r="E96" s="101">
        <v>1163.8538845032829</v>
      </c>
      <c r="F96" s="101">
        <v>1172.7432510651845</v>
      </c>
      <c r="G96" s="101">
        <v>1215.4909176840927</v>
      </c>
      <c r="H96" s="101">
        <v>1234.6902734616669</v>
      </c>
      <c r="I96" s="101">
        <v>1219.7812820680367</v>
      </c>
      <c r="J96" s="101">
        <v>1128.1905627956658</v>
      </c>
      <c r="K96" s="101">
        <v>1182.773524228475</v>
      </c>
      <c r="L96" s="101">
        <v>1173.1689025866267</v>
      </c>
      <c r="M96" s="101">
        <v>1203.7785951520502</v>
      </c>
      <c r="N96" s="101">
        <v>1178.2425173739946</v>
      </c>
      <c r="O96" s="101">
        <v>1251.4767503274802</v>
      </c>
      <c r="P96" s="101">
        <v>0</v>
      </c>
      <c r="Q96" s="101">
        <v>1282.3701730148614</v>
      </c>
      <c r="R96" s="101">
        <v>1363.3886731657835</v>
      </c>
      <c r="S96" s="101">
        <v>1252.3827732239979</v>
      </c>
      <c r="T96" s="101">
        <v>1311.807382984585</v>
      </c>
      <c r="U96" s="101">
        <v>1271.8534534555861</v>
      </c>
      <c r="V96" s="101">
        <v>1203.1122045095397</v>
      </c>
      <c r="W96" s="101">
        <v>1282.8952224519969</v>
      </c>
      <c r="X96" s="101">
        <v>0</v>
      </c>
      <c r="Y96" s="101">
        <v>1231.2588706732463</v>
      </c>
      <c r="DA96" s="131" t="s">
        <v>4013</v>
      </c>
    </row>
    <row r="97" spans="1:105" ht="12" customHeight="1" x14ac:dyDescent="0.25">
      <c r="A97" s="107" t="s">
        <v>121</v>
      </c>
      <c r="B97" s="104"/>
      <c r="C97" s="104">
        <v>1039.8718376489526</v>
      </c>
      <c r="D97" s="104">
        <v>1025.8191232065838</v>
      </c>
      <c r="E97" s="104">
        <v>1019.8954140722524</v>
      </c>
      <c r="F97" s="104">
        <v>1029.9856432967006</v>
      </c>
      <c r="G97" s="104">
        <v>1043.2455769074102</v>
      </c>
      <c r="H97" s="104">
        <v>1070.2790091765423</v>
      </c>
      <c r="I97" s="104">
        <v>1055.3209253099296</v>
      </c>
      <c r="J97" s="104">
        <v>975.0962845929738</v>
      </c>
      <c r="K97" s="104">
        <v>1025.3108599361931</v>
      </c>
      <c r="L97" s="104">
        <v>1012.0405492478127</v>
      </c>
      <c r="M97" s="104">
        <v>1037.1815495851013</v>
      </c>
      <c r="N97" s="104">
        <v>1018.3527117001981</v>
      </c>
      <c r="O97" s="104">
        <v>1101.6667243024922</v>
      </c>
      <c r="P97" s="104">
        <v>0</v>
      </c>
      <c r="Q97" s="104">
        <v>1158.9337126622363</v>
      </c>
      <c r="R97" s="104">
        <v>1249.3709547931053</v>
      </c>
      <c r="S97" s="104">
        <v>1146.9449349490892</v>
      </c>
      <c r="T97" s="104">
        <v>1215.0779668681103</v>
      </c>
      <c r="U97" s="104">
        <v>1184.2023300428834</v>
      </c>
      <c r="V97" s="104">
        <v>1123.871800026707</v>
      </c>
      <c r="W97" s="104">
        <v>1211.5749434691179</v>
      </c>
      <c r="X97" s="104">
        <v>0</v>
      </c>
      <c r="Y97" s="104">
        <v>1173.1417509415217</v>
      </c>
      <c r="DA97" s="132" t="s">
        <v>4014</v>
      </c>
    </row>
    <row r="98" spans="1:105" ht="12" customHeight="1" x14ac:dyDescent="0.25">
      <c r="A98" s="108" t="s">
        <v>53</v>
      </c>
      <c r="B98" s="98"/>
      <c r="C98" s="98">
        <v>815.41807870732202</v>
      </c>
      <c r="D98" s="98">
        <v>792.07127128805985</v>
      </c>
      <c r="E98" s="98">
        <v>762.83191371622024</v>
      </c>
      <c r="F98" s="98">
        <v>773.20411751517497</v>
      </c>
      <c r="G98" s="98">
        <v>730.8988206495992</v>
      </c>
      <c r="H98" s="98">
        <v>769.55786493699964</v>
      </c>
      <c r="I98" s="98">
        <v>750.94694709761063</v>
      </c>
      <c r="J98" s="98">
        <v>688.61663326622602</v>
      </c>
      <c r="K98" s="98">
        <v>727.60088272028099</v>
      </c>
      <c r="L98" s="98">
        <v>703.31163211758837</v>
      </c>
      <c r="M98" s="98">
        <v>709.57435672084807</v>
      </c>
      <c r="N98" s="98">
        <v>689.73731144405986</v>
      </c>
      <c r="O98" s="98">
        <v>771.53028836788462</v>
      </c>
      <c r="P98" s="98">
        <v>0</v>
      </c>
      <c r="Q98" s="98">
        <v>828.76704799507763</v>
      </c>
      <c r="R98" s="98">
        <v>923.91858596419377</v>
      </c>
      <c r="S98" s="98">
        <v>826.16404346549268</v>
      </c>
      <c r="T98" s="98">
        <v>900.7953622132909</v>
      </c>
      <c r="U98" s="98">
        <v>879.15462279566145</v>
      </c>
      <c r="V98" s="98">
        <v>827.5128779566229</v>
      </c>
      <c r="W98" s="98">
        <v>925.39935922386599</v>
      </c>
      <c r="X98" s="98">
        <v>0</v>
      </c>
      <c r="Y98" s="98">
        <v>900.18834244063203</v>
      </c>
      <c r="DA98" s="63" t="s">
        <v>4015</v>
      </c>
    </row>
    <row r="99" spans="1:105" ht="12" customHeight="1" x14ac:dyDescent="0.25">
      <c r="A99" s="108" t="s">
        <v>52</v>
      </c>
      <c r="B99" s="98"/>
      <c r="C99" s="98">
        <v>224.45375894163064</v>
      </c>
      <c r="D99" s="98">
        <v>233.74785191852393</v>
      </c>
      <c r="E99" s="98">
        <v>257.06350035603219</v>
      </c>
      <c r="F99" s="98">
        <v>256.78152578152537</v>
      </c>
      <c r="G99" s="98">
        <v>312.34675625781091</v>
      </c>
      <c r="H99" s="98">
        <v>300.72114423954253</v>
      </c>
      <c r="I99" s="98">
        <v>304.37397821231917</v>
      </c>
      <c r="J99" s="98">
        <v>286.47965132674778</v>
      </c>
      <c r="K99" s="98">
        <v>297.70997721591198</v>
      </c>
      <c r="L99" s="98">
        <v>308.7289171302242</v>
      </c>
      <c r="M99" s="98">
        <v>327.60719286425308</v>
      </c>
      <c r="N99" s="98">
        <v>328.61540025613834</v>
      </c>
      <c r="O99" s="98">
        <v>330.13643593460762</v>
      </c>
      <c r="P99" s="98">
        <v>0</v>
      </c>
      <c r="Q99" s="98">
        <v>330.16666466715861</v>
      </c>
      <c r="R99" s="98">
        <v>325.45236882891174</v>
      </c>
      <c r="S99" s="98">
        <v>320.78089148359652</v>
      </c>
      <c r="T99" s="98">
        <v>314.28260465481947</v>
      </c>
      <c r="U99" s="98">
        <v>305.04770724722209</v>
      </c>
      <c r="V99" s="98">
        <v>296.35892207008391</v>
      </c>
      <c r="W99" s="98">
        <v>286.17558424525214</v>
      </c>
      <c r="X99" s="98">
        <v>0</v>
      </c>
      <c r="Y99" s="98">
        <v>272.95340850088945</v>
      </c>
      <c r="DA99" s="63" t="s">
        <v>4016</v>
      </c>
    </row>
    <row r="100" spans="1:105" ht="12" customHeight="1" x14ac:dyDescent="0.25">
      <c r="A100" s="121" t="s">
        <v>54</v>
      </c>
      <c r="B100" s="122"/>
      <c r="C100" s="122">
        <v>157.06709899863338</v>
      </c>
      <c r="D100" s="122">
        <v>159.52459794114216</v>
      </c>
      <c r="E100" s="122">
        <v>165.43077743878337</v>
      </c>
      <c r="F100" s="122">
        <v>172.68611935849049</v>
      </c>
      <c r="G100" s="122">
        <v>180.72298312889811</v>
      </c>
      <c r="H100" s="122">
        <v>185.71802151599059</v>
      </c>
      <c r="I100" s="122">
        <v>184.46289121871862</v>
      </c>
      <c r="J100" s="122">
        <v>175.83040988086628</v>
      </c>
      <c r="K100" s="122">
        <v>193.552061029182</v>
      </c>
      <c r="L100" s="122">
        <v>207.97226376945716</v>
      </c>
      <c r="M100" s="122">
        <v>208.65633534364383</v>
      </c>
      <c r="N100" s="122">
        <v>212.92122507610651</v>
      </c>
      <c r="O100" s="122">
        <v>232.82360885674638</v>
      </c>
      <c r="P100" s="122">
        <v>0</v>
      </c>
      <c r="Q100" s="122">
        <v>247.4538305266058</v>
      </c>
      <c r="R100" s="122">
        <v>244.23523896799853</v>
      </c>
      <c r="S100" s="122">
        <v>260.14535038159903</v>
      </c>
      <c r="T100" s="122">
        <v>270.14588483010056</v>
      </c>
      <c r="U100" s="122">
        <v>266.56433881092971</v>
      </c>
      <c r="V100" s="122">
        <v>265.59378575645189</v>
      </c>
      <c r="W100" s="122">
        <v>264.5283084713663</v>
      </c>
      <c r="X100" s="122">
        <v>254.4342959012919</v>
      </c>
      <c r="Y100" s="122">
        <v>255.89275376195587</v>
      </c>
      <c r="DA100" s="130" t="s">
        <v>4017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4018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DA102" s="63" t="s">
        <v>4019</v>
      </c>
    </row>
    <row r="103" spans="1:105" ht="12" customHeight="1" x14ac:dyDescent="0.25">
      <c r="A103" s="109" t="s">
        <v>120</v>
      </c>
      <c r="B103" s="33"/>
      <c r="C103" s="33">
        <v>157.06709899863338</v>
      </c>
      <c r="D103" s="33">
        <v>159.52459794114216</v>
      </c>
      <c r="E103" s="33">
        <v>165.43077743878337</v>
      </c>
      <c r="F103" s="33">
        <v>172.68611935849049</v>
      </c>
      <c r="G103" s="33">
        <v>180.72298312889811</v>
      </c>
      <c r="H103" s="33">
        <v>185.71802151599059</v>
      </c>
      <c r="I103" s="33">
        <v>184.46289121871862</v>
      </c>
      <c r="J103" s="33">
        <v>175.83040988086628</v>
      </c>
      <c r="K103" s="33">
        <v>193.552061029182</v>
      </c>
      <c r="L103" s="33">
        <v>207.97226376945716</v>
      </c>
      <c r="M103" s="33">
        <v>208.65633534364383</v>
      </c>
      <c r="N103" s="33">
        <v>212.92122507610651</v>
      </c>
      <c r="O103" s="33">
        <v>232.82360885674638</v>
      </c>
      <c r="P103" s="33">
        <v>0</v>
      </c>
      <c r="Q103" s="33">
        <v>247.4538305266058</v>
      </c>
      <c r="R103" s="33">
        <v>244.23523896799853</v>
      </c>
      <c r="S103" s="33">
        <v>260.14535038159903</v>
      </c>
      <c r="T103" s="33">
        <v>270.14588483010056</v>
      </c>
      <c r="U103" s="33">
        <v>266.56433881092971</v>
      </c>
      <c r="V103" s="33">
        <v>265.59378575645189</v>
      </c>
      <c r="W103" s="33">
        <v>264.5283084713663</v>
      </c>
      <c r="X103" s="33">
        <v>254.4342959012919</v>
      </c>
      <c r="Y103" s="33">
        <v>255.89275376195587</v>
      </c>
      <c r="DA103" s="60" t="s">
        <v>4020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4021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4022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4023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4024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4025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X110" s="98">
        <f>IF(RES_hhdet_in_fec!X110=0,0,RES_hhdet_in_fec!X110*1000*11630/RES_hhdet_in_new!X107)</f>
        <v>0</v>
      </c>
      <c r="Y110" s="98">
        <f>IF(RES_hhdet_in_fec!Y110=0,0,RES_hhdet_in_fec!Y110*1000*11630/RES_hhdet_in_new!Y107)</f>
        <v>0</v>
      </c>
      <c r="DA110" s="63" t="s">
        <v>4026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4027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4028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4029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4030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4031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4032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4033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4034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4035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4036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4037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4038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15900.245311191286</v>
      </c>
      <c r="D124" s="117">
        <f t="shared" si="42"/>
        <v>15582.374213461057</v>
      </c>
      <c r="E124" s="117">
        <f t="shared" si="42"/>
        <v>15551.214403353419</v>
      </c>
      <c r="F124" s="117">
        <f t="shared" si="42"/>
        <v>15438.624488587211</v>
      </c>
      <c r="G124" s="117">
        <f t="shared" si="42"/>
        <v>15990.683432986376</v>
      </c>
      <c r="H124" s="117">
        <f t="shared" si="42"/>
        <v>16128.616737211101</v>
      </c>
      <c r="I124" s="117">
        <f t="shared" si="42"/>
        <v>15911.866150009813</v>
      </c>
      <c r="J124" s="117">
        <f t="shared" si="42"/>
        <v>14924.461248032743</v>
      </c>
      <c r="K124" s="117">
        <f t="shared" si="42"/>
        <v>15033.708547682321</v>
      </c>
      <c r="L124" s="117">
        <f t="shared" si="42"/>
        <v>18924.759817694252</v>
      </c>
      <c r="M124" s="117">
        <f t="shared" si="42"/>
        <v>15069.06443582425</v>
      </c>
      <c r="N124" s="117">
        <f t="shared" si="42"/>
        <v>16343.278112169597</v>
      </c>
      <c r="O124" s="117">
        <f t="shared" si="42"/>
        <v>15682.480482669051</v>
      </c>
      <c r="P124" s="117">
        <f t="shared" si="42"/>
        <v>13795.973054977581</v>
      </c>
      <c r="Q124" s="117">
        <f t="shared" si="42"/>
        <v>13469.235064047936</v>
      </c>
      <c r="R124" s="117">
        <f t="shared" ref="R124:V124" si="43">R125+R128+R130+R139</f>
        <v>13458.857683933711</v>
      </c>
      <c r="S124" s="117">
        <f t="shared" si="43"/>
        <v>12824.984699128983</v>
      </c>
      <c r="T124" s="117">
        <f t="shared" si="43"/>
        <v>12079.161889066325</v>
      </c>
      <c r="U124" s="117">
        <f t="shared" si="43"/>
        <v>11311.23618557344</v>
      </c>
      <c r="V124" s="117">
        <f t="shared" si="43"/>
        <v>10161.618812913439</v>
      </c>
      <c r="W124" s="117">
        <f t="shared" ref="W124:Y124" si="44">W125+W128+W130+W139</f>
        <v>10357.336300331035</v>
      </c>
      <c r="X124" s="117">
        <f t="shared" si="44"/>
        <v>8668.6789323262783</v>
      </c>
      <c r="Y124" s="117">
        <f t="shared" si="44"/>
        <v>7920.761805013849</v>
      </c>
      <c r="DA124" s="129" t="s">
        <v>4039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14767.479596378183</v>
      </c>
      <c r="D125" s="122">
        <f t="shared" si="45"/>
        <v>14471.935537251853</v>
      </c>
      <c r="E125" s="122">
        <f t="shared" si="45"/>
        <v>14432.790873569958</v>
      </c>
      <c r="F125" s="122">
        <f t="shared" si="45"/>
        <v>14261.452152867645</v>
      </c>
      <c r="G125" s="122">
        <f t="shared" si="45"/>
        <v>14861.418031185225</v>
      </c>
      <c r="H125" s="122">
        <f t="shared" si="45"/>
        <v>14978.648180350729</v>
      </c>
      <c r="I125" s="122">
        <f t="shared" si="45"/>
        <v>14755.922692241627</v>
      </c>
      <c r="J125" s="122">
        <f t="shared" si="45"/>
        <v>13781.407667154936</v>
      </c>
      <c r="K125" s="122">
        <f t="shared" si="45"/>
        <v>13814.341552583433</v>
      </c>
      <c r="L125" s="122">
        <f t="shared" si="45"/>
        <v>17732.838746427118</v>
      </c>
      <c r="M125" s="122">
        <f t="shared" si="45"/>
        <v>13933.032985089745</v>
      </c>
      <c r="N125" s="122">
        <f t="shared" si="45"/>
        <v>15172.124866350037</v>
      </c>
      <c r="O125" s="122">
        <f t="shared" si="45"/>
        <v>14401.963659196541</v>
      </c>
      <c r="P125" s="122">
        <f t="shared" si="45"/>
        <v>12524.248467667259</v>
      </c>
      <c r="Q125" s="122">
        <f t="shared" si="45"/>
        <v>12100.841951701414</v>
      </c>
      <c r="R125" s="122">
        <f t="shared" ref="R125:V125" si="46">SUM(R126:R127)</f>
        <v>12015.396176280179</v>
      </c>
      <c r="S125" s="122">
        <f t="shared" si="46"/>
        <v>11455.79110687948</v>
      </c>
      <c r="T125" s="122">
        <f t="shared" si="46"/>
        <v>10653.077090670999</v>
      </c>
      <c r="U125" s="122">
        <f t="shared" si="46"/>
        <v>9876.425995994181</v>
      </c>
      <c r="V125" s="122">
        <f t="shared" si="46"/>
        <v>8834.4784513613722</v>
      </c>
      <c r="W125" s="122">
        <f t="shared" ref="W125:Y125" si="47">SUM(W126:W127)</f>
        <v>8923.0971226426373</v>
      </c>
      <c r="X125" s="122">
        <f t="shared" si="47"/>
        <v>7294.7007514582065</v>
      </c>
      <c r="Y125" s="122">
        <f t="shared" si="47"/>
        <v>6481.0950494445024</v>
      </c>
      <c r="DA125" s="130" t="s">
        <v>4040</v>
      </c>
    </row>
    <row r="126" spans="1:105" ht="12" customHeight="1" x14ac:dyDescent="0.25">
      <c r="A126" s="97" t="s">
        <v>198</v>
      </c>
      <c r="B126" s="98"/>
      <c r="C126" s="98">
        <v>14714.981027317457</v>
      </c>
      <c r="D126" s="98">
        <v>14421.787830770558</v>
      </c>
      <c r="E126" s="98">
        <v>14383.856414601343</v>
      </c>
      <c r="F126" s="98">
        <v>14214.526534471472</v>
      </c>
      <c r="G126" s="98">
        <v>14812.853556512231</v>
      </c>
      <c r="H126" s="98">
        <v>14930.98301676675</v>
      </c>
      <c r="I126" s="98">
        <v>14709.906370258028</v>
      </c>
      <c r="J126" s="98">
        <v>13738.99907058323</v>
      </c>
      <c r="K126" s="98">
        <v>13772.572707181791</v>
      </c>
      <c r="L126" s="98">
        <v>17679.429155503374</v>
      </c>
      <c r="M126" s="98">
        <v>13891.509484144968</v>
      </c>
      <c r="N126" s="98">
        <v>15126.987096350265</v>
      </c>
      <c r="O126" s="98">
        <v>14359.834125559788</v>
      </c>
      <c r="P126" s="98">
        <v>12487.949129149511</v>
      </c>
      <c r="Q126" s="98">
        <v>12065.88193242767</v>
      </c>
      <c r="R126" s="98">
        <v>11980.788022681043</v>
      </c>
      <c r="S126" s="98">
        <v>11423.077696933673</v>
      </c>
      <c r="T126" s="98">
        <v>10622.657738619575</v>
      </c>
      <c r="U126" s="98">
        <v>9848.0654477207991</v>
      </c>
      <c r="V126" s="98">
        <v>8809.0376375585383</v>
      </c>
      <c r="W126" s="98">
        <v>8897.291695374457</v>
      </c>
      <c r="X126" s="98">
        <v>7273.4435133252027</v>
      </c>
      <c r="Y126" s="98">
        <v>6462.1060882801094</v>
      </c>
      <c r="DA126" s="63" t="s">
        <v>4041</v>
      </c>
    </row>
    <row r="127" spans="1:105" ht="12" customHeight="1" x14ac:dyDescent="0.25">
      <c r="A127" s="97" t="s">
        <v>53</v>
      </c>
      <c r="B127" s="98"/>
      <c r="C127" s="98">
        <v>52.498569060726069</v>
      </c>
      <c r="D127" s="98">
        <v>50.147706481295906</v>
      </c>
      <c r="E127" s="98">
        <v>48.934458968614692</v>
      </c>
      <c r="F127" s="98">
        <v>46.925618396172943</v>
      </c>
      <c r="G127" s="98">
        <v>48.564474672994152</v>
      </c>
      <c r="H127" s="98">
        <v>47.665163583978973</v>
      </c>
      <c r="I127" s="98">
        <v>46.016321983599155</v>
      </c>
      <c r="J127" s="98">
        <v>42.408596571705559</v>
      </c>
      <c r="K127" s="98">
        <v>41.76884540164319</v>
      </c>
      <c r="L127" s="98">
        <v>53.409590923744624</v>
      </c>
      <c r="M127" s="98">
        <v>41.523500944777183</v>
      </c>
      <c r="N127" s="98">
        <v>45.137769999772516</v>
      </c>
      <c r="O127" s="98">
        <v>42.12953363675306</v>
      </c>
      <c r="P127" s="98">
        <v>36.299338517748239</v>
      </c>
      <c r="Q127" s="98">
        <v>34.960019273742937</v>
      </c>
      <c r="R127" s="98">
        <v>34.608153599135321</v>
      </c>
      <c r="S127" s="98">
        <v>32.713409945808017</v>
      </c>
      <c r="T127" s="98">
        <v>30.419352051423655</v>
      </c>
      <c r="U127" s="98">
        <v>28.36054827338204</v>
      </c>
      <c r="V127" s="98">
        <v>25.44081380283345</v>
      </c>
      <c r="W127" s="98">
        <v>25.80542726817972</v>
      </c>
      <c r="X127" s="98">
        <v>21.257238133003497</v>
      </c>
      <c r="Y127" s="98">
        <v>18.988961164393196</v>
      </c>
      <c r="DA127" s="63" t="s">
        <v>4042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0.36712574672178361</v>
      </c>
      <c r="D128" s="122">
        <f t="shared" si="48"/>
        <v>0.35366171438086591</v>
      </c>
      <c r="E128" s="122">
        <f t="shared" si="48"/>
        <v>0.36880428429404344</v>
      </c>
      <c r="F128" s="122">
        <f t="shared" si="48"/>
        <v>0.50031964640218696</v>
      </c>
      <c r="G128" s="122">
        <f t="shared" si="48"/>
        <v>0.93620127686017807</v>
      </c>
      <c r="H128" s="122">
        <f t="shared" si="48"/>
        <v>1.1739748510660419</v>
      </c>
      <c r="I128" s="122">
        <f t="shared" si="48"/>
        <v>0.99461969880987455</v>
      </c>
      <c r="J128" s="122">
        <f t="shared" si="48"/>
        <v>0.25875330880395203</v>
      </c>
      <c r="K128" s="122">
        <f t="shared" si="48"/>
        <v>0.68960049131504875</v>
      </c>
      <c r="L128" s="122">
        <f t="shared" si="48"/>
        <v>1.6628742329002264</v>
      </c>
      <c r="M128" s="122">
        <f t="shared" si="48"/>
        <v>1.1992422894525283</v>
      </c>
      <c r="N128" s="122">
        <f t="shared" si="48"/>
        <v>1.7348069952080247</v>
      </c>
      <c r="O128" s="122">
        <f t="shared" si="48"/>
        <v>0.92708657195098543</v>
      </c>
      <c r="P128" s="122">
        <f t="shared" si="48"/>
        <v>1.6906925560752541</v>
      </c>
      <c r="Q128" s="122">
        <f t="shared" si="48"/>
        <v>0.82361809716716994</v>
      </c>
      <c r="R128" s="122">
        <f t="shared" si="48"/>
        <v>0.5291750591299198</v>
      </c>
      <c r="S128" s="122">
        <f t="shared" si="48"/>
        <v>1.2476843551911503</v>
      </c>
      <c r="T128" s="122">
        <f t="shared" si="48"/>
        <v>0.65636808940051039</v>
      </c>
      <c r="U128" s="122">
        <f t="shared" si="48"/>
        <v>1.0432674407813984</v>
      </c>
      <c r="V128" s="122">
        <f t="shared" si="48"/>
        <v>2.0407920185192592</v>
      </c>
      <c r="W128" s="122">
        <f t="shared" si="48"/>
        <v>0.46021441674405683</v>
      </c>
      <c r="X128" s="122">
        <f t="shared" si="48"/>
        <v>0.59626518120767591</v>
      </c>
      <c r="Y128" s="122">
        <f t="shared" si="48"/>
        <v>0.2295525690791064</v>
      </c>
      <c r="DA128" s="130" t="s">
        <v>4043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0.36712574672178361</v>
      </c>
      <c r="D129" s="98">
        <f>IF(RES_hhdet_in_fec!D129=0,0,RES_hhdet_in_fec!D129*1000*11630/RES_hhdet_in_new!D126)</f>
        <v>0.35366171438086591</v>
      </c>
      <c r="E129" s="98">
        <f>IF(RES_hhdet_in_fec!E129=0,0,RES_hhdet_in_fec!E129*1000*11630/RES_hhdet_in_new!E126)</f>
        <v>0.36880428429404344</v>
      </c>
      <c r="F129" s="98">
        <f>IF(RES_hhdet_in_fec!F129=0,0,RES_hhdet_in_fec!F129*1000*11630/RES_hhdet_in_new!F126)</f>
        <v>0.50031964640218696</v>
      </c>
      <c r="G129" s="98">
        <f>IF(RES_hhdet_in_fec!G129=0,0,RES_hhdet_in_fec!G129*1000*11630/RES_hhdet_in_new!G126)</f>
        <v>0.93620127686017807</v>
      </c>
      <c r="H129" s="98">
        <f>IF(RES_hhdet_in_fec!H129=0,0,RES_hhdet_in_fec!H129*1000*11630/RES_hhdet_in_new!H126)</f>
        <v>1.1739748510660419</v>
      </c>
      <c r="I129" s="98">
        <f>IF(RES_hhdet_in_fec!I129=0,0,RES_hhdet_in_fec!I129*1000*11630/RES_hhdet_in_new!I126)</f>
        <v>0.99461969880987455</v>
      </c>
      <c r="J129" s="98">
        <f>IF(RES_hhdet_in_fec!J129=0,0,RES_hhdet_in_fec!J129*1000*11630/RES_hhdet_in_new!J126)</f>
        <v>0.25875330880395203</v>
      </c>
      <c r="K129" s="98">
        <f>IF(RES_hhdet_in_fec!K129=0,0,RES_hhdet_in_fec!K129*1000*11630/RES_hhdet_in_new!K126)</f>
        <v>0.68960049131504875</v>
      </c>
      <c r="L129" s="98">
        <f>IF(RES_hhdet_in_fec!L129=0,0,RES_hhdet_in_fec!L129*1000*11630/RES_hhdet_in_new!L126)</f>
        <v>1.6628742329002264</v>
      </c>
      <c r="M129" s="98">
        <f>IF(RES_hhdet_in_fec!M129=0,0,RES_hhdet_in_fec!M129*1000*11630/RES_hhdet_in_new!M126)</f>
        <v>1.1992422894525283</v>
      </c>
      <c r="N129" s="98">
        <f>IF(RES_hhdet_in_fec!N129=0,0,RES_hhdet_in_fec!N129*1000*11630/RES_hhdet_in_new!N126)</f>
        <v>1.7348069952080247</v>
      </c>
      <c r="O129" s="98">
        <f>IF(RES_hhdet_in_fec!O129=0,0,RES_hhdet_in_fec!O129*1000*11630/RES_hhdet_in_new!O126)</f>
        <v>0.92708657195098543</v>
      </c>
      <c r="P129" s="98">
        <f>IF(RES_hhdet_in_fec!P129=0,0,RES_hhdet_in_fec!P129*1000*11630/RES_hhdet_in_new!P126)</f>
        <v>1.6906925560752541</v>
      </c>
      <c r="Q129" s="98">
        <f>IF(RES_hhdet_in_fec!Q129=0,0,RES_hhdet_in_fec!Q129*1000*11630/RES_hhdet_in_new!Q126)</f>
        <v>0.82361809716716994</v>
      </c>
      <c r="R129" s="98">
        <f>IF(RES_hhdet_in_fec!R129=0,0,RES_hhdet_in_fec!R129*1000*11630/RES_hhdet_in_new!R126)</f>
        <v>0.5291750591299198</v>
      </c>
      <c r="S129" s="98">
        <f>IF(RES_hhdet_in_fec!S129=0,0,RES_hhdet_in_fec!S129*1000*11630/RES_hhdet_in_new!S126)</f>
        <v>1.2476843551911503</v>
      </c>
      <c r="T129" s="98">
        <f>IF(RES_hhdet_in_fec!T129=0,0,RES_hhdet_in_fec!T129*1000*11630/RES_hhdet_in_new!T126)</f>
        <v>0.65636808940051039</v>
      </c>
      <c r="U129" s="98">
        <f>IF(RES_hhdet_in_fec!U129=0,0,RES_hhdet_in_fec!U129*1000*11630/RES_hhdet_in_new!U126)</f>
        <v>1.0432674407813984</v>
      </c>
      <c r="V129" s="98">
        <f>IF(RES_hhdet_in_fec!V129=0,0,RES_hhdet_in_fec!V129*1000*11630/RES_hhdet_in_new!V126)</f>
        <v>2.0407920185192592</v>
      </c>
      <c r="W129" s="98">
        <f>IF(RES_hhdet_in_fec!W129=0,0,RES_hhdet_in_fec!W129*1000*11630/RES_hhdet_in_new!W126)</f>
        <v>0.46021441674405683</v>
      </c>
      <c r="X129" s="98">
        <f>IF(RES_hhdet_in_fec!X129=0,0,RES_hhdet_in_fec!X129*1000*11630/RES_hhdet_in_new!X126)</f>
        <v>0.59626518120767591</v>
      </c>
      <c r="Y129" s="98">
        <f>IF(RES_hhdet_in_fec!Y129=0,0,RES_hhdet_in_fec!Y129*1000*11630/RES_hhdet_in_new!Y126)</f>
        <v>0.2295525690791064</v>
      </c>
      <c r="DA129" s="63" t="s">
        <v>4044</v>
      </c>
    </row>
    <row r="130" spans="1:105" ht="12" customHeight="1" x14ac:dyDescent="0.25">
      <c r="A130" s="121" t="s">
        <v>55</v>
      </c>
      <c r="B130" s="122"/>
      <c r="C130" s="122">
        <v>975.33149006774693</v>
      </c>
      <c r="D130" s="122">
        <v>950.56041655368074</v>
      </c>
      <c r="E130" s="122">
        <v>952.62394806038355</v>
      </c>
      <c r="F130" s="122">
        <v>1003.9858967146741</v>
      </c>
      <c r="G130" s="122">
        <v>947.6062173953926</v>
      </c>
      <c r="H130" s="122">
        <v>963.07656049331513</v>
      </c>
      <c r="I130" s="122">
        <v>970.48594685065871</v>
      </c>
      <c r="J130" s="122">
        <v>966.9644176881377</v>
      </c>
      <c r="K130" s="122">
        <v>1025.125333578392</v>
      </c>
      <c r="L130" s="122">
        <v>982.28593326477585</v>
      </c>
      <c r="M130" s="122">
        <v>926.17587310140823</v>
      </c>
      <c r="N130" s="122">
        <v>956.49721374824639</v>
      </c>
      <c r="O130" s="122">
        <v>1046.7661280438115</v>
      </c>
      <c r="P130" s="122">
        <v>1039.5249576428828</v>
      </c>
      <c r="Q130" s="122">
        <v>1120.1156637227498</v>
      </c>
      <c r="R130" s="122">
        <v>1198.6970936264049</v>
      </c>
      <c r="S130" s="122">
        <v>1107.8005575127129</v>
      </c>
      <c r="T130" s="122">
        <v>1155.2825454758258</v>
      </c>
      <c r="U130" s="122">
        <v>1167.2025833275468</v>
      </c>
      <c r="V130" s="122">
        <v>1059.5057837770958</v>
      </c>
      <c r="W130" s="122">
        <v>1169.2506548002871</v>
      </c>
      <c r="X130" s="122">
        <v>1118.9476197855713</v>
      </c>
      <c r="Y130" s="122">
        <v>1183.5444492383119</v>
      </c>
      <c r="DA130" s="130" t="s">
        <v>4045</v>
      </c>
    </row>
    <row r="131" spans="1:105" ht="12" customHeight="1" x14ac:dyDescent="0.25">
      <c r="A131" s="97" t="s">
        <v>128</v>
      </c>
      <c r="B131" s="98"/>
      <c r="C131" s="98">
        <v>956.07413119354442</v>
      </c>
      <c r="D131" s="98">
        <v>939.75639104580875</v>
      </c>
      <c r="E131" s="98">
        <v>925.49220939140832</v>
      </c>
      <c r="F131" s="98">
        <v>960.48200543744804</v>
      </c>
      <c r="G131" s="98">
        <v>947.64524188502116</v>
      </c>
      <c r="H131" s="98">
        <v>963.15419006372952</v>
      </c>
      <c r="I131" s="98">
        <v>970.94296291428441</v>
      </c>
      <c r="J131" s="98">
        <v>909.62527571099679</v>
      </c>
      <c r="K131" s="98">
        <v>973.41083045123912</v>
      </c>
      <c r="L131" s="98">
        <v>982.40710610302301</v>
      </c>
      <c r="M131" s="98">
        <v>904.84333384052468</v>
      </c>
      <c r="N131" s="98">
        <v>954.86464903242859</v>
      </c>
      <c r="O131" s="98">
        <v>1042.2410580704036</v>
      </c>
      <c r="P131" s="98">
        <v>1026.7123901363827</v>
      </c>
      <c r="Q131" s="98">
        <v>1105.178412580319</v>
      </c>
      <c r="R131" s="98">
        <v>1173.2860856992877</v>
      </c>
      <c r="S131" s="98">
        <v>1089.3764474855286</v>
      </c>
      <c r="T131" s="98">
        <v>1151.0204559102965</v>
      </c>
      <c r="U131" s="98">
        <v>1163.003858033316</v>
      </c>
      <c r="V131" s="98">
        <v>1053.2308487182481</v>
      </c>
      <c r="W131" s="98">
        <v>1162.514367511179</v>
      </c>
      <c r="X131" s="98">
        <v>1112.6697138207307</v>
      </c>
      <c r="Y131" s="98">
        <v>1180.1816121100874</v>
      </c>
      <c r="DA131" s="63" t="s">
        <v>4046</v>
      </c>
    </row>
    <row r="132" spans="1:105" ht="12" customHeight="1" x14ac:dyDescent="0.25">
      <c r="A132" s="97" t="s">
        <v>127</v>
      </c>
      <c r="B132" s="98"/>
      <c r="C132" s="98">
        <v>898.02565159810763</v>
      </c>
      <c r="D132" s="98">
        <v>880.5846829704733</v>
      </c>
      <c r="E132" s="98">
        <v>862.53974840720605</v>
      </c>
      <c r="F132" s="98">
        <v>896.56163993233486</v>
      </c>
      <c r="G132" s="98">
        <v>874.60558802388289</v>
      </c>
      <c r="H132" s="98">
        <v>893.79342098809332</v>
      </c>
      <c r="I132" s="98">
        <v>900.83744186965282</v>
      </c>
      <c r="J132" s="98">
        <v>844.00816405087528</v>
      </c>
      <c r="K132" s="98">
        <v>904.79290216564743</v>
      </c>
      <c r="L132" s="98">
        <v>911.30618933335018</v>
      </c>
      <c r="M132" s="98">
        <v>0</v>
      </c>
      <c r="N132" s="98">
        <v>886.26808518367397</v>
      </c>
      <c r="O132" s="98">
        <v>975.18886162815511</v>
      </c>
      <c r="P132" s="98">
        <v>963.6767637131843</v>
      </c>
      <c r="Q132" s="98">
        <v>1044.6706902139185</v>
      </c>
      <c r="R132" s="98">
        <v>1116.5299450098473</v>
      </c>
      <c r="S132" s="98">
        <v>1035.6729088596717</v>
      </c>
      <c r="T132" s="98">
        <v>1100.4170967233485</v>
      </c>
      <c r="U132" s="98">
        <v>1114.7074077658262</v>
      </c>
      <c r="V132" s="98">
        <v>1010.5575676678559</v>
      </c>
      <c r="W132" s="98">
        <v>1122.4481253959846</v>
      </c>
      <c r="X132" s="98">
        <v>1076.9193970045276</v>
      </c>
      <c r="Y132" s="98">
        <v>1145.2700470667269</v>
      </c>
      <c r="DA132" s="63" t="s">
        <v>4047</v>
      </c>
    </row>
    <row r="133" spans="1:105" ht="12" customHeight="1" x14ac:dyDescent="0.25">
      <c r="A133" s="100" t="s">
        <v>198</v>
      </c>
      <c r="B133" s="101"/>
      <c r="C133" s="101">
        <v>667.86538551697663</v>
      </c>
      <c r="D133" s="101">
        <v>642.99268012351934</v>
      </c>
      <c r="E133" s="101">
        <v>606.59359775045698</v>
      </c>
      <c r="F133" s="101">
        <v>633.2875597540783</v>
      </c>
      <c r="G133" s="101">
        <v>569.81015533563368</v>
      </c>
      <c r="H133" s="101">
        <v>600.27902122627199</v>
      </c>
      <c r="I133" s="101">
        <v>597.81861554542184</v>
      </c>
      <c r="J133" s="101">
        <v>555.38372807612882</v>
      </c>
      <c r="K133" s="101">
        <v>599.04830770513297</v>
      </c>
      <c r="L133" s="101">
        <v>589.24422126881825</v>
      </c>
      <c r="M133" s="101">
        <v>0</v>
      </c>
      <c r="N133" s="101">
        <v>559.08865325883073</v>
      </c>
      <c r="O133" s="101">
        <v>642.48149482487099</v>
      </c>
      <c r="P133" s="101">
        <v>635.02045406939419</v>
      </c>
      <c r="Q133" s="101">
        <v>713.45930360233103</v>
      </c>
      <c r="R133" s="101">
        <v>794.19855038704509</v>
      </c>
      <c r="S133" s="101">
        <v>717.91645970074137</v>
      </c>
      <c r="T133" s="101">
        <v>789.64703170479299</v>
      </c>
      <c r="U133" s="101">
        <v>803.50817714673121</v>
      </c>
      <c r="V133" s="101">
        <v>724.09428389426284</v>
      </c>
      <c r="W133" s="101">
        <v>838.58610320243668</v>
      </c>
      <c r="X133" s="101">
        <v>807.50500247770071</v>
      </c>
      <c r="Y133" s="101">
        <v>863.9187829185114</v>
      </c>
      <c r="DA133" s="131" t="s">
        <v>4048</v>
      </c>
    </row>
    <row r="134" spans="1:105" ht="12" customHeight="1" x14ac:dyDescent="0.25">
      <c r="A134" s="103" t="s">
        <v>52</v>
      </c>
      <c r="B134" s="104"/>
      <c r="C134" s="104">
        <v>230.16026608113089</v>
      </c>
      <c r="D134" s="104">
        <v>237.59200284695402</v>
      </c>
      <c r="E134" s="104">
        <v>255.94615065674898</v>
      </c>
      <c r="F134" s="104">
        <v>263.2740801782565</v>
      </c>
      <c r="G134" s="104">
        <v>304.79543268824926</v>
      </c>
      <c r="H134" s="104">
        <v>293.51439976182127</v>
      </c>
      <c r="I134" s="104">
        <v>303.01882632423087</v>
      </c>
      <c r="J134" s="104">
        <v>288.62443597474629</v>
      </c>
      <c r="K134" s="104">
        <v>305.74459446051441</v>
      </c>
      <c r="L134" s="104">
        <v>322.06196806453204</v>
      </c>
      <c r="M134" s="104">
        <v>0</v>
      </c>
      <c r="N134" s="104">
        <v>327.1794319248433</v>
      </c>
      <c r="O134" s="104">
        <v>332.70736680328423</v>
      </c>
      <c r="P134" s="104">
        <v>328.65630964379022</v>
      </c>
      <c r="Q134" s="104">
        <v>331.21138661158761</v>
      </c>
      <c r="R134" s="104">
        <v>322.33139462280201</v>
      </c>
      <c r="S134" s="104">
        <v>317.75644915893025</v>
      </c>
      <c r="T134" s="104">
        <v>310.77006501855539</v>
      </c>
      <c r="U134" s="104">
        <v>311.1992306190952</v>
      </c>
      <c r="V134" s="104">
        <v>286.46328377359328</v>
      </c>
      <c r="W134" s="104">
        <v>283.86202219354794</v>
      </c>
      <c r="X134" s="104">
        <v>269.41439452682704</v>
      </c>
      <c r="Y134" s="104">
        <v>281.35126414821559</v>
      </c>
      <c r="DA134" s="132" t="s">
        <v>4049</v>
      </c>
    </row>
    <row r="135" spans="1:105" ht="12" customHeight="1" x14ac:dyDescent="0.25">
      <c r="A135" s="106" t="s">
        <v>122</v>
      </c>
      <c r="B135" s="101"/>
      <c r="C135" s="101">
        <v>1167.3503743589515</v>
      </c>
      <c r="D135" s="101">
        <v>1157.6691368670117</v>
      </c>
      <c r="E135" s="101">
        <v>1163.8538845032831</v>
      </c>
      <c r="F135" s="101">
        <v>1172.7432510651843</v>
      </c>
      <c r="G135" s="101">
        <v>0</v>
      </c>
      <c r="H135" s="101">
        <v>0</v>
      </c>
      <c r="I135" s="101">
        <v>0</v>
      </c>
      <c r="J135" s="101">
        <v>1128.1905627956658</v>
      </c>
      <c r="K135" s="101">
        <v>1182.773524228475</v>
      </c>
      <c r="L135" s="101">
        <v>0</v>
      </c>
      <c r="M135" s="101">
        <v>1203.7785951520502</v>
      </c>
      <c r="N135" s="101">
        <v>1178.2425173739946</v>
      </c>
      <c r="O135" s="101">
        <v>1251.4767503274802</v>
      </c>
      <c r="P135" s="101">
        <v>1217.8187351088745</v>
      </c>
      <c r="Q135" s="101">
        <v>1282.3701730148614</v>
      </c>
      <c r="R135" s="101">
        <v>1363.3886731657835</v>
      </c>
      <c r="S135" s="101">
        <v>1252.3827732239981</v>
      </c>
      <c r="T135" s="101">
        <v>1311.8073829845848</v>
      </c>
      <c r="U135" s="101">
        <v>1271.8534534555863</v>
      </c>
      <c r="V135" s="101">
        <v>1203.1122045095394</v>
      </c>
      <c r="W135" s="101">
        <v>1282.8952224519971</v>
      </c>
      <c r="X135" s="101">
        <v>1213.667761474095</v>
      </c>
      <c r="Y135" s="101">
        <v>1231.2588706732463</v>
      </c>
      <c r="DA135" s="131" t="s">
        <v>4050</v>
      </c>
    </row>
    <row r="136" spans="1:105" ht="12" customHeight="1" x14ac:dyDescent="0.25">
      <c r="A136" s="107" t="s">
        <v>121</v>
      </c>
      <c r="B136" s="104"/>
      <c r="C136" s="104">
        <v>1039.871837648953</v>
      </c>
      <c r="D136" s="104">
        <v>1025.8191232065838</v>
      </c>
      <c r="E136" s="104">
        <v>1019.8954140722526</v>
      </c>
      <c r="F136" s="104">
        <v>1029.9856432967003</v>
      </c>
      <c r="G136" s="104">
        <v>0</v>
      </c>
      <c r="H136" s="104">
        <v>0</v>
      </c>
      <c r="I136" s="104">
        <v>0</v>
      </c>
      <c r="J136" s="104">
        <v>975.09628459297369</v>
      </c>
      <c r="K136" s="104">
        <v>1025.3108599361929</v>
      </c>
      <c r="L136" s="104">
        <v>0</v>
      </c>
      <c r="M136" s="104">
        <v>1037.1815495851013</v>
      </c>
      <c r="N136" s="104">
        <v>1018.3527117001983</v>
      </c>
      <c r="O136" s="104">
        <v>1101.6667243024922</v>
      </c>
      <c r="P136" s="104">
        <v>1082.2765132004422</v>
      </c>
      <c r="Q136" s="104">
        <v>1158.9337126622358</v>
      </c>
      <c r="R136" s="104">
        <v>1249.370954793106</v>
      </c>
      <c r="S136" s="104">
        <v>1146.9449349490892</v>
      </c>
      <c r="T136" s="104">
        <v>1215.0779668681103</v>
      </c>
      <c r="U136" s="104">
        <v>1184.2023300428832</v>
      </c>
      <c r="V136" s="104">
        <v>1123.8718000267068</v>
      </c>
      <c r="W136" s="104">
        <v>1211.5749434691179</v>
      </c>
      <c r="X136" s="104">
        <v>1151.4191857585911</v>
      </c>
      <c r="Y136" s="104">
        <v>1173.1417509415214</v>
      </c>
      <c r="DA136" s="132" t="s">
        <v>4051</v>
      </c>
    </row>
    <row r="137" spans="1:105" ht="12" customHeight="1" x14ac:dyDescent="0.25">
      <c r="A137" s="108" t="s">
        <v>53</v>
      </c>
      <c r="B137" s="98"/>
      <c r="C137" s="98">
        <v>815.41807870732225</v>
      </c>
      <c r="D137" s="98">
        <v>792.07127128805985</v>
      </c>
      <c r="E137" s="98">
        <v>762.83191371622024</v>
      </c>
      <c r="F137" s="98">
        <v>773.20411751517486</v>
      </c>
      <c r="G137" s="98">
        <v>0</v>
      </c>
      <c r="H137" s="98">
        <v>0</v>
      </c>
      <c r="I137" s="98">
        <v>0</v>
      </c>
      <c r="J137" s="98">
        <v>688.61663326622602</v>
      </c>
      <c r="K137" s="98">
        <v>727.60088272028088</v>
      </c>
      <c r="L137" s="98">
        <v>0</v>
      </c>
      <c r="M137" s="98">
        <v>709.57435672084796</v>
      </c>
      <c r="N137" s="98">
        <v>689.73731144405997</v>
      </c>
      <c r="O137" s="98">
        <v>771.53028836788474</v>
      </c>
      <c r="P137" s="98">
        <v>753.63793161575427</v>
      </c>
      <c r="Q137" s="98">
        <v>828.76704799507752</v>
      </c>
      <c r="R137" s="98">
        <v>923.91858596419411</v>
      </c>
      <c r="S137" s="98">
        <v>826.16404346549257</v>
      </c>
      <c r="T137" s="98">
        <v>900.79536221329079</v>
      </c>
      <c r="U137" s="98">
        <v>879.15462279566134</v>
      </c>
      <c r="V137" s="98">
        <v>827.51287795662267</v>
      </c>
      <c r="W137" s="98">
        <v>925.39935922386576</v>
      </c>
      <c r="X137" s="98">
        <v>880.4214495391227</v>
      </c>
      <c r="Y137" s="98">
        <v>900.18834244063203</v>
      </c>
      <c r="DA137" s="63" t="s">
        <v>4052</v>
      </c>
    </row>
    <row r="138" spans="1:105" ht="12" customHeight="1" x14ac:dyDescent="0.25">
      <c r="A138" s="108" t="s">
        <v>52</v>
      </c>
      <c r="B138" s="98"/>
      <c r="C138" s="98">
        <v>224.45375894163064</v>
      </c>
      <c r="D138" s="98">
        <v>233.74785191852396</v>
      </c>
      <c r="E138" s="98">
        <v>257.06350035603231</v>
      </c>
      <c r="F138" s="98">
        <v>256.78152578152549</v>
      </c>
      <c r="G138" s="98">
        <v>0</v>
      </c>
      <c r="H138" s="98">
        <v>0</v>
      </c>
      <c r="I138" s="98">
        <v>0</v>
      </c>
      <c r="J138" s="98">
        <v>286.47965132674784</v>
      </c>
      <c r="K138" s="98">
        <v>297.70997721591198</v>
      </c>
      <c r="L138" s="98">
        <v>0</v>
      </c>
      <c r="M138" s="98">
        <v>327.60719286425325</v>
      </c>
      <c r="N138" s="98">
        <v>328.61540025613834</v>
      </c>
      <c r="O138" s="98">
        <v>330.13643593460756</v>
      </c>
      <c r="P138" s="98">
        <v>328.63858158468798</v>
      </c>
      <c r="Q138" s="98">
        <v>330.1666646671585</v>
      </c>
      <c r="R138" s="98">
        <v>325.45236882891186</v>
      </c>
      <c r="S138" s="98">
        <v>320.78089148359652</v>
      </c>
      <c r="T138" s="98">
        <v>314.28260465481941</v>
      </c>
      <c r="U138" s="98">
        <v>305.04770724722215</v>
      </c>
      <c r="V138" s="98">
        <v>296.35892207008408</v>
      </c>
      <c r="W138" s="98">
        <v>286.17558424525214</v>
      </c>
      <c r="X138" s="98">
        <v>270.99773621946844</v>
      </c>
      <c r="Y138" s="98">
        <v>272.95340850088951</v>
      </c>
      <c r="DA138" s="63" t="s">
        <v>4053</v>
      </c>
    </row>
    <row r="139" spans="1:105" ht="12" customHeight="1" x14ac:dyDescent="0.25">
      <c r="A139" s="121" t="s">
        <v>54</v>
      </c>
      <c r="B139" s="122"/>
      <c r="C139" s="122">
        <v>157.06709899863333</v>
      </c>
      <c r="D139" s="122">
        <v>159.52459794114216</v>
      </c>
      <c r="E139" s="122">
        <v>165.43077743878334</v>
      </c>
      <c r="F139" s="122">
        <v>172.68611935849049</v>
      </c>
      <c r="G139" s="122">
        <v>180.72298312889811</v>
      </c>
      <c r="H139" s="122">
        <v>185.71802151599061</v>
      </c>
      <c r="I139" s="122">
        <v>184.46289121871862</v>
      </c>
      <c r="J139" s="122">
        <v>175.83040988086628</v>
      </c>
      <c r="K139" s="122">
        <v>193.55206102918206</v>
      </c>
      <c r="L139" s="122">
        <v>207.97226376945716</v>
      </c>
      <c r="M139" s="122">
        <v>208.65633534364389</v>
      </c>
      <c r="N139" s="122">
        <v>212.92122507610651</v>
      </c>
      <c r="O139" s="122">
        <v>232.82360885674635</v>
      </c>
      <c r="P139" s="122">
        <v>230.50893711136291</v>
      </c>
      <c r="Q139" s="122">
        <v>247.45383052660588</v>
      </c>
      <c r="R139" s="122">
        <v>244.23523896799855</v>
      </c>
      <c r="S139" s="122">
        <v>260.14535038159892</v>
      </c>
      <c r="T139" s="122">
        <v>270.14588483010056</v>
      </c>
      <c r="U139" s="122">
        <v>266.56433881092971</v>
      </c>
      <c r="V139" s="122">
        <v>265.59378575645178</v>
      </c>
      <c r="W139" s="122">
        <v>264.5283084713663</v>
      </c>
      <c r="X139" s="122">
        <v>254.43429590129196</v>
      </c>
      <c r="Y139" s="122">
        <v>255.89275376195584</v>
      </c>
      <c r="DA139" s="130" t="s">
        <v>4054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4055</v>
      </c>
    </row>
    <row r="141" spans="1:105" ht="12" customHeight="1" x14ac:dyDescent="0.25">
      <c r="A141" s="109" t="s">
        <v>120</v>
      </c>
      <c r="B141" s="33"/>
      <c r="C141" s="33">
        <v>157.06709899863333</v>
      </c>
      <c r="D141" s="33">
        <v>159.52459794114216</v>
      </c>
      <c r="E141" s="33">
        <v>165.43077743878334</v>
      </c>
      <c r="F141" s="33">
        <v>172.68611935849049</v>
      </c>
      <c r="G141" s="33">
        <v>180.72298312889811</v>
      </c>
      <c r="H141" s="33">
        <v>185.71802151599061</v>
      </c>
      <c r="I141" s="33">
        <v>184.46289121871862</v>
      </c>
      <c r="J141" s="33">
        <v>175.83040988086628</v>
      </c>
      <c r="K141" s="33">
        <v>193.55206102918206</v>
      </c>
      <c r="L141" s="33">
        <v>207.97226376945716</v>
      </c>
      <c r="M141" s="33">
        <v>208.65633534364389</v>
      </c>
      <c r="N141" s="33">
        <v>212.92122507610651</v>
      </c>
      <c r="O141" s="33">
        <v>232.82360885674635</v>
      </c>
      <c r="P141" s="33">
        <v>230.50893711136291</v>
      </c>
      <c r="Q141" s="33">
        <v>247.45383052660588</v>
      </c>
      <c r="R141" s="33">
        <v>244.23523896799855</v>
      </c>
      <c r="S141" s="33">
        <v>260.14535038159892</v>
      </c>
      <c r="T141" s="33">
        <v>270.14588483010056</v>
      </c>
      <c r="U141" s="33">
        <v>266.56433881092971</v>
      </c>
      <c r="V141" s="33">
        <v>265.59378575645178</v>
      </c>
      <c r="W141" s="33">
        <v>264.5283084713663</v>
      </c>
      <c r="X141" s="33">
        <v>254.43429590129196</v>
      </c>
      <c r="Y141" s="33">
        <v>255.89275376195584</v>
      </c>
      <c r="DA141" s="60" t="s">
        <v>4056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8468.5243562079577</v>
      </c>
      <c r="D143" s="117">
        <f t="shared" si="49"/>
        <v>8059.4413416805455</v>
      </c>
      <c r="E143" s="117">
        <f t="shared" si="49"/>
        <v>7900.7620370096629</v>
      </c>
      <c r="F143" s="117">
        <f t="shared" si="49"/>
        <v>7436.6167602948281</v>
      </c>
      <c r="G143" s="117">
        <f t="shared" si="49"/>
        <v>7576.657583544541</v>
      </c>
      <c r="H143" s="117">
        <f t="shared" si="49"/>
        <v>7130.0686517068707</v>
      </c>
      <c r="I143" s="117">
        <f t="shared" si="49"/>
        <v>6487.0318393750631</v>
      </c>
      <c r="J143" s="117">
        <f t="shared" si="49"/>
        <v>6164.2436339248343</v>
      </c>
      <c r="K143" s="117">
        <f t="shared" si="49"/>
        <v>6115.8654958095321</v>
      </c>
      <c r="L143" s="117">
        <f t="shared" si="49"/>
        <v>6769.3680427459567</v>
      </c>
      <c r="M143" s="117">
        <f t="shared" si="49"/>
        <v>6035.6073793668511</v>
      </c>
      <c r="N143" s="117">
        <f t="shared" si="49"/>
        <v>5655.3803771295106</v>
      </c>
      <c r="O143" s="117">
        <f t="shared" si="49"/>
        <v>5225.989690255291</v>
      </c>
      <c r="P143" s="117">
        <f t="shared" si="49"/>
        <v>4607.5990888964561</v>
      </c>
      <c r="Q143" s="117">
        <f t="shared" si="49"/>
        <v>4319.6919038963415</v>
      </c>
      <c r="R143" s="117">
        <f t="shared" ref="R143:V143" si="50">R144+R146+R148+R157</f>
        <v>4546.0770965630572</v>
      </c>
      <c r="S143" s="117">
        <f t="shared" si="50"/>
        <v>4260.095560845245</v>
      </c>
      <c r="T143" s="117">
        <f t="shared" si="50"/>
        <v>4157.5364065246004</v>
      </c>
      <c r="U143" s="117">
        <f t="shared" si="50"/>
        <v>3871.0177513142439</v>
      </c>
      <c r="V143" s="117">
        <f t="shared" si="50"/>
        <v>3776.2955091144063</v>
      </c>
      <c r="W143" s="117">
        <f t="shared" ref="W143:Y143" si="51">W144+W146+W148+W157</f>
        <v>3584.9301637010649</v>
      </c>
      <c r="X143" s="117">
        <f t="shared" si="51"/>
        <v>3252.4773124601097</v>
      </c>
      <c r="Y143" s="117">
        <f t="shared" si="51"/>
        <v>2939.3981509607388</v>
      </c>
      <c r="DA143" s="129" t="s">
        <v>4057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7152.0801506598273</v>
      </c>
      <c r="D144" s="122">
        <f t="shared" si="52"/>
        <v>6755.2872142298365</v>
      </c>
      <c r="E144" s="122">
        <f t="shared" si="52"/>
        <v>6579.829558352757</v>
      </c>
      <c r="F144" s="122">
        <f t="shared" si="52"/>
        <v>6098.5550089750986</v>
      </c>
      <c r="G144" s="122">
        <f t="shared" si="52"/>
        <v>6191.8130657460606</v>
      </c>
      <c r="H144" s="122">
        <f t="shared" si="52"/>
        <v>5719.2663454196027</v>
      </c>
      <c r="I144" s="122">
        <f t="shared" si="52"/>
        <v>5145.0100007831825</v>
      </c>
      <c r="J144" s="122">
        <f t="shared" si="52"/>
        <v>4887.9453076391801</v>
      </c>
      <c r="K144" s="122">
        <f t="shared" si="52"/>
        <v>4745.7274306300396</v>
      </c>
      <c r="L144" s="122">
        <f t="shared" si="52"/>
        <v>5400.5026601153286</v>
      </c>
      <c r="M144" s="122">
        <f t="shared" si="52"/>
        <v>4631.9694719934459</v>
      </c>
      <c r="N144" s="122">
        <f t="shared" si="52"/>
        <v>4274.3517761411258</v>
      </c>
      <c r="O144" s="122">
        <f t="shared" si="52"/>
        <v>3753.8529064040581</v>
      </c>
      <c r="P144" s="122">
        <f t="shared" si="52"/>
        <v>3166.9998399670994</v>
      </c>
      <c r="Q144" s="122">
        <f t="shared" si="52"/>
        <v>2803.9307604551295</v>
      </c>
      <c r="R144" s="122">
        <f t="shared" si="52"/>
        <v>2947.471502554738</v>
      </c>
      <c r="S144" s="122">
        <f t="shared" si="52"/>
        <v>2746.7422848485307</v>
      </c>
      <c r="T144" s="122">
        <f t="shared" si="52"/>
        <v>2580.4119307281967</v>
      </c>
      <c r="U144" s="122">
        <f t="shared" si="52"/>
        <v>2333.0195701811358</v>
      </c>
      <c r="V144" s="122">
        <f t="shared" si="52"/>
        <v>2299.6495488358069</v>
      </c>
      <c r="W144" s="122">
        <f t="shared" si="52"/>
        <v>2044.266601171063</v>
      </c>
      <c r="X144" s="122">
        <f t="shared" si="52"/>
        <v>1787.8255718094742</v>
      </c>
      <c r="Y144" s="122">
        <f t="shared" si="52"/>
        <v>1455.9405308601581</v>
      </c>
      <c r="DA144" s="130" t="s">
        <v>4058</v>
      </c>
    </row>
    <row r="145" spans="1:105" ht="12" customHeight="1" x14ac:dyDescent="0.25">
      <c r="A145" s="97" t="s">
        <v>53</v>
      </c>
      <c r="B145" s="98"/>
      <c r="C145" s="98">
        <v>7152.0801506598273</v>
      </c>
      <c r="D145" s="98">
        <v>6755.2872142298365</v>
      </c>
      <c r="E145" s="98">
        <v>6579.829558352757</v>
      </c>
      <c r="F145" s="98">
        <v>6098.5550089750986</v>
      </c>
      <c r="G145" s="98">
        <v>6191.8130657460606</v>
      </c>
      <c r="H145" s="98">
        <v>5719.2663454196027</v>
      </c>
      <c r="I145" s="98">
        <v>5145.0100007831825</v>
      </c>
      <c r="J145" s="98">
        <v>4887.9453076391801</v>
      </c>
      <c r="K145" s="98">
        <v>4745.7274306300396</v>
      </c>
      <c r="L145" s="98">
        <v>5400.5026601153286</v>
      </c>
      <c r="M145" s="98">
        <v>4631.9694719934459</v>
      </c>
      <c r="N145" s="98">
        <v>4274.3517761411258</v>
      </c>
      <c r="O145" s="98">
        <v>3753.8529064040581</v>
      </c>
      <c r="P145" s="98">
        <v>3166.9998399670994</v>
      </c>
      <c r="Q145" s="98">
        <v>2803.9307604551295</v>
      </c>
      <c r="R145" s="98">
        <v>2947.471502554738</v>
      </c>
      <c r="S145" s="98">
        <v>2746.7422848485307</v>
      </c>
      <c r="T145" s="98">
        <v>2580.4119307281967</v>
      </c>
      <c r="U145" s="98">
        <v>2333.0195701811358</v>
      </c>
      <c r="V145" s="98">
        <v>2299.6495488358069</v>
      </c>
      <c r="W145" s="98">
        <v>2044.266601171063</v>
      </c>
      <c r="X145" s="98">
        <v>1787.8255718094742</v>
      </c>
      <c r="Y145" s="98">
        <v>1455.9405308601581</v>
      </c>
      <c r="DA145" s="63" t="s">
        <v>4059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3.6756637002463601</v>
      </c>
      <c r="D146" s="122">
        <f t="shared" si="53"/>
        <v>3.5484119736592414</v>
      </c>
      <c r="E146" s="122">
        <f t="shared" si="53"/>
        <v>3.6962800870062504</v>
      </c>
      <c r="F146" s="122">
        <f t="shared" si="53"/>
        <v>5.0137544781653398</v>
      </c>
      <c r="G146" s="122">
        <f t="shared" si="53"/>
        <v>6.8987925206528224</v>
      </c>
      <c r="H146" s="122">
        <f t="shared" si="53"/>
        <v>7.8451854244535957</v>
      </c>
      <c r="I146" s="122">
        <f t="shared" si="53"/>
        <v>8.4966249530555622</v>
      </c>
      <c r="J146" s="122">
        <f t="shared" si="53"/>
        <v>2.5858479908871752</v>
      </c>
      <c r="K146" s="122">
        <f t="shared" si="53"/>
        <v>6.8975417663616891</v>
      </c>
      <c r="L146" s="122">
        <f t="shared" si="53"/>
        <v>10.85340824171951</v>
      </c>
      <c r="M146" s="122">
        <f t="shared" si="53"/>
        <v>10.518090947390229</v>
      </c>
      <c r="N146" s="122">
        <f t="shared" si="53"/>
        <v>11.524248861988937</v>
      </c>
      <c r="O146" s="122">
        <f t="shared" si="53"/>
        <v>9.2577055746780523</v>
      </c>
      <c r="P146" s="122">
        <f t="shared" si="53"/>
        <v>13.848743810133774</v>
      </c>
      <c r="Q146" s="122">
        <f t="shared" si="53"/>
        <v>8.2337136133005959</v>
      </c>
      <c r="R146" s="122">
        <f t="shared" si="53"/>
        <v>5.2905349019142172</v>
      </c>
      <c r="S146" s="122">
        <f t="shared" si="53"/>
        <v>12.481891236202278</v>
      </c>
      <c r="T146" s="122">
        <f t="shared" si="53"/>
        <v>6.5604737443928256</v>
      </c>
      <c r="U146" s="122">
        <f t="shared" si="53"/>
        <v>10.439570403059653</v>
      </c>
      <c r="V146" s="122">
        <f t="shared" si="53"/>
        <v>18.856628204879996</v>
      </c>
      <c r="W146" s="122">
        <f t="shared" si="53"/>
        <v>4.6012846200650968</v>
      </c>
      <c r="X146" s="122">
        <f t="shared" si="53"/>
        <v>5.9664836228997178</v>
      </c>
      <c r="Y146" s="122">
        <f t="shared" si="53"/>
        <v>2.2950211882770253</v>
      </c>
      <c r="DA146" s="130" t="s">
        <v>4060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3.6756637002463601</v>
      </c>
      <c r="D147" s="98">
        <f>IF(RES_hhdet_in_fec!D147=0,0,RES_hhdet_in_fec!D147*1000*11630/RES_hhdet_in_new!D145)</f>
        <v>3.5484119736592414</v>
      </c>
      <c r="E147" s="98">
        <f>IF(RES_hhdet_in_fec!E147=0,0,RES_hhdet_in_fec!E147*1000*11630/RES_hhdet_in_new!E145)</f>
        <v>3.6962800870062504</v>
      </c>
      <c r="F147" s="98">
        <f>IF(RES_hhdet_in_fec!F147=0,0,RES_hhdet_in_fec!F147*1000*11630/RES_hhdet_in_new!F145)</f>
        <v>5.0137544781653398</v>
      </c>
      <c r="G147" s="98">
        <f>IF(RES_hhdet_in_fec!G147=0,0,RES_hhdet_in_fec!G147*1000*11630/RES_hhdet_in_new!G145)</f>
        <v>6.8987925206528224</v>
      </c>
      <c r="H147" s="98">
        <f>IF(RES_hhdet_in_fec!H147=0,0,RES_hhdet_in_fec!H147*1000*11630/RES_hhdet_in_new!H145)</f>
        <v>7.8451854244535957</v>
      </c>
      <c r="I147" s="98">
        <f>IF(RES_hhdet_in_fec!I147=0,0,RES_hhdet_in_fec!I147*1000*11630/RES_hhdet_in_new!I145)</f>
        <v>8.4966249530555622</v>
      </c>
      <c r="J147" s="98">
        <f>IF(RES_hhdet_in_fec!J147=0,0,RES_hhdet_in_fec!J147*1000*11630/RES_hhdet_in_new!J145)</f>
        <v>2.5858479908871752</v>
      </c>
      <c r="K147" s="98">
        <f>IF(RES_hhdet_in_fec!K147=0,0,RES_hhdet_in_fec!K147*1000*11630/RES_hhdet_in_new!K145)</f>
        <v>6.8975417663616891</v>
      </c>
      <c r="L147" s="98">
        <f>IF(RES_hhdet_in_fec!L147=0,0,RES_hhdet_in_fec!L147*1000*11630/RES_hhdet_in_new!L145)</f>
        <v>10.85340824171951</v>
      </c>
      <c r="M147" s="98">
        <f>IF(RES_hhdet_in_fec!M147=0,0,RES_hhdet_in_fec!M147*1000*11630/RES_hhdet_in_new!M145)</f>
        <v>10.518090947390229</v>
      </c>
      <c r="N147" s="98">
        <f>IF(RES_hhdet_in_fec!N147=0,0,RES_hhdet_in_fec!N147*1000*11630/RES_hhdet_in_new!N145)</f>
        <v>11.524248861988937</v>
      </c>
      <c r="O147" s="98">
        <f>IF(RES_hhdet_in_fec!O147=0,0,RES_hhdet_in_fec!O147*1000*11630/RES_hhdet_in_new!O145)</f>
        <v>9.2577055746780523</v>
      </c>
      <c r="P147" s="98">
        <f>IF(RES_hhdet_in_fec!P147=0,0,RES_hhdet_in_fec!P147*1000*11630/RES_hhdet_in_new!P145)</f>
        <v>13.848743810133774</v>
      </c>
      <c r="Q147" s="98">
        <f>IF(RES_hhdet_in_fec!Q147=0,0,RES_hhdet_in_fec!Q147*1000*11630/RES_hhdet_in_new!Q145)</f>
        <v>8.2337136133005959</v>
      </c>
      <c r="R147" s="98">
        <f>IF(RES_hhdet_in_fec!R147=0,0,RES_hhdet_in_fec!R147*1000*11630/RES_hhdet_in_new!R145)</f>
        <v>5.2905349019142172</v>
      </c>
      <c r="S147" s="98">
        <f>IF(RES_hhdet_in_fec!S147=0,0,RES_hhdet_in_fec!S147*1000*11630/RES_hhdet_in_new!S145)</f>
        <v>12.481891236202278</v>
      </c>
      <c r="T147" s="98">
        <f>IF(RES_hhdet_in_fec!T147=0,0,RES_hhdet_in_fec!T147*1000*11630/RES_hhdet_in_new!T145)</f>
        <v>6.5604737443928256</v>
      </c>
      <c r="U147" s="98">
        <f>IF(RES_hhdet_in_fec!U147=0,0,RES_hhdet_in_fec!U147*1000*11630/RES_hhdet_in_new!U145)</f>
        <v>10.439570403059653</v>
      </c>
      <c r="V147" s="98">
        <f>IF(RES_hhdet_in_fec!V147=0,0,RES_hhdet_in_fec!V147*1000*11630/RES_hhdet_in_new!V145)</f>
        <v>18.856628204879996</v>
      </c>
      <c r="W147" s="98">
        <f>IF(RES_hhdet_in_fec!W147=0,0,RES_hhdet_in_fec!W147*1000*11630/RES_hhdet_in_new!W145)</f>
        <v>4.6012846200650968</v>
      </c>
      <c r="X147" s="98">
        <f>IF(RES_hhdet_in_fec!X147=0,0,RES_hhdet_in_fec!X147*1000*11630/RES_hhdet_in_new!X145)</f>
        <v>5.9664836228997178</v>
      </c>
      <c r="Y147" s="98">
        <f>IF(RES_hhdet_in_fec!Y147=0,0,RES_hhdet_in_fec!Y147*1000*11630/RES_hhdet_in_new!Y145)</f>
        <v>2.2950211882770253</v>
      </c>
      <c r="DA147" s="63" t="s">
        <v>4061</v>
      </c>
    </row>
    <row r="148" spans="1:105" ht="12" customHeight="1" x14ac:dyDescent="0.25">
      <c r="A148" s="121" t="s">
        <v>55</v>
      </c>
      <c r="B148" s="122"/>
      <c r="C148" s="122">
        <v>1155.7014428492496</v>
      </c>
      <c r="D148" s="122">
        <v>1141.0811175359074</v>
      </c>
      <c r="E148" s="122">
        <v>1151.8054211311166</v>
      </c>
      <c r="F148" s="122">
        <v>1160.3618774830732</v>
      </c>
      <c r="G148" s="122">
        <v>1197.2227421489301</v>
      </c>
      <c r="H148" s="122">
        <v>1217.2390993468232</v>
      </c>
      <c r="I148" s="122">
        <v>1149.0623224201065</v>
      </c>
      <c r="J148" s="122">
        <v>1097.8820684139002</v>
      </c>
      <c r="K148" s="122">
        <v>1169.6884623839492</v>
      </c>
      <c r="L148" s="122">
        <v>1150.0397106194509</v>
      </c>
      <c r="M148" s="122">
        <v>1184.4634810823711</v>
      </c>
      <c r="N148" s="122">
        <v>1156.5831270502892</v>
      </c>
      <c r="O148" s="122">
        <v>1230.0554694198083</v>
      </c>
      <c r="P148" s="122">
        <v>1196.24156800786</v>
      </c>
      <c r="Q148" s="122">
        <v>1260.0735993013059</v>
      </c>
      <c r="R148" s="122">
        <v>1349.0798201384066</v>
      </c>
      <c r="S148" s="122">
        <v>1240.7260343789126</v>
      </c>
      <c r="T148" s="122">
        <v>1300.4181172219103</v>
      </c>
      <c r="U148" s="122">
        <v>1260.9942719191185</v>
      </c>
      <c r="V148" s="122">
        <v>1192.1955463172678</v>
      </c>
      <c r="W148" s="122">
        <v>1271.53396943857</v>
      </c>
      <c r="X148" s="122">
        <v>1204.2509611264441</v>
      </c>
      <c r="Y148" s="122">
        <v>1225.2698451503477</v>
      </c>
      <c r="DA148" s="130" t="s">
        <v>4062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1027.0380171231564</v>
      </c>
      <c r="E149" s="98">
        <v>1194.8238113693892</v>
      </c>
      <c r="F149" s="98">
        <v>940.47526268149136</v>
      </c>
      <c r="G149" s="98">
        <v>1166.7160410652448</v>
      </c>
      <c r="H149" s="98">
        <v>1064.5594581581381</v>
      </c>
      <c r="I149" s="98">
        <v>1140.2994349239484</v>
      </c>
      <c r="J149" s="98">
        <v>1050.4154937979365</v>
      </c>
      <c r="K149" s="98">
        <v>1068.7145602115509</v>
      </c>
      <c r="L149" s="98">
        <v>1021.4514095662478</v>
      </c>
      <c r="M149" s="98">
        <v>1080.7011586399942</v>
      </c>
      <c r="N149" s="98">
        <v>956.95147650779438</v>
      </c>
      <c r="O149" s="98">
        <v>998.60944786287473</v>
      </c>
      <c r="P149" s="98">
        <v>1390.9919032001767</v>
      </c>
      <c r="Q149" s="98">
        <v>968.67147527590851</v>
      </c>
      <c r="R149" s="98">
        <v>1096.862321376494</v>
      </c>
      <c r="S149" s="98">
        <v>1126.7881187172482</v>
      </c>
      <c r="T149" s="98">
        <v>1092.3808221271954</v>
      </c>
      <c r="U149" s="98">
        <v>1075.8399509928402</v>
      </c>
      <c r="V149" s="98">
        <v>1017.1246388120005</v>
      </c>
      <c r="W149" s="98">
        <v>1079.7560813742434</v>
      </c>
      <c r="X149" s="98">
        <v>1114.6705248103799</v>
      </c>
      <c r="Y149" s="98">
        <v>1162.3443246869069</v>
      </c>
      <c r="DA149" s="63" t="s">
        <v>4063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1078.4759787040698</v>
      </c>
      <c r="F150" s="98">
        <v>0</v>
      </c>
      <c r="G150" s="98">
        <v>0</v>
      </c>
      <c r="H150" s="98">
        <v>0</v>
      </c>
      <c r="I150" s="98">
        <v>1020.445587009786</v>
      </c>
      <c r="J150" s="98">
        <v>940.31009375572739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1292.3150828366313</v>
      </c>
      <c r="Q150" s="98">
        <v>0</v>
      </c>
      <c r="R150" s="98">
        <v>0</v>
      </c>
      <c r="S150" s="98">
        <v>0</v>
      </c>
      <c r="T150" s="98">
        <v>0</v>
      </c>
      <c r="U150" s="98">
        <v>1040.9573208863496</v>
      </c>
      <c r="V150" s="98">
        <v>986.52475401285074</v>
      </c>
      <c r="W150" s="98">
        <v>1054.9939305060657</v>
      </c>
      <c r="X150" s="98">
        <v>1090.9469323057908</v>
      </c>
      <c r="Y150" s="98">
        <v>1138.4645700031876</v>
      </c>
      <c r="DA150" s="63" t="s">
        <v>4064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783.41153750227568</v>
      </c>
      <c r="F151" s="101">
        <v>0</v>
      </c>
      <c r="G151" s="101">
        <v>0</v>
      </c>
      <c r="H151" s="101">
        <v>0</v>
      </c>
      <c r="I151" s="101">
        <v>701.62616884863496</v>
      </c>
      <c r="J151" s="101">
        <v>641.19415139870341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861.11201186002177</v>
      </c>
      <c r="Q151" s="101">
        <v>0</v>
      </c>
      <c r="R151" s="101">
        <v>0</v>
      </c>
      <c r="S151" s="101">
        <v>0</v>
      </c>
      <c r="T151" s="101">
        <v>0</v>
      </c>
      <c r="U151" s="101">
        <v>743.86731431191913</v>
      </c>
      <c r="V151" s="101">
        <v>699.63710799544458</v>
      </c>
      <c r="W151" s="101">
        <v>778.86401660522563</v>
      </c>
      <c r="X151" s="101">
        <v>808.87771022358686</v>
      </c>
      <c r="Y151" s="101">
        <v>851.11918881449913</v>
      </c>
      <c r="DA151" s="131" t="s">
        <v>4065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295.06444120179424</v>
      </c>
      <c r="F152" s="104">
        <v>0</v>
      </c>
      <c r="G152" s="104">
        <v>0</v>
      </c>
      <c r="H152" s="104">
        <v>0</v>
      </c>
      <c r="I152" s="104">
        <v>318.81941816115091</v>
      </c>
      <c r="J152" s="104">
        <v>299.1159423570241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431.20307097660958</v>
      </c>
      <c r="Q152" s="104">
        <v>0</v>
      </c>
      <c r="R152" s="104">
        <v>0</v>
      </c>
      <c r="S152" s="104">
        <v>0</v>
      </c>
      <c r="T152" s="104">
        <v>0</v>
      </c>
      <c r="U152" s="104">
        <v>297.09000657443056</v>
      </c>
      <c r="V152" s="104">
        <v>286.88764601740621</v>
      </c>
      <c r="W152" s="104">
        <v>276.12991390083982</v>
      </c>
      <c r="X152" s="104">
        <v>282.06922208220391</v>
      </c>
      <c r="Y152" s="104">
        <v>287.34538118868858</v>
      </c>
      <c r="DA152" s="132" t="s">
        <v>4066</v>
      </c>
    </row>
    <row r="153" spans="1:105" ht="12" customHeight="1" x14ac:dyDescent="0.25">
      <c r="A153" s="106" t="s">
        <v>122</v>
      </c>
      <c r="B153" s="101"/>
      <c r="C153" s="101">
        <v>1167.3503743589515</v>
      </c>
      <c r="D153" s="101">
        <v>1157.669136867012</v>
      </c>
      <c r="E153" s="101">
        <v>1163.8538845032831</v>
      </c>
      <c r="F153" s="101">
        <v>1172.7432510651843</v>
      </c>
      <c r="G153" s="101">
        <v>1215.4909176840924</v>
      </c>
      <c r="H153" s="101">
        <v>1234.6902734616669</v>
      </c>
      <c r="I153" s="101">
        <v>1219.7812820680369</v>
      </c>
      <c r="J153" s="101">
        <v>1128.1905627956658</v>
      </c>
      <c r="K153" s="101">
        <v>1182.773524228475</v>
      </c>
      <c r="L153" s="101">
        <v>1173.1689025866265</v>
      </c>
      <c r="M153" s="101">
        <v>1203.7785951520505</v>
      </c>
      <c r="N153" s="101">
        <v>1178.2425173739946</v>
      </c>
      <c r="O153" s="101">
        <v>1251.4767503274802</v>
      </c>
      <c r="P153" s="101">
        <v>1217.8187351088745</v>
      </c>
      <c r="Q153" s="101">
        <v>1282.3701730148614</v>
      </c>
      <c r="R153" s="101">
        <v>1363.3886731657838</v>
      </c>
      <c r="S153" s="101">
        <v>1252.3827732239979</v>
      </c>
      <c r="T153" s="101">
        <v>1311.8073829845848</v>
      </c>
      <c r="U153" s="101">
        <v>1271.8534534555863</v>
      </c>
      <c r="V153" s="101">
        <v>1203.1122045095397</v>
      </c>
      <c r="W153" s="101">
        <v>1282.8952224519971</v>
      </c>
      <c r="X153" s="101">
        <v>1213.6677614740952</v>
      </c>
      <c r="Y153" s="101">
        <v>1231.2588706732463</v>
      </c>
      <c r="DA153" s="131" t="s">
        <v>4067</v>
      </c>
    </row>
    <row r="154" spans="1:105" ht="12" customHeight="1" x14ac:dyDescent="0.25">
      <c r="A154" s="107" t="s">
        <v>121</v>
      </c>
      <c r="B154" s="104"/>
      <c r="C154" s="104">
        <v>1039.8718376489526</v>
      </c>
      <c r="D154" s="104">
        <v>1025.8191232065835</v>
      </c>
      <c r="E154" s="104">
        <v>1019.8954140722524</v>
      </c>
      <c r="F154" s="104">
        <v>1029.9856432967003</v>
      </c>
      <c r="G154" s="104">
        <v>1043.2455769074102</v>
      </c>
      <c r="H154" s="104">
        <v>1070.2790091765423</v>
      </c>
      <c r="I154" s="104">
        <v>1055.3209253099299</v>
      </c>
      <c r="J154" s="104">
        <v>975.09628459297369</v>
      </c>
      <c r="K154" s="104">
        <v>1025.3108599361929</v>
      </c>
      <c r="L154" s="104">
        <v>1012.0405492478126</v>
      </c>
      <c r="M154" s="104">
        <v>1037.1815495851015</v>
      </c>
      <c r="N154" s="104">
        <v>1018.3527117001981</v>
      </c>
      <c r="O154" s="104">
        <v>1101.6667243024924</v>
      </c>
      <c r="P154" s="104">
        <v>1082.276513200442</v>
      </c>
      <c r="Q154" s="104">
        <v>1158.9337126622365</v>
      </c>
      <c r="R154" s="104">
        <v>1249.370954793106</v>
      </c>
      <c r="S154" s="104">
        <v>1146.9449349490894</v>
      </c>
      <c r="T154" s="104">
        <v>1215.0779668681103</v>
      </c>
      <c r="U154" s="104">
        <v>1184.2023300428832</v>
      </c>
      <c r="V154" s="104">
        <v>1123.8718000267065</v>
      </c>
      <c r="W154" s="104">
        <v>1211.5749434691179</v>
      </c>
      <c r="X154" s="104">
        <v>1151.4191857585911</v>
      </c>
      <c r="Y154" s="104">
        <v>1173.1417509415214</v>
      </c>
      <c r="DA154" s="132" t="s">
        <v>4068</v>
      </c>
    </row>
    <row r="155" spans="1:105" ht="12" customHeight="1" x14ac:dyDescent="0.25">
      <c r="A155" s="108" t="s">
        <v>53</v>
      </c>
      <c r="B155" s="98"/>
      <c r="C155" s="98">
        <v>815.41807870732202</v>
      </c>
      <c r="D155" s="98">
        <v>792.07127128805985</v>
      </c>
      <c r="E155" s="98">
        <v>762.83191371622013</v>
      </c>
      <c r="F155" s="98">
        <v>773.20411751517486</v>
      </c>
      <c r="G155" s="98">
        <v>730.89882064959909</v>
      </c>
      <c r="H155" s="98">
        <v>769.55786493699975</v>
      </c>
      <c r="I155" s="98">
        <v>750.94694709761052</v>
      </c>
      <c r="J155" s="98">
        <v>688.6166332662259</v>
      </c>
      <c r="K155" s="98">
        <v>727.60088272028088</v>
      </c>
      <c r="L155" s="98">
        <v>703.31163211758849</v>
      </c>
      <c r="M155" s="98">
        <v>709.57435672084819</v>
      </c>
      <c r="N155" s="98">
        <v>689.73731144405997</v>
      </c>
      <c r="O155" s="98">
        <v>771.53028836788474</v>
      </c>
      <c r="P155" s="98">
        <v>753.63793161575404</v>
      </c>
      <c r="Q155" s="98">
        <v>828.76704799507752</v>
      </c>
      <c r="R155" s="98">
        <v>923.91858596419411</v>
      </c>
      <c r="S155" s="98">
        <v>826.1640434654928</v>
      </c>
      <c r="T155" s="98">
        <v>900.79536221329067</v>
      </c>
      <c r="U155" s="98">
        <v>879.15462279566134</v>
      </c>
      <c r="V155" s="98">
        <v>827.51287795662267</v>
      </c>
      <c r="W155" s="98">
        <v>925.39935922386587</v>
      </c>
      <c r="X155" s="98">
        <v>880.4214495391227</v>
      </c>
      <c r="Y155" s="98">
        <v>900.18834244063169</v>
      </c>
      <c r="DA155" s="63" t="s">
        <v>4069</v>
      </c>
    </row>
    <row r="156" spans="1:105" ht="12" customHeight="1" x14ac:dyDescent="0.25">
      <c r="A156" s="108" t="s">
        <v>52</v>
      </c>
      <c r="B156" s="98"/>
      <c r="C156" s="98">
        <v>224.45375894163053</v>
      </c>
      <c r="D156" s="98">
        <v>233.74785191852382</v>
      </c>
      <c r="E156" s="98">
        <v>257.06350035603225</v>
      </c>
      <c r="F156" s="98">
        <v>256.78152578152549</v>
      </c>
      <c r="G156" s="98">
        <v>312.34675625781097</v>
      </c>
      <c r="H156" s="98">
        <v>300.72114423954258</v>
      </c>
      <c r="I156" s="98">
        <v>304.37397821231912</v>
      </c>
      <c r="J156" s="98">
        <v>286.47965132674784</v>
      </c>
      <c r="K156" s="98">
        <v>297.70997721591203</v>
      </c>
      <c r="L156" s="98">
        <v>308.72891713022415</v>
      </c>
      <c r="M156" s="98">
        <v>327.60719286425314</v>
      </c>
      <c r="N156" s="98">
        <v>328.61540025613829</v>
      </c>
      <c r="O156" s="98">
        <v>330.13643593460756</v>
      </c>
      <c r="P156" s="98">
        <v>328.63858158468793</v>
      </c>
      <c r="Q156" s="98">
        <v>330.16666466715867</v>
      </c>
      <c r="R156" s="98">
        <v>325.4523688289118</v>
      </c>
      <c r="S156" s="98">
        <v>320.78089148359658</v>
      </c>
      <c r="T156" s="98">
        <v>314.28260465481952</v>
      </c>
      <c r="U156" s="98">
        <v>305.04770724722204</v>
      </c>
      <c r="V156" s="98">
        <v>296.35892207008396</v>
      </c>
      <c r="W156" s="98">
        <v>286.17558424525203</v>
      </c>
      <c r="X156" s="98">
        <v>270.99773621946844</v>
      </c>
      <c r="Y156" s="98">
        <v>272.95340850088957</v>
      </c>
      <c r="DA156" s="63" t="s">
        <v>4070</v>
      </c>
    </row>
    <row r="157" spans="1:105" ht="12" customHeight="1" x14ac:dyDescent="0.25">
      <c r="A157" s="121" t="s">
        <v>54</v>
      </c>
      <c r="B157" s="122"/>
      <c r="C157" s="122">
        <v>157.06709899863338</v>
      </c>
      <c r="D157" s="122">
        <v>159.52459794114216</v>
      </c>
      <c r="E157" s="122">
        <v>165.43077743878334</v>
      </c>
      <c r="F157" s="122">
        <v>172.68611935849052</v>
      </c>
      <c r="G157" s="122">
        <v>180.72298312889814</v>
      </c>
      <c r="H157" s="122">
        <v>185.71802151599061</v>
      </c>
      <c r="I157" s="122">
        <v>184.46289121871865</v>
      </c>
      <c r="J157" s="122">
        <v>175.83040988086628</v>
      </c>
      <c r="K157" s="122">
        <v>193.55206102918206</v>
      </c>
      <c r="L157" s="122">
        <v>207.97226376945719</v>
      </c>
      <c r="M157" s="122">
        <v>208.65633534364386</v>
      </c>
      <c r="N157" s="122">
        <v>212.92122507610651</v>
      </c>
      <c r="O157" s="122">
        <v>232.82360885674635</v>
      </c>
      <c r="P157" s="122">
        <v>230.50893711136288</v>
      </c>
      <c r="Q157" s="122">
        <v>247.4538305266058</v>
      </c>
      <c r="R157" s="122">
        <v>244.23523896799855</v>
      </c>
      <c r="S157" s="122">
        <v>260.14535038159897</v>
      </c>
      <c r="T157" s="122">
        <v>270.14588483010056</v>
      </c>
      <c r="U157" s="122">
        <v>266.56433881092971</v>
      </c>
      <c r="V157" s="122">
        <v>265.59378575645184</v>
      </c>
      <c r="W157" s="122">
        <v>264.5283084713663</v>
      </c>
      <c r="X157" s="122">
        <v>254.4342959012919</v>
      </c>
      <c r="Y157" s="122">
        <v>255.8927537619559</v>
      </c>
      <c r="DA157" s="130" t="s">
        <v>4071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4072</v>
      </c>
    </row>
    <row r="159" spans="1:105" ht="12" customHeight="1" x14ac:dyDescent="0.25">
      <c r="A159" s="109" t="s">
        <v>120</v>
      </c>
      <c r="B159" s="33"/>
      <c r="C159" s="33">
        <v>157.06709899863338</v>
      </c>
      <c r="D159" s="33">
        <v>159.52459794114216</v>
      </c>
      <c r="E159" s="33">
        <v>165.43077743878334</v>
      </c>
      <c r="F159" s="33">
        <v>172.68611935849052</v>
      </c>
      <c r="G159" s="33">
        <v>180.72298312889814</v>
      </c>
      <c r="H159" s="33">
        <v>185.71802151599061</v>
      </c>
      <c r="I159" s="33">
        <v>184.46289121871865</v>
      </c>
      <c r="J159" s="33">
        <v>175.83040988086628</v>
      </c>
      <c r="K159" s="33">
        <v>193.55206102918206</v>
      </c>
      <c r="L159" s="33">
        <v>207.97226376945719</v>
      </c>
      <c r="M159" s="33">
        <v>208.65633534364386</v>
      </c>
      <c r="N159" s="33">
        <v>212.92122507610651</v>
      </c>
      <c r="O159" s="33">
        <v>232.82360885674635</v>
      </c>
      <c r="P159" s="33">
        <v>230.50893711136288</v>
      </c>
      <c r="Q159" s="33">
        <v>247.4538305266058</v>
      </c>
      <c r="R159" s="33">
        <v>244.23523896799855</v>
      </c>
      <c r="S159" s="33">
        <v>260.14535038159897</v>
      </c>
      <c r="T159" s="33">
        <v>270.14588483010056</v>
      </c>
      <c r="U159" s="33">
        <v>266.56433881092971</v>
      </c>
      <c r="V159" s="33">
        <v>265.59378575645184</v>
      </c>
      <c r="W159" s="33">
        <v>264.5283084713663</v>
      </c>
      <c r="X159" s="33">
        <v>254.4342959012919</v>
      </c>
      <c r="Y159" s="33">
        <v>255.8927537619559</v>
      </c>
      <c r="DA159" s="60" t="s">
        <v>4073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17030.909522653768</v>
      </c>
      <c r="D161" s="117">
        <f t="shared" si="54"/>
        <v>16588.912548442218</v>
      </c>
      <c r="E161" s="117">
        <f t="shared" si="54"/>
        <v>16891.361723216385</v>
      </c>
      <c r="F161" s="117">
        <f t="shared" si="54"/>
        <v>16562.033142598932</v>
      </c>
      <c r="G161" s="117">
        <f t="shared" si="54"/>
        <v>17252.985207323538</v>
      </c>
      <c r="H161" s="117">
        <f t="shared" si="54"/>
        <v>16804.572212729057</v>
      </c>
      <c r="I161" s="117">
        <f t="shared" si="54"/>
        <v>15901.781451122184</v>
      </c>
      <c r="J161" s="117">
        <f t="shared" si="54"/>
        <v>15493.557769758818</v>
      </c>
      <c r="K161" s="117">
        <f t="shared" si="54"/>
        <v>16442.66761439215</v>
      </c>
      <c r="L161" s="117">
        <f t="shared" si="54"/>
        <v>18574.299747447596</v>
      </c>
      <c r="M161" s="117">
        <f t="shared" si="54"/>
        <v>16047.246682641098</v>
      </c>
      <c r="N161" s="117">
        <f t="shared" si="54"/>
        <v>17624.269585460941</v>
      </c>
      <c r="O161" s="117">
        <f t="shared" si="54"/>
        <v>16777.249637706547</v>
      </c>
      <c r="P161" s="117">
        <f t="shared" si="54"/>
        <v>14214.887523827569</v>
      </c>
      <c r="Q161" s="117">
        <f t="shared" si="54"/>
        <v>14577.109726003229</v>
      </c>
      <c r="R161" s="117">
        <f t="shared" ref="R161:V161" si="55">R162+R164+R166+R175</f>
        <v>13545.801154986522</v>
      </c>
      <c r="S161" s="117">
        <f t="shared" si="55"/>
        <v>13021.811021662808</v>
      </c>
      <c r="T161" s="117">
        <f t="shared" si="55"/>
        <v>11908.025637475967</v>
      </c>
      <c r="U161" s="117">
        <f t="shared" si="55"/>
        <v>10494.012546856067</v>
      </c>
      <c r="V161" s="117">
        <f t="shared" si="55"/>
        <v>9226.2781651756195</v>
      </c>
      <c r="W161" s="117">
        <f t="shared" ref="W161:Y161" si="56">W162+W164+W166+W175</f>
        <v>9801.0711090283712</v>
      </c>
      <c r="X161" s="117">
        <f t="shared" si="56"/>
        <v>7440.2151663142467</v>
      </c>
      <c r="Y161" s="117">
        <f t="shared" si="56"/>
        <v>6736.8518873038856</v>
      </c>
      <c r="DA161" s="129" t="s">
        <v>4074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15716.302234983003</v>
      </c>
      <c r="D162" s="122">
        <f t="shared" si="57"/>
        <v>15286.557467598866</v>
      </c>
      <c r="E162" s="122">
        <f t="shared" si="57"/>
        <v>15572.289711367604</v>
      </c>
      <c r="F162" s="122">
        <f t="shared" si="57"/>
        <v>15226.478028456055</v>
      </c>
      <c r="G162" s="122">
        <f t="shared" si="57"/>
        <v>15870.351386438391</v>
      </c>
      <c r="H162" s="122">
        <f t="shared" si="57"/>
        <v>15395.764321418837</v>
      </c>
      <c r="I162" s="122">
        <f t="shared" si="57"/>
        <v>14563.282613577378</v>
      </c>
      <c r="J162" s="122">
        <f t="shared" si="57"/>
        <v>14218.555520762828</v>
      </c>
      <c r="K162" s="122">
        <f t="shared" si="57"/>
        <v>15075.978633761004</v>
      </c>
      <c r="L162" s="122">
        <f t="shared" si="57"/>
        <v>17207.958459609134</v>
      </c>
      <c r="M162" s="122">
        <f t="shared" si="57"/>
        <v>14648.131837756917</v>
      </c>
      <c r="N162" s="122">
        <f t="shared" si="57"/>
        <v>16246.103977826597</v>
      </c>
      <c r="O162" s="122">
        <f t="shared" si="57"/>
        <v>15309.742336011184</v>
      </c>
      <c r="P162" s="122">
        <f t="shared" si="57"/>
        <v>12779.680124825079</v>
      </c>
      <c r="Q162" s="122">
        <f t="shared" si="57"/>
        <v>13065.464301144177</v>
      </c>
      <c r="R162" s="122">
        <f t="shared" si="57"/>
        <v>11949.839179419954</v>
      </c>
      <c r="S162" s="122">
        <f t="shared" si="57"/>
        <v>11514.699764728939</v>
      </c>
      <c r="T162" s="122">
        <f t="shared" si="57"/>
        <v>10334.179307328593</v>
      </c>
      <c r="U162" s="122">
        <f t="shared" si="57"/>
        <v>8961.2358128456362</v>
      </c>
      <c r="V162" s="122">
        <f t="shared" si="57"/>
        <v>7758.284138429206</v>
      </c>
      <c r="W162" s="122">
        <f t="shared" si="57"/>
        <v>8262.7094914991358</v>
      </c>
      <c r="X162" s="122">
        <f t="shared" si="57"/>
        <v>5978.5451141282565</v>
      </c>
      <c r="Y162" s="122">
        <f t="shared" si="57"/>
        <v>5254.541933530094</v>
      </c>
      <c r="DA162" s="130" t="s">
        <v>4075</v>
      </c>
    </row>
    <row r="163" spans="1:105" ht="12" customHeight="1" x14ac:dyDescent="0.25">
      <c r="A163" s="97" t="s">
        <v>53</v>
      </c>
      <c r="B163" s="33"/>
      <c r="C163" s="33">
        <v>15716.302234983003</v>
      </c>
      <c r="D163" s="33">
        <v>15286.557467598866</v>
      </c>
      <c r="E163" s="33">
        <v>15572.289711367604</v>
      </c>
      <c r="F163" s="33">
        <v>15226.478028456055</v>
      </c>
      <c r="G163" s="33">
        <v>15870.351386438391</v>
      </c>
      <c r="H163" s="33">
        <v>15395.764321418837</v>
      </c>
      <c r="I163" s="33">
        <v>14563.282613577378</v>
      </c>
      <c r="J163" s="33">
        <v>14218.555520762828</v>
      </c>
      <c r="K163" s="33">
        <v>15075.978633761004</v>
      </c>
      <c r="L163" s="33">
        <v>17207.958459609134</v>
      </c>
      <c r="M163" s="33">
        <v>14648.131837756917</v>
      </c>
      <c r="N163" s="33">
        <v>16246.103977826597</v>
      </c>
      <c r="O163" s="33">
        <v>15309.742336011184</v>
      </c>
      <c r="P163" s="33">
        <v>12779.680124825079</v>
      </c>
      <c r="Q163" s="33">
        <v>13065.464301144177</v>
      </c>
      <c r="R163" s="33">
        <v>11949.839179419954</v>
      </c>
      <c r="S163" s="33">
        <v>11514.699764728939</v>
      </c>
      <c r="T163" s="33">
        <v>10334.179307328593</v>
      </c>
      <c r="U163" s="33">
        <v>8961.2358128456362</v>
      </c>
      <c r="V163" s="33">
        <v>7758.284138429206</v>
      </c>
      <c r="W163" s="33">
        <v>8262.7094914991358</v>
      </c>
      <c r="X163" s="33">
        <v>5978.5451141282565</v>
      </c>
      <c r="Y163" s="33">
        <v>5254.541933530094</v>
      </c>
      <c r="DA163" s="60" t="s">
        <v>4076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1.8421935006960946</v>
      </c>
      <c r="D164" s="122">
        <f t="shared" si="58"/>
        <v>1.7580638066527776</v>
      </c>
      <c r="E164" s="122">
        <f t="shared" si="58"/>
        <v>1.8373861579789497</v>
      </c>
      <c r="F164" s="122">
        <f t="shared" si="58"/>
        <v>2.501144378993895</v>
      </c>
      <c r="G164" s="122">
        <f t="shared" si="58"/>
        <v>4.6818734270647973</v>
      </c>
      <c r="H164" s="122">
        <f t="shared" si="58"/>
        <v>5.8517190053057568</v>
      </c>
      <c r="I164" s="122">
        <f t="shared" si="58"/>
        <v>4.9700331581985715</v>
      </c>
      <c r="J164" s="122">
        <f t="shared" si="58"/>
        <v>1.2936874347061071</v>
      </c>
      <c r="K164" s="122">
        <f t="shared" si="58"/>
        <v>3.447514805403797</v>
      </c>
      <c r="L164" s="122">
        <f t="shared" si="58"/>
        <v>8.3298993439961517</v>
      </c>
      <c r="M164" s="122">
        <f t="shared" si="58"/>
        <v>6.0029835479613896</v>
      </c>
      <c r="N164" s="122">
        <f t="shared" si="58"/>
        <v>8.6603192627845278</v>
      </c>
      <c r="O164" s="122">
        <f t="shared" si="58"/>
        <v>4.6306722217937191</v>
      </c>
      <c r="P164" s="122">
        <f t="shared" si="58"/>
        <v>8.4571644569060762</v>
      </c>
      <c r="Q164" s="122">
        <f t="shared" si="58"/>
        <v>4.1170563499481068</v>
      </c>
      <c r="R164" s="122">
        <f t="shared" si="58"/>
        <v>2.6462896845377526</v>
      </c>
      <c r="S164" s="122">
        <f t="shared" si="58"/>
        <v>6.2393771591694884</v>
      </c>
      <c r="T164" s="122">
        <f t="shared" si="58"/>
        <v>3.2811231955346183</v>
      </c>
      <c r="U164" s="122">
        <f t="shared" si="58"/>
        <v>5.220158168776261</v>
      </c>
      <c r="V164" s="122">
        <f t="shared" si="58"/>
        <v>10.203313137521901</v>
      </c>
      <c r="W164" s="122">
        <f t="shared" si="58"/>
        <v>2.2992964122432755</v>
      </c>
      <c r="X164" s="122">
        <f t="shared" si="58"/>
        <v>2.9838905906296329</v>
      </c>
      <c r="Y164" s="122">
        <f t="shared" si="58"/>
        <v>1.1478737888622061</v>
      </c>
      <c r="DA164" s="130" t="s">
        <v>4077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1.8421935006960946</v>
      </c>
      <c r="D165" s="98">
        <f>IF(RES_hhdet_in_fec!D165=0,0,RES_hhdet_in_fec!D165*1000*11630/RES_hhdet_in_new!D163)</f>
        <v>1.7580638066527776</v>
      </c>
      <c r="E165" s="98">
        <f>IF(RES_hhdet_in_fec!E165=0,0,RES_hhdet_in_fec!E165*1000*11630/RES_hhdet_in_new!E163)</f>
        <v>1.8373861579789497</v>
      </c>
      <c r="F165" s="98">
        <f>IF(RES_hhdet_in_fec!F165=0,0,RES_hhdet_in_fec!F165*1000*11630/RES_hhdet_in_new!F163)</f>
        <v>2.501144378993895</v>
      </c>
      <c r="G165" s="98">
        <f>IF(RES_hhdet_in_fec!G165=0,0,RES_hhdet_in_fec!G165*1000*11630/RES_hhdet_in_new!G163)</f>
        <v>4.6818734270647973</v>
      </c>
      <c r="H165" s="98">
        <f>IF(RES_hhdet_in_fec!H165=0,0,RES_hhdet_in_fec!H165*1000*11630/RES_hhdet_in_new!H163)</f>
        <v>5.8517190053057568</v>
      </c>
      <c r="I165" s="98">
        <f>IF(RES_hhdet_in_fec!I165=0,0,RES_hhdet_in_fec!I165*1000*11630/RES_hhdet_in_new!I163)</f>
        <v>4.9700331581985715</v>
      </c>
      <c r="J165" s="98">
        <f>IF(RES_hhdet_in_fec!J165=0,0,RES_hhdet_in_fec!J165*1000*11630/RES_hhdet_in_new!J163)</f>
        <v>1.2936874347061071</v>
      </c>
      <c r="K165" s="98">
        <f>IF(RES_hhdet_in_fec!K165=0,0,RES_hhdet_in_fec!K165*1000*11630/RES_hhdet_in_new!K163)</f>
        <v>3.447514805403797</v>
      </c>
      <c r="L165" s="98">
        <f>IF(RES_hhdet_in_fec!L165=0,0,RES_hhdet_in_fec!L165*1000*11630/RES_hhdet_in_new!L163)</f>
        <v>8.3298993439961517</v>
      </c>
      <c r="M165" s="98">
        <f>IF(RES_hhdet_in_fec!M165=0,0,RES_hhdet_in_fec!M165*1000*11630/RES_hhdet_in_new!M163)</f>
        <v>6.0029835479613896</v>
      </c>
      <c r="N165" s="98">
        <f>IF(RES_hhdet_in_fec!N165=0,0,RES_hhdet_in_fec!N165*1000*11630/RES_hhdet_in_new!N163)</f>
        <v>8.6603192627845278</v>
      </c>
      <c r="O165" s="98">
        <f>IF(RES_hhdet_in_fec!O165=0,0,RES_hhdet_in_fec!O165*1000*11630/RES_hhdet_in_new!O163)</f>
        <v>4.6306722217937191</v>
      </c>
      <c r="P165" s="98">
        <f>IF(RES_hhdet_in_fec!P165=0,0,RES_hhdet_in_fec!P165*1000*11630/RES_hhdet_in_new!P163)</f>
        <v>8.4571644569060762</v>
      </c>
      <c r="Q165" s="98">
        <f>IF(RES_hhdet_in_fec!Q165=0,0,RES_hhdet_in_fec!Q165*1000*11630/RES_hhdet_in_new!Q163)</f>
        <v>4.1170563499481068</v>
      </c>
      <c r="R165" s="98">
        <f>IF(RES_hhdet_in_fec!R165=0,0,RES_hhdet_in_fec!R165*1000*11630/RES_hhdet_in_new!R163)</f>
        <v>2.6462896845377526</v>
      </c>
      <c r="S165" s="98">
        <f>IF(RES_hhdet_in_fec!S165=0,0,RES_hhdet_in_fec!S165*1000*11630/RES_hhdet_in_new!S163)</f>
        <v>6.2393771591694884</v>
      </c>
      <c r="T165" s="98">
        <f>IF(RES_hhdet_in_fec!T165=0,0,RES_hhdet_in_fec!T165*1000*11630/RES_hhdet_in_new!T163)</f>
        <v>3.2811231955346183</v>
      </c>
      <c r="U165" s="98">
        <f>IF(RES_hhdet_in_fec!U165=0,0,RES_hhdet_in_fec!U165*1000*11630/RES_hhdet_in_new!U163)</f>
        <v>5.220158168776261</v>
      </c>
      <c r="V165" s="98">
        <f>IF(RES_hhdet_in_fec!V165=0,0,RES_hhdet_in_fec!V165*1000*11630/RES_hhdet_in_new!V163)</f>
        <v>10.203313137521901</v>
      </c>
      <c r="W165" s="98">
        <f>IF(RES_hhdet_in_fec!W165=0,0,RES_hhdet_in_fec!W165*1000*11630/RES_hhdet_in_new!W163)</f>
        <v>2.2992964122432755</v>
      </c>
      <c r="X165" s="98">
        <f>IF(RES_hhdet_in_fec!X165=0,0,RES_hhdet_in_fec!X165*1000*11630/RES_hhdet_in_new!X163)</f>
        <v>2.9838905906296329</v>
      </c>
      <c r="Y165" s="98">
        <f>IF(RES_hhdet_in_fec!Y165=0,0,RES_hhdet_in_fec!Y165*1000*11630/RES_hhdet_in_new!Y163)</f>
        <v>1.1478737888622061</v>
      </c>
      <c r="DA165" s="63" t="s">
        <v>4078</v>
      </c>
    </row>
    <row r="166" spans="1:105" ht="12" customHeight="1" x14ac:dyDescent="0.25">
      <c r="A166" s="121" t="s">
        <v>55</v>
      </c>
      <c r="B166" s="122"/>
      <c r="C166" s="122">
        <v>1155.6979951714382</v>
      </c>
      <c r="D166" s="122">
        <v>1141.0724190955589</v>
      </c>
      <c r="E166" s="122">
        <v>1151.8038482520224</v>
      </c>
      <c r="F166" s="122">
        <v>1160.3678504053898</v>
      </c>
      <c r="G166" s="122">
        <v>1197.2289643291838</v>
      </c>
      <c r="H166" s="122">
        <v>1217.238150788924</v>
      </c>
      <c r="I166" s="122">
        <v>1149.065913167889</v>
      </c>
      <c r="J166" s="122">
        <v>1097.8781516804174</v>
      </c>
      <c r="K166" s="122">
        <v>1169.68940479656</v>
      </c>
      <c r="L166" s="122">
        <v>1150.0391247250068</v>
      </c>
      <c r="M166" s="122">
        <v>1184.4555259925767</v>
      </c>
      <c r="N166" s="122">
        <v>1156.5840632954557</v>
      </c>
      <c r="O166" s="122">
        <v>1230.0530206168223</v>
      </c>
      <c r="P166" s="122">
        <v>1196.2412974342205</v>
      </c>
      <c r="Q166" s="122">
        <v>1260.0745379825</v>
      </c>
      <c r="R166" s="122">
        <v>1349.0804469140335</v>
      </c>
      <c r="S166" s="122">
        <v>1240.7265293931018</v>
      </c>
      <c r="T166" s="122">
        <v>1300.4193221217372</v>
      </c>
      <c r="U166" s="122">
        <v>1260.9922370307243</v>
      </c>
      <c r="V166" s="122">
        <v>1192.1969278524396</v>
      </c>
      <c r="W166" s="122">
        <v>1271.5340126456242</v>
      </c>
      <c r="X166" s="122">
        <v>1204.2518656940683</v>
      </c>
      <c r="Y166" s="122">
        <v>1225.2693262229741</v>
      </c>
      <c r="DA166" s="130" t="s">
        <v>4079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1027.0380171231566</v>
      </c>
      <c r="E167" s="98">
        <v>1194.8238113693892</v>
      </c>
      <c r="F167" s="98">
        <v>940.47526268149113</v>
      </c>
      <c r="G167" s="98">
        <v>1166.716041065245</v>
      </c>
      <c r="H167" s="98">
        <v>1064.5594581581381</v>
      </c>
      <c r="I167" s="98">
        <v>1140.2994349239484</v>
      </c>
      <c r="J167" s="98">
        <v>1050.4154937979367</v>
      </c>
      <c r="K167" s="98">
        <v>1068.7145602115511</v>
      </c>
      <c r="L167" s="98">
        <v>1021.4514095662477</v>
      </c>
      <c r="M167" s="98">
        <v>1080.7011586399942</v>
      </c>
      <c r="N167" s="98">
        <v>956.95147650779427</v>
      </c>
      <c r="O167" s="98">
        <v>998.60944786287496</v>
      </c>
      <c r="P167" s="98">
        <v>1390.9919032001762</v>
      </c>
      <c r="Q167" s="98">
        <v>968.67147527590816</v>
      </c>
      <c r="R167" s="98">
        <v>1096.862321376494</v>
      </c>
      <c r="S167" s="98">
        <v>1126.7881187172479</v>
      </c>
      <c r="T167" s="98">
        <v>1092.3808221271956</v>
      </c>
      <c r="U167" s="98">
        <v>1075.8399509928404</v>
      </c>
      <c r="V167" s="98">
        <v>1017.1246388120007</v>
      </c>
      <c r="W167" s="98">
        <v>1079.7560813742434</v>
      </c>
      <c r="X167" s="98">
        <v>1114.6705248103804</v>
      </c>
      <c r="Y167" s="98">
        <v>1162.3443246869069</v>
      </c>
      <c r="DA167" s="63" t="s">
        <v>4080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940.31009375572739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1292.3150828366313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1054.9939305060657</v>
      </c>
      <c r="X168" s="98">
        <v>0</v>
      </c>
      <c r="Y168" s="98">
        <v>0</v>
      </c>
      <c r="DA168" s="63" t="s">
        <v>4081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641.19415139870341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861.11201186002177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778.86401660522563</v>
      </c>
      <c r="X169" s="101">
        <v>0</v>
      </c>
      <c r="Y169" s="101">
        <v>0</v>
      </c>
      <c r="DA169" s="131" t="s">
        <v>4082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299.1159423570241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431.20307097660958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276.12991390083982</v>
      </c>
      <c r="X170" s="104">
        <v>0</v>
      </c>
      <c r="Y170" s="104">
        <v>0</v>
      </c>
      <c r="DA170" s="132" t="s">
        <v>4083</v>
      </c>
    </row>
    <row r="171" spans="1:105" ht="12" customHeight="1" x14ac:dyDescent="0.25">
      <c r="A171" s="106" t="s">
        <v>122</v>
      </c>
      <c r="B171" s="101"/>
      <c r="C171" s="101">
        <v>1167.3503743589517</v>
      </c>
      <c r="D171" s="101">
        <v>1157.6691368670115</v>
      </c>
      <c r="E171" s="101">
        <v>1163.8538845032829</v>
      </c>
      <c r="F171" s="101">
        <v>1172.7432510651843</v>
      </c>
      <c r="G171" s="101">
        <v>1215.4909176840924</v>
      </c>
      <c r="H171" s="101">
        <v>1234.6902734616674</v>
      </c>
      <c r="I171" s="101">
        <v>1219.7812820680369</v>
      </c>
      <c r="J171" s="101">
        <v>1128.1905627956658</v>
      </c>
      <c r="K171" s="101">
        <v>1182.7735242284753</v>
      </c>
      <c r="L171" s="101">
        <v>1173.1689025866267</v>
      </c>
      <c r="M171" s="101">
        <v>1203.7785951520505</v>
      </c>
      <c r="N171" s="101">
        <v>1178.2425173739948</v>
      </c>
      <c r="O171" s="101">
        <v>1251.47675032748</v>
      </c>
      <c r="P171" s="101">
        <v>1217.8187351088745</v>
      </c>
      <c r="Q171" s="101">
        <v>1282.3701730148614</v>
      </c>
      <c r="R171" s="101">
        <v>1363.3886731657835</v>
      </c>
      <c r="S171" s="101">
        <v>1252.3827732239979</v>
      </c>
      <c r="T171" s="101">
        <v>1311.8073829845848</v>
      </c>
      <c r="U171" s="101">
        <v>1271.8534534555863</v>
      </c>
      <c r="V171" s="101">
        <v>1203.1122045095397</v>
      </c>
      <c r="W171" s="101">
        <v>1282.8952224519971</v>
      </c>
      <c r="X171" s="101">
        <v>1213.667761474095</v>
      </c>
      <c r="Y171" s="101">
        <v>1231.2588706732465</v>
      </c>
      <c r="DA171" s="131" t="s">
        <v>4084</v>
      </c>
    </row>
    <row r="172" spans="1:105" ht="12" customHeight="1" x14ac:dyDescent="0.25">
      <c r="A172" s="107" t="s">
        <v>121</v>
      </c>
      <c r="B172" s="104"/>
      <c r="C172" s="104">
        <v>1039.8718376489526</v>
      </c>
      <c r="D172" s="104">
        <v>1025.8191232065838</v>
      </c>
      <c r="E172" s="104">
        <v>1019.8954140722526</v>
      </c>
      <c r="F172" s="104">
        <v>1029.9856432967003</v>
      </c>
      <c r="G172" s="104">
        <v>1043.2455769074102</v>
      </c>
      <c r="H172" s="104">
        <v>1070.2790091765421</v>
      </c>
      <c r="I172" s="104">
        <v>1055.3209253099296</v>
      </c>
      <c r="J172" s="104">
        <v>975.0962845929738</v>
      </c>
      <c r="K172" s="104">
        <v>1025.3108599361931</v>
      </c>
      <c r="L172" s="104">
        <v>1012.0405492478126</v>
      </c>
      <c r="M172" s="104">
        <v>1037.1815495851013</v>
      </c>
      <c r="N172" s="104">
        <v>1018.3527117001984</v>
      </c>
      <c r="O172" s="104">
        <v>1101.6667243024922</v>
      </c>
      <c r="P172" s="104">
        <v>1082.2765132004424</v>
      </c>
      <c r="Q172" s="104">
        <v>1158.9337126622363</v>
      </c>
      <c r="R172" s="104">
        <v>1249.370954793106</v>
      </c>
      <c r="S172" s="104">
        <v>1146.9449349490894</v>
      </c>
      <c r="T172" s="104">
        <v>1215.0779668681103</v>
      </c>
      <c r="U172" s="104">
        <v>1184.2023300428837</v>
      </c>
      <c r="V172" s="104">
        <v>1123.8718000267068</v>
      </c>
      <c r="W172" s="104">
        <v>1211.5749434691179</v>
      </c>
      <c r="X172" s="104">
        <v>1151.4191857585911</v>
      </c>
      <c r="Y172" s="104">
        <v>1173.1417509415217</v>
      </c>
      <c r="DA172" s="132" t="s">
        <v>4085</v>
      </c>
    </row>
    <row r="173" spans="1:105" ht="12" customHeight="1" x14ac:dyDescent="0.25">
      <c r="A173" s="108" t="s">
        <v>53</v>
      </c>
      <c r="B173" s="98"/>
      <c r="C173" s="98">
        <v>815.41807870732202</v>
      </c>
      <c r="D173" s="98">
        <v>792.07127128805996</v>
      </c>
      <c r="E173" s="98">
        <v>762.83191371622024</v>
      </c>
      <c r="F173" s="98">
        <v>773.20411751517486</v>
      </c>
      <c r="G173" s="98">
        <v>730.8988206495992</v>
      </c>
      <c r="H173" s="98">
        <v>769.55786493699952</v>
      </c>
      <c r="I173" s="98">
        <v>750.94694709761052</v>
      </c>
      <c r="J173" s="98">
        <v>688.61663326622613</v>
      </c>
      <c r="K173" s="98">
        <v>727.60088272028088</v>
      </c>
      <c r="L173" s="98">
        <v>703.31163211758837</v>
      </c>
      <c r="M173" s="98">
        <v>709.57435672084819</v>
      </c>
      <c r="N173" s="98">
        <v>689.73731144405986</v>
      </c>
      <c r="O173" s="98">
        <v>771.53028836788474</v>
      </c>
      <c r="P173" s="98">
        <v>753.63793161575438</v>
      </c>
      <c r="Q173" s="98">
        <v>828.76704799507763</v>
      </c>
      <c r="R173" s="98">
        <v>923.91858596419411</v>
      </c>
      <c r="S173" s="98">
        <v>826.16404346549291</v>
      </c>
      <c r="T173" s="98">
        <v>900.7953622132909</v>
      </c>
      <c r="U173" s="98">
        <v>879.15462279566145</v>
      </c>
      <c r="V173" s="98">
        <v>827.51287795662279</v>
      </c>
      <c r="W173" s="98">
        <v>925.39935922386599</v>
      </c>
      <c r="X173" s="98">
        <v>880.42144953912293</v>
      </c>
      <c r="Y173" s="98">
        <v>900.18834244063214</v>
      </c>
      <c r="DA173" s="63" t="s">
        <v>4086</v>
      </c>
    </row>
    <row r="174" spans="1:105" ht="12" customHeight="1" x14ac:dyDescent="0.25">
      <c r="A174" s="115" t="s">
        <v>52</v>
      </c>
      <c r="B174" s="33"/>
      <c r="C174" s="33">
        <v>224.45375894163064</v>
      </c>
      <c r="D174" s="33">
        <v>233.74785191852388</v>
      </c>
      <c r="E174" s="33">
        <v>257.06350035603231</v>
      </c>
      <c r="F174" s="33">
        <v>256.78152578152554</v>
      </c>
      <c r="G174" s="33">
        <v>312.34675625781097</v>
      </c>
      <c r="H174" s="33">
        <v>300.72114423954253</v>
      </c>
      <c r="I174" s="33">
        <v>304.37397821231917</v>
      </c>
      <c r="J174" s="33">
        <v>286.4796513267479</v>
      </c>
      <c r="K174" s="33">
        <v>297.70997721591198</v>
      </c>
      <c r="L174" s="33">
        <v>308.72891713022409</v>
      </c>
      <c r="M174" s="33">
        <v>327.60719286425308</v>
      </c>
      <c r="N174" s="33">
        <v>328.61540025613834</v>
      </c>
      <c r="O174" s="33">
        <v>330.1364359346075</v>
      </c>
      <c r="P174" s="33">
        <v>328.63858158468804</v>
      </c>
      <c r="Q174" s="33">
        <v>330.16666466715856</v>
      </c>
      <c r="R174" s="33">
        <v>325.45236882891174</v>
      </c>
      <c r="S174" s="33">
        <v>320.78089148359646</v>
      </c>
      <c r="T174" s="33">
        <v>314.28260465481941</v>
      </c>
      <c r="U174" s="33">
        <v>305.04770724722209</v>
      </c>
      <c r="V174" s="33">
        <v>296.35892207008396</v>
      </c>
      <c r="W174" s="33">
        <v>286.17558424525208</v>
      </c>
      <c r="X174" s="33">
        <v>270.99773621946844</v>
      </c>
      <c r="Y174" s="33">
        <v>272.95340850088962</v>
      </c>
      <c r="DA174" s="60" t="s">
        <v>4087</v>
      </c>
    </row>
    <row r="175" spans="1:105" ht="12" customHeight="1" x14ac:dyDescent="0.25">
      <c r="A175" s="121" t="s">
        <v>54</v>
      </c>
      <c r="B175" s="122"/>
      <c r="C175" s="122">
        <v>157.06709899863338</v>
      </c>
      <c r="D175" s="122">
        <v>159.52459794114219</v>
      </c>
      <c r="E175" s="122">
        <v>165.43077743878337</v>
      </c>
      <c r="F175" s="122">
        <v>172.68611935849049</v>
      </c>
      <c r="G175" s="122">
        <v>180.72298312889808</v>
      </c>
      <c r="H175" s="122">
        <v>185.71802151599061</v>
      </c>
      <c r="I175" s="122">
        <v>184.46289121871862</v>
      </c>
      <c r="J175" s="122">
        <v>175.83040988086628</v>
      </c>
      <c r="K175" s="122">
        <v>193.55206102918206</v>
      </c>
      <c r="L175" s="122">
        <v>207.97226376945716</v>
      </c>
      <c r="M175" s="122">
        <v>208.65633534364386</v>
      </c>
      <c r="N175" s="122">
        <v>212.92122507610654</v>
      </c>
      <c r="O175" s="122">
        <v>232.82360885674635</v>
      </c>
      <c r="P175" s="122">
        <v>230.50893711136283</v>
      </c>
      <c r="Q175" s="122">
        <v>247.4538305266058</v>
      </c>
      <c r="R175" s="122">
        <v>244.2352389679985</v>
      </c>
      <c r="S175" s="122">
        <v>260.14535038159897</v>
      </c>
      <c r="T175" s="122">
        <v>270.14588483010061</v>
      </c>
      <c r="U175" s="122">
        <v>266.56433881092971</v>
      </c>
      <c r="V175" s="122">
        <v>265.59378575645184</v>
      </c>
      <c r="W175" s="122">
        <v>264.5283084713663</v>
      </c>
      <c r="X175" s="122">
        <v>254.4342959012919</v>
      </c>
      <c r="Y175" s="122">
        <v>255.8927537619559</v>
      </c>
      <c r="DA175" s="130" t="s">
        <v>4088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4089</v>
      </c>
    </row>
    <row r="177" spans="1:105" ht="12" customHeight="1" x14ac:dyDescent="0.25">
      <c r="A177" s="109" t="s">
        <v>120</v>
      </c>
      <c r="B177" s="33"/>
      <c r="C177" s="33">
        <v>157.06709899863338</v>
      </c>
      <c r="D177" s="33">
        <v>159.52459794114219</v>
      </c>
      <c r="E177" s="33">
        <v>165.43077743878337</v>
      </c>
      <c r="F177" s="33">
        <v>172.68611935849049</v>
      </c>
      <c r="G177" s="33">
        <v>180.72298312889808</v>
      </c>
      <c r="H177" s="33">
        <v>185.71802151599061</v>
      </c>
      <c r="I177" s="33">
        <v>184.46289121871862</v>
      </c>
      <c r="J177" s="33">
        <v>175.83040988086628</v>
      </c>
      <c r="K177" s="33">
        <v>193.55206102918206</v>
      </c>
      <c r="L177" s="33">
        <v>207.97226376945716</v>
      </c>
      <c r="M177" s="33">
        <v>208.65633534364386</v>
      </c>
      <c r="N177" s="33">
        <v>212.92122507610654</v>
      </c>
      <c r="O177" s="33">
        <v>232.82360885674635</v>
      </c>
      <c r="P177" s="33">
        <v>230.50893711136283</v>
      </c>
      <c r="Q177" s="33">
        <v>247.4538305266058</v>
      </c>
      <c r="R177" s="33">
        <v>244.2352389679985</v>
      </c>
      <c r="S177" s="33">
        <v>260.14535038159897</v>
      </c>
      <c r="T177" s="33">
        <v>270.14588483010061</v>
      </c>
      <c r="U177" s="33">
        <v>266.56433881092971</v>
      </c>
      <c r="V177" s="33">
        <v>265.59378575645184</v>
      </c>
      <c r="W177" s="33">
        <v>264.5283084713663</v>
      </c>
      <c r="X177" s="33">
        <v>254.4342959012919</v>
      </c>
      <c r="Y177" s="33">
        <v>255.8927537619559</v>
      </c>
      <c r="DA177" s="60" t="s">
        <v>4090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4092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4093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4094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4095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4096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0</v>
      </c>
      <c r="E8" s="98">
        <f>IF(RES_hhdet_in_tes!E8=0,0,RES_hhdet_in_tes!E8*1000*11630/RES_hhdet_in_new!E5)</f>
        <v>0</v>
      </c>
      <c r="F8" s="98">
        <f>IF(RES_hhdet_in_tes!F8=0,0,RES_hhdet_in_tes!F8*1000*11630/RES_hhdet_in_new!F5)</f>
        <v>0</v>
      </c>
      <c r="G8" s="98">
        <f>IF(RES_hhdet_in_tes!G8=0,0,RES_hhdet_in_tes!G8*1000*11630/RES_hhdet_in_new!G5)</f>
        <v>0</v>
      </c>
      <c r="H8" s="98">
        <f>IF(RES_hhdet_in_tes!H8=0,0,RES_hhdet_in_tes!H8*1000*11630/RES_hhdet_in_new!H5)</f>
        <v>0</v>
      </c>
      <c r="I8" s="98">
        <f>IF(RES_hhdet_in_tes!I8=0,0,RES_hhdet_in_tes!I8*1000*11630/RES_hhdet_in_new!I5)</f>
        <v>0</v>
      </c>
      <c r="J8" s="98">
        <f>IF(RES_hhdet_in_tes!J8=0,0,RES_hhdet_in_tes!J8*1000*11630/RES_hhdet_in_new!J5)</f>
        <v>0</v>
      </c>
      <c r="K8" s="98">
        <f>IF(RES_hhdet_in_tes!K8=0,0,RES_hhdet_in_tes!K8*1000*11630/RES_hhdet_in_new!K5)</f>
        <v>0</v>
      </c>
      <c r="L8" s="98">
        <f>IF(RES_hhdet_in_tes!L8=0,0,RES_hhdet_in_tes!L8*1000*11630/RES_hhdet_in_new!L5)</f>
        <v>0</v>
      </c>
      <c r="M8" s="98">
        <f>IF(RES_hhdet_in_tes!M8=0,0,RES_hhdet_in_tes!M8*1000*11630/RES_hhdet_in_new!M5)</f>
        <v>0</v>
      </c>
      <c r="N8" s="98">
        <f>IF(RES_hhdet_in_tes!N8=0,0,RES_hhdet_in_tes!N8*1000*11630/RES_hhdet_in_new!N5)</f>
        <v>0</v>
      </c>
      <c r="O8" s="98">
        <f>IF(RES_hhdet_in_tes!O8=0,0,RES_hhdet_in_tes!O8*1000*11630/RES_hhdet_in_new!O5)</f>
        <v>0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0</v>
      </c>
      <c r="S8" s="98">
        <f>IF(RES_hhdet_in_tes!S8=0,0,RES_hhdet_in_tes!S8*1000*11630/RES_hhdet_in_new!S5)</f>
        <v>0</v>
      </c>
      <c r="T8" s="98">
        <f>IF(RES_hhdet_in_tes!T8=0,0,RES_hhdet_in_tes!T8*1000*11630/RES_hhdet_in_new!T5)</f>
        <v>0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0</v>
      </c>
      <c r="X8" s="98">
        <f>IF(RES_hhdet_in_tes!X8=0,0,RES_hhdet_in_tes!X8*1000*11630/RES_hhdet_in_new!X5)</f>
        <v>0</v>
      </c>
      <c r="Y8" s="98">
        <f>IF(RES_hhdet_in_tes!Y8=0,0,RES_hhdet_in_tes!Y8*1000*11630/RES_hhdet_in_new!Y5)</f>
        <v>0</v>
      </c>
      <c r="DA8" s="63" t="s">
        <v>4097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4098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4099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4100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4101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4102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4103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4104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4105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4106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4107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4108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4109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4110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4111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12089.345013635881</v>
      </c>
      <c r="E24" s="117">
        <f t="shared" si="7"/>
        <v>14040.233419260894</v>
      </c>
      <c r="F24" s="117">
        <f t="shared" si="7"/>
        <v>10805.563739662295</v>
      </c>
      <c r="G24" s="117">
        <f t="shared" si="7"/>
        <v>13678.865114327215</v>
      </c>
      <c r="H24" s="117">
        <f t="shared" si="7"/>
        <v>12197.801666127914</v>
      </c>
      <c r="I24" s="117">
        <f t="shared" si="7"/>
        <v>12687.865741469643</v>
      </c>
      <c r="J24" s="117">
        <f t="shared" si="7"/>
        <v>12031.429090802882</v>
      </c>
      <c r="K24" s="117">
        <f t="shared" si="7"/>
        <v>11864.179948976634</v>
      </c>
      <c r="L24" s="117">
        <f t="shared" si="7"/>
        <v>0</v>
      </c>
      <c r="M24" s="117">
        <f t="shared" si="7"/>
        <v>0</v>
      </c>
      <c r="N24" s="117">
        <f t="shared" si="7"/>
        <v>11861.117618309992</v>
      </c>
      <c r="O24" s="117">
        <f t="shared" si="7"/>
        <v>11040.447763561757</v>
      </c>
      <c r="P24" s="117">
        <f t="shared" si="7"/>
        <v>13852.413003070591</v>
      </c>
      <c r="Q24" s="117">
        <f t="shared" si="7"/>
        <v>0</v>
      </c>
      <c r="R24" s="117">
        <f t="shared" ref="R24:V24" si="8">R25+R28+R30+R39</f>
        <v>10259.294217561965</v>
      </c>
      <c r="S24" s="117">
        <f t="shared" si="8"/>
        <v>10186.325359758521</v>
      </c>
      <c r="T24" s="117">
        <f t="shared" si="8"/>
        <v>9720.8194643885927</v>
      </c>
      <c r="U24" s="117">
        <f t="shared" si="8"/>
        <v>9364.2400466001236</v>
      </c>
      <c r="V24" s="117">
        <f t="shared" si="8"/>
        <v>9149.6801899773018</v>
      </c>
      <c r="W24" s="117">
        <f t="shared" ref="W24:Y24" si="9">W25+W28+W30+W39</f>
        <v>8387.5061313490223</v>
      </c>
      <c r="X24" s="117">
        <f t="shared" si="9"/>
        <v>7384.259799663354</v>
      </c>
      <c r="Y24" s="117">
        <f t="shared" si="9"/>
        <v>6281.7573707432157</v>
      </c>
      <c r="DA24" s="129" t="s">
        <v>4112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11224.515973313923</v>
      </c>
      <c r="E25" s="122">
        <f t="shared" si="10"/>
        <v>13163.614728733413</v>
      </c>
      <c r="F25" s="122">
        <f t="shared" si="10"/>
        <v>9916.3467191657219</v>
      </c>
      <c r="G25" s="122">
        <f t="shared" si="10"/>
        <v>12749.516672748461</v>
      </c>
      <c r="H25" s="122">
        <f t="shared" si="10"/>
        <v>11246.328612135034</v>
      </c>
      <c r="I25" s="122">
        <f t="shared" si="10"/>
        <v>11751.067626217749</v>
      </c>
      <c r="J25" s="122">
        <f t="shared" si="10"/>
        <v>11157.936233068745</v>
      </c>
      <c r="K25" s="122">
        <f t="shared" si="10"/>
        <v>10937.604418663976</v>
      </c>
      <c r="L25" s="122">
        <f t="shared" si="10"/>
        <v>0</v>
      </c>
      <c r="M25" s="122">
        <f t="shared" si="10"/>
        <v>0</v>
      </c>
      <c r="N25" s="122">
        <f t="shared" si="10"/>
        <v>10887.119935990919</v>
      </c>
      <c r="O25" s="122">
        <f t="shared" si="10"/>
        <v>9986.0138937260417</v>
      </c>
      <c r="P25" s="122">
        <f t="shared" si="10"/>
        <v>12794.55583832605</v>
      </c>
      <c r="Q25" s="122">
        <f t="shared" si="10"/>
        <v>0</v>
      </c>
      <c r="R25" s="122">
        <f t="shared" ref="R25:V25" si="11">SUM(R26:R27)</f>
        <v>9047.333733893669</v>
      </c>
      <c r="S25" s="122">
        <f t="shared" si="11"/>
        <v>9014.9302957455056</v>
      </c>
      <c r="T25" s="122">
        <f t="shared" si="11"/>
        <v>8481.4834940581513</v>
      </c>
      <c r="U25" s="122">
        <f t="shared" si="11"/>
        <v>8137.983781447273</v>
      </c>
      <c r="V25" s="122">
        <f t="shared" si="11"/>
        <v>7953.0839170969102</v>
      </c>
      <c r="W25" s="122">
        <f t="shared" ref="W25:Y25" si="12">SUM(W26:W27)</f>
        <v>7122.8224023634521</v>
      </c>
      <c r="X25" s="122">
        <f t="shared" si="12"/>
        <v>6167.5111396066877</v>
      </c>
      <c r="Y25" s="122">
        <f t="shared" si="12"/>
        <v>5033.8445302221753</v>
      </c>
      <c r="DA25" s="130" t="s">
        <v>4113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10973.145906844042</v>
      </c>
      <c r="E26" s="98">
        <v>12875.584809382881</v>
      </c>
      <c r="F26" s="98">
        <v>9706.0508586846008</v>
      </c>
      <c r="G26" s="98">
        <v>12481.465761849027</v>
      </c>
      <c r="H26" s="98">
        <v>11016.412319999396</v>
      </c>
      <c r="I26" s="98">
        <v>11516.025037767024</v>
      </c>
      <c r="J26" s="98">
        <v>10938.114057903771</v>
      </c>
      <c r="K26" s="98">
        <v>10726.277859624426</v>
      </c>
      <c r="L26" s="98">
        <v>0</v>
      </c>
      <c r="M26" s="98">
        <v>0</v>
      </c>
      <c r="N26" s="98">
        <v>10682.099018841312</v>
      </c>
      <c r="O26" s="98">
        <v>9802.0876287580013</v>
      </c>
      <c r="P26" s="98">
        <v>12562.540797050218</v>
      </c>
      <c r="Q26" s="98">
        <v>0</v>
      </c>
      <c r="R26" s="98">
        <v>8886.0051797276301</v>
      </c>
      <c r="S26" s="98">
        <v>8856.2483319097519</v>
      </c>
      <c r="T26" s="98">
        <v>8332.8402138967194</v>
      </c>
      <c r="U26" s="98">
        <v>7995.155107855413</v>
      </c>
      <c r="V26" s="98">
        <v>7813.6490019091616</v>
      </c>
      <c r="W26" s="98">
        <v>6997.8641903652633</v>
      </c>
      <c r="X26" s="98">
        <v>6059.0652852951489</v>
      </c>
      <c r="Y26" s="98">
        <v>4945.3010850221599</v>
      </c>
      <c r="DA26" s="63" t="s">
        <v>4114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251.37006646988155</v>
      </c>
      <c r="E27" s="98">
        <v>288.02991935053342</v>
      </c>
      <c r="F27" s="98">
        <v>210.29586048112091</v>
      </c>
      <c r="G27" s="98">
        <v>268.05091089943295</v>
      </c>
      <c r="H27" s="98">
        <v>229.91629213563826</v>
      </c>
      <c r="I27" s="98">
        <v>235.04258845072599</v>
      </c>
      <c r="J27" s="98">
        <v>219.82217516497454</v>
      </c>
      <c r="K27" s="98">
        <v>211.32655903954955</v>
      </c>
      <c r="L27" s="98">
        <v>0</v>
      </c>
      <c r="M27" s="98">
        <v>0</v>
      </c>
      <c r="N27" s="98">
        <v>205.02091714960534</v>
      </c>
      <c r="O27" s="98">
        <v>183.92626496804027</v>
      </c>
      <c r="P27" s="98">
        <v>232.01504127583141</v>
      </c>
      <c r="Q27" s="98">
        <v>0</v>
      </c>
      <c r="R27" s="98">
        <v>161.32855416603829</v>
      </c>
      <c r="S27" s="98">
        <v>158.68196383575312</v>
      </c>
      <c r="T27" s="98">
        <v>148.64328016143131</v>
      </c>
      <c r="U27" s="98">
        <v>142.8286735918598</v>
      </c>
      <c r="V27" s="98">
        <v>139.4349151877482</v>
      </c>
      <c r="W27" s="98">
        <v>124.95821199818836</v>
      </c>
      <c r="X27" s="98">
        <v>108.44585431153894</v>
      </c>
      <c r="Y27" s="98">
        <v>88.543445200014986</v>
      </c>
      <c r="DA27" s="63" t="s">
        <v>4115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3.8698853636029344</v>
      </c>
      <c r="H28" s="122">
        <f t="shared" si="13"/>
        <v>7.0102570974828424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10.707729195463269</v>
      </c>
      <c r="O28" s="122">
        <f t="shared" si="13"/>
        <v>5.7256785976279323</v>
      </c>
      <c r="P28" s="122">
        <f t="shared" si="13"/>
        <v>7.0875984142107287</v>
      </c>
      <c r="Q28" s="122">
        <f t="shared" si="13"/>
        <v>0</v>
      </c>
      <c r="R28" s="122">
        <f t="shared" si="13"/>
        <v>0</v>
      </c>
      <c r="S28" s="122">
        <f t="shared" si="13"/>
        <v>8.9575651723297085</v>
      </c>
      <c r="T28" s="122">
        <f t="shared" si="13"/>
        <v>3.2712212214143825</v>
      </c>
      <c r="U28" s="122">
        <f t="shared" si="13"/>
        <v>4.0781034530537834</v>
      </c>
      <c r="V28" s="122">
        <f t="shared" si="13"/>
        <v>10.722654234792358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4116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0</v>
      </c>
      <c r="D29" s="98">
        <f>IF(RES_hhdet_in_tes!D29=0,0,RES_hhdet_in_tes!D29*1000*11630/RES_hhdet_in_new!D26)</f>
        <v>0</v>
      </c>
      <c r="E29" s="98">
        <f>IF(RES_hhdet_in_tes!E29=0,0,RES_hhdet_in_tes!E29*1000*11630/RES_hhdet_in_new!E26)</f>
        <v>0</v>
      </c>
      <c r="F29" s="98">
        <f>IF(RES_hhdet_in_tes!F29=0,0,RES_hhdet_in_tes!F29*1000*11630/RES_hhdet_in_new!F26)</f>
        <v>0</v>
      </c>
      <c r="G29" s="98">
        <f>IF(RES_hhdet_in_tes!G29=0,0,RES_hhdet_in_tes!G29*1000*11630/RES_hhdet_in_new!G26)</f>
        <v>3.8698853636029344</v>
      </c>
      <c r="H29" s="98">
        <f>IF(RES_hhdet_in_tes!H29=0,0,RES_hhdet_in_tes!H29*1000*11630/RES_hhdet_in_new!H26)</f>
        <v>7.0102570974828424</v>
      </c>
      <c r="I29" s="98">
        <f>IF(RES_hhdet_in_tes!I29=0,0,RES_hhdet_in_tes!I29*1000*11630/RES_hhdet_in_new!I26)</f>
        <v>0</v>
      </c>
      <c r="J29" s="98">
        <f>IF(RES_hhdet_in_tes!J29=0,0,RES_hhdet_in_tes!J29*1000*11630/RES_hhdet_in_new!J26)</f>
        <v>0</v>
      </c>
      <c r="K29" s="98">
        <f>IF(RES_hhdet_in_tes!K29=0,0,RES_hhdet_in_tes!K29*1000*11630/RES_hhdet_in_new!K26)</f>
        <v>0</v>
      </c>
      <c r="L29" s="98">
        <f>IF(RES_hhdet_in_tes!L29=0,0,RES_hhdet_in_tes!L29*1000*11630/RES_hhdet_in_new!L26)</f>
        <v>0</v>
      </c>
      <c r="M29" s="98">
        <f>IF(RES_hhdet_in_tes!M29=0,0,RES_hhdet_in_tes!M29*1000*11630/RES_hhdet_in_new!M26)</f>
        <v>0</v>
      </c>
      <c r="N29" s="98">
        <f>IF(RES_hhdet_in_tes!N29=0,0,RES_hhdet_in_tes!N29*1000*11630/RES_hhdet_in_new!N26)</f>
        <v>10.707729195463269</v>
      </c>
      <c r="O29" s="98">
        <f>IF(RES_hhdet_in_tes!O29=0,0,RES_hhdet_in_tes!O29*1000*11630/RES_hhdet_in_new!O26)</f>
        <v>5.7256785976279323</v>
      </c>
      <c r="P29" s="98">
        <f>IF(RES_hhdet_in_tes!P29=0,0,RES_hhdet_in_tes!P29*1000*11630/RES_hhdet_in_new!P26)</f>
        <v>7.0875984142107287</v>
      </c>
      <c r="Q29" s="98">
        <f>IF(RES_hhdet_in_tes!Q29=0,0,RES_hhdet_in_tes!Q29*1000*11630/RES_hhdet_in_new!Q26)</f>
        <v>0</v>
      </c>
      <c r="R29" s="98">
        <f>IF(RES_hhdet_in_tes!R29=0,0,RES_hhdet_in_tes!R29*1000*11630/RES_hhdet_in_new!R26)</f>
        <v>0</v>
      </c>
      <c r="S29" s="98">
        <f>IF(RES_hhdet_in_tes!S29=0,0,RES_hhdet_in_tes!S29*1000*11630/RES_hhdet_in_new!S26)</f>
        <v>8.9575651723297085</v>
      </c>
      <c r="T29" s="98">
        <f>IF(RES_hhdet_in_tes!T29=0,0,RES_hhdet_in_tes!T29*1000*11630/RES_hhdet_in_new!T26)</f>
        <v>3.2712212214143825</v>
      </c>
      <c r="U29" s="98">
        <f>IF(RES_hhdet_in_tes!U29=0,0,RES_hhdet_in_tes!U29*1000*11630/RES_hhdet_in_new!U26)</f>
        <v>4.0781034530537834</v>
      </c>
      <c r="V29" s="98">
        <f>IF(RES_hhdet_in_tes!V29=0,0,RES_hhdet_in_tes!V29*1000*11630/RES_hhdet_in_new!V26)</f>
        <v>10.722654234792358</v>
      </c>
      <c r="W29" s="98">
        <f>IF(RES_hhdet_in_tes!W29=0,0,RES_hhdet_in_tes!W29*1000*11630/RES_hhdet_in_new!W26)</f>
        <v>0</v>
      </c>
      <c r="X29" s="98">
        <f>IF(RES_hhdet_in_tes!X29=0,0,RES_hhdet_in_tes!X29*1000*11630/RES_hhdet_in_new!X26)</f>
        <v>0</v>
      </c>
      <c r="Y29" s="98">
        <f>IF(RES_hhdet_in_tes!Y29=0,0,RES_hhdet_in_tes!Y29*1000*11630/RES_hhdet_in_new!Y26)</f>
        <v>0</v>
      </c>
      <c r="DA29" s="63" t="s">
        <v>4117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740.0829455612901</v>
      </c>
      <c r="E30" s="122">
        <v>747.04482505301644</v>
      </c>
      <c r="F30" s="122">
        <v>753.74066502420726</v>
      </c>
      <c r="G30" s="122">
        <v>783.4576520901403</v>
      </c>
      <c r="H30" s="122">
        <v>798.2617683585139</v>
      </c>
      <c r="I30" s="122">
        <v>791.32139653426691</v>
      </c>
      <c r="J30" s="122">
        <v>734.55461193338874</v>
      </c>
      <c r="K30" s="122">
        <v>773.30985647292948</v>
      </c>
      <c r="L30" s="122">
        <v>0</v>
      </c>
      <c r="M30" s="122">
        <v>0</v>
      </c>
      <c r="N30" s="122">
        <v>792.98056925974981</v>
      </c>
      <c r="O30" s="122">
        <v>861.32273512806125</v>
      </c>
      <c r="P30" s="122">
        <v>863.73250919307486</v>
      </c>
      <c r="Q30" s="122">
        <v>0</v>
      </c>
      <c r="R30" s="122">
        <v>1008.8835865965904</v>
      </c>
      <c r="S30" s="122">
        <v>942.36549192470852</v>
      </c>
      <c r="T30" s="122">
        <v>1003.3223721535549</v>
      </c>
      <c r="U30" s="122">
        <v>988.55114829618685</v>
      </c>
      <c r="V30" s="122">
        <v>949.80286335908568</v>
      </c>
      <c r="W30" s="122">
        <v>1027.1030540664465</v>
      </c>
      <c r="X30" s="122">
        <v>986.51804507397469</v>
      </c>
      <c r="Y30" s="122">
        <v>1014.8323364633467</v>
      </c>
      <c r="DA30" s="130" t="s">
        <v>4118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734.16173078778058</v>
      </c>
      <c r="E31" s="98">
        <v>856.58313137555831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1130.8106559483626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4119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4120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4121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4122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740.12049054562249</v>
      </c>
      <c r="E35" s="101">
        <v>746.0394506762658</v>
      </c>
      <c r="F35" s="101">
        <v>753.74143118004804</v>
      </c>
      <c r="G35" s="101">
        <v>783.4578869736149</v>
      </c>
      <c r="H35" s="101">
        <v>798.26176399967642</v>
      </c>
      <c r="I35" s="101">
        <v>791.20822714709141</v>
      </c>
      <c r="J35" s="101">
        <v>734.497014575859</v>
      </c>
      <c r="K35" s="101">
        <v>773.30985647292948</v>
      </c>
      <c r="L35" s="101">
        <v>0</v>
      </c>
      <c r="M35" s="101">
        <v>0</v>
      </c>
      <c r="N35" s="101">
        <v>793.00322888901826</v>
      </c>
      <c r="O35" s="101">
        <v>861.35018432990432</v>
      </c>
      <c r="P35" s="101">
        <v>862.23345348862244</v>
      </c>
      <c r="Q35" s="101">
        <v>0</v>
      </c>
      <c r="R35" s="101">
        <v>1008.8533564228929</v>
      </c>
      <c r="S35" s="101">
        <v>942.35750319904605</v>
      </c>
      <c r="T35" s="101">
        <v>1003.3308777638663</v>
      </c>
      <c r="U35" s="101">
        <v>988.57146235800246</v>
      </c>
      <c r="V35" s="101">
        <v>949.82306791058295</v>
      </c>
      <c r="W35" s="101">
        <v>1027.1082837125427</v>
      </c>
      <c r="X35" s="101">
        <v>986.50158015199418</v>
      </c>
      <c r="Y35" s="101">
        <v>1014.8247769903868</v>
      </c>
      <c r="DA35" s="131" t="s">
        <v>4123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740.13448622002818</v>
      </c>
      <c r="E36" s="104">
        <v>746.0447285366289</v>
      </c>
      <c r="F36" s="104">
        <v>753.73256566246243</v>
      </c>
      <c r="G36" s="104">
        <v>783.45553813886863</v>
      </c>
      <c r="H36" s="104">
        <v>798.26180845982003</v>
      </c>
      <c r="I36" s="104">
        <v>791.47392918654657</v>
      </c>
      <c r="J36" s="104">
        <v>734.79652083501423</v>
      </c>
      <c r="K36" s="104">
        <v>0</v>
      </c>
      <c r="L36" s="104">
        <v>0</v>
      </c>
      <c r="M36" s="104">
        <v>0</v>
      </c>
      <c r="N36" s="104">
        <v>792.83554763243114</v>
      </c>
      <c r="O36" s="104">
        <v>861.15529499681838</v>
      </c>
      <c r="P36" s="104">
        <v>862.22524577653098</v>
      </c>
      <c r="Q36" s="104">
        <v>0</v>
      </c>
      <c r="R36" s="104">
        <v>1009.1153512616038</v>
      </c>
      <c r="S36" s="104">
        <v>942.42940173000966</v>
      </c>
      <c r="T36" s="104">
        <v>1003.2525046402817</v>
      </c>
      <c r="U36" s="104">
        <v>988.38678906876964</v>
      </c>
      <c r="V36" s="104">
        <v>949.65694159827274</v>
      </c>
      <c r="W36" s="104">
        <v>1027.0664465437721</v>
      </c>
      <c r="X36" s="104">
        <v>986.62781122051081</v>
      </c>
      <c r="Y36" s="104">
        <v>1014.9041514564667</v>
      </c>
      <c r="DA36" s="132" t="s">
        <v>4124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506.38663430150439</v>
      </c>
      <c r="E37" s="98">
        <v>488.9812281805967</v>
      </c>
      <c r="F37" s="98">
        <v>496.95103988093689</v>
      </c>
      <c r="G37" s="98">
        <v>471.10878188105772</v>
      </c>
      <c r="H37" s="98">
        <v>497.54066422027756</v>
      </c>
      <c r="I37" s="98">
        <v>487.09995097422751</v>
      </c>
      <c r="J37" s="98">
        <v>448.31686950826645</v>
      </c>
      <c r="K37" s="98">
        <v>0</v>
      </c>
      <c r="L37" s="98">
        <v>0</v>
      </c>
      <c r="M37" s="98">
        <v>0</v>
      </c>
      <c r="N37" s="98">
        <v>464.2201473762928</v>
      </c>
      <c r="O37" s="98">
        <v>531.01885906221082</v>
      </c>
      <c r="P37" s="98">
        <v>533.58666419184306</v>
      </c>
      <c r="Q37" s="98">
        <v>0</v>
      </c>
      <c r="R37" s="98">
        <v>683.66298243269205</v>
      </c>
      <c r="S37" s="98">
        <v>621.64851024641325</v>
      </c>
      <c r="T37" s="98">
        <v>688.96989998546246</v>
      </c>
      <c r="U37" s="98">
        <v>683.33908182154767</v>
      </c>
      <c r="V37" s="98">
        <v>653.29801952818855</v>
      </c>
      <c r="W37" s="98">
        <v>740.89086229852001</v>
      </c>
      <c r="X37" s="98">
        <v>715.63007500104231</v>
      </c>
      <c r="Y37" s="98">
        <v>741.9507429555772</v>
      </c>
      <c r="DA37" s="63" t="s">
        <v>4125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233.74785191852385</v>
      </c>
      <c r="E38" s="98">
        <v>257.06350035603219</v>
      </c>
      <c r="F38" s="98">
        <v>256.7815257815256</v>
      </c>
      <c r="G38" s="98">
        <v>312.34675625781091</v>
      </c>
      <c r="H38" s="98">
        <v>300.72114423954258</v>
      </c>
      <c r="I38" s="98">
        <v>304.37397821231917</v>
      </c>
      <c r="J38" s="98">
        <v>286.47965132674778</v>
      </c>
      <c r="K38" s="98">
        <v>0</v>
      </c>
      <c r="L38" s="98">
        <v>0</v>
      </c>
      <c r="M38" s="98">
        <v>0</v>
      </c>
      <c r="N38" s="98">
        <v>328.61540025613834</v>
      </c>
      <c r="O38" s="98">
        <v>330.13643593460768</v>
      </c>
      <c r="P38" s="98">
        <v>328.63858158468793</v>
      </c>
      <c r="Q38" s="98">
        <v>0</v>
      </c>
      <c r="R38" s="98">
        <v>325.45236882891191</v>
      </c>
      <c r="S38" s="98">
        <v>320.78089148359658</v>
      </c>
      <c r="T38" s="98">
        <v>314.28260465481941</v>
      </c>
      <c r="U38" s="98">
        <v>305.04770724722209</v>
      </c>
      <c r="V38" s="98">
        <v>296.35892207008396</v>
      </c>
      <c r="W38" s="98">
        <v>286.17558424525214</v>
      </c>
      <c r="X38" s="98">
        <v>270.99773621946844</v>
      </c>
      <c r="Y38" s="98">
        <v>272.95340850088957</v>
      </c>
      <c r="DA38" s="63" t="s">
        <v>4126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124.74609476066905</v>
      </c>
      <c r="E39" s="122">
        <v>129.57386547446444</v>
      </c>
      <c r="F39" s="122">
        <v>135.47635547236601</v>
      </c>
      <c r="G39" s="122">
        <v>142.02090412500877</v>
      </c>
      <c r="H39" s="122">
        <v>146.20102853688331</v>
      </c>
      <c r="I39" s="122">
        <v>145.47671871762648</v>
      </c>
      <c r="J39" s="122">
        <v>138.93824580074721</v>
      </c>
      <c r="K39" s="122">
        <v>153.26567383972852</v>
      </c>
      <c r="L39" s="122">
        <v>0</v>
      </c>
      <c r="M39" s="122">
        <v>0</v>
      </c>
      <c r="N39" s="122">
        <v>170.30938386386117</v>
      </c>
      <c r="O39" s="122">
        <v>187.38545611002453</v>
      </c>
      <c r="P39" s="122">
        <v>187.03705713725449</v>
      </c>
      <c r="Q39" s="122">
        <v>0</v>
      </c>
      <c r="R39" s="122">
        <v>203.07689707170553</v>
      </c>
      <c r="S39" s="122">
        <v>220.07200691597549</v>
      </c>
      <c r="T39" s="122">
        <v>232.74237695547342</v>
      </c>
      <c r="U39" s="122">
        <v>233.62701340361036</v>
      </c>
      <c r="V39" s="122">
        <v>236.07075528651379</v>
      </c>
      <c r="W39" s="122">
        <v>237.58067491912303</v>
      </c>
      <c r="X39" s="122">
        <v>230.23061498269138</v>
      </c>
      <c r="Y39" s="122">
        <v>233.08050405769322</v>
      </c>
      <c r="DA39" s="130" t="s">
        <v>4127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4128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124.74609476066905</v>
      </c>
      <c r="E41" s="33">
        <v>129.57386547446444</v>
      </c>
      <c r="F41" s="33">
        <v>135.47635547236601</v>
      </c>
      <c r="G41" s="33">
        <v>142.02090412500877</v>
      </c>
      <c r="H41" s="33">
        <v>146.20102853688331</v>
      </c>
      <c r="I41" s="33">
        <v>145.47671871762648</v>
      </c>
      <c r="J41" s="33">
        <v>138.93824580074721</v>
      </c>
      <c r="K41" s="33">
        <v>153.26567383972852</v>
      </c>
      <c r="L41" s="33">
        <v>0</v>
      </c>
      <c r="M41" s="33">
        <v>0</v>
      </c>
      <c r="N41" s="33">
        <v>170.30938386386117</v>
      </c>
      <c r="O41" s="33">
        <v>187.38545611002453</v>
      </c>
      <c r="P41" s="33">
        <v>187.03705713725449</v>
      </c>
      <c r="Q41" s="33">
        <v>0</v>
      </c>
      <c r="R41" s="33">
        <v>203.07689707170553</v>
      </c>
      <c r="S41" s="33">
        <v>220.07200691597549</v>
      </c>
      <c r="T41" s="33">
        <v>232.74237695547342</v>
      </c>
      <c r="U41" s="33">
        <v>233.62701340361036</v>
      </c>
      <c r="V41" s="33">
        <v>236.07075528651379</v>
      </c>
      <c r="W41" s="33">
        <v>237.58067491912303</v>
      </c>
      <c r="X41" s="33">
        <v>230.23061498269138</v>
      </c>
      <c r="Y41" s="33">
        <v>233.08050405769322</v>
      </c>
      <c r="DA41" s="60" t="s">
        <v>4129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11869.166178317393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14352.860354803222</v>
      </c>
      <c r="H43" s="117">
        <f t="shared" si="14"/>
        <v>12019.585376496259</v>
      </c>
      <c r="I43" s="117">
        <f t="shared" si="14"/>
        <v>11262.322863092348</v>
      </c>
      <c r="J43" s="117">
        <f t="shared" si="14"/>
        <v>11509.920175081877</v>
      </c>
      <c r="K43" s="117">
        <f t="shared" si="14"/>
        <v>11802.785580866104</v>
      </c>
      <c r="L43" s="117">
        <f t="shared" si="14"/>
        <v>12098.789692484874</v>
      </c>
      <c r="M43" s="117">
        <f t="shared" si="14"/>
        <v>11646.671401054318</v>
      </c>
      <c r="N43" s="117">
        <f t="shared" si="14"/>
        <v>12519.994607502855</v>
      </c>
      <c r="O43" s="117">
        <f t="shared" si="14"/>
        <v>12751.755428125041</v>
      </c>
      <c r="P43" s="117">
        <f t="shared" si="14"/>
        <v>11234.195577687517</v>
      </c>
      <c r="Q43" s="117">
        <f t="shared" si="14"/>
        <v>11260.574364742621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9074.6940242016717</v>
      </c>
      <c r="U43" s="117">
        <f t="shared" si="15"/>
        <v>8507.0708629831206</v>
      </c>
      <c r="V43" s="117">
        <f t="shared" si="15"/>
        <v>8787.8886995406046</v>
      </c>
      <c r="W43" s="117">
        <f t="shared" ref="W43:Y43" si="16">W44+W47+W49+W58</f>
        <v>8778.8277513886133</v>
      </c>
      <c r="X43" s="117">
        <f t="shared" si="16"/>
        <v>0</v>
      </c>
      <c r="Y43" s="117">
        <f t="shared" si="16"/>
        <v>0</v>
      </c>
      <c r="DA43" s="129" t="s">
        <v>4130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10996.411542968399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13327.369344618744</v>
      </c>
      <c r="H44" s="122">
        <f t="shared" si="17"/>
        <v>11074.231111941317</v>
      </c>
      <c r="I44" s="122">
        <f t="shared" si="17"/>
        <v>10357.450770735244</v>
      </c>
      <c r="J44" s="122">
        <f t="shared" si="17"/>
        <v>10623.094625904643</v>
      </c>
      <c r="K44" s="122">
        <f t="shared" si="17"/>
        <v>10851.771426075791</v>
      </c>
      <c r="L44" s="122">
        <f t="shared" si="17"/>
        <v>11250.186108307666</v>
      </c>
      <c r="M44" s="122">
        <f t="shared" si="17"/>
        <v>10726.238001978454</v>
      </c>
      <c r="N44" s="122">
        <f t="shared" si="17"/>
        <v>11568.308264902724</v>
      </c>
      <c r="O44" s="122">
        <f t="shared" si="17"/>
        <v>11674.683634469735</v>
      </c>
      <c r="P44" s="122">
        <f t="shared" si="17"/>
        <v>10163.301306110665</v>
      </c>
      <c r="Q44" s="122">
        <f t="shared" si="17"/>
        <v>10084.157914579333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7862.3392177305022</v>
      </c>
      <c r="U44" s="122">
        <f t="shared" si="18"/>
        <v>7276.7911720141419</v>
      </c>
      <c r="V44" s="122">
        <f t="shared" si="18"/>
        <v>7558.9964477785097</v>
      </c>
      <c r="W44" s="122">
        <f t="shared" ref="W44:Y44" si="19">SUM(W45:W46)</f>
        <v>7550.6618140278078</v>
      </c>
      <c r="X44" s="122">
        <f t="shared" si="19"/>
        <v>0</v>
      </c>
      <c r="Y44" s="122">
        <f t="shared" si="19"/>
        <v>0</v>
      </c>
      <c r="DA44" s="130" t="s">
        <v>4131</v>
      </c>
    </row>
    <row r="45" spans="1:105" ht="12" customHeight="1" x14ac:dyDescent="0.25">
      <c r="A45" s="97" t="s">
        <v>211</v>
      </c>
      <c r="B45" s="98"/>
      <c r="C45" s="98">
        <v>10743.434830904125</v>
      </c>
      <c r="D45" s="98">
        <v>0</v>
      </c>
      <c r="E45" s="98">
        <v>0</v>
      </c>
      <c r="F45" s="98">
        <v>0</v>
      </c>
      <c r="G45" s="98">
        <v>13047.169429248297</v>
      </c>
      <c r="H45" s="98">
        <v>10847.833125245168</v>
      </c>
      <c r="I45" s="98">
        <v>10150.283037867031</v>
      </c>
      <c r="J45" s="98">
        <v>10413.809349589037</v>
      </c>
      <c r="K45" s="98">
        <v>10642.103254950214</v>
      </c>
      <c r="L45" s="98">
        <v>11034.143059869986</v>
      </c>
      <c r="M45" s="98">
        <v>10523.034132302382</v>
      </c>
      <c r="N45" s="98">
        <v>11350.459542349467</v>
      </c>
      <c r="O45" s="98">
        <v>11459.654797295714</v>
      </c>
      <c r="P45" s="98">
        <v>9979.0011395529109</v>
      </c>
      <c r="Q45" s="98">
        <v>9902.9693371372377</v>
      </c>
      <c r="R45" s="98">
        <v>0</v>
      </c>
      <c r="S45" s="98">
        <v>0</v>
      </c>
      <c r="T45" s="98">
        <v>7724.546826589959</v>
      </c>
      <c r="U45" s="98">
        <v>7149.0771756464937</v>
      </c>
      <c r="V45" s="98">
        <v>7426.4707458511475</v>
      </c>
      <c r="W45" s="98">
        <v>7418.1978627476465</v>
      </c>
      <c r="X45" s="98">
        <v>0</v>
      </c>
      <c r="Y45" s="98">
        <v>0</v>
      </c>
      <c r="DA45" s="63" t="s">
        <v>4132</v>
      </c>
    </row>
    <row r="46" spans="1:105" ht="12" customHeight="1" x14ac:dyDescent="0.25">
      <c r="A46" s="97" t="s">
        <v>53</v>
      </c>
      <c r="B46" s="98"/>
      <c r="C46" s="98">
        <v>252.97671206427412</v>
      </c>
      <c r="D46" s="98">
        <v>0</v>
      </c>
      <c r="E46" s="98">
        <v>0</v>
      </c>
      <c r="F46" s="98">
        <v>0</v>
      </c>
      <c r="G46" s="98">
        <v>280.19991537044785</v>
      </c>
      <c r="H46" s="98">
        <v>226.39798669614956</v>
      </c>
      <c r="I46" s="98">
        <v>207.16773286821245</v>
      </c>
      <c r="J46" s="98">
        <v>209.28527631560652</v>
      </c>
      <c r="K46" s="98">
        <v>209.66817112557666</v>
      </c>
      <c r="L46" s="98">
        <v>216.04304843767986</v>
      </c>
      <c r="M46" s="98">
        <v>203.20386967607269</v>
      </c>
      <c r="N46" s="98">
        <v>217.84872255325681</v>
      </c>
      <c r="O46" s="98">
        <v>215.02883717402059</v>
      </c>
      <c r="P46" s="98">
        <v>184.30016655775418</v>
      </c>
      <c r="Q46" s="98">
        <v>181.18857744209581</v>
      </c>
      <c r="R46" s="98">
        <v>0</v>
      </c>
      <c r="S46" s="98">
        <v>0</v>
      </c>
      <c r="T46" s="98">
        <v>137.79239114054343</v>
      </c>
      <c r="U46" s="98">
        <v>127.71399636764794</v>
      </c>
      <c r="V46" s="98">
        <v>132.5257019273626</v>
      </c>
      <c r="W46" s="98">
        <v>132.46395128016113</v>
      </c>
      <c r="X46" s="98">
        <v>0</v>
      </c>
      <c r="Y46" s="98">
        <v>0</v>
      </c>
      <c r="DA46" s="63" t="s">
        <v>4133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0.9283341256151596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2.7496553899284004</v>
      </c>
      <c r="H47" s="122">
        <f t="shared" si="20"/>
        <v>3.3728595469021223</v>
      </c>
      <c r="I47" s="122">
        <f t="shared" si="20"/>
        <v>3.3121765725922963</v>
      </c>
      <c r="J47" s="122">
        <f t="shared" si="20"/>
        <v>0</v>
      </c>
      <c r="K47" s="122">
        <f t="shared" si="20"/>
        <v>2.3364832760136967</v>
      </c>
      <c r="L47" s="122">
        <f t="shared" si="20"/>
        <v>5.8937480813428111</v>
      </c>
      <c r="M47" s="122">
        <f t="shared" si="20"/>
        <v>4.4738734355806313</v>
      </c>
      <c r="N47" s="122">
        <f t="shared" si="20"/>
        <v>6.7728883311795762</v>
      </c>
      <c r="O47" s="122">
        <f t="shared" si="20"/>
        <v>3.7956250362752493</v>
      </c>
      <c r="P47" s="122">
        <f t="shared" si="20"/>
        <v>7.4475861846109161</v>
      </c>
      <c r="Q47" s="122">
        <f t="shared" si="20"/>
        <v>4.1952483462288681</v>
      </c>
      <c r="R47" s="122">
        <f t="shared" si="20"/>
        <v>0</v>
      </c>
      <c r="S47" s="122">
        <f t="shared" si="20"/>
        <v>0</v>
      </c>
      <c r="T47" s="122">
        <f t="shared" si="20"/>
        <v>2.9787355592643916</v>
      </c>
      <c r="U47" s="122">
        <f t="shared" si="20"/>
        <v>4.652294542661175</v>
      </c>
      <c r="V47" s="122">
        <f t="shared" si="20"/>
        <v>9.1904729664216376</v>
      </c>
      <c r="W47" s="122">
        <f t="shared" si="20"/>
        <v>2.1806625460295157</v>
      </c>
      <c r="X47" s="122">
        <f t="shared" si="20"/>
        <v>0</v>
      </c>
      <c r="Y47" s="122">
        <f t="shared" si="20"/>
        <v>0</v>
      </c>
      <c r="DA47" s="130" t="s">
        <v>4134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0.9283341256151596</v>
      </c>
      <c r="D48" s="98">
        <f>IF(RES_hhdet_in_tes!D48=0,0,RES_hhdet_in_tes!D48*1000*11630/RES_hhdet_in_new!D45)</f>
        <v>0</v>
      </c>
      <c r="E48" s="98">
        <f>IF(RES_hhdet_in_tes!E48=0,0,RES_hhdet_in_tes!E48*1000*11630/RES_hhdet_in_new!E45)</f>
        <v>0</v>
      </c>
      <c r="F48" s="98">
        <f>IF(RES_hhdet_in_tes!F48=0,0,RES_hhdet_in_tes!F48*1000*11630/RES_hhdet_in_new!F45)</f>
        <v>0</v>
      </c>
      <c r="G48" s="98">
        <f>IF(RES_hhdet_in_tes!G48=0,0,RES_hhdet_in_tes!G48*1000*11630/RES_hhdet_in_new!G45)</f>
        <v>2.7496553899284004</v>
      </c>
      <c r="H48" s="98">
        <f>IF(RES_hhdet_in_tes!H48=0,0,RES_hhdet_in_tes!H48*1000*11630/RES_hhdet_in_new!H45)</f>
        <v>3.3728595469021223</v>
      </c>
      <c r="I48" s="98">
        <f>IF(RES_hhdet_in_tes!I48=0,0,RES_hhdet_in_tes!I48*1000*11630/RES_hhdet_in_new!I45)</f>
        <v>3.3121765725922963</v>
      </c>
      <c r="J48" s="98">
        <f>IF(RES_hhdet_in_tes!J48=0,0,RES_hhdet_in_tes!J48*1000*11630/RES_hhdet_in_new!J45)</f>
        <v>0</v>
      </c>
      <c r="K48" s="98">
        <f>IF(RES_hhdet_in_tes!K48=0,0,RES_hhdet_in_tes!K48*1000*11630/RES_hhdet_in_new!K45)</f>
        <v>2.3364832760136967</v>
      </c>
      <c r="L48" s="98">
        <f>IF(RES_hhdet_in_tes!L48=0,0,RES_hhdet_in_tes!L48*1000*11630/RES_hhdet_in_new!L45)</f>
        <v>5.8937480813428111</v>
      </c>
      <c r="M48" s="98">
        <f>IF(RES_hhdet_in_tes!M48=0,0,RES_hhdet_in_tes!M48*1000*11630/RES_hhdet_in_new!M45)</f>
        <v>4.4738734355806313</v>
      </c>
      <c r="N48" s="98">
        <f>IF(RES_hhdet_in_tes!N48=0,0,RES_hhdet_in_tes!N48*1000*11630/RES_hhdet_in_new!N45)</f>
        <v>6.7728883311795762</v>
      </c>
      <c r="O48" s="98">
        <f>IF(RES_hhdet_in_tes!O48=0,0,RES_hhdet_in_tes!O48*1000*11630/RES_hhdet_in_new!O45)</f>
        <v>3.7956250362752493</v>
      </c>
      <c r="P48" s="98">
        <f>IF(RES_hhdet_in_tes!P48=0,0,RES_hhdet_in_tes!P48*1000*11630/RES_hhdet_in_new!P45)</f>
        <v>7.4475861846109161</v>
      </c>
      <c r="Q48" s="98">
        <f>IF(RES_hhdet_in_tes!Q48=0,0,RES_hhdet_in_tes!Q48*1000*11630/RES_hhdet_in_new!Q45)</f>
        <v>4.1952483462288681</v>
      </c>
      <c r="R48" s="98">
        <f>IF(RES_hhdet_in_tes!R48=0,0,RES_hhdet_in_tes!R48*1000*11630/RES_hhdet_in_new!R45)</f>
        <v>0</v>
      </c>
      <c r="S48" s="98">
        <f>IF(RES_hhdet_in_tes!S48=0,0,RES_hhdet_in_tes!S48*1000*11630/RES_hhdet_in_new!S45)</f>
        <v>0</v>
      </c>
      <c r="T48" s="98">
        <f>IF(RES_hhdet_in_tes!T48=0,0,RES_hhdet_in_tes!T48*1000*11630/RES_hhdet_in_new!T45)</f>
        <v>2.9787355592643916</v>
      </c>
      <c r="U48" s="98">
        <f>IF(RES_hhdet_in_tes!U48=0,0,RES_hhdet_in_tes!U48*1000*11630/RES_hhdet_in_new!U45)</f>
        <v>4.652294542661175</v>
      </c>
      <c r="V48" s="98">
        <f>IF(RES_hhdet_in_tes!V48=0,0,RES_hhdet_in_tes!V48*1000*11630/RES_hhdet_in_new!V45)</f>
        <v>9.1904729664216376</v>
      </c>
      <c r="W48" s="98">
        <f>IF(RES_hhdet_in_tes!W48=0,0,RES_hhdet_in_tes!W48*1000*11630/RES_hhdet_in_new!W45)</f>
        <v>2.1806625460295157</v>
      </c>
      <c r="X48" s="98">
        <f>IF(RES_hhdet_in_tes!X48=0,0,RES_hhdet_in_tes!X48*1000*11630/RES_hhdet_in_new!X45)</f>
        <v>0</v>
      </c>
      <c r="Y48" s="98">
        <f>IF(RES_hhdet_in_tes!Y48=0,0,RES_hhdet_in_tes!Y48*1000*11630/RES_hhdet_in_new!Y45)</f>
        <v>0</v>
      </c>
      <c r="DA48" s="63" t="s">
        <v>4135</v>
      </c>
    </row>
    <row r="49" spans="1:105" ht="12" customHeight="1" x14ac:dyDescent="0.25">
      <c r="A49" s="121" t="s">
        <v>55</v>
      </c>
      <c r="B49" s="122"/>
      <c r="C49" s="122">
        <v>749.19163364625308</v>
      </c>
      <c r="D49" s="122">
        <v>0</v>
      </c>
      <c r="E49" s="122">
        <v>0</v>
      </c>
      <c r="F49" s="122">
        <v>0</v>
      </c>
      <c r="G49" s="122">
        <v>880.72045066953888</v>
      </c>
      <c r="H49" s="122">
        <v>795.78037647115707</v>
      </c>
      <c r="I49" s="122">
        <v>756.08319706688633</v>
      </c>
      <c r="J49" s="122">
        <v>747.88730337648587</v>
      </c>
      <c r="K49" s="122">
        <v>795.41199767456908</v>
      </c>
      <c r="L49" s="122">
        <v>677.64564756476238</v>
      </c>
      <c r="M49" s="122">
        <v>749.80763133596486</v>
      </c>
      <c r="N49" s="122">
        <v>774.60407040508926</v>
      </c>
      <c r="O49" s="122">
        <v>885.89071250900702</v>
      </c>
      <c r="P49" s="122">
        <v>876.40962825498457</v>
      </c>
      <c r="Q49" s="122">
        <v>969.33100734891309</v>
      </c>
      <c r="R49" s="122">
        <v>0</v>
      </c>
      <c r="S49" s="122">
        <v>0</v>
      </c>
      <c r="T49" s="122">
        <v>976.63369395643213</v>
      </c>
      <c r="U49" s="122">
        <v>992.00038302270798</v>
      </c>
      <c r="V49" s="122">
        <v>983.63102350915938</v>
      </c>
      <c r="W49" s="122">
        <v>988.40459989565272</v>
      </c>
      <c r="X49" s="122">
        <v>0</v>
      </c>
      <c r="Y49" s="122">
        <v>0</v>
      </c>
      <c r="DA49" s="130" t="s">
        <v>4136</v>
      </c>
    </row>
    <row r="50" spans="1:105" ht="12" customHeight="1" x14ac:dyDescent="0.25">
      <c r="A50" s="97" t="s">
        <v>138</v>
      </c>
      <c r="B50" s="98"/>
      <c r="C50" s="98">
        <v>751.12903634078043</v>
      </c>
      <c r="D50" s="98">
        <v>0</v>
      </c>
      <c r="E50" s="98">
        <v>0</v>
      </c>
      <c r="F50" s="98">
        <v>0</v>
      </c>
      <c r="G50" s="98">
        <v>905.70547193739242</v>
      </c>
      <c r="H50" s="98">
        <v>776.34280378096844</v>
      </c>
      <c r="I50" s="98">
        <v>753.24957320930696</v>
      </c>
      <c r="J50" s="98">
        <v>747.88730337648587</v>
      </c>
      <c r="K50" s="98">
        <v>795.41199767456908</v>
      </c>
      <c r="L50" s="98">
        <v>676.35354558415168</v>
      </c>
      <c r="M50" s="98">
        <v>747.54129530406283</v>
      </c>
      <c r="N50" s="98">
        <v>773.88961409497199</v>
      </c>
      <c r="O50" s="98">
        <v>887.06313878310391</v>
      </c>
      <c r="P50" s="98">
        <v>881.41952633024948</v>
      </c>
      <c r="Q50" s="98">
        <v>984.19683128092379</v>
      </c>
      <c r="R50" s="98">
        <v>0</v>
      </c>
      <c r="S50" s="98">
        <v>0</v>
      </c>
      <c r="T50" s="98">
        <v>942.98904043968366</v>
      </c>
      <c r="U50" s="98">
        <v>1003.7916595478814</v>
      </c>
      <c r="V50" s="98">
        <v>1173.926114329133</v>
      </c>
      <c r="W50" s="98">
        <v>847.74094855734688</v>
      </c>
      <c r="X50" s="98">
        <v>0</v>
      </c>
      <c r="Y50" s="98">
        <v>0</v>
      </c>
      <c r="DA50" s="63" t="s">
        <v>4137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905.8813981797482</v>
      </c>
      <c r="H51" s="98">
        <v>0</v>
      </c>
      <c r="I51" s="98">
        <v>753.44014161755535</v>
      </c>
      <c r="J51" s="98">
        <v>0</v>
      </c>
      <c r="K51" s="98">
        <v>0</v>
      </c>
      <c r="L51" s="98">
        <v>0</v>
      </c>
      <c r="M51" s="98">
        <v>747.23081567798476</v>
      </c>
      <c r="N51" s="98">
        <v>773.69846065742161</v>
      </c>
      <c r="O51" s="98">
        <v>886.66055393222371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1173.3786755962881</v>
      </c>
      <c r="W51" s="98">
        <v>0</v>
      </c>
      <c r="X51" s="98">
        <v>0</v>
      </c>
      <c r="Y51" s="98">
        <v>0</v>
      </c>
      <c r="DA51" s="63" t="s">
        <v>4138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544.88768123339412</v>
      </c>
      <c r="H52" s="101">
        <v>0</v>
      </c>
      <c r="I52" s="101">
        <v>463.6275085857971</v>
      </c>
      <c r="J52" s="101">
        <v>0</v>
      </c>
      <c r="K52" s="101">
        <v>0</v>
      </c>
      <c r="L52" s="101">
        <v>0</v>
      </c>
      <c r="M52" s="101">
        <v>440.53620566441487</v>
      </c>
      <c r="N52" s="101">
        <v>453.01955150076668</v>
      </c>
      <c r="O52" s="101">
        <v>546.77904978422055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807.21488585620887</v>
      </c>
      <c r="W52" s="101">
        <v>0</v>
      </c>
      <c r="X52" s="101">
        <v>0</v>
      </c>
      <c r="Y52" s="101">
        <v>0</v>
      </c>
      <c r="DA52" s="131" t="s">
        <v>4139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360.99371694635403</v>
      </c>
      <c r="H53" s="104">
        <v>0</v>
      </c>
      <c r="I53" s="104">
        <v>289.81263303175837</v>
      </c>
      <c r="J53" s="104">
        <v>0</v>
      </c>
      <c r="K53" s="104">
        <v>0</v>
      </c>
      <c r="L53" s="104">
        <v>0</v>
      </c>
      <c r="M53" s="104">
        <v>306.69461001356996</v>
      </c>
      <c r="N53" s="104">
        <v>320.67890915665487</v>
      </c>
      <c r="O53" s="104">
        <v>339.88150414800327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366.16378974007927</v>
      </c>
      <c r="W53" s="104">
        <v>0</v>
      </c>
      <c r="X53" s="104">
        <v>0</v>
      </c>
      <c r="Y53" s="104">
        <v>0</v>
      </c>
      <c r="DA53" s="132" t="s">
        <v>4140</v>
      </c>
    </row>
    <row r="54" spans="1:105" ht="12" customHeight="1" x14ac:dyDescent="0.25">
      <c r="A54" s="106" t="s">
        <v>122</v>
      </c>
      <c r="B54" s="101"/>
      <c r="C54" s="101">
        <v>744.5096398388863</v>
      </c>
      <c r="D54" s="101">
        <v>0</v>
      </c>
      <c r="E54" s="101">
        <v>0</v>
      </c>
      <c r="F54" s="101">
        <v>0</v>
      </c>
      <c r="G54" s="101">
        <v>783.45788697361456</v>
      </c>
      <c r="H54" s="101">
        <v>798.26176399967653</v>
      </c>
      <c r="I54" s="101">
        <v>791.20822714709163</v>
      </c>
      <c r="J54" s="101">
        <v>0</v>
      </c>
      <c r="K54" s="101">
        <v>0</v>
      </c>
      <c r="L54" s="101">
        <v>770.7675991182499</v>
      </c>
      <c r="M54" s="101">
        <v>798.1685816161264</v>
      </c>
      <c r="N54" s="101">
        <v>793.00322888901837</v>
      </c>
      <c r="O54" s="101">
        <v>861.35018432990455</v>
      </c>
      <c r="P54" s="101">
        <v>862.23345348862256</v>
      </c>
      <c r="Q54" s="101">
        <v>932.36880276440831</v>
      </c>
      <c r="R54" s="101">
        <v>0</v>
      </c>
      <c r="S54" s="101">
        <v>0</v>
      </c>
      <c r="T54" s="101">
        <v>1003.3308777638662</v>
      </c>
      <c r="U54" s="101">
        <v>988.57146235800258</v>
      </c>
      <c r="V54" s="101">
        <v>949.82306791058295</v>
      </c>
      <c r="W54" s="101">
        <v>1027.108283712543</v>
      </c>
      <c r="X54" s="101">
        <v>0</v>
      </c>
      <c r="Y54" s="101">
        <v>0</v>
      </c>
      <c r="DA54" s="131" t="s">
        <v>4141</v>
      </c>
    </row>
    <row r="55" spans="1:105" ht="12" customHeight="1" x14ac:dyDescent="0.25">
      <c r="A55" s="107" t="s">
        <v>121</v>
      </c>
      <c r="B55" s="104"/>
      <c r="C55" s="104">
        <v>744.50894839568434</v>
      </c>
      <c r="D55" s="104">
        <v>0</v>
      </c>
      <c r="E55" s="104">
        <v>0</v>
      </c>
      <c r="F55" s="104">
        <v>0</v>
      </c>
      <c r="G55" s="104">
        <v>783.45553813886897</v>
      </c>
      <c r="H55" s="104">
        <v>798.26180845982003</v>
      </c>
      <c r="I55" s="104">
        <v>791.47392918654657</v>
      </c>
      <c r="J55" s="104">
        <v>0</v>
      </c>
      <c r="K55" s="104">
        <v>0</v>
      </c>
      <c r="L55" s="104">
        <v>770.80203969936224</v>
      </c>
      <c r="M55" s="104">
        <v>798.09234697477075</v>
      </c>
      <c r="N55" s="104">
        <v>792.83554763243114</v>
      </c>
      <c r="O55" s="104">
        <v>861.15529499681838</v>
      </c>
      <c r="P55" s="104">
        <v>862.22524577653121</v>
      </c>
      <c r="Q55" s="104">
        <v>932.73568613238888</v>
      </c>
      <c r="R55" s="104">
        <v>0</v>
      </c>
      <c r="S55" s="104">
        <v>0</v>
      </c>
      <c r="T55" s="104">
        <v>1003.2525046402824</v>
      </c>
      <c r="U55" s="104">
        <v>988.38678906876976</v>
      </c>
      <c r="V55" s="104">
        <v>949.65694159827251</v>
      </c>
      <c r="W55" s="104">
        <v>1027.0664465437721</v>
      </c>
      <c r="X55" s="104">
        <v>0</v>
      </c>
      <c r="Y55" s="104">
        <v>0</v>
      </c>
      <c r="DA55" s="132" t="s">
        <v>4142</v>
      </c>
    </row>
    <row r="56" spans="1:105" ht="12" customHeight="1" x14ac:dyDescent="0.25">
      <c r="A56" s="108" t="s">
        <v>53</v>
      </c>
      <c r="B56" s="98"/>
      <c r="C56" s="98">
        <v>520.05518945405379</v>
      </c>
      <c r="D56" s="98">
        <v>0</v>
      </c>
      <c r="E56" s="98">
        <v>0</v>
      </c>
      <c r="F56" s="98">
        <v>0</v>
      </c>
      <c r="G56" s="98">
        <v>471.10878188105789</v>
      </c>
      <c r="H56" s="98">
        <v>497.54066422027756</v>
      </c>
      <c r="I56" s="98">
        <v>487.09995097422751</v>
      </c>
      <c r="J56" s="98">
        <v>0</v>
      </c>
      <c r="K56" s="98">
        <v>0</v>
      </c>
      <c r="L56" s="98">
        <v>462.07312256913809</v>
      </c>
      <c r="M56" s="98">
        <v>470.4851541105175</v>
      </c>
      <c r="N56" s="98">
        <v>464.22014737629274</v>
      </c>
      <c r="O56" s="98">
        <v>531.01885906221082</v>
      </c>
      <c r="P56" s="98">
        <v>533.58666419184306</v>
      </c>
      <c r="Q56" s="98">
        <v>602.56902146523032</v>
      </c>
      <c r="R56" s="98">
        <v>0</v>
      </c>
      <c r="S56" s="98">
        <v>0</v>
      </c>
      <c r="T56" s="98">
        <v>688.96989998546269</v>
      </c>
      <c r="U56" s="98">
        <v>683.33908182154767</v>
      </c>
      <c r="V56" s="98">
        <v>653.29801952818866</v>
      </c>
      <c r="W56" s="98">
        <v>740.89086229852001</v>
      </c>
      <c r="X56" s="98">
        <v>0</v>
      </c>
      <c r="Y56" s="98">
        <v>0</v>
      </c>
      <c r="DA56" s="63" t="s">
        <v>4143</v>
      </c>
    </row>
    <row r="57" spans="1:105" ht="12" customHeight="1" x14ac:dyDescent="0.25">
      <c r="A57" s="108" t="s">
        <v>52</v>
      </c>
      <c r="B57" s="98"/>
      <c r="C57" s="98">
        <v>224.4537589416307</v>
      </c>
      <c r="D57" s="98">
        <v>0</v>
      </c>
      <c r="E57" s="98">
        <v>0</v>
      </c>
      <c r="F57" s="98">
        <v>0</v>
      </c>
      <c r="G57" s="98">
        <v>312.34675625781097</v>
      </c>
      <c r="H57" s="98">
        <v>300.72114423954258</v>
      </c>
      <c r="I57" s="98">
        <v>304.37397821231917</v>
      </c>
      <c r="J57" s="98">
        <v>0</v>
      </c>
      <c r="K57" s="98">
        <v>0</v>
      </c>
      <c r="L57" s="98">
        <v>308.72891713022415</v>
      </c>
      <c r="M57" s="98">
        <v>327.60719286425314</v>
      </c>
      <c r="N57" s="98">
        <v>328.6154002561384</v>
      </c>
      <c r="O57" s="98">
        <v>330.13643593460762</v>
      </c>
      <c r="P57" s="98">
        <v>328.63858158468804</v>
      </c>
      <c r="Q57" s="98">
        <v>330.1666646671585</v>
      </c>
      <c r="R57" s="98">
        <v>0</v>
      </c>
      <c r="S57" s="98">
        <v>0</v>
      </c>
      <c r="T57" s="98">
        <v>314.28260465481958</v>
      </c>
      <c r="U57" s="98">
        <v>305.04770724722209</v>
      </c>
      <c r="V57" s="98">
        <v>296.35892207008402</v>
      </c>
      <c r="W57" s="98">
        <v>286.17558424525208</v>
      </c>
      <c r="X57" s="98">
        <v>0</v>
      </c>
      <c r="Y57" s="98">
        <v>0</v>
      </c>
      <c r="DA57" s="63" t="s">
        <v>4144</v>
      </c>
    </row>
    <row r="58" spans="1:105" ht="12" customHeight="1" x14ac:dyDescent="0.25">
      <c r="A58" s="121" t="s">
        <v>54</v>
      </c>
      <c r="B58" s="122"/>
      <c r="C58" s="122">
        <v>122.63466757712501</v>
      </c>
      <c r="D58" s="122">
        <v>0</v>
      </c>
      <c r="E58" s="122">
        <v>0</v>
      </c>
      <c r="F58" s="122">
        <v>0</v>
      </c>
      <c r="G58" s="122">
        <v>142.02090412500874</v>
      </c>
      <c r="H58" s="122">
        <v>146.20102853688329</v>
      </c>
      <c r="I58" s="122">
        <v>145.47671871762648</v>
      </c>
      <c r="J58" s="122">
        <v>138.93824580074721</v>
      </c>
      <c r="K58" s="122">
        <v>153.26567383972855</v>
      </c>
      <c r="L58" s="122">
        <v>165.06418853110327</v>
      </c>
      <c r="M58" s="122">
        <v>166.15189430431678</v>
      </c>
      <c r="N58" s="122">
        <v>170.3093838638612</v>
      </c>
      <c r="O58" s="122">
        <v>187.38545611002453</v>
      </c>
      <c r="P58" s="122">
        <v>187.03705713725452</v>
      </c>
      <c r="Q58" s="122">
        <v>202.89019446814567</v>
      </c>
      <c r="R58" s="122">
        <v>0</v>
      </c>
      <c r="S58" s="122">
        <v>0</v>
      </c>
      <c r="T58" s="122">
        <v>232.74237695547342</v>
      </c>
      <c r="U58" s="122">
        <v>233.62701340361033</v>
      </c>
      <c r="V58" s="122">
        <v>236.07075528651382</v>
      </c>
      <c r="W58" s="122">
        <v>237.58067491912306</v>
      </c>
      <c r="X58" s="122">
        <v>0</v>
      </c>
      <c r="Y58" s="122">
        <v>0</v>
      </c>
      <c r="DA58" s="130" t="s">
        <v>4145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4146</v>
      </c>
    </row>
    <row r="60" spans="1:105" ht="12" customHeight="1" x14ac:dyDescent="0.25">
      <c r="A60" s="109" t="s">
        <v>120</v>
      </c>
      <c r="B60" s="33"/>
      <c r="C60" s="33">
        <v>122.63466757712501</v>
      </c>
      <c r="D60" s="33">
        <v>0</v>
      </c>
      <c r="E60" s="33">
        <v>0</v>
      </c>
      <c r="F60" s="33">
        <v>0</v>
      </c>
      <c r="G60" s="33">
        <v>142.02090412500874</v>
      </c>
      <c r="H60" s="33">
        <v>146.20102853688329</v>
      </c>
      <c r="I60" s="33">
        <v>145.47671871762648</v>
      </c>
      <c r="J60" s="33">
        <v>138.93824580074721</v>
      </c>
      <c r="K60" s="33">
        <v>153.26567383972855</v>
      </c>
      <c r="L60" s="33">
        <v>165.06418853110327</v>
      </c>
      <c r="M60" s="33">
        <v>166.15189430431678</v>
      </c>
      <c r="N60" s="33">
        <v>170.3093838638612</v>
      </c>
      <c r="O60" s="33">
        <v>187.38545611002453</v>
      </c>
      <c r="P60" s="33">
        <v>187.03705713725452</v>
      </c>
      <c r="Q60" s="33">
        <v>202.89019446814567</v>
      </c>
      <c r="R60" s="33">
        <v>0</v>
      </c>
      <c r="S60" s="33">
        <v>0</v>
      </c>
      <c r="T60" s="33">
        <v>232.74237695547342</v>
      </c>
      <c r="U60" s="33">
        <v>233.62701340361033</v>
      </c>
      <c r="V60" s="33">
        <v>236.07075528651382</v>
      </c>
      <c r="W60" s="33">
        <v>237.58067491912306</v>
      </c>
      <c r="X60" s="33">
        <v>0</v>
      </c>
      <c r="Y60" s="33">
        <v>0</v>
      </c>
      <c r="DA60" s="60" t="s">
        <v>4147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13388.619345749828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10083.296490152574</v>
      </c>
      <c r="I62" s="117">
        <f t="shared" si="21"/>
        <v>8303.298524929316</v>
      </c>
      <c r="J62" s="117">
        <f t="shared" si="21"/>
        <v>13060.938520693657</v>
      </c>
      <c r="K62" s="117">
        <f t="shared" si="21"/>
        <v>14524.719629842839</v>
      </c>
      <c r="L62" s="117">
        <f t="shared" si="21"/>
        <v>15656.374384595974</v>
      </c>
      <c r="M62" s="117">
        <f t="shared" si="21"/>
        <v>0</v>
      </c>
      <c r="N62" s="117">
        <f t="shared" si="21"/>
        <v>0</v>
      </c>
      <c r="O62" s="117">
        <f t="shared" si="21"/>
        <v>11638.322473675917</v>
      </c>
      <c r="P62" s="117">
        <f t="shared" si="21"/>
        <v>11074.485227965082</v>
      </c>
      <c r="Q62" s="117">
        <f t="shared" si="21"/>
        <v>10977.281268367777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:Y62" si="23">W63+W66+W68+W77</f>
        <v>0</v>
      </c>
      <c r="X62" s="117">
        <f t="shared" si="23"/>
        <v>6538.8670344962538</v>
      </c>
      <c r="Y62" s="117">
        <f t="shared" si="23"/>
        <v>6237.8867354233435</v>
      </c>
      <c r="DA62" s="129" t="s">
        <v>4148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12417.887219284681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9214.594981240396</v>
      </c>
      <c r="I63" s="122">
        <f t="shared" si="24"/>
        <v>7636.9363584977709</v>
      </c>
      <c r="J63" s="122">
        <f t="shared" si="24"/>
        <v>12078.08590684865</v>
      </c>
      <c r="K63" s="122">
        <f t="shared" si="24"/>
        <v>13390.05578250586</v>
      </c>
      <c r="L63" s="122">
        <f t="shared" si="24"/>
        <v>14612.968727079273</v>
      </c>
      <c r="M63" s="122">
        <f t="shared" si="24"/>
        <v>0</v>
      </c>
      <c r="N63" s="122">
        <f t="shared" si="24"/>
        <v>0</v>
      </c>
      <c r="O63" s="122">
        <f t="shared" si="24"/>
        <v>10626.781056429631</v>
      </c>
      <c r="P63" s="122">
        <f t="shared" si="24"/>
        <v>10006.522943823788</v>
      </c>
      <c r="Q63" s="122">
        <f t="shared" si="24"/>
        <v>9822.7711260945125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:Y63" si="26">SUM(W64:W65)</f>
        <v>0</v>
      </c>
      <c r="X63" s="122">
        <f t="shared" si="26"/>
        <v>5345.6121032457204</v>
      </c>
      <c r="Y63" s="122">
        <f t="shared" si="26"/>
        <v>4986.7599878041492</v>
      </c>
      <c r="DA63" s="130" t="s">
        <v>4149</v>
      </c>
    </row>
    <row r="64" spans="1:105" ht="12" customHeight="1" x14ac:dyDescent="0.25">
      <c r="A64" s="97" t="s">
        <v>212</v>
      </c>
      <c r="B64" s="98"/>
      <c r="C64" s="98">
        <v>12132.208908024279</v>
      </c>
      <c r="D64" s="98">
        <v>0</v>
      </c>
      <c r="E64" s="98">
        <v>0</v>
      </c>
      <c r="F64" s="98">
        <v>0</v>
      </c>
      <c r="G64" s="98">
        <v>0</v>
      </c>
      <c r="H64" s="98">
        <v>9026.214792052926</v>
      </c>
      <c r="I64" s="98">
        <v>7484.183830248342</v>
      </c>
      <c r="J64" s="98">
        <v>11840.135889890838</v>
      </c>
      <c r="K64" s="98">
        <v>13131.34516310953</v>
      </c>
      <c r="L64" s="98">
        <v>14332.34845287853</v>
      </c>
      <c r="M64" s="98">
        <v>0</v>
      </c>
      <c r="N64" s="98">
        <v>0</v>
      </c>
      <c r="O64" s="98">
        <v>10431.052894107503</v>
      </c>
      <c r="P64" s="98">
        <v>9825.0657785125622</v>
      </c>
      <c r="Q64" s="98">
        <v>9646.2790538806075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X64" s="98">
        <v>5251.6180336392963</v>
      </c>
      <c r="Y64" s="98">
        <v>4899.0447421196986</v>
      </c>
      <c r="DA64" s="63" t="s">
        <v>4150</v>
      </c>
    </row>
    <row r="65" spans="1:105" ht="12" customHeight="1" x14ac:dyDescent="0.25">
      <c r="A65" s="97" t="s">
        <v>53</v>
      </c>
      <c r="B65" s="98"/>
      <c r="C65" s="98">
        <v>285.67831126040272</v>
      </c>
      <c r="D65" s="98">
        <v>0</v>
      </c>
      <c r="E65" s="98">
        <v>0</v>
      </c>
      <c r="F65" s="98">
        <v>0</v>
      </c>
      <c r="G65" s="98">
        <v>0</v>
      </c>
      <c r="H65" s="98">
        <v>188.38018918746977</v>
      </c>
      <c r="I65" s="98">
        <v>152.75252824942899</v>
      </c>
      <c r="J65" s="98">
        <v>237.95001695781218</v>
      </c>
      <c r="K65" s="98">
        <v>258.71061939632938</v>
      </c>
      <c r="L65" s="98">
        <v>280.6202742007431</v>
      </c>
      <c r="M65" s="98">
        <v>0</v>
      </c>
      <c r="N65" s="98">
        <v>0</v>
      </c>
      <c r="O65" s="98">
        <v>195.72816232212713</v>
      </c>
      <c r="P65" s="98">
        <v>181.45716531122508</v>
      </c>
      <c r="Q65" s="98">
        <v>176.49207221390509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93.994069606423707</v>
      </c>
      <c r="Y65" s="98">
        <v>87.715245684450252</v>
      </c>
      <c r="DA65" s="63" t="s">
        <v>4151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0.81904922221995724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2.8374850156478173</v>
      </c>
      <c r="I66" s="122">
        <f t="shared" si="27"/>
        <v>3.1497393869615147</v>
      </c>
      <c r="J66" s="122">
        <f t="shared" si="27"/>
        <v>0.85342547261129398</v>
      </c>
      <c r="K66" s="122">
        <f t="shared" si="27"/>
        <v>2.4224790852844107</v>
      </c>
      <c r="L66" s="122">
        <f t="shared" si="27"/>
        <v>6.4890429489337986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7.4453058459138504</v>
      </c>
      <c r="Q66" s="122">
        <f t="shared" si="27"/>
        <v>3.742057938457231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2.4527231306129296</v>
      </c>
      <c r="Y66" s="122">
        <f t="shared" si="27"/>
        <v>1.1024085336840264</v>
      </c>
      <c r="DA66" s="130" t="s">
        <v>4152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0.81904922221995724</v>
      </c>
      <c r="D67" s="98">
        <f>IF(RES_hhdet_in_tes!D67=0,0,RES_hhdet_in_tes!D67*1000*11630/RES_hhdet_in_new!D64)</f>
        <v>0</v>
      </c>
      <c r="E67" s="98">
        <f>IF(RES_hhdet_in_tes!E67=0,0,RES_hhdet_in_tes!E67*1000*11630/RES_hhdet_in_new!E64)</f>
        <v>0</v>
      </c>
      <c r="F67" s="98">
        <f>IF(RES_hhdet_in_tes!F67=0,0,RES_hhdet_in_tes!F67*1000*11630/RES_hhdet_in_new!F64)</f>
        <v>0</v>
      </c>
      <c r="G67" s="98">
        <f>IF(RES_hhdet_in_tes!G67=0,0,RES_hhdet_in_tes!G67*1000*11630/RES_hhdet_in_new!G64)</f>
        <v>0</v>
      </c>
      <c r="H67" s="98">
        <f>IF(RES_hhdet_in_tes!H67=0,0,RES_hhdet_in_tes!H67*1000*11630/RES_hhdet_in_new!H64)</f>
        <v>2.8374850156478173</v>
      </c>
      <c r="I67" s="98">
        <f>IF(RES_hhdet_in_tes!I67=0,0,RES_hhdet_in_tes!I67*1000*11630/RES_hhdet_in_new!I64)</f>
        <v>3.1497393869615147</v>
      </c>
      <c r="J67" s="98">
        <f>IF(RES_hhdet_in_tes!J67=0,0,RES_hhdet_in_tes!J67*1000*11630/RES_hhdet_in_new!J64)</f>
        <v>0.85342547261129398</v>
      </c>
      <c r="K67" s="98">
        <f>IF(RES_hhdet_in_tes!K67=0,0,RES_hhdet_in_tes!K67*1000*11630/RES_hhdet_in_new!K64)</f>
        <v>2.4224790852844107</v>
      </c>
      <c r="L67" s="98">
        <f>IF(RES_hhdet_in_tes!L67=0,0,RES_hhdet_in_tes!L67*1000*11630/RES_hhdet_in_new!L64)</f>
        <v>6.4890429489337986</v>
      </c>
      <c r="M67" s="98">
        <f>IF(RES_hhdet_in_tes!M67=0,0,RES_hhdet_in_tes!M67*1000*11630/RES_hhdet_in_new!M64)</f>
        <v>0</v>
      </c>
      <c r="N67" s="98">
        <f>IF(RES_hhdet_in_tes!N67=0,0,RES_hhdet_in_tes!N67*1000*11630/RES_hhdet_in_new!N64)</f>
        <v>0</v>
      </c>
      <c r="O67" s="98">
        <f>IF(RES_hhdet_in_tes!O67=0,0,RES_hhdet_in_tes!O67*1000*11630/RES_hhdet_in_new!O64)</f>
        <v>0</v>
      </c>
      <c r="P67" s="98">
        <f>IF(RES_hhdet_in_tes!P67=0,0,RES_hhdet_in_tes!P67*1000*11630/RES_hhdet_in_new!P64)</f>
        <v>7.4453058459138504</v>
      </c>
      <c r="Q67" s="98">
        <f>IF(RES_hhdet_in_tes!Q67=0,0,RES_hhdet_in_tes!Q67*1000*11630/RES_hhdet_in_new!Q64)</f>
        <v>3.742057938457231</v>
      </c>
      <c r="R67" s="98">
        <f>IF(RES_hhdet_in_tes!R67=0,0,RES_hhdet_in_tes!R67*1000*11630/RES_hhdet_in_new!R64)</f>
        <v>0</v>
      </c>
      <c r="S67" s="98">
        <f>IF(RES_hhdet_in_tes!S67=0,0,RES_hhdet_in_tes!S67*1000*11630/RES_hhdet_in_new!S64)</f>
        <v>0</v>
      </c>
      <c r="T67" s="98">
        <f>IF(RES_hhdet_in_tes!T67=0,0,RES_hhdet_in_tes!T67*1000*11630/RES_hhdet_in_new!T64)</f>
        <v>0</v>
      </c>
      <c r="U67" s="98">
        <f>IF(RES_hhdet_in_tes!U67=0,0,RES_hhdet_in_tes!U67*1000*11630/RES_hhdet_in_new!U64)</f>
        <v>0</v>
      </c>
      <c r="V67" s="98">
        <f>IF(RES_hhdet_in_tes!V67=0,0,RES_hhdet_in_tes!V67*1000*11630/RES_hhdet_in_new!V64)</f>
        <v>0</v>
      </c>
      <c r="W67" s="98">
        <f>IF(RES_hhdet_in_tes!W67=0,0,RES_hhdet_in_tes!W67*1000*11630/RES_hhdet_in_new!W64)</f>
        <v>0</v>
      </c>
      <c r="X67" s="98">
        <f>IF(RES_hhdet_in_tes!X67=0,0,RES_hhdet_in_tes!X67*1000*11630/RES_hhdet_in_new!X64)</f>
        <v>2.4527231306129296</v>
      </c>
      <c r="Y67" s="98">
        <f>IF(RES_hhdet_in_tes!Y67=0,0,RES_hhdet_in_tes!Y67*1000*11630/RES_hhdet_in_new!Y64)</f>
        <v>1.1024085336840264</v>
      </c>
      <c r="DA67" s="63" t="s">
        <v>4153</v>
      </c>
    </row>
    <row r="68" spans="1:105" ht="12" customHeight="1" x14ac:dyDescent="0.25">
      <c r="A68" s="121" t="s">
        <v>55</v>
      </c>
      <c r="B68" s="122"/>
      <c r="C68" s="122">
        <v>833.64175313764383</v>
      </c>
      <c r="D68" s="122">
        <v>0</v>
      </c>
      <c r="E68" s="122">
        <v>0</v>
      </c>
      <c r="F68" s="122">
        <v>0</v>
      </c>
      <c r="G68" s="122">
        <v>0</v>
      </c>
      <c r="H68" s="122">
        <v>745.32353563267384</v>
      </c>
      <c r="I68" s="122">
        <v>560.55106451361632</v>
      </c>
      <c r="J68" s="122">
        <v>826.98418880431359</v>
      </c>
      <c r="K68" s="122">
        <v>946.59332165225544</v>
      </c>
      <c r="L68" s="122">
        <v>853.73720470024114</v>
      </c>
      <c r="M68" s="122">
        <v>0</v>
      </c>
      <c r="N68" s="122">
        <v>0</v>
      </c>
      <c r="O68" s="122">
        <v>833.63496324408243</v>
      </c>
      <c r="P68" s="122">
        <v>871.20573549012101</v>
      </c>
      <c r="Q68" s="122">
        <v>941.76289386801864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X68" s="122">
        <v>962.7064468035594</v>
      </c>
      <c r="Y68" s="122">
        <v>1017.2687686199919</v>
      </c>
      <c r="DA68" s="130" t="s">
        <v>4154</v>
      </c>
    </row>
    <row r="69" spans="1:105" ht="12" customHeight="1" x14ac:dyDescent="0.25">
      <c r="A69" s="97" t="s">
        <v>134</v>
      </c>
      <c r="B69" s="98"/>
      <c r="C69" s="98">
        <v>848.06009022638989</v>
      </c>
      <c r="D69" s="98">
        <v>0</v>
      </c>
      <c r="E69" s="98">
        <v>0</v>
      </c>
      <c r="F69" s="98">
        <v>0</v>
      </c>
      <c r="G69" s="98">
        <v>0</v>
      </c>
      <c r="H69" s="98">
        <v>646.66592013777893</v>
      </c>
      <c r="I69" s="98">
        <v>550.79079454060411</v>
      </c>
      <c r="J69" s="98">
        <v>829.98512761846814</v>
      </c>
      <c r="K69" s="98">
        <v>952.52138339062549</v>
      </c>
      <c r="L69" s="98">
        <v>853.73720470024114</v>
      </c>
      <c r="M69" s="98">
        <v>0</v>
      </c>
      <c r="N69" s="98">
        <v>0</v>
      </c>
      <c r="O69" s="98">
        <v>814.54117863314502</v>
      </c>
      <c r="P69" s="98">
        <v>874.6035252783447</v>
      </c>
      <c r="Q69" s="98">
        <v>965.46471988041435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961.94324282415005</v>
      </c>
      <c r="Y69" s="98">
        <v>1017.3817931470327</v>
      </c>
      <c r="DA69" s="63" t="s">
        <v>4155</v>
      </c>
    </row>
    <row r="70" spans="1:105" ht="12" customHeight="1" x14ac:dyDescent="0.25">
      <c r="A70" s="97" t="s">
        <v>133</v>
      </c>
      <c r="B70" s="98"/>
      <c r="C70" s="98">
        <v>848.07762946337152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550.80987118787209</v>
      </c>
      <c r="J70" s="98">
        <v>830.79959708294837</v>
      </c>
      <c r="K70" s="98">
        <v>953.19739343104425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1016.0932798440465</v>
      </c>
      <c r="DA70" s="63" t="s">
        <v>4156</v>
      </c>
    </row>
    <row r="71" spans="1:105" ht="12" customHeight="1" x14ac:dyDescent="0.25">
      <c r="A71" s="100" t="s">
        <v>212</v>
      </c>
      <c r="B71" s="101"/>
      <c r="C71" s="101">
        <v>592.46532770297154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338.77836395549053</v>
      </c>
      <c r="J71" s="101">
        <v>507.15092236256646</v>
      </c>
      <c r="K71" s="101">
        <v>586.77992343248764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742.95545800099524</v>
      </c>
      <c r="DA71" s="131" t="s">
        <v>4157</v>
      </c>
    </row>
    <row r="72" spans="1:105" ht="12" customHeight="1" x14ac:dyDescent="0.25">
      <c r="A72" s="103" t="s">
        <v>52</v>
      </c>
      <c r="B72" s="104"/>
      <c r="C72" s="104">
        <v>255.6123017603999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212.0315072323815</v>
      </c>
      <c r="J72" s="104">
        <v>323.64867472038185</v>
      </c>
      <c r="K72" s="104">
        <v>366.41746999855667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273.13782184305131</v>
      </c>
      <c r="DA72" s="132" t="s">
        <v>4158</v>
      </c>
    </row>
    <row r="73" spans="1:105" ht="12" customHeight="1" x14ac:dyDescent="0.25">
      <c r="A73" s="106" t="s">
        <v>122</v>
      </c>
      <c r="B73" s="101"/>
      <c r="C73" s="101">
        <v>744.50963983888619</v>
      </c>
      <c r="D73" s="101">
        <v>0</v>
      </c>
      <c r="E73" s="101">
        <v>0</v>
      </c>
      <c r="F73" s="101">
        <v>0</v>
      </c>
      <c r="G73" s="101">
        <v>0</v>
      </c>
      <c r="H73" s="101">
        <v>798.26176399967642</v>
      </c>
      <c r="I73" s="101">
        <v>791.20822714709152</v>
      </c>
      <c r="J73" s="101">
        <v>734.49701457585911</v>
      </c>
      <c r="K73" s="101">
        <v>773.30985647292937</v>
      </c>
      <c r="L73" s="101">
        <v>0</v>
      </c>
      <c r="M73" s="101">
        <v>0</v>
      </c>
      <c r="N73" s="101">
        <v>0</v>
      </c>
      <c r="O73" s="101">
        <v>861.35018432990455</v>
      </c>
      <c r="P73" s="101">
        <v>862.23345348862256</v>
      </c>
      <c r="Q73" s="101">
        <v>932.36880276440831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986.50158015199406</v>
      </c>
      <c r="Y73" s="101">
        <v>1014.8247769903863</v>
      </c>
      <c r="DA73" s="131" t="s">
        <v>4159</v>
      </c>
    </row>
    <row r="74" spans="1:105" ht="12" customHeight="1" x14ac:dyDescent="0.25">
      <c r="A74" s="107" t="s">
        <v>121</v>
      </c>
      <c r="B74" s="104"/>
      <c r="C74" s="104">
        <v>744.50894839568446</v>
      </c>
      <c r="D74" s="104">
        <v>0</v>
      </c>
      <c r="E74" s="104">
        <v>0</v>
      </c>
      <c r="F74" s="104">
        <v>0</v>
      </c>
      <c r="G74" s="104">
        <v>0</v>
      </c>
      <c r="H74" s="104">
        <v>798.26180845982003</v>
      </c>
      <c r="I74" s="104">
        <v>791.4739291865468</v>
      </c>
      <c r="J74" s="104">
        <v>734.79652083501423</v>
      </c>
      <c r="K74" s="104">
        <v>773.42314009975473</v>
      </c>
      <c r="L74" s="104">
        <v>0</v>
      </c>
      <c r="M74" s="104">
        <v>0</v>
      </c>
      <c r="N74" s="104">
        <v>0</v>
      </c>
      <c r="O74" s="104">
        <v>861.15529499681804</v>
      </c>
      <c r="P74" s="104">
        <v>862.22524577653087</v>
      </c>
      <c r="Q74" s="104">
        <v>932.73568613238899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986.62781122051081</v>
      </c>
      <c r="Y74" s="104">
        <v>1014.9041514564668</v>
      </c>
      <c r="DA74" s="132" t="s">
        <v>4160</v>
      </c>
    </row>
    <row r="75" spans="1:105" ht="12" customHeight="1" x14ac:dyDescent="0.25">
      <c r="A75" s="108" t="s">
        <v>53</v>
      </c>
      <c r="B75" s="98"/>
      <c r="C75" s="98">
        <v>520.05518945405379</v>
      </c>
      <c r="D75" s="98">
        <v>0</v>
      </c>
      <c r="E75" s="98">
        <v>0</v>
      </c>
      <c r="F75" s="98">
        <v>0</v>
      </c>
      <c r="G75" s="98">
        <v>0</v>
      </c>
      <c r="H75" s="98">
        <v>497.54066422027762</v>
      </c>
      <c r="I75" s="98">
        <v>487.09995097422757</v>
      </c>
      <c r="J75" s="98">
        <v>448.31686950826639</v>
      </c>
      <c r="K75" s="98">
        <v>475.71316288384281</v>
      </c>
      <c r="L75" s="98">
        <v>0</v>
      </c>
      <c r="M75" s="98">
        <v>0</v>
      </c>
      <c r="N75" s="98">
        <v>0</v>
      </c>
      <c r="O75" s="98">
        <v>531.01885906221059</v>
      </c>
      <c r="P75" s="98">
        <v>533.58666419184294</v>
      </c>
      <c r="Q75" s="98">
        <v>602.56902146523043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715.6300750010422</v>
      </c>
      <c r="Y75" s="98">
        <v>741.95074295557708</v>
      </c>
      <c r="DA75" s="63" t="s">
        <v>4161</v>
      </c>
    </row>
    <row r="76" spans="1:105" ht="12" customHeight="1" x14ac:dyDescent="0.25">
      <c r="A76" s="108" t="s">
        <v>52</v>
      </c>
      <c r="B76" s="98"/>
      <c r="C76" s="98">
        <v>224.45375894163067</v>
      </c>
      <c r="D76" s="98">
        <v>0</v>
      </c>
      <c r="E76" s="98">
        <v>0</v>
      </c>
      <c r="F76" s="98">
        <v>0</v>
      </c>
      <c r="G76" s="98">
        <v>0</v>
      </c>
      <c r="H76" s="98">
        <v>300.72114423954253</v>
      </c>
      <c r="I76" s="98">
        <v>304.373978212319</v>
      </c>
      <c r="J76" s="98">
        <v>286.47965132674784</v>
      </c>
      <c r="K76" s="98">
        <v>297.70997721591186</v>
      </c>
      <c r="L76" s="98">
        <v>0</v>
      </c>
      <c r="M76" s="98">
        <v>0</v>
      </c>
      <c r="N76" s="98">
        <v>0</v>
      </c>
      <c r="O76" s="98">
        <v>330.1364359346075</v>
      </c>
      <c r="P76" s="98">
        <v>328.63858158468793</v>
      </c>
      <c r="Q76" s="98">
        <v>330.16666466715867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270.99773621946844</v>
      </c>
      <c r="Y76" s="98">
        <v>272.95340850088957</v>
      </c>
      <c r="DA76" s="63" t="s">
        <v>4162</v>
      </c>
    </row>
    <row r="77" spans="1:105" ht="12" customHeight="1" x14ac:dyDescent="0.25">
      <c r="A77" s="121" t="s">
        <v>54</v>
      </c>
      <c r="B77" s="122"/>
      <c r="C77" s="122">
        <v>136.27132410528159</v>
      </c>
      <c r="D77" s="122">
        <v>0</v>
      </c>
      <c r="E77" s="122">
        <v>0</v>
      </c>
      <c r="F77" s="122">
        <v>0</v>
      </c>
      <c r="G77" s="122">
        <v>0</v>
      </c>
      <c r="H77" s="122">
        <v>120.54048826385714</v>
      </c>
      <c r="I77" s="122">
        <v>102.66136253096745</v>
      </c>
      <c r="J77" s="122">
        <v>155.01499956808203</v>
      </c>
      <c r="K77" s="122">
        <v>185.64804659943897</v>
      </c>
      <c r="L77" s="122">
        <v>183.17940986752689</v>
      </c>
      <c r="M77" s="122">
        <v>0</v>
      </c>
      <c r="N77" s="122">
        <v>0</v>
      </c>
      <c r="O77" s="122">
        <v>177.90645400220342</v>
      </c>
      <c r="P77" s="122">
        <v>189.31124280526143</v>
      </c>
      <c r="Q77" s="122">
        <v>209.00519046678784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X77" s="122">
        <v>228.09576131636064</v>
      </c>
      <c r="Y77" s="122">
        <v>232.75557046551847</v>
      </c>
      <c r="DA77" s="130" t="s">
        <v>4163</v>
      </c>
    </row>
    <row r="78" spans="1:105" ht="12" customHeight="1" x14ac:dyDescent="0.25">
      <c r="A78" s="97" t="s">
        <v>189</v>
      </c>
      <c r="B78" s="98"/>
      <c r="C78" s="98">
        <v>138.57099695174585</v>
      </c>
      <c r="D78" s="98">
        <v>0</v>
      </c>
      <c r="E78" s="98">
        <v>0</v>
      </c>
      <c r="F78" s="98">
        <v>0</v>
      </c>
      <c r="G78" s="98">
        <v>0</v>
      </c>
      <c r="H78" s="98">
        <v>120.12660858203417</v>
      </c>
      <c r="I78" s="98">
        <v>101.74399803241241</v>
      </c>
      <c r="J78" s="98">
        <v>155.55719930497804</v>
      </c>
      <c r="K78" s="98">
        <v>186.67605843308058</v>
      </c>
      <c r="L78" s="98">
        <v>184.13284256944391</v>
      </c>
      <c r="M78" s="98">
        <v>0</v>
      </c>
      <c r="N78" s="98">
        <v>0</v>
      </c>
      <c r="O78" s="98">
        <v>177.28825821256288</v>
      </c>
      <c r="P78" s="98">
        <v>189.48817186102667</v>
      </c>
      <c r="Q78" s="98">
        <v>209.49439014667917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X78" s="98">
        <v>228.01312181959946</v>
      </c>
      <c r="Y78" s="98">
        <v>232.74127141517997</v>
      </c>
      <c r="DA78" s="63" t="s">
        <v>4164</v>
      </c>
    </row>
    <row r="79" spans="1:105" ht="12" customHeight="1" x14ac:dyDescent="0.25">
      <c r="A79" s="109" t="s">
        <v>120</v>
      </c>
      <c r="B79" s="33"/>
      <c r="C79" s="33">
        <v>122.63466757712499</v>
      </c>
      <c r="D79" s="33">
        <v>0</v>
      </c>
      <c r="E79" s="33">
        <v>0</v>
      </c>
      <c r="F79" s="33">
        <v>0</v>
      </c>
      <c r="G79" s="33">
        <v>0</v>
      </c>
      <c r="H79" s="33">
        <v>146.20102853688331</v>
      </c>
      <c r="I79" s="33">
        <v>145.47671871762648</v>
      </c>
      <c r="J79" s="33">
        <v>138.93824580074718</v>
      </c>
      <c r="K79" s="33">
        <v>153.26567383972852</v>
      </c>
      <c r="L79" s="33">
        <v>165.06418853110324</v>
      </c>
      <c r="M79" s="33">
        <v>0</v>
      </c>
      <c r="N79" s="33">
        <v>0</v>
      </c>
      <c r="O79" s="33">
        <v>187.38545611002451</v>
      </c>
      <c r="P79" s="33">
        <v>187.03705713725446</v>
      </c>
      <c r="Q79" s="33">
        <v>202.89019446814572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230.23061498269141</v>
      </c>
      <c r="Y79" s="33">
        <v>233.08050405769319</v>
      </c>
      <c r="DA79" s="60" t="s">
        <v>4165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11333.065435729568</v>
      </c>
      <c r="D81" s="117">
        <f t="shared" si="28"/>
        <v>11625.496229885674</v>
      </c>
      <c r="E81" s="117">
        <f t="shared" si="28"/>
        <v>11897.689663493606</v>
      </c>
      <c r="F81" s="117">
        <f t="shared" si="28"/>
        <v>11701.442879569548</v>
      </c>
      <c r="G81" s="117">
        <f t="shared" si="28"/>
        <v>12634.661911934358</v>
      </c>
      <c r="H81" s="117">
        <f t="shared" si="28"/>
        <v>11879.067942529116</v>
      </c>
      <c r="I81" s="117">
        <f t="shared" si="28"/>
        <v>11799.772478063656</v>
      </c>
      <c r="J81" s="117">
        <f t="shared" si="28"/>
        <v>12137.509152064191</v>
      </c>
      <c r="K81" s="117">
        <f t="shared" si="28"/>
        <v>11348.720606346184</v>
      </c>
      <c r="L81" s="117">
        <f t="shared" si="28"/>
        <v>10015.39126521574</v>
      </c>
      <c r="M81" s="117">
        <f t="shared" si="28"/>
        <v>15092.005155677914</v>
      </c>
      <c r="N81" s="117">
        <f t="shared" si="28"/>
        <v>14285.483913357311</v>
      </c>
      <c r="O81" s="117">
        <f t="shared" si="28"/>
        <v>11714.225052859483</v>
      </c>
      <c r="P81" s="117">
        <f t="shared" si="28"/>
        <v>0</v>
      </c>
      <c r="Q81" s="117">
        <f t="shared" si="28"/>
        <v>10754.1030963745</v>
      </c>
      <c r="R81" s="117">
        <f t="shared" ref="R81:V81" si="29">R82+R85+R87+R100</f>
        <v>10530.121560536063</v>
      </c>
      <c r="S81" s="117">
        <f t="shared" si="29"/>
        <v>10371.016139312123</v>
      </c>
      <c r="T81" s="117">
        <f t="shared" si="29"/>
        <v>8893.2253937623336</v>
      </c>
      <c r="U81" s="117">
        <f t="shared" si="29"/>
        <v>8322.3181289681415</v>
      </c>
      <c r="V81" s="117">
        <f t="shared" si="29"/>
        <v>8772.6254101911927</v>
      </c>
      <c r="W81" s="117">
        <f t="shared" ref="W81:Y81" si="30">W82+W85+W87+W100</f>
        <v>8291.7235512549414</v>
      </c>
      <c r="X81" s="117">
        <f t="shared" si="30"/>
        <v>7155.0113685187052</v>
      </c>
      <c r="Y81" s="117">
        <f t="shared" si="30"/>
        <v>6303.9699550283985</v>
      </c>
      <c r="DA81" s="129" t="s">
        <v>4166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10490.87785215491</v>
      </c>
      <c r="D82" s="122">
        <f t="shared" si="31"/>
        <v>10760.926536707297</v>
      </c>
      <c r="E82" s="122">
        <f t="shared" si="31"/>
        <v>11022.928070187691</v>
      </c>
      <c r="F82" s="122">
        <f t="shared" si="31"/>
        <v>10808.779171905378</v>
      </c>
      <c r="G82" s="122">
        <f t="shared" si="31"/>
        <v>11700.852009184915</v>
      </c>
      <c r="H82" s="122">
        <f t="shared" si="31"/>
        <v>10964.658133667543</v>
      </c>
      <c r="I82" s="122">
        <f t="shared" si="31"/>
        <v>10869.829762169489</v>
      </c>
      <c r="J82" s="122">
        <f t="shared" si="31"/>
        <v>11224.609535076776</v>
      </c>
      <c r="K82" s="122">
        <f t="shared" si="31"/>
        <v>10443.159457554475</v>
      </c>
      <c r="L82" s="122">
        <f t="shared" si="31"/>
        <v>9283.5765758822909</v>
      </c>
      <c r="M82" s="122">
        <f t="shared" si="31"/>
        <v>13976.797883451763</v>
      </c>
      <c r="N82" s="122">
        <f t="shared" si="31"/>
        <v>13234.678522538943</v>
      </c>
      <c r="O82" s="122">
        <f t="shared" si="31"/>
        <v>10697.070353176696</v>
      </c>
      <c r="P82" s="122">
        <f t="shared" si="31"/>
        <v>0</v>
      </c>
      <c r="Q82" s="122">
        <f t="shared" si="31"/>
        <v>9609.4243359904376</v>
      </c>
      <c r="R82" s="122">
        <f t="shared" ref="R82:V82" si="32">SUM(R83:R84)</f>
        <v>9323.6705287076948</v>
      </c>
      <c r="S82" s="122">
        <f t="shared" si="32"/>
        <v>9188.8607168871604</v>
      </c>
      <c r="T82" s="122">
        <f t="shared" si="32"/>
        <v>7713.7212816292904</v>
      </c>
      <c r="U82" s="122">
        <f t="shared" si="32"/>
        <v>7143.3731155462965</v>
      </c>
      <c r="V82" s="122">
        <f t="shared" si="32"/>
        <v>7537.0172554098599</v>
      </c>
      <c r="W82" s="122">
        <f t="shared" ref="W82:Y82" si="33">SUM(W83:W84)</f>
        <v>7047.6003519398691</v>
      </c>
      <c r="X82" s="122">
        <f t="shared" si="33"/>
        <v>5910.5137049137766</v>
      </c>
      <c r="Y82" s="122">
        <f t="shared" si="33"/>
        <v>5062.0266677591671</v>
      </c>
      <c r="DA82" s="130" t="s">
        <v>4167</v>
      </c>
    </row>
    <row r="83" spans="1:105" ht="12" customHeight="1" x14ac:dyDescent="0.25">
      <c r="A83" s="97" t="s">
        <v>199</v>
      </c>
      <c r="B83" s="98"/>
      <c r="C83" s="98">
        <v>10392.987969950806</v>
      </c>
      <c r="D83" s="98">
        <v>10663.218406608335</v>
      </c>
      <c r="E83" s="98">
        <v>10925.168613626751</v>
      </c>
      <c r="F83" s="98">
        <v>10715.908804923845</v>
      </c>
      <c r="G83" s="98">
        <v>11601.193506052276</v>
      </c>
      <c r="H83" s="98">
        <v>10873.881483729603</v>
      </c>
      <c r="I83" s="98">
        <v>10781.80689688709</v>
      </c>
      <c r="J83" s="98">
        <v>11135.097165154144</v>
      </c>
      <c r="K83" s="98">
        <v>10361.503512688274</v>
      </c>
      <c r="L83" s="98">
        <v>9211.4344487413946</v>
      </c>
      <c r="M83" s="98">
        <v>13869.666428626893</v>
      </c>
      <c r="N83" s="98">
        <v>13133.847647050818</v>
      </c>
      <c r="O83" s="98">
        <v>10617.380587924979</v>
      </c>
      <c r="P83" s="98">
        <v>0</v>
      </c>
      <c r="Q83" s="98">
        <v>9539.6081837907514</v>
      </c>
      <c r="R83" s="98">
        <v>9256.4488926023187</v>
      </c>
      <c r="S83" s="98">
        <v>9123.4727324526575</v>
      </c>
      <c r="T83" s="98">
        <v>7659.0715111698673</v>
      </c>
      <c r="U83" s="98">
        <v>7092.6904431266403</v>
      </c>
      <c r="V83" s="98">
        <v>7483.5991907790876</v>
      </c>
      <c r="W83" s="98">
        <v>6997.6188197367674</v>
      </c>
      <c r="X83" s="98">
        <v>5868.4996694010906</v>
      </c>
      <c r="Y83" s="98">
        <v>5026.0311153762614</v>
      </c>
      <c r="DA83" s="63" t="s">
        <v>4168</v>
      </c>
    </row>
    <row r="84" spans="1:105" ht="12" customHeight="1" x14ac:dyDescent="0.25">
      <c r="A84" s="97" t="s">
        <v>53</v>
      </c>
      <c r="B84" s="98"/>
      <c r="C84" s="98">
        <v>97.889882204105064</v>
      </c>
      <c r="D84" s="98">
        <v>97.708130098961149</v>
      </c>
      <c r="E84" s="98">
        <v>97.759456560939398</v>
      </c>
      <c r="F84" s="98">
        <v>92.870366981533977</v>
      </c>
      <c r="G84" s="98">
        <v>99.65850313263914</v>
      </c>
      <c r="H84" s="98">
        <v>90.776649937939851</v>
      </c>
      <c r="I84" s="98">
        <v>88.022865282398271</v>
      </c>
      <c r="J84" s="98">
        <v>89.512369922630768</v>
      </c>
      <c r="K84" s="98">
        <v>81.655944866201239</v>
      </c>
      <c r="L84" s="98">
        <v>72.142127140896363</v>
      </c>
      <c r="M84" s="98">
        <v>107.13145482487022</v>
      </c>
      <c r="N84" s="98">
        <v>100.83087548812568</v>
      </c>
      <c r="O84" s="98">
        <v>79.689765251717247</v>
      </c>
      <c r="P84" s="98">
        <v>0</v>
      </c>
      <c r="Q84" s="98">
        <v>69.816152199687153</v>
      </c>
      <c r="R84" s="98">
        <v>67.221636105376675</v>
      </c>
      <c r="S84" s="98">
        <v>65.387984434503522</v>
      </c>
      <c r="T84" s="98">
        <v>54.649770459422832</v>
      </c>
      <c r="U84" s="98">
        <v>50.682672419655979</v>
      </c>
      <c r="V84" s="98">
        <v>53.418064630772292</v>
      </c>
      <c r="W84" s="98">
        <v>49.981532203101423</v>
      </c>
      <c r="X84" s="98">
        <v>42.0140355126861</v>
      </c>
      <c r="Y84" s="98">
        <v>35.995552382905636</v>
      </c>
      <c r="DA84" s="63" t="s">
        <v>4169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0.96739474559512217</v>
      </c>
      <c r="D85" s="122">
        <f t="shared" si="34"/>
        <v>0.95360905918194805</v>
      </c>
      <c r="E85" s="122">
        <f t="shared" si="34"/>
        <v>1.0364034021481821</v>
      </c>
      <c r="F85" s="122">
        <f t="shared" si="34"/>
        <v>1.4166932385881241</v>
      </c>
      <c r="G85" s="122">
        <f t="shared" si="34"/>
        <v>2.7817254071537323</v>
      </c>
      <c r="H85" s="122">
        <f t="shared" si="34"/>
        <v>3.6217970822017</v>
      </c>
      <c r="I85" s="122">
        <f t="shared" si="34"/>
        <v>3.220738112261806</v>
      </c>
      <c r="J85" s="122">
        <f t="shared" si="34"/>
        <v>0.85316842629142398</v>
      </c>
      <c r="K85" s="122">
        <f t="shared" si="34"/>
        <v>2.3901939335388556</v>
      </c>
      <c r="L85" s="122">
        <f t="shared" si="34"/>
        <v>5.988211991996585</v>
      </c>
      <c r="M85" s="122">
        <f t="shared" si="34"/>
        <v>4.4981138624303618</v>
      </c>
      <c r="N85" s="122">
        <f t="shared" si="34"/>
        <v>6.7728119135072467</v>
      </c>
      <c r="O85" s="122">
        <f t="shared" si="34"/>
        <v>3.8324319487081353</v>
      </c>
      <c r="P85" s="122">
        <f t="shared" si="34"/>
        <v>0</v>
      </c>
      <c r="Q85" s="122">
        <f t="shared" si="34"/>
        <v>3.6640277185256651</v>
      </c>
      <c r="R85" s="122">
        <f t="shared" si="34"/>
        <v>2.3918176528473487</v>
      </c>
      <c r="S85" s="122">
        <f t="shared" si="34"/>
        <v>5.6170531438961984</v>
      </c>
      <c r="T85" s="122">
        <f t="shared" si="34"/>
        <v>2.9438501478862307</v>
      </c>
      <c r="U85" s="122">
        <f t="shared" si="34"/>
        <v>4.7147047153591766</v>
      </c>
      <c r="V85" s="122">
        <f t="shared" si="34"/>
        <v>9.2275760816855925</v>
      </c>
      <c r="W85" s="122">
        <f t="shared" si="34"/>
        <v>2.0958683131793348</v>
      </c>
      <c r="X85" s="122">
        <f t="shared" si="34"/>
        <v>2.7510584991642291</v>
      </c>
      <c r="Y85" s="122">
        <f t="shared" si="34"/>
        <v>1.0658474861925378</v>
      </c>
      <c r="DA85" s="130" t="s">
        <v>4170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0.96739474559512217</v>
      </c>
      <c r="D86" s="98">
        <f>IF(RES_hhdet_in_tes!D86=0,0,RES_hhdet_in_tes!D86*1000*11630/RES_hhdet_in_new!D83)</f>
        <v>0.95360905918194805</v>
      </c>
      <c r="E86" s="98">
        <f>IF(RES_hhdet_in_tes!E86=0,0,RES_hhdet_in_tes!E86*1000*11630/RES_hhdet_in_new!E83)</f>
        <v>1.0364034021481821</v>
      </c>
      <c r="F86" s="98">
        <f>IF(RES_hhdet_in_tes!F86=0,0,RES_hhdet_in_tes!F86*1000*11630/RES_hhdet_in_new!F83)</f>
        <v>1.4166932385881241</v>
      </c>
      <c r="G86" s="98">
        <f>IF(RES_hhdet_in_tes!G86=0,0,RES_hhdet_in_tes!G86*1000*11630/RES_hhdet_in_new!G83)</f>
        <v>2.7817254071537323</v>
      </c>
      <c r="H86" s="98">
        <f>IF(RES_hhdet_in_tes!H86=0,0,RES_hhdet_in_tes!H86*1000*11630/RES_hhdet_in_new!H83)</f>
        <v>3.6217970822017</v>
      </c>
      <c r="I86" s="98">
        <f>IF(RES_hhdet_in_tes!I86=0,0,RES_hhdet_in_tes!I86*1000*11630/RES_hhdet_in_new!I83)</f>
        <v>3.220738112261806</v>
      </c>
      <c r="J86" s="98">
        <f>IF(RES_hhdet_in_tes!J86=0,0,RES_hhdet_in_tes!J86*1000*11630/RES_hhdet_in_new!J83)</f>
        <v>0.85316842629142398</v>
      </c>
      <c r="K86" s="98">
        <f>IF(RES_hhdet_in_tes!K86=0,0,RES_hhdet_in_tes!K86*1000*11630/RES_hhdet_in_new!K83)</f>
        <v>2.3901939335388556</v>
      </c>
      <c r="L86" s="98">
        <f>IF(RES_hhdet_in_tes!L86=0,0,RES_hhdet_in_tes!L86*1000*11630/RES_hhdet_in_new!L83)</f>
        <v>5.988211991996585</v>
      </c>
      <c r="M86" s="98">
        <f>IF(RES_hhdet_in_tes!M86=0,0,RES_hhdet_in_tes!M86*1000*11630/RES_hhdet_in_new!M83)</f>
        <v>4.4981138624303618</v>
      </c>
      <c r="N86" s="98">
        <f>IF(RES_hhdet_in_tes!N86=0,0,RES_hhdet_in_tes!N86*1000*11630/RES_hhdet_in_new!N83)</f>
        <v>6.7728119135072467</v>
      </c>
      <c r="O86" s="98">
        <f>IF(RES_hhdet_in_tes!O86=0,0,RES_hhdet_in_tes!O86*1000*11630/RES_hhdet_in_new!O83)</f>
        <v>3.8324319487081353</v>
      </c>
      <c r="P86" s="98">
        <f>IF(RES_hhdet_in_tes!P86=0,0,RES_hhdet_in_tes!P86*1000*11630/RES_hhdet_in_new!P83)</f>
        <v>0</v>
      </c>
      <c r="Q86" s="98">
        <f>IF(RES_hhdet_in_tes!Q86=0,0,RES_hhdet_in_tes!Q86*1000*11630/RES_hhdet_in_new!Q83)</f>
        <v>3.6640277185256651</v>
      </c>
      <c r="R86" s="98">
        <f>IF(RES_hhdet_in_tes!R86=0,0,RES_hhdet_in_tes!R86*1000*11630/RES_hhdet_in_new!R83)</f>
        <v>2.3918176528473487</v>
      </c>
      <c r="S86" s="98">
        <f>IF(RES_hhdet_in_tes!S86=0,0,RES_hhdet_in_tes!S86*1000*11630/RES_hhdet_in_new!S83)</f>
        <v>5.6170531438961984</v>
      </c>
      <c r="T86" s="98">
        <f>IF(RES_hhdet_in_tes!T86=0,0,RES_hhdet_in_tes!T86*1000*11630/RES_hhdet_in_new!T83)</f>
        <v>2.9438501478862307</v>
      </c>
      <c r="U86" s="98">
        <f>IF(RES_hhdet_in_tes!U86=0,0,RES_hhdet_in_tes!U86*1000*11630/RES_hhdet_in_new!U83)</f>
        <v>4.7147047153591766</v>
      </c>
      <c r="V86" s="98">
        <f>IF(RES_hhdet_in_tes!V86=0,0,RES_hhdet_in_tes!V86*1000*11630/RES_hhdet_in_new!V83)</f>
        <v>9.2275760816855925</v>
      </c>
      <c r="W86" s="98">
        <f>IF(RES_hhdet_in_tes!W86=0,0,RES_hhdet_in_tes!W86*1000*11630/RES_hhdet_in_new!W83)</f>
        <v>2.0958683131793348</v>
      </c>
      <c r="X86" s="98">
        <f>IF(RES_hhdet_in_tes!X86=0,0,RES_hhdet_in_tes!X86*1000*11630/RES_hhdet_in_new!X83)</f>
        <v>2.7510584991642291</v>
      </c>
      <c r="Y86" s="98">
        <f>IF(RES_hhdet_in_tes!Y86=0,0,RES_hhdet_in_tes!Y86*1000*11630/RES_hhdet_in_new!Y83)</f>
        <v>1.0658474861925378</v>
      </c>
      <c r="DA86" s="63" t="s">
        <v>4171</v>
      </c>
    </row>
    <row r="87" spans="1:105" ht="12" customHeight="1" x14ac:dyDescent="0.25">
      <c r="A87" s="121" t="s">
        <v>55</v>
      </c>
      <c r="B87" s="122"/>
      <c r="C87" s="122">
        <v>718.58552125193683</v>
      </c>
      <c r="D87" s="122">
        <v>738.86998935852512</v>
      </c>
      <c r="E87" s="122">
        <v>744.15132442930394</v>
      </c>
      <c r="F87" s="122">
        <v>755.77065895321334</v>
      </c>
      <c r="G87" s="122">
        <v>789.00727321727913</v>
      </c>
      <c r="H87" s="122">
        <v>764.58698324248951</v>
      </c>
      <c r="I87" s="122">
        <v>781.24525906427857</v>
      </c>
      <c r="J87" s="122">
        <v>773.10820276037714</v>
      </c>
      <c r="K87" s="122">
        <v>749.90528101844109</v>
      </c>
      <c r="L87" s="122">
        <v>560.76228881034899</v>
      </c>
      <c r="M87" s="122">
        <v>944.55726405940379</v>
      </c>
      <c r="N87" s="122">
        <v>873.72319504099812</v>
      </c>
      <c r="O87" s="122">
        <v>825.93681162405483</v>
      </c>
      <c r="P87" s="122">
        <v>0</v>
      </c>
      <c r="Q87" s="122">
        <v>938.12453819739085</v>
      </c>
      <c r="R87" s="122">
        <v>1000.9823171038153</v>
      </c>
      <c r="S87" s="122">
        <v>956.4663623650905</v>
      </c>
      <c r="T87" s="122">
        <v>943.81788502968379</v>
      </c>
      <c r="U87" s="122">
        <v>940.60329530287618</v>
      </c>
      <c r="V87" s="122">
        <v>990.30982341313438</v>
      </c>
      <c r="W87" s="122">
        <v>1004.4466560827708</v>
      </c>
      <c r="X87" s="122">
        <v>1011.5159901230729</v>
      </c>
      <c r="Y87" s="122">
        <v>1007.7969357253451</v>
      </c>
      <c r="DA87" s="130" t="s">
        <v>4172</v>
      </c>
    </row>
    <row r="88" spans="1:105" ht="12" customHeight="1" x14ac:dyDescent="0.25">
      <c r="A88" s="97" t="s">
        <v>132</v>
      </c>
      <c r="B88" s="98"/>
      <c r="C88" s="98">
        <v>716.54265801909014</v>
      </c>
      <c r="D88" s="98">
        <v>738.80208730555114</v>
      </c>
      <c r="E88" s="98">
        <v>743.9902080550637</v>
      </c>
      <c r="F88" s="98">
        <v>755.95397028275238</v>
      </c>
      <c r="G88" s="98">
        <v>789.50157265764869</v>
      </c>
      <c r="H88" s="98">
        <v>760.8580106074636</v>
      </c>
      <c r="I88" s="98">
        <v>780.41168458908351</v>
      </c>
      <c r="J88" s="98">
        <v>776.15877603033869</v>
      </c>
      <c r="K88" s="98">
        <v>747.96265088385849</v>
      </c>
      <c r="L88" s="98">
        <v>544.27376992802192</v>
      </c>
      <c r="M88" s="98">
        <v>954.42542417319999</v>
      </c>
      <c r="N88" s="98">
        <v>879.67901769823527</v>
      </c>
      <c r="O88" s="98">
        <v>821.54244372141454</v>
      </c>
      <c r="P88" s="98">
        <v>0</v>
      </c>
      <c r="Q88" s="98">
        <v>949.86678389060341</v>
      </c>
      <c r="R88" s="98">
        <v>994.65660802005959</v>
      </c>
      <c r="S88" s="98">
        <v>962.97679378684279</v>
      </c>
      <c r="T88" s="98">
        <v>925.53061815427463</v>
      </c>
      <c r="U88" s="98">
        <v>933.77858939403029</v>
      </c>
      <c r="V88" s="98">
        <v>991.83191414401222</v>
      </c>
      <c r="W88" s="98">
        <v>1003.9399825564014</v>
      </c>
      <c r="X88" s="98">
        <v>1011.5172702741712</v>
      </c>
      <c r="Y88" s="98">
        <v>1007.4505096456164</v>
      </c>
      <c r="DA88" s="63" t="s">
        <v>4173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738.80654902819856</v>
      </c>
      <c r="E89" s="98">
        <v>743.98563144491118</v>
      </c>
      <c r="F89" s="98">
        <v>755.93817937747428</v>
      </c>
      <c r="G89" s="98">
        <v>789.50714706891642</v>
      </c>
      <c r="H89" s="98">
        <v>760.82508996564968</v>
      </c>
      <c r="I89" s="98">
        <v>780.79259344429875</v>
      </c>
      <c r="J89" s="98">
        <v>776.76787559268746</v>
      </c>
      <c r="K89" s="98">
        <v>748.17286743473994</v>
      </c>
      <c r="L89" s="98">
        <v>0</v>
      </c>
      <c r="M89" s="98">
        <v>954.66858395208521</v>
      </c>
      <c r="N89" s="98">
        <v>879.70438203307424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990.19196342470218</v>
      </c>
      <c r="W89" s="98">
        <v>1002.3093720530397</v>
      </c>
      <c r="X89" s="98">
        <v>1010.9622594592603</v>
      </c>
      <c r="Y89" s="98">
        <v>1007.0423044575703</v>
      </c>
      <c r="DA89" s="63" t="s">
        <v>4174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505.48273788133457</v>
      </c>
      <c r="E90" s="101">
        <v>487.63063407485834</v>
      </c>
      <c r="F90" s="101">
        <v>498.41542645320095</v>
      </c>
      <c r="G90" s="101">
        <v>474.75346629594293</v>
      </c>
      <c r="H90" s="101">
        <v>474.17424901137309</v>
      </c>
      <c r="I90" s="101">
        <v>480.4856936815404</v>
      </c>
      <c r="J90" s="101">
        <v>474.03843138158777</v>
      </c>
      <c r="K90" s="101">
        <v>460.15936875145951</v>
      </c>
      <c r="L90" s="101">
        <v>0</v>
      </c>
      <c r="M90" s="101">
        <v>563.18449144187173</v>
      </c>
      <c r="N90" s="101">
        <v>515.23871965343073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681.09614666144648</v>
      </c>
      <c r="W90" s="101">
        <v>723.06475056568718</v>
      </c>
      <c r="X90" s="101">
        <v>733.27601747111873</v>
      </c>
      <c r="Y90" s="101">
        <v>736.20968702367804</v>
      </c>
      <c r="DA90" s="131" t="s">
        <v>4175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233.32381114686402</v>
      </c>
      <c r="E91" s="104">
        <v>256.35499737005284</v>
      </c>
      <c r="F91" s="104">
        <v>257.52275292427333</v>
      </c>
      <c r="G91" s="104">
        <v>314.75368077297338</v>
      </c>
      <c r="H91" s="104">
        <v>286.65084095427665</v>
      </c>
      <c r="I91" s="104">
        <v>300.30689976275835</v>
      </c>
      <c r="J91" s="104">
        <v>302.72944421109963</v>
      </c>
      <c r="K91" s="104">
        <v>288.01349868328049</v>
      </c>
      <c r="L91" s="104">
        <v>0</v>
      </c>
      <c r="M91" s="104">
        <v>391.48409251021354</v>
      </c>
      <c r="N91" s="104">
        <v>364.46566237964345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309.09581676325575</v>
      </c>
      <c r="W91" s="104">
        <v>279.24462148735267</v>
      </c>
      <c r="X91" s="104">
        <v>277.6862419881416</v>
      </c>
      <c r="Y91" s="104">
        <v>270.83261743389227</v>
      </c>
      <c r="DA91" s="132" t="s">
        <v>4176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734.16173078778058</v>
      </c>
      <c r="E92" s="101">
        <v>856.58313137555831</v>
      </c>
      <c r="F92" s="101">
        <v>676.22416812412598</v>
      </c>
      <c r="G92" s="101">
        <v>841.63347463008677</v>
      </c>
      <c r="H92" s="101">
        <v>770.66064247508041</v>
      </c>
      <c r="I92" s="101">
        <v>828.69839367638633</v>
      </c>
      <c r="J92" s="101">
        <v>766.81336571239456</v>
      </c>
      <c r="K92" s="101">
        <v>784.34173472026305</v>
      </c>
      <c r="L92" s="101">
        <v>754.33012935684872</v>
      </c>
      <c r="M92" s="101">
        <v>808.16925026172646</v>
      </c>
      <c r="N92" s="101">
        <v>730.34557919685528</v>
      </c>
      <c r="O92" s="101">
        <v>784.59359431992925</v>
      </c>
      <c r="P92" s="101">
        <v>0</v>
      </c>
      <c r="Q92" s="101">
        <v>811.26479666535931</v>
      </c>
      <c r="R92" s="101">
        <v>936.09507700225606</v>
      </c>
      <c r="S92" s="101">
        <v>978.34479369349162</v>
      </c>
      <c r="T92" s="101">
        <v>962.99369130707942</v>
      </c>
      <c r="U92" s="101">
        <v>960.59389160300066</v>
      </c>
      <c r="V92" s="101">
        <v>917.23478171062811</v>
      </c>
      <c r="W92" s="101">
        <v>979.6312179092115</v>
      </c>
      <c r="X92" s="101">
        <v>0</v>
      </c>
      <c r="Y92" s="101">
        <v>1057.6632603386822</v>
      </c>
      <c r="DA92" s="131" t="s">
        <v>4177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4178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4179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4180</v>
      </c>
    </row>
    <row r="96" spans="1:105" ht="12" customHeight="1" x14ac:dyDescent="0.25">
      <c r="A96" s="106" t="s">
        <v>122</v>
      </c>
      <c r="B96" s="101"/>
      <c r="C96" s="101">
        <v>744.50963983888641</v>
      </c>
      <c r="D96" s="101">
        <v>740.12049054562249</v>
      </c>
      <c r="E96" s="101">
        <v>746.0394506762658</v>
      </c>
      <c r="F96" s="101">
        <v>753.74143118004804</v>
      </c>
      <c r="G96" s="101">
        <v>783.45788697361468</v>
      </c>
      <c r="H96" s="101">
        <v>798.26176399967653</v>
      </c>
      <c r="I96" s="101">
        <v>791.20822714709152</v>
      </c>
      <c r="J96" s="101">
        <v>734.49701457585911</v>
      </c>
      <c r="K96" s="101">
        <v>773.30985647292937</v>
      </c>
      <c r="L96" s="101">
        <v>770.76759911825002</v>
      </c>
      <c r="M96" s="101">
        <v>798.1685816161264</v>
      </c>
      <c r="N96" s="101">
        <v>793.00322888901849</v>
      </c>
      <c r="O96" s="101">
        <v>861.35018432990455</v>
      </c>
      <c r="P96" s="101">
        <v>0</v>
      </c>
      <c r="Q96" s="101">
        <v>932.36880276440831</v>
      </c>
      <c r="R96" s="101">
        <v>1008.8533564228929</v>
      </c>
      <c r="S96" s="101">
        <v>942.35750319904605</v>
      </c>
      <c r="T96" s="101">
        <v>1003.3308777638664</v>
      </c>
      <c r="U96" s="101">
        <v>988.57146235800235</v>
      </c>
      <c r="V96" s="101">
        <v>949.82306791058306</v>
      </c>
      <c r="W96" s="101">
        <v>1027.1082837125427</v>
      </c>
      <c r="X96" s="101">
        <v>0</v>
      </c>
      <c r="Y96" s="101">
        <v>1014.8247769903865</v>
      </c>
      <c r="DA96" s="131" t="s">
        <v>4181</v>
      </c>
    </row>
    <row r="97" spans="1:105" ht="12" customHeight="1" x14ac:dyDescent="0.25">
      <c r="A97" s="107" t="s">
        <v>121</v>
      </c>
      <c r="B97" s="104"/>
      <c r="C97" s="104">
        <v>744.50894839568434</v>
      </c>
      <c r="D97" s="104">
        <v>740.13448622002829</v>
      </c>
      <c r="E97" s="104">
        <v>746.0447285366289</v>
      </c>
      <c r="F97" s="104">
        <v>753.73256566246221</v>
      </c>
      <c r="G97" s="104">
        <v>783.45553813886886</v>
      </c>
      <c r="H97" s="104">
        <v>798.26180845982037</v>
      </c>
      <c r="I97" s="104">
        <v>791.4739291865468</v>
      </c>
      <c r="J97" s="104">
        <v>734.79652083501423</v>
      </c>
      <c r="K97" s="104">
        <v>773.42314009975473</v>
      </c>
      <c r="L97" s="104">
        <v>770.80203969936224</v>
      </c>
      <c r="M97" s="104">
        <v>798.09234697477052</v>
      </c>
      <c r="N97" s="104">
        <v>792.83554763243092</v>
      </c>
      <c r="O97" s="104">
        <v>861.15529499681827</v>
      </c>
      <c r="P97" s="104">
        <v>0</v>
      </c>
      <c r="Q97" s="104">
        <v>932.73568613238899</v>
      </c>
      <c r="R97" s="104">
        <v>1009.1153512616036</v>
      </c>
      <c r="S97" s="104">
        <v>942.42940173000954</v>
      </c>
      <c r="T97" s="104">
        <v>1003.2525046402824</v>
      </c>
      <c r="U97" s="104">
        <v>988.38678906876987</v>
      </c>
      <c r="V97" s="104">
        <v>949.65694159827251</v>
      </c>
      <c r="W97" s="104">
        <v>1027.0664465437721</v>
      </c>
      <c r="X97" s="104">
        <v>0</v>
      </c>
      <c r="Y97" s="104">
        <v>1014.9041514564667</v>
      </c>
      <c r="DA97" s="132" t="s">
        <v>4182</v>
      </c>
    </row>
    <row r="98" spans="1:105" ht="12" customHeight="1" x14ac:dyDescent="0.25">
      <c r="A98" s="108" t="s">
        <v>53</v>
      </c>
      <c r="B98" s="98"/>
      <c r="C98" s="98">
        <v>520.05518945405368</v>
      </c>
      <c r="D98" s="98">
        <v>506.38663430150427</v>
      </c>
      <c r="E98" s="98">
        <v>488.9812281805967</v>
      </c>
      <c r="F98" s="98">
        <v>496.95103988093683</v>
      </c>
      <c r="G98" s="98">
        <v>471.10878188105789</v>
      </c>
      <c r="H98" s="98">
        <v>497.54066422027768</v>
      </c>
      <c r="I98" s="98">
        <v>487.09995097422768</v>
      </c>
      <c r="J98" s="98">
        <v>448.31686950826645</v>
      </c>
      <c r="K98" s="98">
        <v>475.71316288384281</v>
      </c>
      <c r="L98" s="98">
        <v>462.07312256913804</v>
      </c>
      <c r="M98" s="98">
        <v>470.48515411051744</v>
      </c>
      <c r="N98" s="98">
        <v>464.22014737629269</v>
      </c>
      <c r="O98" s="98">
        <v>531.01885906221082</v>
      </c>
      <c r="P98" s="98">
        <v>0</v>
      </c>
      <c r="Q98" s="98">
        <v>602.56902146523032</v>
      </c>
      <c r="R98" s="98">
        <v>683.66298243269182</v>
      </c>
      <c r="S98" s="98">
        <v>621.64851024641303</v>
      </c>
      <c r="T98" s="98">
        <v>688.9698999854628</v>
      </c>
      <c r="U98" s="98">
        <v>683.33908182154778</v>
      </c>
      <c r="V98" s="98">
        <v>653.29801952818866</v>
      </c>
      <c r="W98" s="98">
        <v>740.89086229852001</v>
      </c>
      <c r="X98" s="98">
        <v>0</v>
      </c>
      <c r="Y98" s="98">
        <v>741.95074295557731</v>
      </c>
      <c r="DA98" s="63" t="s">
        <v>4183</v>
      </c>
    </row>
    <row r="99" spans="1:105" ht="12" customHeight="1" x14ac:dyDescent="0.25">
      <c r="A99" s="108" t="s">
        <v>52</v>
      </c>
      <c r="B99" s="98"/>
      <c r="C99" s="98">
        <v>224.45375894163064</v>
      </c>
      <c r="D99" s="98">
        <v>233.74785191852393</v>
      </c>
      <c r="E99" s="98">
        <v>257.06350035603219</v>
      </c>
      <c r="F99" s="98">
        <v>256.78152578152537</v>
      </c>
      <c r="G99" s="98">
        <v>312.34675625781091</v>
      </c>
      <c r="H99" s="98">
        <v>300.72114423954253</v>
      </c>
      <c r="I99" s="98">
        <v>304.37397821231917</v>
      </c>
      <c r="J99" s="98">
        <v>286.47965132674778</v>
      </c>
      <c r="K99" s="98">
        <v>297.70997721591198</v>
      </c>
      <c r="L99" s="98">
        <v>308.7289171302242</v>
      </c>
      <c r="M99" s="98">
        <v>327.60719286425308</v>
      </c>
      <c r="N99" s="98">
        <v>328.61540025613834</v>
      </c>
      <c r="O99" s="98">
        <v>330.13643593460762</v>
      </c>
      <c r="P99" s="98">
        <v>0</v>
      </c>
      <c r="Q99" s="98">
        <v>330.16666466715861</v>
      </c>
      <c r="R99" s="98">
        <v>325.45236882891174</v>
      </c>
      <c r="S99" s="98">
        <v>320.78089148359652</v>
      </c>
      <c r="T99" s="98">
        <v>314.28260465481947</v>
      </c>
      <c r="U99" s="98">
        <v>305.04770724722209</v>
      </c>
      <c r="V99" s="98">
        <v>296.35892207008391</v>
      </c>
      <c r="W99" s="98">
        <v>286.17558424525214</v>
      </c>
      <c r="X99" s="98">
        <v>0</v>
      </c>
      <c r="Y99" s="98">
        <v>272.95340850088945</v>
      </c>
      <c r="DA99" s="63" t="s">
        <v>4184</v>
      </c>
    </row>
    <row r="100" spans="1:105" ht="12" customHeight="1" x14ac:dyDescent="0.25">
      <c r="A100" s="121" t="s">
        <v>54</v>
      </c>
      <c r="B100" s="122"/>
      <c r="C100" s="122">
        <v>122.63466757712499</v>
      </c>
      <c r="D100" s="122">
        <v>124.74609476066905</v>
      </c>
      <c r="E100" s="122">
        <v>129.57386547446444</v>
      </c>
      <c r="F100" s="122">
        <v>135.47635547236601</v>
      </c>
      <c r="G100" s="122">
        <v>142.02090412500874</v>
      </c>
      <c r="H100" s="122">
        <v>146.20102853688331</v>
      </c>
      <c r="I100" s="122">
        <v>145.47671871762648</v>
      </c>
      <c r="J100" s="122">
        <v>138.93824580074724</v>
      </c>
      <c r="K100" s="122">
        <v>153.26567383972852</v>
      </c>
      <c r="L100" s="122">
        <v>165.06418853110327</v>
      </c>
      <c r="M100" s="122">
        <v>166.15189430431676</v>
      </c>
      <c r="N100" s="122">
        <v>170.3093838638612</v>
      </c>
      <c r="O100" s="122">
        <v>187.38545611002456</v>
      </c>
      <c r="P100" s="122">
        <v>0</v>
      </c>
      <c r="Q100" s="122">
        <v>202.89019446814567</v>
      </c>
      <c r="R100" s="122">
        <v>203.07689707170545</v>
      </c>
      <c r="S100" s="122">
        <v>220.07200691597549</v>
      </c>
      <c r="T100" s="122">
        <v>232.74237695547336</v>
      </c>
      <c r="U100" s="122">
        <v>233.62701340361033</v>
      </c>
      <c r="V100" s="122">
        <v>236.07075528651387</v>
      </c>
      <c r="W100" s="122">
        <v>237.58067491912308</v>
      </c>
      <c r="X100" s="122">
        <v>230.23061498269141</v>
      </c>
      <c r="Y100" s="122">
        <v>233.08050405769322</v>
      </c>
      <c r="DA100" s="130" t="s">
        <v>4185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4186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DA102" s="63" t="s">
        <v>4187</v>
      </c>
    </row>
    <row r="103" spans="1:105" ht="12" customHeight="1" x14ac:dyDescent="0.25">
      <c r="A103" s="109" t="s">
        <v>120</v>
      </c>
      <c r="B103" s="33"/>
      <c r="C103" s="33">
        <v>122.63466757712499</v>
      </c>
      <c r="D103" s="33">
        <v>124.74609476066905</v>
      </c>
      <c r="E103" s="33">
        <v>129.57386547446444</v>
      </c>
      <c r="F103" s="33">
        <v>135.47635547236601</v>
      </c>
      <c r="G103" s="33">
        <v>142.02090412500874</v>
      </c>
      <c r="H103" s="33">
        <v>146.20102853688331</v>
      </c>
      <c r="I103" s="33">
        <v>145.47671871762648</v>
      </c>
      <c r="J103" s="33">
        <v>138.93824580074724</v>
      </c>
      <c r="K103" s="33">
        <v>153.26567383972852</v>
      </c>
      <c r="L103" s="33">
        <v>165.06418853110327</v>
      </c>
      <c r="M103" s="33">
        <v>166.15189430431676</v>
      </c>
      <c r="N103" s="33">
        <v>170.3093838638612</v>
      </c>
      <c r="O103" s="33">
        <v>187.38545611002456</v>
      </c>
      <c r="P103" s="33">
        <v>0</v>
      </c>
      <c r="Q103" s="33">
        <v>202.89019446814567</v>
      </c>
      <c r="R103" s="33">
        <v>203.07689707170545</v>
      </c>
      <c r="S103" s="33">
        <v>220.07200691597549</v>
      </c>
      <c r="T103" s="33">
        <v>232.74237695547336</v>
      </c>
      <c r="U103" s="33">
        <v>233.62701340361033</v>
      </c>
      <c r="V103" s="33">
        <v>236.07075528651387</v>
      </c>
      <c r="W103" s="33">
        <v>237.58067491912308</v>
      </c>
      <c r="X103" s="33">
        <v>230.23061498269141</v>
      </c>
      <c r="Y103" s="33">
        <v>233.08050405769322</v>
      </c>
      <c r="DA103" s="60" t="s">
        <v>4188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4189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4190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4191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4192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4193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X110" s="98">
        <f>IF(RES_hhdet_in_tes!X110=0,0,RES_hhdet_in_tes!X110*1000*11630/RES_hhdet_in_new!X107)</f>
        <v>0</v>
      </c>
      <c r="Y110" s="98">
        <f>IF(RES_hhdet_in_tes!Y110=0,0,RES_hhdet_in_tes!Y110*1000*11630/RES_hhdet_in_new!Y107)</f>
        <v>0</v>
      </c>
      <c r="DA110" s="63" t="s">
        <v>4194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4195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4196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4197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4198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4199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4200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4201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4202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4203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4204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4205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4206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12085.27816118728</v>
      </c>
      <c r="D124" s="117">
        <f t="shared" si="42"/>
        <v>11873.07361764999</v>
      </c>
      <c r="E124" s="117">
        <f t="shared" si="42"/>
        <v>11860.112039738937</v>
      </c>
      <c r="F124" s="117">
        <f t="shared" si="42"/>
        <v>11781.626620513038</v>
      </c>
      <c r="G124" s="117">
        <f t="shared" si="42"/>
        <v>12264.616984878197</v>
      </c>
      <c r="H124" s="117">
        <f t="shared" si="42"/>
        <v>12395.946878541414</v>
      </c>
      <c r="I124" s="117">
        <f t="shared" si="42"/>
        <v>12255.180223711413</v>
      </c>
      <c r="J124" s="117">
        <f t="shared" si="42"/>
        <v>11471.495963651401</v>
      </c>
      <c r="K124" s="117">
        <f t="shared" si="42"/>
        <v>11586.357776875842</v>
      </c>
      <c r="L124" s="117">
        <f t="shared" si="42"/>
        <v>14667.602759738485</v>
      </c>
      <c r="M124" s="117">
        <f t="shared" si="42"/>
        <v>11711.640971015084</v>
      </c>
      <c r="N124" s="117">
        <f t="shared" si="42"/>
        <v>12770.665529384634</v>
      </c>
      <c r="O124" s="117">
        <f t="shared" si="42"/>
        <v>12327.583891455868</v>
      </c>
      <c r="P124" s="117">
        <f t="shared" si="42"/>
        <v>10920.650111314928</v>
      </c>
      <c r="Q124" s="117">
        <f t="shared" si="42"/>
        <v>10731.419205217853</v>
      </c>
      <c r="R124" s="117">
        <f t="shared" ref="R124:V124" si="43">R125+R128+R130+R139</f>
        <v>10772.830603618038</v>
      </c>
      <c r="S124" s="117">
        <f t="shared" si="43"/>
        <v>10322.762335274825</v>
      </c>
      <c r="T124" s="117">
        <f t="shared" si="43"/>
        <v>9785.9936505109072</v>
      </c>
      <c r="U124" s="117">
        <f t="shared" si="43"/>
        <v>9212.5696220605532</v>
      </c>
      <c r="V124" s="117">
        <f t="shared" si="43"/>
        <v>8318.9742067647348</v>
      </c>
      <c r="W124" s="117">
        <f t="shared" ref="W124:Y124" si="44">W125+W128+W130+W139</f>
        <v>8510.4698923280594</v>
      </c>
      <c r="X124" s="117">
        <f t="shared" si="44"/>
        <v>7173.3181172789818</v>
      </c>
      <c r="Y124" s="117">
        <f t="shared" si="44"/>
        <v>6598.7140922282297</v>
      </c>
      <c r="DA124" s="129" t="s">
        <v>4207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11200.065292046871</v>
      </c>
      <c r="D125" s="122">
        <f t="shared" si="45"/>
        <v>10995.725034774307</v>
      </c>
      <c r="E125" s="122">
        <f t="shared" si="45"/>
        <v>10986.335996495698</v>
      </c>
      <c r="F125" s="122">
        <f t="shared" si="45"/>
        <v>10876.012736099306</v>
      </c>
      <c r="G125" s="122">
        <f t="shared" si="45"/>
        <v>11355.293965709447</v>
      </c>
      <c r="H125" s="122">
        <f t="shared" si="45"/>
        <v>11467.018930640043</v>
      </c>
      <c r="I125" s="122">
        <f t="shared" si="45"/>
        <v>11318.975822686383</v>
      </c>
      <c r="J125" s="122">
        <f t="shared" si="45"/>
        <v>10593.438445785327</v>
      </c>
      <c r="K125" s="122">
        <f t="shared" si="45"/>
        <v>10642.051263521027</v>
      </c>
      <c r="L125" s="122">
        <f t="shared" si="45"/>
        <v>13692.567880983946</v>
      </c>
      <c r="M125" s="122">
        <f t="shared" si="45"/>
        <v>10793.120368443602</v>
      </c>
      <c r="N125" s="122">
        <f t="shared" si="45"/>
        <v>11804.087425741838</v>
      </c>
      <c r="O125" s="122">
        <f t="shared" si="45"/>
        <v>11268.296186287431</v>
      </c>
      <c r="P125" s="122">
        <f t="shared" si="45"/>
        <v>9863.505336188784</v>
      </c>
      <c r="Q125" s="122">
        <f t="shared" si="45"/>
        <v>9588.7631281988743</v>
      </c>
      <c r="R125" s="122">
        <f t="shared" ref="R125:V125" si="46">SUM(R126:R127)</f>
        <v>9565.7241340417531</v>
      </c>
      <c r="S125" s="122">
        <f t="shared" si="46"/>
        <v>9161.6047867730031</v>
      </c>
      <c r="T125" s="122">
        <f t="shared" si="46"/>
        <v>8556.8592886398092</v>
      </c>
      <c r="U125" s="122">
        <f t="shared" si="46"/>
        <v>7966.086800547193</v>
      </c>
      <c r="V125" s="122">
        <f t="shared" si="46"/>
        <v>7153.6980767201949</v>
      </c>
      <c r="W125" s="122">
        <f t="shared" ref="W125:Y125" si="47">SUM(W126:W127)</f>
        <v>7251.5360339004346</v>
      </c>
      <c r="X125" s="122">
        <f t="shared" si="47"/>
        <v>5959.6582240722737</v>
      </c>
      <c r="Y125" s="122">
        <f t="shared" si="47"/>
        <v>5321.8168575483842</v>
      </c>
      <c r="DA125" s="130" t="s">
        <v>4208</v>
      </c>
    </row>
    <row r="126" spans="1:105" ht="12" customHeight="1" x14ac:dyDescent="0.25">
      <c r="A126" s="97" t="s">
        <v>198</v>
      </c>
      <c r="B126" s="98"/>
      <c r="C126" s="98">
        <v>11147.566722986145</v>
      </c>
      <c r="D126" s="98">
        <v>10945.577328293011</v>
      </c>
      <c r="E126" s="98">
        <v>10937.401537527083</v>
      </c>
      <c r="F126" s="98">
        <v>10829.087117703133</v>
      </c>
      <c r="G126" s="98">
        <v>11306.729491036453</v>
      </c>
      <c r="H126" s="98">
        <v>11419.353767056064</v>
      </c>
      <c r="I126" s="98">
        <v>11272.959500702784</v>
      </c>
      <c r="J126" s="98">
        <v>10551.029849213621</v>
      </c>
      <c r="K126" s="98">
        <v>10600.282418119385</v>
      </c>
      <c r="L126" s="98">
        <v>13639.158290060202</v>
      </c>
      <c r="M126" s="98">
        <v>10751.596867498825</v>
      </c>
      <c r="N126" s="98">
        <v>11758.949655742066</v>
      </c>
      <c r="O126" s="98">
        <v>11226.166652650678</v>
      </c>
      <c r="P126" s="98">
        <v>9827.2059976710352</v>
      </c>
      <c r="Q126" s="98">
        <v>9553.8031089251308</v>
      </c>
      <c r="R126" s="98">
        <v>9531.115980442617</v>
      </c>
      <c r="S126" s="98">
        <v>9128.8913768271959</v>
      </c>
      <c r="T126" s="98">
        <v>8526.4399365883855</v>
      </c>
      <c r="U126" s="98">
        <v>7937.726252273811</v>
      </c>
      <c r="V126" s="98">
        <v>7128.257262917361</v>
      </c>
      <c r="W126" s="98">
        <v>7225.7306066322553</v>
      </c>
      <c r="X126" s="98">
        <v>5938.40098593927</v>
      </c>
      <c r="Y126" s="98">
        <v>5302.8278963839912</v>
      </c>
      <c r="DA126" s="63" t="s">
        <v>4209</v>
      </c>
    </row>
    <row r="127" spans="1:105" ht="12" customHeight="1" x14ac:dyDescent="0.25">
      <c r="A127" s="97" t="s">
        <v>53</v>
      </c>
      <c r="B127" s="98"/>
      <c r="C127" s="98">
        <v>52.498569060726069</v>
      </c>
      <c r="D127" s="98">
        <v>50.147706481295906</v>
      </c>
      <c r="E127" s="98">
        <v>48.934458968614692</v>
      </c>
      <c r="F127" s="98">
        <v>46.925618396172943</v>
      </c>
      <c r="G127" s="98">
        <v>48.564474672994152</v>
      </c>
      <c r="H127" s="98">
        <v>47.665163583978973</v>
      </c>
      <c r="I127" s="98">
        <v>46.016321983599155</v>
      </c>
      <c r="J127" s="98">
        <v>42.408596571705559</v>
      </c>
      <c r="K127" s="98">
        <v>41.76884540164319</v>
      </c>
      <c r="L127" s="98">
        <v>53.409590923744624</v>
      </c>
      <c r="M127" s="98">
        <v>41.523500944777183</v>
      </c>
      <c r="N127" s="98">
        <v>45.137769999772516</v>
      </c>
      <c r="O127" s="98">
        <v>42.12953363675306</v>
      </c>
      <c r="P127" s="98">
        <v>36.299338517748239</v>
      </c>
      <c r="Q127" s="98">
        <v>34.960019273742937</v>
      </c>
      <c r="R127" s="98">
        <v>34.608153599135321</v>
      </c>
      <c r="S127" s="98">
        <v>32.713409945808017</v>
      </c>
      <c r="T127" s="98">
        <v>30.419352051423655</v>
      </c>
      <c r="U127" s="98">
        <v>28.36054827338204</v>
      </c>
      <c r="V127" s="98">
        <v>25.44081380283345</v>
      </c>
      <c r="W127" s="98">
        <v>25.80542726817972</v>
      </c>
      <c r="X127" s="98">
        <v>21.257238133003497</v>
      </c>
      <c r="Y127" s="98">
        <v>18.988961164393196</v>
      </c>
      <c r="DA127" s="63" t="s">
        <v>4210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0.92501226945858872</v>
      </c>
      <c r="D128" s="122">
        <f t="shared" si="48"/>
        <v>0.93117538127351374</v>
      </c>
      <c r="E128" s="122">
        <f t="shared" si="48"/>
        <v>1.0134753659010447</v>
      </c>
      <c r="F128" s="122">
        <f t="shared" si="48"/>
        <v>1.4329031986769252</v>
      </c>
      <c r="G128" s="122">
        <f t="shared" si="48"/>
        <v>2.7913249295465112</v>
      </c>
      <c r="H128" s="122">
        <f t="shared" si="48"/>
        <v>3.6400287954364305</v>
      </c>
      <c r="I128" s="122">
        <f t="shared" si="48"/>
        <v>3.2039600437817968</v>
      </c>
      <c r="J128" s="122">
        <f t="shared" si="48"/>
        <v>0.86533405686040443</v>
      </c>
      <c r="K128" s="122">
        <f t="shared" si="48"/>
        <v>2.3928844953293678</v>
      </c>
      <c r="L128" s="122">
        <f t="shared" si="48"/>
        <v>5.9838536884427862</v>
      </c>
      <c r="M128" s="122">
        <f t="shared" si="48"/>
        <v>4.4921230258505798</v>
      </c>
      <c r="N128" s="122">
        <f t="shared" si="48"/>
        <v>6.7945243503759958</v>
      </c>
      <c r="O128" s="122">
        <f t="shared" si="48"/>
        <v>3.8108420129099487</v>
      </c>
      <c r="P128" s="122">
        <f t="shared" si="48"/>
        <v>7.2849072364328302</v>
      </c>
      <c r="Q128" s="122">
        <f t="shared" si="48"/>
        <v>3.6741620530605146</v>
      </c>
      <c r="R128" s="122">
        <f t="shared" si="48"/>
        <v>2.3780991674990672</v>
      </c>
      <c r="S128" s="122">
        <f t="shared" si="48"/>
        <v>5.6116325518618613</v>
      </c>
      <c r="T128" s="122">
        <f t="shared" si="48"/>
        <v>2.9547779006107895</v>
      </c>
      <c r="U128" s="122">
        <f t="shared" si="48"/>
        <v>4.7012047011474429</v>
      </c>
      <c r="V128" s="122">
        <f t="shared" si="48"/>
        <v>9.2226576745421447</v>
      </c>
      <c r="W128" s="122">
        <f t="shared" si="48"/>
        <v>2.0993034007508049</v>
      </c>
      <c r="X128" s="122">
        <f t="shared" si="48"/>
        <v>2.74947047647969</v>
      </c>
      <c r="Y128" s="122">
        <f t="shared" si="48"/>
        <v>1.0713300987693863</v>
      </c>
      <c r="DA128" s="130" t="s">
        <v>4211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0.92501226945858872</v>
      </c>
      <c r="D129" s="98">
        <f>IF(RES_hhdet_in_tes!D129=0,0,RES_hhdet_in_tes!D129*1000*11630/RES_hhdet_in_new!D126)</f>
        <v>0.93117538127351374</v>
      </c>
      <c r="E129" s="98">
        <f>IF(RES_hhdet_in_tes!E129=0,0,RES_hhdet_in_tes!E129*1000*11630/RES_hhdet_in_new!E126)</f>
        <v>1.0134753659010447</v>
      </c>
      <c r="F129" s="98">
        <f>IF(RES_hhdet_in_tes!F129=0,0,RES_hhdet_in_tes!F129*1000*11630/RES_hhdet_in_new!F126)</f>
        <v>1.4329031986769252</v>
      </c>
      <c r="G129" s="98">
        <f>IF(RES_hhdet_in_tes!G129=0,0,RES_hhdet_in_tes!G129*1000*11630/RES_hhdet_in_new!G126)</f>
        <v>2.7913249295465112</v>
      </c>
      <c r="H129" s="98">
        <f>IF(RES_hhdet_in_tes!H129=0,0,RES_hhdet_in_tes!H129*1000*11630/RES_hhdet_in_new!H126)</f>
        <v>3.6400287954364305</v>
      </c>
      <c r="I129" s="98">
        <f>IF(RES_hhdet_in_tes!I129=0,0,RES_hhdet_in_tes!I129*1000*11630/RES_hhdet_in_new!I126)</f>
        <v>3.2039600437817968</v>
      </c>
      <c r="J129" s="98">
        <f>IF(RES_hhdet_in_tes!J129=0,0,RES_hhdet_in_tes!J129*1000*11630/RES_hhdet_in_new!J126)</f>
        <v>0.86533405686040443</v>
      </c>
      <c r="K129" s="98">
        <f>IF(RES_hhdet_in_tes!K129=0,0,RES_hhdet_in_tes!K129*1000*11630/RES_hhdet_in_new!K126)</f>
        <v>2.3928844953293678</v>
      </c>
      <c r="L129" s="98">
        <f>IF(RES_hhdet_in_tes!L129=0,0,RES_hhdet_in_tes!L129*1000*11630/RES_hhdet_in_new!L126)</f>
        <v>5.9838536884427862</v>
      </c>
      <c r="M129" s="98">
        <f>IF(RES_hhdet_in_tes!M129=0,0,RES_hhdet_in_tes!M129*1000*11630/RES_hhdet_in_new!M126)</f>
        <v>4.4921230258505798</v>
      </c>
      <c r="N129" s="98">
        <f>IF(RES_hhdet_in_tes!N129=0,0,RES_hhdet_in_tes!N129*1000*11630/RES_hhdet_in_new!N126)</f>
        <v>6.7945243503759958</v>
      </c>
      <c r="O129" s="98">
        <f>IF(RES_hhdet_in_tes!O129=0,0,RES_hhdet_in_tes!O129*1000*11630/RES_hhdet_in_new!O126)</f>
        <v>3.8108420129099487</v>
      </c>
      <c r="P129" s="98">
        <f>IF(RES_hhdet_in_tes!P129=0,0,RES_hhdet_in_tes!P129*1000*11630/RES_hhdet_in_new!P126)</f>
        <v>7.2849072364328302</v>
      </c>
      <c r="Q129" s="98">
        <f>IF(RES_hhdet_in_tes!Q129=0,0,RES_hhdet_in_tes!Q129*1000*11630/RES_hhdet_in_new!Q126)</f>
        <v>3.6741620530605146</v>
      </c>
      <c r="R129" s="98">
        <f>IF(RES_hhdet_in_tes!R129=0,0,RES_hhdet_in_tes!R129*1000*11630/RES_hhdet_in_new!R126)</f>
        <v>2.3780991674990672</v>
      </c>
      <c r="S129" s="98">
        <f>IF(RES_hhdet_in_tes!S129=0,0,RES_hhdet_in_tes!S129*1000*11630/RES_hhdet_in_new!S126)</f>
        <v>5.6116325518618613</v>
      </c>
      <c r="T129" s="98">
        <f>IF(RES_hhdet_in_tes!T129=0,0,RES_hhdet_in_tes!T129*1000*11630/RES_hhdet_in_new!T126)</f>
        <v>2.9547779006107895</v>
      </c>
      <c r="U129" s="98">
        <f>IF(RES_hhdet_in_tes!U129=0,0,RES_hhdet_in_tes!U129*1000*11630/RES_hhdet_in_new!U126)</f>
        <v>4.7012047011474429</v>
      </c>
      <c r="V129" s="98">
        <f>IF(RES_hhdet_in_tes!V129=0,0,RES_hhdet_in_tes!V129*1000*11630/RES_hhdet_in_new!V126)</f>
        <v>9.2226576745421447</v>
      </c>
      <c r="W129" s="98">
        <f>IF(RES_hhdet_in_tes!W129=0,0,RES_hhdet_in_tes!W129*1000*11630/RES_hhdet_in_new!W126)</f>
        <v>2.0993034007508049</v>
      </c>
      <c r="X129" s="98">
        <f>IF(RES_hhdet_in_tes!X129=0,0,RES_hhdet_in_tes!X129*1000*11630/RES_hhdet_in_new!X126)</f>
        <v>2.74947047647969</v>
      </c>
      <c r="Y129" s="98">
        <f>IF(RES_hhdet_in_tes!Y129=0,0,RES_hhdet_in_tes!Y129*1000*11630/RES_hhdet_in_new!Y126)</f>
        <v>1.0713300987693863</v>
      </c>
      <c r="DA129" s="63" t="s">
        <v>4212</v>
      </c>
    </row>
    <row r="130" spans="1:105" ht="12" customHeight="1" x14ac:dyDescent="0.25">
      <c r="A130" s="121" t="s">
        <v>55</v>
      </c>
      <c r="B130" s="122"/>
      <c r="C130" s="122">
        <v>761.65318929382374</v>
      </c>
      <c r="D130" s="122">
        <v>751.67131273374162</v>
      </c>
      <c r="E130" s="122">
        <v>743.18870240287481</v>
      </c>
      <c r="F130" s="122">
        <v>768.70462574268765</v>
      </c>
      <c r="G130" s="122">
        <v>764.51079011419495</v>
      </c>
      <c r="H130" s="122">
        <v>779.08689056905075</v>
      </c>
      <c r="I130" s="122">
        <v>787.52372226362331</v>
      </c>
      <c r="J130" s="122">
        <v>738.25393800846746</v>
      </c>
      <c r="K130" s="122">
        <v>788.64795501975618</v>
      </c>
      <c r="L130" s="122">
        <v>803.98683653499143</v>
      </c>
      <c r="M130" s="122">
        <v>747.87658524131189</v>
      </c>
      <c r="N130" s="122">
        <v>789.47419542855869</v>
      </c>
      <c r="O130" s="122">
        <v>868.09140704550111</v>
      </c>
      <c r="P130" s="122">
        <v>862.82281075245612</v>
      </c>
      <c r="Q130" s="122">
        <v>936.09172049777192</v>
      </c>
      <c r="R130" s="122">
        <v>1001.6514733370803</v>
      </c>
      <c r="S130" s="122">
        <v>935.47390903398434</v>
      </c>
      <c r="T130" s="122">
        <v>993.43720701501366</v>
      </c>
      <c r="U130" s="122">
        <v>1008.1546034086019</v>
      </c>
      <c r="V130" s="122">
        <v>919.98271708348466</v>
      </c>
      <c r="W130" s="122">
        <v>1019.2538801077505</v>
      </c>
      <c r="X130" s="122">
        <v>980.6798077475371</v>
      </c>
      <c r="Y130" s="122">
        <v>1042.7454005233835</v>
      </c>
      <c r="DA130" s="130" t="s">
        <v>4213</v>
      </c>
    </row>
    <row r="131" spans="1:105" ht="12" customHeight="1" x14ac:dyDescent="0.25">
      <c r="A131" s="97" t="s">
        <v>128</v>
      </c>
      <c r="B131" s="98"/>
      <c r="C131" s="98">
        <v>763.49081942036423</v>
      </c>
      <c r="D131" s="98">
        <v>752.32871634826847</v>
      </c>
      <c r="E131" s="98">
        <v>742.79947635171993</v>
      </c>
      <c r="F131" s="98">
        <v>772.85080600288939</v>
      </c>
      <c r="G131" s="98">
        <v>764.51080199000739</v>
      </c>
      <c r="H131" s="98">
        <v>779.08690412750411</v>
      </c>
      <c r="I131" s="98">
        <v>787.52123369088986</v>
      </c>
      <c r="J131" s="98">
        <v>739.87481382343151</v>
      </c>
      <c r="K131" s="98">
        <v>794.12084252087527</v>
      </c>
      <c r="L131" s="98">
        <v>803.98631890869308</v>
      </c>
      <c r="M131" s="98">
        <v>743.731040441132</v>
      </c>
      <c r="N131" s="98">
        <v>789.4453852641883</v>
      </c>
      <c r="O131" s="98">
        <v>868.2593431202672</v>
      </c>
      <c r="P131" s="98">
        <v>862.87222845004317</v>
      </c>
      <c r="Q131" s="98">
        <v>936.48382122576436</v>
      </c>
      <c r="R131" s="98">
        <v>1000.4325291741968</v>
      </c>
      <c r="S131" s="98">
        <v>934.51844604410087</v>
      </c>
      <c r="T131" s="98">
        <v>993.14599665910396</v>
      </c>
      <c r="U131" s="98">
        <v>1009.0436646403606</v>
      </c>
      <c r="V131" s="98">
        <v>918.57460637981978</v>
      </c>
      <c r="W131" s="98">
        <v>1018.738247958826</v>
      </c>
      <c r="X131" s="98">
        <v>980.24821943340407</v>
      </c>
      <c r="Y131" s="98">
        <v>1045.0152745835348</v>
      </c>
      <c r="DA131" s="63" t="s">
        <v>4214</v>
      </c>
    </row>
    <row r="132" spans="1:105" ht="12" customHeight="1" x14ac:dyDescent="0.25">
      <c r="A132" s="97" t="s">
        <v>127</v>
      </c>
      <c r="B132" s="98"/>
      <c r="C132" s="98">
        <v>763.49661920920209</v>
      </c>
      <c r="D132" s="98">
        <v>752.3444027964</v>
      </c>
      <c r="E132" s="98">
        <v>742.79779802354744</v>
      </c>
      <c r="F132" s="98">
        <v>772.84822963317538</v>
      </c>
      <c r="G132" s="98">
        <v>764.48857478767525</v>
      </c>
      <c r="H132" s="98">
        <v>779.07478986812396</v>
      </c>
      <c r="I132" s="98">
        <v>787.90297670173641</v>
      </c>
      <c r="J132" s="98">
        <v>740.36477717151342</v>
      </c>
      <c r="K132" s="98">
        <v>794.45576547242831</v>
      </c>
      <c r="L132" s="98">
        <v>804.29004790341708</v>
      </c>
      <c r="M132" s="98">
        <v>0</v>
      </c>
      <c r="N132" s="98">
        <v>789.41243815876055</v>
      </c>
      <c r="O132" s="98">
        <v>867.9391697955316</v>
      </c>
      <c r="P132" s="98">
        <v>862.34180869716272</v>
      </c>
      <c r="Q132" s="98">
        <v>935.76815981767527</v>
      </c>
      <c r="R132" s="98">
        <v>999.52519595953152</v>
      </c>
      <c r="S132" s="98">
        <v>933.61901517785623</v>
      </c>
      <c r="T132" s="98">
        <v>992.10877128085167</v>
      </c>
      <c r="U132" s="98">
        <v>1008.3377912836185</v>
      </c>
      <c r="V132" s="98">
        <v>917.98164712147661</v>
      </c>
      <c r="W132" s="98">
        <v>1018.7344344528781</v>
      </c>
      <c r="X132" s="98">
        <v>980.81628767646419</v>
      </c>
      <c r="Y132" s="98">
        <v>1046.3253282122193</v>
      </c>
      <c r="DA132" s="63" t="s">
        <v>4215</v>
      </c>
    </row>
    <row r="133" spans="1:105" ht="12" customHeight="1" x14ac:dyDescent="0.25">
      <c r="A133" s="100" t="s">
        <v>198</v>
      </c>
      <c r="B133" s="101"/>
      <c r="C133" s="101">
        <v>533.3363531280711</v>
      </c>
      <c r="D133" s="101">
        <v>514.75239994944593</v>
      </c>
      <c r="E133" s="101">
        <v>486.85164736679855</v>
      </c>
      <c r="F133" s="101">
        <v>509.574149454919</v>
      </c>
      <c r="G133" s="101">
        <v>459.69314209942598</v>
      </c>
      <c r="H133" s="101">
        <v>485.56039010630252</v>
      </c>
      <c r="I133" s="101">
        <v>484.88415037750536</v>
      </c>
      <c r="J133" s="101">
        <v>451.74034119676702</v>
      </c>
      <c r="K133" s="101">
        <v>488.7111710119139</v>
      </c>
      <c r="L133" s="101">
        <v>482.22807983888509</v>
      </c>
      <c r="M133" s="101">
        <v>0</v>
      </c>
      <c r="N133" s="101">
        <v>462.23300623391725</v>
      </c>
      <c r="O133" s="101">
        <v>535.23180299224748</v>
      </c>
      <c r="P133" s="101">
        <v>533.68549905337261</v>
      </c>
      <c r="Q133" s="101">
        <v>604.55677320608766</v>
      </c>
      <c r="R133" s="101">
        <v>677.19380133672962</v>
      </c>
      <c r="S133" s="101">
        <v>615.86256601892592</v>
      </c>
      <c r="T133" s="101">
        <v>681.33870626229623</v>
      </c>
      <c r="U133" s="101">
        <v>697.13856066452342</v>
      </c>
      <c r="V133" s="101">
        <v>631.51836334788322</v>
      </c>
      <c r="W133" s="101">
        <v>734.87241225933008</v>
      </c>
      <c r="X133" s="101">
        <v>711.40189314963709</v>
      </c>
      <c r="Y133" s="101">
        <v>764.97406406400353</v>
      </c>
      <c r="DA133" s="131" t="s">
        <v>4216</v>
      </c>
    </row>
    <row r="134" spans="1:105" ht="12" customHeight="1" x14ac:dyDescent="0.25">
      <c r="A134" s="103" t="s">
        <v>52</v>
      </c>
      <c r="B134" s="104"/>
      <c r="C134" s="104">
        <v>230.16026608113089</v>
      </c>
      <c r="D134" s="104">
        <v>237.59200284695402</v>
      </c>
      <c r="E134" s="104">
        <v>255.94615065674898</v>
      </c>
      <c r="F134" s="104">
        <v>263.2740801782565</v>
      </c>
      <c r="G134" s="104">
        <v>304.79543268824926</v>
      </c>
      <c r="H134" s="104">
        <v>293.51439976182127</v>
      </c>
      <c r="I134" s="104">
        <v>303.01882632423087</v>
      </c>
      <c r="J134" s="104">
        <v>288.62443597474629</v>
      </c>
      <c r="K134" s="104">
        <v>305.74459446051441</v>
      </c>
      <c r="L134" s="104">
        <v>322.06196806453204</v>
      </c>
      <c r="M134" s="104">
        <v>0</v>
      </c>
      <c r="N134" s="104">
        <v>327.1794319248433</v>
      </c>
      <c r="O134" s="104">
        <v>332.70736680328423</v>
      </c>
      <c r="P134" s="104">
        <v>328.65630964379022</v>
      </c>
      <c r="Q134" s="104">
        <v>331.21138661158761</v>
      </c>
      <c r="R134" s="104">
        <v>322.33139462280201</v>
      </c>
      <c r="S134" s="104">
        <v>317.75644915893025</v>
      </c>
      <c r="T134" s="104">
        <v>310.77006501855539</v>
      </c>
      <c r="U134" s="104">
        <v>311.1992306190952</v>
      </c>
      <c r="V134" s="104">
        <v>286.46328377359328</v>
      </c>
      <c r="W134" s="104">
        <v>283.86202219354794</v>
      </c>
      <c r="X134" s="104">
        <v>269.41439452682704</v>
      </c>
      <c r="Y134" s="104">
        <v>281.35126414821559</v>
      </c>
      <c r="DA134" s="132" t="s">
        <v>4217</v>
      </c>
    </row>
    <row r="135" spans="1:105" ht="12" customHeight="1" x14ac:dyDescent="0.25">
      <c r="A135" s="106" t="s">
        <v>122</v>
      </c>
      <c r="B135" s="101"/>
      <c r="C135" s="101">
        <v>744.5096398388863</v>
      </c>
      <c r="D135" s="101">
        <v>740.12049054562237</v>
      </c>
      <c r="E135" s="101">
        <v>746.0394506762658</v>
      </c>
      <c r="F135" s="101">
        <v>753.74143118004793</v>
      </c>
      <c r="G135" s="101">
        <v>0</v>
      </c>
      <c r="H135" s="101">
        <v>0</v>
      </c>
      <c r="I135" s="101">
        <v>0</v>
      </c>
      <c r="J135" s="101">
        <v>734.49701457585888</v>
      </c>
      <c r="K135" s="101">
        <v>773.3098564729296</v>
      </c>
      <c r="L135" s="101">
        <v>0</v>
      </c>
      <c r="M135" s="101">
        <v>798.16858161612629</v>
      </c>
      <c r="N135" s="101">
        <v>793.00322888901837</v>
      </c>
      <c r="O135" s="101">
        <v>861.35018432990444</v>
      </c>
      <c r="P135" s="101">
        <v>862.23345348862256</v>
      </c>
      <c r="Q135" s="101">
        <v>932.36880276440809</v>
      </c>
      <c r="R135" s="101">
        <v>1008.8533564228931</v>
      </c>
      <c r="S135" s="101">
        <v>942.35750319904582</v>
      </c>
      <c r="T135" s="101">
        <v>1003.3308777638661</v>
      </c>
      <c r="U135" s="101">
        <v>988.57146235800235</v>
      </c>
      <c r="V135" s="101">
        <v>949.82306791058284</v>
      </c>
      <c r="W135" s="101">
        <v>1027.108283712543</v>
      </c>
      <c r="X135" s="101">
        <v>986.50158015199406</v>
      </c>
      <c r="Y135" s="101">
        <v>1014.8247769903863</v>
      </c>
      <c r="DA135" s="131" t="s">
        <v>4218</v>
      </c>
    </row>
    <row r="136" spans="1:105" ht="12" customHeight="1" x14ac:dyDescent="0.25">
      <c r="A136" s="107" t="s">
        <v>121</v>
      </c>
      <c r="B136" s="104"/>
      <c r="C136" s="104">
        <v>744.50894839568446</v>
      </c>
      <c r="D136" s="104">
        <v>740.13448622002829</v>
      </c>
      <c r="E136" s="104">
        <v>746.04472853662901</v>
      </c>
      <c r="F136" s="104">
        <v>753.73256566246232</v>
      </c>
      <c r="G136" s="104">
        <v>0</v>
      </c>
      <c r="H136" s="104">
        <v>0</v>
      </c>
      <c r="I136" s="104">
        <v>0</v>
      </c>
      <c r="J136" s="104">
        <v>734.79652083501446</v>
      </c>
      <c r="K136" s="104">
        <v>773.42314009975473</v>
      </c>
      <c r="L136" s="104">
        <v>0</v>
      </c>
      <c r="M136" s="104">
        <v>798.09234697477063</v>
      </c>
      <c r="N136" s="104">
        <v>792.83554763243114</v>
      </c>
      <c r="O136" s="104">
        <v>861.15529499681838</v>
      </c>
      <c r="P136" s="104">
        <v>862.22524577653098</v>
      </c>
      <c r="Q136" s="104">
        <v>932.73568613238876</v>
      </c>
      <c r="R136" s="104">
        <v>1009.115351261604</v>
      </c>
      <c r="S136" s="104">
        <v>942.42940173000954</v>
      </c>
      <c r="T136" s="104">
        <v>1003.252504640282</v>
      </c>
      <c r="U136" s="104">
        <v>988.38678906876976</v>
      </c>
      <c r="V136" s="104">
        <v>949.65694159827251</v>
      </c>
      <c r="W136" s="104">
        <v>1027.0664465437719</v>
      </c>
      <c r="X136" s="104">
        <v>986.62781122051069</v>
      </c>
      <c r="Y136" s="104">
        <v>1014.9041514564667</v>
      </c>
      <c r="DA136" s="132" t="s">
        <v>4219</v>
      </c>
    </row>
    <row r="137" spans="1:105" ht="12" customHeight="1" x14ac:dyDescent="0.25">
      <c r="A137" s="108" t="s">
        <v>53</v>
      </c>
      <c r="B137" s="98"/>
      <c r="C137" s="98">
        <v>520.05518945405379</v>
      </c>
      <c r="D137" s="98">
        <v>506.38663430150439</v>
      </c>
      <c r="E137" s="98">
        <v>488.98122818059659</v>
      </c>
      <c r="F137" s="98">
        <v>496.95103988093683</v>
      </c>
      <c r="G137" s="98">
        <v>0</v>
      </c>
      <c r="H137" s="98">
        <v>0</v>
      </c>
      <c r="I137" s="98">
        <v>0</v>
      </c>
      <c r="J137" s="98">
        <v>448.31686950826645</v>
      </c>
      <c r="K137" s="98">
        <v>475.71316288384259</v>
      </c>
      <c r="L137" s="98">
        <v>0</v>
      </c>
      <c r="M137" s="98">
        <v>470.48515411051739</v>
      </c>
      <c r="N137" s="98">
        <v>464.2201473762928</v>
      </c>
      <c r="O137" s="98">
        <v>531.01885906221071</v>
      </c>
      <c r="P137" s="98">
        <v>533.58666419184306</v>
      </c>
      <c r="Q137" s="98">
        <v>602.56902146523021</v>
      </c>
      <c r="R137" s="98">
        <v>683.66298243269205</v>
      </c>
      <c r="S137" s="98">
        <v>621.64851024641291</v>
      </c>
      <c r="T137" s="98">
        <v>688.96989998546258</v>
      </c>
      <c r="U137" s="98">
        <v>683.33908182154778</v>
      </c>
      <c r="V137" s="98">
        <v>653.29801952818843</v>
      </c>
      <c r="W137" s="98">
        <v>740.89086229851978</v>
      </c>
      <c r="X137" s="98">
        <v>715.63007500104231</v>
      </c>
      <c r="Y137" s="98">
        <v>741.9507429555772</v>
      </c>
      <c r="DA137" s="63" t="s">
        <v>4220</v>
      </c>
    </row>
    <row r="138" spans="1:105" ht="12" customHeight="1" x14ac:dyDescent="0.25">
      <c r="A138" s="108" t="s">
        <v>52</v>
      </c>
      <c r="B138" s="98"/>
      <c r="C138" s="98">
        <v>224.45375894163064</v>
      </c>
      <c r="D138" s="98">
        <v>233.74785191852396</v>
      </c>
      <c r="E138" s="98">
        <v>257.06350035603231</v>
      </c>
      <c r="F138" s="98">
        <v>256.78152578152549</v>
      </c>
      <c r="G138" s="98">
        <v>0</v>
      </c>
      <c r="H138" s="98">
        <v>0</v>
      </c>
      <c r="I138" s="98">
        <v>0</v>
      </c>
      <c r="J138" s="98">
        <v>286.47965132674784</v>
      </c>
      <c r="K138" s="98">
        <v>297.70997721591198</v>
      </c>
      <c r="L138" s="98">
        <v>0</v>
      </c>
      <c r="M138" s="98">
        <v>327.60719286425325</v>
      </c>
      <c r="N138" s="98">
        <v>328.61540025613834</v>
      </c>
      <c r="O138" s="98">
        <v>330.13643593460756</v>
      </c>
      <c r="P138" s="98">
        <v>328.63858158468798</v>
      </c>
      <c r="Q138" s="98">
        <v>330.1666646671585</v>
      </c>
      <c r="R138" s="98">
        <v>325.45236882891186</v>
      </c>
      <c r="S138" s="98">
        <v>320.78089148359652</v>
      </c>
      <c r="T138" s="98">
        <v>314.28260465481941</v>
      </c>
      <c r="U138" s="98">
        <v>305.04770724722215</v>
      </c>
      <c r="V138" s="98">
        <v>296.35892207008408</v>
      </c>
      <c r="W138" s="98">
        <v>286.17558424525214</v>
      </c>
      <c r="X138" s="98">
        <v>270.99773621946844</v>
      </c>
      <c r="Y138" s="98">
        <v>272.95340850088951</v>
      </c>
      <c r="DA138" s="63" t="s">
        <v>4221</v>
      </c>
    </row>
    <row r="139" spans="1:105" ht="12" customHeight="1" x14ac:dyDescent="0.25">
      <c r="A139" s="121" t="s">
        <v>54</v>
      </c>
      <c r="B139" s="122"/>
      <c r="C139" s="122">
        <v>122.63466757712499</v>
      </c>
      <c r="D139" s="122">
        <v>124.74609476066904</v>
      </c>
      <c r="E139" s="122">
        <v>129.57386547446444</v>
      </c>
      <c r="F139" s="122">
        <v>135.47635547236601</v>
      </c>
      <c r="G139" s="122">
        <v>142.02090412500874</v>
      </c>
      <c r="H139" s="122">
        <v>146.20102853688334</v>
      </c>
      <c r="I139" s="122">
        <v>145.47671871762648</v>
      </c>
      <c r="J139" s="122">
        <v>138.93824580074721</v>
      </c>
      <c r="K139" s="122">
        <v>153.26567383972849</v>
      </c>
      <c r="L139" s="122">
        <v>165.06418853110324</v>
      </c>
      <c r="M139" s="122">
        <v>166.15189430431678</v>
      </c>
      <c r="N139" s="122">
        <v>170.30938386386117</v>
      </c>
      <c r="O139" s="122">
        <v>187.38545611002453</v>
      </c>
      <c r="P139" s="122">
        <v>187.03705713725455</v>
      </c>
      <c r="Q139" s="122">
        <v>202.89019446814575</v>
      </c>
      <c r="R139" s="122">
        <v>203.0768970717055</v>
      </c>
      <c r="S139" s="122">
        <v>220.07200691597549</v>
      </c>
      <c r="T139" s="122">
        <v>232.74237695547339</v>
      </c>
      <c r="U139" s="122">
        <v>233.62701340361036</v>
      </c>
      <c r="V139" s="122">
        <v>236.07075528651382</v>
      </c>
      <c r="W139" s="122">
        <v>237.58067491912303</v>
      </c>
      <c r="X139" s="122">
        <v>230.23061498269138</v>
      </c>
      <c r="Y139" s="122">
        <v>233.08050405769322</v>
      </c>
      <c r="DA139" s="130" t="s">
        <v>4222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4223</v>
      </c>
    </row>
    <row r="141" spans="1:105" ht="12" customHeight="1" x14ac:dyDescent="0.25">
      <c r="A141" s="109" t="s">
        <v>120</v>
      </c>
      <c r="B141" s="33"/>
      <c r="C141" s="33">
        <v>122.63466757712499</v>
      </c>
      <c r="D141" s="33">
        <v>124.74609476066904</v>
      </c>
      <c r="E141" s="33">
        <v>129.57386547446444</v>
      </c>
      <c r="F141" s="33">
        <v>135.47635547236601</v>
      </c>
      <c r="G141" s="33">
        <v>142.02090412500874</v>
      </c>
      <c r="H141" s="33">
        <v>146.20102853688334</v>
      </c>
      <c r="I141" s="33">
        <v>145.47671871762648</v>
      </c>
      <c r="J141" s="33">
        <v>138.93824580074721</v>
      </c>
      <c r="K141" s="33">
        <v>153.26567383972849</v>
      </c>
      <c r="L141" s="33">
        <v>165.06418853110324</v>
      </c>
      <c r="M141" s="33">
        <v>166.15189430431678</v>
      </c>
      <c r="N141" s="33">
        <v>170.30938386386117</v>
      </c>
      <c r="O141" s="33">
        <v>187.38545611002453</v>
      </c>
      <c r="P141" s="33">
        <v>187.03705713725455</v>
      </c>
      <c r="Q141" s="33">
        <v>202.89019446814575</v>
      </c>
      <c r="R141" s="33">
        <v>203.0768970717055</v>
      </c>
      <c r="S141" s="33">
        <v>220.07200691597549</v>
      </c>
      <c r="T141" s="33">
        <v>232.74237695547339</v>
      </c>
      <c r="U141" s="33">
        <v>233.62701340361036</v>
      </c>
      <c r="V141" s="33">
        <v>236.07075528651382</v>
      </c>
      <c r="W141" s="33">
        <v>237.58067491912303</v>
      </c>
      <c r="X141" s="33">
        <v>230.23061498269138</v>
      </c>
      <c r="Y141" s="33">
        <v>233.08050405769322</v>
      </c>
      <c r="DA141" s="60" t="s">
        <v>4224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11738.547130259045</v>
      </c>
      <c r="D143" s="117">
        <f t="shared" si="49"/>
        <v>11777.923696864158</v>
      </c>
      <c r="E143" s="117">
        <f t="shared" si="49"/>
        <v>12144.920822070879</v>
      </c>
      <c r="F143" s="117">
        <f t="shared" si="49"/>
        <v>11933.876428050551</v>
      </c>
      <c r="G143" s="117">
        <f t="shared" si="49"/>
        <v>12759.628575855135</v>
      </c>
      <c r="H143" s="117">
        <f t="shared" si="49"/>
        <v>12455.705709488429</v>
      </c>
      <c r="I143" s="117">
        <f t="shared" si="49"/>
        <v>11823.926270197648</v>
      </c>
      <c r="J143" s="117">
        <f t="shared" si="49"/>
        <v>11711.085926656649</v>
      </c>
      <c r="K143" s="117">
        <f t="shared" si="49"/>
        <v>11976.565265995974</v>
      </c>
      <c r="L143" s="117">
        <f t="shared" si="49"/>
        <v>14123.604461927422</v>
      </c>
      <c r="M143" s="117">
        <f t="shared" si="49"/>
        <v>12912.212903560125</v>
      </c>
      <c r="N143" s="117">
        <f t="shared" si="49"/>
        <v>12716.862256950384</v>
      </c>
      <c r="O143" s="117">
        <f t="shared" si="49"/>
        <v>12131.751782401328</v>
      </c>
      <c r="P143" s="117">
        <f t="shared" si="49"/>
        <v>11117.835300430315</v>
      </c>
      <c r="Q143" s="117">
        <f t="shared" si="49"/>
        <v>10505.629298839871</v>
      </c>
      <c r="R143" s="117">
        <f t="shared" ref="R143:V143" si="50">R144+R146+R148+R157</f>
        <v>11049.37399332904</v>
      </c>
      <c r="S143" s="117">
        <f t="shared" si="50"/>
        <v>10364.385603138704</v>
      </c>
      <c r="T143" s="117">
        <f t="shared" si="50"/>
        <v>9857.5892170694078</v>
      </c>
      <c r="U143" s="117">
        <f t="shared" si="50"/>
        <v>9037.7274901858036</v>
      </c>
      <c r="V143" s="117">
        <f t="shared" si="50"/>
        <v>8950.9364191057666</v>
      </c>
      <c r="W143" s="117">
        <f t="shared" ref="W143:Y143" si="51">W144+W146+W148+W157</f>
        <v>8219.0912022945395</v>
      </c>
      <c r="X143" s="117">
        <f t="shared" si="51"/>
        <v>7433.3190309082238</v>
      </c>
      <c r="Y143" s="117">
        <f t="shared" si="51"/>
        <v>6415.5412323081564</v>
      </c>
      <c r="DA143" s="129" t="s">
        <v>4225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10862.141661360618</v>
      </c>
      <c r="D144" s="122">
        <f t="shared" si="52"/>
        <v>10903.752414199862</v>
      </c>
      <c r="E144" s="122">
        <f t="shared" si="52"/>
        <v>11258.612525894561</v>
      </c>
      <c r="F144" s="122">
        <f t="shared" si="52"/>
        <v>11030.600694349414</v>
      </c>
      <c r="G144" s="122">
        <f t="shared" si="52"/>
        <v>11813.299463901609</v>
      </c>
      <c r="H144" s="122">
        <f t="shared" si="52"/>
        <v>11487.013925701371</v>
      </c>
      <c r="I144" s="122">
        <f t="shared" si="52"/>
        <v>10859.548358477872</v>
      </c>
      <c r="J144" s="122">
        <f t="shared" si="52"/>
        <v>10828.797570264469</v>
      </c>
      <c r="K144" s="122">
        <f t="shared" si="52"/>
        <v>11026.006781137212</v>
      </c>
      <c r="L144" s="122">
        <f t="shared" si="52"/>
        <v>13148.786249163153</v>
      </c>
      <c r="M144" s="122">
        <f t="shared" si="52"/>
        <v>11908.458562683789</v>
      </c>
      <c r="N144" s="122">
        <f t="shared" si="52"/>
        <v>11708.770477933003</v>
      </c>
      <c r="O144" s="122">
        <f t="shared" si="52"/>
        <v>11045.37747464727</v>
      </c>
      <c r="P144" s="122">
        <f t="shared" si="52"/>
        <v>10006.940408655732</v>
      </c>
      <c r="Q144" s="122">
        <f t="shared" si="52"/>
        <v>9333.6541275909713</v>
      </c>
      <c r="R144" s="122">
        <f t="shared" si="52"/>
        <v>9813.8067762565734</v>
      </c>
      <c r="S144" s="122">
        <f t="shared" si="52"/>
        <v>9145.7072674225728</v>
      </c>
      <c r="T144" s="122">
        <f t="shared" si="52"/>
        <v>8592.1370643814389</v>
      </c>
      <c r="U144" s="122">
        <f t="shared" si="52"/>
        <v>7768.6351887568981</v>
      </c>
      <c r="V144" s="122">
        <f t="shared" si="52"/>
        <v>7680.0362158210773</v>
      </c>
      <c r="W144" s="122">
        <f t="shared" si="52"/>
        <v>6933.7683273805969</v>
      </c>
      <c r="X144" s="122">
        <f t="shared" si="52"/>
        <v>6188.8545636962863</v>
      </c>
      <c r="Y144" s="122">
        <f t="shared" si="52"/>
        <v>5156.6876865229069</v>
      </c>
      <c r="DA144" s="130" t="s">
        <v>4226</v>
      </c>
    </row>
    <row r="145" spans="1:105" ht="12" customHeight="1" x14ac:dyDescent="0.25">
      <c r="A145" s="97" t="s">
        <v>53</v>
      </c>
      <c r="B145" s="98"/>
      <c r="C145" s="98">
        <v>10862.141661360618</v>
      </c>
      <c r="D145" s="98">
        <v>10903.752414199862</v>
      </c>
      <c r="E145" s="98">
        <v>11258.612525894561</v>
      </c>
      <c r="F145" s="98">
        <v>11030.600694349414</v>
      </c>
      <c r="G145" s="98">
        <v>11813.299463901609</v>
      </c>
      <c r="H145" s="98">
        <v>11487.013925701371</v>
      </c>
      <c r="I145" s="98">
        <v>10859.548358477872</v>
      </c>
      <c r="J145" s="98">
        <v>10828.797570264469</v>
      </c>
      <c r="K145" s="98">
        <v>11026.006781137212</v>
      </c>
      <c r="L145" s="98">
        <v>13148.786249163153</v>
      </c>
      <c r="M145" s="98">
        <v>11908.458562683789</v>
      </c>
      <c r="N145" s="98">
        <v>11708.770477933003</v>
      </c>
      <c r="O145" s="98">
        <v>11045.37747464727</v>
      </c>
      <c r="P145" s="98">
        <v>10006.940408655732</v>
      </c>
      <c r="Q145" s="98">
        <v>9333.6541275909713</v>
      </c>
      <c r="R145" s="98">
        <v>9813.8067762565734</v>
      </c>
      <c r="S145" s="98">
        <v>9145.7072674225728</v>
      </c>
      <c r="T145" s="98">
        <v>8592.1370643814389</v>
      </c>
      <c r="U145" s="98">
        <v>7768.6351887568981</v>
      </c>
      <c r="V145" s="98">
        <v>7680.0362158210773</v>
      </c>
      <c r="W145" s="98">
        <v>6933.7683273805969</v>
      </c>
      <c r="X145" s="98">
        <v>6188.8545636962863</v>
      </c>
      <c r="Y145" s="98">
        <v>5156.6876865229069</v>
      </c>
      <c r="DA145" s="63" t="s">
        <v>4227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9.2612246661851909</v>
      </c>
      <c r="D146" s="122">
        <f t="shared" si="53"/>
        <v>9.342809069033942</v>
      </c>
      <c r="E146" s="122">
        <f t="shared" si="53"/>
        <v>10.157389632341395</v>
      </c>
      <c r="F146" s="122">
        <f t="shared" si="53"/>
        <v>14.359269880377155</v>
      </c>
      <c r="G146" s="122">
        <f t="shared" si="53"/>
        <v>20.569050718719801</v>
      </c>
      <c r="H146" s="122">
        <f t="shared" si="53"/>
        <v>24.324797779627062</v>
      </c>
      <c r="I146" s="122">
        <f t="shared" si="53"/>
        <v>27.370106271938177</v>
      </c>
      <c r="J146" s="122">
        <f t="shared" si="53"/>
        <v>8.6477051934979929</v>
      </c>
      <c r="K146" s="122">
        <f t="shared" si="53"/>
        <v>23.934177768839774</v>
      </c>
      <c r="L146" s="122">
        <f t="shared" si="53"/>
        <v>39.055994527089048</v>
      </c>
      <c r="M146" s="122">
        <f t="shared" si="53"/>
        <v>39.398676104335713</v>
      </c>
      <c r="N146" s="122">
        <f t="shared" si="53"/>
        <v>45.135735403918716</v>
      </c>
      <c r="O146" s="122">
        <f t="shared" si="53"/>
        <v>38.054324606266633</v>
      </c>
      <c r="P146" s="122">
        <f t="shared" si="53"/>
        <v>59.671886313940426</v>
      </c>
      <c r="Q146" s="122">
        <f t="shared" si="53"/>
        <v>36.730613639754175</v>
      </c>
      <c r="R146" s="122">
        <f t="shared" si="53"/>
        <v>23.775528398019322</v>
      </c>
      <c r="S146" s="122">
        <f t="shared" si="53"/>
        <v>56.139028175231871</v>
      </c>
      <c r="T146" s="122">
        <f t="shared" si="53"/>
        <v>29.533341352981022</v>
      </c>
      <c r="U146" s="122">
        <f t="shared" si="53"/>
        <v>47.043121963112654</v>
      </c>
      <c r="V146" s="122">
        <f t="shared" si="53"/>
        <v>85.216046148547363</v>
      </c>
      <c r="W146" s="122">
        <f t="shared" si="53"/>
        <v>20.989113116152232</v>
      </c>
      <c r="X146" s="122">
        <f t="shared" si="53"/>
        <v>27.512373833964816</v>
      </c>
      <c r="Y146" s="122">
        <f t="shared" si="53"/>
        <v>10.710946456309772</v>
      </c>
      <c r="DA146" s="130" t="s">
        <v>4228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9.2612246661851909</v>
      </c>
      <c r="D147" s="98">
        <f>IF(RES_hhdet_in_tes!D147=0,0,RES_hhdet_in_tes!D147*1000*11630/RES_hhdet_in_new!D145)</f>
        <v>9.342809069033942</v>
      </c>
      <c r="E147" s="98">
        <f>IF(RES_hhdet_in_tes!E147=0,0,RES_hhdet_in_tes!E147*1000*11630/RES_hhdet_in_new!E145)</f>
        <v>10.157389632341395</v>
      </c>
      <c r="F147" s="98">
        <f>IF(RES_hhdet_in_tes!F147=0,0,RES_hhdet_in_tes!F147*1000*11630/RES_hhdet_in_new!F145)</f>
        <v>14.359269880377155</v>
      </c>
      <c r="G147" s="98">
        <f>IF(RES_hhdet_in_tes!G147=0,0,RES_hhdet_in_tes!G147*1000*11630/RES_hhdet_in_new!G145)</f>
        <v>20.569050718719801</v>
      </c>
      <c r="H147" s="98">
        <f>IF(RES_hhdet_in_tes!H147=0,0,RES_hhdet_in_tes!H147*1000*11630/RES_hhdet_in_new!H145)</f>
        <v>24.324797779627062</v>
      </c>
      <c r="I147" s="98">
        <f>IF(RES_hhdet_in_tes!I147=0,0,RES_hhdet_in_tes!I147*1000*11630/RES_hhdet_in_new!I145)</f>
        <v>27.370106271938177</v>
      </c>
      <c r="J147" s="98">
        <f>IF(RES_hhdet_in_tes!J147=0,0,RES_hhdet_in_tes!J147*1000*11630/RES_hhdet_in_new!J145)</f>
        <v>8.6477051934979929</v>
      </c>
      <c r="K147" s="98">
        <f>IF(RES_hhdet_in_tes!K147=0,0,RES_hhdet_in_tes!K147*1000*11630/RES_hhdet_in_new!K145)</f>
        <v>23.934177768839774</v>
      </c>
      <c r="L147" s="98">
        <f>IF(RES_hhdet_in_tes!L147=0,0,RES_hhdet_in_tes!L147*1000*11630/RES_hhdet_in_new!L145)</f>
        <v>39.055994527089048</v>
      </c>
      <c r="M147" s="98">
        <f>IF(RES_hhdet_in_tes!M147=0,0,RES_hhdet_in_tes!M147*1000*11630/RES_hhdet_in_new!M145)</f>
        <v>39.398676104335713</v>
      </c>
      <c r="N147" s="98">
        <f>IF(RES_hhdet_in_tes!N147=0,0,RES_hhdet_in_tes!N147*1000*11630/RES_hhdet_in_new!N145)</f>
        <v>45.135735403918716</v>
      </c>
      <c r="O147" s="98">
        <f>IF(RES_hhdet_in_tes!O147=0,0,RES_hhdet_in_tes!O147*1000*11630/RES_hhdet_in_new!O145)</f>
        <v>38.054324606266633</v>
      </c>
      <c r="P147" s="98">
        <f>IF(RES_hhdet_in_tes!P147=0,0,RES_hhdet_in_tes!P147*1000*11630/RES_hhdet_in_new!P145)</f>
        <v>59.671886313940426</v>
      </c>
      <c r="Q147" s="98">
        <f>IF(RES_hhdet_in_tes!Q147=0,0,RES_hhdet_in_tes!Q147*1000*11630/RES_hhdet_in_new!Q145)</f>
        <v>36.730613639754175</v>
      </c>
      <c r="R147" s="98">
        <f>IF(RES_hhdet_in_tes!R147=0,0,RES_hhdet_in_tes!R147*1000*11630/RES_hhdet_in_new!R145)</f>
        <v>23.775528398019322</v>
      </c>
      <c r="S147" s="98">
        <f>IF(RES_hhdet_in_tes!S147=0,0,RES_hhdet_in_tes!S147*1000*11630/RES_hhdet_in_new!S145)</f>
        <v>56.139028175231871</v>
      </c>
      <c r="T147" s="98">
        <f>IF(RES_hhdet_in_tes!T147=0,0,RES_hhdet_in_tes!T147*1000*11630/RES_hhdet_in_new!T145)</f>
        <v>29.533341352981022</v>
      </c>
      <c r="U147" s="98">
        <f>IF(RES_hhdet_in_tes!U147=0,0,RES_hhdet_in_tes!U147*1000*11630/RES_hhdet_in_new!U145)</f>
        <v>47.043121963112654</v>
      </c>
      <c r="V147" s="98">
        <f>IF(RES_hhdet_in_tes!V147=0,0,RES_hhdet_in_tes!V147*1000*11630/RES_hhdet_in_new!V145)</f>
        <v>85.216046148547363</v>
      </c>
      <c r="W147" s="98">
        <f>IF(RES_hhdet_in_tes!W147=0,0,RES_hhdet_in_tes!W147*1000*11630/RES_hhdet_in_new!W145)</f>
        <v>20.989113116152232</v>
      </c>
      <c r="X147" s="98">
        <f>IF(RES_hhdet_in_tes!X147=0,0,RES_hhdet_in_tes!X147*1000*11630/RES_hhdet_in_new!X145)</f>
        <v>27.512373833964816</v>
      </c>
      <c r="Y147" s="98">
        <f>IF(RES_hhdet_in_tes!Y147=0,0,RES_hhdet_in_tes!Y147*1000*11630/RES_hhdet_in_new!Y145)</f>
        <v>10.710946456309772</v>
      </c>
      <c r="DA147" s="63" t="s">
        <v>4229</v>
      </c>
    </row>
    <row r="148" spans="1:105" ht="12" customHeight="1" x14ac:dyDescent="0.25">
      <c r="A148" s="121" t="s">
        <v>55</v>
      </c>
      <c r="B148" s="122"/>
      <c r="C148" s="122">
        <v>744.5095766551168</v>
      </c>
      <c r="D148" s="122">
        <v>740.0823788345939</v>
      </c>
      <c r="E148" s="122">
        <v>746.5770410695136</v>
      </c>
      <c r="F148" s="122">
        <v>753.44010834839287</v>
      </c>
      <c r="G148" s="122">
        <v>783.73915710979691</v>
      </c>
      <c r="H148" s="122">
        <v>798.1659574705476</v>
      </c>
      <c r="I148" s="122">
        <v>791.53108673021222</v>
      </c>
      <c r="J148" s="122">
        <v>734.70240539793576</v>
      </c>
      <c r="K148" s="122">
        <v>773.35863325019204</v>
      </c>
      <c r="L148" s="122">
        <v>770.69802970607577</v>
      </c>
      <c r="M148" s="122">
        <v>798.20377046768215</v>
      </c>
      <c r="N148" s="122">
        <v>792.64665974960099</v>
      </c>
      <c r="O148" s="122">
        <v>860.93452703776666</v>
      </c>
      <c r="P148" s="122">
        <v>864.1859483233867</v>
      </c>
      <c r="Q148" s="122">
        <v>932.35436314099979</v>
      </c>
      <c r="R148" s="122">
        <v>1008.7147916027427</v>
      </c>
      <c r="S148" s="122">
        <v>942.46730062492372</v>
      </c>
      <c r="T148" s="122">
        <v>1003.1764343795155</v>
      </c>
      <c r="U148" s="122">
        <v>988.42216606218358</v>
      </c>
      <c r="V148" s="122">
        <v>949.61340184962899</v>
      </c>
      <c r="W148" s="122">
        <v>1026.7530868786682</v>
      </c>
      <c r="X148" s="122">
        <v>986.72147839528145</v>
      </c>
      <c r="Y148" s="122">
        <v>1015.0620952712463</v>
      </c>
      <c r="DA148" s="130" t="s">
        <v>4230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734.16173078778047</v>
      </c>
      <c r="E149" s="98">
        <v>856.58313137555831</v>
      </c>
      <c r="F149" s="98">
        <v>676.22416812412632</v>
      </c>
      <c r="G149" s="98">
        <v>841.63347463008688</v>
      </c>
      <c r="H149" s="98">
        <v>770.66064247508052</v>
      </c>
      <c r="I149" s="98">
        <v>828.69839367638622</v>
      </c>
      <c r="J149" s="98">
        <v>766.81336571239478</v>
      </c>
      <c r="K149" s="98">
        <v>784.34173472026293</v>
      </c>
      <c r="L149" s="98">
        <v>754.33012935684883</v>
      </c>
      <c r="M149" s="98">
        <v>808.16925026172646</v>
      </c>
      <c r="N149" s="98">
        <v>730.34557919685551</v>
      </c>
      <c r="O149" s="98">
        <v>784.59359431992937</v>
      </c>
      <c r="P149" s="98">
        <v>1130.8106559483629</v>
      </c>
      <c r="Q149" s="98">
        <v>811.26479666535943</v>
      </c>
      <c r="R149" s="98">
        <v>936.09507700225595</v>
      </c>
      <c r="S149" s="98">
        <v>978.34479369349162</v>
      </c>
      <c r="T149" s="98">
        <v>962.99369130707942</v>
      </c>
      <c r="U149" s="98">
        <v>960.59389160300043</v>
      </c>
      <c r="V149" s="98">
        <v>917.234781710628</v>
      </c>
      <c r="W149" s="98">
        <v>979.63121790921127</v>
      </c>
      <c r="X149" s="98">
        <v>1013.2829487224573</v>
      </c>
      <c r="Y149" s="98">
        <v>1057.663260338682</v>
      </c>
      <c r="DA149" s="63" t="s">
        <v>4231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856.70131315226229</v>
      </c>
      <c r="F150" s="98">
        <v>0</v>
      </c>
      <c r="G150" s="98">
        <v>0</v>
      </c>
      <c r="H150" s="98">
        <v>0</v>
      </c>
      <c r="I150" s="98">
        <v>828.71748640404121</v>
      </c>
      <c r="J150" s="98">
        <v>767.1938107930772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1131.2464261796006</v>
      </c>
      <c r="Q150" s="98">
        <v>0</v>
      </c>
      <c r="R150" s="98">
        <v>0</v>
      </c>
      <c r="S150" s="98">
        <v>0</v>
      </c>
      <c r="T150" s="98">
        <v>0</v>
      </c>
      <c r="U150" s="98">
        <v>961.27281334948236</v>
      </c>
      <c r="V150" s="98">
        <v>917.81473748812095</v>
      </c>
      <c r="W150" s="98">
        <v>982.77053240195653</v>
      </c>
      <c r="X150" s="98">
        <v>1017.3734874485585</v>
      </c>
      <c r="Y150" s="98">
        <v>1061.8125309472919</v>
      </c>
      <c r="DA150" s="63" t="s">
        <v>4232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561.63687195046793</v>
      </c>
      <c r="F151" s="101">
        <v>0</v>
      </c>
      <c r="G151" s="101">
        <v>0</v>
      </c>
      <c r="H151" s="101">
        <v>0</v>
      </c>
      <c r="I151" s="101">
        <v>509.8980682428903</v>
      </c>
      <c r="J151" s="101">
        <v>468.07786843605328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700.04335520299094</v>
      </c>
      <c r="Q151" s="101">
        <v>0</v>
      </c>
      <c r="R151" s="101">
        <v>0</v>
      </c>
      <c r="S151" s="101">
        <v>0</v>
      </c>
      <c r="T151" s="101">
        <v>0</v>
      </c>
      <c r="U151" s="101">
        <v>664.18280677505174</v>
      </c>
      <c r="V151" s="101">
        <v>630.92709147071469</v>
      </c>
      <c r="W151" s="101">
        <v>706.64061850111671</v>
      </c>
      <c r="X151" s="101">
        <v>735.30426536635457</v>
      </c>
      <c r="Y151" s="101">
        <v>774.46714975860323</v>
      </c>
      <c r="DA151" s="131" t="s">
        <v>4233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295.06444120179424</v>
      </c>
      <c r="F152" s="104">
        <v>0</v>
      </c>
      <c r="G152" s="104">
        <v>0</v>
      </c>
      <c r="H152" s="104">
        <v>0</v>
      </c>
      <c r="I152" s="104">
        <v>318.81941816115091</v>
      </c>
      <c r="J152" s="104">
        <v>299.1159423570241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431.20307097660958</v>
      </c>
      <c r="Q152" s="104">
        <v>0</v>
      </c>
      <c r="R152" s="104">
        <v>0</v>
      </c>
      <c r="S152" s="104">
        <v>0</v>
      </c>
      <c r="T152" s="104">
        <v>0</v>
      </c>
      <c r="U152" s="104">
        <v>297.09000657443056</v>
      </c>
      <c r="V152" s="104">
        <v>286.88764601740621</v>
      </c>
      <c r="W152" s="104">
        <v>276.12991390083982</v>
      </c>
      <c r="X152" s="104">
        <v>282.06922208220391</v>
      </c>
      <c r="Y152" s="104">
        <v>287.34538118868858</v>
      </c>
      <c r="DA152" s="132" t="s">
        <v>4234</v>
      </c>
    </row>
    <row r="153" spans="1:105" ht="12" customHeight="1" x14ac:dyDescent="0.25">
      <c r="A153" s="106" t="s">
        <v>122</v>
      </c>
      <c r="B153" s="101"/>
      <c r="C153" s="101">
        <v>744.50963983888653</v>
      </c>
      <c r="D153" s="101">
        <v>740.1204905456226</v>
      </c>
      <c r="E153" s="101">
        <v>746.03945067626591</v>
      </c>
      <c r="F153" s="101">
        <v>753.74143118004804</v>
      </c>
      <c r="G153" s="101">
        <v>783.45788697361479</v>
      </c>
      <c r="H153" s="101">
        <v>798.2617639996763</v>
      </c>
      <c r="I153" s="101">
        <v>791.20822714709163</v>
      </c>
      <c r="J153" s="101">
        <v>734.497014575859</v>
      </c>
      <c r="K153" s="101">
        <v>773.30985647292948</v>
      </c>
      <c r="L153" s="101">
        <v>770.76759911824979</v>
      </c>
      <c r="M153" s="101">
        <v>798.1685816161264</v>
      </c>
      <c r="N153" s="101">
        <v>793.00322888901837</v>
      </c>
      <c r="O153" s="101">
        <v>861.35018432990444</v>
      </c>
      <c r="P153" s="101">
        <v>862.23345348862244</v>
      </c>
      <c r="Q153" s="101">
        <v>932.3688027644082</v>
      </c>
      <c r="R153" s="101">
        <v>1008.8533564228928</v>
      </c>
      <c r="S153" s="101">
        <v>942.35750319904605</v>
      </c>
      <c r="T153" s="101">
        <v>1003.3308777638662</v>
      </c>
      <c r="U153" s="101">
        <v>988.57146235800258</v>
      </c>
      <c r="V153" s="101">
        <v>949.82306791058284</v>
      </c>
      <c r="W153" s="101">
        <v>1027.108283712543</v>
      </c>
      <c r="X153" s="101">
        <v>986.50158015199429</v>
      </c>
      <c r="Y153" s="101">
        <v>1014.8247769903865</v>
      </c>
      <c r="DA153" s="131" t="s">
        <v>4235</v>
      </c>
    </row>
    <row r="154" spans="1:105" ht="12" customHeight="1" x14ac:dyDescent="0.25">
      <c r="A154" s="107" t="s">
        <v>121</v>
      </c>
      <c r="B154" s="104"/>
      <c r="C154" s="104">
        <v>744.50894839568423</v>
      </c>
      <c r="D154" s="104">
        <v>740.13448622002818</v>
      </c>
      <c r="E154" s="104">
        <v>746.04472853662878</v>
      </c>
      <c r="F154" s="104">
        <v>753.73256566246232</v>
      </c>
      <c r="G154" s="104">
        <v>783.45553813886897</v>
      </c>
      <c r="H154" s="104">
        <v>798.26180845982037</v>
      </c>
      <c r="I154" s="104">
        <v>791.47392918654691</v>
      </c>
      <c r="J154" s="104">
        <v>734.79652083501423</v>
      </c>
      <c r="K154" s="104">
        <v>773.42314009975473</v>
      </c>
      <c r="L154" s="104">
        <v>770.80203969936213</v>
      </c>
      <c r="M154" s="104">
        <v>798.09234697477063</v>
      </c>
      <c r="N154" s="104">
        <v>792.83554763243103</v>
      </c>
      <c r="O154" s="104">
        <v>861.15529499681838</v>
      </c>
      <c r="P154" s="104">
        <v>862.22524577653087</v>
      </c>
      <c r="Q154" s="104">
        <v>932.73568613238911</v>
      </c>
      <c r="R154" s="104">
        <v>1009.115351261604</v>
      </c>
      <c r="S154" s="104">
        <v>942.42940173000989</v>
      </c>
      <c r="T154" s="104">
        <v>1003.2525046402819</v>
      </c>
      <c r="U154" s="104">
        <v>988.38678906876964</v>
      </c>
      <c r="V154" s="104">
        <v>949.65694159827251</v>
      </c>
      <c r="W154" s="104">
        <v>1027.0664465437721</v>
      </c>
      <c r="X154" s="104">
        <v>986.62781122051069</v>
      </c>
      <c r="Y154" s="104">
        <v>1014.9041514564667</v>
      </c>
      <c r="DA154" s="132" t="s">
        <v>4236</v>
      </c>
    </row>
    <row r="155" spans="1:105" ht="12" customHeight="1" x14ac:dyDescent="0.25">
      <c r="A155" s="108" t="s">
        <v>53</v>
      </c>
      <c r="B155" s="98"/>
      <c r="C155" s="98">
        <v>520.05518945405379</v>
      </c>
      <c r="D155" s="98">
        <v>506.38663430150427</v>
      </c>
      <c r="E155" s="98">
        <v>488.98122818059653</v>
      </c>
      <c r="F155" s="98">
        <v>496.95103988093678</v>
      </c>
      <c r="G155" s="98">
        <v>471.10878188105789</v>
      </c>
      <c r="H155" s="98">
        <v>497.54066422027779</v>
      </c>
      <c r="I155" s="98">
        <v>487.09995097422762</v>
      </c>
      <c r="J155" s="98">
        <v>448.31686950826645</v>
      </c>
      <c r="K155" s="98">
        <v>475.71316288384276</v>
      </c>
      <c r="L155" s="98">
        <v>462.07312256913809</v>
      </c>
      <c r="M155" s="98">
        <v>470.48515411051756</v>
      </c>
      <c r="N155" s="98">
        <v>464.22014737629286</v>
      </c>
      <c r="O155" s="98">
        <v>531.01885906221082</v>
      </c>
      <c r="P155" s="98">
        <v>533.58666419184294</v>
      </c>
      <c r="Q155" s="98">
        <v>602.56902146523043</v>
      </c>
      <c r="R155" s="98">
        <v>683.66298243269205</v>
      </c>
      <c r="S155" s="98">
        <v>621.64851024641314</v>
      </c>
      <c r="T155" s="98">
        <v>688.96989998546246</v>
      </c>
      <c r="U155" s="98">
        <v>683.33908182154778</v>
      </c>
      <c r="V155" s="98">
        <v>653.29801952818843</v>
      </c>
      <c r="W155" s="98">
        <v>740.89086229852001</v>
      </c>
      <c r="X155" s="98">
        <v>715.6300750010422</v>
      </c>
      <c r="Y155" s="98">
        <v>741.95074295557708</v>
      </c>
      <c r="DA155" s="63" t="s">
        <v>4237</v>
      </c>
    </row>
    <row r="156" spans="1:105" ht="12" customHeight="1" x14ac:dyDescent="0.25">
      <c r="A156" s="108" t="s">
        <v>52</v>
      </c>
      <c r="B156" s="98"/>
      <c r="C156" s="98">
        <v>224.45375894163053</v>
      </c>
      <c r="D156" s="98">
        <v>233.74785191852382</v>
      </c>
      <c r="E156" s="98">
        <v>257.06350035603225</v>
      </c>
      <c r="F156" s="98">
        <v>256.78152578152549</v>
      </c>
      <c r="G156" s="98">
        <v>312.34675625781097</v>
      </c>
      <c r="H156" s="98">
        <v>300.72114423954258</v>
      </c>
      <c r="I156" s="98">
        <v>304.37397821231912</v>
      </c>
      <c r="J156" s="98">
        <v>286.47965132674784</v>
      </c>
      <c r="K156" s="98">
        <v>297.70997721591203</v>
      </c>
      <c r="L156" s="98">
        <v>308.72891713022415</v>
      </c>
      <c r="M156" s="98">
        <v>327.60719286425314</v>
      </c>
      <c r="N156" s="98">
        <v>328.61540025613829</v>
      </c>
      <c r="O156" s="98">
        <v>330.13643593460756</v>
      </c>
      <c r="P156" s="98">
        <v>328.63858158468793</v>
      </c>
      <c r="Q156" s="98">
        <v>330.16666466715867</v>
      </c>
      <c r="R156" s="98">
        <v>325.4523688289118</v>
      </c>
      <c r="S156" s="98">
        <v>320.78089148359658</v>
      </c>
      <c r="T156" s="98">
        <v>314.28260465481952</v>
      </c>
      <c r="U156" s="98">
        <v>305.04770724722204</v>
      </c>
      <c r="V156" s="98">
        <v>296.35892207008396</v>
      </c>
      <c r="W156" s="98">
        <v>286.17558424525203</v>
      </c>
      <c r="X156" s="98">
        <v>270.99773621946844</v>
      </c>
      <c r="Y156" s="98">
        <v>272.95340850088957</v>
      </c>
      <c r="DA156" s="63" t="s">
        <v>4238</v>
      </c>
    </row>
    <row r="157" spans="1:105" ht="12" customHeight="1" x14ac:dyDescent="0.25">
      <c r="A157" s="121" t="s">
        <v>54</v>
      </c>
      <c r="B157" s="122"/>
      <c r="C157" s="122">
        <v>122.63466757712501</v>
      </c>
      <c r="D157" s="122">
        <v>124.74609476066905</v>
      </c>
      <c r="E157" s="122">
        <v>129.57386547446444</v>
      </c>
      <c r="F157" s="122">
        <v>135.47635547236601</v>
      </c>
      <c r="G157" s="122">
        <v>142.02090412500874</v>
      </c>
      <c r="H157" s="122">
        <v>146.20102853688334</v>
      </c>
      <c r="I157" s="122">
        <v>145.47671871762645</v>
      </c>
      <c r="J157" s="122">
        <v>138.93824580074721</v>
      </c>
      <c r="K157" s="122">
        <v>153.26567383972855</v>
      </c>
      <c r="L157" s="122">
        <v>165.06418853110324</v>
      </c>
      <c r="M157" s="122">
        <v>166.15189430431678</v>
      </c>
      <c r="N157" s="122">
        <v>170.30938386386114</v>
      </c>
      <c r="O157" s="122">
        <v>187.38545611002456</v>
      </c>
      <c r="P157" s="122">
        <v>187.03705713725452</v>
      </c>
      <c r="Q157" s="122">
        <v>202.89019446814567</v>
      </c>
      <c r="R157" s="122">
        <v>203.0768970717055</v>
      </c>
      <c r="S157" s="122">
        <v>220.07200691597555</v>
      </c>
      <c r="T157" s="122">
        <v>232.74237695547339</v>
      </c>
      <c r="U157" s="122">
        <v>233.62701340361033</v>
      </c>
      <c r="V157" s="122">
        <v>236.07075528651387</v>
      </c>
      <c r="W157" s="122">
        <v>237.58067491912306</v>
      </c>
      <c r="X157" s="122">
        <v>230.23061498269138</v>
      </c>
      <c r="Y157" s="122">
        <v>233.08050405769325</v>
      </c>
      <c r="DA157" s="130" t="s">
        <v>4239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4240</v>
      </c>
    </row>
    <row r="159" spans="1:105" ht="12" customHeight="1" x14ac:dyDescent="0.25">
      <c r="A159" s="109" t="s">
        <v>120</v>
      </c>
      <c r="B159" s="33"/>
      <c r="C159" s="33">
        <v>122.63466757712501</v>
      </c>
      <c r="D159" s="33">
        <v>124.74609476066905</v>
      </c>
      <c r="E159" s="33">
        <v>129.57386547446444</v>
      </c>
      <c r="F159" s="33">
        <v>135.47635547236601</v>
      </c>
      <c r="G159" s="33">
        <v>142.02090412500874</v>
      </c>
      <c r="H159" s="33">
        <v>146.20102853688334</v>
      </c>
      <c r="I159" s="33">
        <v>145.47671871762645</v>
      </c>
      <c r="J159" s="33">
        <v>138.93824580074721</v>
      </c>
      <c r="K159" s="33">
        <v>153.26567383972855</v>
      </c>
      <c r="L159" s="33">
        <v>165.06418853110324</v>
      </c>
      <c r="M159" s="33">
        <v>166.15189430431678</v>
      </c>
      <c r="N159" s="33">
        <v>170.30938386386114</v>
      </c>
      <c r="O159" s="33">
        <v>187.38545611002456</v>
      </c>
      <c r="P159" s="33">
        <v>187.03705713725452</v>
      </c>
      <c r="Q159" s="33">
        <v>202.89019446814567</v>
      </c>
      <c r="R159" s="33">
        <v>203.0768970717055</v>
      </c>
      <c r="S159" s="33">
        <v>220.07200691597555</v>
      </c>
      <c r="T159" s="33">
        <v>232.74237695547339</v>
      </c>
      <c r="U159" s="33">
        <v>233.62701340361033</v>
      </c>
      <c r="V159" s="33">
        <v>236.07075528651387</v>
      </c>
      <c r="W159" s="33">
        <v>237.58067491912306</v>
      </c>
      <c r="X159" s="33">
        <v>230.23061498269138</v>
      </c>
      <c r="Y159" s="33">
        <v>233.08050405769325</v>
      </c>
      <c r="DA159" s="60" t="s">
        <v>4241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11796.371435223033</v>
      </c>
      <c r="D161" s="117">
        <f t="shared" si="54"/>
        <v>11574.335035597163</v>
      </c>
      <c r="E161" s="117">
        <f t="shared" si="54"/>
        <v>11866.433915878773</v>
      </c>
      <c r="F161" s="117">
        <f t="shared" si="54"/>
        <v>11715.815135320532</v>
      </c>
      <c r="G161" s="117">
        <f t="shared" si="54"/>
        <v>12298.528607414239</v>
      </c>
      <c r="H161" s="117">
        <f t="shared" si="54"/>
        <v>12060.576307641046</v>
      </c>
      <c r="I161" s="117">
        <f t="shared" si="54"/>
        <v>11525.438872466962</v>
      </c>
      <c r="J161" s="117">
        <f t="shared" si="54"/>
        <v>11272.457695756491</v>
      </c>
      <c r="K161" s="117">
        <f t="shared" si="54"/>
        <v>12036.069086454079</v>
      </c>
      <c r="L161" s="117">
        <f t="shared" si="54"/>
        <v>13718.888977928757</v>
      </c>
      <c r="M161" s="117">
        <f t="shared" si="54"/>
        <v>11902.273207813116</v>
      </c>
      <c r="N161" s="117">
        <f t="shared" si="54"/>
        <v>13147.969545801305</v>
      </c>
      <c r="O161" s="117">
        <f t="shared" si="54"/>
        <v>12547.369873604492</v>
      </c>
      <c r="P161" s="117">
        <f t="shared" si="54"/>
        <v>10708.766001581116</v>
      </c>
      <c r="Q161" s="117">
        <f t="shared" si="54"/>
        <v>11111.747156585832</v>
      </c>
      <c r="R161" s="117">
        <f t="shared" ref="R161:V161" si="55">R162+R164+R166+R175</f>
        <v>10592.613290642948</v>
      </c>
      <c r="S161" s="117">
        <f t="shared" si="55"/>
        <v>10557.302847851552</v>
      </c>
      <c r="T161" s="117">
        <f t="shared" si="55"/>
        <v>9997.8679192181007</v>
      </c>
      <c r="U161" s="117">
        <f t="shared" si="55"/>
        <v>9121.971521634383</v>
      </c>
      <c r="V161" s="117">
        <f t="shared" si="55"/>
        <v>8268.3463065083761</v>
      </c>
      <c r="W161" s="117">
        <f t="shared" ref="W161:Y161" si="56">W162+W164+W166+W175</f>
        <v>8956.9341422380348</v>
      </c>
      <c r="X161" s="117">
        <f t="shared" si="56"/>
        <v>6852.3545181515956</v>
      </c>
      <c r="Y161" s="117">
        <f t="shared" si="56"/>
        <v>6246.7496311598888</v>
      </c>
      <c r="DA161" s="129" t="s">
        <v>4242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10924.585589035027</v>
      </c>
      <c r="D162" s="122">
        <f t="shared" si="57"/>
        <v>10704.876932100025</v>
      </c>
      <c r="E162" s="122">
        <f t="shared" si="57"/>
        <v>10985.23427108583</v>
      </c>
      <c r="F162" s="122">
        <f t="shared" si="57"/>
        <v>10819.731376740085</v>
      </c>
      <c r="G162" s="122">
        <f t="shared" si="57"/>
        <v>11358.81072632802</v>
      </c>
      <c r="H162" s="122">
        <f t="shared" si="57"/>
        <v>11098.066612242515</v>
      </c>
      <c r="I162" s="122">
        <f t="shared" si="57"/>
        <v>10572.421285573062</v>
      </c>
      <c r="J162" s="122">
        <f t="shared" si="57"/>
        <v>10394.490441482232</v>
      </c>
      <c r="K162" s="122">
        <f t="shared" si="57"/>
        <v>11097.482064030821</v>
      </c>
      <c r="L162" s="122">
        <f t="shared" si="57"/>
        <v>12753.151635732389</v>
      </c>
      <c r="M162" s="122">
        <f t="shared" si="57"/>
        <v>10915.431406891808</v>
      </c>
      <c r="N162" s="122">
        <f t="shared" si="57"/>
        <v>12151.095098633492</v>
      </c>
      <c r="O162" s="122">
        <f t="shared" si="57"/>
        <v>11480.015894956046</v>
      </c>
      <c r="P162" s="122">
        <f t="shared" si="57"/>
        <v>9621.1018454644982</v>
      </c>
      <c r="Q162" s="122">
        <f t="shared" si="57"/>
        <v>9958.136775127743</v>
      </c>
      <c r="R162" s="122">
        <f t="shared" si="57"/>
        <v>9368.9288957985646</v>
      </c>
      <c r="S162" s="122">
        <f t="shared" si="57"/>
        <v>9366.7018298081475</v>
      </c>
      <c r="T162" s="122">
        <f t="shared" si="57"/>
        <v>8747.1782064048202</v>
      </c>
      <c r="U162" s="122">
        <f t="shared" si="57"/>
        <v>7876.3993160637347</v>
      </c>
      <c r="V162" s="122">
        <f t="shared" si="57"/>
        <v>7036.551517671066</v>
      </c>
      <c r="W162" s="122">
        <f t="shared" si="57"/>
        <v>7682.1118430469533</v>
      </c>
      <c r="X162" s="122">
        <f t="shared" si="57"/>
        <v>5621.6433837350478</v>
      </c>
      <c r="Y162" s="122">
        <f t="shared" si="57"/>
        <v>4993.2491037678919</v>
      </c>
      <c r="DA162" s="130" t="s">
        <v>4243</v>
      </c>
    </row>
    <row r="163" spans="1:105" ht="12" customHeight="1" x14ac:dyDescent="0.25">
      <c r="A163" s="97" t="s">
        <v>53</v>
      </c>
      <c r="B163" s="33"/>
      <c r="C163" s="33">
        <v>10924.585589035027</v>
      </c>
      <c r="D163" s="33">
        <v>10704.876932100025</v>
      </c>
      <c r="E163" s="33">
        <v>10985.23427108583</v>
      </c>
      <c r="F163" s="33">
        <v>10819.731376740085</v>
      </c>
      <c r="G163" s="33">
        <v>11358.81072632802</v>
      </c>
      <c r="H163" s="33">
        <v>11098.066612242515</v>
      </c>
      <c r="I163" s="33">
        <v>10572.421285573062</v>
      </c>
      <c r="J163" s="33">
        <v>10394.490441482232</v>
      </c>
      <c r="K163" s="33">
        <v>11097.482064030821</v>
      </c>
      <c r="L163" s="33">
        <v>12753.151635732389</v>
      </c>
      <c r="M163" s="33">
        <v>10915.431406891808</v>
      </c>
      <c r="N163" s="33">
        <v>12151.095098633492</v>
      </c>
      <c r="O163" s="33">
        <v>11480.015894956046</v>
      </c>
      <c r="P163" s="33">
        <v>9621.1018454644982</v>
      </c>
      <c r="Q163" s="33">
        <v>9958.136775127743</v>
      </c>
      <c r="R163" s="33">
        <v>9368.9288957985646</v>
      </c>
      <c r="S163" s="33">
        <v>9366.7018298081475</v>
      </c>
      <c r="T163" s="33">
        <v>8747.1782064048202</v>
      </c>
      <c r="U163" s="33">
        <v>7876.3993160637347</v>
      </c>
      <c r="V163" s="33">
        <v>7036.551517671066</v>
      </c>
      <c r="W163" s="33">
        <v>7682.1118430469533</v>
      </c>
      <c r="X163" s="33">
        <v>5621.6433837350478</v>
      </c>
      <c r="Y163" s="33">
        <v>4993.2491037678919</v>
      </c>
      <c r="DA163" s="60" t="s">
        <v>4244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4.6416019744649688</v>
      </c>
      <c r="D164" s="122">
        <f t="shared" si="58"/>
        <v>4.6289029004142463</v>
      </c>
      <c r="E164" s="122">
        <f t="shared" si="58"/>
        <v>5.0491431039737149</v>
      </c>
      <c r="F164" s="122">
        <f t="shared" si="58"/>
        <v>7.1632161694730074</v>
      </c>
      <c r="G164" s="122">
        <f t="shared" si="58"/>
        <v>13.959209773540111</v>
      </c>
      <c r="H164" s="122">
        <f t="shared" si="58"/>
        <v>18.143851772270484</v>
      </c>
      <c r="I164" s="122">
        <f t="shared" si="58"/>
        <v>16.009925878396235</v>
      </c>
      <c r="J164" s="122">
        <f t="shared" si="58"/>
        <v>4.326405723498393</v>
      </c>
      <c r="K164" s="122">
        <f t="shared" si="58"/>
        <v>11.962730347737448</v>
      </c>
      <c r="L164" s="122">
        <f t="shared" si="58"/>
        <v>29.975146603236375</v>
      </c>
      <c r="M164" s="122">
        <f t="shared" si="58"/>
        <v>22.485982071154282</v>
      </c>
      <c r="N164" s="122">
        <f t="shared" si="58"/>
        <v>33.918902953215145</v>
      </c>
      <c r="O164" s="122">
        <f t="shared" si="58"/>
        <v>19.034641191803967</v>
      </c>
      <c r="P164" s="122">
        <f t="shared" si="58"/>
        <v>36.440486077987622</v>
      </c>
      <c r="Q164" s="122">
        <f t="shared" si="58"/>
        <v>18.366196982945713</v>
      </c>
      <c r="R164" s="122">
        <f t="shared" si="58"/>
        <v>11.892358090549285</v>
      </c>
      <c r="S164" s="122">
        <f t="shared" si="58"/>
        <v>28.062459727143679</v>
      </c>
      <c r="T164" s="122">
        <f t="shared" si="58"/>
        <v>14.770660645922021</v>
      </c>
      <c r="U164" s="122">
        <f t="shared" si="58"/>
        <v>23.523241658345203</v>
      </c>
      <c r="V164" s="122">
        <f t="shared" si="58"/>
        <v>46.11036468174769</v>
      </c>
      <c r="W164" s="122">
        <f t="shared" si="58"/>
        <v>10.488417141962048</v>
      </c>
      <c r="X164" s="122">
        <f t="shared" si="58"/>
        <v>13.75917853758472</v>
      </c>
      <c r="Y164" s="122">
        <f t="shared" si="58"/>
        <v>5.3571682709974393</v>
      </c>
      <c r="DA164" s="130" t="s">
        <v>4245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4.6416019744649688</v>
      </c>
      <c r="D165" s="98">
        <f>IF(RES_hhdet_in_tes!D165=0,0,RES_hhdet_in_tes!D165*1000*11630/RES_hhdet_in_new!D163)</f>
        <v>4.6289029004142463</v>
      </c>
      <c r="E165" s="98">
        <f>IF(RES_hhdet_in_tes!E165=0,0,RES_hhdet_in_tes!E165*1000*11630/RES_hhdet_in_new!E163)</f>
        <v>5.0491431039737149</v>
      </c>
      <c r="F165" s="98">
        <f>IF(RES_hhdet_in_tes!F165=0,0,RES_hhdet_in_tes!F165*1000*11630/RES_hhdet_in_new!F163)</f>
        <v>7.1632161694730074</v>
      </c>
      <c r="G165" s="98">
        <f>IF(RES_hhdet_in_tes!G165=0,0,RES_hhdet_in_tes!G165*1000*11630/RES_hhdet_in_new!G163)</f>
        <v>13.959209773540111</v>
      </c>
      <c r="H165" s="98">
        <f>IF(RES_hhdet_in_tes!H165=0,0,RES_hhdet_in_tes!H165*1000*11630/RES_hhdet_in_new!H163)</f>
        <v>18.143851772270484</v>
      </c>
      <c r="I165" s="98">
        <f>IF(RES_hhdet_in_tes!I165=0,0,RES_hhdet_in_tes!I165*1000*11630/RES_hhdet_in_new!I163)</f>
        <v>16.009925878396235</v>
      </c>
      <c r="J165" s="98">
        <f>IF(RES_hhdet_in_tes!J165=0,0,RES_hhdet_in_tes!J165*1000*11630/RES_hhdet_in_new!J163)</f>
        <v>4.326405723498393</v>
      </c>
      <c r="K165" s="98">
        <f>IF(RES_hhdet_in_tes!K165=0,0,RES_hhdet_in_tes!K165*1000*11630/RES_hhdet_in_new!K163)</f>
        <v>11.962730347737448</v>
      </c>
      <c r="L165" s="98">
        <f>IF(RES_hhdet_in_tes!L165=0,0,RES_hhdet_in_tes!L165*1000*11630/RES_hhdet_in_new!L163)</f>
        <v>29.975146603236375</v>
      </c>
      <c r="M165" s="98">
        <f>IF(RES_hhdet_in_tes!M165=0,0,RES_hhdet_in_tes!M165*1000*11630/RES_hhdet_in_new!M163)</f>
        <v>22.485982071154282</v>
      </c>
      <c r="N165" s="98">
        <f>IF(RES_hhdet_in_tes!N165=0,0,RES_hhdet_in_tes!N165*1000*11630/RES_hhdet_in_new!N163)</f>
        <v>33.918902953215145</v>
      </c>
      <c r="O165" s="98">
        <f>IF(RES_hhdet_in_tes!O165=0,0,RES_hhdet_in_tes!O165*1000*11630/RES_hhdet_in_new!O163)</f>
        <v>19.034641191803967</v>
      </c>
      <c r="P165" s="98">
        <f>IF(RES_hhdet_in_tes!P165=0,0,RES_hhdet_in_tes!P165*1000*11630/RES_hhdet_in_new!P163)</f>
        <v>36.440486077987622</v>
      </c>
      <c r="Q165" s="98">
        <f>IF(RES_hhdet_in_tes!Q165=0,0,RES_hhdet_in_tes!Q165*1000*11630/RES_hhdet_in_new!Q163)</f>
        <v>18.366196982945713</v>
      </c>
      <c r="R165" s="98">
        <f>IF(RES_hhdet_in_tes!R165=0,0,RES_hhdet_in_tes!R165*1000*11630/RES_hhdet_in_new!R163)</f>
        <v>11.892358090549285</v>
      </c>
      <c r="S165" s="98">
        <f>IF(RES_hhdet_in_tes!S165=0,0,RES_hhdet_in_tes!S165*1000*11630/RES_hhdet_in_new!S163)</f>
        <v>28.062459727143679</v>
      </c>
      <c r="T165" s="98">
        <f>IF(RES_hhdet_in_tes!T165=0,0,RES_hhdet_in_tes!T165*1000*11630/RES_hhdet_in_new!T163)</f>
        <v>14.770660645922021</v>
      </c>
      <c r="U165" s="98">
        <f>IF(RES_hhdet_in_tes!U165=0,0,RES_hhdet_in_tes!U165*1000*11630/RES_hhdet_in_new!U163)</f>
        <v>23.523241658345203</v>
      </c>
      <c r="V165" s="98">
        <f>IF(RES_hhdet_in_tes!V165=0,0,RES_hhdet_in_tes!V165*1000*11630/RES_hhdet_in_new!V163)</f>
        <v>46.11036468174769</v>
      </c>
      <c r="W165" s="98">
        <f>IF(RES_hhdet_in_tes!W165=0,0,RES_hhdet_in_tes!W165*1000*11630/RES_hhdet_in_new!W163)</f>
        <v>10.488417141962048</v>
      </c>
      <c r="X165" s="98">
        <f>IF(RES_hhdet_in_tes!X165=0,0,RES_hhdet_in_tes!X165*1000*11630/RES_hhdet_in_new!X163)</f>
        <v>13.75917853758472</v>
      </c>
      <c r="Y165" s="98">
        <f>IF(RES_hhdet_in_tes!Y165=0,0,RES_hhdet_in_tes!Y165*1000*11630/RES_hhdet_in_new!Y163)</f>
        <v>5.3571682709974393</v>
      </c>
      <c r="DA165" s="63" t="s">
        <v>4246</v>
      </c>
    </row>
    <row r="166" spans="1:105" ht="12" customHeight="1" x14ac:dyDescent="0.25">
      <c r="A166" s="121" t="s">
        <v>55</v>
      </c>
      <c r="B166" s="122"/>
      <c r="C166" s="122">
        <v>744.50957663641657</v>
      </c>
      <c r="D166" s="122">
        <v>740.08310583605476</v>
      </c>
      <c r="E166" s="122">
        <v>746.57663621450524</v>
      </c>
      <c r="F166" s="122">
        <v>753.44418693860905</v>
      </c>
      <c r="G166" s="122">
        <v>783.73776718766987</v>
      </c>
      <c r="H166" s="122">
        <v>798.16481508937557</v>
      </c>
      <c r="I166" s="122">
        <v>791.53094229787985</v>
      </c>
      <c r="J166" s="122">
        <v>734.70260275001249</v>
      </c>
      <c r="K166" s="122">
        <v>773.35861823579296</v>
      </c>
      <c r="L166" s="122">
        <v>770.6980070620283</v>
      </c>
      <c r="M166" s="122">
        <v>798.20392454583657</v>
      </c>
      <c r="N166" s="122">
        <v>792.6461603507355</v>
      </c>
      <c r="O166" s="122">
        <v>860.93388134661711</v>
      </c>
      <c r="P166" s="122">
        <v>864.18661290137698</v>
      </c>
      <c r="Q166" s="122">
        <v>932.35399000699726</v>
      </c>
      <c r="R166" s="122">
        <v>1008.7151396821305</v>
      </c>
      <c r="S166" s="122">
        <v>942.46655140028429</v>
      </c>
      <c r="T166" s="122">
        <v>1003.1766752118865</v>
      </c>
      <c r="U166" s="122">
        <v>988.42195050869339</v>
      </c>
      <c r="V166" s="122">
        <v>949.6136688690483</v>
      </c>
      <c r="W166" s="122">
        <v>1026.7532071299966</v>
      </c>
      <c r="X166" s="122">
        <v>986.72134089627207</v>
      </c>
      <c r="Y166" s="122">
        <v>1015.0628550633063</v>
      </c>
      <c r="DA166" s="130" t="s">
        <v>4247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734.1617307877807</v>
      </c>
      <c r="E167" s="98">
        <v>856.5831313755582</v>
      </c>
      <c r="F167" s="98">
        <v>676.22416812412609</v>
      </c>
      <c r="G167" s="98">
        <v>841.63347463008665</v>
      </c>
      <c r="H167" s="98">
        <v>770.66064247508029</v>
      </c>
      <c r="I167" s="98">
        <v>828.69839367638633</v>
      </c>
      <c r="J167" s="98">
        <v>766.81336571239478</v>
      </c>
      <c r="K167" s="98">
        <v>784.34173472026305</v>
      </c>
      <c r="L167" s="98">
        <v>754.33012935684872</v>
      </c>
      <c r="M167" s="98">
        <v>808.16925026172646</v>
      </c>
      <c r="N167" s="98">
        <v>730.34557919685562</v>
      </c>
      <c r="O167" s="98">
        <v>784.59359431992959</v>
      </c>
      <c r="P167" s="98">
        <v>1130.8106559483629</v>
      </c>
      <c r="Q167" s="98">
        <v>811.26479666535931</v>
      </c>
      <c r="R167" s="98">
        <v>936.09507700225606</v>
      </c>
      <c r="S167" s="98">
        <v>978.34479369349151</v>
      </c>
      <c r="T167" s="98">
        <v>962.99369130707953</v>
      </c>
      <c r="U167" s="98">
        <v>960.59389160300066</v>
      </c>
      <c r="V167" s="98">
        <v>917.23478171062823</v>
      </c>
      <c r="W167" s="98">
        <v>979.6312179092115</v>
      </c>
      <c r="X167" s="98">
        <v>1013.2829487224573</v>
      </c>
      <c r="Y167" s="98">
        <v>1057.663260338682</v>
      </c>
      <c r="DA167" s="63" t="s">
        <v>4248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767.1938107930772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1131.2464261796006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982.77053240195653</v>
      </c>
      <c r="X168" s="98">
        <v>0</v>
      </c>
      <c r="Y168" s="98">
        <v>0</v>
      </c>
      <c r="DA168" s="63" t="s">
        <v>4249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468.07786843605328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700.04335520299094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706.64061850111671</v>
      </c>
      <c r="X169" s="101">
        <v>0</v>
      </c>
      <c r="Y169" s="101">
        <v>0</v>
      </c>
      <c r="DA169" s="131" t="s">
        <v>4250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299.1159423570241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431.20307097660958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276.12991390083982</v>
      </c>
      <c r="X170" s="104">
        <v>0</v>
      </c>
      <c r="Y170" s="104">
        <v>0</v>
      </c>
      <c r="DA170" s="132" t="s">
        <v>4251</v>
      </c>
    </row>
    <row r="171" spans="1:105" ht="12" customHeight="1" x14ac:dyDescent="0.25">
      <c r="A171" s="106" t="s">
        <v>122</v>
      </c>
      <c r="B171" s="101"/>
      <c r="C171" s="101">
        <v>744.50963983888641</v>
      </c>
      <c r="D171" s="101">
        <v>740.12049054562226</v>
      </c>
      <c r="E171" s="101">
        <v>746.03945067626569</v>
      </c>
      <c r="F171" s="101">
        <v>753.74143118004804</v>
      </c>
      <c r="G171" s="101">
        <v>783.45788697361468</v>
      </c>
      <c r="H171" s="101">
        <v>798.26176399967642</v>
      </c>
      <c r="I171" s="101">
        <v>791.20822714709175</v>
      </c>
      <c r="J171" s="101">
        <v>734.497014575859</v>
      </c>
      <c r="K171" s="101">
        <v>773.30985647292971</v>
      </c>
      <c r="L171" s="101">
        <v>770.76759911824979</v>
      </c>
      <c r="M171" s="101">
        <v>798.1685816161264</v>
      </c>
      <c r="N171" s="101">
        <v>793.00322888901837</v>
      </c>
      <c r="O171" s="101">
        <v>861.35018432990444</v>
      </c>
      <c r="P171" s="101">
        <v>862.23345348862222</v>
      </c>
      <c r="Q171" s="101">
        <v>932.3688027644082</v>
      </c>
      <c r="R171" s="101">
        <v>1008.8533564228931</v>
      </c>
      <c r="S171" s="101">
        <v>942.35750319904594</v>
      </c>
      <c r="T171" s="101">
        <v>1003.3308777638662</v>
      </c>
      <c r="U171" s="101">
        <v>988.57146235800246</v>
      </c>
      <c r="V171" s="101">
        <v>949.82306791058284</v>
      </c>
      <c r="W171" s="101">
        <v>1027.1082837125427</v>
      </c>
      <c r="X171" s="101">
        <v>986.50158015199418</v>
      </c>
      <c r="Y171" s="101">
        <v>1014.8247769903865</v>
      </c>
      <c r="DA171" s="131" t="s">
        <v>4252</v>
      </c>
    </row>
    <row r="172" spans="1:105" ht="12" customHeight="1" x14ac:dyDescent="0.25">
      <c r="A172" s="107" t="s">
        <v>121</v>
      </c>
      <c r="B172" s="104"/>
      <c r="C172" s="104">
        <v>744.50894839568434</v>
      </c>
      <c r="D172" s="104">
        <v>740.13448622002829</v>
      </c>
      <c r="E172" s="104">
        <v>746.0447285366289</v>
      </c>
      <c r="F172" s="104">
        <v>753.73256566246243</v>
      </c>
      <c r="G172" s="104">
        <v>783.45553813886863</v>
      </c>
      <c r="H172" s="104">
        <v>798.26180845982014</v>
      </c>
      <c r="I172" s="104">
        <v>791.4739291865468</v>
      </c>
      <c r="J172" s="104">
        <v>734.79652083501446</v>
      </c>
      <c r="K172" s="104">
        <v>773.42314009975485</v>
      </c>
      <c r="L172" s="104">
        <v>770.80203969936213</v>
      </c>
      <c r="M172" s="104">
        <v>798.09234697477063</v>
      </c>
      <c r="N172" s="104">
        <v>792.83554763243103</v>
      </c>
      <c r="O172" s="104">
        <v>861.15529499681827</v>
      </c>
      <c r="P172" s="104">
        <v>862.22524577653121</v>
      </c>
      <c r="Q172" s="104">
        <v>932.73568613238899</v>
      </c>
      <c r="R172" s="104">
        <v>1009.1153512616038</v>
      </c>
      <c r="S172" s="104">
        <v>942.42940173000954</v>
      </c>
      <c r="T172" s="104">
        <v>1003.252504640282</v>
      </c>
      <c r="U172" s="104">
        <v>988.38678906876987</v>
      </c>
      <c r="V172" s="104">
        <v>949.65694159827251</v>
      </c>
      <c r="W172" s="104">
        <v>1027.0664465437724</v>
      </c>
      <c r="X172" s="104">
        <v>986.62781122051069</v>
      </c>
      <c r="Y172" s="104">
        <v>1014.9041514564669</v>
      </c>
      <c r="DA172" s="132" t="s">
        <v>4253</v>
      </c>
    </row>
    <row r="173" spans="1:105" ht="12" customHeight="1" x14ac:dyDescent="0.25">
      <c r="A173" s="108" t="s">
        <v>53</v>
      </c>
      <c r="B173" s="98"/>
      <c r="C173" s="98">
        <v>520.05518945405379</v>
      </c>
      <c r="D173" s="98">
        <v>506.38663430150439</v>
      </c>
      <c r="E173" s="98">
        <v>488.98122818059659</v>
      </c>
      <c r="F173" s="98">
        <v>496.95103988093689</v>
      </c>
      <c r="G173" s="98">
        <v>471.10878188105789</v>
      </c>
      <c r="H173" s="98">
        <v>497.54066422027751</v>
      </c>
      <c r="I173" s="98">
        <v>487.09995097422762</v>
      </c>
      <c r="J173" s="98">
        <v>448.31686950826656</v>
      </c>
      <c r="K173" s="98">
        <v>475.71316288384276</v>
      </c>
      <c r="L173" s="98">
        <v>462.07312256913809</v>
      </c>
      <c r="M173" s="98">
        <v>470.48515411051756</v>
      </c>
      <c r="N173" s="98">
        <v>464.2201473762928</v>
      </c>
      <c r="O173" s="98">
        <v>531.01885906221082</v>
      </c>
      <c r="P173" s="98">
        <v>533.58666419184317</v>
      </c>
      <c r="Q173" s="98">
        <v>602.56902146523032</v>
      </c>
      <c r="R173" s="98">
        <v>683.66298243269205</v>
      </c>
      <c r="S173" s="98">
        <v>621.64851024641314</v>
      </c>
      <c r="T173" s="98">
        <v>688.96989998546258</v>
      </c>
      <c r="U173" s="98">
        <v>683.33908182154789</v>
      </c>
      <c r="V173" s="98">
        <v>653.29801952818855</v>
      </c>
      <c r="W173" s="98">
        <v>740.89086229852001</v>
      </c>
      <c r="X173" s="98">
        <v>715.63007500104231</v>
      </c>
      <c r="Y173" s="98">
        <v>741.9507429555772</v>
      </c>
      <c r="DA173" s="63" t="s">
        <v>4254</v>
      </c>
    </row>
    <row r="174" spans="1:105" ht="12" customHeight="1" x14ac:dyDescent="0.25">
      <c r="A174" s="115" t="s">
        <v>52</v>
      </c>
      <c r="B174" s="33"/>
      <c r="C174" s="33">
        <v>224.45375894163064</v>
      </c>
      <c r="D174" s="33">
        <v>233.74785191852388</v>
      </c>
      <c r="E174" s="33">
        <v>257.06350035603231</v>
      </c>
      <c r="F174" s="33">
        <v>256.78152578152554</v>
      </c>
      <c r="G174" s="33">
        <v>312.34675625781097</v>
      </c>
      <c r="H174" s="33">
        <v>300.72114423954253</v>
      </c>
      <c r="I174" s="33">
        <v>304.37397821231917</v>
      </c>
      <c r="J174" s="33">
        <v>286.4796513267479</v>
      </c>
      <c r="K174" s="33">
        <v>297.70997721591198</v>
      </c>
      <c r="L174" s="33">
        <v>308.72891713022409</v>
      </c>
      <c r="M174" s="33">
        <v>327.60719286425308</v>
      </c>
      <c r="N174" s="33">
        <v>328.61540025613834</v>
      </c>
      <c r="O174" s="33">
        <v>330.1364359346075</v>
      </c>
      <c r="P174" s="33">
        <v>328.63858158468804</v>
      </c>
      <c r="Q174" s="33">
        <v>330.16666466715856</v>
      </c>
      <c r="R174" s="33">
        <v>325.45236882891174</v>
      </c>
      <c r="S174" s="33">
        <v>320.78089148359646</v>
      </c>
      <c r="T174" s="33">
        <v>314.28260465481941</v>
      </c>
      <c r="U174" s="33">
        <v>305.04770724722209</v>
      </c>
      <c r="V174" s="33">
        <v>296.35892207008396</v>
      </c>
      <c r="W174" s="33">
        <v>286.17558424525208</v>
      </c>
      <c r="X174" s="33">
        <v>270.99773621946844</v>
      </c>
      <c r="Y174" s="33">
        <v>272.95340850088962</v>
      </c>
      <c r="DA174" s="60" t="s">
        <v>4255</v>
      </c>
    </row>
    <row r="175" spans="1:105" ht="12" customHeight="1" x14ac:dyDescent="0.25">
      <c r="A175" s="121" t="s">
        <v>54</v>
      </c>
      <c r="B175" s="122"/>
      <c r="C175" s="122">
        <v>122.63466757712501</v>
      </c>
      <c r="D175" s="122">
        <v>124.74609476066904</v>
      </c>
      <c r="E175" s="122">
        <v>129.57386547446441</v>
      </c>
      <c r="F175" s="122">
        <v>135.47635547236601</v>
      </c>
      <c r="G175" s="122">
        <v>142.02090412500874</v>
      </c>
      <c r="H175" s="122">
        <v>146.20102853688329</v>
      </c>
      <c r="I175" s="122">
        <v>145.47671871762645</v>
      </c>
      <c r="J175" s="122">
        <v>138.93824580074721</v>
      </c>
      <c r="K175" s="122">
        <v>153.26567383972852</v>
      </c>
      <c r="L175" s="122">
        <v>165.06418853110327</v>
      </c>
      <c r="M175" s="122">
        <v>166.15189430431676</v>
      </c>
      <c r="N175" s="122">
        <v>170.30938386386114</v>
      </c>
      <c r="O175" s="122">
        <v>187.38545611002453</v>
      </c>
      <c r="P175" s="122">
        <v>187.03705713725446</v>
      </c>
      <c r="Q175" s="122">
        <v>202.89019446814569</v>
      </c>
      <c r="R175" s="122">
        <v>203.07689707170547</v>
      </c>
      <c r="S175" s="122">
        <v>220.07200691597549</v>
      </c>
      <c r="T175" s="122">
        <v>232.74237695547345</v>
      </c>
      <c r="U175" s="122">
        <v>233.62701340361036</v>
      </c>
      <c r="V175" s="122">
        <v>236.07075528651387</v>
      </c>
      <c r="W175" s="122">
        <v>237.58067491912303</v>
      </c>
      <c r="X175" s="122">
        <v>230.23061498269141</v>
      </c>
      <c r="Y175" s="122">
        <v>233.08050405769328</v>
      </c>
      <c r="DA175" s="130" t="s">
        <v>4256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4257</v>
      </c>
    </row>
    <row r="177" spans="1:105" ht="12" customHeight="1" x14ac:dyDescent="0.25">
      <c r="A177" s="109" t="s">
        <v>120</v>
      </c>
      <c r="B177" s="33"/>
      <c r="C177" s="33">
        <v>122.63466757712501</v>
      </c>
      <c r="D177" s="33">
        <v>124.74609476066904</v>
      </c>
      <c r="E177" s="33">
        <v>129.57386547446441</v>
      </c>
      <c r="F177" s="33">
        <v>135.47635547236601</v>
      </c>
      <c r="G177" s="33">
        <v>142.02090412500874</v>
      </c>
      <c r="H177" s="33">
        <v>146.20102853688329</v>
      </c>
      <c r="I177" s="33">
        <v>145.47671871762645</v>
      </c>
      <c r="J177" s="33">
        <v>138.93824580074721</v>
      </c>
      <c r="K177" s="33">
        <v>153.26567383972852</v>
      </c>
      <c r="L177" s="33">
        <v>165.06418853110327</v>
      </c>
      <c r="M177" s="33">
        <v>166.15189430431676</v>
      </c>
      <c r="N177" s="33">
        <v>170.30938386386114</v>
      </c>
      <c r="O177" s="33">
        <v>187.38545611002453</v>
      </c>
      <c r="P177" s="33">
        <v>187.03705713725446</v>
      </c>
      <c r="Q177" s="33">
        <v>202.89019446814569</v>
      </c>
      <c r="R177" s="33">
        <v>203.07689707170547</v>
      </c>
      <c r="S177" s="33">
        <v>220.07200691597549</v>
      </c>
      <c r="T177" s="33">
        <v>232.74237695547345</v>
      </c>
      <c r="U177" s="33">
        <v>233.62701340361036</v>
      </c>
      <c r="V177" s="33">
        <v>236.07075528651387</v>
      </c>
      <c r="W177" s="33">
        <v>237.58067491912303</v>
      </c>
      <c r="X177" s="33">
        <v>230.23061498269141</v>
      </c>
      <c r="Y177" s="33">
        <v>233.08050405769328</v>
      </c>
      <c r="DA177" s="60" t="s">
        <v>4258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0</v>
      </c>
      <c r="M3" s="117">
        <f t="shared" si="0"/>
        <v>0</v>
      </c>
      <c r="N3" s="117">
        <f t="shared" si="0"/>
        <v>0</v>
      </c>
      <c r="O3" s="117">
        <f t="shared" si="0"/>
        <v>0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4259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0</v>
      </c>
      <c r="M4" s="122">
        <f t="shared" si="3"/>
        <v>0</v>
      </c>
      <c r="N4" s="122">
        <f t="shared" si="3"/>
        <v>0</v>
      </c>
      <c r="O4" s="122">
        <f t="shared" si="3"/>
        <v>0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4260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DA5" s="63" t="s">
        <v>4261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4262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4263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4264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  <c r="N9" s="122">
        <v>0</v>
      </c>
      <c r="O9" s="122">
        <v>0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X9" s="122">
        <v>0</v>
      </c>
      <c r="Y9" s="122">
        <v>0</v>
      </c>
      <c r="DA9" s="130" t="s">
        <v>4265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X10" s="98">
        <v>0</v>
      </c>
      <c r="Y10" s="98">
        <v>0</v>
      </c>
      <c r="DA10" s="63" t="s">
        <v>4266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4267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4268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4269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4270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4271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4272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4273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4274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0</v>
      </c>
      <c r="M19" s="122">
        <v>0</v>
      </c>
      <c r="N19" s="122">
        <v>0</v>
      </c>
      <c r="O19" s="122">
        <v>0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X19" s="122">
        <v>0</v>
      </c>
      <c r="Y19" s="122">
        <v>0</v>
      </c>
      <c r="DA19" s="130" t="s">
        <v>4275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4276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X21" s="98">
        <v>0</v>
      </c>
      <c r="Y21" s="98">
        <v>0</v>
      </c>
      <c r="DA21" s="63" t="s">
        <v>4277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4278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4592.6520568496844</v>
      </c>
      <c r="E24" s="117">
        <f t="shared" si="7"/>
        <v>5339.4776679836059</v>
      </c>
      <c r="F24" s="117">
        <f t="shared" si="7"/>
        <v>3986.3632738275137</v>
      </c>
      <c r="G24" s="117">
        <f t="shared" si="7"/>
        <v>5077.6563221268061</v>
      </c>
      <c r="H24" s="117">
        <f t="shared" si="7"/>
        <v>4438.0515696730336</v>
      </c>
      <c r="I24" s="117">
        <f t="shared" si="7"/>
        <v>4592.6003471753083</v>
      </c>
      <c r="J24" s="117">
        <f t="shared" si="7"/>
        <v>4314.8718223357582</v>
      </c>
      <c r="K24" s="117">
        <f t="shared" si="7"/>
        <v>4180.8592916265679</v>
      </c>
      <c r="L24" s="117">
        <f t="shared" si="7"/>
        <v>0</v>
      </c>
      <c r="M24" s="117">
        <f t="shared" si="7"/>
        <v>0</v>
      </c>
      <c r="N24" s="117">
        <f t="shared" si="7"/>
        <v>3874.6613320398742</v>
      </c>
      <c r="O24" s="117">
        <f t="shared" si="7"/>
        <v>3390.1911079831925</v>
      </c>
      <c r="P24" s="117">
        <f t="shared" si="7"/>
        <v>4125.7770004073527</v>
      </c>
      <c r="Q24" s="117">
        <f t="shared" si="7"/>
        <v>0</v>
      </c>
      <c r="R24" s="117">
        <f t="shared" ref="R24:V24" si="8">R25+R28+R30+R39</f>
        <v>2762.489808476902</v>
      </c>
      <c r="S24" s="117">
        <f t="shared" si="8"/>
        <v>2734.9529526433867</v>
      </c>
      <c r="T24" s="117">
        <f t="shared" si="8"/>
        <v>2567.9077819292752</v>
      </c>
      <c r="U24" s="117">
        <f t="shared" si="8"/>
        <v>2462.1060220484819</v>
      </c>
      <c r="V24" s="117">
        <f t="shared" si="8"/>
        <v>2400.5910047043167</v>
      </c>
      <c r="W24" s="117">
        <f t="shared" ref="W24:Y24" si="9">W25+W28+W30+W39</f>
        <v>2142.252810527124</v>
      </c>
      <c r="X24" s="117">
        <f t="shared" si="9"/>
        <v>1849.489401073133</v>
      </c>
      <c r="Y24" s="117">
        <f t="shared" si="9"/>
        <v>1505.7576141567718</v>
      </c>
      <c r="DA24" s="129" t="s">
        <v>4279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4591.11717556041</v>
      </c>
      <c r="E25" s="122">
        <f t="shared" si="10"/>
        <v>5337.0102481927815</v>
      </c>
      <c r="F25" s="122">
        <f t="shared" si="10"/>
        <v>3986.3632738275137</v>
      </c>
      <c r="G25" s="122">
        <f t="shared" si="10"/>
        <v>5077.6563221268061</v>
      </c>
      <c r="H25" s="122">
        <f t="shared" si="10"/>
        <v>4438.0515696730336</v>
      </c>
      <c r="I25" s="122">
        <f t="shared" si="10"/>
        <v>4592.6003471753083</v>
      </c>
      <c r="J25" s="122">
        <f t="shared" si="10"/>
        <v>4314.8718223357582</v>
      </c>
      <c r="K25" s="122">
        <f t="shared" si="10"/>
        <v>4180.8592916265679</v>
      </c>
      <c r="L25" s="122">
        <f t="shared" si="10"/>
        <v>0</v>
      </c>
      <c r="M25" s="122">
        <f t="shared" si="10"/>
        <v>0</v>
      </c>
      <c r="N25" s="122">
        <f t="shared" si="10"/>
        <v>3874.6613320398742</v>
      </c>
      <c r="O25" s="122">
        <f t="shared" si="10"/>
        <v>3390.1911079831925</v>
      </c>
      <c r="P25" s="122">
        <f t="shared" si="10"/>
        <v>4124.011761744051</v>
      </c>
      <c r="Q25" s="122">
        <f t="shared" si="10"/>
        <v>0</v>
      </c>
      <c r="R25" s="122">
        <f t="shared" ref="R25:V25" si="11">SUM(R26:R27)</f>
        <v>2762.489808476902</v>
      </c>
      <c r="S25" s="122">
        <f t="shared" si="11"/>
        <v>2734.9529526433867</v>
      </c>
      <c r="T25" s="122">
        <f t="shared" si="11"/>
        <v>2567.9077819292752</v>
      </c>
      <c r="U25" s="122">
        <f t="shared" si="11"/>
        <v>2462.1060220484819</v>
      </c>
      <c r="V25" s="122">
        <f t="shared" si="11"/>
        <v>2400.5910047043167</v>
      </c>
      <c r="W25" s="122">
        <f t="shared" ref="W25:Y25" si="12">SUM(W26:W27)</f>
        <v>2142.252810527124</v>
      </c>
      <c r="X25" s="122">
        <f t="shared" si="12"/>
        <v>1849.489401073133</v>
      </c>
      <c r="Y25" s="122">
        <f t="shared" si="12"/>
        <v>1505.7576141567718</v>
      </c>
      <c r="DA25" s="130" t="s">
        <v>4280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4591.11717556041</v>
      </c>
      <c r="E26" s="98">
        <v>5337.0102481927815</v>
      </c>
      <c r="F26" s="98">
        <v>3986.3632738275137</v>
      </c>
      <c r="G26" s="98">
        <v>5077.6563221268061</v>
      </c>
      <c r="H26" s="98">
        <v>4438.0515696730336</v>
      </c>
      <c r="I26" s="98">
        <v>4592.6003471753083</v>
      </c>
      <c r="J26" s="98">
        <v>4314.8718223357582</v>
      </c>
      <c r="K26" s="98">
        <v>4180.8592916265679</v>
      </c>
      <c r="L26" s="98">
        <v>0</v>
      </c>
      <c r="M26" s="98">
        <v>0</v>
      </c>
      <c r="N26" s="98">
        <v>3874.6613320398742</v>
      </c>
      <c r="O26" s="98">
        <v>3390.1911079831925</v>
      </c>
      <c r="P26" s="98">
        <v>4124.011761744051</v>
      </c>
      <c r="Q26" s="98">
        <v>0</v>
      </c>
      <c r="R26" s="98">
        <v>2762.489808476902</v>
      </c>
      <c r="S26" s="98">
        <v>2734.9529526433867</v>
      </c>
      <c r="T26" s="98">
        <v>2567.9077819292752</v>
      </c>
      <c r="U26" s="98">
        <v>2462.1060220484819</v>
      </c>
      <c r="V26" s="98">
        <v>2400.5910047043167</v>
      </c>
      <c r="W26" s="98">
        <v>2142.252810527124</v>
      </c>
      <c r="X26" s="98">
        <v>1849.489401073133</v>
      </c>
      <c r="Y26" s="98">
        <v>1505.7576141567718</v>
      </c>
      <c r="DA26" s="63" t="s">
        <v>4281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4282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4283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4284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1.5348812892743176</v>
      </c>
      <c r="E30" s="122">
        <v>2.4674197908242776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1.7652386633014081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0</v>
      </c>
      <c r="DA30" s="130" t="s">
        <v>4285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233.30195596969628</v>
      </c>
      <c r="E31" s="98">
        <v>271.41617699067052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315.97772073095206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4286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4287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4288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4289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4290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4291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4292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4293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0</v>
      </c>
      <c r="L39" s="122">
        <v>0</v>
      </c>
      <c r="M39" s="122">
        <v>0</v>
      </c>
      <c r="N39" s="122">
        <v>0</v>
      </c>
      <c r="O39" s="122">
        <v>0</v>
      </c>
      <c r="P39" s="122">
        <v>0</v>
      </c>
      <c r="Q39" s="122">
        <v>0</v>
      </c>
      <c r="R39" s="122">
        <v>0</v>
      </c>
      <c r="S39" s="122">
        <v>0</v>
      </c>
      <c r="T39" s="122">
        <v>0</v>
      </c>
      <c r="U39" s="122">
        <v>0</v>
      </c>
      <c r="V39" s="122">
        <v>0</v>
      </c>
      <c r="W39" s="122">
        <v>0</v>
      </c>
      <c r="X39" s="122">
        <v>0</v>
      </c>
      <c r="Y39" s="122">
        <v>0</v>
      </c>
      <c r="DA39" s="130" t="s">
        <v>4294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0</v>
      </c>
      <c r="L40" s="98">
        <v>0</v>
      </c>
      <c r="M40" s="98">
        <v>0</v>
      </c>
      <c r="N40" s="98">
        <v>0</v>
      </c>
      <c r="O40" s="98">
        <v>0</v>
      </c>
      <c r="P40" s="98">
        <v>0</v>
      </c>
      <c r="Q40" s="98">
        <v>0</v>
      </c>
      <c r="R40" s="98">
        <v>0</v>
      </c>
      <c r="S40" s="98">
        <v>0</v>
      </c>
      <c r="T40" s="98">
        <v>0</v>
      </c>
      <c r="U40" s="98">
        <v>0</v>
      </c>
      <c r="V40" s="98">
        <v>0</v>
      </c>
      <c r="W40" s="98">
        <v>0</v>
      </c>
      <c r="X40" s="98">
        <v>0</v>
      </c>
      <c r="Y40" s="98">
        <v>0</v>
      </c>
      <c r="DA40" s="63" t="s">
        <v>4295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4296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6251.708894345612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7246.1605631713364</v>
      </c>
      <c r="H43" s="117">
        <f t="shared" si="14"/>
        <v>5667.8476726408971</v>
      </c>
      <c r="I43" s="117">
        <f t="shared" si="14"/>
        <v>5505.351765766949</v>
      </c>
      <c r="J43" s="117">
        <f t="shared" si="14"/>
        <v>5555.6015699577938</v>
      </c>
      <c r="K43" s="117">
        <f t="shared" si="14"/>
        <v>5583.6270198070142</v>
      </c>
      <c r="L43" s="117">
        <f t="shared" si="14"/>
        <v>5612.0251789785598</v>
      </c>
      <c r="M43" s="117">
        <f t="shared" si="14"/>
        <v>5201.6325396049187</v>
      </c>
      <c r="N43" s="117">
        <f t="shared" si="14"/>
        <v>5379.6753002406695</v>
      </c>
      <c r="O43" s="117">
        <f t="shared" si="14"/>
        <v>5196.0567363203854</v>
      </c>
      <c r="P43" s="117">
        <f t="shared" si="14"/>
        <v>4214.6438773881528</v>
      </c>
      <c r="Q43" s="117">
        <f t="shared" si="14"/>
        <v>4033.0166442774535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2901.3074870453152</v>
      </c>
      <c r="U43" s="117">
        <f t="shared" si="15"/>
        <v>2638.0757009333483</v>
      </c>
      <c r="V43" s="117">
        <f t="shared" si="15"/>
        <v>2627.6015725689813</v>
      </c>
      <c r="W43" s="117">
        <f t="shared" ref="W43:Y43" si="16">W44+W47+W49+W58</f>
        <v>2545.4872068672739</v>
      </c>
      <c r="X43" s="117">
        <f t="shared" si="16"/>
        <v>0</v>
      </c>
      <c r="Y43" s="117">
        <f t="shared" si="16"/>
        <v>0</v>
      </c>
      <c r="DA43" s="129" t="s">
        <v>4297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5975.5651393222242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6885.3404632220718</v>
      </c>
      <c r="H44" s="122">
        <f t="shared" si="17"/>
        <v>5624.3571273937741</v>
      </c>
      <c r="I44" s="122">
        <f t="shared" si="17"/>
        <v>5165.964801791416</v>
      </c>
      <c r="J44" s="122">
        <f t="shared" si="17"/>
        <v>5196.9200729589456</v>
      </c>
      <c r="K44" s="122">
        <f t="shared" si="17"/>
        <v>5208.3766155158819</v>
      </c>
      <c r="L44" s="122">
        <f t="shared" si="17"/>
        <v>5302.1843479662148</v>
      </c>
      <c r="M44" s="122">
        <f t="shared" si="17"/>
        <v>4880.8826990837488</v>
      </c>
      <c r="N44" s="122">
        <f t="shared" si="17"/>
        <v>5057.7399569872878</v>
      </c>
      <c r="O44" s="122">
        <f t="shared" si="17"/>
        <v>4848.4191883293315</v>
      </c>
      <c r="P44" s="122">
        <f t="shared" si="17"/>
        <v>3964.0127718842177</v>
      </c>
      <c r="Q44" s="122">
        <f t="shared" si="17"/>
        <v>3775.67461187038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2765.3481364583113</v>
      </c>
      <c r="U44" s="122">
        <f t="shared" si="18"/>
        <v>2565.2254151780767</v>
      </c>
      <c r="V44" s="122">
        <f t="shared" si="18"/>
        <v>2573.5047326439903</v>
      </c>
      <c r="W44" s="122">
        <f t="shared" ref="W44:Y44" si="19">SUM(W45:W46)</f>
        <v>2491.6566787828719</v>
      </c>
      <c r="X44" s="122">
        <f t="shared" si="19"/>
        <v>0</v>
      </c>
      <c r="Y44" s="122">
        <f t="shared" si="19"/>
        <v>0</v>
      </c>
      <c r="DA44" s="130" t="s">
        <v>4298</v>
      </c>
    </row>
    <row r="45" spans="1:105" ht="12" customHeight="1" x14ac:dyDescent="0.25">
      <c r="A45" s="97" t="s">
        <v>211</v>
      </c>
      <c r="B45" s="98"/>
      <c r="C45" s="98">
        <v>5975.5651393222242</v>
      </c>
      <c r="D45" s="98">
        <v>0</v>
      </c>
      <c r="E45" s="98">
        <v>0</v>
      </c>
      <c r="F45" s="98">
        <v>0</v>
      </c>
      <c r="G45" s="98">
        <v>6885.3404632220718</v>
      </c>
      <c r="H45" s="98">
        <v>5624.3571273937741</v>
      </c>
      <c r="I45" s="98">
        <v>5165.964801791416</v>
      </c>
      <c r="J45" s="98">
        <v>5196.9200729589456</v>
      </c>
      <c r="K45" s="98">
        <v>5208.3766155158819</v>
      </c>
      <c r="L45" s="98">
        <v>5302.1843479662148</v>
      </c>
      <c r="M45" s="98">
        <v>4880.8826990837488</v>
      </c>
      <c r="N45" s="98">
        <v>5057.7399569872878</v>
      </c>
      <c r="O45" s="98">
        <v>4848.4191883293315</v>
      </c>
      <c r="P45" s="98">
        <v>3964.0127718842177</v>
      </c>
      <c r="Q45" s="98">
        <v>3775.67461187038</v>
      </c>
      <c r="R45" s="98">
        <v>0</v>
      </c>
      <c r="S45" s="98">
        <v>0</v>
      </c>
      <c r="T45" s="98">
        <v>2765.3481364583113</v>
      </c>
      <c r="U45" s="98">
        <v>2565.2254151780767</v>
      </c>
      <c r="V45" s="98">
        <v>2573.5047326439903</v>
      </c>
      <c r="W45" s="98">
        <v>2491.6566787828719</v>
      </c>
      <c r="X45" s="98">
        <v>0</v>
      </c>
      <c r="Y45" s="98">
        <v>0</v>
      </c>
      <c r="DA45" s="63" t="s">
        <v>4299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4300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4301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4302</v>
      </c>
    </row>
    <row r="49" spans="1:105" ht="12" customHeight="1" x14ac:dyDescent="0.25">
      <c r="A49" s="121" t="s">
        <v>55</v>
      </c>
      <c r="B49" s="122"/>
      <c r="C49" s="122">
        <v>276.14375502338748</v>
      </c>
      <c r="D49" s="122">
        <v>0</v>
      </c>
      <c r="E49" s="122">
        <v>0</v>
      </c>
      <c r="F49" s="122">
        <v>0</v>
      </c>
      <c r="G49" s="122">
        <v>360.82009994926426</v>
      </c>
      <c r="H49" s="122">
        <v>43.490545247123436</v>
      </c>
      <c r="I49" s="122">
        <v>339.38696397553326</v>
      </c>
      <c r="J49" s="122">
        <v>358.68149699884799</v>
      </c>
      <c r="K49" s="122">
        <v>375.25040429113193</v>
      </c>
      <c r="L49" s="122">
        <v>309.84083101234512</v>
      </c>
      <c r="M49" s="122">
        <v>320.7498405211698</v>
      </c>
      <c r="N49" s="122">
        <v>321.9353432533818</v>
      </c>
      <c r="O49" s="122">
        <v>347.63754799105362</v>
      </c>
      <c r="P49" s="122">
        <v>250.63110550393478</v>
      </c>
      <c r="Q49" s="122">
        <v>257.34203240707336</v>
      </c>
      <c r="R49" s="122">
        <v>0</v>
      </c>
      <c r="S49" s="122">
        <v>0</v>
      </c>
      <c r="T49" s="122">
        <v>135.95935058700385</v>
      </c>
      <c r="U49" s="122">
        <v>72.850285755271713</v>
      </c>
      <c r="V49" s="122">
        <v>54.096839924990917</v>
      </c>
      <c r="W49" s="122">
        <v>53.830528084401813</v>
      </c>
      <c r="X49" s="122">
        <v>0</v>
      </c>
      <c r="Y49" s="122">
        <v>0</v>
      </c>
      <c r="DA49" s="130" t="s">
        <v>4303</v>
      </c>
    </row>
    <row r="50" spans="1:105" ht="12" customHeight="1" x14ac:dyDescent="0.25">
      <c r="A50" s="97" t="s">
        <v>138</v>
      </c>
      <c r="B50" s="98"/>
      <c r="C50" s="98">
        <v>390.41013641237544</v>
      </c>
      <c r="D50" s="98">
        <v>0</v>
      </c>
      <c r="E50" s="98">
        <v>0</v>
      </c>
      <c r="F50" s="98">
        <v>0</v>
      </c>
      <c r="G50" s="98">
        <v>454.44297526820657</v>
      </c>
      <c r="H50" s="98">
        <v>384.16648301625702</v>
      </c>
      <c r="I50" s="98">
        <v>367.20089562574566</v>
      </c>
      <c r="J50" s="98">
        <v>358.68149699884799</v>
      </c>
      <c r="K50" s="98">
        <v>375.25040429113193</v>
      </c>
      <c r="L50" s="98">
        <v>314.13975312813818</v>
      </c>
      <c r="M50" s="98">
        <v>335.93936398126311</v>
      </c>
      <c r="N50" s="98">
        <v>334.72222694221909</v>
      </c>
      <c r="O50" s="98">
        <v>364.41746591304792</v>
      </c>
      <c r="P50" s="98">
        <v>339.19608682708684</v>
      </c>
      <c r="Q50" s="98">
        <v>361.0283852701175</v>
      </c>
      <c r="R50" s="98">
        <v>0</v>
      </c>
      <c r="S50" s="98">
        <v>0</v>
      </c>
      <c r="T50" s="98">
        <v>307.35491489083319</v>
      </c>
      <c r="U50" s="98">
        <v>321.83594409921761</v>
      </c>
      <c r="V50" s="98">
        <v>358.76459194555491</v>
      </c>
      <c r="W50" s="98">
        <v>249.50022540706874</v>
      </c>
      <c r="X50" s="98">
        <v>0</v>
      </c>
      <c r="Y50" s="98">
        <v>0</v>
      </c>
      <c r="DA50" s="63" t="s">
        <v>4304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273.40055538917483</v>
      </c>
      <c r="H51" s="98">
        <v>0</v>
      </c>
      <c r="I51" s="98">
        <v>226.0133194156243</v>
      </c>
      <c r="J51" s="98">
        <v>0</v>
      </c>
      <c r="K51" s="98">
        <v>0</v>
      </c>
      <c r="L51" s="98">
        <v>0</v>
      </c>
      <c r="M51" s="98">
        <v>197.97361519864401</v>
      </c>
      <c r="N51" s="98">
        <v>195.9397184881889</v>
      </c>
      <c r="O51" s="98">
        <v>224.6241862896639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246.69365099018952</v>
      </c>
      <c r="W51" s="98">
        <v>0</v>
      </c>
      <c r="X51" s="98">
        <v>0</v>
      </c>
      <c r="Y51" s="98">
        <v>0</v>
      </c>
      <c r="DA51" s="63" t="s">
        <v>4305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273.40055538917483</v>
      </c>
      <c r="H52" s="101">
        <v>0</v>
      </c>
      <c r="I52" s="101">
        <v>226.0133194156243</v>
      </c>
      <c r="J52" s="101">
        <v>0</v>
      </c>
      <c r="K52" s="101">
        <v>0</v>
      </c>
      <c r="L52" s="101">
        <v>0</v>
      </c>
      <c r="M52" s="101">
        <v>197.97361519864401</v>
      </c>
      <c r="N52" s="101">
        <v>195.9397184881889</v>
      </c>
      <c r="O52" s="101">
        <v>224.6241862896639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246.69365099018952</v>
      </c>
      <c r="W52" s="101">
        <v>0</v>
      </c>
      <c r="X52" s="101">
        <v>0</v>
      </c>
      <c r="Y52" s="101">
        <v>0</v>
      </c>
      <c r="DA52" s="131" t="s">
        <v>4306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4307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4308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4309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4310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4311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4312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4313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4314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4726.0232116227617</v>
      </c>
      <c r="D62" s="117">
        <f t="shared" si="21"/>
        <v>0</v>
      </c>
      <c r="E62" s="117">
        <f t="shared" si="21"/>
        <v>0</v>
      </c>
      <c r="F62" s="117">
        <f t="shared" si="21"/>
        <v>0</v>
      </c>
      <c r="G62" s="117">
        <f t="shared" si="21"/>
        <v>0</v>
      </c>
      <c r="H62" s="117">
        <f t="shared" si="21"/>
        <v>3146.6805550218533</v>
      </c>
      <c r="I62" s="117">
        <f t="shared" si="21"/>
        <v>2788.4292578926429</v>
      </c>
      <c r="J62" s="117">
        <f t="shared" si="21"/>
        <v>2088.837735676891</v>
      </c>
      <c r="K62" s="117">
        <f t="shared" si="21"/>
        <v>2623.5633541127081</v>
      </c>
      <c r="L62" s="117">
        <f t="shared" si="21"/>
        <v>2951.2663019198785</v>
      </c>
      <c r="M62" s="117">
        <f t="shared" si="21"/>
        <v>0</v>
      </c>
      <c r="N62" s="117">
        <f t="shared" si="21"/>
        <v>0</v>
      </c>
      <c r="O62" s="117">
        <f t="shared" si="21"/>
        <v>1705.8093257013491</v>
      </c>
      <c r="P62" s="117">
        <f t="shared" si="21"/>
        <v>1323.0075506795267</v>
      </c>
      <c r="Q62" s="117">
        <f t="shared" si="21"/>
        <v>1099.5318737526868</v>
      </c>
      <c r="R62" s="117">
        <f t="shared" ref="R62:V62" si="22">R63+R66+R68+R77</f>
        <v>0</v>
      </c>
      <c r="S62" s="117">
        <f t="shared" si="22"/>
        <v>0</v>
      </c>
      <c r="T62" s="117">
        <f t="shared" si="22"/>
        <v>0</v>
      </c>
      <c r="U62" s="117">
        <f t="shared" si="22"/>
        <v>0</v>
      </c>
      <c r="V62" s="117">
        <f t="shared" si="22"/>
        <v>0</v>
      </c>
      <c r="W62" s="117">
        <f t="shared" ref="W62:Y62" si="23">W63+W66+W68+W77</f>
        <v>0</v>
      </c>
      <c r="X62" s="117">
        <f t="shared" si="23"/>
        <v>1570.8669456465827</v>
      </c>
      <c r="Y62" s="117">
        <f t="shared" si="23"/>
        <v>1495.8900168815246</v>
      </c>
      <c r="DA62" s="129" t="s">
        <v>4315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4442.7894508432582</v>
      </c>
      <c r="D63" s="122">
        <f t="shared" si="24"/>
        <v>0</v>
      </c>
      <c r="E63" s="122">
        <f t="shared" si="24"/>
        <v>0</v>
      </c>
      <c r="F63" s="122">
        <f t="shared" si="24"/>
        <v>0</v>
      </c>
      <c r="G63" s="122">
        <f t="shared" si="24"/>
        <v>0</v>
      </c>
      <c r="H63" s="122">
        <f t="shared" si="24"/>
        <v>3043.050019321086</v>
      </c>
      <c r="I63" s="122">
        <f t="shared" si="24"/>
        <v>2592.8597517756293</v>
      </c>
      <c r="J63" s="122">
        <f t="shared" si="24"/>
        <v>1948.0426044568783</v>
      </c>
      <c r="K63" s="122">
        <f t="shared" si="24"/>
        <v>2440.1010040056708</v>
      </c>
      <c r="L63" s="122">
        <f t="shared" si="24"/>
        <v>2772.9449582188622</v>
      </c>
      <c r="M63" s="122">
        <f t="shared" si="24"/>
        <v>0</v>
      </c>
      <c r="N63" s="122">
        <f t="shared" si="24"/>
        <v>0</v>
      </c>
      <c r="O63" s="122">
        <f t="shared" si="24"/>
        <v>1612.8558802483328</v>
      </c>
      <c r="P63" s="122">
        <f t="shared" si="24"/>
        <v>1227.9594800153309</v>
      </c>
      <c r="Q63" s="122">
        <f t="shared" si="24"/>
        <v>1049.1597257874992</v>
      </c>
      <c r="R63" s="122">
        <f t="shared" ref="R63:V63" si="25">SUM(R64:R65)</f>
        <v>0</v>
      </c>
      <c r="S63" s="122">
        <f t="shared" si="25"/>
        <v>0</v>
      </c>
      <c r="T63" s="122">
        <f t="shared" si="25"/>
        <v>0</v>
      </c>
      <c r="U63" s="122">
        <f t="shared" si="25"/>
        <v>0</v>
      </c>
      <c r="V63" s="122">
        <f t="shared" si="25"/>
        <v>0</v>
      </c>
      <c r="W63" s="122">
        <f t="shared" ref="W63:Y63" si="26">SUM(W64:W65)</f>
        <v>0</v>
      </c>
      <c r="X63" s="122">
        <f t="shared" si="26"/>
        <v>1299.197916607385</v>
      </c>
      <c r="Y63" s="122">
        <f t="shared" si="26"/>
        <v>1213.2967252374713</v>
      </c>
      <c r="DA63" s="130" t="s">
        <v>4316</v>
      </c>
    </row>
    <row r="64" spans="1:105" ht="12" customHeight="1" x14ac:dyDescent="0.25">
      <c r="A64" s="97" t="s">
        <v>212</v>
      </c>
      <c r="B64" s="98"/>
      <c r="C64" s="98">
        <v>4442.7894508432582</v>
      </c>
      <c r="D64" s="98">
        <v>0</v>
      </c>
      <c r="E64" s="98">
        <v>0</v>
      </c>
      <c r="F64" s="98">
        <v>0</v>
      </c>
      <c r="G64" s="98">
        <v>0</v>
      </c>
      <c r="H64" s="98">
        <v>3043.050019321086</v>
      </c>
      <c r="I64" s="98">
        <v>2592.8597517756293</v>
      </c>
      <c r="J64" s="98">
        <v>1948.0426044568783</v>
      </c>
      <c r="K64" s="98">
        <v>2440.1010040056708</v>
      </c>
      <c r="L64" s="98">
        <v>2772.9449582188622</v>
      </c>
      <c r="M64" s="98">
        <v>0</v>
      </c>
      <c r="N64" s="98">
        <v>0</v>
      </c>
      <c r="O64" s="98">
        <v>1612.8558802483328</v>
      </c>
      <c r="P64" s="98">
        <v>1227.9594800153309</v>
      </c>
      <c r="Q64" s="98">
        <v>1049.1597257874992</v>
      </c>
      <c r="R64" s="98">
        <v>0</v>
      </c>
      <c r="S64" s="98">
        <v>0</v>
      </c>
      <c r="T64" s="98">
        <v>0</v>
      </c>
      <c r="U64" s="98">
        <v>0</v>
      </c>
      <c r="V64" s="98">
        <v>0</v>
      </c>
      <c r="W64" s="98">
        <v>0</v>
      </c>
      <c r="X64" s="98">
        <v>1299.197916607385</v>
      </c>
      <c r="Y64" s="98">
        <v>1213.2967252374713</v>
      </c>
      <c r="DA64" s="63" t="s">
        <v>4317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4318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4319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4320</v>
      </c>
    </row>
    <row r="68" spans="1:105" ht="12" customHeight="1" x14ac:dyDescent="0.25">
      <c r="A68" s="121" t="s">
        <v>55</v>
      </c>
      <c r="B68" s="122"/>
      <c r="C68" s="122">
        <v>247.15264864661071</v>
      </c>
      <c r="D68" s="122">
        <v>0</v>
      </c>
      <c r="E68" s="122">
        <v>0</v>
      </c>
      <c r="F68" s="122">
        <v>0</v>
      </c>
      <c r="G68" s="122">
        <v>0</v>
      </c>
      <c r="H68" s="122">
        <v>69.070663987252246</v>
      </c>
      <c r="I68" s="122">
        <v>165.36178867606094</v>
      </c>
      <c r="J68" s="122">
        <v>118.89811423662309</v>
      </c>
      <c r="K68" s="122">
        <v>153.38225041932665</v>
      </c>
      <c r="L68" s="122">
        <v>147.65216461996965</v>
      </c>
      <c r="M68" s="122">
        <v>0</v>
      </c>
      <c r="N68" s="122">
        <v>0</v>
      </c>
      <c r="O68" s="122">
        <v>66.954095161513962</v>
      </c>
      <c r="P68" s="122">
        <v>71.5937696750578</v>
      </c>
      <c r="Q68" s="122">
        <v>26.844628896766856</v>
      </c>
      <c r="R68" s="122">
        <v>0</v>
      </c>
      <c r="S68" s="122">
        <v>0</v>
      </c>
      <c r="T68" s="122">
        <v>0</v>
      </c>
      <c r="U68" s="122">
        <v>0</v>
      </c>
      <c r="V68" s="122">
        <v>0</v>
      </c>
      <c r="W68" s="122">
        <v>0</v>
      </c>
      <c r="X68" s="122">
        <v>206.26668051864939</v>
      </c>
      <c r="Y68" s="122">
        <v>215.87263281535718</v>
      </c>
      <c r="DA68" s="130" t="s">
        <v>4321</v>
      </c>
    </row>
    <row r="69" spans="1:105" ht="12" customHeight="1" x14ac:dyDescent="0.25">
      <c r="A69" s="97" t="s">
        <v>134</v>
      </c>
      <c r="B69" s="98"/>
      <c r="C69" s="98">
        <v>287.643177550259</v>
      </c>
      <c r="D69" s="98">
        <v>0</v>
      </c>
      <c r="E69" s="98">
        <v>0</v>
      </c>
      <c r="F69" s="98">
        <v>0</v>
      </c>
      <c r="G69" s="98">
        <v>0</v>
      </c>
      <c r="H69" s="98">
        <v>197.79326505440415</v>
      </c>
      <c r="I69" s="98">
        <v>172.42695165972978</v>
      </c>
      <c r="J69" s="98">
        <v>122.91980778008508</v>
      </c>
      <c r="K69" s="98">
        <v>158.75051872412584</v>
      </c>
      <c r="L69" s="98">
        <v>147.65216461996965</v>
      </c>
      <c r="M69" s="98">
        <v>0</v>
      </c>
      <c r="N69" s="98">
        <v>0</v>
      </c>
      <c r="O69" s="98">
        <v>113.12933320393738</v>
      </c>
      <c r="P69" s="98">
        <v>98.702090231633093</v>
      </c>
      <c r="Q69" s="98">
        <v>95.056390847567883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212.8777920737343</v>
      </c>
      <c r="Y69" s="98">
        <v>225.80741667880167</v>
      </c>
      <c r="DA69" s="63" t="s">
        <v>4322</v>
      </c>
    </row>
    <row r="70" spans="1:105" ht="12" customHeight="1" x14ac:dyDescent="0.25">
      <c r="A70" s="97" t="s">
        <v>133</v>
      </c>
      <c r="B70" s="98"/>
      <c r="C70" s="98">
        <v>200.95110171184322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106.05573143944297</v>
      </c>
      <c r="J70" s="98">
        <v>75.108446908166528</v>
      </c>
      <c r="K70" s="98">
        <v>97.794777992515847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164.89861899305205</v>
      </c>
      <c r="DA70" s="63" t="s">
        <v>4323</v>
      </c>
    </row>
    <row r="71" spans="1:105" ht="12" customHeight="1" x14ac:dyDescent="0.25">
      <c r="A71" s="100" t="s">
        <v>212</v>
      </c>
      <c r="B71" s="101"/>
      <c r="C71" s="101">
        <v>200.95110171184322</v>
      </c>
      <c r="D71" s="101">
        <v>0</v>
      </c>
      <c r="E71" s="101">
        <v>0</v>
      </c>
      <c r="F71" s="101">
        <v>0</v>
      </c>
      <c r="G71" s="101">
        <v>0</v>
      </c>
      <c r="H71" s="101">
        <v>0</v>
      </c>
      <c r="I71" s="101">
        <v>106.05573143944297</v>
      </c>
      <c r="J71" s="101">
        <v>75.108446908166528</v>
      </c>
      <c r="K71" s="101">
        <v>97.794777992515847</v>
      </c>
      <c r="L71" s="101">
        <v>0</v>
      </c>
      <c r="M71" s="101">
        <v>0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164.89861899305205</v>
      </c>
      <c r="DA71" s="131" t="s">
        <v>4324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4325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4326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4327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4328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4329</v>
      </c>
    </row>
    <row r="77" spans="1:105" ht="12" customHeight="1" x14ac:dyDescent="0.25">
      <c r="A77" s="121" t="s">
        <v>54</v>
      </c>
      <c r="B77" s="122"/>
      <c r="C77" s="122">
        <v>36.081112132892208</v>
      </c>
      <c r="D77" s="122">
        <v>0</v>
      </c>
      <c r="E77" s="122">
        <v>0</v>
      </c>
      <c r="F77" s="122">
        <v>0</v>
      </c>
      <c r="G77" s="122">
        <v>0</v>
      </c>
      <c r="H77" s="122">
        <v>34.559871713514674</v>
      </c>
      <c r="I77" s="122">
        <v>30.207717440952624</v>
      </c>
      <c r="J77" s="122">
        <v>21.897016983389456</v>
      </c>
      <c r="K77" s="122">
        <v>30.080099687710756</v>
      </c>
      <c r="L77" s="122">
        <v>30.669179081046746</v>
      </c>
      <c r="M77" s="122">
        <v>0</v>
      </c>
      <c r="N77" s="122">
        <v>0</v>
      </c>
      <c r="O77" s="122">
        <v>25.999350291502164</v>
      </c>
      <c r="P77" s="122">
        <v>23.454300989138009</v>
      </c>
      <c r="Q77" s="122">
        <v>23.527519068420858</v>
      </c>
      <c r="R77" s="122">
        <v>0</v>
      </c>
      <c r="S77" s="122">
        <v>0</v>
      </c>
      <c r="T77" s="122">
        <v>0</v>
      </c>
      <c r="U77" s="122">
        <v>0</v>
      </c>
      <c r="V77" s="122">
        <v>0</v>
      </c>
      <c r="W77" s="122">
        <v>0</v>
      </c>
      <c r="X77" s="122">
        <v>65.402348520548372</v>
      </c>
      <c r="Y77" s="122">
        <v>66.720658828696102</v>
      </c>
      <c r="DA77" s="130" t="s">
        <v>4330</v>
      </c>
    </row>
    <row r="78" spans="1:105" ht="12" customHeight="1" x14ac:dyDescent="0.25">
      <c r="A78" s="97" t="s">
        <v>189</v>
      </c>
      <c r="B78" s="98"/>
      <c r="C78" s="98">
        <v>42.165796723350361</v>
      </c>
      <c r="D78" s="98">
        <v>0</v>
      </c>
      <c r="E78" s="98">
        <v>0</v>
      </c>
      <c r="F78" s="98">
        <v>0</v>
      </c>
      <c r="G78" s="98">
        <v>0</v>
      </c>
      <c r="H78" s="98">
        <v>35.11728899921652</v>
      </c>
      <c r="I78" s="98">
        <v>30.854949883487961</v>
      </c>
      <c r="J78" s="98">
        <v>22.635509157806109</v>
      </c>
      <c r="K78" s="98">
        <v>31.035023487320622</v>
      </c>
      <c r="L78" s="98">
        <v>32.283346401101838</v>
      </c>
      <c r="M78" s="98">
        <v>0</v>
      </c>
      <c r="N78" s="98">
        <v>0</v>
      </c>
      <c r="O78" s="98">
        <v>27.694960093121871</v>
      </c>
      <c r="P78" s="98">
        <v>25.279018902903964</v>
      </c>
      <c r="Q78" s="98">
        <v>25.409720593894527</v>
      </c>
      <c r="R78" s="98">
        <v>0</v>
      </c>
      <c r="S78" s="98">
        <v>0</v>
      </c>
      <c r="T78" s="98">
        <v>0</v>
      </c>
      <c r="U78" s="98">
        <v>0</v>
      </c>
      <c r="V78" s="98">
        <v>0</v>
      </c>
      <c r="W78" s="98">
        <v>0</v>
      </c>
      <c r="X78" s="98">
        <v>67.934052334247014</v>
      </c>
      <c r="Y78" s="98">
        <v>69.65677279839592</v>
      </c>
      <c r="DA78" s="63" t="s">
        <v>4331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4332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0</v>
      </c>
      <c r="D81" s="117">
        <f t="shared" si="28"/>
        <v>7.5004647474584879E-2</v>
      </c>
      <c r="E81" s="117">
        <f t="shared" si="28"/>
        <v>7.9629214314411181E-2</v>
      </c>
      <c r="F81" s="117">
        <f t="shared" si="28"/>
        <v>5.3369562995435306E-2</v>
      </c>
      <c r="G81" s="117">
        <f t="shared" si="28"/>
        <v>0.10079787622529705</v>
      </c>
      <c r="H81" s="117">
        <f t="shared" si="28"/>
        <v>9.5444807202421808E-2</v>
      </c>
      <c r="I81" s="117">
        <f t="shared" si="28"/>
        <v>0.10591042405696584</v>
      </c>
      <c r="J81" s="117">
        <f t="shared" si="28"/>
        <v>8.3682536147555345E-2</v>
      </c>
      <c r="K81" s="117">
        <f t="shared" si="28"/>
        <v>6.7567269551254097E-2</v>
      </c>
      <c r="L81" s="117">
        <f t="shared" si="28"/>
        <v>7.7806819045571629E-2</v>
      </c>
      <c r="M81" s="117">
        <f t="shared" si="28"/>
        <v>6.540133209808148E-2</v>
      </c>
      <c r="N81" s="117">
        <f t="shared" si="28"/>
        <v>7.7419515903191266E-2</v>
      </c>
      <c r="O81" s="117">
        <f t="shared" si="28"/>
        <v>0.13650233006310136</v>
      </c>
      <c r="P81" s="117">
        <f t="shared" si="28"/>
        <v>0</v>
      </c>
      <c r="Q81" s="117">
        <f t="shared" si="28"/>
        <v>9.9747693709734978E-2</v>
      </c>
      <c r="R81" s="117">
        <f t="shared" ref="R81:V81" si="29">R82+R85+R87+R100</f>
        <v>0.2489972467593782</v>
      </c>
      <c r="S81" s="117">
        <f t="shared" si="29"/>
        <v>0.22646422388658269</v>
      </c>
      <c r="T81" s="117">
        <f t="shared" si="29"/>
        <v>0.22032173933040283</v>
      </c>
      <c r="U81" s="117">
        <f t="shared" si="29"/>
        <v>0.13918093471583443</v>
      </c>
      <c r="V81" s="117">
        <f t="shared" si="29"/>
        <v>4.6167532460643028E-2</v>
      </c>
      <c r="W81" s="117">
        <f t="shared" ref="W81:Y81" si="30">W82+W85+W87+W100</f>
        <v>3.7129487048890887E-2</v>
      </c>
      <c r="X81" s="117">
        <f t="shared" si="30"/>
        <v>0</v>
      </c>
      <c r="Y81" s="117">
        <f t="shared" si="30"/>
        <v>6.5964183822591435E-2</v>
      </c>
      <c r="DA81" s="129" t="s">
        <v>4333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4334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4335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4336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4337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4338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7.5004647474584879E-2</v>
      </c>
      <c r="E87" s="122">
        <v>7.9629214314411181E-2</v>
      </c>
      <c r="F87" s="122">
        <v>5.3369562995435306E-2</v>
      </c>
      <c r="G87" s="122">
        <v>0.10079787622529705</v>
      </c>
      <c r="H87" s="122">
        <v>9.5444807202421808E-2</v>
      </c>
      <c r="I87" s="122">
        <v>0.10591042405696584</v>
      </c>
      <c r="J87" s="122">
        <v>8.3682536147555345E-2</v>
      </c>
      <c r="K87" s="122">
        <v>6.7567269551254097E-2</v>
      </c>
      <c r="L87" s="122">
        <v>7.7806819045571629E-2</v>
      </c>
      <c r="M87" s="122">
        <v>6.540133209808148E-2</v>
      </c>
      <c r="N87" s="122">
        <v>7.7419515903191266E-2</v>
      </c>
      <c r="O87" s="122">
        <v>0.13650233006310136</v>
      </c>
      <c r="P87" s="122">
        <v>0</v>
      </c>
      <c r="Q87" s="122">
        <v>9.9747693709734978E-2</v>
      </c>
      <c r="R87" s="122">
        <v>0.2489972467593782</v>
      </c>
      <c r="S87" s="122">
        <v>0.22646422388658269</v>
      </c>
      <c r="T87" s="122">
        <v>0.22032173933040283</v>
      </c>
      <c r="U87" s="122">
        <v>0.13918093471583443</v>
      </c>
      <c r="V87" s="122">
        <v>4.6167532460643028E-2</v>
      </c>
      <c r="W87" s="122">
        <v>3.7129487048890887E-2</v>
      </c>
      <c r="X87" s="122">
        <v>0</v>
      </c>
      <c r="Y87" s="122">
        <v>6.5964183822591435E-2</v>
      </c>
      <c r="DA87" s="130" t="s">
        <v>4339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4340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4341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4342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4343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233.30195596969628</v>
      </c>
      <c r="E92" s="101">
        <v>271.41617699067052</v>
      </c>
      <c r="F92" s="101">
        <v>213.63836067072754</v>
      </c>
      <c r="G92" s="101">
        <v>265.03121588838104</v>
      </c>
      <c r="H92" s="101">
        <v>241.82532651520273</v>
      </c>
      <c r="I92" s="101">
        <v>259.0304196373242</v>
      </c>
      <c r="J92" s="101">
        <v>238.6123835711393</v>
      </c>
      <c r="K92" s="101">
        <v>242.76919949765599</v>
      </c>
      <c r="L92" s="101">
        <v>232.03290219706886</v>
      </c>
      <c r="M92" s="101">
        <v>245.49207519666112</v>
      </c>
      <c r="N92" s="101">
        <v>217.38109740351055</v>
      </c>
      <c r="O92" s="101">
        <v>226.84412217653062</v>
      </c>
      <c r="P92" s="101">
        <v>0</v>
      </c>
      <c r="Q92" s="101">
        <v>220.04341232367537</v>
      </c>
      <c r="R92" s="101">
        <v>249.16324492388446</v>
      </c>
      <c r="S92" s="101">
        <v>255.96118904781008</v>
      </c>
      <c r="T92" s="101">
        <v>248.14522755441371</v>
      </c>
      <c r="U92" s="101">
        <v>244.38780326753368</v>
      </c>
      <c r="V92" s="101">
        <v>231.05003295253408</v>
      </c>
      <c r="W92" s="101">
        <v>245.2773914449732</v>
      </c>
      <c r="X92" s="101">
        <v>0</v>
      </c>
      <c r="Y92" s="101">
        <v>264.03813679587785</v>
      </c>
      <c r="DA92" s="131" t="s">
        <v>4344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4345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4346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4347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4348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4349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4350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4351</v>
      </c>
    </row>
    <row r="100" spans="1:105" ht="12" customHeight="1" x14ac:dyDescent="0.25">
      <c r="A100" s="121" t="s">
        <v>54</v>
      </c>
      <c r="B100" s="122"/>
      <c r="C100" s="122">
        <v>0</v>
      </c>
      <c r="D100" s="122">
        <v>0</v>
      </c>
      <c r="E100" s="122">
        <v>0</v>
      </c>
      <c r="F100" s="122">
        <v>0</v>
      </c>
      <c r="G100" s="122">
        <v>0</v>
      </c>
      <c r="H100" s="122">
        <v>0</v>
      </c>
      <c r="I100" s="122">
        <v>0</v>
      </c>
      <c r="J100" s="122">
        <v>0</v>
      </c>
      <c r="K100" s="122">
        <v>0</v>
      </c>
      <c r="L100" s="122">
        <v>0</v>
      </c>
      <c r="M100" s="122">
        <v>0</v>
      </c>
      <c r="N100" s="122">
        <v>0</v>
      </c>
      <c r="O100" s="122">
        <v>0</v>
      </c>
      <c r="P100" s="122">
        <v>0</v>
      </c>
      <c r="Q100" s="122">
        <v>0</v>
      </c>
      <c r="R100" s="122">
        <v>0</v>
      </c>
      <c r="S100" s="122">
        <v>0</v>
      </c>
      <c r="T100" s="122">
        <v>0</v>
      </c>
      <c r="U100" s="122">
        <v>0</v>
      </c>
      <c r="V100" s="122">
        <v>0</v>
      </c>
      <c r="W100" s="122">
        <v>0</v>
      </c>
      <c r="X100" s="122">
        <v>0</v>
      </c>
      <c r="Y100" s="122">
        <v>0</v>
      </c>
      <c r="DA100" s="130" t="s">
        <v>4352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4353</v>
      </c>
    </row>
    <row r="102" spans="1:105" ht="12" customHeight="1" x14ac:dyDescent="0.25">
      <c r="A102" s="97" t="s">
        <v>50</v>
      </c>
      <c r="B102" s="98"/>
      <c r="C102" s="98">
        <v>0</v>
      </c>
      <c r="D102" s="98">
        <v>0</v>
      </c>
      <c r="E102" s="98">
        <v>0</v>
      </c>
      <c r="F102" s="98">
        <v>0</v>
      </c>
      <c r="G102" s="98">
        <v>0</v>
      </c>
      <c r="H102" s="98">
        <v>0</v>
      </c>
      <c r="I102" s="98">
        <v>0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98">
        <v>0</v>
      </c>
      <c r="S102" s="98">
        <v>0</v>
      </c>
      <c r="T102" s="98">
        <v>0</v>
      </c>
      <c r="U102" s="98">
        <v>0</v>
      </c>
      <c r="V102" s="98">
        <v>0</v>
      </c>
      <c r="W102" s="98">
        <v>0</v>
      </c>
      <c r="X102" s="98">
        <v>0</v>
      </c>
      <c r="Y102" s="98">
        <v>0</v>
      </c>
      <c r="DA102" s="63" t="s">
        <v>4354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4355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4356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4357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4358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4359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4360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4361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4362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4363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4364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4365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4366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4367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4368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4369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4370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4371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4372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4373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4374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4375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4376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4377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4378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4379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4380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4381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4382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4383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4384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4385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4386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4387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4388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4389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4390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4391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</v>
      </c>
      <c r="D143" s="117">
        <f t="shared" si="49"/>
        <v>1.5574946416024842</v>
      </c>
      <c r="E143" s="117">
        <f t="shared" si="49"/>
        <v>1.3173209699557742</v>
      </c>
      <c r="F143" s="117">
        <f t="shared" si="49"/>
        <v>0.82848381852660646</v>
      </c>
      <c r="G143" s="117">
        <f t="shared" si="49"/>
        <v>1.2825059352546087</v>
      </c>
      <c r="H143" s="117">
        <f t="shared" si="49"/>
        <v>0.83944225811728879</v>
      </c>
      <c r="I143" s="117">
        <f t="shared" si="49"/>
        <v>1.4438198559160214</v>
      </c>
      <c r="J143" s="117">
        <f t="shared" si="49"/>
        <v>1.08248388475358</v>
      </c>
      <c r="K143" s="117">
        <f t="shared" si="49"/>
        <v>0.87271900718127471</v>
      </c>
      <c r="L143" s="117">
        <f t="shared" si="49"/>
        <v>1.0497642988858493</v>
      </c>
      <c r="M143" s="117">
        <f t="shared" si="49"/>
        <v>1.0747138165278569</v>
      </c>
      <c r="N143" s="117">
        <f t="shared" si="49"/>
        <v>1.1625621477158021</v>
      </c>
      <c r="O143" s="117">
        <f t="shared" si="49"/>
        <v>1.1509961845244465</v>
      </c>
      <c r="P143" s="117">
        <f t="shared" si="49"/>
        <v>2.29441227916127</v>
      </c>
      <c r="Q143" s="117">
        <f t="shared" si="49"/>
        <v>0.14552882448265075</v>
      </c>
      <c r="R143" s="117">
        <f t="shared" ref="R143:V143" si="50">R144+R146+R148+R157</f>
        <v>0.58221625858471415</v>
      </c>
      <c r="S143" s="117">
        <f t="shared" si="50"/>
        <v>0.72613103275974489</v>
      </c>
      <c r="T143" s="117">
        <f t="shared" si="50"/>
        <v>0.89728734751297445</v>
      </c>
      <c r="U143" s="117">
        <f t="shared" si="50"/>
        <v>1.1198637809031251</v>
      </c>
      <c r="V143" s="117">
        <f t="shared" si="50"/>
        <v>1.3393871497657861</v>
      </c>
      <c r="W143" s="117">
        <f t="shared" ref="W143:Y143" si="51">W144+W146+W148+W157</f>
        <v>1.8039883644586177</v>
      </c>
      <c r="X143" s="117">
        <f t="shared" si="51"/>
        <v>1.9103034499829086</v>
      </c>
      <c r="Y143" s="117">
        <f t="shared" si="51"/>
        <v>1.4138758171646932</v>
      </c>
      <c r="DA143" s="129" t="s">
        <v>4392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4393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4394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4395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4396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1.5574946416024842</v>
      </c>
      <c r="E148" s="122">
        <v>1.3173209699557742</v>
      </c>
      <c r="F148" s="122">
        <v>0.82848381852660646</v>
      </c>
      <c r="G148" s="122">
        <v>1.2825059352546087</v>
      </c>
      <c r="H148" s="122">
        <v>0.83944225811728879</v>
      </c>
      <c r="I148" s="122">
        <v>1.4438198559160214</v>
      </c>
      <c r="J148" s="122">
        <v>1.08248388475358</v>
      </c>
      <c r="K148" s="122">
        <v>0.87271900718127471</v>
      </c>
      <c r="L148" s="122">
        <v>1.0497642988858493</v>
      </c>
      <c r="M148" s="122">
        <v>1.0747138165278569</v>
      </c>
      <c r="N148" s="122">
        <v>1.1625621477158021</v>
      </c>
      <c r="O148" s="122">
        <v>1.1509961845244465</v>
      </c>
      <c r="P148" s="122">
        <v>2.29441227916127</v>
      </c>
      <c r="Q148" s="122">
        <v>0.14552882448265075</v>
      </c>
      <c r="R148" s="122">
        <v>0.58221625858471415</v>
      </c>
      <c r="S148" s="122">
        <v>0.72613103275974489</v>
      </c>
      <c r="T148" s="122">
        <v>0.89728734751297445</v>
      </c>
      <c r="U148" s="122">
        <v>1.1198637809031251</v>
      </c>
      <c r="V148" s="122">
        <v>1.3393871497657861</v>
      </c>
      <c r="W148" s="122">
        <v>1.8039883644586177</v>
      </c>
      <c r="X148" s="122">
        <v>1.9103034499829086</v>
      </c>
      <c r="Y148" s="122">
        <v>1.4138758171646932</v>
      </c>
      <c r="DA148" s="130" t="s">
        <v>4397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233.30195596969625</v>
      </c>
      <c r="E149" s="98">
        <v>271.41617699067052</v>
      </c>
      <c r="F149" s="98">
        <v>213.63836067072759</v>
      </c>
      <c r="G149" s="98">
        <v>265.0312158883811</v>
      </c>
      <c r="H149" s="98">
        <v>241.82532651520268</v>
      </c>
      <c r="I149" s="98">
        <v>259.03041963732414</v>
      </c>
      <c r="J149" s="98">
        <v>238.6123835711393</v>
      </c>
      <c r="K149" s="98">
        <v>242.76919949765596</v>
      </c>
      <c r="L149" s="98">
        <v>232.03290219706889</v>
      </c>
      <c r="M149" s="98">
        <v>245.49207519666112</v>
      </c>
      <c r="N149" s="98">
        <v>217.38109740351058</v>
      </c>
      <c r="O149" s="98">
        <v>226.84412217653065</v>
      </c>
      <c r="P149" s="98">
        <v>315.97772073095217</v>
      </c>
      <c r="Q149" s="98">
        <v>220.04341232367537</v>
      </c>
      <c r="R149" s="98">
        <v>249.16324492388441</v>
      </c>
      <c r="S149" s="98">
        <v>255.96118904781008</v>
      </c>
      <c r="T149" s="98">
        <v>248.14522755441376</v>
      </c>
      <c r="U149" s="98">
        <v>244.3878032675336</v>
      </c>
      <c r="V149" s="98">
        <v>231.05003295253408</v>
      </c>
      <c r="W149" s="98">
        <v>245.27739144497318</v>
      </c>
      <c r="X149" s="98">
        <v>253.20855641592595</v>
      </c>
      <c r="Y149" s="98">
        <v>264.03813679587785</v>
      </c>
      <c r="DA149" s="63" t="s">
        <v>4398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177.95976485901696</v>
      </c>
      <c r="F150" s="98">
        <v>0</v>
      </c>
      <c r="G150" s="98">
        <v>0</v>
      </c>
      <c r="H150" s="98">
        <v>0</v>
      </c>
      <c r="I150" s="98">
        <v>159.38140051565594</v>
      </c>
      <c r="J150" s="98">
        <v>145.65366343172948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195.61020461412255</v>
      </c>
      <c r="Q150" s="98">
        <v>0</v>
      </c>
      <c r="R150" s="98">
        <v>0</v>
      </c>
      <c r="S150" s="98">
        <v>0</v>
      </c>
      <c r="T150" s="98">
        <v>0</v>
      </c>
      <c r="U150" s="98">
        <v>168.97689911909558</v>
      </c>
      <c r="V150" s="98">
        <v>158.92956545224521</v>
      </c>
      <c r="W150" s="98">
        <v>176.92675001204307</v>
      </c>
      <c r="X150" s="98">
        <v>183.74466065439003</v>
      </c>
      <c r="Y150" s="98">
        <v>193.34023493110163</v>
      </c>
      <c r="DA150" s="63" t="s">
        <v>4399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177.95976485901696</v>
      </c>
      <c r="F151" s="101">
        <v>0</v>
      </c>
      <c r="G151" s="101">
        <v>0</v>
      </c>
      <c r="H151" s="101">
        <v>0</v>
      </c>
      <c r="I151" s="101">
        <v>159.38140051565594</v>
      </c>
      <c r="J151" s="101">
        <v>145.65366343172948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195.61020461412255</v>
      </c>
      <c r="Q151" s="101">
        <v>0</v>
      </c>
      <c r="R151" s="101">
        <v>0</v>
      </c>
      <c r="S151" s="101">
        <v>0</v>
      </c>
      <c r="T151" s="101">
        <v>0</v>
      </c>
      <c r="U151" s="101">
        <v>168.97689911909558</v>
      </c>
      <c r="V151" s="101">
        <v>158.92956545224521</v>
      </c>
      <c r="W151" s="101">
        <v>176.92675001204307</v>
      </c>
      <c r="X151" s="101">
        <v>183.74466065439003</v>
      </c>
      <c r="Y151" s="101">
        <v>193.34023493110163</v>
      </c>
      <c r="DA151" s="131" t="s">
        <v>4400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4401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4402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4403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4404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4405</v>
      </c>
    </row>
    <row r="157" spans="1:105" ht="12" customHeight="1" x14ac:dyDescent="0.25">
      <c r="A157" s="121" t="s">
        <v>54</v>
      </c>
      <c r="B157" s="122"/>
      <c r="C157" s="122">
        <v>0</v>
      </c>
      <c r="D157" s="122">
        <v>0</v>
      </c>
      <c r="E157" s="122">
        <v>0</v>
      </c>
      <c r="F157" s="122">
        <v>0</v>
      </c>
      <c r="G157" s="122">
        <v>0</v>
      </c>
      <c r="H157" s="122">
        <v>0</v>
      </c>
      <c r="I157" s="122">
        <v>0</v>
      </c>
      <c r="J157" s="122">
        <v>0</v>
      </c>
      <c r="K157" s="122">
        <v>0</v>
      </c>
      <c r="L157" s="122">
        <v>0</v>
      </c>
      <c r="M157" s="122">
        <v>0</v>
      </c>
      <c r="N157" s="122">
        <v>0</v>
      </c>
      <c r="O157" s="122">
        <v>0</v>
      </c>
      <c r="P157" s="122">
        <v>0</v>
      </c>
      <c r="Q157" s="122">
        <v>0</v>
      </c>
      <c r="R157" s="122">
        <v>0</v>
      </c>
      <c r="S157" s="122">
        <v>0</v>
      </c>
      <c r="T157" s="122">
        <v>0</v>
      </c>
      <c r="U157" s="122">
        <v>0</v>
      </c>
      <c r="V157" s="122">
        <v>0</v>
      </c>
      <c r="W157" s="122">
        <v>0</v>
      </c>
      <c r="X157" s="122">
        <v>0</v>
      </c>
      <c r="Y157" s="122">
        <v>0</v>
      </c>
      <c r="DA157" s="130" t="s">
        <v>4406</v>
      </c>
    </row>
    <row r="158" spans="1:105" ht="12" customHeight="1" x14ac:dyDescent="0.25">
      <c r="A158" s="97" t="s">
        <v>50</v>
      </c>
      <c r="B158" s="98"/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4407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4408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</v>
      </c>
      <c r="D161" s="117">
        <f t="shared" si="54"/>
        <v>1.5291326702133652</v>
      </c>
      <c r="E161" s="117">
        <f t="shared" si="54"/>
        <v>1.3178450438743656</v>
      </c>
      <c r="F161" s="117">
        <f t="shared" si="54"/>
        <v>0.81724211310527628</v>
      </c>
      <c r="G161" s="117">
        <f t="shared" si="54"/>
        <v>1.2761735363553259</v>
      </c>
      <c r="H161" s="117">
        <f t="shared" si="54"/>
        <v>0.84945113769437075</v>
      </c>
      <c r="I161" s="117">
        <f t="shared" si="54"/>
        <v>1.4453124553944436</v>
      </c>
      <c r="J161" s="117">
        <f t="shared" si="54"/>
        <v>1.0827460074062392</v>
      </c>
      <c r="K161" s="117">
        <f t="shared" si="54"/>
        <v>0.87240115395539852</v>
      </c>
      <c r="L161" s="117">
        <f t="shared" si="54"/>
        <v>1.0500850793740399</v>
      </c>
      <c r="M161" s="117">
        <f t="shared" si="54"/>
        <v>1.0785637379256092</v>
      </c>
      <c r="N161" s="117">
        <f t="shared" si="54"/>
        <v>1.1643045956285047</v>
      </c>
      <c r="O161" s="117">
        <f t="shared" si="54"/>
        <v>1.1529031988642489</v>
      </c>
      <c r="P161" s="117">
        <f t="shared" si="54"/>
        <v>2.2951178258799616</v>
      </c>
      <c r="Q161" s="117">
        <f t="shared" si="54"/>
        <v>0.1461965905201415</v>
      </c>
      <c r="R161" s="117">
        <f t="shared" ref="R161:V161" si="55">R162+R164+R166+R175</f>
        <v>0.58102930760036187</v>
      </c>
      <c r="S161" s="117">
        <f t="shared" si="55"/>
        <v>0.72079183398945268</v>
      </c>
      <c r="T161" s="117">
        <f t="shared" si="55"/>
        <v>0.89580527477334149</v>
      </c>
      <c r="U161" s="117">
        <f t="shared" si="55"/>
        <v>1.1226865118954144</v>
      </c>
      <c r="V161" s="117">
        <f t="shared" si="55"/>
        <v>1.3384024750958181</v>
      </c>
      <c r="W161" s="117">
        <f t="shared" ref="W161:Y161" si="56">W162+W164+W166+W175</f>
        <v>1.8028114563702708</v>
      </c>
      <c r="X161" s="117">
        <f t="shared" si="56"/>
        <v>1.9115628533141915</v>
      </c>
      <c r="Y161" s="117">
        <f t="shared" si="56"/>
        <v>1.4201118036584928</v>
      </c>
      <c r="DA161" s="129" t="s">
        <v>4409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4410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4411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4412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4413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1.5291326702133652</v>
      </c>
      <c r="E166" s="122">
        <v>1.3178450438743656</v>
      </c>
      <c r="F166" s="122">
        <v>0.81724211310527628</v>
      </c>
      <c r="G166" s="122">
        <v>1.2761735363553259</v>
      </c>
      <c r="H166" s="122">
        <v>0.84945113769437075</v>
      </c>
      <c r="I166" s="122">
        <v>1.4453124553944436</v>
      </c>
      <c r="J166" s="122">
        <v>1.0827460074062392</v>
      </c>
      <c r="K166" s="122">
        <v>0.87240115395539852</v>
      </c>
      <c r="L166" s="122">
        <v>1.0500850793740399</v>
      </c>
      <c r="M166" s="122">
        <v>1.0785637379256092</v>
      </c>
      <c r="N166" s="122">
        <v>1.1643045956285047</v>
      </c>
      <c r="O166" s="122">
        <v>1.1529031988642489</v>
      </c>
      <c r="P166" s="122">
        <v>2.2951178258799616</v>
      </c>
      <c r="Q166" s="122">
        <v>0.1461965905201415</v>
      </c>
      <c r="R166" s="122">
        <v>0.58102930760036187</v>
      </c>
      <c r="S166" s="122">
        <v>0.72079183398945268</v>
      </c>
      <c r="T166" s="122">
        <v>0.89580527477334149</v>
      </c>
      <c r="U166" s="122">
        <v>1.1226865118954144</v>
      </c>
      <c r="V166" s="122">
        <v>1.3384024750958181</v>
      </c>
      <c r="W166" s="122">
        <v>1.8028114563702708</v>
      </c>
      <c r="X166" s="122">
        <v>1.9115628533141915</v>
      </c>
      <c r="Y166" s="122">
        <v>1.4201118036584928</v>
      </c>
      <c r="DA166" s="130" t="s">
        <v>4414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233.30195596969628</v>
      </c>
      <c r="E167" s="98">
        <v>271.41617699067046</v>
      </c>
      <c r="F167" s="98">
        <v>213.63836067072759</v>
      </c>
      <c r="G167" s="98">
        <v>265.0312158883811</v>
      </c>
      <c r="H167" s="98">
        <v>241.8253265152027</v>
      </c>
      <c r="I167" s="98">
        <v>259.03041963732414</v>
      </c>
      <c r="J167" s="98">
        <v>238.61238357113933</v>
      </c>
      <c r="K167" s="98">
        <v>242.76919949765599</v>
      </c>
      <c r="L167" s="98">
        <v>232.03290219706886</v>
      </c>
      <c r="M167" s="98">
        <v>245.49207519666112</v>
      </c>
      <c r="N167" s="98">
        <v>217.38109740351055</v>
      </c>
      <c r="O167" s="98">
        <v>226.8441221765307</v>
      </c>
      <c r="P167" s="98">
        <v>315.97772073095211</v>
      </c>
      <c r="Q167" s="98">
        <v>220.04341232367537</v>
      </c>
      <c r="R167" s="98">
        <v>249.16324492388443</v>
      </c>
      <c r="S167" s="98">
        <v>255.96118904781008</v>
      </c>
      <c r="T167" s="98">
        <v>248.14522755441379</v>
      </c>
      <c r="U167" s="98">
        <v>244.38780326753368</v>
      </c>
      <c r="V167" s="98">
        <v>231.05003295253411</v>
      </c>
      <c r="W167" s="98">
        <v>245.2773914449732</v>
      </c>
      <c r="X167" s="98">
        <v>253.20855641592598</v>
      </c>
      <c r="Y167" s="98">
        <v>264.03813679587785</v>
      </c>
      <c r="DA167" s="63" t="s">
        <v>4415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145.65366343172948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195.61020461412255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176.92675001204307</v>
      </c>
      <c r="X168" s="98">
        <v>0</v>
      </c>
      <c r="Y168" s="98">
        <v>0</v>
      </c>
      <c r="DA168" s="63" t="s">
        <v>4416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145.65366343172948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195.61020461412255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176.92675001204307</v>
      </c>
      <c r="X169" s="101">
        <v>0</v>
      </c>
      <c r="Y169" s="101">
        <v>0</v>
      </c>
      <c r="DA169" s="131" t="s">
        <v>4417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4418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4419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4420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4421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4422</v>
      </c>
    </row>
    <row r="175" spans="1:105" ht="12" customHeight="1" x14ac:dyDescent="0.25">
      <c r="A175" s="121" t="s">
        <v>54</v>
      </c>
      <c r="B175" s="122"/>
      <c r="C175" s="122">
        <v>0</v>
      </c>
      <c r="D175" s="122">
        <v>0</v>
      </c>
      <c r="E175" s="122">
        <v>0</v>
      </c>
      <c r="F175" s="122">
        <v>0</v>
      </c>
      <c r="G175" s="122">
        <v>0</v>
      </c>
      <c r="H175" s="122">
        <v>0</v>
      </c>
      <c r="I175" s="122">
        <v>0</v>
      </c>
      <c r="J175" s="122">
        <v>0</v>
      </c>
      <c r="K175" s="122">
        <v>0</v>
      </c>
      <c r="L175" s="122">
        <v>0</v>
      </c>
      <c r="M175" s="122">
        <v>0</v>
      </c>
      <c r="N175" s="122">
        <v>0</v>
      </c>
      <c r="O175" s="122">
        <v>0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0</v>
      </c>
      <c r="X175" s="122">
        <v>0</v>
      </c>
      <c r="Y175" s="122">
        <v>0</v>
      </c>
      <c r="DA175" s="130" t="s">
        <v>4423</v>
      </c>
    </row>
    <row r="176" spans="1:105" ht="12" customHeight="1" x14ac:dyDescent="0.25">
      <c r="A176" s="97" t="s">
        <v>50</v>
      </c>
      <c r="B176" s="98"/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4424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4425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4427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4428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X5" s="99">
        <v>0</v>
      </c>
      <c r="Y5" s="99">
        <v>0</v>
      </c>
      <c r="DA5" s="63" t="s">
        <v>4429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4430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4431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0</v>
      </c>
      <c r="E8" s="99">
        <f>RES_hhdet_in_fech!E8/RES_summary!E$21</f>
        <v>0</v>
      </c>
      <c r="F8" s="99">
        <f>RES_hhdet_in_fech!F8/RES_summary!F$21</f>
        <v>0</v>
      </c>
      <c r="G8" s="99">
        <f>RES_hhdet_in_fech!G8/RES_summary!G$21</f>
        <v>0</v>
      </c>
      <c r="H8" s="99">
        <f>RES_hhdet_in_fech!H8/RES_summary!H$21</f>
        <v>0</v>
      </c>
      <c r="I8" s="99">
        <f>RES_hhdet_in_fech!I8/RES_summary!I$21</f>
        <v>0</v>
      </c>
      <c r="J8" s="99">
        <f>RES_hhdet_in_fech!J8/RES_summary!J$21</f>
        <v>0</v>
      </c>
      <c r="K8" s="99">
        <f>RES_hhdet_in_fech!K8/RES_summary!K$21</f>
        <v>0</v>
      </c>
      <c r="L8" s="99">
        <f>RES_hhdet_in_fech!L8/RES_summary!L$21</f>
        <v>0</v>
      </c>
      <c r="M8" s="99">
        <f>RES_hhdet_in_fech!M8/RES_summary!M$21</f>
        <v>0</v>
      </c>
      <c r="N8" s="99">
        <f>RES_hhdet_in_fech!N8/RES_summary!N$21</f>
        <v>0</v>
      </c>
      <c r="O8" s="99">
        <f>RES_hhdet_in_fech!O8/RES_summary!O$21</f>
        <v>0</v>
      </c>
      <c r="P8" s="99">
        <f>RES_hhdet_in_fech!P8/RES_summary!P$21</f>
        <v>0</v>
      </c>
      <c r="Q8" s="99">
        <f>RES_hhdet_in_fech!Q8/RES_summary!Q$21</f>
        <v>0</v>
      </c>
      <c r="R8" s="99">
        <f>RES_hhdet_in_fech!R8/RES_summary!R$21</f>
        <v>0</v>
      </c>
      <c r="S8" s="99">
        <f>RES_hhdet_in_fech!S8/RES_summary!S$21</f>
        <v>0</v>
      </c>
      <c r="T8" s="99">
        <f>RES_hhdet_in_fech!T8/RES_summary!T$21</f>
        <v>0</v>
      </c>
      <c r="U8" s="99">
        <f>RES_hhdet_in_fech!U8/RES_summary!U$21</f>
        <v>0</v>
      </c>
      <c r="V8" s="99">
        <f>RES_hhdet_in_fech!V8/RES_summary!V$21</f>
        <v>0</v>
      </c>
      <c r="W8" s="99">
        <f>RES_hhdet_in_fech!W8/RES_summary!W$21</f>
        <v>0</v>
      </c>
      <c r="X8" s="99">
        <f>RES_hhdet_in_fech!X8/RES_summary!X$21</f>
        <v>0</v>
      </c>
      <c r="Y8" s="99">
        <f>RES_hhdet_in_fech!Y8/RES_summary!Y$21</f>
        <v>0</v>
      </c>
      <c r="DA8" s="63" t="s">
        <v>4432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4433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4434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4435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4436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4437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4438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4439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4440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4441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4442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4443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4444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4445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4446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242.52428145308539</v>
      </c>
      <c r="E24" s="118">
        <f t="shared" si="7"/>
        <v>279.48142891606142</v>
      </c>
      <c r="F24" s="118">
        <f t="shared" si="7"/>
        <v>212.52378453492611</v>
      </c>
      <c r="G24" s="118">
        <f t="shared" si="7"/>
        <v>271.61067625699974</v>
      </c>
      <c r="H24" s="118">
        <f t="shared" si="7"/>
        <v>239.7750583561662</v>
      </c>
      <c r="I24" s="118">
        <f t="shared" si="7"/>
        <v>243.9732609671691</v>
      </c>
      <c r="J24" s="118">
        <f t="shared" si="7"/>
        <v>223.11832537653967</v>
      </c>
      <c r="K24" s="118">
        <f t="shared" si="7"/>
        <v>218.73598848913088</v>
      </c>
      <c r="L24" s="118">
        <f t="shared" si="7"/>
        <v>0</v>
      </c>
      <c r="M24" s="118">
        <f t="shared" si="7"/>
        <v>0</v>
      </c>
      <c r="N24" s="118">
        <f t="shared" si="7"/>
        <v>208.50082156146954</v>
      </c>
      <c r="O24" s="118">
        <f t="shared" si="7"/>
        <v>182.56900077998895</v>
      </c>
      <c r="P24" s="118">
        <f t="shared" si="7"/>
        <v>222.96015556133332</v>
      </c>
      <c r="Q24" s="118">
        <f t="shared" si="7"/>
        <v>0</v>
      </c>
      <c r="R24" s="118">
        <f t="shared" ref="R24:V24" si="8">R25+R28+R30+R39</f>
        <v>160.22040519132958</v>
      </c>
      <c r="S24" s="118">
        <f t="shared" si="8"/>
        <v>158.60460619225469</v>
      </c>
      <c r="T24" s="118">
        <f t="shared" si="8"/>
        <v>150.28854454383065</v>
      </c>
      <c r="U24" s="118">
        <f t="shared" si="8"/>
        <v>145.41267009842835</v>
      </c>
      <c r="V24" s="118">
        <f t="shared" si="8"/>
        <v>138.12460391261882</v>
      </c>
      <c r="W24" s="118">
        <f t="shared" ref="W24:Y24" si="9">W25+W28+W30+W39</f>
        <v>127.87022465361332</v>
      </c>
      <c r="X24" s="118">
        <f t="shared" si="9"/>
        <v>111.43905227460976</v>
      </c>
      <c r="Y24" s="118">
        <f t="shared" si="9"/>
        <v>96.889583748332228</v>
      </c>
      <c r="DA24" s="129" t="s">
        <v>4447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228.02922750016708</v>
      </c>
      <c r="E25" s="123">
        <f t="shared" si="10"/>
        <v>264.8084179250742</v>
      </c>
      <c r="F25" s="123">
        <f t="shared" si="10"/>
        <v>197.68445533225636</v>
      </c>
      <c r="G25" s="123">
        <f t="shared" si="10"/>
        <v>255.9905352073491</v>
      </c>
      <c r="H25" s="123">
        <f t="shared" si="10"/>
        <v>223.8469225476135</v>
      </c>
      <c r="I25" s="123">
        <f t="shared" si="10"/>
        <v>229.03258223048394</v>
      </c>
      <c r="J25" s="123">
        <f t="shared" si="10"/>
        <v>209.238755737867</v>
      </c>
      <c r="K25" s="123">
        <f t="shared" si="10"/>
        <v>203.67779137351903</v>
      </c>
      <c r="L25" s="123">
        <f t="shared" si="10"/>
        <v>0</v>
      </c>
      <c r="M25" s="123">
        <f t="shared" si="10"/>
        <v>0</v>
      </c>
      <c r="N25" s="123">
        <f t="shared" si="10"/>
        <v>193.14612253342926</v>
      </c>
      <c r="O25" s="123">
        <f t="shared" si="10"/>
        <v>166.43473677639369</v>
      </c>
      <c r="P25" s="123">
        <f t="shared" si="10"/>
        <v>206.88957215358846</v>
      </c>
      <c r="Q25" s="123">
        <f t="shared" si="10"/>
        <v>0</v>
      </c>
      <c r="R25" s="123">
        <f t="shared" ref="R25:V25" si="11">SUM(R26:R27)</f>
        <v>141.86369863180181</v>
      </c>
      <c r="S25" s="123">
        <f t="shared" si="11"/>
        <v>141.20826026609785</v>
      </c>
      <c r="T25" s="123">
        <f t="shared" si="11"/>
        <v>132.14828678127543</v>
      </c>
      <c r="U25" s="123">
        <f t="shared" si="11"/>
        <v>127.63373042321111</v>
      </c>
      <c r="V25" s="123">
        <f t="shared" si="11"/>
        <v>121.53608549173396</v>
      </c>
      <c r="W25" s="123">
        <f t="shared" ref="W25:Y25" si="12">SUM(W26:W27)</f>
        <v>110.13735801325197</v>
      </c>
      <c r="X25" s="123">
        <f t="shared" si="12"/>
        <v>94.683604696129223</v>
      </c>
      <c r="Y25" s="123">
        <f t="shared" si="12"/>
        <v>79.380491305678049</v>
      </c>
      <c r="DA25" s="130" t="s">
        <v>4448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225.22799336136762</v>
      </c>
      <c r="E26" s="99">
        <v>261.60132630083564</v>
      </c>
      <c r="F26" s="99">
        <v>195.34354501454249</v>
      </c>
      <c r="G26" s="99">
        <v>252.95711383537213</v>
      </c>
      <c r="H26" s="99">
        <v>221.24329190396526</v>
      </c>
      <c r="I26" s="99">
        <v>226.400513806936</v>
      </c>
      <c r="J26" s="99">
        <v>206.84499642101704</v>
      </c>
      <c r="K26" s="99">
        <v>201.3656952998376</v>
      </c>
      <c r="L26" s="99">
        <v>0</v>
      </c>
      <c r="M26" s="99">
        <v>0</v>
      </c>
      <c r="N26" s="99">
        <v>190.85212324303993</v>
      </c>
      <c r="O26" s="99">
        <v>164.40856680491009</v>
      </c>
      <c r="P26" s="99">
        <v>204.27890427843306</v>
      </c>
      <c r="Q26" s="99">
        <v>0</v>
      </c>
      <c r="R26" s="99">
        <v>140.00636384147114</v>
      </c>
      <c r="S26" s="99">
        <v>139.37137032109686</v>
      </c>
      <c r="T26" s="99">
        <v>130.43320090968817</v>
      </c>
      <c r="U26" s="99">
        <v>125.97368358667542</v>
      </c>
      <c r="V26" s="99">
        <v>119.95338862159088</v>
      </c>
      <c r="W26" s="99">
        <v>108.69708822295168</v>
      </c>
      <c r="X26" s="99">
        <v>93.439029089525775</v>
      </c>
      <c r="Y26" s="99">
        <v>78.334123909595505</v>
      </c>
      <c r="DA26" s="63" t="s">
        <v>4449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2.8012341387994479</v>
      </c>
      <c r="E27" s="99">
        <v>3.2070916242385703</v>
      </c>
      <c r="F27" s="99">
        <v>2.3409103177138673</v>
      </c>
      <c r="G27" s="99">
        <v>3.0334213719769725</v>
      </c>
      <c r="H27" s="99">
        <v>2.6036306436482506</v>
      </c>
      <c r="I27" s="99">
        <v>2.6320684235479379</v>
      </c>
      <c r="J27" s="99">
        <v>2.3937593168499429</v>
      </c>
      <c r="K27" s="99">
        <v>2.3120960736814258</v>
      </c>
      <c r="L27" s="99">
        <v>0</v>
      </c>
      <c r="M27" s="99">
        <v>0</v>
      </c>
      <c r="N27" s="99">
        <v>2.2939992903893396</v>
      </c>
      <c r="O27" s="99">
        <v>2.0261699714836001</v>
      </c>
      <c r="P27" s="99">
        <v>2.6106678751553862</v>
      </c>
      <c r="Q27" s="99">
        <v>0</v>
      </c>
      <c r="R27" s="99">
        <v>1.8573347903306778</v>
      </c>
      <c r="S27" s="99">
        <v>1.8368899450009843</v>
      </c>
      <c r="T27" s="99">
        <v>1.7150858715872497</v>
      </c>
      <c r="U27" s="99">
        <v>1.6600468365356815</v>
      </c>
      <c r="V27" s="99">
        <v>1.5826968701430855</v>
      </c>
      <c r="W27" s="99">
        <v>1.4402697903002906</v>
      </c>
      <c r="X27" s="99">
        <v>1.2445756066034495</v>
      </c>
      <c r="Y27" s="99">
        <v>1.0463673960825486</v>
      </c>
      <c r="DA27" s="63" t="s">
        <v>4450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1.4688328942237493E-2</v>
      </c>
      <c r="H28" s="123">
        <f t="shared" si="13"/>
        <v>2.5603394471709433E-2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3.0590360255744846E-2</v>
      </c>
      <c r="O28" s="123">
        <f t="shared" si="13"/>
        <v>1.5344701170772759E-2</v>
      </c>
      <c r="P28" s="123">
        <f t="shared" si="13"/>
        <v>1.8508669534086503E-2</v>
      </c>
      <c r="Q28" s="123">
        <f t="shared" si="13"/>
        <v>0</v>
      </c>
      <c r="R28" s="123">
        <f t="shared" si="13"/>
        <v>0</v>
      </c>
      <c r="S28" s="123">
        <f t="shared" si="13"/>
        <v>2.3054783620860251E-2</v>
      </c>
      <c r="T28" s="123">
        <f t="shared" si="13"/>
        <v>8.3844218382114217E-3</v>
      </c>
      <c r="U28" s="123">
        <f t="shared" si="13"/>
        <v>1.0518399676728855E-2</v>
      </c>
      <c r="V28" s="123">
        <f t="shared" si="13"/>
        <v>2.6932158814557697E-2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4451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</v>
      </c>
      <c r="D29" s="99">
        <f>RES_hhdet_in_fech!D29/RES_summary!D$21</f>
        <v>0</v>
      </c>
      <c r="E29" s="99">
        <f>RES_hhdet_in_fech!E29/RES_summary!E$21</f>
        <v>0</v>
      </c>
      <c r="F29" s="99">
        <f>RES_hhdet_in_fech!F29/RES_summary!F$21</f>
        <v>0</v>
      </c>
      <c r="G29" s="99">
        <f>RES_hhdet_in_fech!G29/RES_summary!G$21</f>
        <v>1.4688328942237493E-2</v>
      </c>
      <c r="H29" s="99">
        <f>RES_hhdet_in_fech!H29/RES_summary!H$21</f>
        <v>2.5603394471709433E-2</v>
      </c>
      <c r="I29" s="99">
        <f>RES_hhdet_in_fech!I29/RES_summary!I$21</f>
        <v>0</v>
      </c>
      <c r="J29" s="99">
        <f>RES_hhdet_in_fech!J29/RES_summary!J$21</f>
        <v>0</v>
      </c>
      <c r="K29" s="99">
        <f>RES_hhdet_in_fech!K29/RES_summary!K$21</f>
        <v>0</v>
      </c>
      <c r="L29" s="99">
        <f>RES_hhdet_in_fech!L29/RES_summary!L$21</f>
        <v>0</v>
      </c>
      <c r="M29" s="99">
        <f>RES_hhdet_in_fech!M29/RES_summary!M$21</f>
        <v>0</v>
      </c>
      <c r="N29" s="99">
        <f>RES_hhdet_in_fech!N29/RES_summary!N$21</f>
        <v>3.0590360255744846E-2</v>
      </c>
      <c r="O29" s="99">
        <f>RES_hhdet_in_fech!O29/RES_summary!O$21</f>
        <v>1.5344701170772759E-2</v>
      </c>
      <c r="P29" s="99">
        <f>RES_hhdet_in_fech!P29/RES_summary!P$21</f>
        <v>1.8508669534086503E-2</v>
      </c>
      <c r="Q29" s="99">
        <f>RES_hhdet_in_fech!Q29/RES_summary!Q$21</f>
        <v>0</v>
      </c>
      <c r="R29" s="99">
        <f>RES_hhdet_in_fech!R29/RES_summary!R$21</f>
        <v>0</v>
      </c>
      <c r="S29" s="99">
        <f>RES_hhdet_in_fech!S29/RES_summary!S$21</f>
        <v>2.3054783620860251E-2</v>
      </c>
      <c r="T29" s="99">
        <f>RES_hhdet_in_fech!T29/RES_summary!T$21</f>
        <v>8.3844218382114217E-3</v>
      </c>
      <c r="U29" s="99">
        <f>RES_hhdet_in_fech!U29/RES_summary!U$21</f>
        <v>1.0518399676728855E-2</v>
      </c>
      <c r="V29" s="99">
        <f>RES_hhdet_in_fech!V29/RES_summary!V$21</f>
        <v>2.6932158814557697E-2</v>
      </c>
      <c r="W29" s="99">
        <f>RES_hhdet_in_fech!W29/RES_summary!W$21</f>
        <v>0</v>
      </c>
      <c r="X29" s="99">
        <f>RES_hhdet_in_fech!X29/RES_summary!X$21</f>
        <v>0</v>
      </c>
      <c r="Y29" s="99">
        <f>RES_hhdet_in_fech!Y29/RES_summary!Y$21</f>
        <v>0</v>
      </c>
      <c r="DA29" s="63" t="s">
        <v>4452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12.71733333563661</v>
      </c>
      <c r="E30" s="123">
        <v>12.831009083992582</v>
      </c>
      <c r="F30" s="123">
        <v>12.917072066426433</v>
      </c>
      <c r="G30" s="123">
        <v>13.560285414277152</v>
      </c>
      <c r="H30" s="123">
        <v>13.799414242657537</v>
      </c>
      <c r="I30" s="123">
        <v>12.875015001047194</v>
      </c>
      <c r="J30" s="123">
        <v>11.964859798675919</v>
      </c>
      <c r="K30" s="123">
        <v>12.940569485689711</v>
      </c>
      <c r="L30" s="123">
        <v>0</v>
      </c>
      <c r="M30" s="123">
        <v>0</v>
      </c>
      <c r="N30" s="123">
        <v>12.941712051750471</v>
      </c>
      <c r="O30" s="123">
        <v>13.554086025350383</v>
      </c>
      <c r="P30" s="123">
        <v>13.458353771916075</v>
      </c>
      <c r="Q30" s="123">
        <v>0</v>
      </c>
      <c r="R30" s="123">
        <v>15.54488810181619</v>
      </c>
      <c r="S30" s="123">
        <v>14.361869007318802</v>
      </c>
      <c r="T30" s="123">
        <v>15.014857961102424</v>
      </c>
      <c r="U30" s="123">
        <v>14.670238843063373</v>
      </c>
      <c r="V30" s="123">
        <v>13.546886157149066</v>
      </c>
      <c r="W30" s="123">
        <v>14.683910311056076</v>
      </c>
      <c r="X30" s="123">
        <v>13.83543998416185</v>
      </c>
      <c r="Y30" s="123">
        <v>14.485064703215768</v>
      </c>
      <c r="DA30" s="130" t="s">
        <v>4453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11.445173229307274</v>
      </c>
      <c r="E31" s="99">
        <v>13.303859010633289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15.651648515187146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X31" s="99">
        <v>0</v>
      </c>
      <c r="Y31" s="99">
        <v>0</v>
      </c>
      <c r="DA31" s="63" t="s">
        <v>4454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4455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4456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4457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12.90090882008387</v>
      </c>
      <c r="E35" s="102">
        <v>12.959021942041488</v>
      </c>
      <c r="F35" s="102">
        <v>13.054402355648126</v>
      </c>
      <c r="G35" s="102">
        <v>13.755208347455126</v>
      </c>
      <c r="H35" s="102">
        <v>13.981947088389665</v>
      </c>
      <c r="I35" s="102">
        <v>13.659430051925053</v>
      </c>
      <c r="J35" s="102">
        <v>12.285460594899115</v>
      </c>
      <c r="K35" s="102">
        <v>12.940569485689711</v>
      </c>
      <c r="L35" s="102">
        <v>0</v>
      </c>
      <c r="M35" s="102">
        <v>0</v>
      </c>
      <c r="N35" s="102">
        <v>13.183471893212609</v>
      </c>
      <c r="O35" s="102">
        <v>13.786528052228061</v>
      </c>
      <c r="P35" s="102">
        <v>13.703078179881306</v>
      </c>
      <c r="Q35" s="102">
        <v>0</v>
      </c>
      <c r="R35" s="102">
        <v>15.696348538569293</v>
      </c>
      <c r="S35" s="102">
        <v>14.49748457744559</v>
      </c>
      <c r="T35" s="102">
        <v>15.135983990378065</v>
      </c>
      <c r="U35" s="102">
        <v>14.782300002163282</v>
      </c>
      <c r="V35" s="102">
        <v>13.656277682991053</v>
      </c>
      <c r="W35" s="102">
        <v>14.786665105651249</v>
      </c>
      <c r="X35" s="102">
        <v>13.928621799708125</v>
      </c>
      <c r="Y35" s="102">
        <v>14.550474464818842</v>
      </c>
      <c r="DA35" s="131" t="s">
        <v>4458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11.431590039794578</v>
      </c>
      <c r="E36" s="105">
        <v>11.356105113822411</v>
      </c>
      <c r="F36" s="105">
        <v>11.465294723225686</v>
      </c>
      <c r="G36" s="105">
        <v>11.80597901567541</v>
      </c>
      <c r="H36" s="105">
        <v>12.120112061922006</v>
      </c>
      <c r="I36" s="105">
        <v>11.817759932472688</v>
      </c>
      <c r="J36" s="105">
        <v>10.61833645453849</v>
      </c>
      <c r="K36" s="105">
        <v>0</v>
      </c>
      <c r="L36" s="105">
        <v>0</v>
      </c>
      <c r="M36" s="105">
        <v>0</v>
      </c>
      <c r="N36" s="105">
        <v>11.394449066392793</v>
      </c>
      <c r="O36" s="105">
        <v>12.136189661396546</v>
      </c>
      <c r="P36" s="105">
        <v>12.177936867845224</v>
      </c>
      <c r="Q36" s="105">
        <v>0</v>
      </c>
      <c r="R36" s="105">
        <v>14.383691420042409</v>
      </c>
      <c r="S36" s="105">
        <v>13.276944446304482</v>
      </c>
      <c r="T36" s="105">
        <v>14.019894149195348</v>
      </c>
      <c r="U36" s="105">
        <v>13.76356219216412</v>
      </c>
      <c r="V36" s="105">
        <v>12.756836248290263</v>
      </c>
      <c r="W36" s="105">
        <v>13.964626748889875</v>
      </c>
      <c r="X36" s="105">
        <v>13.214227880520008</v>
      </c>
      <c r="Y36" s="105">
        <v>13.86367196798656</v>
      </c>
      <c r="DA36" s="132" t="s">
        <v>4459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8.8267354846733124</v>
      </c>
      <c r="E37" s="99">
        <v>8.4938114995053855</v>
      </c>
      <c r="F37" s="99">
        <v>8.6069287918894108</v>
      </c>
      <c r="G37" s="99">
        <v>8.27127986945389</v>
      </c>
      <c r="H37" s="99">
        <v>8.7146692415709772</v>
      </c>
      <c r="I37" s="99">
        <v>8.409300460157688</v>
      </c>
      <c r="J37" s="99">
        <v>7.4987088103453301</v>
      </c>
      <c r="K37" s="99">
        <v>0</v>
      </c>
      <c r="L37" s="99">
        <v>0</v>
      </c>
      <c r="M37" s="99">
        <v>0</v>
      </c>
      <c r="N37" s="99">
        <v>7.7175388980098045</v>
      </c>
      <c r="O37" s="99">
        <v>8.4993380507820735</v>
      </c>
      <c r="P37" s="99">
        <v>8.4800464950405434</v>
      </c>
      <c r="Q37" s="99">
        <v>0</v>
      </c>
      <c r="R37" s="99">
        <v>10.636840713134388</v>
      </c>
      <c r="S37" s="99">
        <v>9.5636100517000973</v>
      </c>
      <c r="T37" s="99">
        <v>10.393617506593493</v>
      </c>
      <c r="U37" s="99">
        <v>10.218101265632946</v>
      </c>
      <c r="V37" s="99">
        <v>9.3929274470568505</v>
      </c>
      <c r="W37" s="99">
        <v>10.666163669761087</v>
      </c>
      <c r="X37" s="99">
        <v>10.104130458311593</v>
      </c>
      <c r="Y37" s="99">
        <v>10.638028932979786</v>
      </c>
      <c r="DA37" s="63" t="s">
        <v>4460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2.6048545551212685</v>
      </c>
      <c r="E38" s="99">
        <v>2.862293614317025</v>
      </c>
      <c r="F38" s="99">
        <v>2.8583659313362757</v>
      </c>
      <c r="G38" s="99">
        <v>3.5346991462215178</v>
      </c>
      <c r="H38" s="99">
        <v>3.4054428203510274</v>
      </c>
      <c r="I38" s="99">
        <v>3.4084594723150001</v>
      </c>
      <c r="J38" s="99">
        <v>3.1196276441931596</v>
      </c>
      <c r="K38" s="99">
        <v>0</v>
      </c>
      <c r="L38" s="99">
        <v>0</v>
      </c>
      <c r="M38" s="99">
        <v>0</v>
      </c>
      <c r="N38" s="99">
        <v>3.6769101683829892</v>
      </c>
      <c r="O38" s="99">
        <v>3.6368516106144719</v>
      </c>
      <c r="P38" s="99">
        <v>3.6978903728046792</v>
      </c>
      <c r="Q38" s="99">
        <v>0</v>
      </c>
      <c r="R38" s="99">
        <v>3.7468507069080212</v>
      </c>
      <c r="S38" s="99">
        <v>3.71333439460438</v>
      </c>
      <c r="T38" s="99">
        <v>3.6262766426018547</v>
      </c>
      <c r="U38" s="99">
        <v>3.545460926531173</v>
      </c>
      <c r="V38" s="99">
        <v>3.3639088012334115</v>
      </c>
      <c r="W38" s="99">
        <v>3.2984630791287897</v>
      </c>
      <c r="X38" s="99">
        <v>3.1100974222084146</v>
      </c>
      <c r="Y38" s="99">
        <v>3.2256430350067706</v>
      </c>
      <c r="DA38" s="63" t="s">
        <v>4461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1.7777206172817153</v>
      </c>
      <c r="E39" s="123">
        <v>1.8420019069946481</v>
      </c>
      <c r="F39" s="123">
        <v>1.9222571362432941</v>
      </c>
      <c r="G39" s="123">
        <v>2.0451673064312392</v>
      </c>
      <c r="H39" s="123">
        <v>2.1031181714234282</v>
      </c>
      <c r="I39" s="123">
        <v>2.0656637356379823</v>
      </c>
      <c r="J39" s="123">
        <v>1.9147098399967588</v>
      </c>
      <c r="K39" s="123">
        <v>2.1176276299221262</v>
      </c>
      <c r="L39" s="123">
        <v>0</v>
      </c>
      <c r="M39" s="123">
        <v>0</v>
      </c>
      <c r="N39" s="123">
        <v>2.3823966160340504</v>
      </c>
      <c r="O39" s="123">
        <v>2.5648332770741247</v>
      </c>
      <c r="P39" s="123">
        <v>2.5937209662946739</v>
      </c>
      <c r="Q39" s="123">
        <v>0</v>
      </c>
      <c r="R39" s="123">
        <v>2.8118184577115906</v>
      </c>
      <c r="S39" s="123">
        <v>3.0114221352171677</v>
      </c>
      <c r="T39" s="123">
        <v>3.1170153796145916</v>
      </c>
      <c r="U39" s="123">
        <v>3.0981824324771248</v>
      </c>
      <c r="V39" s="123">
        <v>3.0147001049212458</v>
      </c>
      <c r="W39" s="123">
        <v>3.0489563293052631</v>
      </c>
      <c r="X39" s="123">
        <v>2.9200075943186898</v>
      </c>
      <c r="Y39" s="123">
        <v>3.0240277394384165</v>
      </c>
      <c r="DA39" s="130" t="s">
        <v>4462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X40" s="99">
        <v>0</v>
      </c>
      <c r="Y40" s="99">
        <v>0</v>
      </c>
      <c r="DA40" s="63" t="s">
        <v>4463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1.7777206172817153</v>
      </c>
      <c r="E41" s="110">
        <v>1.8420019069946481</v>
      </c>
      <c r="F41" s="110">
        <v>1.9222571362432941</v>
      </c>
      <c r="G41" s="110">
        <v>2.0451673064312392</v>
      </c>
      <c r="H41" s="110">
        <v>2.1031181714234282</v>
      </c>
      <c r="I41" s="110">
        <v>2.0656637356379823</v>
      </c>
      <c r="J41" s="110">
        <v>1.9147098399967588</v>
      </c>
      <c r="K41" s="110">
        <v>2.1176276299221262</v>
      </c>
      <c r="L41" s="110">
        <v>0</v>
      </c>
      <c r="M41" s="110">
        <v>0</v>
      </c>
      <c r="N41" s="110">
        <v>2.3823966160340504</v>
      </c>
      <c r="O41" s="110">
        <v>2.5648332770741247</v>
      </c>
      <c r="P41" s="110">
        <v>2.5937209662946739</v>
      </c>
      <c r="Q41" s="110">
        <v>0</v>
      </c>
      <c r="R41" s="110">
        <v>2.8118184577115906</v>
      </c>
      <c r="S41" s="110">
        <v>3.0114221352171677</v>
      </c>
      <c r="T41" s="110">
        <v>3.1170153796145916</v>
      </c>
      <c r="U41" s="110">
        <v>3.0981824324771248</v>
      </c>
      <c r="V41" s="110">
        <v>3.0147001049212458</v>
      </c>
      <c r="W41" s="110">
        <v>3.0489563293052631</v>
      </c>
      <c r="X41" s="110">
        <v>2.9200075943186898</v>
      </c>
      <c r="Y41" s="110">
        <v>3.0240277394384165</v>
      </c>
      <c r="DA41" s="60" t="s">
        <v>4464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269.54567106898122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319.83419266301087</v>
      </c>
      <c r="H43" s="118">
        <f t="shared" si="14"/>
        <v>262.87517454884602</v>
      </c>
      <c r="I43" s="118">
        <f t="shared" si="14"/>
        <v>243.59537791375985</v>
      </c>
      <c r="J43" s="118">
        <f t="shared" si="14"/>
        <v>239.9933129362866</v>
      </c>
      <c r="K43" s="118">
        <f t="shared" si="14"/>
        <v>244.2773407572987</v>
      </c>
      <c r="L43" s="118">
        <f t="shared" si="14"/>
        <v>254.45127143056573</v>
      </c>
      <c r="M43" s="118">
        <f t="shared" si="14"/>
        <v>239.49918386709808</v>
      </c>
      <c r="N43" s="118">
        <f t="shared" si="14"/>
        <v>246.67396120747298</v>
      </c>
      <c r="O43" s="118">
        <f t="shared" si="14"/>
        <v>235.91534356832705</v>
      </c>
      <c r="P43" s="118">
        <f t="shared" si="14"/>
        <v>201.01057328226722</v>
      </c>
      <c r="Q43" s="118">
        <f t="shared" si="14"/>
        <v>193.6062975977872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154.69515296003888</v>
      </c>
      <c r="U43" s="118">
        <f t="shared" si="15"/>
        <v>145.25809062508029</v>
      </c>
      <c r="V43" s="118">
        <f t="shared" si="15"/>
        <v>146.04475647184393</v>
      </c>
      <c r="W43" s="118">
        <f t="shared" ref="W43:Y43" si="16">W44+W47+W49+W58</f>
        <v>147.67386123302089</v>
      </c>
      <c r="X43" s="118">
        <f t="shared" si="16"/>
        <v>0</v>
      </c>
      <c r="Y43" s="118">
        <f t="shared" si="16"/>
        <v>0</v>
      </c>
      <c r="DA43" s="129" t="s">
        <v>4465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252.47949820075127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299.46561193213824</v>
      </c>
      <c r="H44" s="123">
        <f t="shared" si="17"/>
        <v>246.6489004518327</v>
      </c>
      <c r="I44" s="123">
        <f t="shared" si="17"/>
        <v>225.86337270422456</v>
      </c>
      <c r="J44" s="123">
        <f t="shared" si="17"/>
        <v>222.85487848340298</v>
      </c>
      <c r="K44" s="123">
        <f t="shared" si="17"/>
        <v>226.03254459592543</v>
      </c>
      <c r="L44" s="123">
        <f t="shared" si="17"/>
        <v>238.13897124911185</v>
      </c>
      <c r="M44" s="123">
        <f t="shared" si="17"/>
        <v>222.08636689244943</v>
      </c>
      <c r="N44" s="123">
        <f t="shared" si="17"/>
        <v>229.33796073952072</v>
      </c>
      <c r="O44" s="123">
        <f t="shared" si="17"/>
        <v>217.30648062338014</v>
      </c>
      <c r="P44" s="123">
        <f t="shared" si="17"/>
        <v>183.42124003481564</v>
      </c>
      <c r="Q44" s="123">
        <f t="shared" si="17"/>
        <v>174.95222496809754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136.56227738593162</v>
      </c>
      <c r="U44" s="123">
        <f t="shared" si="18"/>
        <v>127.23053570433923</v>
      </c>
      <c r="V44" s="123">
        <f t="shared" si="18"/>
        <v>128.82888439696384</v>
      </c>
      <c r="W44" s="123">
        <f t="shared" ref="W44:Y44" si="19">SUM(W45:W46)</f>
        <v>130.33003230069045</v>
      </c>
      <c r="X44" s="123">
        <f t="shared" si="19"/>
        <v>0</v>
      </c>
      <c r="Y44" s="123">
        <f t="shared" si="19"/>
        <v>0</v>
      </c>
      <c r="DA44" s="130" t="s">
        <v>4466</v>
      </c>
    </row>
    <row r="45" spans="1:105" ht="12" customHeight="1" x14ac:dyDescent="0.25">
      <c r="A45" s="97" t="s">
        <v>211</v>
      </c>
      <c r="B45" s="98"/>
      <c r="C45" s="99">
        <v>249.65793341438913</v>
      </c>
      <c r="D45" s="99">
        <v>0</v>
      </c>
      <c r="E45" s="99">
        <v>0</v>
      </c>
      <c r="F45" s="99">
        <v>0</v>
      </c>
      <c r="G45" s="99">
        <v>296.29470529780212</v>
      </c>
      <c r="H45" s="99">
        <v>244.08511199496851</v>
      </c>
      <c r="I45" s="99">
        <v>223.54345420922064</v>
      </c>
      <c r="J45" s="99">
        <v>220.57586100173162</v>
      </c>
      <c r="K45" s="99">
        <v>223.73859272618108</v>
      </c>
      <c r="L45" s="99">
        <v>235.70515455505924</v>
      </c>
      <c r="M45" s="99">
        <v>219.79450022566274</v>
      </c>
      <c r="N45" s="99">
        <v>226.90042986756228</v>
      </c>
      <c r="O45" s="99">
        <v>214.93767825053391</v>
      </c>
      <c r="P45" s="99">
        <v>181.34746705194206</v>
      </c>
      <c r="Q45" s="99">
        <v>172.91295326855774</v>
      </c>
      <c r="R45" s="99">
        <v>0</v>
      </c>
      <c r="S45" s="99">
        <v>0</v>
      </c>
      <c r="T45" s="99">
        <v>134.97239197031973</v>
      </c>
      <c r="U45" s="99">
        <v>125.74616138145448</v>
      </c>
      <c r="V45" s="99">
        <v>127.3246125768711</v>
      </c>
      <c r="W45" s="99">
        <v>128.80325127300264</v>
      </c>
      <c r="X45" s="99">
        <v>0</v>
      </c>
      <c r="Y45" s="99">
        <v>0</v>
      </c>
      <c r="DA45" s="63" t="s">
        <v>4467</v>
      </c>
    </row>
    <row r="46" spans="1:105" ht="12" customHeight="1" x14ac:dyDescent="0.25">
      <c r="A46" s="97" t="s">
        <v>53</v>
      </c>
      <c r="B46" s="98"/>
      <c r="C46" s="99">
        <v>2.8215647863621331</v>
      </c>
      <c r="D46" s="99">
        <v>0</v>
      </c>
      <c r="E46" s="99">
        <v>0</v>
      </c>
      <c r="F46" s="99">
        <v>0</v>
      </c>
      <c r="G46" s="99">
        <v>3.1709066343361325</v>
      </c>
      <c r="H46" s="99">
        <v>2.5637884568641884</v>
      </c>
      <c r="I46" s="99">
        <v>2.3199184950039298</v>
      </c>
      <c r="J46" s="99">
        <v>2.2790174816713464</v>
      </c>
      <c r="K46" s="99">
        <v>2.2939518697443342</v>
      </c>
      <c r="L46" s="99">
        <v>2.4338166940526129</v>
      </c>
      <c r="M46" s="99">
        <v>2.2918666667866896</v>
      </c>
      <c r="N46" s="99">
        <v>2.4375308719584337</v>
      </c>
      <c r="O46" s="99">
        <v>2.3688023728462233</v>
      </c>
      <c r="P46" s="99">
        <v>2.0737729828735723</v>
      </c>
      <c r="Q46" s="99">
        <v>2.039271699539809</v>
      </c>
      <c r="R46" s="99">
        <v>0</v>
      </c>
      <c r="S46" s="99">
        <v>0</v>
      </c>
      <c r="T46" s="99">
        <v>1.5898854156118789</v>
      </c>
      <c r="U46" s="99">
        <v>1.4843743228847475</v>
      </c>
      <c r="V46" s="99">
        <v>1.5042718200927503</v>
      </c>
      <c r="W46" s="99">
        <v>1.5267810276878127</v>
      </c>
      <c r="X46" s="99">
        <v>0</v>
      </c>
      <c r="Y46" s="99">
        <v>0</v>
      </c>
      <c r="DA46" s="63" t="s">
        <v>4468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4.1094258440800878E-3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1.0436444248431901E-2</v>
      </c>
      <c r="H47" s="123">
        <f t="shared" si="20"/>
        <v>1.2318614321294162E-2</v>
      </c>
      <c r="I47" s="123">
        <f t="shared" si="20"/>
        <v>1.1514207714612427E-2</v>
      </c>
      <c r="J47" s="123">
        <f t="shared" si="20"/>
        <v>0</v>
      </c>
      <c r="K47" s="123">
        <f t="shared" si="20"/>
        <v>7.3669936906968665E-3</v>
      </c>
      <c r="L47" s="123">
        <f t="shared" si="20"/>
        <v>1.8450900864567726E-2</v>
      </c>
      <c r="M47" s="123">
        <f t="shared" si="20"/>
        <v>1.3470892210178659E-2</v>
      </c>
      <c r="N47" s="123">
        <f t="shared" si="20"/>
        <v>1.9349115974140949E-2</v>
      </c>
      <c r="O47" s="123">
        <f t="shared" si="20"/>
        <v>1.0172197224286455E-2</v>
      </c>
      <c r="P47" s="123">
        <f t="shared" si="20"/>
        <v>1.9448747440488547E-2</v>
      </c>
      <c r="Q47" s="123">
        <f t="shared" si="20"/>
        <v>1.0584479963669569E-2</v>
      </c>
      <c r="R47" s="123">
        <f t="shared" si="20"/>
        <v>0</v>
      </c>
      <c r="S47" s="123">
        <f t="shared" si="20"/>
        <v>0</v>
      </c>
      <c r="T47" s="123">
        <f t="shared" si="20"/>
        <v>7.6347558856183989E-3</v>
      </c>
      <c r="U47" s="123">
        <f t="shared" si="20"/>
        <v>1.1999375194106763E-2</v>
      </c>
      <c r="V47" s="123">
        <f t="shared" si="20"/>
        <v>2.3083769381411916E-2</v>
      </c>
      <c r="W47" s="123">
        <f t="shared" si="20"/>
        <v>5.5100117315937626E-3</v>
      </c>
      <c r="X47" s="123">
        <f t="shared" si="20"/>
        <v>0</v>
      </c>
      <c r="Y47" s="123">
        <f t="shared" si="20"/>
        <v>0</v>
      </c>
      <c r="DA47" s="130" t="s">
        <v>4469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4.1094258440800878E-3</v>
      </c>
      <c r="D48" s="99">
        <f>RES_hhdet_in_fech!D48/RES_summary!D$21</f>
        <v>0</v>
      </c>
      <c r="E48" s="99">
        <f>RES_hhdet_in_fech!E48/RES_summary!E$21</f>
        <v>0</v>
      </c>
      <c r="F48" s="99">
        <f>RES_hhdet_in_fech!F48/RES_summary!F$21</f>
        <v>0</v>
      </c>
      <c r="G48" s="99">
        <f>RES_hhdet_in_fech!G48/RES_summary!G$21</f>
        <v>1.0436444248431901E-2</v>
      </c>
      <c r="H48" s="99">
        <f>RES_hhdet_in_fech!H48/RES_summary!H$21</f>
        <v>1.2318614321294162E-2</v>
      </c>
      <c r="I48" s="99">
        <f>RES_hhdet_in_fech!I48/RES_summary!I$21</f>
        <v>1.1514207714612427E-2</v>
      </c>
      <c r="J48" s="99">
        <f>RES_hhdet_in_fech!J48/RES_summary!J$21</f>
        <v>0</v>
      </c>
      <c r="K48" s="99">
        <f>RES_hhdet_in_fech!K48/RES_summary!K$21</f>
        <v>7.3669936906968665E-3</v>
      </c>
      <c r="L48" s="99">
        <f>RES_hhdet_in_fech!L48/RES_summary!L$21</f>
        <v>1.8450900864567726E-2</v>
      </c>
      <c r="M48" s="99">
        <f>RES_hhdet_in_fech!M48/RES_summary!M$21</f>
        <v>1.3470892210178659E-2</v>
      </c>
      <c r="N48" s="99">
        <f>RES_hhdet_in_fech!N48/RES_summary!N$21</f>
        <v>1.9349115974140949E-2</v>
      </c>
      <c r="O48" s="99">
        <f>RES_hhdet_in_fech!O48/RES_summary!O$21</f>
        <v>1.0172197224286455E-2</v>
      </c>
      <c r="P48" s="99">
        <f>RES_hhdet_in_fech!P48/RES_summary!P$21</f>
        <v>1.9448747440488547E-2</v>
      </c>
      <c r="Q48" s="99">
        <f>RES_hhdet_in_fech!Q48/RES_summary!Q$21</f>
        <v>1.0584479963669569E-2</v>
      </c>
      <c r="R48" s="99">
        <f>RES_hhdet_in_fech!R48/RES_summary!R$21</f>
        <v>0</v>
      </c>
      <c r="S48" s="99">
        <f>RES_hhdet_in_fech!S48/RES_summary!S$21</f>
        <v>0</v>
      </c>
      <c r="T48" s="99">
        <f>RES_hhdet_in_fech!T48/RES_summary!T$21</f>
        <v>7.6347558856183989E-3</v>
      </c>
      <c r="U48" s="99">
        <f>RES_hhdet_in_fech!U48/RES_summary!U$21</f>
        <v>1.1999375194106763E-2</v>
      </c>
      <c r="V48" s="99">
        <f>RES_hhdet_in_fech!V48/RES_summary!V$21</f>
        <v>2.3083769381411916E-2</v>
      </c>
      <c r="W48" s="99">
        <f>RES_hhdet_in_fech!W48/RES_summary!W$21</f>
        <v>5.5100117315937626E-3</v>
      </c>
      <c r="X48" s="99">
        <f>RES_hhdet_in_fech!X48/RES_summary!X$21</f>
        <v>0</v>
      </c>
      <c r="Y48" s="99">
        <f>RES_hhdet_in_fech!Y48/RES_summary!Y$21</f>
        <v>0</v>
      </c>
      <c r="DA48" s="63" t="s">
        <v>4470</v>
      </c>
    </row>
    <row r="49" spans="1:105" ht="12" customHeight="1" x14ac:dyDescent="0.25">
      <c r="A49" s="121" t="s">
        <v>55</v>
      </c>
      <c r="B49" s="122"/>
      <c r="C49" s="123">
        <v>15.310222365733711</v>
      </c>
      <c r="D49" s="123">
        <v>0</v>
      </c>
      <c r="E49" s="123">
        <v>0</v>
      </c>
      <c r="F49" s="123">
        <v>0</v>
      </c>
      <c r="G49" s="123">
        <v>18.312976980192943</v>
      </c>
      <c r="H49" s="123">
        <v>14.110837311268618</v>
      </c>
      <c r="I49" s="123">
        <v>15.654827266182707</v>
      </c>
      <c r="J49" s="123">
        <v>15.223724612886864</v>
      </c>
      <c r="K49" s="123">
        <v>16.119801537760424</v>
      </c>
      <c r="L49" s="123">
        <v>13.950953403483485</v>
      </c>
      <c r="M49" s="123">
        <v>15.045982927739317</v>
      </c>
      <c r="N49" s="123">
        <v>14.93425473594408</v>
      </c>
      <c r="O49" s="123">
        <v>16.03385747064851</v>
      </c>
      <c r="P49" s="123">
        <v>14.97616353371639</v>
      </c>
      <c r="Q49" s="123">
        <v>15.858403125826516</v>
      </c>
      <c r="R49" s="123">
        <v>0</v>
      </c>
      <c r="S49" s="123">
        <v>0</v>
      </c>
      <c r="T49" s="123">
        <v>15.008225438607052</v>
      </c>
      <c r="U49" s="123">
        <v>14.917373113069811</v>
      </c>
      <c r="V49" s="123">
        <v>14.17808820057742</v>
      </c>
      <c r="W49" s="123">
        <v>14.289362591293587</v>
      </c>
      <c r="X49" s="123">
        <v>0</v>
      </c>
      <c r="Y49" s="123">
        <v>0</v>
      </c>
      <c r="DA49" s="130" t="s">
        <v>4471</v>
      </c>
    </row>
    <row r="50" spans="1:105" ht="12" customHeight="1" x14ac:dyDescent="0.25">
      <c r="A50" s="97" t="s">
        <v>138</v>
      </c>
      <c r="B50" s="98"/>
      <c r="C50" s="99">
        <v>16.311258528393981</v>
      </c>
      <c r="D50" s="99">
        <v>0</v>
      </c>
      <c r="E50" s="99">
        <v>0</v>
      </c>
      <c r="F50" s="99">
        <v>0</v>
      </c>
      <c r="G50" s="99">
        <v>19.555902594937056</v>
      </c>
      <c r="H50" s="99">
        <v>16.672006579210105</v>
      </c>
      <c r="I50" s="99">
        <v>15.889646899729886</v>
      </c>
      <c r="J50" s="99">
        <v>15.223724612886864</v>
      </c>
      <c r="K50" s="99">
        <v>16.119801537760424</v>
      </c>
      <c r="L50" s="99">
        <v>13.964878284806812</v>
      </c>
      <c r="M50" s="99">
        <v>15.127924427737158</v>
      </c>
      <c r="N50" s="99">
        <v>15.016315157621724</v>
      </c>
      <c r="O50" s="99">
        <v>16.155171612602157</v>
      </c>
      <c r="P50" s="99">
        <v>15.517697525173237</v>
      </c>
      <c r="Q50" s="99">
        <v>16.533862349941771</v>
      </c>
      <c r="R50" s="99">
        <v>0</v>
      </c>
      <c r="S50" s="99">
        <v>0</v>
      </c>
      <c r="T50" s="99">
        <v>15.001520965740147</v>
      </c>
      <c r="U50" s="99">
        <v>15.77624887294499</v>
      </c>
      <c r="V50" s="99">
        <v>17.749943140316809</v>
      </c>
      <c r="W50" s="99">
        <v>12.897619683894622</v>
      </c>
      <c r="X50" s="99">
        <v>0</v>
      </c>
      <c r="Y50" s="99">
        <v>0</v>
      </c>
      <c r="DA50" s="63" t="s">
        <v>4472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15.8503773889872</v>
      </c>
      <c r="H51" s="99">
        <v>0</v>
      </c>
      <c r="I51" s="99">
        <v>13.025525933547172</v>
      </c>
      <c r="J51" s="99">
        <v>0</v>
      </c>
      <c r="K51" s="99">
        <v>0</v>
      </c>
      <c r="L51" s="99">
        <v>0</v>
      </c>
      <c r="M51" s="99">
        <v>12.374193858491344</v>
      </c>
      <c r="N51" s="99">
        <v>12.378359507308387</v>
      </c>
      <c r="O51" s="99">
        <v>13.70213163500938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16.361462456260277</v>
      </c>
      <c r="W51" s="99">
        <v>0</v>
      </c>
      <c r="X51" s="99">
        <v>0</v>
      </c>
      <c r="Y51" s="99">
        <v>0</v>
      </c>
      <c r="DA51" s="63" t="s">
        <v>4473</v>
      </c>
    </row>
    <row r="52" spans="1:105" ht="12" customHeight="1" x14ac:dyDescent="0.25">
      <c r="A52" s="100" t="s">
        <v>211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11.7651606946656</v>
      </c>
      <c r="H52" s="102">
        <v>0</v>
      </c>
      <c r="I52" s="102">
        <v>9.7801282157285101</v>
      </c>
      <c r="J52" s="102">
        <v>0</v>
      </c>
      <c r="K52" s="102">
        <v>0</v>
      </c>
      <c r="L52" s="102">
        <v>0</v>
      </c>
      <c r="M52" s="102">
        <v>8.9150906696901533</v>
      </c>
      <c r="N52" s="102">
        <v>8.7902515216661534</v>
      </c>
      <c r="O52" s="102">
        <v>9.9579263270451985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12.205213046268337</v>
      </c>
      <c r="W52" s="102">
        <v>0</v>
      </c>
      <c r="X52" s="102">
        <v>0</v>
      </c>
      <c r="Y52" s="102">
        <v>0</v>
      </c>
      <c r="DA52" s="131" t="s">
        <v>4474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4.0852166943216037</v>
      </c>
      <c r="H53" s="105">
        <v>0</v>
      </c>
      <c r="I53" s="105">
        <v>3.2453977178186624</v>
      </c>
      <c r="J53" s="105">
        <v>0</v>
      </c>
      <c r="K53" s="105">
        <v>0</v>
      </c>
      <c r="L53" s="105">
        <v>0</v>
      </c>
      <c r="M53" s="105">
        <v>3.4591031888011887</v>
      </c>
      <c r="N53" s="105">
        <v>3.5881079856422344</v>
      </c>
      <c r="O53" s="105">
        <v>3.7442053079641817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4.1562494099919371</v>
      </c>
      <c r="W53" s="105">
        <v>0</v>
      </c>
      <c r="X53" s="105">
        <v>0</v>
      </c>
      <c r="Y53" s="105">
        <v>0</v>
      </c>
      <c r="DA53" s="132" t="s">
        <v>4475</v>
      </c>
    </row>
    <row r="54" spans="1:105" ht="12" customHeight="1" x14ac:dyDescent="0.25">
      <c r="A54" s="106" t="s">
        <v>122</v>
      </c>
      <c r="B54" s="101"/>
      <c r="C54" s="102">
        <v>13.019991772211123</v>
      </c>
      <c r="D54" s="102">
        <v>0</v>
      </c>
      <c r="E54" s="102">
        <v>0</v>
      </c>
      <c r="F54" s="102">
        <v>0</v>
      </c>
      <c r="G54" s="102">
        <v>13.755208347455122</v>
      </c>
      <c r="H54" s="102">
        <v>13.981947088389667</v>
      </c>
      <c r="I54" s="102">
        <v>13.659430051925057</v>
      </c>
      <c r="J54" s="102">
        <v>0</v>
      </c>
      <c r="K54" s="102">
        <v>0</v>
      </c>
      <c r="L54" s="102">
        <v>13.216245932034022</v>
      </c>
      <c r="M54" s="102">
        <v>13.577005402595216</v>
      </c>
      <c r="N54" s="102">
        <v>13.183471893212609</v>
      </c>
      <c r="O54" s="102">
        <v>13.786528052228064</v>
      </c>
      <c r="P54" s="102">
        <v>13.703078179881302</v>
      </c>
      <c r="Q54" s="102">
        <v>14.433035675214729</v>
      </c>
      <c r="R54" s="102">
        <v>0</v>
      </c>
      <c r="S54" s="102">
        <v>0</v>
      </c>
      <c r="T54" s="102">
        <v>15.135983990378065</v>
      </c>
      <c r="U54" s="102">
        <v>14.782300002163282</v>
      </c>
      <c r="V54" s="102">
        <v>13.656277682991053</v>
      </c>
      <c r="W54" s="102">
        <v>14.786665105651245</v>
      </c>
      <c r="X54" s="102">
        <v>0</v>
      </c>
      <c r="Y54" s="102">
        <v>0</v>
      </c>
      <c r="DA54" s="131" t="s">
        <v>4476</v>
      </c>
    </row>
    <row r="55" spans="1:105" ht="12" customHeight="1" x14ac:dyDescent="0.25">
      <c r="A55" s="107" t="s">
        <v>121</v>
      </c>
      <c r="B55" s="104"/>
      <c r="C55" s="105">
        <v>11.598165441783841</v>
      </c>
      <c r="D55" s="105">
        <v>0</v>
      </c>
      <c r="E55" s="105">
        <v>0</v>
      </c>
      <c r="F55" s="105">
        <v>0</v>
      </c>
      <c r="G55" s="105">
        <v>11.80597901567541</v>
      </c>
      <c r="H55" s="105">
        <v>12.120112061922006</v>
      </c>
      <c r="I55" s="105">
        <v>11.817759932472688</v>
      </c>
      <c r="J55" s="105">
        <v>0</v>
      </c>
      <c r="K55" s="105">
        <v>0</v>
      </c>
      <c r="L55" s="105">
        <v>11.401066600520672</v>
      </c>
      <c r="M55" s="105">
        <v>11.69801453431751</v>
      </c>
      <c r="N55" s="105">
        <v>11.394449066392792</v>
      </c>
      <c r="O55" s="105">
        <v>12.136189661396545</v>
      </c>
      <c r="P55" s="105">
        <v>12.177936867845228</v>
      </c>
      <c r="Q55" s="105">
        <v>13.043762224083842</v>
      </c>
      <c r="R55" s="105">
        <v>0</v>
      </c>
      <c r="S55" s="105">
        <v>0</v>
      </c>
      <c r="T55" s="105">
        <v>14.019894149195357</v>
      </c>
      <c r="U55" s="105">
        <v>13.76356219216412</v>
      </c>
      <c r="V55" s="105">
        <v>12.756836248290263</v>
      </c>
      <c r="W55" s="105">
        <v>13.964626748889877</v>
      </c>
      <c r="X55" s="105">
        <v>0</v>
      </c>
      <c r="Y55" s="105">
        <v>0</v>
      </c>
      <c r="DA55" s="132" t="s">
        <v>4477</v>
      </c>
    </row>
    <row r="56" spans="1:105" ht="12" customHeight="1" x14ac:dyDescent="0.25">
      <c r="A56" s="108" t="s">
        <v>53</v>
      </c>
      <c r="B56" s="98"/>
      <c r="C56" s="99">
        <v>9.0947301760293655</v>
      </c>
      <c r="D56" s="99">
        <v>0</v>
      </c>
      <c r="E56" s="99">
        <v>0</v>
      </c>
      <c r="F56" s="99">
        <v>0</v>
      </c>
      <c r="G56" s="99">
        <v>8.2712798694538918</v>
      </c>
      <c r="H56" s="99">
        <v>8.7146692415709772</v>
      </c>
      <c r="I56" s="99">
        <v>8.409300460157688</v>
      </c>
      <c r="J56" s="99">
        <v>0</v>
      </c>
      <c r="K56" s="99">
        <v>0</v>
      </c>
      <c r="L56" s="99">
        <v>7.9231042319926592</v>
      </c>
      <c r="M56" s="99">
        <v>8.0030455048298279</v>
      </c>
      <c r="N56" s="99">
        <v>7.7175388980098036</v>
      </c>
      <c r="O56" s="99">
        <v>8.4993380507820735</v>
      </c>
      <c r="P56" s="99">
        <v>8.4800464950405452</v>
      </c>
      <c r="Q56" s="99">
        <v>9.327746872054492</v>
      </c>
      <c r="R56" s="99">
        <v>0</v>
      </c>
      <c r="S56" s="99">
        <v>0</v>
      </c>
      <c r="T56" s="99">
        <v>10.393617506593499</v>
      </c>
      <c r="U56" s="99">
        <v>10.218101265632948</v>
      </c>
      <c r="V56" s="99">
        <v>9.3929274470568505</v>
      </c>
      <c r="W56" s="99">
        <v>10.666163669761088</v>
      </c>
      <c r="X56" s="99">
        <v>0</v>
      </c>
      <c r="Y56" s="99">
        <v>0</v>
      </c>
      <c r="DA56" s="63" t="s">
        <v>4478</v>
      </c>
    </row>
    <row r="57" spans="1:105" ht="12" customHeight="1" x14ac:dyDescent="0.25">
      <c r="A57" s="108" t="s">
        <v>52</v>
      </c>
      <c r="B57" s="98"/>
      <c r="C57" s="99">
        <v>2.5034352657544772</v>
      </c>
      <c r="D57" s="99">
        <v>0</v>
      </c>
      <c r="E57" s="99">
        <v>0</v>
      </c>
      <c r="F57" s="99">
        <v>0</v>
      </c>
      <c r="G57" s="99">
        <v>3.5346991462215183</v>
      </c>
      <c r="H57" s="99">
        <v>3.4054428203510274</v>
      </c>
      <c r="I57" s="99">
        <v>3.4084594723150001</v>
      </c>
      <c r="J57" s="99">
        <v>0</v>
      </c>
      <c r="K57" s="99">
        <v>0</v>
      </c>
      <c r="L57" s="99">
        <v>3.4779623685280128</v>
      </c>
      <c r="M57" s="99">
        <v>3.6949690294876834</v>
      </c>
      <c r="N57" s="99">
        <v>3.6769101683829897</v>
      </c>
      <c r="O57" s="99">
        <v>3.6368516106144715</v>
      </c>
      <c r="P57" s="99">
        <v>3.6978903728046806</v>
      </c>
      <c r="Q57" s="99">
        <v>3.7160153520293484</v>
      </c>
      <c r="R57" s="99">
        <v>0</v>
      </c>
      <c r="S57" s="99">
        <v>0</v>
      </c>
      <c r="T57" s="99">
        <v>3.6262766426018564</v>
      </c>
      <c r="U57" s="99">
        <v>3.545460926531173</v>
      </c>
      <c r="V57" s="99">
        <v>3.363908801233412</v>
      </c>
      <c r="W57" s="99">
        <v>3.2984630791287892</v>
      </c>
      <c r="X57" s="99">
        <v>0</v>
      </c>
      <c r="Y57" s="99">
        <v>0</v>
      </c>
      <c r="DA57" s="63" t="s">
        <v>4479</v>
      </c>
    </row>
    <row r="58" spans="1:105" ht="12" customHeight="1" x14ac:dyDescent="0.25">
      <c r="A58" s="121" t="s">
        <v>54</v>
      </c>
      <c r="B58" s="122"/>
      <c r="C58" s="123">
        <v>1.7518410766521504</v>
      </c>
      <c r="D58" s="123">
        <v>0</v>
      </c>
      <c r="E58" s="123">
        <v>0</v>
      </c>
      <c r="F58" s="123">
        <v>0</v>
      </c>
      <c r="G58" s="123">
        <v>2.0451673064312388</v>
      </c>
      <c r="H58" s="123">
        <v>2.1031181714234277</v>
      </c>
      <c r="I58" s="123">
        <v>2.0656637356379819</v>
      </c>
      <c r="J58" s="123">
        <v>1.914709839996759</v>
      </c>
      <c r="K58" s="123">
        <v>2.1176276299221257</v>
      </c>
      <c r="L58" s="123">
        <v>2.3428958771058435</v>
      </c>
      <c r="M58" s="123">
        <v>2.3533631546991765</v>
      </c>
      <c r="N58" s="123">
        <v>2.3823966160340513</v>
      </c>
      <c r="O58" s="123">
        <v>2.5648332770741256</v>
      </c>
      <c r="P58" s="123">
        <v>2.5937209662946747</v>
      </c>
      <c r="Q58" s="123">
        <v>2.7850850238994531</v>
      </c>
      <c r="R58" s="123">
        <v>0</v>
      </c>
      <c r="S58" s="123">
        <v>0</v>
      </c>
      <c r="T58" s="123">
        <v>3.1170153796145907</v>
      </c>
      <c r="U58" s="123">
        <v>3.0981824324771243</v>
      </c>
      <c r="V58" s="123">
        <v>3.014700104921245</v>
      </c>
      <c r="W58" s="123">
        <v>3.0489563293052631</v>
      </c>
      <c r="X58" s="123">
        <v>0</v>
      </c>
      <c r="Y58" s="123">
        <v>0</v>
      </c>
      <c r="DA58" s="130" t="s">
        <v>4480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4481</v>
      </c>
    </row>
    <row r="60" spans="1:105" ht="12" customHeight="1" x14ac:dyDescent="0.25">
      <c r="A60" s="109" t="s">
        <v>120</v>
      </c>
      <c r="B60" s="33"/>
      <c r="C60" s="110">
        <v>1.7518410766521504</v>
      </c>
      <c r="D60" s="110">
        <v>0</v>
      </c>
      <c r="E60" s="110">
        <v>0</v>
      </c>
      <c r="F60" s="110">
        <v>0</v>
      </c>
      <c r="G60" s="110">
        <v>2.0451673064312388</v>
      </c>
      <c r="H60" s="110">
        <v>2.1031181714234277</v>
      </c>
      <c r="I60" s="110">
        <v>2.0656637356379819</v>
      </c>
      <c r="J60" s="110">
        <v>1.914709839996759</v>
      </c>
      <c r="K60" s="110">
        <v>2.1176276299221257</v>
      </c>
      <c r="L60" s="110">
        <v>2.3428958771058435</v>
      </c>
      <c r="M60" s="110">
        <v>2.3533631546991765</v>
      </c>
      <c r="N60" s="110">
        <v>2.3823966160340513</v>
      </c>
      <c r="O60" s="110">
        <v>2.5648332770741256</v>
      </c>
      <c r="P60" s="110">
        <v>2.5937209662946747</v>
      </c>
      <c r="Q60" s="110">
        <v>2.7850850238994531</v>
      </c>
      <c r="R60" s="110">
        <v>0</v>
      </c>
      <c r="S60" s="110">
        <v>0</v>
      </c>
      <c r="T60" s="110">
        <v>3.1170153796145907</v>
      </c>
      <c r="U60" s="110">
        <v>3.0981824324771243</v>
      </c>
      <c r="V60" s="110">
        <v>3.014700104921245</v>
      </c>
      <c r="W60" s="110">
        <v>3.0489563293052631</v>
      </c>
      <c r="X60" s="110">
        <v>0</v>
      </c>
      <c r="Y60" s="110">
        <v>0</v>
      </c>
      <c r="DA60" s="60" t="s">
        <v>4482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280.21768775990415</v>
      </c>
      <c r="D62" s="118">
        <f t="shared" si="21"/>
        <v>0</v>
      </c>
      <c r="E62" s="118">
        <f t="shared" si="21"/>
        <v>0</v>
      </c>
      <c r="F62" s="118">
        <f t="shared" si="21"/>
        <v>0</v>
      </c>
      <c r="G62" s="118">
        <f t="shared" si="21"/>
        <v>0</v>
      </c>
      <c r="H62" s="118">
        <f t="shared" si="21"/>
        <v>204.49475355322423</v>
      </c>
      <c r="I62" s="118">
        <f t="shared" si="21"/>
        <v>165.58026475667961</v>
      </c>
      <c r="J62" s="118">
        <f t="shared" si="21"/>
        <v>250.90963015373845</v>
      </c>
      <c r="K62" s="118">
        <f t="shared" si="21"/>
        <v>277.06095525000933</v>
      </c>
      <c r="L62" s="118">
        <f t="shared" si="21"/>
        <v>303.89274119925864</v>
      </c>
      <c r="M62" s="118">
        <f t="shared" si="21"/>
        <v>0</v>
      </c>
      <c r="N62" s="118">
        <f t="shared" si="21"/>
        <v>0</v>
      </c>
      <c r="O62" s="118">
        <f t="shared" si="21"/>
        <v>198.48163518112517</v>
      </c>
      <c r="P62" s="118">
        <f t="shared" si="21"/>
        <v>182.77006273391532</v>
      </c>
      <c r="Q62" s="118">
        <f t="shared" si="21"/>
        <v>173.98868887471201</v>
      </c>
      <c r="R62" s="118">
        <f t="shared" ref="R62:V62" si="22">R63+R66+R68+R77</f>
        <v>0</v>
      </c>
      <c r="S62" s="118">
        <f t="shared" si="22"/>
        <v>0</v>
      </c>
      <c r="T62" s="118">
        <f t="shared" si="22"/>
        <v>0</v>
      </c>
      <c r="U62" s="118">
        <f t="shared" si="22"/>
        <v>0</v>
      </c>
      <c r="V62" s="118">
        <f t="shared" si="22"/>
        <v>0</v>
      </c>
      <c r="W62" s="118">
        <f t="shared" ref="W62:Y62" si="23">W63+W66+W68+W77</f>
        <v>0</v>
      </c>
      <c r="X62" s="118">
        <f t="shared" si="23"/>
        <v>96.663627260392161</v>
      </c>
      <c r="Y62" s="118">
        <f t="shared" si="23"/>
        <v>94.571011431340963</v>
      </c>
      <c r="DA62" s="129" t="s">
        <v>4483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261.67304211866775</v>
      </c>
      <c r="D63" s="123">
        <f t="shared" si="24"/>
        <v>0</v>
      </c>
      <c r="E63" s="123">
        <f t="shared" si="24"/>
        <v>0</v>
      </c>
      <c r="F63" s="123">
        <f t="shared" si="24"/>
        <v>0</v>
      </c>
      <c r="G63" s="123">
        <f t="shared" si="24"/>
        <v>0</v>
      </c>
      <c r="H63" s="123">
        <f t="shared" si="24"/>
        <v>189.10264722975253</v>
      </c>
      <c r="I63" s="123">
        <f t="shared" si="24"/>
        <v>153.5489741711894</v>
      </c>
      <c r="J63" s="123">
        <f t="shared" si="24"/>
        <v>233.74965519204224</v>
      </c>
      <c r="K63" s="123">
        <f t="shared" si="24"/>
        <v>257.41576308680681</v>
      </c>
      <c r="L63" s="123">
        <f t="shared" si="24"/>
        <v>285.59279971162192</v>
      </c>
      <c r="M63" s="123">
        <f t="shared" si="24"/>
        <v>0</v>
      </c>
      <c r="N63" s="123">
        <f t="shared" si="24"/>
        <v>0</v>
      </c>
      <c r="O63" s="123">
        <f t="shared" si="24"/>
        <v>182.40995661876229</v>
      </c>
      <c r="P63" s="123">
        <f t="shared" si="24"/>
        <v>166.16594294099892</v>
      </c>
      <c r="Q63" s="123">
        <f t="shared" si="24"/>
        <v>156.19228056063486</v>
      </c>
      <c r="R63" s="123">
        <f t="shared" ref="R63:V63" si="25">SUM(R64:R65)</f>
        <v>0</v>
      </c>
      <c r="S63" s="123">
        <f t="shared" si="25"/>
        <v>0</v>
      </c>
      <c r="T63" s="123">
        <f t="shared" si="25"/>
        <v>0</v>
      </c>
      <c r="U63" s="123">
        <f t="shared" si="25"/>
        <v>0</v>
      </c>
      <c r="V63" s="123">
        <f t="shared" si="25"/>
        <v>0</v>
      </c>
      <c r="W63" s="123">
        <f t="shared" ref="W63:Y63" si="26">SUM(W64:W65)</f>
        <v>0</v>
      </c>
      <c r="X63" s="123">
        <f t="shared" si="26"/>
        <v>79.682612864210355</v>
      </c>
      <c r="Y63" s="123">
        <f t="shared" si="26"/>
        <v>76.279492041152068</v>
      </c>
      <c r="DA63" s="130" t="s">
        <v>4484</v>
      </c>
    </row>
    <row r="64" spans="1:105" ht="12" customHeight="1" x14ac:dyDescent="0.25">
      <c r="A64" s="97" t="s">
        <v>212</v>
      </c>
      <c r="B64" s="98"/>
      <c r="C64" s="99">
        <v>258.48674146394598</v>
      </c>
      <c r="D64" s="99">
        <v>0</v>
      </c>
      <c r="E64" s="99">
        <v>0</v>
      </c>
      <c r="F64" s="99">
        <v>0</v>
      </c>
      <c r="G64" s="99">
        <v>0</v>
      </c>
      <c r="H64" s="99">
        <v>186.96938199365783</v>
      </c>
      <c r="I64" s="99">
        <v>151.83841137968611</v>
      </c>
      <c r="J64" s="99">
        <v>231.15849226860246</v>
      </c>
      <c r="K64" s="99">
        <v>254.58524424409953</v>
      </c>
      <c r="L64" s="99">
        <v>282.43149314342469</v>
      </c>
      <c r="M64" s="99">
        <v>0</v>
      </c>
      <c r="N64" s="99">
        <v>0</v>
      </c>
      <c r="O64" s="99">
        <v>180.25377449251909</v>
      </c>
      <c r="P64" s="99">
        <v>164.12415983249954</v>
      </c>
      <c r="Q64" s="99">
        <v>154.20586787866557</v>
      </c>
      <c r="R64" s="99">
        <v>0</v>
      </c>
      <c r="S64" s="99">
        <v>0</v>
      </c>
      <c r="T64" s="99">
        <v>0</v>
      </c>
      <c r="U64" s="99">
        <v>0</v>
      </c>
      <c r="V64" s="99">
        <v>0</v>
      </c>
      <c r="W64" s="99">
        <v>0</v>
      </c>
      <c r="X64" s="99">
        <v>78.603892732950399</v>
      </c>
      <c r="Y64" s="99">
        <v>75.242911941786744</v>
      </c>
      <c r="DA64" s="63" t="s">
        <v>4485</v>
      </c>
    </row>
    <row r="65" spans="1:105" ht="12" customHeight="1" x14ac:dyDescent="0.25">
      <c r="A65" s="97" t="s">
        <v>53</v>
      </c>
      <c r="B65" s="98"/>
      <c r="C65" s="99">
        <v>3.1863006547217534</v>
      </c>
      <c r="D65" s="99">
        <v>0</v>
      </c>
      <c r="E65" s="99">
        <v>0</v>
      </c>
      <c r="F65" s="99">
        <v>0</v>
      </c>
      <c r="G65" s="99">
        <v>0</v>
      </c>
      <c r="H65" s="99">
        <v>2.1332652360947035</v>
      </c>
      <c r="I65" s="99">
        <v>1.7105627915033053</v>
      </c>
      <c r="J65" s="99">
        <v>2.5911629234397711</v>
      </c>
      <c r="K65" s="99">
        <v>2.8305188427073058</v>
      </c>
      <c r="L65" s="99">
        <v>3.161306568197233</v>
      </c>
      <c r="M65" s="99">
        <v>0</v>
      </c>
      <c r="N65" s="99">
        <v>0</v>
      </c>
      <c r="O65" s="99">
        <v>2.1561821262432135</v>
      </c>
      <c r="P65" s="99">
        <v>2.0417831084993656</v>
      </c>
      <c r="Q65" s="99">
        <v>1.9864126819692844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1.0787201312599588</v>
      </c>
      <c r="Y65" s="99">
        <v>1.0365800993653191</v>
      </c>
      <c r="DA65" s="63" t="s">
        <v>4486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3.625657991549141E-3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1.0363278714739533E-2</v>
      </c>
      <c r="I66" s="123">
        <f t="shared" si="27"/>
        <v>1.0949522995987645E-2</v>
      </c>
      <c r="J66" s="123">
        <f t="shared" si="27"/>
        <v>2.7789241790544621E-3</v>
      </c>
      <c r="K66" s="123">
        <f t="shared" si="27"/>
        <v>7.6381407563863744E-3</v>
      </c>
      <c r="L66" s="123">
        <f t="shared" si="27"/>
        <v>2.0314524221982214E-2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1.944279252700401E-2</v>
      </c>
      <c r="Q66" s="123">
        <f t="shared" si="27"/>
        <v>9.441094782408968E-3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6.1044599102047323E-3</v>
      </c>
      <c r="Y66" s="123">
        <f t="shared" si="27"/>
        <v>2.7914458028798625E-3</v>
      </c>
      <c r="DA66" s="130" t="s">
        <v>4487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3.625657991549141E-3</v>
      </c>
      <c r="D67" s="99">
        <f>RES_hhdet_in_fech!D67/RES_summary!D$21</f>
        <v>0</v>
      </c>
      <c r="E67" s="99">
        <f>RES_hhdet_in_fech!E67/RES_summary!E$21</f>
        <v>0</v>
      </c>
      <c r="F67" s="99">
        <f>RES_hhdet_in_fech!F67/RES_summary!F$21</f>
        <v>0</v>
      </c>
      <c r="G67" s="99">
        <f>RES_hhdet_in_fech!G67/RES_summary!G$21</f>
        <v>0</v>
      </c>
      <c r="H67" s="99">
        <f>RES_hhdet_in_fech!H67/RES_summary!H$21</f>
        <v>1.0363278714739533E-2</v>
      </c>
      <c r="I67" s="99">
        <f>RES_hhdet_in_fech!I67/RES_summary!I$21</f>
        <v>1.0949522995987645E-2</v>
      </c>
      <c r="J67" s="99">
        <f>RES_hhdet_in_fech!J67/RES_summary!J$21</f>
        <v>2.7789241790544621E-3</v>
      </c>
      <c r="K67" s="99">
        <f>RES_hhdet_in_fech!K67/RES_summary!K$21</f>
        <v>7.6381407563863744E-3</v>
      </c>
      <c r="L67" s="99">
        <f>RES_hhdet_in_fech!L67/RES_summary!L$21</f>
        <v>2.0314524221982214E-2</v>
      </c>
      <c r="M67" s="99">
        <f>RES_hhdet_in_fech!M67/RES_summary!M$21</f>
        <v>0</v>
      </c>
      <c r="N67" s="99">
        <f>RES_hhdet_in_fech!N67/RES_summary!N$21</f>
        <v>0</v>
      </c>
      <c r="O67" s="99">
        <f>RES_hhdet_in_fech!O67/RES_summary!O$21</f>
        <v>0</v>
      </c>
      <c r="P67" s="99">
        <f>RES_hhdet_in_fech!P67/RES_summary!P$21</f>
        <v>1.944279252700401E-2</v>
      </c>
      <c r="Q67" s="99">
        <f>RES_hhdet_in_fech!Q67/RES_summary!Q$21</f>
        <v>9.441094782408968E-3</v>
      </c>
      <c r="R67" s="99">
        <f>RES_hhdet_in_fech!R67/RES_summary!R$21</f>
        <v>0</v>
      </c>
      <c r="S67" s="99">
        <f>RES_hhdet_in_fech!S67/RES_summary!S$21</f>
        <v>0</v>
      </c>
      <c r="T67" s="99">
        <f>RES_hhdet_in_fech!T67/RES_summary!T$21</f>
        <v>0</v>
      </c>
      <c r="U67" s="99">
        <f>RES_hhdet_in_fech!U67/RES_summary!U$21</f>
        <v>0</v>
      </c>
      <c r="V67" s="99">
        <f>RES_hhdet_in_fech!V67/RES_summary!V$21</f>
        <v>0</v>
      </c>
      <c r="W67" s="99">
        <f>RES_hhdet_in_fech!W67/RES_summary!W$21</f>
        <v>0</v>
      </c>
      <c r="X67" s="99">
        <f>RES_hhdet_in_fech!X67/RES_summary!X$21</f>
        <v>6.1044599102047323E-3</v>
      </c>
      <c r="Y67" s="99">
        <f>RES_hhdet_in_fech!Y67/RES_summary!Y$21</f>
        <v>2.7914458028798625E-3</v>
      </c>
      <c r="DA67" s="63" t="s">
        <v>4488</v>
      </c>
    </row>
    <row r="68" spans="1:105" ht="12" customHeight="1" x14ac:dyDescent="0.25">
      <c r="A68" s="121" t="s">
        <v>55</v>
      </c>
      <c r="B68" s="122"/>
      <c r="C68" s="123">
        <v>16.188980912882407</v>
      </c>
      <c r="D68" s="123">
        <v>0</v>
      </c>
      <c r="E68" s="123">
        <v>0</v>
      </c>
      <c r="F68" s="123">
        <v>0</v>
      </c>
      <c r="G68" s="123">
        <v>0</v>
      </c>
      <c r="H68" s="123">
        <v>13.224951854952851</v>
      </c>
      <c r="I68" s="123">
        <v>10.208040152239892</v>
      </c>
      <c r="J68" s="123">
        <v>14.496385630156535</v>
      </c>
      <c r="K68" s="123">
        <v>16.434022258423337</v>
      </c>
      <c r="L68" s="123">
        <v>15.038748315531967</v>
      </c>
      <c r="M68" s="123">
        <v>0</v>
      </c>
      <c r="N68" s="123">
        <v>0</v>
      </c>
      <c r="O68" s="123">
        <v>13.008944423700314</v>
      </c>
      <c r="P68" s="123">
        <v>13.262645986537466</v>
      </c>
      <c r="Q68" s="123">
        <v>14.122581543964859</v>
      </c>
      <c r="R68" s="123">
        <v>0</v>
      </c>
      <c r="S68" s="123">
        <v>0</v>
      </c>
      <c r="T68" s="123">
        <v>0</v>
      </c>
      <c r="U68" s="123">
        <v>0</v>
      </c>
      <c r="V68" s="123">
        <v>0</v>
      </c>
      <c r="W68" s="123">
        <v>0</v>
      </c>
      <c r="X68" s="123">
        <v>12.909125929338655</v>
      </c>
      <c r="Y68" s="123">
        <v>14.023562650428081</v>
      </c>
      <c r="DA68" s="130" t="s">
        <v>4489</v>
      </c>
    </row>
    <row r="69" spans="1:105" ht="12" customHeight="1" x14ac:dyDescent="0.25">
      <c r="A69" s="97" t="s">
        <v>134</v>
      </c>
      <c r="B69" s="98"/>
      <c r="C69" s="99">
        <v>16.735420053540782</v>
      </c>
      <c r="D69" s="99">
        <v>0</v>
      </c>
      <c r="E69" s="99">
        <v>0</v>
      </c>
      <c r="F69" s="99">
        <v>0</v>
      </c>
      <c r="G69" s="99">
        <v>0</v>
      </c>
      <c r="H69" s="99">
        <v>12.152703470178363</v>
      </c>
      <c r="I69" s="99">
        <v>10.097358486561463</v>
      </c>
      <c r="J69" s="99">
        <v>14.585901443522491</v>
      </c>
      <c r="K69" s="99">
        <v>16.563060101574859</v>
      </c>
      <c r="L69" s="99">
        <v>15.038748315531967</v>
      </c>
      <c r="M69" s="99">
        <v>0</v>
      </c>
      <c r="N69" s="99">
        <v>0</v>
      </c>
      <c r="O69" s="99">
        <v>12.643404513422368</v>
      </c>
      <c r="P69" s="99">
        <v>13.192127180594017</v>
      </c>
      <c r="Q69" s="99">
        <v>13.971421974914605</v>
      </c>
      <c r="R69" s="99">
        <v>0</v>
      </c>
      <c r="S69" s="99">
        <v>0</v>
      </c>
      <c r="T69" s="99">
        <v>0</v>
      </c>
      <c r="U69" s="99">
        <v>0</v>
      </c>
      <c r="V69" s="99">
        <v>0</v>
      </c>
      <c r="W69" s="99">
        <v>0</v>
      </c>
      <c r="X69" s="99">
        <v>12.879502745113941</v>
      </c>
      <c r="Y69" s="99">
        <v>14.003505668112634</v>
      </c>
      <c r="DA69" s="63" t="s">
        <v>4490</v>
      </c>
    </row>
    <row r="70" spans="1:105" ht="12" customHeight="1" x14ac:dyDescent="0.25">
      <c r="A70" s="97" t="s">
        <v>133</v>
      </c>
      <c r="B70" s="98"/>
      <c r="C70" s="99">
        <v>14.542533336145381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8.5850302105741871</v>
      </c>
      <c r="J70" s="99">
        <v>12.436893852734654</v>
      </c>
      <c r="K70" s="99">
        <v>14.212235512755186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X70" s="99">
        <v>0</v>
      </c>
      <c r="Y70" s="99">
        <v>13.454053090453352</v>
      </c>
      <c r="DA70" s="63" t="s">
        <v>4491</v>
      </c>
    </row>
    <row r="71" spans="1:105" ht="12" customHeight="1" x14ac:dyDescent="0.25">
      <c r="A71" s="100" t="s">
        <v>212</v>
      </c>
      <c r="B71" s="101"/>
      <c r="C71" s="102">
        <v>11.691572614413523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6.2106458972367635</v>
      </c>
      <c r="J71" s="102">
        <v>8.9125131576723042</v>
      </c>
      <c r="K71" s="102">
        <v>10.203310190910557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X71" s="102">
        <v>0</v>
      </c>
      <c r="Y71" s="102">
        <v>10.226230739877771</v>
      </c>
      <c r="DA71" s="131" t="s">
        <v>4492</v>
      </c>
    </row>
    <row r="72" spans="1:105" ht="12" customHeight="1" x14ac:dyDescent="0.25">
      <c r="A72" s="103" t="s">
        <v>52</v>
      </c>
      <c r="B72" s="104"/>
      <c r="C72" s="105">
        <v>2.8509607217318598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2.3743843133374232</v>
      </c>
      <c r="J72" s="105">
        <v>3.5243806950623502</v>
      </c>
      <c r="K72" s="105">
        <v>4.0089253218446306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3.227822350575583</v>
      </c>
      <c r="DA72" s="132" t="s">
        <v>4493</v>
      </c>
    </row>
    <row r="73" spans="1:105" ht="12" customHeight="1" x14ac:dyDescent="0.25">
      <c r="A73" s="106" t="s">
        <v>122</v>
      </c>
      <c r="B73" s="101"/>
      <c r="C73" s="102">
        <v>13.019991772211119</v>
      </c>
      <c r="D73" s="102">
        <v>0</v>
      </c>
      <c r="E73" s="102">
        <v>0</v>
      </c>
      <c r="F73" s="102">
        <v>0</v>
      </c>
      <c r="G73" s="102">
        <v>0</v>
      </c>
      <c r="H73" s="102">
        <v>13.981947088389663</v>
      </c>
      <c r="I73" s="102">
        <v>13.659430051925057</v>
      </c>
      <c r="J73" s="102">
        <v>12.285460594899115</v>
      </c>
      <c r="K73" s="102">
        <v>12.940569485689712</v>
      </c>
      <c r="L73" s="102">
        <v>0</v>
      </c>
      <c r="M73" s="102">
        <v>0</v>
      </c>
      <c r="N73" s="102">
        <v>0</v>
      </c>
      <c r="O73" s="102">
        <v>13.786528052228066</v>
      </c>
      <c r="P73" s="102">
        <v>13.703078179881308</v>
      </c>
      <c r="Q73" s="102">
        <v>14.433035675214729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13.928621799708123</v>
      </c>
      <c r="Y73" s="102">
        <v>14.550474464818839</v>
      </c>
      <c r="DA73" s="131" t="s">
        <v>4494</v>
      </c>
    </row>
    <row r="74" spans="1:105" ht="12" customHeight="1" x14ac:dyDescent="0.25">
      <c r="A74" s="107" t="s">
        <v>121</v>
      </c>
      <c r="B74" s="104"/>
      <c r="C74" s="105">
        <v>11.598165441783845</v>
      </c>
      <c r="D74" s="105">
        <v>0</v>
      </c>
      <c r="E74" s="105">
        <v>0</v>
      </c>
      <c r="F74" s="105">
        <v>0</v>
      </c>
      <c r="G74" s="105">
        <v>0</v>
      </c>
      <c r="H74" s="105">
        <v>12.120112061922001</v>
      </c>
      <c r="I74" s="105">
        <v>11.817759932472688</v>
      </c>
      <c r="J74" s="105">
        <v>10.61833645453849</v>
      </c>
      <c r="K74" s="105">
        <v>11.217791196409628</v>
      </c>
      <c r="L74" s="105">
        <v>0</v>
      </c>
      <c r="M74" s="105">
        <v>0</v>
      </c>
      <c r="N74" s="105">
        <v>0</v>
      </c>
      <c r="O74" s="105">
        <v>12.136189661396541</v>
      </c>
      <c r="P74" s="105">
        <v>12.177936867845224</v>
      </c>
      <c r="Q74" s="105">
        <v>13.043762224083842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13.214227880520008</v>
      </c>
      <c r="Y74" s="105">
        <v>13.86367196798656</v>
      </c>
      <c r="DA74" s="132" t="s">
        <v>4495</v>
      </c>
    </row>
    <row r="75" spans="1:105" ht="12" customHeight="1" x14ac:dyDescent="0.25">
      <c r="A75" s="108" t="s">
        <v>53</v>
      </c>
      <c r="B75" s="98"/>
      <c r="C75" s="99">
        <v>9.0947301760293691</v>
      </c>
      <c r="D75" s="99">
        <v>0</v>
      </c>
      <c r="E75" s="99">
        <v>0</v>
      </c>
      <c r="F75" s="99">
        <v>0</v>
      </c>
      <c r="G75" s="99">
        <v>0</v>
      </c>
      <c r="H75" s="99">
        <v>8.7146692415709754</v>
      </c>
      <c r="I75" s="99">
        <v>8.409300460157688</v>
      </c>
      <c r="J75" s="99">
        <v>7.4987088103453301</v>
      </c>
      <c r="K75" s="99">
        <v>7.9605855117806739</v>
      </c>
      <c r="L75" s="99">
        <v>0</v>
      </c>
      <c r="M75" s="99">
        <v>0</v>
      </c>
      <c r="N75" s="99">
        <v>0</v>
      </c>
      <c r="O75" s="99">
        <v>8.4993380507820717</v>
      </c>
      <c r="P75" s="99">
        <v>8.4800464950405434</v>
      </c>
      <c r="Q75" s="99">
        <v>9.327746872054492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10.104130458311593</v>
      </c>
      <c r="Y75" s="99">
        <v>10.638028932979786</v>
      </c>
      <c r="DA75" s="63" t="s">
        <v>4496</v>
      </c>
    </row>
    <row r="76" spans="1:105" ht="12" customHeight="1" x14ac:dyDescent="0.25">
      <c r="A76" s="108" t="s">
        <v>52</v>
      </c>
      <c r="B76" s="98"/>
      <c r="C76" s="99">
        <v>2.5034352657544767</v>
      </c>
      <c r="D76" s="99">
        <v>0</v>
      </c>
      <c r="E76" s="99">
        <v>0</v>
      </c>
      <c r="F76" s="99">
        <v>0</v>
      </c>
      <c r="G76" s="99">
        <v>0</v>
      </c>
      <c r="H76" s="99">
        <v>3.4054428203510265</v>
      </c>
      <c r="I76" s="99">
        <v>3.4084594723149984</v>
      </c>
      <c r="J76" s="99">
        <v>3.1196276441931605</v>
      </c>
      <c r="K76" s="99">
        <v>3.2572056846289517</v>
      </c>
      <c r="L76" s="99">
        <v>0</v>
      </c>
      <c r="M76" s="99">
        <v>0</v>
      </c>
      <c r="N76" s="99">
        <v>0</v>
      </c>
      <c r="O76" s="99">
        <v>3.6368516106144702</v>
      </c>
      <c r="P76" s="99">
        <v>3.6978903728046792</v>
      </c>
      <c r="Q76" s="99">
        <v>3.7160153520293502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3.1100974222084146</v>
      </c>
      <c r="Y76" s="99">
        <v>3.2256430350067706</v>
      </c>
      <c r="DA76" s="63" t="s">
        <v>4497</v>
      </c>
    </row>
    <row r="77" spans="1:105" ht="12" customHeight="1" x14ac:dyDescent="0.25">
      <c r="A77" s="121" t="s">
        <v>54</v>
      </c>
      <c r="B77" s="122"/>
      <c r="C77" s="123">
        <v>2.352039070362403</v>
      </c>
      <c r="D77" s="123">
        <v>0</v>
      </c>
      <c r="E77" s="123">
        <v>0</v>
      </c>
      <c r="F77" s="123">
        <v>0</v>
      </c>
      <c r="G77" s="123">
        <v>0</v>
      </c>
      <c r="H77" s="123">
        <v>2.1567911898040935</v>
      </c>
      <c r="I77" s="123">
        <v>1.8123009102543177</v>
      </c>
      <c r="J77" s="123">
        <v>2.6608104073606005</v>
      </c>
      <c r="K77" s="123">
        <v>3.203531764022777</v>
      </c>
      <c r="L77" s="123">
        <v>3.2408786478827873</v>
      </c>
      <c r="M77" s="123">
        <v>0</v>
      </c>
      <c r="N77" s="123">
        <v>0</v>
      </c>
      <c r="O77" s="123">
        <v>3.0627341386625679</v>
      </c>
      <c r="P77" s="123">
        <v>3.3220310138519391</v>
      </c>
      <c r="Q77" s="123">
        <v>3.6643856753298882</v>
      </c>
      <c r="R77" s="123">
        <v>0</v>
      </c>
      <c r="S77" s="123">
        <v>0</v>
      </c>
      <c r="T77" s="123">
        <v>0</v>
      </c>
      <c r="U77" s="123">
        <v>0</v>
      </c>
      <c r="V77" s="123">
        <v>0</v>
      </c>
      <c r="W77" s="123">
        <v>0</v>
      </c>
      <c r="X77" s="123">
        <v>4.0657840069329403</v>
      </c>
      <c r="Y77" s="123">
        <v>4.2651652939579341</v>
      </c>
      <c r="DA77" s="130" t="s">
        <v>4498</v>
      </c>
    </row>
    <row r="78" spans="1:105" ht="12" customHeight="1" x14ac:dyDescent="0.25">
      <c r="A78" s="97" t="s">
        <v>189</v>
      </c>
      <c r="B78" s="98"/>
      <c r="C78" s="99">
        <v>2.4532558917869127</v>
      </c>
      <c r="D78" s="99">
        <v>0</v>
      </c>
      <c r="E78" s="99">
        <v>0</v>
      </c>
      <c r="F78" s="99">
        <v>0</v>
      </c>
      <c r="G78" s="99">
        <v>0</v>
      </c>
      <c r="H78" s="99">
        <v>2.1576568836489431</v>
      </c>
      <c r="I78" s="99">
        <v>1.8068723425169091</v>
      </c>
      <c r="J78" s="99">
        <v>2.6859731695187512</v>
      </c>
      <c r="K78" s="99">
        <v>3.2380049111370828</v>
      </c>
      <c r="L78" s="99">
        <v>3.288140898976311</v>
      </c>
      <c r="M78" s="99">
        <v>0</v>
      </c>
      <c r="N78" s="99">
        <v>0</v>
      </c>
      <c r="O78" s="99">
        <v>3.0952059339835527</v>
      </c>
      <c r="P78" s="99">
        <v>3.3786927063563938</v>
      </c>
      <c r="Q78" s="99">
        <v>3.7347297274443236</v>
      </c>
      <c r="R78" s="99">
        <v>0</v>
      </c>
      <c r="S78" s="99">
        <v>0</v>
      </c>
      <c r="T78" s="99">
        <v>0</v>
      </c>
      <c r="U78" s="99">
        <v>0</v>
      </c>
      <c r="V78" s="99">
        <v>0</v>
      </c>
      <c r="W78" s="99">
        <v>0</v>
      </c>
      <c r="X78" s="99">
        <v>4.1101366422599419</v>
      </c>
      <c r="Y78" s="99">
        <v>4.3197828798169118</v>
      </c>
      <c r="DA78" s="63" t="s">
        <v>4499</v>
      </c>
    </row>
    <row r="79" spans="1:105" ht="12" customHeight="1" x14ac:dyDescent="0.25">
      <c r="A79" s="109" t="s">
        <v>120</v>
      </c>
      <c r="B79" s="33"/>
      <c r="C79" s="110">
        <v>1.7518410766521502</v>
      </c>
      <c r="D79" s="110">
        <v>0</v>
      </c>
      <c r="E79" s="110">
        <v>0</v>
      </c>
      <c r="F79" s="110">
        <v>0</v>
      </c>
      <c r="G79" s="110">
        <v>0</v>
      </c>
      <c r="H79" s="110">
        <v>2.1031181714234282</v>
      </c>
      <c r="I79" s="110">
        <v>2.0656637356379819</v>
      </c>
      <c r="J79" s="110">
        <v>1.9147098399967584</v>
      </c>
      <c r="K79" s="110">
        <v>2.1176276299221257</v>
      </c>
      <c r="L79" s="110">
        <v>2.3428958771058435</v>
      </c>
      <c r="M79" s="110">
        <v>0</v>
      </c>
      <c r="N79" s="110">
        <v>0</v>
      </c>
      <c r="O79" s="110">
        <v>2.5648332770741247</v>
      </c>
      <c r="P79" s="110">
        <v>2.5937209662946743</v>
      </c>
      <c r="Q79" s="110">
        <v>2.7850850238994531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2.9200075943186903</v>
      </c>
      <c r="Y79" s="110">
        <v>3.0240277394384165</v>
      </c>
      <c r="DA79" s="60" t="s">
        <v>4500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229.22619258566598</v>
      </c>
      <c r="D81" s="118">
        <f t="shared" si="28"/>
        <v>230.31921434863747</v>
      </c>
      <c r="E81" s="118">
        <f t="shared" si="28"/>
        <v>230.88368935241039</v>
      </c>
      <c r="F81" s="118">
        <f t="shared" si="28"/>
        <v>222.54086062693818</v>
      </c>
      <c r="G81" s="118">
        <f t="shared" si="28"/>
        <v>239.61109278020865</v>
      </c>
      <c r="H81" s="118">
        <f t="shared" si="28"/>
        <v>221.08585129402059</v>
      </c>
      <c r="I81" s="118">
        <f t="shared" si="28"/>
        <v>213.06826713904317</v>
      </c>
      <c r="J81" s="118">
        <f t="shared" si="28"/>
        <v>209.36110906985627</v>
      </c>
      <c r="K81" s="118">
        <f t="shared" si="28"/>
        <v>193.05018778240003</v>
      </c>
      <c r="L81" s="118">
        <f t="shared" si="28"/>
        <v>172.30629372719392</v>
      </c>
      <c r="M81" s="118">
        <f t="shared" si="28"/>
        <v>256.02482804668841</v>
      </c>
      <c r="N81" s="118">
        <f t="shared" si="28"/>
        <v>237.10665253527785</v>
      </c>
      <c r="O81" s="118">
        <f t="shared" si="28"/>
        <v>189.13263054932693</v>
      </c>
      <c r="P81" s="118">
        <f t="shared" si="28"/>
        <v>0</v>
      </c>
      <c r="Q81" s="118">
        <f t="shared" si="28"/>
        <v>173.4577644328966</v>
      </c>
      <c r="R81" s="118">
        <f t="shared" ref="R81:V81" si="29">R82+R85+R87+R100</f>
        <v>170.84605446891254</v>
      </c>
      <c r="S81" s="118">
        <f t="shared" si="29"/>
        <v>166.05014028696007</v>
      </c>
      <c r="T81" s="118">
        <f t="shared" si="29"/>
        <v>139.15367075841425</v>
      </c>
      <c r="U81" s="118">
        <f t="shared" si="29"/>
        <v>128.86353142275681</v>
      </c>
      <c r="V81" s="118">
        <f t="shared" si="29"/>
        <v>130.79642792935306</v>
      </c>
      <c r="W81" s="118">
        <f t="shared" ref="W81:Y81" si="30">W82+W85+W87+W100</f>
        <v>124.14732198168302</v>
      </c>
      <c r="X81" s="118">
        <f t="shared" si="30"/>
        <v>105.43648440833744</v>
      </c>
      <c r="Y81" s="118">
        <f t="shared" si="30"/>
        <v>94.650834324451822</v>
      </c>
      <c r="DA81" s="129" t="s">
        <v>4501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213.49023908177608</v>
      </c>
      <c r="D82" s="123">
        <f t="shared" si="31"/>
        <v>214.45889046451353</v>
      </c>
      <c r="E82" s="123">
        <f t="shared" si="31"/>
        <v>215.18638145693384</v>
      </c>
      <c r="F82" s="123">
        <f t="shared" si="31"/>
        <v>206.85687585524576</v>
      </c>
      <c r="G82" s="123">
        <f t="shared" si="31"/>
        <v>223.27199282898565</v>
      </c>
      <c r="H82" s="123">
        <f t="shared" si="31"/>
        <v>205.40346051774497</v>
      </c>
      <c r="I82" s="123">
        <f t="shared" si="31"/>
        <v>197.60014515273846</v>
      </c>
      <c r="J82" s="123">
        <f t="shared" si="31"/>
        <v>194.77671764584406</v>
      </c>
      <c r="K82" s="123">
        <f t="shared" si="31"/>
        <v>178.79661406514396</v>
      </c>
      <c r="L82" s="123">
        <f t="shared" si="31"/>
        <v>160.78074648727863</v>
      </c>
      <c r="M82" s="123">
        <f t="shared" si="31"/>
        <v>238.49960129386622</v>
      </c>
      <c r="N82" s="123">
        <f t="shared" si="31"/>
        <v>220.9987686285493</v>
      </c>
      <c r="O82" s="123">
        <f t="shared" si="31"/>
        <v>173.94165456326317</v>
      </c>
      <c r="P82" s="123">
        <f t="shared" si="31"/>
        <v>0</v>
      </c>
      <c r="Q82" s="123">
        <f t="shared" si="31"/>
        <v>156.4009151237332</v>
      </c>
      <c r="R82" s="123">
        <f t="shared" ref="R82:V82" si="32">SUM(R83:R84)</f>
        <v>152.69486078295992</v>
      </c>
      <c r="S82" s="123">
        <f t="shared" si="32"/>
        <v>148.58796129768101</v>
      </c>
      <c r="T82" s="123">
        <f t="shared" si="32"/>
        <v>122.10859241985055</v>
      </c>
      <c r="U82" s="123">
        <f t="shared" si="32"/>
        <v>112.0576982005955</v>
      </c>
      <c r="V82" s="123">
        <f t="shared" si="32"/>
        <v>113.91679247429994</v>
      </c>
      <c r="W82" s="123">
        <f t="shared" ref="W82:Y82" si="33">SUM(W83:W84)</f>
        <v>107.00941176210017</v>
      </c>
      <c r="X82" s="123">
        <f t="shared" si="33"/>
        <v>88.511486295836079</v>
      </c>
      <c r="Y82" s="123">
        <f t="shared" si="33"/>
        <v>77.367460983764161</v>
      </c>
      <c r="DA82" s="130" t="s">
        <v>4502</v>
      </c>
    </row>
    <row r="83" spans="1:105" ht="12" customHeight="1" x14ac:dyDescent="0.25">
      <c r="A83" s="97" t="s">
        <v>199</v>
      </c>
      <c r="B83" s="98"/>
      <c r="C83" s="99">
        <v>212.39842852611488</v>
      </c>
      <c r="D83" s="99">
        <v>213.37004423268002</v>
      </c>
      <c r="E83" s="99">
        <v>214.09787115552609</v>
      </c>
      <c r="F83" s="99">
        <v>205.82308850546355</v>
      </c>
      <c r="G83" s="99">
        <v>222.14419873835038</v>
      </c>
      <c r="H83" s="99">
        <v>204.37548261626281</v>
      </c>
      <c r="I83" s="99">
        <v>196.61444206893933</v>
      </c>
      <c r="J83" s="99">
        <v>193.801970356064</v>
      </c>
      <c r="K83" s="99">
        <v>177.90322711758779</v>
      </c>
      <c r="L83" s="99">
        <v>159.96803478630193</v>
      </c>
      <c r="M83" s="99">
        <v>237.29130240335354</v>
      </c>
      <c r="N83" s="99">
        <v>219.87056200439147</v>
      </c>
      <c r="O83" s="99">
        <v>173.06377554247371</v>
      </c>
      <c r="P83" s="99">
        <v>0</v>
      </c>
      <c r="Q83" s="99">
        <v>155.61513654231524</v>
      </c>
      <c r="R83" s="99">
        <v>151.92095510924412</v>
      </c>
      <c r="S83" s="99">
        <v>147.83103512769773</v>
      </c>
      <c r="T83" s="99">
        <v>121.47802877042994</v>
      </c>
      <c r="U83" s="99">
        <v>111.468631538408</v>
      </c>
      <c r="V83" s="99">
        <v>113.31045507604939</v>
      </c>
      <c r="W83" s="99">
        <v>106.43332404642373</v>
      </c>
      <c r="X83" s="99">
        <v>88.029313472669926</v>
      </c>
      <c r="Y83" s="99">
        <v>76.942081416339704</v>
      </c>
      <c r="DA83" s="63" t="s">
        <v>4503</v>
      </c>
    </row>
    <row r="84" spans="1:105" ht="12" customHeight="1" x14ac:dyDescent="0.25">
      <c r="A84" s="97" t="s">
        <v>53</v>
      </c>
      <c r="B84" s="98"/>
      <c r="C84" s="99">
        <v>1.0918105556612061</v>
      </c>
      <c r="D84" s="99">
        <v>1.0888462318335035</v>
      </c>
      <c r="E84" s="99">
        <v>1.0885103014077639</v>
      </c>
      <c r="F84" s="99">
        <v>1.0337873497822041</v>
      </c>
      <c r="G84" s="99">
        <v>1.1277940906352695</v>
      </c>
      <c r="H84" s="99">
        <v>1.0279779014821495</v>
      </c>
      <c r="I84" s="99">
        <v>0.98570308379914762</v>
      </c>
      <c r="J84" s="99">
        <v>0.97474728978005754</v>
      </c>
      <c r="K84" s="99">
        <v>0.89338694755616499</v>
      </c>
      <c r="L84" s="99">
        <v>0.81271170097670586</v>
      </c>
      <c r="M84" s="99">
        <v>1.2082988905126912</v>
      </c>
      <c r="N84" s="99">
        <v>1.1282066241578192</v>
      </c>
      <c r="O84" s="99">
        <v>0.87787902078946412</v>
      </c>
      <c r="P84" s="99">
        <v>0</v>
      </c>
      <c r="Q84" s="99">
        <v>0.78577858141794765</v>
      </c>
      <c r="R84" s="99">
        <v>0.77390567371580687</v>
      </c>
      <c r="S84" s="99">
        <v>0.75692616998327023</v>
      </c>
      <c r="T84" s="99">
        <v>0.63056364942061038</v>
      </c>
      <c r="U84" s="99">
        <v>0.58906666218749559</v>
      </c>
      <c r="V84" s="99">
        <v>0.60633739825054289</v>
      </c>
      <c r="W84" s="99">
        <v>0.57608771567643569</v>
      </c>
      <c r="X84" s="99">
        <v>0.48217282316615406</v>
      </c>
      <c r="Y84" s="99">
        <v>0.4253795674244622</v>
      </c>
      <c r="DA84" s="63" t="s">
        <v>4504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4.2823341933504377E-3</v>
      </c>
      <c r="D85" s="123">
        <f t="shared" si="34"/>
        <v>4.036108021454249E-3</v>
      </c>
      <c r="E85" s="123">
        <f t="shared" si="34"/>
        <v>4.1993817378699408E-3</v>
      </c>
      <c r="F85" s="123">
        <f t="shared" si="34"/>
        <v>5.5063089816227871E-3</v>
      </c>
      <c r="G85" s="123">
        <f t="shared" si="34"/>
        <v>1.0558167482566756E-2</v>
      </c>
      <c r="H85" s="123">
        <f t="shared" si="34"/>
        <v>1.3227802932561893E-2</v>
      </c>
      <c r="I85" s="123">
        <f t="shared" si="34"/>
        <v>1.1196337757418207E-2</v>
      </c>
      <c r="J85" s="123">
        <f t="shared" si="34"/>
        <v>2.7780871847809746E-3</v>
      </c>
      <c r="K85" s="123">
        <f t="shared" si="34"/>
        <v>7.5363448173122937E-3</v>
      </c>
      <c r="L85" s="123">
        <f t="shared" si="34"/>
        <v>1.874662851133797E-2</v>
      </c>
      <c r="M85" s="123">
        <f t="shared" si="34"/>
        <v>1.3543880456700002E-2</v>
      </c>
      <c r="N85" s="123">
        <f t="shared" si="34"/>
        <v>1.9348897660427203E-2</v>
      </c>
      <c r="O85" s="123">
        <f t="shared" si="34"/>
        <v>1.0270838994457665E-2</v>
      </c>
      <c r="P85" s="123">
        <f t="shared" si="34"/>
        <v>0</v>
      </c>
      <c r="Q85" s="123">
        <f t="shared" si="34"/>
        <v>9.2442269854956325E-3</v>
      </c>
      <c r="R85" s="123">
        <f t="shared" si="34"/>
        <v>6.1274027205562073E-3</v>
      </c>
      <c r="S85" s="123">
        <f t="shared" si="34"/>
        <v>1.4457047459663523E-2</v>
      </c>
      <c r="T85" s="123">
        <f t="shared" si="34"/>
        <v>7.5453415705365326E-3</v>
      </c>
      <c r="U85" s="123">
        <f t="shared" si="34"/>
        <v>1.2160345887442092E-2</v>
      </c>
      <c r="V85" s="123">
        <f t="shared" si="34"/>
        <v>2.3176961511916453E-2</v>
      </c>
      <c r="W85" s="123">
        <f t="shared" si="34"/>
        <v>5.2957570232590474E-3</v>
      </c>
      <c r="X85" s="123">
        <f t="shared" si="34"/>
        <v>6.8469718857257769E-3</v>
      </c>
      <c r="Y85" s="123">
        <f t="shared" si="34"/>
        <v>2.6988683423009351E-3</v>
      </c>
      <c r="DA85" s="130" t="s">
        <v>4505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4.2823341933504377E-3</v>
      </c>
      <c r="D86" s="99">
        <f>RES_hhdet_in_fech!D86/RES_summary!D$21</f>
        <v>4.036108021454249E-3</v>
      </c>
      <c r="E86" s="99">
        <f>RES_hhdet_in_fech!E86/RES_summary!E$21</f>
        <v>4.1993817378699408E-3</v>
      </c>
      <c r="F86" s="99">
        <f>RES_hhdet_in_fech!F86/RES_summary!F$21</f>
        <v>5.5063089816227871E-3</v>
      </c>
      <c r="G86" s="99">
        <f>RES_hhdet_in_fech!G86/RES_summary!G$21</f>
        <v>1.0558167482566756E-2</v>
      </c>
      <c r="H86" s="99">
        <f>RES_hhdet_in_fech!H86/RES_summary!H$21</f>
        <v>1.3227802932561893E-2</v>
      </c>
      <c r="I86" s="99">
        <f>RES_hhdet_in_fech!I86/RES_summary!I$21</f>
        <v>1.1196337757418207E-2</v>
      </c>
      <c r="J86" s="99">
        <f>RES_hhdet_in_fech!J86/RES_summary!J$21</f>
        <v>2.7780871847809746E-3</v>
      </c>
      <c r="K86" s="99">
        <f>RES_hhdet_in_fech!K86/RES_summary!K$21</f>
        <v>7.5363448173122937E-3</v>
      </c>
      <c r="L86" s="99">
        <f>RES_hhdet_in_fech!L86/RES_summary!L$21</f>
        <v>1.874662851133797E-2</v>
      </c>
      <c r="M86" s="99">
        <f>RES_hhdet_in_fech!M86/RES_summary!M$21</f>
        <v>1.3543880456700002E-2</v>
      </c>
      <c r="N86" s="99">
        <f>RES_hhdet_in_fech!N86/RES_summary!N$21</f>
        <v>1.9348897660427203E-2</v>
      </c>
      <c r="O86" s="99">
        <f>RES_hhdet_in_fech!O86/RES_summary!O$21</f>
        <v>1.0270838994457665E-2</v>
      </c>
      <c r="P86" s="99">
        <f>RES_hhdet_in_fech!P86/RES_summary!P$21</f>
        <v>0</v>
      </c>
      <c r="Q86" s="99">
        <f>RES_hhdet_in_fech!Q86/RES_summary!Q$21</f>
        <v>9.2442269854956325E-3</v>
      </c>
      <c r="R86" s="99">
        <f>RES_hhdet_in_fech!R86/RES_summary!R$21</f>
        <v>6.1274027205562073E-3</v>
      </c>
      <c r="S86" s="99">
        <f>RES_hhdet_in_fech!S86/RES_summary!S$21</f>
        <v>1.4457047459663523E-2</v>
      </c>
      <c r="T86" s="99">
        <f>RES_hhdet_in_fech!T86/RES_summary!T$21</f>
        <v>7.5453415705365326E-3</v>
      </c>
      <c r="U86" s="99">
        <f>RES_hhdet_in_fech!U86/RES_summary!U$21</f>
        <v>1.2160345887442092E-2</v>
      </c>
      <c r="V86" s="99">
        <f>RES_hhdet_in_fech!V86/RES_summary!V$21</f>
        <v>2.3176961511916453E-2</v>
      </c>
      <c r="W86" s="99">
        <f>RES_hhdet_in_fech!W86/RES_summary!W$21</f>
        <v>5.2957570232590474E-3</v>
      </c>
      <c r="X86" s="99">
        <f>RES_hhdet_in_fech!X86/RES_summary!X$21</f>
        <v>6.8469718857257769E-3</v>
      </c>
      <c r="Y86" s="99">
        <f>RES_hhdet_in_fech!Y86/RES_summary!Y$21</f>
        <v>2.6988683423009351E-3</v>
      </c>
      <c r="DA86" s="63" t="s">
        <v>4506</v>
      </c>
    </row>
    <row r="87" spans="1:105" ht="12" customHeight="1" x14ac:dyDescent="0.25">
      <c r="A87" s="121" t="s">
        <v>55</v>
      </c>
      <c r="B87" s="122"/>
      <c r="C87" s="123">
        <v>13.979830093044388</v>
      </c>
      <c r="D87" s="123">
        <v>14.078567158820757</v>
      </c>
      <c r="E87" s="123">
        <v>13.851106606744036</v>
      </c>
      <c r="F87" s="123">
        <v>13.75622132646752</v>
      </c>
      <c r="G87" s="123">
        <v>14.283374477309188</v>
      </c>
      <c r="H87" s="123">
        <v>13.566044801919624</v>
      </c>
      <c r="I87" s="123">
        <v>13.391261912909332</v>
      </c>
      <c r="J87" s="123">
        <v>12.666903496830663</v>
      </c>
      <c r="K87" s="123">
        <v>12.128409742516645</v>
      </c>
      <c r="L87" s="123">
        <v>9.1639047342981144</v>
      </c>
      <c r="M87" s="123">
        <v>15.158319717666302</v>
      </c>
      <c r="N87" s="123">
        <v>13.706138393034085</v>
      </c>
      <c r="O87" s="123">
        <v>12.615871869995207</v>
      </c>
      <c r="P87" s="123">
        <v>0</v>
      </c>
      <c r="Q87" s="123">
        <v>14.262520058278447</v>
      </c>
      <c r="R87" s="123">
        <v>15.333247825520477</v>
      </c>
      <c r="S87" s="123">
        <v>14.436299806602229</v>
      </c>
      <c r="T87" s="123">
        <v>13.920517617378573</v>
      </c>
      <c r="U87" s="123">
        <v>13.695490443796754</v>
      </c>
      <c r="V87" s="123">
        <v>13.841758388619947</v>
      </c>
      <c r="W87" s="123">
        <v>14.083658133254318</v>
      </c>
      <c r="X87" s="123">
        <v>13.998143546296937</v>
      </c>
      <c r="Y87" s="123">
        <v>14.256646732906939</v>
      </c>
      <c r="DA87" s="130" t="s">
        <v>4507</v>
      </c>
    </row>
    <row r="88" spans="1:105" ht="12" customHeight="1" x14ac:dyDescent="0.25">
      <c r="A88" s="97" t="s">
        <v>132</v>
      </c>
      <c r="B88" s="98"/>
      <c r="C88" s="99">
        <v>14.065950634127027</v>
      </c>
      <c r="D88" s="99">
        <v>14.157085623099631</v>
      </c>
      <c r="E88" s="99">
        <v>13.92131166929577</v>
      </c>
      <c r="F88" s="99">
        <v>13.824842154798423</v>
      </c>
      <c r="G88" s="99">
        <v>14.354830378181155</v>
      </c>
      <c r="H88" s="99">
        <v>13.542999085139082</v>
      </c>
      <c r="I88" s="99">
        <v>13.44341987272054</v>
      </c>
      <c r="J88" s="99">
        <v>12.729580307403532</v>
      </c>
      <c r="K88" s="99">
        <v>12.073176149166423</v>
      </c>
      <c r="L88" s="99">
        <v>8.8660507168365967</v>
      </c>
      <c r="M88" s="99">
        <v>15.286284019762933</v>
      </c>
      <c r="N88" s="99">
        <v>13.763182941912151</v>
      </c>
      <c r="O88" s="99">
        <v>12.498613376027732</v>
      </c>
      <c r="P88" s="99">
        <v>0</v>
      </c>
      <c r="Q88" s="99">
        <v>14.426888058287853</v>
      </c>
      <c r="R88" s="99">
        <v>15.170820368964637</v>
      </c>
      <c r="S88" s="99">
        <v>14.470641520615066</v>
      </c>
      <c r="T88" s="99">
        <v>13.58654844515384</v>
      </c>
      <c r="U88" s="99">
        <v>13.558374363158833</v>
      </c>
      <c r="V88" s="99">
        <v>13.854472957844818</v>
      </c>
      <c r="W88" s="99">
        <v>14.071312988838935</v>
      </c>
      <c r="X88" s="99">
        <v>13.999675262370538</v>
      </c>
      <c r="Y88" s="99">
        <v>14.246612701711374</v>
      </c>
      <c r="DA88" s="63" t="s">
        <v>4508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12.286298813868516</v>
      </c>
      <c r="E89" s="99">
        <v>11.97879637496866</v>
      </c>
      <c r="F89" s="99">
        <v>11.981609181615177</v>
      </c>
      <c r="G89" s="99">
        <v>12.19397266118933</v>
      </c>
      <c r="H89" s="99">
        <v>11.686238304946452</v>
      </c>
      <c r="I89" s="99">
        <v>11.639791494900022</v>
      </c>
      <c r="J89" s="99">
        <v>11.071162486801306</v>
      </c>
      <c r="K89" s="99">
        <v>10.578741493263269</v>
      </c>
      <c r="L89" s="99">
        <v>0</v>
      </c>
      <c r="M89" s="99">
        <v>13.435499267844913</v>
      </c>
      <c r="N89" s="99">
        <v>12.139306246955613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13.022421472031979</v>
      </c>
      <c r="W89" s="99">
        <v>13.353117226181089</v>
      </c>
      <c r="X89" s="99">
        <v>13.335598195685328</v>
      </c>
      <c r="Y89" s="99">
        <v>13.611508023299017</v>
      </c>
      <c r="DA89" s="63" t="s">
        <v>4509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9.6861697119505568</v>
      </c>
      <c r="E90" s="102">
        <v>9.1243916424636584</v>
      </c>
      <c r="F90" s="102">
        <v>9.1149922734776574</v>
      </c>
      <c r="G90" s="102">
        <v>8.6320353450226666</v>
      </c>
      <c r="H90" s="102">
        <v>8.4401311822037126</v>
      </c>
      <c r="I90" s="102">
        <v>8.2768762315462237</v>
      </c>
      <c r="J90" s="102">
        <v>7.7745822986502571</v>
      </c>
      <c r="K90" s="102">
        <v>7.4276237042860762</v>
      </c>
      <c r="L90" s="102">
        <v>0</v>
      </c>
      <c r="M90" s="102">
        <v>9.0200846222888575</v>
      </c>
      <c r="N90" s="102">
        <v>8.0612639550070035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9.5139388146802393</v>
      </c>
      <c r="W90" s="102">
        <v>10.134540503605187</v>
      </c>
      <c r="X90" s="102">
        <v>10.148740336877804</v>
      </c>
      <c r="Y90" s="102">
        <v>10.410927562053592</v>
      </c>
      <c r="DA90" s="131" t="s">
        <v>4510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2.6001291019179584</v>
      </c>
      <c r="E91" s="105">
        <v>2.8544047325050039</v>
      </c>
      <c r="F91" s="105">
        <v>2.8666169081375212</v>
      </c>
      <c r="G91" s="105">
        <v>3.5619373161666608</v>
      </c>
      <c r="H91" s="105">
        <v>3.2461071227427385</v>
      </c>
      <c r="I91" s="105">
        <v>3.3629152633537998</v>
      </c>
      <c r="J91" s="105">
        <v>3.2965801881510499</v>
      </c>
      <c r="K91" s="105">
        <v>3.1511177889771917</v>
      </c>
      <c r="L91" s="105">
        <v>0</v>
      </c>
      <c r="M91" s="105">
        <v>4.4154146455560541</v>
      </c>
      <c r="N91" s="105">
        <v>4.078042291948611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3.5084826573517414</v>
      </c>
      <c r="W91" s="105">
        <v>3.2185767225758988</v>
      </c>
      <c r="X91" s="105">
        <v>3.1868578588075231</v>
      </c>
      <c r="Y91" s="105">
        <v>3.2005804612454245</v>
      </c>
      <c r="DA91" s="132" t="s">
        <v>4511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11.445173229307274</v>
      </c>
      <c r="E92" s="102">
        <v>13.303859010633289</v>
      </c>
      <c r="F92" s="102">
        <v>10.468909092784569</v>
      </c>
      <c r="G92" s="102">
        <v>13.203243227640021</v>
      </c>
      <c r="H92" s="102">
        <v>12.055342409623329</v>
      </c>
      <c r="I92" s="102">
        <v>12.769371524693193</v>
      </c>
      <c r="J92" s="102">
        <v>11.438526950046228</v>
      </c>
      <c r="K92" s="102">
        <v>11.692665369566065</v>
      </c>
      <c r="L92" s="102">
        <v>11.507083938796711</v>
      </c>
      <c r="M92" s="102">
        <v>12.188857260410742</v>
      </c>
      <c r="N92" s="102">
        <v>10.70742458167828</v>
      </c>
      <c r="O92" s="102">
        <v>11.000889279468376</v>
      </c>
      <c r="P92" s="102">
        <v>0</v>
      </c>
      <c r="Q92" s="102">
        <v>10.902366769301052</v>
      </c>
      <c r="R92" s="102">
        <v>12.62789814380111</v>
      </c>
      <c r="S92" s="102">
        <v>13.043610725417166</v>
      </c>
      <c r="T92" s="102">
        <v>12.604181718732981</v>
      </c>
      <c r="U92" s="102">
        <v>12.504104829593217</v>
      </c>
      <c r="V92" s="102">
        <v>11.54517130967939</v>
      </c>
      <c r="W92" s="102">
        <v>12.445281026579444</v>
      </c>
      <c r="X92" s="102">
        <v>0</v>
      </c>
      <c r="Y92" s="102">
        <v>13.736072745154056</v>
      </c>
      <c r="DA92" s="131" t="s">
        <v>4512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4513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4514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4515</v>
      </c>
    </row>
    <row r="96" spans="1:105" ht="12" customHeight="1" x14ac:dyDescent="0.25">
      <c r="A96" s="106" t="s">
        <v>122</v>
      </c>
      <c r="B96" s="101"/>
      <c r="C96" s="102">
        <v>13.019991772211123</v>
      </c>
      <c r="D96" s="102">
        <v>12.90090882008387</v>
      </c>
      <c r="E96" s="102">
        <v>12.959021942041488</v>
      </c>
      <c r="F96" s="102">
        <v>13.054402355648126</v>
      </c>
      <c r="G96" s="102">
        <v>13.755208347455124</v>
      </c>
      <c r="H96" s="102">
        <v>13.981947088389663</v>
      </c>
      <c r="I96" s="102">
        <v>13.659430051925057</v>
      </c>
      <c r="J96" s="102">
        <v>12.285460594899115</v>
      </c>
      <c r="K96" s="102">
        <v>12.940569485689711</v>
      </c>
      <c r="L96" s="102">
        <v>13.216245932034022</v>
      </c>
      <c r="M96" s="102">
        <v>13.577005402595216</v>
      </c>
      <c r="N96" s="102">
        <v>13.183471893212609</v>
      </c>
      <c r="O96" s="102">
        <v>13.786528052228064</v>
      </c>
      <c r="P96" s="102">
        <v>0</v>
      </c>
      <c r="Q96" s="102">
        <v>14.433035675214727</v>
      </c>
      <c r="R96" s="102">
        <v>15.696348538569289</v>
      </c>
      <c r="S96" s="102">
        <v>14.49748457744559</v>
      </c>
      <c r="T96" s="102">
        <v>15.135983990378069</v>
      </c>
      <c r="U96" s="102">
        <v>14.782300002163279</v>
      </c>
      <c r="V96" s="102">
        <v>13.656277682991053</v>
      </c>
      <c r="W96" s="102">
        <v>14.786665105651243</v>
      </c>
      <c r="X96" s="102">
        <v>0</v>
      </c>
      <c r="Y96" s="102">
        <v>14.550474464818839</v>
      </c>
      <c r="DA96" s="131" t="s">
        <v>4516</v>
      </c>
    </row>
    <row r="97" spans="1:105" ht="12" customHeight="1" x14ac:dyDescent="0.25">
      <c r="A97" s="107" t="s">
        <v>121</v>
      </c>
      <c r="B97" s="104"/>
      <c r="C97" s="105">
        <v>11.598165441783841</v>
      </c>
      <c r="D97" s="105">
        <v>11.43159003979458</v>
      </c>
      <c r="E97" s="105">
        <v>11.356105113822411</v>
      </c>
      <c r="F97" s="105">
        <v>11.465294723225689</v>
      </c>
      <c r="G97" s="105">
        <v>11.80597901567541</v>
      </c>
      <c r="H97" s="105">
        <v>12.120112061922006</v>
      </c>
      <c r="I97" s="105">
        <v>11.817759932472688</v>
      </c>
      <c r="J97" s="105">
        <v>10.61833645453849</v>
      </c>
      <c r="K97" s="105">
        <v>11.217791196409628</v>
      </c>
      <c r="L97" s="105">
        <v>11.401066600520673</v>
      </c>
      <c r="M97" s="105">
        <v>11.69801453431751</v>
      </c>
      <c r="N97" s="105">
        <v>11.394449066392792</v>
      </c>
      <c r="O97" s="105">
        <v>12.136189661396545</v>
      </c>
      <c r="P97" s="105">
        <v>0</v>
      </c>
      <c r="Q97" s="105">
        <v>13.043762224083842</v>
      </c>
      <c r="R97" s="105">
        <v>14.383691420042403</v>
      </c>
      <c r="S97" s="105">
        <v>13.276944446304476</v>
      </c>
      <c r="T97" s="105">
        <v>14.019894149195352</v>
      </c>
      <c r="U97" s="105">
        <v>13.763562192164123</v>
      </c>
      <c r="V97" s="105">
        <v>12.756836248290263</v>
      </c>
      <c r="W97" s="105">
        <v>13.964626748889875</v>
      </c>
      <c r="X97" s="105">
        <v>0</v>
      </c>
      <c r="Y97" s="105">
        <v>13.86367196798656</v>
      </c>
      <c r="DA97" s="132" t="s">
        <v>4517</v>
      </c>
    </row>
    <row r="98" spans="1:105" ht="12" customHeight="1" x14ac:dyDescent="0.25">
      <c r="A98" s="108" t="s">
        <v>53</v>
      </c>
      <c r="B98" s="98"/>
      <c r="C98" s="99">
        <v>9.0947301760293655</v>
      </c>
      <c r="D98" s="99">
        <v>8.8267354846733106</v>
      </c>
      <c r="E98" s="99">
        <v>8.4938114995053855</v>
      </c>
      <c r="F98" s="99">
        <v>8.6069287918894126</v>
      </c>
      <c r="G98" s="99">
        <v>8.2712798694538918</v>
      </c>
      <c r="H98" s="99">
        <v>8.7146692415709772</v>
      </c>
      <c r="I98" s="99">
        <v>8.4093004601576897</v>
      </c>
      <c r="J98" s="99">
        <v>7.4987088103453301</v>
      </c>
      <c r="K98" s="99">
        <v>7.9605855117806739</v>
      </c>
      <c r="L98" s="99">
        <v>7.9231042319926592</v>
      </c>
      <c r="M98" s="99">
        <v>8.0030455048298261</v>
      </c>
      <c r="N98" s="99">
        <v>7.7175388980098036</v>
      </c>
      <c r="O98" s="99">
        <v>8.4993380507820735</v>
      </c>
      <c r="P98" s="99">
        <v>0</v>
      </c>
      <c r="Q98" s="99">
        <v>9.327746872054492</v>
      </c>
      <c r="R98" s="99">
        <v>10.636840713134387</v>
      </c>
      <c r="S98" s="99">
        <v>9.5636100517000973</v>
      </c>
      <c r="T98" s="99">
        <v>10.393617506593497</v>
      </c>
      <c r="U98" s="99">
        <v>10.218101265632951</v>
      </c>
      <c r="V98" s="99">
        <v>9.3929274470568505</v>
      </c>
      <c r="W98" s="99">
        <v>10.666163669761088</v>
      </c>
      <c r="X98" s="99">
        <v>0</v>
      </c>
      <c r="Y98" s="99">
        <v>10.638028932979788</v>
      </c>
      <c r="DA98" s="63" t="s">
        <v>4518</v>
      </c>
    </row>
    <row r="99" spans="1:105" ht="12" customHeight="1" x14ac:dyDescent="0.25">
      <c r="A99" s="108" t="s">
        <v>52</v>
      </c>
      <c r="B99" s="98"/>
      <c r="C99" s="99">
        <v>2.5034352657544767</v>
      </c>
      <c r="D99" s="99">
        <v>2.6048545551212698</v>
      </c>
      <c r="E99" s="99">
        <v>2.862293614317025</v>
      </c>
      <c r="F99" s="99">
        <v>2.858365931336273</v>
      </c>
      <c r="G99" s="99">
        <v>3.5346991462215178</v>
      </c>
      <c r="H99" s="99">
        <v>3.4054428203510265</v>
      </c>
      <c r="I99" s="99">
        <v>3.4084594723150001</v>
      </c>
      <c r="J99" s="99">
        <v>3.1196276441931596</v>
      </c>
      <c r="K99" s="99">
        <v>3.257205684628953</v>
      </c>
      <c r="L99" s="99">
        <v>3.4779623685280132</v>
      </c>
      <c r="M99" s="99">
        <v>3.6949690294876825</v>
      </c>
      <c r="N99" s="99">
        <v>3.6769101683829892</v>
      </c>
      <c r="O99" s="99">
        <v>3.6368516106144715</v>
      </c>
      <c r="P99" s="99">
        <v>0</v>
      </c>
      <c r="Q99" s="99">
        <v>3.7160153520293497</v>
      </c>
      <c r="R99" s="99">
        <v>3.746850706908019</v>
      </c>
      <c r="S99" s="99">
        <v>3.7133343946043795</v>
      </c>
      <c r="T99" s="99">
        <v>3.6262766426018551</v>
      </c>
      <c r="U99" s="99">
        <v>3.545460926531173</v>
      </c>
      <c r="V99" s="99">
        <v>3.3639088012334106</v>
      </c>
      <c r="W99" s="99">
        <v>3.2984630791287897</v>
      </c>
      <c r="X99" s="99">
        <v>0</v>
      </c>
      <c r="Y99" s="99">
        <v>3.2256430350067693</v>
      </c>
      <c r="DA99" s="63" t="s">
        <v>4519</v>
      </c>
    </row>
    <row r="100" spans="1:105" ht="12" customHeight="1" x14ac:dyDescent="0.25">
      <c r="A100" s="121" t="s">
        <v>54</v>
      </c>
      <c r="B100" s="122"/>
      <c r="C100" s="123">
        <v>1.7518410766521504</v>
      </c>
      <c r="D100" s="123">
        <v>1.777720617281715</v>
      </c>
      <c r="E100" s="123">
        <v>1.8420019069946478</v>
      </c>
      <c r="F100" s="123">
        <v>1.9222571362432939</v>
      </c>
      <c r="G100" s="123">
        <v>2.0451673064312392</v>
      </c>
      <c r="H100" s="123">
        <v>2.1031181714234282</v>
      </c>
      <c r="I100" s="123">
        <v>2.0656637356379819</v>
      </c>
      <c r="J100" s="123">
        <v>1.914709839996759</v>
      </c>
      <c r="K100" s="123">
        <v>2.1176276299221253</v>
      </c>
      <c r="L100" s="123">
        <v>2.3428958771058435</v>
      </c>
      <c r="M100" s="123">
        <v>2.3533631546991765</v>
      </c>
      <c r="N100" s="123">
        <v>2.3823966160340508</v>
      </c>
      <c r="O100" s="123">
        <v>2.5648332770741256</v>
      </c>
      <c r="P100" s="123">
        <v>0</v>
      </c>
      <c r="Q100" s="123">
        <v>2.7850850238994527</v>
      </c>
      <c r="R100" s="123">
        <v>2.8118184577115906</v>
      </c>
      <c r="S100" s="123">
        <v>3.0114221352171691</v>
      </c>
      <c r="T100" s="123">
        <v>3.1170153796145907</v>
      </c>
      <c r="U100" s="123">
        <v>3.0981824324771248</v>
      </c>
      <c r="V100" s="123">
        <v>3.0147001049212463</v>
      </c>
      <c r="W100" s="123">
        <v>3.0489563293052635</v>
      </c>
      <c r="X100" s="123">
        <v>2.9200075943186898</v>
      </c>
      <c r="Y100" s="123">
        <v>3.0240277394384161</v>
      </c>
      <c r="DA100" s="130" t="s">
        <v>4520</v>
      </c>
    </row>
    <row r="101" spans="1:105" ht="12" customHeight="1" x14ac:dyDescent="0.25">
      <c r="A101" s="97" t="s">
        <v>202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4521</v>
      </c>
    </row>
    <row r="102" spans="1:105" ht="12" customHeight="1" x14ac:dyDescent="0.25">
      <c r="A102" s="97" t="s">
        <v>50</v>
      </c>
      <c r="B102" s="98"/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X102" s="99">
        <v>0</v>
      </c>
      <c r="Y102" s="99">
        <v>0</v>
      </c>
      <c r="DA102" s="63" t="s">
        <v>4522</v>
      </c>
    </row>
    <row r="103" spans="1:105" ht="12" customHeight="1" x14ac:dyDescent="0.25">
      <c r="A103" s="109" t="s">
        <v>120</v>
      </c>
      <c r="B103" s="33"/>
      <c r="C103" s="110">
        <v>1.7518410766521504</v>
      </c>
      <c r="D103" s="110">
        <v>1.777720617281715</v>
      </c>
      <c r="E103" s="110">
        <v>1.8420019069946478</v>
      </c>
      <c r="F103" s="110">
        <v>1.9222571362432939</v>
      </c>
      <c r="G103" s="110">
        <v>2.0451673064312392</v>
      </c>
      <c r="H103" s="110">
        <v>2.1031181714234282</v>
      </c>
      <c r="I103" s="110">
        <v>2.0656637356379819</v>
      </c>
      <c r="J103" s="110">
        <v>1.914709839996759</v>
      </c>
      <c r="K103" s="110">
        <v>2.1176276299221253</v>
      </c>
      <c r="L103" s="110">
        <v>2.3428958771058435</v>
      </c>
      <c r="M103" s="110">
        <v>2.3533631546991765</v>
      </c>
      <c r="N103" s="110">
        <v>2.3823966160340508</v>
      </c>
      <c r="O103" s="110">
        <v>2.5648332770741256</v>
      </c>
      <c r="P103" s="110">
        <v>0</v>
      </c>
      <c r="Q103" s="110">
        <v>2.7850850238994527</v>
      </c>
      <c r="R103" s="110">
        <v>2.8118184577115906</v>
      </c>
      <c r="S103" s="110">
        <v>3.0114221352171691</v>
      </c>
      <c r="T103" s="110">
        <v>3.1170153796145907</v>
      </c>
      <c r="U103" s="110">
        <v>3.0981824324771248</v>
      </c>
      <c r="V103" s="110">
        <v>3.0147001049212463</v>
      </c>
      <c r="W103" s="110">
        <v>3.0489563293052635</v>
      </c>
      <c r="X103" s="110">
        <v>2.9200075943186898</v>
      </c>
      <c r="Y103" s="110">
        <v>3.0240277394384161</v>
      </c>
      <c r="DA103" s="60" t="s">
        <v>4523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4524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4525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4526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4527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4528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X110" s="99">
        <f>RES_hhdet_in_fech!X110/RES_summary!X$21</f>
        <v>0</v>
      </c>
      <c r="Y110" s="99">
        <f>RES_hhdet_in_fech!Y110/RES_summary!Y$21</f>
        <v>0</v>
      </c>
      <c r="DA110" s="63" t="s">
        <v>4529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4530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4531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4532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4533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4534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4535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4536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4537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4538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4539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4540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4541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177.34269648179472</v>
      </c>
      <c r="D124" s="118">
        <f t="shared" si="42"/>
        <v>173.64787790086896</v>
      </c>
      <c r="E124" s="118">
        <f t="shared" si="42"/>
        <v>173.15621089709063</v>
      </c>
      <c r="F124" s="118">
        <f t="shared" si="42"/>
        <v>171.85519141442276</v>
      </c>
      <c r="G124" s="118">
        <f t="shared" si="42"/>
        <v>180.95995538824187</v>
      </c>
      <c r="H124" s="118">
        <f t="shared" si="42"/>
        <v>182.64456331736289</v>
      </c>
      <c r="I124" s="118">
        <f t="shared" si="42"/>
        <v>178.18524178626475</v>
      </c>
      <c r="J124" s="118">
        <f t="shared" si="42"/>
        <v>162.52031049475602</v>
      </c>
      <c r="K124" s="118">
        <f t="shared" si="42"/>
        <v>164.48182691254635</v>
      </c>
      <c r="L124" s="118">
        <f t="shared" si="42"/>
        <v>213.19545668476675</v>
      </c>
      <c r="M124" s="118">
        <f t="shared" si="42"/>
        <v>169.95880312309339</v>
      </c>
      <c r="N124" s="118">
        <f t="shared" si="42"/>
        <v>182.86655290198939</v>
      </c>
      <c r="O124" s="118">
        <f t="shared" si="42"/>
        <v>172.76146524197114</v>
      </c>
      <c r="P124" s="118">
        <f t="shared" si="42"/>
        <v>155.23434801074288</v>
      </c>
      <c r="Q124" s="118">
        <f t="shared" si="42"/>
        <v>151.59581397640946</v>
      </c>
      <c r="R124" s="118">
        <f t="shared" ref="R124:V124" si="43">R125+R128+R130+R139</f>
        <v>154.94842028245091</v>
      </c>
      <c r="S124" s="118">
        <f t="shared" si="43"/>
        <v>148.46101515989406</v>
      </c>
      <c r="T124" s="118">
        <f t="shared" si="43"/>
        <v>139.37259642046186</v>
      </c>
      <c r="U124" s="118">
        <f t="shared" si="43"/>
        <v>131.46647220729551</v>
      </c>
      <c r="V124" s="118">
        <f t="shared" si="43"/>
        <v>115.34243248278138</v>
      </c>
      <c r="W124" s="118">
        <f t="shared" ref="W124:Y124" si="44">W125+W128+W130+W139</f>
        <v>119.37877745532754</v>
      </c>
      <c r="X124" s="118">
        <f t="shared" si="44"/>
        <v>99.485834743454618</v>
      </c>
      <c r="Y124" s="118">
        <f t="shared" si="44"/>
        <v>93.604070704276666</v>
      </c>
      <c r="DA124" s="129" t="s">
        <v>4542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164.70844320988516</v>
      </c>
      <c r="D125" s="123">
        <f t="shared" si="45"/>
        <v>161.27329896820518</v>
      </c>
      <c r="E125" s="123">
        <f t="shared" si="45"/>
        <v>160.70303678654059</v>
      </c>
      <c r="F125" s="123">
        <f t="shared" si="45"/>
        <v>158.75148666194309</v>
      </c>
      <c r="G125" s="123">
        <f t="shared" si="45"/>
        <v>168.18052556663247</v>
      </c>
      <c r="H125" s="123">
        <f t="shared" si="45"/>
        <v>169.62202652337498</v>
      </c>
      <c r="I125" s="123">
        <f t="shared" si="45"/>
        <v>165.24068439922638</v>
      </c>
      <c r="J125" s="123">
        <f t="shared" si="45"/>
        <v>150.07299867632162</v>
      </c>
      <c r="K125" s="123">
        <f t="shared" si="45"/>
        <v>151.14089307745166</v>
      </c>
      <c r="L125" s="123">
        <f t="shared" si="45"/>
        <v>199.76795960850779</v>
      </c>
      <c r="M125" s="123">
        <f t="shared" si="45"/>
        <v>157.14589449832073</v>
      </c>
      <c r="N125" s="123">
        <f t="shared" si="45"/>
        <v>169.76240356835436</v>
      </c>
      <c r="O125" s="123">
        <f t="shared" si="45"/>
        <v>158.65502570681068</v>
      </c>
      <c r="P125" s="123">
        <f t="shared" si="45"/>
        <v>140.92471313586745</v>
      </c>
      <c r="Q125" s="123">
        <f t="shared" si="45"/>
        <v>136.19459284399423</v>
      </c>
      <c r="R125" s="123">
        <f t="shared" ref="R125:V125" si="46">SUM(R126:R127)</f>
        <v>138.3302134775426</v>
      </c>
      <c r="S125" s="123">
        <f t="shared" si="46"/>
        <v>132.61133771976515</v>
      </c>
      <c r="T125" s="123">
        <f t="shared" si="46"/>
        <v>122.91804908568226</v>
      </c>
      <c r="U125" s="123">
        <f t="shared" si="46"/>
        <v>114.79018406191601</v>
      </c>
      <c r="V125" s="123">
        <f t="shared" si="46"/>
        <v>100.27833685335627</v>
      </c>
      <c r="W125" s="123">
        <f t="shared" ref="W125:Y125" si="47">SUM(W126:W127)</f>
        <v>102.8477201789984</v>
      </c>
      <c r="X125" s="123">
        <f t="shared" si="47"/>
        <v>83.717415205707184</v>
      </c>
      <c r="Y125" s="123">
        <f t="shared" si="47"/>
        <v>76.59072374393665</v>
      </c>
      <c r="DA125" s="130" t="s">
        <v>4543</v>
      </c>
    </row>
    <row r="126" spans="1:105" ht="12" customHeight="1" x14ac:dyDescent="0.25">
      <c r="A126" s="97" t="s">
        <v>198</v>
      </c>
      <c r="B126" s="98"/>
      <c r="C126" s="99">
        <v>164.122902696739</v>
      </c>
      <c r="D126" s="99">
        <v>160.71445968654103</v>
      </c>
      <c r="E126" s="99">
        <v>160.15817223271659</v>
      </c>
      <c r="F126" s="99">
        <v>158.22913370636238</v>
      </c>
      <c r="G126" s="99">
        <v>167.63094147867849</v>
      </c>
      <c r="H126" s="99">
        <v>169.08225407232771</v>
      </c>
      <c r="I126" s="99">
        <v>164.72538158172767</v>
      </c>
      <c r="J126" s="99">
        <v>149.61118915650468</v>
      </c>
      <c r="K126" s="99">
        <v>150.6839056363356</v>
      </c>
      <c r="L126" s="99">
        <v>199.16627788371846</v>
      </c>
      <c r="M126" s="99">
        <v>156.67756519014699</v>
      </c>
      <c r="N126" s="99">
        <v>169.2573526019026</v>
      </c>
      <c r="O126" s="99">
        <v>158.19091800592179</v>
      </c>
      <c r="P126" s="99">
        <v>140.51626756080228</v>
      </c>
      <c r="Q126" s="99">
        <v>135.80111893450845</v>
      </c>
      <c r="R126" s="99">
        <v>137.93177856909716</v>
      </c>
      <c r="S126" s="99">
        <v>132.23264985667348</v>
      </c>
      <c r="T126" s="99">
        <v>122.56706247619964</v>
      </c>
      <c r="U126" s="99">
        <v>114.46055950362754</v>
      </c>
      <c r="V126" s="99">
        <v>99.98956344014465</v>
      </c>
      <c r="W126" s="99">
        <v>102.55028652717334</v>
      </c>
      <c r="X126" s="99">
        <v>83.473457147448045</v>
      </c>
      <c r="Y126" s="99">
        <v>76.366320573233111</v>
      </c>
      <c r="DA126" s="63" t="s">
        <v>4544</v>
      </c>
    </row>
    <row r="127" spans="1:105" ht="12" customHeight="1" x14ac:dyDescent="0.25">
      <c r="A127" s="97" t="s">
        <v>53</v>
      </c>
      <c r="B127" s="98"/>
      <c r="C127" s="99">
        <v>0.58554051314616717</v>
      </c>
      <c r="D127" s="99">
        <v>0.55883928166415875</v>
      </c>
      <c r="E127" s="99">
        <v>0.54486455382399679</v>
      </c>
      <c r="F127" s="99">
        <v>0.52235295558072314</v>
      </c>
      <c r="G127" s="99">
        <v>0.54958408795396674</v>
      </c>
      <c r="H127" s="99">
        <v>0.53977245104727301</v>
      </c>
      <c r="I127" s="99">
        <v>0.51530281749869844</v>
      </c>
      <c r="J127" s="99">
        <v>0.46180951981693347</v>
      </c>
      <c r="K127" s="99">
        <v>0.45698744111605988</v>
      </c>
      <c r="L127" s="99">
        <v>0.60168172478934201</v>
      </c>
      <c r="M127" s="99">
        <v>0.46832930817373258</v>
      </c>
      <c r="N127" s="99">
        <v>0.50505096645176484</v>
      </c>
      <c r="O127" s="99">
        <v>0.46410770088888648</v>
      </c>
      <c r="P127" s="99">
        <v>0.40844557506516893</v>
      </c>
      <c r="Q127" s="99">
        <v>0.39347390948578986</v>
      </c>
      <c r="R127" s="99">
        <v>0.39843490844544754</v>
      </c>
      <c r="S127" s="99">
        <v>0.3786878630916633</v>
      </c>
      <c r="T127" s="99">
        <v>0.35098660948261573</v>
      </c>
      <c r="U127" s="99">
        <v>0.32962455828847348</v>
      </c>
      <c r="V127" s="99">
        <v>0.28877341321161071</v>
      </c>
      <c r="W127" s="99">
        <v>0.29743365182505532</v>
      </c>
      <c r="X127" s="99">
        <v>0.24395805825914166</v>
      </c>
      <c r="Y127" s="99">
        <v>0.22440317070354279</v>
      </c>
      <c r="DA127" s="63" t="s">
        <v>4545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4.0947210937499392E-3</v>
      </c>
      <c r="D128" s="123">
        <f t="shared" si="48"/>
        <v>3.9411584753219729E-3</v>
      </c>
      <c r="E128" s="123">
        <f t="shared" si="48"/>
        <v>4.1064800969626654E-3</v>
      </c>
      <c r="F128" s="123">
        <f t="shared" si="48"/>
        <v>5.5693127755264433E-3</v>
      </c>
      <c r="G128" s="123">
        <f t="shared" si="48"/>
        <v>1.0594602913941459E-2</v>
      </c>
      <c r="H128" s="123">
        <f t="shared" si="48"/>
        <v>1.329439018312243E-2</v>
      </c>
      <c r="I128" s="123">
        <f t="shared" si="48"/>
        <v>1.1138011710694914E-2</v>
      </c>
      <c r="J128" s="123">
        <f t="shared" si="48"/>
        <v>2.8177009132511841E-3</v>
      </c>
      <c r="K128" s="123">
        <f t="shared" si="48"/>
        <v>7.5448282299429856E-3</v>
      </c>
      <c r="L128" s="123">
        <f t="shared" si="48"/>
        <v>1.8732984455687985E-2</v>
      </c>
      <c r="M128" s="123">
        <f t="shared" si="48"/>
        <v>1.3525841968357167E-2</v>
      </c>
      <c r="N128" s="123">
        <f t="shared" si="48"/>
        <v>1.941092680346217E-2</v>
      </c>
      <c r="O128" s="123">
        <f t="shared" si="48"/>
        <v>1.0212978409468386E-2</v>
      </c>
      <c r="P128" s="123">
        <f t="shared" si="48"/>
        <v>1.9023924994856764E-2</v>
      </c>
      <c r="Q128" s="123">
        <f t="shared" si="48"/>
        <v>9.2697955935914234E-3</v>
      </c>
      <c r="R128" s="123">
        <f t="shared" si="48"/>
        <v>6.0922584509481535E-3</v>
      </c>
      <c r="S128" s="123">
        <f t="shared" si="48"/>
        <v>1.4443096059473364E-2</v>
      </c>
      <c r="T128" s="123">
        <f t="shared" si="48"/>
        <v>7.5733503423024333E-3</v>
      </c>
      <c r="U128" s="123">
        <f t="shared" si="48"/>
        <v>1.2125526136850865E-2</v>
      </c>
      <c r="V128" s="123">
        <f t="shared" si="48"/>
        <v>2.3164607917423752E-2</v>
      </c>
      <c r="W128" s="123">
        <f t="shared" si="48"/>
        <v>5.3044366664492847E-3</v>
      </c>
      <c r="X128" s="123">
        <f t="shared" si="48"/>
        <v>6.8430195355019471E-3</v>
      </c>
      <c r="Y128" s="123">
        <f t="shared" si="48"/>
        <v>2.7127510503885755E-3</v>
      </c>
      <c r="DA128" s="130" t="s">
        <v>4546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4.0947210937499392E-3</v>
      </c>
      <c r="D129" s="99">
        <f>RES_hhdet_in_fech!D129/RES_summary!D$21</f>
        <v>3.9411584753219729E-3</v>
      </c>
      <c r="E129" s="99">
        <f>RES_hhdet_in_fech!E129/RES_summary!E$21</f>
        <v>4.1064800969626654E-3</v>
      </c>
      <c r="F129" s="99">
        <f>RES_hhdet_in_fech!F129/RES_summary!F$21</f>
        <v>5.5693127755264433E-3</v>
      </c>
      <c r="G129" s="99">
        <f>RES_hhdet_in_fech!G129/RES_summary!G$21</f>
        <v>1.0594602913941459E-2</v>
      </c>
      <c r="H129" s="99">
        <f>RES_hhdet_in_fech!H129/RES_summary!H$21</f>
        <v>1.329439018312243E-2</v>
      </c>
      <c r="I129" s="99">
        <f>RES_hhdet_in_fech!I129/RES_summary!I$21</f>
        <v>1.1138011710694914E-2</v>
      </c>
      <c r="J129" s="99">
        <f>RES_hhdet_in_fech!J129/RES_summary!J$21</f>
        <v>2.8177009132511841E-3</v>
      </c>
      <c r="K129" s="99">
        <f>RES_hhdet_in_fech!K129/RES_summary!K$21</f>
        <v>7.5448282299429856E-3</v>
      </c>
      <c r="L129" s="99">
        <f>RES_hhdet_in_fech!L129/RES_summary!L$21</f>
        <v>1.8732984455687985E-2</v>
      </c>
      <c r="M129" s="99">
        <f>RES_hhdet_in_fech!M129/RES_summary!M$21</f>
        <v>1.3525841968357167E-2</v>
      </c>
      <c r="N129" s="99">
        <f>RES_hhdet_in_fech!N129/RES_summary!N$21</f>
        <v>1.941092680346217E-2</v>
      </c>
      <c r="O129" s="99">
        <f>RES_hhdet_in_fech!O129/RES_summary!O$21</f>
        <v>1.0212978409468386E-2</v>
      </c>
      <c r="P129" s="99">
        <f>RES_hhdet_in_fech!P129/RES_summary!P$21</f>
        <v>1.9023924994856764E-2</v>
      </c>
      <c r="Q129" s="99">
        <f>RES_hhdet_in_fech!Q129/RES_summary!Q$21</f>
        <v>9.2697955935914234E-3</v>
      </c>
      <c r="R129" s="99">
        <f>RES_hhdet_in_fech!R129/RES_summary!R$21</f>
        <v>6.0922584509481535E-3</v>
      </c>
      <c r="S129" s="99">
        <f>RES_hhdet_in_fech!S129/RES_summary!S$21</f>
        <v>1.4443096059473364E-2</v>
      </c>
      <c r="T129" s="99">
        <f>RES_hhdet_in_fech!T129/RES_summary!T$21</f>
        <v>7.5733503423024333E-3</v>
      </c>
      <c r="U129" s="99">
        <f>RES_hhdet_in_fech!U129/RES_summary!U$21</f>
        <v>1.2125526136850865E-2</v>
      </c>
      <c r="V129" s="99">
        <f>RES_hhdet_in_fech!V129/RES_summary!V$21</f>
        <v>2.3164607917423752E-2</v>
      </c>
      <c r="W129" s="99">
        <f>RES_hhdet_in_fech!W129/RES_summary!W$21</f>
        <v>5.3044366664492847E-3</v>
      </c>
      <c r="X129" s="99">
        <f>RES_hhdet_in_fech!X129/RES_summary!X$21</f>
        <v>6.8430195355019471E-3</v>
      </c>
      <c r="Y129" s="99">
        <f>RES_hhdet_in_fech!Y129/RES_summary!Y$21</f>
        <v>2.7127510503885755E-3</v>
      </c>
      <c r="DA129" s="63" t="s">
        <v>4547</v>
      </c>
    </row>
    <row r="130" spans="1:105" ht="12" customHeight="1" x14ac:dyDescent="0.25">
      <c r="A130" s="121" t="s">
        <v>55</v>
      </c>
      <c r="B130" s="122"/>
      <c r="C130" s="123">
        <v>10.878317474163666</v>
      </c>
      <c r="D130" s="123">
        <v>10.592917156906735</v>
      </c>
      <c r="E130" s="123">
        <v>10.607065723458415</v>
      </c>
      <c r="F130" s="123">
        <v>11.175878303460852</v>
      </c>
      <c r="G130" s="123">
        <v>10.723667912264206</v>
      </c>
      <c r="H130" s="123">
        <v>10.906124232381348</v>
      </c>
      <c r="I130" s="123">
        <v>10.867755639689694</v>
      </c>
      <c r="J130" s="123">
        <v>10.529784277524382</v>
      </c>
      <c r="K130" s="123">
        <v>11.215761376942609</v>
      </c>
      <c r="L130" s="123">
        <v>11.065868214697446</v>
      </c>
      <c r="M130" s="123">
        <v>10.446019628105152</v>
      </c>
      <c r="N130" s="123">
        <v>10.702341790797524</v>
      </c>
      <c r="O130" s="123">
        <v>11.531393279676875</v>
      </c>
      <c r="P130" s="123">
        <v>11.696889983585883</v>
      </c>
      <c r="Q130" s="123">
        <v>12.6068663129222</v>
      </c>
      <c r="R130" s="123">
        <v>13.800296088745791</v>
      </c>
      <c r="S130" s="123">
        <v>12.823812208852281</v>
      </c>
      <c r="T130" s="123">
        <v>13.329958604822703</v>
      </c>
      <c r="U130" s="123">
        <v>13.565980186765518</v>
      </c>
      <c r="V130" s="123">
        <v>12.026230916586444</v>
      </c>
      <c r="W130" s="123">
        <v>13.476796510357415</v>
      </c>
      <c r="X130" s="123">
        <v>12.84156892389325</v>
      </c>
      <c r="Y130" s="123">
        <v>13.986606469851221</v>
      </c>
      <c r="DA130" s="130" t="s">
        <v>4548</v>
      </c>
    </row>
    <row r="131" spans="1:105" ht="12" customHeight="1" x14ac:dyDescent="0.25">
      <c r="A131" s="97" t="s">
        <v>128</v>
      </c>
      <c r="B131" s="98"/>
      <c r="C131" s="99">
        <v>10.66353135715546</v>
      </c>
      <c r="D131" s="99">
        <v>10.472518552911707</v>
      </c>
      <c r="E131" s="99">
        <v>10.304965261004709</v>
      </c>
      <c r="F131" s="99">
        <v>10.691614334980581</v>
      </c>
      <c r="G131" s="99">
        <v>10.724109536284333</v>
      </c>
      <c r="H131" s="99">
        <v>10.90700332940621</v>
      </c>
      <c r="I131" s="99">
        <v>10.872873425185727</v>
      </c>
      <c r="J131" s="99">
        <v>9.9053881936217749</v>
      </c>
      <c r="K131" s="99">
        <v>10.649959803415362</v>
      </c>
      <c r="L131" s="99">
        <v>11.067233278182359</v>
      </c>
      <c r="M131" s="99">
        <v>10.205417243279138</v>
      </c>
      <c r="N131" s="99">
        <v>10.684074862955873</v>
      </c>
      <c r="O131" s="99">
        <v>11.481544168128972</v>
      </c>
      <c r="P131" s="99">
        <v>11.552721061590377</v>
      </c>
      <c r="Q131" s="99">
        <v>12.438748024486427</v>
      </c>
      <c r="R131" s="99">
        <v>13.507745589397555</v>
      </c>
      <c r="S131" s="99">
        <v>12.610536158843495</v>
      </c>
      <c r="T131" s="99">
        <v>13.280781476940838</v>
      </c>
      <c r="U131" s="99">
        <v>13.517179897111582</v>
      </c>
      <c r="V131" s="99">
        <v>11.955005427155644</v>
      </c>
      <c r="W131" s="99">
        <v>13.399153985499369</v>
      </c>
      <c r="X131" s="99">
        <v>12.769520723673951</v>
      </c>
      <c r="Y131" s="99">
        <v>13.946865943363221</v>
      </c>
      <c r="DA131" s="63" t="s">
        <v>4549</v>
      </c>
    </row>
    <row r="132" spans="1:105" ht="12" customHeight="1" x14ac:dyDescent="0.25">
      <c r="A132" s="97" t="s">
        <v>127</v>
      </c>
      <c r="B132" s="98"/>
      <c r="C132" s="99">
        <v>10.016090157561043</v>
      </c>
      <c r="D132" s="99">
        <v>9.8131170138204755</v>
      </c>
      <c r="E132" s="99">
        <v>9.6040161693169992</v>
      </c>
      <c r="F132" s="99">
        <v>9.9800841946315089</v>
      </c>
      <c r="G132" s="99">
        <v>9.8975499611620457</v>
      </c>
      <c r="H132" s="99">
        <v>10.121544316672141</v>
      </c>
      <c r="I132" s="99">
        <v>10.087813451696569</v>
      </c>
      <c r="J132" s="99">
        <v>9.1908489426871594</v>
      </c>
      <c r="K132" s="99">
        <v>9.8992200795760183</v>
      </c>
      <c r="L132" s="99">
        <v>10.266251254239142</v>
      </c>
      <c r="M132" s="99">
        <v>0</v>
      </c>
      <c r="N132" s="99">
        <v>9.9165411352759651</v>
      </c>
      <c r="O132" s="99">
        <v>10.742883232580095</v>
      </c>
      <c r="P132" s="99">
        <v>10.843434784336926</v>
      </c>
      <c r="Q132" s="99">
        <v>11.757735525975885</v>
      </c>
      <c r="R132" s="99">
        <v>12.854326514192135</v>
      </c>
      <c r="S132" s="99">
        <v>11.988868215441208</v>
      </c>
      <c r="T132" s="99">
        <v>12.696906401645583</v>
      </c>
      <c r="U132" s="99">
        <v>12.955847445677135</v>
      </c>
      <c r="V132" s="99">
        <v>11.47062984399377</v>
      </c>
      <c r="W132" s="99">
        <v>12.937350017544</v>
      </c>
      <c r="X132" s="99">
        <v>12.359233280965713</v>
      </c>
      <c r="Y132" s="99">
        <v>13.534296460381531</v>
      </c>
      <c r="DA132" s="63" t="s">
        <v>4550</v>
      </c>
    </row>
    <row r="133" spans="1:105" ht="12" customHeight="1" x14ac:dyDescent="0.25">
      <c r="A133" s="100" t="s">
        <v>198</v>
      </c>
      <c r="B133" s="101"/>
      <c r="C133" s="102">
        <v>7.4490076119184181</v>
      </c>
      <c r="D133" s="102">
        <v>7.1654237589023637</v>
      </c>
      <c r="E133" s="102">
        <v>6.7541637724609815</v>
      </c>
      <c r="F133" s="102">
        <v>7.0494463339246103</v>
      </c>
      <c r="G133" s="102">
        <v>6.4483060227805638</v>
      </c>
      <c r="H133" s="102">
        <v>6.7977125060883923</v>
      </c>
      <c r="I133" s="102">
        <v>6.6945293249104747</v>
      </c>
      <c r="J133" s="102">
        <v>6.0478656100611543</v>
      </c>
      <c r="K133" s="102">
        <v>6.5541087049608775</v>
      </c>
      <c r="L133" s="102">
        <v>6.6380864043943903</v>
      </c>
      <c r="M133" s="102">
        <v>0</v>
      </c>
      <c r="N133" s="102">
        <v>6.2556981583718283</v>
      </c>
      <c r="O133" s="102">
        <v>7.0777097130431654</v>
      </c>
      <c r="P133" s="102">
        <v>7.1453449327651279</v>
      </c>
      <c r="Q133" s="102">
        <v>8.0299618615559947</v>
      </c>
      <c r="R133" s="102">
        <v>9.1434067929840559</v>
      </c>
      <c r="S133" s="102">
        <v>8.3105445275430121</v>
      </c>
      <c r="T133" s="102">
        <v>9.1111583796245164</v>
      </c>
      <c r="U133" s="102">
        <v>9.3388895524897162</v>
      </c>
      <c r="V133" s="102">
        <v>8.2190443854384512</v>
      </c>
      <c r="W133" s="102">
        <v>9.665553081262253</v>
      </c>
      <c r="X133" s="102">
        <v>9.2673070323820532</v>
      </c>
      <c r="Y133" s="102">
        <v>10.209411269995336</v>
      </c>
      <c r="DA133" s="131" t="s">
        <v>4551</v>
      </c>
    </row>
    <row r="134" spans="1:105" ht="12" customHeight="1" x14ac:dyDescent="0.25">
      <c r="A134" s="103" t="s">
        <v>52</v>
      </c>
      <c r="B134" s="104"/>
      <c r="C134" s="105">
        <v>2.5670825456426236</v>
      </c>
      <c r="D134" s="105">
        <v>2.6476932549181136</v>
      </c>
      <c r="E134" s="105">
        <v>2.8498523968560168</v>
      </c>
      <c r="F134" s="105">
        <v>2.9306378607068981</v>
      </c>
      <c r="G134" s="105">
        <v>3.4492439383814828</v>
      </c>
      <c r="H134" s="105">
        <v>3.3238318105837488</v>
      </c>
      <c r="I134" s="105">
        <v>3.3932841267860927</v>
      </c>
      <c r="J134" s="105">
        <v>3.1429833326260037</v>
      </c>
      <c r="K134" s="105">
        <v>3.34511137461514</v>
      </c>
      <c r="L134" s="105">
        <v>3.6281648498447532</v>
      </c>
      <c r="M134" s="105">
        <v>0</v>
      </c>
      <c r="N134" s="105">
        <v>3.6608429769041377</v>
      </c>
      <c r="O134" s="105">
        <v>3.6651735195369297</v>
      </c>
      <c r="P134" s="105">
        <v>3.6980898515718006</v>
      </c>
      <c r="Q134" s="105">
        <v>3.7277736644198924</v>
      </c>
      <c r="R134" s="105">
        <v>3.7109197212080769</v>
      </c>
      <c r="S134" s="105">
        <v>3.6783236878981955</v>
      </c>
      <c r="T134" s="105">
        <v>3.5857480220210651</v>
      </c>
      <c r="U134" s="105">
        <v>3.6169578931874207</v>
      </c>
      <c r="V134" s="105">
        <v>3.2515854585553212</v>
      </c>
      <c r="W134" s="105">
        <v>3.2717969362817474</v>
      </c>
      <c r="X134" s="105">
        <v>3.0919262485836612</v>
      </c>
      <c r="Y134" s="105">
        <v>3.3248851903861976</v>
      </c>
      <c r="DA134" s="132" t="s">
        <v>4552</v>
      </c>
    </row>
    <row r="135" spans="1:105" ht="12" customHeight="1" x14ac:dyDescent="0.25">
      <c r="A135" s="106" t="s">
        <v>122</v>
      </c>
      <c r="B135" s="101"/>
      <c r="C135" s="102">
        <v>13.019991772211123</v>
      </c>
      <c r="D135" s="102">
        <v>12.90090882008387</v>
      </c>
      <c r="E135" s="102">
        <v>12.95902194204149</v>
      </c>
      <c r="F135" s="102">
        <v>13.054402355648124</v>
      </c>
      <c r="G135" s="102">
        <v>0</v>
      </c>
      <c r="H135" s="102">
        <v>0</v>
      </c>
      <c r="I135" s="102">
        <v>0</v>
      </c>
      <c r="J135" s="102">
        <v>12.285460594899115</v>
      </c>
      <c r="K135" s="102">
        <v>12.940569485689711</v>
      </c>
      <c r="L135" s="102">
        <v>0</v>
      </c>
      <c r="M135" s="102">
        <v>13.577005402595216</v>
      </c>
      <c r="N135" s="102">
        <v>13.183471893212609</v>
      </c>
      <c r="O135" s="102">
        <v>13.786528052228064</v>
      </c>
      <c r="P135" s="102">
        <v>13.703078179881306</v>
      </c>
      <c r="Q135" s="102">
        <v>14.433035675214727</v>
      </c>
      <c r="R135" s="102">
        <v>15.696348538569289</v>
      </c>
      <c r="S135" s="102">
        <v>14.497484577445594</v>
      </c>
      <c r="T135" s="102">
        <v>15.135983990378065</v>
      </c>
      <c r="U135" s="102">
        <v>14.782300002163282</v>
      </c>
      <c r="V135" s="102">
        <v>13.656277682991051</v>
      </c>
      <c r="W135" s="102">
        <v>14.786665105651245</v>
      </c>
      <c r="X135" s="102">
        <v>13.928621799708123</v>
      </c>
      <c r="Y135" s="102">
        <v>14.550474464818839</v>
      </c>
      <c r="DA135" s="131" t="s">
        <v>4553</v>
      </c>
    </row>
    <row r="136" spans="1:105" ht="12" customHeight="1" x14ac:dyDescent="0.25">
      <c r="A136" s="107" t="s">
        <v>121</v>
      </c>
      <c r="B136" s="104"/>
      <c r="C136" s="105">
        <v>11.598165441783847</v>
      </c>
      <c r="D136" s="105">
        <v>11.43159003979458</v>
      </c>
      <c r="E136" s="105">
        <v>11.356105113822412</v>
      </c>
      <c r="F136" s="105">
        <v>11.465294723225686</v>
      </c>
      <c r="G136" s="105">
        <v>0</v>
      </c>
      <c r="H136" s="105">
        <v>0</v>
      </c>
      <c r="I136" s="105">
        <v>0</v>
      </c>
      <c r="J136" s="105">
        <v>10.618336454538488</v>
      </c>
      <c r="K136" s="105">
        <v>11.217791196409625</v>
      </c>
      <c r="L136" s="105">
        <v>0</v>
      </c>
      <c r="M136" s="105">
        <v>11.69801453431751</v>
      </c>
      <c r="N136" s="105">
        <v>11.394449066392793</v>
      </c>
      <c r="O136" s="105">
        <v>12.136189661396545</v>
      </c>
      <c r="P136" s="105">
        <v>12.177936867845224</v>
      </c>
      <c r="Q136" s="105">
        <v>13.043762224083837</v>
      </c>
      <c r="R136" s="105">
        <v>14.38369142004241</v>
      </c>
      <c r="S136" s="105">
        <v>13.276944446304476</v>
      </c>
      <c r="T136" s="105">
        <v>14.019894149195352</v>
      </c>
      <c r="U136" s="105">
        <v>13.76356219216412</v>
      </c>
      <c r="V136" s="105">
        <v>12.756836248290259</v>
      </c>
      <c r="W136" s="105">
        <v>13.964626748889875</v>
      </c>
      <c r="X136" s="105">
        <v>13.214227880520005</v>
      </c>
      <c r="Y136" s="105">
        <v>13.863671967986557</v>
      </c>
      <c r="DA136" s="132" t="s">
        <v>4554</v>
      </c>
    </row>
    <row r="137" spans="1:105" ht="12" customHeight="1" x14ac:dyDescent="0.25">
      <c r="A137" s="108" t="s">
        <v>53</v>
      </c>
      <c r="B137" s="98"/>
      <c r="C137" s="99">
        <v>9.0947301760293691</v>
      </c>
      <c r="D137" s="99">
        <v>8.8267354846733106</v>
      </c>
      <c r="E137" s="99">
        <v>8.4938114995053855</v>
      </c>
      <c r="F137" s="99">
        <v>8.6069287918894108</v>
      </c>
      <c r="G137" s="99">
        <v>0</v>
      </c>
      <c r="H137" s="99">
        <v>0</v>
      </c>
      <c r="I137" s="99">
        <v>0</v>
      </c>
      <c r="J137" s="99">
        <v>7.4987088103453301</v>
      </c>
      <c r="K137" s="99">
        <v>7.9605855117806721</v>
      </c>
      <c r="L137" s="99">
        <v>0</v>
      </c>
      <c r="M137" s="99">
        <v>8.0030455048298261</v>
      </c>
      <c r="N137" s="99">
        <v>7.7175388980098045</v>
      </c>
      <c r="O137" s="99">
        <v>8.4993380507820735</v>
      </c>
      <c r="P137" s="99">
        <v>8.4800464950405452</v>
      </c>
      <c r="Q137" s="99">
        <v>9.3277468720544903</v>
      </c>
      <c r="R137" s="99">
        <v>10.63684071313439</v>
      </c>
      <c r="S137" s="99">
        <v>9.5636100517000955</v>
      </c>
      <c r="T137" s="99">
        <v>10.393617506593497</v>
      </c>
      <c r="U137" s="99">
        <v>10.218101265632949</v>
      </c>
      <c r="V137" s="99">
        <v>9.3929274470568469</v>
      </c>
      <c r="W137" s="99">
        <v>10.666163669761085</v>
      </c>
      <c r="X137" s="99">
        <v>10.104130458311591</v>
      </c>
      <c r="Y137" s="99">
        <v>10.638028932979788</v>
      </c>
      <c r="DA137" s="63" t="s">
        <v>4555</v>
      </c>
    </row>
    <row r="138" spans="1:105" ht="12" customHeight="1" x14ac:dyDescent="0.25">
      <c r="A138" s="108" t="s">
        <v>52</v>
      </c>
      <c r="B138" s="98"/>
      <c r="C138" s="99">
        <v>2.5034352657544767</v>
      </c>
      <c r="D138" s="99">
        <v>2.6048545551212698</v>
      </c>
      <c r="E138" s="99">
        <v>2.8622936143170263</v>
      </c>
      <c r="F138" s="99">
        <v>2.8583659313362744</v>
      </c>
      <c r="G138" s="99">
        <v>0</v>
      </c>
      <c r="H138" s="99">
        <v>0</v>
      </c>
      <c r="I138" s="99">
        <v>0</v>
      </c>
      <c r="J138" s="99">
        <v>3.1196276441931605</v>
      </c>
      <c r="K138" s="99">
        <v>3.257205684628953</v>
      </c>
      <c r="L138" s="99">
        <v>0</v>
      </c>
      <c r="M138" s="99">
        <v>3.6949690294876847</v>
      </c>
      <c r="N138" s="99">
        <v>3.6769101683829892</v>
      </c>
      <c r="O138" s="99">
        <v>3.6368516106144706</v>
      </c>
      <c r="P138" s="99">
        <v>3.6978903728046801</v>
      </c>
      <c r="Q138" s="99">
        <v>3.7160153520293484</v>
      </c>
      <c r="R138" s="99">
        <v>3.7468507069080204</v>
      </c>
      <c r="S138" s="99">
        <v>3.7133343946043795</v>
      </c>
      <c r="T138" s="99">
        <v>3.6262766426018547</v>
      </c>
      <c r="U138" s="99">
        <v>3.5454609265311738</v>
      </c>
      <c r="V138" s="99">
        <v>3.3639088012334128</v>
      </c>
      <c r="W138" s="99">
        <v>3.2984630791287897</v>
      </c>
      <c r="X138" s="99">
        <v>3.1100974222084146</v>
      </c>
      <c r="Y138" s="99">
        <v>3.2256430350067702</v>
      </c>
      <c r="DA138" s="63" t="s">
        <v>4556</v>
      </c>
    </row>
    <row r="139" spans="1:105" ht="12" customHeight="1" x14ac:dyDescent="0.25">
      <c r="A139" s="121" t="s">
        <v>54</v>
      </c>
      <c r="B139" s="122"/>
      <c r="C139" s="123">
        <v>1.7518410766521497</v>
      </c>
      <c r="D139" s="123">
        <v>1.777720617281715</v>
      </c>
      <c r="E139" s="123">
        <v>1.8420019069946474</v>
      </c>
      <c r="F139" s="123">
        <v>1.9222571362432939</v>
      </c>
      <c r="G139" s="123">
        <v>2.0451673064312392</v>
      </c>
      <c r="H139" s="123">
        <v>2.1031181714234282</v>
      </c>
      <c r="I139" s="123">
        <v>2.0656637356379819</v>
      </c>
      <c r="J139" s="123">
        <v>1.914709839996759</v>
      </c>
      <c r="K139" s="123">
        <v>2.1176276299221262</v>
      </c>
      <c r="L139" s="123">
        <v>2.3428958771058435</v>
      </c>
      <c r="M139" s="123">
        <v>2.3533631546991769</v>
      </c>
      <c r="N139" s="123">
        <v>2.3823966160340508</v>
      </c>
      <c r="O139" s="123">
        <v>2.5648332770741251</v>
      </c>
      <c r="P139" s="123">
        <v>2.5937209662946752</v>
      </c>
      <c r="Q139" s="123">
        <v>2.7850850238994536</v>
      </c>
      <c r="R139" s="123">
        <v>2.8118184577115906</v>
      </c>
      <c r="S139" s="123">
        <v>3.0114221352171677</v>
      </c>
      <c r="T139" s="123">
        <v>3.1170153796145907</v>
      </c>
      <c r="U139" s="123">
        <v>3.0981824324771248</v>
      </c>
      <c r="V139" s="123">
        <v>3.014700104921245</v>
      </c>
      <c r="W139" s="123">
        <v>3.0489563293052635</v>
      </c>
      <c r="X139" s="123">
        <v>2.9200075943186907</v>
      </c>
      <c r="Y139" s="123">
        <v>3.0240277394384156</v>
      </c>
      <c r="DA139" s="130" t="s">
        <v>4557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4558</v>
      </c>
    </row>
    <row r="141" spans="1:105" ht="12" customHeight="1" x14ac:dyDescent="0.25">
      <c r="A141" s="109" t="s">
        <v>120</v>
      </c>
      <c r="B141" s="33"/>
      <c r="C141" s="110">
        <v>1.7518410766521497</v>
      </c>
      <c r="D141" s="110">
        <v>1.777720617281715</v>
      </c>
      <c r="E141" s="110">
        <v>1.8420019069946474</v>
      </c>
      <c r="F141" s="110">
        <v>1.9222571362432939</v>
      </c>
      <c r="G141" s="110">
        <v>2.0451673064312392</v>
      </c>
      <c r="H141" s="110">
        <v>2.1031181714234282</v>
      </c>
      <c r="I141" s="110">
        <v>2.0656637356379819</v>
      </c>
      <c r="J141" s="110">
        <v>1.914709839996759</v>
      </c>
      <c r="K141" s="110">
        <v>2.1176276299221262</v>
      </c>
      <c r="L141" s="110">
        <v>2.3428958771058435</v>
      </c>
      <c r="M141" s="110">
        <v>2.3533631546991769</v>
      </c>
      <c r="N141" s="110">
        <v>2.3823966160340508</v>
      </c>
      <c r="O141" s="110">
        <v>2.5648332770741251</v>
      </c>
      <c r="P141" s="110">
        <v>2.5937209662946752</v>
      </c>
      <c r="Q141" s="110">
        <v>2.7850850238994536</v>
      </c>
      <c r="R141" s="110">
        <v>2.8118184577115906</v>
      </c>
      <c r="S141" s="110">
        <v>3.0114221352171677</v>
      </c>
      <c r="T141" s="110">
        <v>3.1170153796145907</v>
      </c>
      <c r="U141" s="110">
        <v>3.0981824324771248</v>
      </c>
      <c r="V141" s="110">
        <v>3.014700104921245</v>
      </c>
      <c r="W141" s="110">
        <v>3.0489563293052635</v>
      </c>
      <c r="X141" s="110">
        <v>2.9200075943186907</v>
      </c>
      <c r="Y141" s="110">
        <v>3.0240277394384156</v>
      </c>
      <c r="DA141" s="60" t="s">
        <v>4559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94.453319125499263</v>
      </c>
      <c r="D143" s="118">
        <f t="shared" si="49"/>
        <v>89.813327986974969</v>
      </c>
      <c r="E143" s="118">
        <f t="shared" si="49"/>
        <v>87.971651733717124</v>
      </c>
      <c r="F143" s="118">
        <f t="shared" si="49"/>
        <v>82.780768310086927</v>
      </c>
      <c r="G143" s="118">
        <f t="shared" si="49"/>
        <v>85.741902405615122</v>
      </c>
      <c r="H143" s="118">
        <f t="shared" si="49"/>
        <v>80.74271318688443</v>
      </c>
      <c r="I143" s="118">
        <f t="shared" si="49"/>
        <v>72.643480398653949</v>
      </c>
      <c r="J143" s="118">
        <f t="shared" si="49"/>
        <v>67.125692023411602</v>
      </c>
      <c r="K143" s="118">
        <f t="shared" si="49"/>
        <v>66.912879593986816</v>
      </c>
      <c r="L143" s="118">
        <f t="shared" si="49"/>
        <v>76.259805949617913</v>
      </c>
      <c r="M143" s="118">
        <f t="shared" si="49"/>
        <v>68.073543031604331</v>
      </c>
      <c r="N143" s="118">
        <f t="shared" si="49"/>
        <v>63.278609579870704</v>
      </c>
      <c r="O143" s="118">
        <f t="shared" si="49"/>
        <v>57.570588863521422</v>
      </c>
      <c r="P143" s="118">
        <f t="shared" si="49"/>
        <v>51.845392681574545</v>
      </c>
      <c r="Q143" s="118">
        <f t="shared" si="49"/>
        <v>48.617995542032617</v>
      </c>
      <c r="R143" s="118">
        <f t="shared" ref="R143:V143" si="50">R144+R146+R148+R157</f>
        <v>52.337834394040122</v>
      </c>
      <c r="S143" s="118">
        <f t="shared" si="50"/>
        <v>49.314531477312173</v>
      </c>
      <c r="T143" s="118">
        <f t="shared" si="50"/>
        <v>47.970765605387498</v>
      </c>
      <c r="U143" s="118">
        <f t="shared" si="50"/>
        <v>44.991461522673681</v>
      </c>
      <c r="V143" s="118">
        <f t="shared" si="50"/>
        <v>42.863948925297017</v>
      </c>
      <c r="W143" s="118">
        <f t="shared" ref="W143:Y143" si="51">W144+W146+W148+W157</f>
        <v>41.319946344861073</v>
      </c>
      <c r="X143" s="118">
        <f t="shared" si="51"/>
        <v>37.326958691202684</v>
      </c>
      <c r="Y143" s="118">
        <f t="shared" si="51"/>
        <v>34.736511351267431</v>
      </c>
      <c r="DA143" s="129" t="s">
        <v>4560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79.770415773346656</v>
      </c>
      <c r="D144" s="123">
        <f t="shared" si="52"/>
        <v>75.280010176404019</v>
      </c>
      <c r="E144" s="123">
        <f t="shared" si="52"/>
        <v>73.263625921545838</v>
      </c>
      <c r="F144" s="123">
        <f t="shared" si="52"/>
        <v>67.886121538455214</v>
      </c>
      <c r="G144" s="123">
        <f t="shared" si="52"/>
        <v>70.070189360285781</v>
      </c>
      <c r="H144" s="123">
        <f t="shared" si="52"/>
        <v>64.766428589305065</v>
      </c>
      <c r="I144" s="123">
        <f t="shared" si="52"/>
        <v>57.615168600556387</v>
      </c>
      <c r="J144" s="123">
        <f t="shared" si="52"/>
        <v>53.227408070332672</v>
      </c>
      <c r="K144" s="123">
        <f t="shared" si="52"/>
        <v>51.922379321325387</v>
      </c>
      <c r="L144" s="123">
        <f t="shared" si="52"/>
        <v>60.838956057666081</v>
      </c>
      <c r="M144" s="123">
        <f t="shared" si="52"/>
        <v>52.242393077248281</v>
      </c>
      <c r="N144" s="123">
        <f t="shared" si="52"/>
        <v>47.826144169412288</v>
      </c>
      <c r="O144" s="123">
        <f t="shared" si="52"/>
        <v>41.353224008784046</v>
      </c>
      <c r="P144" s="123">
        <f t="shared" si="52"/>
        <v>35.635554907817166</v>
      </c>
      <c r="Q144" s="123">
        <f t="shared" si="52"/>
        <v>31.558151887872899</v>
      </c>
      <c r="R144" s="123">
        <f t="shared" si="52"/>
        <v>33.93349301059807</v>
      </c>
      <c r="S144" s="123">
        <f t="shared" si="52"/>
        <v>31.796072865405812</v>
      </c>
      <c r="T144" s="123">
        <f t="shared" si="52"/>
        <v>29.773482127552185</v>
      </c>
      <c r="U144" s="123">
        <f t="shared" si="52"/>
        <v>27.11585607888582</v>
      </c>
      <c r="V144" s="123">
        <f t="shared" si="52"/>
        <v>26.102846180726164</v>
      </c>
      <c r="W144" s="123">
        <f t="shared" si="52"/>
        <v>23.562240383442916</v>
      </c>
      <c r="X144" s="123">
        <f t="shared" si="52"/>
        <v>20.517926753970716</v>
      </c>
      <c r="Y144" s="123">
        <f t="shared" si="52"/>
        <v>17.205663261529939</v>
      </c>
      <c r="DA144" s="130" t="s">
        <v>4561</v>
      </c>
    </row>
    <row r="145" spans="1:105" ht="12" customHeight="1" x14ac:dyDescent="0.25">
      <c r="A145" s="97" t="s">
        <v>53</v>
      </c>
      <c r="B145" s="98"/>
      <c r="C145" s="99">
        <v>79.770415773346656</v>
      </c>
      <c r="D145" s="99">
        <v>75.280010176404019</v>
      </c>
      <c r="E145" s="99">
        <v>73.263625921545838</v>
      </c>
      <c r="F145" s="99">
        <v>67.886121538455214</v>
      </c>
      <c r="G145" s="99">
        <v>70.070189360285781</v>
      </c>
      <c r="H145" s="99">
        <v>64.766428589305065</v>
      </c>
      <c r="I145" s="99">
        <v>57.615168600556387</v>
      </c>
      <c r="J145" s="99">
        <v>53.227408070332672</v>
      </c>
      <c r="K145" s="99">
        <v>51.922379321325387</v>
      </c>
      <c r="L145" s="99">
        <v>60.838956057666081</v>
      </c>
      <c r="M145" s="99">
        <v>52.242393077248281</v>
      </c>
      <c r="N145" s="99">
        <v>47.826144169412288</v>
      </c>
      <c r="O145" s="99">
        <v>41.353224008784046</v>
      </c>
      <c r="P145" s="99">
        <v>35.635554907817166</v>
      </c>
      <c r="Q145" s="99">
        <v>31.558151887872899</v>
      </c>
      <c r="R145" s="99">
        <v>33.93349301059807</v>
      </c>
      <c r="S145" s="99">
        <v>31.796072865405812</v>
      </c>
      <c r="T145" s="99">
        <v>29.773482127552185</v>
      </c>
      <c r="U145" s="99">
        <v>27.11585607888582</v>
      </c>
      <c r="V145" s="99">
        <v>26.102846180726164</v>
      </c>
      <c r="W145" s="99">
        <v>23.562240383442916</v>
      </c>
      <c r="X145" s="99">
        <v>20.517926753970716</v>
      </c>
      <c r="Y145" s="99">
        <v>17.205663261529939</v>
      </c>
      <c r="DA145" s="63" t="s">
        <v>4562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4.0996355666483894E-2</v>
      </c>
      <c r="D146" s="123">
        <f t="shared" si="53"/>
        <v>3.9543024747260305E-2</v>
      </c>
      <c r="E146" s="123">
        <f t="shared" si="53"/>
        <v>4.1156519206780123E-2</v>
      </c>
      <c r="F146" s="123">
        <f t="shared" si="53"/>
        <v>5.581065438744099E-2</v>
      </c>
      <c r="G146" s="123">
        <f t="shared" si="53"/>
        <v>7.8070783653611642E-2</v>
      </c>
      <c r="H146" s="123">
        <f t="shared" si="53"/>
        <v>8.8840877636282373E-2</v>
      </c>
      <c r="I146" s="123">
        <f t="shared" si="53"/>
        <v>9.5147430059703067E-2</v>
      </c>
      <c r="J146" s="123">
        <f t="shared" si="53"/>
        <v>2.8158659223067102E-2</v>
      </c>
      <c r="K146" s="123">
        <f t="shared" si="53"/>
        <v>7.5465096808176854E-2</v>
      </c>
      <c r="L146" s="123">
        <f t="shared" si="53"/>
        <v>0.12226825328140532</v>
      </c>
      <c r="M146" s="123">
        <f t="shared" si="53"/>
        <v>0.11862993593075749</v>
      </c>
      <c r="N146" s="123">
        <f t="shared" si="53"/>
        <v>0.12894595868177575</v>
      </c>
      <c r="O146" s="123">
        <f t="shared" si="53"/>
        <v>0.10198480920334245</v>
      </c>
      <c r="P146" s="123">
        <f t="shared" si="53"/>
        <v>0.15582813242435845</v>
      </c>
      <c r="Q146" s="123">
        <f t="shared" si="53"/>
        <v>9.2670185895606799E-2</v>
      </c>
      <c r="R146" s="123">
        <f t="shared" si="53"/>
        <v>6.0908588585445442E-2</v>
      </c>
      <c r="S146" s="123">
        <f t="shared" si="53"/>
        <v>0.1444893921914642</v>
      </c>
      <c r="T146" s="123">
        <f t="shared" si="53"/>
        <v>7.5696498474115026E-2</v>
      </c>
      <c r="U146" s="123">
        <f t="shared" si="53"/>
        <v>0.12133541106677617</v>
      </c>
      <c r="V146" s="123">
        <f t="shared" si="53"/>
        <v>0.21403768490216535</v>
      </c>
      <c r="W146" s="123">
        <f t="shared" si="53"/>
        <v>5.3034459511546055E-2</v>
      </c>
      <c r="X146" s="123">
        <f t="shared" si="53"/>
        <v>6.8474171017433208E-2</v>
      </c>
      <c r="Y146" s="123">
        <f t="shared" si="53"/>
        <v>2.7121548515612777E-2</v>
      </c>
      <c r="DA146" s="130" t="s">
        <v>4563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4.0996355666483894E-2</v>
      </c>
      <c r="D147" s="99">
        <f>RES_hhdet_in_fech!D147/RES_summary!D$21</f>
        <v>3.9543024747260305E-2</v>
      </c>
      <c r="E147" s="99">
        <f>RES_hhdet_in_fech!E147/RES_summary!E$21</f>
        <v>4.1156519206780123E-2</v>
      </c>
      <c r="F147" s="99">
        <f>RES_hhdet_in_fech!F147/RES_summary!F$21</f>
        <v>5.581065438744099E-2</v>
      </c>
      <c r="G147" s="99">
        <f>RES_hhdet_in_fech!G147/RES_summary!G$21</f>
        <v>7.8070783653611642E-2</v>
      </c>
      <c r="H147" s="99">
        <f>RES_hhdet_in_fech!H147/RES_summary!H$21</f>
        <v>8.8840877636282373E-2</v>
      </c>
      <c r="I147" s="99">
        <f>RES_hhdet_in_fech!I147/RES_summary!I$21</f>
        <v>9.5147430059703067E-2</v>
      </c>
      <c r="J147" s="99">
        <f>RES_hhdet_in_fech!J147/RES_summary!J$21</f>
        <v>2.8158659223067102E-2</v>
      </c>
      <c r="K147" s="99">
        <f>RES_hhdet_in_fech!K147/RES_summary!K$21</f>
        <v>7.5465096808176854E-2</v>
      </c>
      <c r="L147" s="99">
        <f>RES_hhdet_in_fech!L147/RES_summary!L$21</f>
        <v>0.12226825328140532</v>
      </c>
      <c r="M147" s="99">
        <f>RES_hhdet_in_fech!M147/RES_summary!M$21</f>
        <v>0.11862993593075749</v>
      </c>
      <c r="N147" s="99">
        <f>RES_hhdet_in_fech!N147/RES_summary!N$21</f>
        <v>0.12894595868177575</v>
      </c>
      <c r="O147" s="99">
        <f>RES_hhdet_in_fech!O147/RES_summary!O$21</f>
        <v>0.10198480920334245</v>
      </c>
      <c r="P147" s="99">
        <f>RES_hhdet_in_fech!P147/RES_summary!P$21</f>
        <v>0.15582813242435845</v>
      </c>
      <c r="Q147" s="99">
        <f>RES_hhdet_in_fech!Q147/RES_summary!Q$21</f>
        <v>9.2670185895606799E-2</v>
      </c>
      <c r="R147" s="99">
        <f>RES_hhdet_in_fech!R147/RES_summary!R$21</f>
        <v>6.0908588585445442E-2</v>
      </c>
      <c r="S147" s="99">
        <f>RES_hhdet_in_fech!S147/RES_summary!S$21</f>
        <v>0.1444893921914642</v>
      </c>
      <c r="T147" s="99">
        <f>RES_hhdet_in_fech!T147/RES_summary!T$21</f>
        <v>7.5696498474115026E-2</v>
      </c>
      <c r="U147" s="99">
        <f>RES_hhdet_in_fech!U147/RES_summary!U$21</f>
        <v>0.12133541106677617</v>
      </c>
      <c r="V147" s="99">
        <f>RES_hhdet_in_fech!V147/RES_summary!V$21</f>
        <v>0.21403768490216535</v>
      </c>
      <c r="W147" s="99">
        <f>RES_hhdet_in_fech!W147/RES_summary!W$21</f>
        <v>5.3034459511546055E-2</v>
      </c>
      <c r="X147" s="99">
        <f>RES_hhdet_in_fech!X147/RES_summary!X$21</f>
        <v>6.8474171017433208E-2</v>
      </c>
      <c r="Y147" s="99">
        <f>RES_hhdet_in_fech!Y147/RES_summary!Y$21</f>
        <v>2.7121548515612777E-2</v>
      </c>
      <c r="DA147" s="63" t="s">
        <v>4564</v>
      </c>
    </row>
    <row r="148" spans="1:105" ht="12" customHeight="1" x14ac:dyDescent="0.25">
      <c r="A148" s="121" t="s">
        <v>55</v>
      </c>
      <c r="B148" s="122"/>
      <c r="C148" s="123">
        <v>12.890065919833974</v>
      </c>
      <c r="D148" s="123">
        <v>12.716054168541969</v>
      </c>
      <c r="E148" s="123">
        <v>12.824867385969853</v>
      </c>
      <c r="F148" s="123">
        <v>12.916578981000976</v>
      </c>
      <c r="G148" s="123">
        <v>13.548474955244494</v>
      </c>
      <c r="H148" s="123">
        <v>13.78432554851965</v>
      </c>
      <c r="I148" s="123">
        <v>12.867500632399882</v>
      </c>
      <c r="J148" s="123">
        <v>11.955415453859107</v>
      </c>
      <c r="K148" s="123">
        <v>12.797407545931135</v>
      </c>
      <c r="L148" s="123">
        <v>12.955685761564579</v>
      </c>
      <c r="M148" s="123">
        <v>13.359156863726113</v>
      </c>
      <c r="N148" s="123">
        <v>12.94112283574259</v>
      </c>
      <c r="O148" s="123">
        <v>13.55054676845991</v>
      </c>
      <c r="P148" s="123">
        <v>13.460288675038344</v>
      </c>
      <c r="Q148" s="123">
        <v>14.182088444364659</v>
      </c>
      <c r="R148" s="123">
        <v>15.531614337145012</v>
      </c>
      <c r="S148" s="123">
        <v>14.362547084497731</v>
      </c>
      <c r="T148" s="123">
        <v>15.004571599746606</v>
      </c>
      <c r="U148" s="123">
        <v>14.656087600243957</v>
      </c>
      <c r="V148" s="123">
        <v>13.532364954747441</v>
      </c>
      <c r="W148" s="123">
        <v>14.655715172601351</v>
      </c>
      <c r="X148" s="123">
        <v>13.820550171895844</v>
      </c>
      <c r="Y148" s="123">
        <v>14.479698801783465</v>
      </c>
      <c r="DA148" s="130" t="s">
        <v>4565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11.445173229307271</v>
      </c>
      <c r="E149" s="99">
        <v>13.303859010633289</v>
      </c>
      <c r="F149" s="99">
        <v>10.468909092784573</v>
      </c>
      <c r="G149" s="99">
        <v>13.203243227640021</v>
      </c>
      <c r="H149" s="99">
        <v>12.055342409623327</v>
      </c>
      <c r="I149" s="99">
        <v>12.769371524693192</v>
      </c>
      <c r="J149" s="99">
        <v>11.438526950046228</v>
      </c>
      <c r="K149" s="99">
        <v>11.692665369566059</v>
      </c>
      <c r="L149" s="99">
        <v>11.507083938796715</v>
      </c>
      <c r="M149" s="99">
        <v>12.188857260410742</v>
      </c>
      <c r="N149" s="99">
        <v>10.707424581678286</v>
      </c>
      <c r="O149" s="99">
        <v>11.000889279468378</v>
      </c>
      <c r="P149" s="99">
        <v>15.65164851518715</v>
      </c>
      <c r="Q149" s="99">
        <v>10.902366769301054</v>
      </c>
      <c r="R149" s="99">
        <v>12.627898143801106</v>
      </c>
      <c r="S149" s="99">
        <v>13.043610725417169</v>
      </c>
      <c r="T149" s="99">
        <v>12.604181718732981</v>
      </c>
      <c r="U149" s="99">
        <v>12.504104829593215</v>
      </c>
      <c r="V149" s="99">
        <v>11.54517130967939</v>
      </c>
      <c r="W149" s="99">
        <v>12.445281026579442</v>
      </c>
      <c r="X149" s="99">
        <v>12.792482971211674</v>
      </c>
      <c r="Y149" s="99">
        <v>13.736072745154052</v>
      </c>
      <c r="DA149" s="63" t="s">
        <v>4566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12.008374984249397</v>
      </c>
      <c r="F150" s="99">
        <v>0</v>
      </c>
      <c r="G150" s="99">
        <v>0</v>
      </c>
      <c r="H150" s="99">
        <v>0</v>
      </c>
      <c r="I150" s="99">
        <v>11.427216766208998</v>
      </c>
      <c r="J150" s="99">
        <v>10.23953132101688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14.541322203888548</v>
      </c>
      <c r="Q150" s="99">
        <v>0</v>
      </c>
      <c r="R150" s="99">
        <v>0</v>
      </c>
      <c r="S150" s="99">
        <v>0</v>
      </c>
      <c r="T150" s="99">
        <v>0</v>
      </c>
      <c r="U150" s="99">
        <v>12.098676435545423</v>
      </c>
      <c r="V150" s="99">
        <v>11.197838349113937</v>
      </c>
      <c r="W150" s="99">
        <v>12.159872190553431</v>
      </c>
      <c r="X150" s="99">
        <v>12.520219870702627</v>
      </c>
      <c r="Y150" s="99">
        <v>13.453872333016836</v>
      </c>
      <c r="DA150" s="63" t="s">
        <v>4567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8.722956927254911</v>
      </c>
      <c r="F151" s="102">
        <v>0</v>
      </c>
      <c r="G151" s="102">
        <v>0</v>
      </c>
      <c r="H151" s="102">
        <v>0</v>
      </c>
      <c r="I151" s="102">
        <v>7.8569934765186238</v>
      </c>
      <c r="J151" s="102">
        <v>6.9823004556680299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9.6893608876019073</v>
      </c>
      <c r="Q151" s="102">
        <v>0</v>
      </c>
      <c r="R151" s="102">
        <v>0</v>
      </c>
      <c r="S151" s="102">
        <v>0</v>
      </c>
      <c r="T151" s="102">
        <v>0</v>
      </c>
      <c r="U151" s="102">
        <v>8.6457050315712838</v>
      </c>
      <c r="V151" s="102">
        <v>7.9414360425389843</v>
      </c>
      <c r="W151" s="102">
        <v>8.9771956234834231</v>
      </c>
      <c r="X151" s="102">
        <v>9.2830608718106919</v>
      </c>
      <c r="Y151" s="102">
        <v>10.058151310285449</v>
      </c>
      <c r="DA151" s="131" t="s">
        <v>4568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3.2854180569944873</v>
      </c>
      <c r="F152" s="105">
        <v>0</v>
      </c>
      <c r="G152" s="105">
        <v>0</v>
      </c>
      <c r="H152" s="105">
        <v>0</v>
      </c>
      <c r="I152" s="105">
        <v>3.5702232896903721</v>
      </c>
      <c r="J152" s="105">
        <v>3.257230865348852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4.8519613162866424</v>
      </c>
      <c r="Q152" s="105">
        <v>0</v>
      </c>
      <c r="R152" s="105">
        <v>0</v>
      </c>
      <c r="S152" s="105">
        <v>0</v>
      </c>
      <c r="T152" s="105">
        <v>0</v>
      </c>
      <c r="U152" s="105">
        <v>3.4529714039741402</v>
      </c>
      <c r="V152" s="105">
        <v>3.256402306574953</v>
      </c>
      <c r="W152" s="105">
        <v>3.1826765670700037</v>
      </c>
      <c r="X152" s="105">
        <v>3.2371589988919354</v>
      </c>
      <c r="Y152" s="105">
        <v>3.3957210227313874</v>
      </c>
      <c r="DA152" s="132" t="s">
        <v>4569</v>
      </c>
    </row>
    <row r="153" spans="1:105" ht="12" customHeight="1" x14ac:dyDescent="0.25">
      <c r="A153" s="106" t="s">
        <v>122</v>
      </c>
      <c r="B153" s="101"/>
      <c r="C153" s="102">
        <v>13.019991772211123</v>
      </c>
      <c r="D153" s="102">
        <v>12.900908820083874</v>
      </c>
      <c r="E153" s="102">
        <v>12.95902194204149</v>
      </c>
      <c r="F153" s="102">
        <v>13.054402355648124</v>
      </c>
      <c r="G153" s="102">
        <v>13.755208347455122</v>
      </c>
      <c r="H153" s="102">
        <v>13.981947088389663</v>
      </c>
      <c r="I153" s="102">
        <v>13.659430051925058</v>
      </c>
      <c r="J153" s="102">
        <v>12.285460594899115</v>
      </c>
      <c r="K153" s="102">
        <v>12.940569485689711</v>
      </c>
      <c r="L153" s="102">
        <v>13.216245932034019</v>
      </c>
      <c r="M153" s="102">
        <v>13.577005402595219</v>
      </c>
      <c r="N153" s="102">
        <v>13.183471893212609</v>
      </c>
      <c r="O153" s="102">
        <v>13.786528052228064</v>
      </c>
      <c r="P153" s="102">
        <v>13.703078179881306</v>
      </c>
      <c r="Q153" s="102">
        <v>14.433035675214727</v>
      </c>
      <c r="R153" s="102">
        <v>15.696348538569293</v>
      </c>
      <c r="S153" s="102">
        <v>14.49748457744559</v>
      </c>
      <c r="T153" s="102">
        <v>15.135983990378065</v>
      </c>
      <c r="U153" s="102">
        <v>14.782300002163282</v>
      </c>
      <c r="V153" s="102">
        <v>13.656277682991053</v>
      </c>
      <c r="W153" s="102">
        <v>14.786665105651245</v>
      </c>
      <c r="X153" s="102">
        <v>13.928621799708125</v>
      </c>
      <c r="Y153" s="102">
        <v>14.550474464818839</v>
      </c>
      <c r="DA153" s="131" t="s">
        <v>4570</v>
      </c>
    </row>
    <row r="154" spans="1:105" ht="12" customHeight="1" x14ac:dyDescent="0.25">
      <c r="A154" s="107" t="s">
        <v>121</v>
      </c>
      <c r="B154" s="104"/>
      <c r="C154" s="105">
        <v>11.598165441783841</v>
      </c>
      <c r="D154" s="105">
        <v>11.431590039794578</v>
      </c>
      <c r="E154" s="105">
        <v>11.356105113822411</v>
      </c>
      <c r="F154" s="105">
        <v>11.465294723225686</v>
      </c>
      <c r="G154" s="105">
        <v>11.80597901567541</v>
      </c>
      <c r="H154" s="105">
        <v>12.120112061922006</v>
      </c>
      <c r="I154" s="105">
        <v>11.817759932472692</v>
      </c>
      <c r="J154" s="105">
        <v>10.618336454538488</v>
      </c>
      <c r="K154" s="105">
        <v>11.217791196409625</v>
      </c>
      <c r="L154" s="105">
        <v>11.401066600520672</v>
      </c>
      <c r="M154" s="105">
        <v>11.698014534317513</v>
      </c>
      <c r="N154" s="105">
        <v>11.394449066392792</v>
      </c>
      <c r="O154" s="105">
        <v>12.136189661396546</v>
      </c>
      <c r="P154" s="105">
        <v>12.177936867845222</v>
      </c>
      <c r="Q154" s="105">
        <v>13.043762224083846</v>
      </c>
      <c r="R154" s="105">
        <v>14.38369142004241</v>
      </c>
      <c r="S154" s="105">
        <v>13.276944446304478</v>
      </c>
      <c r="T154" s="105">
        <v>14.019894149195352</v>
      </c>
      <c r="U154" s="105">
        <v>13.76356219216412</v>
      </c>
      <c r="V154" s="105">
        <v>12.756836248290258</v>
      </c>
      <c r="W154" s="105">
        <v>13.964626748889875</v>
      </c>
      <c r="X154" s="105">
        <v>13.214227880520005</v>
      </c>
      <c r="Y154" s="105">
        <v>13.863671967986557</v>
      </c>
      <c r="DA154" s="132" t="s">
        <v>4571</v>
      </c>
    </row>
    <row r="155" spans="1:105" ht="12" customHeight="1" x14ac:dyDescent="0.25">
      <c r="A155" s="108" t="s">
        <v>53</v>
      </c>
      <c r="B155" s="98"/>
      <c r="C155" s="99">
        <v>9.0947301760293655</v>
      </c>
      <c r="D155" s="99">
        <v>8.8267354846733106</v>
      </c>
      <c r="E155" s="99">
        <v>8.4938114995053837</v>
      </c>
      <c r="F155" s="99">
        <v>8.6069287918894108</v>
      </c>
      <c r="G155" s="99">
        <v>8.27127986945389</v>
      </c>
      <c r="H155" s="99">
        <v>8.714669241570979</v>
      </c>
      <c r="I155" s="99">
        <v>8.409300460157688</v>
      </c>
      <c r="J155" s="99">
        <v>7.4987088103453283</v>
      </c>
      <c r="K155" s="99">
        <v>7.9605855117806721</v>
      </c>
      <c r="L155" s="99">
        <v>7.9231042319926601</v>
      </c>
      <c r="M155" s="99">
        <v>8.0030455048298279</v>
      </c>
      <c r="N155" s="99">
        <v>7.7175388980098045</v>
      </c>
      <c r="O155" s="99">
        <v>8.4993380507820735</v>
      </c>
      <c r="P155" s="99">
        <v>8.4800464950405434</v>
      </c>
      <c r="Q155" s="99">
        <v>9.3277468720544903</v>
      </c>
      <c r="R155" s="99">
        <v>10.63684071313439</v>
      </c>
      <c r="S155" s="99">
        <v>9.5636100517000973</v>
      </c>
      <c r="T155" s="99">
        <v>10.393617506593495</v>
      </c>
      <c r="U155" s="99">
        <v>10.218101265632949</v>
      </c>
      <c r="V155" s="99">
        <v>9.3929274470568469</v>
      </c>
      <c r="W155" s="99">
        <v>10.666163669761087</v>
      </c>
      <c r="X155" s="99">
        <v>10.104130458311591</v>
      </c>
      <c r="Y155" s="99">
        <v>10.638028932979784</v>
      </c>
      <c r="DA155" s="63" t="s">
        <v>4572</v>
      </c>
    </row>
    <row r="156" spans="1:105" ht="12" customHeight="1" x14ac:dyDescent="0.25">
      <c r="A156" s="108" t="s">
        <v>52</v>
      </c>
      <c r="B156" s="98"/>
      <c r="C156" s="99">
        <v>2.5034352657544754</v>
      </c>
      <c r="D156" s="99">
        <v>2.6048545551212685</v>
      </c>
      <c r="E156" s="99">
        <v>2.8622936143170259</v>
      </c>
      <c r="F156" s="99">
        <v>2.8583659313362744</v>
      </c>
      <c r="G156" s="99">
        <v>3.5346991462215183</v>
      </c>
      <c r="H156" s="99">
        <v>3.4054428203510274</v>
      </c>
      <c r="I156" s="99">
        <v>3.4084594723149997</v>
      </c>
      <c r="J156" s="99">
        <v>3.1196276441931605</v>
      </c>
      <c r="K156" s="99">
        <v>3.2572056846289534</v>
      </c>
      <c r="L156" s="99">
        <v>3.4779623685280128</v>
      </c>
      <c r="M156" s="99">
        <v>3.6949690294876834</v>
      </c>
      <c r="N156" s="99">
        <v>3.6769101683829883</v>
      </c>
      <c r="O156" s="99">
        <v>3.6368516106144706</v>
      </c>
      <c r="P156" s="99">
        <v>3.6978903728046792</v>
      </c>
      <c r="Q156" s="99">
        <v>3.7160153520293502</v>
      </c>
      <c r="R156" s="99">
        <v>3.7468507069080199</v>
      </c>
      <c r="S156" s="99">
        <v>3.71333439460438</v>
      </c>
      <c r="T156" s="99">
        <v>3.626276642601856</v>
      </c>
      <c r="U156" s="99">
        <v>3.5454609265311725</v>
      </c>
      <c r="V156" s="99">
        <v>3.3639088012334115</v>
      </c>
      <c r="W156" s="99">
        <v>3.2984630791287883</v>
      </c>
      <c r="X156" s="99">
        <v>3.1100974222084146</v>
      </c>
      <c r="Y156" s="99">
        <v>3.2256430350067706</v>
      </c>
      <c r="DA156" s="63" t="s">
        <v>4573</v>
      </c>
    </row>
    <row r="157" spans="1:105" ht="12" customHeight="1" x14ac:dyDescent="0.25">
      <c r="A157" s="121" t="s">
        <v>54</v>
      </c>
      <c r="B157" s="122"/>
      <c r="C157" s="123">
        <v>1.7518410766521504</v>
      </c>
      <c r="D157" s="123">
        <v>1.777720617281715</v>
      </c>
      <c r="E157" s="123">
        <v>1.8420019069946474</v>
      </c>
      <c r="F157" s="123">
        <v>1.9222571362432941</v>
      </c>
      <c r="G157" s="123">
        <v>2.0451673064312392</v>
      </c>
      <c r="H157" s="123">
        <v>2.1031181714234282</v>
      </c>
      <c r="I157" s="123">
        <v>2.0656637356379823</v>
      </c>
      <c r="J157" s="123">
        <v>1.914709839996759</v>
      </c>
      <c r="K157" s="123">
        <v>2.1176276299221262</v>
      </c>
      <c r="L157" s="123">
        <v>2.3428958771058439</v>
      </c>
      <c r="M157" s="123">
        <v>2.3533631546991765</v>
      </c>
      <c r="N157" s="123">
        <v>2.3823966160340508</v>
      </c>
      <c r="O157" s="123">
        <v>2.5648332770741251</v>
      </c>
      <c r="P157" s="123">
        <v>2.5937209662946747</v>
      </c>
      <c r="Q157" s="123">
        <v>2.7850850238994527</v>
      </c>
      <c r="R157" s="123">
        <v>2.8118184577115906</v>
      </c>
      <c r="S157" s="123">
        <v>3.0114221352171682</v>
      </c>
      <c r="T157" s="123">
        <v>3.1170153796145907</v>
      </c>
      <c r="U157" s="123">
        <v>3.0981824324771248</v>
      </c>
      <c r="V157" s="123">
        <v>3.0147001049212458</v>
      </c>
      <c r="W157" s="123">
        <v>3.0489563293052635</v>
      </c>
      <c r="X157" s="123">
        <v>2.9200075943186898</v>
      </c>
      <c r="Y157" s="123">
        <v>3.0240277394384165</v>
      </c>
      <c r="DA157" s="130" t="s">
        <v>4574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X158" s="99">
        <v>0</v>
      </c>
      <c r="Y158" s="99">
        <v>0</v>
      </c>
      <c r="DA158" s="63" t="s">
        <v>4575</v>
      </c>
    </row>
    <row r="159" spans="1:105" ht="12" customHeight="1" x14ac:dyDescent="0.25">
      <c r="A159" s="109" t="s">
        <v>120</v>
      </c>
      <c r="B159" s="33"/>
      <c r="C159" s="110">
        <v>1.7518410766521504</v>
      </c>
      <c r="D159" s="110">
        <v>1.777720617281715</v>
      </c>
      <c r="E159" s="110">
        <v>1.8420019069946474</v>
      </c>
      <c r="F159" s="110">
        <v>1.9222571362432941</v>
      </c>
      <c r="G159" s="110">
        <v>2.0451673064312392</v>
      </c>
      <c r="H159" s="110">
        <v>2.1031181714234282</v>
      </c>
      <c r="I159" s="110">
        <v>2.0656637356379823</v>
      </c>
      <c r="J159" s="110">
        <v>1.914709839996759</v>
      </c>
      <c r="K159" s="110">
        <v>2.1176276299221262</v>
      </c>
      <c r="L159" s="110">
        <v>2.3428958771058439</v>
      </c>
      <c r="M159" s="110">
        <v>2.3533631546991765</v>
      </c>
      <c r="N159" s="110">
        <v>2.3823966160340508</v>
      </c>
      <c r="O159" s="110">
        <v>2.5648332770741251</v>
      </c>
      <c r="P159" s="110">
        <v>2.5937209662946747</v>
      </c>
      <c r="Q159" s="110">
        <v>2.7850850238994527</v>
      </c>
      <c r="R159" s="110">
        <v>2.8118184577115906</v>
      </c>
      <c r="S159" s="110">
        <v>3.0114221352171682</v>
      </c>
      <c r="T159" s="110">
        <v>3.1170153796145907</v>
      </c>
      <c r="U159" s="110">
        <v>3.0981824324771248</v>
      </c>
      <c r="V159" s="110">
        <v>3.0147001049212458</v>
      </c>
      <c r="W159" s="110">
        <v>3.0489563293052635</v>
      </c>
      <c r="X159" s="110">
        <v>2.9200075943186898</v>
      </c>
      <c r="Y159" s="110">
        <v>3.0240277394384165</v>
      </c>
      <c r="DA159" s="60" t="s">
        <v>4576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189.95351072722576</v>
      </c>
      <c r="D161" s="118">
        <f t="shared" si="54"/>
        <v>184.86460543551925</v>
      </c>
      <c r="E161" s="118">
        <f t="shared" si="54"/>
        <v>188.07818585882245</v>
      </c>
      <c r="F161" s="118">
        <f t="shared" si="54"/>
        <v>184.36042524626589</v>
      </c>
      <c r="G161" s="118">
        <f t="shared" si="54"/>
        <v>195.24490285329784</v>
      </c>
      <c r="H161" s="118">
        <f t="shared" si="54"/>
        <v>190.29925526395235</v>
      </c>
      <c r="I161" s="118">
        <f t="shared" si="54"/>
        <v>178.07231068863649</v>
      </c>
      <c r="J161" s="118">
        <f t="shared" si="54"/>
        <v>168.71750192936133</v>
      </c>
      <c r="K161" s="118">
        <f t="shared" si="54"/>
        <v>179.89706265443888</v>
      </c>
      <c r="L161" s="118">
        <f t="shared" si="54"/>
        <v>209.24737515317699</v>
      </c>
      <c r="M161" s="118">
        <f t="shared" si="54"/>
        <v>180.99138478158147</v>
      </c>
      <c r="N161" s="118">
        <f t="shared" si="54"/>
        <v>197.19969301071703</v>
      </c>
      <c r="O161" s="118">
        <f t="shared" si="54"/>
        <v>184.82166984640264</v>
      </c>
      <c r="P161" s="118">
        <f t="shared" si="54"/>
        <v>159.94803614169584</v>
      </c>
      <c r="Q161" s="118">
        <f t="shared" si="54"/>
        <v>164.06490820220128</v>
      </c>
      <c r="R161" s="118">
        <f t="shared" ref="R161:V161" si="55">R162+R164+R166+R175</f>
        <v>155.9493784476887</v>
      </c>
      <c r="S161" s="118">
        <f t="shared" si="55"/>
        <v>150.73946120400865</v>
      </c>
      <c r="T161" s="118">
        <f t="shared" si="55"/>
        <v>137.39798063628203</v>
      </c>
      <c r="U161" s="118">
        <f t="shared" si="55"/>
        <v>121.96817272667727</v>
      </c>
      <c r="V161" s="118">
        <f t="shared" si="55"/>
        <v>104.72557433287712</v>
      </c>
      <c r="W161" s="118">
        <f t="shared" ref="W161:Y161" si="56">W162+W164+W166+W175</f>
        <v>112.96725845535613</v>
      </c>
      <c r="X161" s="118">
        <f t="shared" si="56"/>
        <v>85.387407039777074</v>
      </c>
      <c r="Y161" s="118">
        <f t="shared" si="56"/>
        <v>79.613145289164521</v>
      </c>
      <c r="DA161" s="129" t="s">
        <v>4577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175.29109535895086</v>
      </c>
      <c r="D162" s="123">
        <f t="shared" si="57"/>
        <v>170.35133595784882</v>
      </c>
      <c r="E162" s="123">
        <f t="shared" si="57"/>
        <v>173.39087555957758</v>
      </c>
      <c r="F162" s="123">
        <f t="shared" si="57"/>
        <v>169.49368112957299</v>
      </c>
      <c r="G162" s="123">
        <f t="shared" si="57"/>
        <v>179.59820735124552</v>
      </c>
      <c r="H162" s="123">
        <f t="shared" si="57"/>
        <v>174.34555592947964</v>
      </c>
      <c r="I162" s="123">
        <f t="shared" si="57"/>
        <v>163.08345037834482</v>
      </c>
      <c r="J162" s="123">
        <f t="shared" si="57"/>
        <v>154.83333164377368</v>
      </c>
      <c r="K162" s="123">
        <f t="shared" si="57"/>
        <v>164.94429836195084</v>
      </c>
      <c r="L162" s="123">
        <f t="shared" si="57"/>
        <v>193.85496026104104</v>
      </c>
      <c r="M162" s="123">
        <f t="shared" si="57"/>
        <v>165.2112488958422</v>
      </c>
      <c r="N162" s="123">
        <f t="shared" si="57"/>
        <v>181.77926191565368</v>
      </c>
      <c r="O162" s="123">
        <f t="shared" si="57"/>
        <v>168.65530432952153</v>
      </c>
      <c r="P162" s="123">
        <f t="shared" si="57"/>
        <v>143.79886826810667</v>
      </c>
      <c r="Q162" s="123">
        <f t="shared" si="57"/>
        <v>147.05138683030876</v>
      </c>
      <c r="R162" s="123">
        <f t="shared" si="57"/>
        <v>137.57547237391395</v>
      </c>
      <c r="S162" s="123">
        <f t="shared" si="57"/>
        <v>133.29325971431001</v>
      </c>
      <c r="T162" s="123">
        <f t="shared" si="57"/>
        <v>119.23852127859229</v>
      </c>
      <c r="U162" s="123">
        <f t="shared" si="57"/>
        <v>104.15325430434078</v>
      </c>
      <c r="V162" s="123">
        <f t="shared" si="57"/>
        <v>88.062677895554629</v>
      </c>
      <c r="W162" s="123">
        <f t="shared" si="57"/>
        <v>95.236084738522152</v>
      </c>
      <c r="X162" s="123">
        <f t="shared" si="57"/>
        <v>68.61259436111564</v>
      </c>
      <c r="Y162" s="123">
        <f t="shared" si="57"/>
        <v>62.095859814064639</v>
      </c>
      <c r="DA162" s="130" t="s">
        <v>4578</v>
      </c>
    </row>
    <row r="163" spans="1:105" ht="12" customHeight="1" x14ac:dyDescent="0.25">
      <c r="A163" s="97" t="s">
        <v>53</v>
      </c>
      <c r="B163" s="33"/>
      <c r="C163" s="110">
        <v>175.29109535895086</v>
      </c>
      <c r="D163" s="110">
        <v>170.35133595784882</v>
      </c>
      <c r="E163" s="110">
        <v>173.39087555957758</v>
      </c>
      <c r="F163" s="110">
        <v>169.49368112957299</v>
      </c>
      <c r="G163" s="110">
        <v>179.59820735124552</v>
      </c>
      <c r="H163" s="110">
        <v>174.34555592947964</v>
      </c>
      <c r="I163" s="110">
        <v>163.08345037834482</v>
      </c>
      <c r="J163" s="110">
        <v>154.83333164377368</v>
      </c>
      <c r="K163" s="110">
        <v>164.94429836195084</v>
      </c>
      <c r="L163" s="110">
        <v>193.85496026104104</v>
      </c>
      <c r="M163" s="110">
        <v>165.2112488958422</v>
      </c>
      <c r="N163" s="110">
        <v>181.77926191565368</v>
      </c>
      <c r="O163" s="110">
        <v>168.65530432952153</v>
      </c>
      <c r="P163" s="110">
        <v>143.79886826810667</v>
      </c>
      <c r="Q163" s="110">
        <v>147.05138683030876</v>
      </c>
      <c r="R163" s="110">
        <v>137.57547237391395</v>
      </c>
      <c r="S163" s="110">
        <v>133.29325971431001</v>
      </c>
      <c r="T163" s="110">
        <v>119.23852127859229</v>
      </c>
      <c r="U163" s="110">
        <v>104.15325430434078</v>
      </c>
      <c r="V163" s="110">
        <v>88.062677895554629</v>
      </c>
      <c r="W163" s="110">
        <v>95.236084738522152</v>
      </c>
      <c r="X163" s="110">
        <v>68.61259436111564</v>
      </c>
      <c r="Y163" s="110">
        <v>62.095859814064639</v>
      </c>
      <c r="DA163" s="60" t="s">
        <v>4579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2.0546825313741357E-2</v>
      </c>
      <c r="D164" s="123">
        <f t="shared" si="58"/>
        <v>1.9591626093529088E-2</v>
      </c>
      <c r="E164" s="123">
        <f t="shared" si="58"/>
        <v>2.0458519625437873E-2</v>
      </c>
      <c r="F164" s="123">
        <f t="shared" si="58"/>
        <v>2.7841511808571591E-2</v>
      </c>
      <c r="G164" s="123">
        <f t="shared" si="58"/>
        <v>5.298282653431368E-2</v>
      </c>
      <c r="H164" s="123">
        <f t="shared" si="58"/>
        <v>6.6266356240838625E-2</v>
      </c>
      <c r="I164" s="123">
        <f t="shared" si="58"/>
        <v>5.5655732120321988E-2</v>
      </c>
      <c r="J164" s="123">
        <f t="shared" si="58"/>
        <v>1.4087643103319053E-2</v>
      </c>
      <c r="K164" s="123">
        <f t="shared" si="58"/>
        <v>3.7718805822418856E-2</v>
      </c>
      <c r="L164" s="123">
        <f t="shared" si="58"/>
        <v>9.3839853815263372E-2</v>
      </c>
      <c r="M164" s="123">
        <f t="shared" si="58"/>
        <v>6.7705590040058272E-2</v>
      </c>
      <c r="N164" s="123">
        <f t="shared" si="58"/>
        <v>9.6901167547094255E-2</v>
      </c>
      <c r="O164" s="123">
        <f t="shared" si="58"/>
        <v>5.1012447869867972E-2</v>
      </c>
      <c r="P164" s="123">
        <f t="shared" si="58"/>
        <v>9.5161276791111887E-2</v>
      </c>
      <c r="Q164" s="123">
        <f t="shared" si="58"/>
        <v>4.6337338801299234E-2</v>
      </c>
      <c r="R164" s="123">
        <f t="shared" si="58"/>
        <v>3.0466063009072959E-2</v>
      </c>
      <c r="S164" s="123">
        <f t="shared" si="58"/>
        <v>7.2226539738380252E-2</v>
      </c>
      <c r="T164" s="123">
        <f t="shared" si="58"/>
        <v>3.7858475872485385E-2</v>
      </c>
      <c r="U164" s="123">
        <f t="shared" si="58"/>
        <v>6.0672040398944173E-2</v>
      </c>
      <c r="V164" s="123">
        <f t="shared" si="58"/>
        <v>0.11581569613393854</v>
      </c>
      <c r="W164" s="123">
        <f t="shared" si="58"/>
        <v>2.6501716922356769E-2</v>
      </c>
      <c r="X164" s="123">
        <f t="shared" si="58"/>
        <v>3.424453120358751E-2</v>
      </c>
      <c r="Y164" s="123">
        <f t="shared" si="58"/>
        <v>1.356506633291645E-2</v>
      </c>
      <c r="DA164" s="130" t="s">
        <v>4580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2.0546825313741357E-2</v>
      </c>
      <c r="D165" s="99">
        <f>RES_hhdet_in_fech!D165/RES_summary!D$21</f>
        <v>1.9591626093529088E-2</v>
      </c>
      <c r="E165" s="99">
        <f>RES_hhdet_in_fech!E165/RES_summary!E$21</f>
        <v>2.0458519625437873E-2</v>
      </c>
      <c r="F165" s="99">
        <f>RES_hhdet_in_fech!F165/RES_summary!F$21</f>
        <v>2.7841511808571591E-2</v>
      </c>
      <c r="G165" s="99">
        <f>RES_hhdet_in_fech!G165/RES_summary!G$21</f>
        <v>5.298282653431368E-2</v>
      </c>
      <c r="H165" s="99">
        <f>RES_hhdet_in_fech!H165/RES_summary!H$21</f>
        <v>6.6266356240838625E-2</v>
      </c>
      <c r="I165" s="99">
        <f>RES_hhdet_in_fech!I165/RES_summary!I$21</f>
        <v>5.5655732120321988E-2</v>
      </c>
      <c r="J165" s="99">
        <f>RES_hhdet_in_fech!J165/RES_summary!J$21</f>
        <v>1.4087643103319053E-2</v>
      </c>
      <c r="K165" s="99">
        <f>RES_hhdet_in_fech!K165/RES_summary!K$21</f>
        <v>3.7718805822418856E-2</v>
      </c>
      <c r="L165" s="99">
        <f>RES_hhdet_in_fech!L165/RES_summary!L$21</f>
        <v>9.3839853815263372E-2</v>
      </c>
      <c r="M165" s="99">
        <f>RES_hhdet_in_fech!M165/RES_summary!M$21</f>
        <v>6.7705590040058272E-2</v>
      </c>
      <c r="N165" s="99">
        <f>RES_hhdet_in_fech!N165/RES_summary!N$21</f>
        <v>9.6901167547094255E-2</v>
      </c>
      <c r="O165" s="99">
        <f>RES_hhdet_in_fech!O165/RES_summary!O$21</f>
        <v>5.1012447869867972E-2</v>
      </c>
      <c r="P165" s="99">
        <f>RES_hhdet_in_fech!P165/RES_summary!P$21</f>
        <v>9.5161276791111887E-2</v>
      </c>
      <c r="Q165" s="99">
        <f>RES_hhdet_in_fech!Q165/RES_summary!Q$21</f>
        <v>4.6337338801299234E-2</v>
      </c>
      <c r="R165" s="99">
        <f>RES_hhdet_in_fech!R165/RES_summary!R$21</f>
        <v>3.0466063009072959E-2</v>
      </c>
      <c r="S165" s="99">
        <f>RES_hhdet_in_fech!S165/RES_summary!S$21</f>
        <v>7.2226539738380252E-2</v>
      </c>
      <c r="T165" s="99">
        <f>RES_hhdet_in_fech!T165/RES_summary!T$21</f>
        <v>3.7858475872485385E-2</v>
      </c>
      <c r="U165" s="99">
        <f>RES_hhdet_in_fech!U165/RES_summary!U$21</f>
        <v>6.0672040398944173E-2</v>
      </c>
      <c r="V165" s="99">
        <f>RES_hhdet_in_fech!V165/RES_summary!V$21</f>
        <v>0.11581569613393854</v>
      </c>
      <c r="W165" s="99">
        <f>RES_hhdet_in_fech!W165/RES_summary!W$21</f>
        <v>2.6501716922356769E-2</v>
      </c>
      <c r="X165" s="99">
        <f>RES_hhdet_in_fech!X165/RES_summary!X$21</f>
        <v>3.424453120358751E-2</v>
      </c>
      <c r="Y165" s="99">
        <f>RES_hhdet_in_fech!Y165/RES_summary!Y$21</f>
        <v>1.356506633291645E-2</v>
      </c>
      <c r="DA165" s="63" t="s">
        <v>4581</v>
      </c>
    </row>
    <row r="166" spans="1:105" ht="12" customHeight="1" x14ac:dyDescent="0.25">
      <c r="A166" s="121" t="s">
        <v>55</v>
      </c>
      <c r="B166" s="122"/>
      <c r="C166" s="123">
        <v>12.89002746630903</v>
      </c>
      <c r="D166" s="123">
        <v>12.71595723429518</v>
      </c>
      <c r="E166" s="123">
        <v>12.82484987262478</v>
      </c>
      <c r="F166" s="123">
        <v>12.916645468641038</v>
      </c>
      <c r="G166" s="123">
        <v>13.548545369086769</v>
      </c>
      <c r="H166" s="123">
        <v>13.784314806808437</v>
      </c>
      <c r="I166" s="123">
        <v>12.867540842533362</v>
      </c>
      <c r="J166" s="123">
        <v>11.955372802487565</v>
      </c>
      <c r="K166" s="123">
        <v>12.797417856743497</v>
      </c>
      <c r="L166" s="123">
        <v>12.955679161214837</v>
      </c>
      <c r="M166" s="123">
        <v>13.359067141000063</v>
      </c>
      <c r="N166" s="123">
        <v>12.941133311482224</v>
      </c>
      <c r="O166" s="123">
        <v>13.550519791937132</v>
      </c>
      <c r="P166" s="123">
        <v>13.460285630503368</v>
      </c>
      <c r="Q166" s="123">
        <v>14.182099009191765</v>
      </c>
      <c r="R166" s="123">
        <v>15.531621553054084</v>
      </c>
      <c r="S166" s="123">
        <v>14.36255281474309</v>
      </c>
      <c r="T166" s="123">
        <v>15.004585502202659</v>
      </c>
      <c r="U166" s="123">
        <v>14.656063949460421</v>
      </c>
      <c r="V166" s="123">
        <v>13.532380636267307</v>
      </c>
      <c r="W166" s="123">
        <v>14.655715670606355</v>
      </c>
      <c r="X166" s="123">
        <v>13.820560553139156</v>
      </c>
      <c r="Y166" s="123">
        <v>14.479692669328562</v>
      </c>
      <c r="DA166" s="130" t="s">
        <v>4582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11.445173229307274</v>
      </c>
      <c r="E167" s="99">
        <v>13.303859010633289</v>
      </c>
      <c r="F167" s="99">
        <v>10.468909092784569</v>
      </c>
      <c r="G167" s="99">
        <v>13.203243227640023</v>
      </c>
      <c r="H167" s="99">
        <v>12.055342409623327</v>
      </c>
      <c r="I167" s="99">
        <v>12.769371524693192</v>
      </c>
      <c r="J167" s="99">
        <v>11.438526950046231</v>
      </c>
      <c r="K167" s="99">
        <v>11.692665369566063</v>
      </c>
      <c r="L167" s="99">
        <v>11.507083938796713</v>
      </c>
      <c r="M167" s="99">
        <v>12.188857260410742</v>
      </c>
      <c r="N167" s="99">
        <v>10.707424581678284</v>
      </c>
      <c r="O167" s="99">
        <v>11.00088927946838</v>
      </c>
      <c r="P167" s="99">
        <v>15.651648515187146</v>
      </c>
      <c r="Q167" s="99">
        <v>10.90236676930105</v>
      </c>
      <c r="R167" s="99">
        <v>12.627898143801106</v>
      </c>
      <c r="S167" s="99">
        <v>13.043610725417166</v>
      </c>
      <c r="T167" s="99">
        <v>12.604181718732985</v>
      </c>
      <c r="U167" s="99">
        <v>12.504104829593217</v>
      </c>
      <c r="V167" s="99">
        <v>11.545171309679391</v>
      </c>
      <c r="W167" s="99">
        <v>12.445281026579442</v>
      </c>
      <c r="X167" s="99">
        <v>12.79248297121168</v>
      </c>
      <c r="Y167" s="99">
        <v>13.736072745154052</v>
      </c>
      <c r="DA167" s="63" t="s">
        <v>4583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10.23953132101688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14.541322203888548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12.159872190553431</v>
      </c>
      <c r="X168" s="99">
        <v>0</v>
      </c>
      <c r="Y168" s="99">
        <v>0</v>
      </c>
      <c r="DA168" s="63" t="s">
        <v>4584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6.9823004556680299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9.6893608876019073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8.9771956234834231</v>
      </c>
      <c r="X169" s="102">
        <v>0</v>
      </c>
      <c r="Y169" s="102">
        <v>0</v>
      </c>
      <c r="DA169" s="131" t="s">
        <v>4585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3.257230865348852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4.8519613162866424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3.1826765670700037</v>
      </c>
      <c r="X170" s="105">
        <v>0</v>
      </c>
      <c r="Y170" s="105">
        <v>0</v>
      </c>
      <c r="DA170" s="132" t="s">
        <v>4586</v>
      </c>
    </row>
    <row r="171" spans="1:105" ht="12" customHeight="1" x14ac:dyDescent="0.25">
      <c r="A171" s="106" t="s">
        <v>122</v>
      </c>
      <c r="B171" s="101"/>
      <c r="C171" s="102">
        <v>13.019991772211124</v>
      </c>
      <c r="D171" s="102">
        <v>12.900908820083869</v>
      </c>
      <c r="E171" s="102">
        <v>12.959021942041488</v>
      </c>
      <c r="F171" s="102">
        <v>13.054402355648124</v>
      </c>
      <c r="G171" s="102">
        <v>13.755208347455122</v>
      </c>
      <c r="H171" s="102">
        <v>13.981947088389667</v>
      </c>
      <c r="I171" s="102">
        <v>13.659430051925058</v>
      </c>
      <c r="J171" s="102">
        <v>12.285460594899115</v>
      </c>
      <c r="K171" s="102">
        <v>12.940569485689712</v>
      </c>
      <c r="L171" s="102">
        <v>13.216245932034022</v>
      </c>
      <c r="M171" s="102">
        <v>13.577005402595219</v>
      </c>
      <c r="N171" s="102">
        <v>13.183471893212612</v>
      </c>
      <c r="O171" s="102">
        <v>13.786528052228061</v>
      </c>
      <c r="P171" s="102">
        <v>13.703078179881306</v>
      </c>
      <c r="Q171" s="102">
        <v>14.433035675214727</v>
      </c>
      <c r="R171" s="102">
        <v>15.696348538569289</v>
      </c>
      <c r="S171" s="102">
        <v>14.49748457744559</v>
      </c>
      <c r="T171" s="102">
        <v>15.135983990378065</v>
      </c>
      <c r="U171" s="102">
        <v>14.782300002163282</v>
      </c>
      <c r="V171" s="102">
        <v>13.656277682991053</v>
      </c>
      <c r="W171" s="102">
        <v>14.786665105651245</v>
      </c>
      <c r="X171" s="102">
        <v>13.928621799708123</v>
      </c>
      <c r="Y171" s="102">
        <v>14.550474464818842</v>
      </c>
      <c r="DA171" s="131" t="s">
        <v>4587</v>
      </c>
    </row>
    <row r="172" spans="1:105" ht="12" customHeight="1" x14ac:dyDescent="0.25">
      <c r="A172" s="107" t="s">
        <v>121</v>
      </c>
      <c r="B172" s="104"/>
      <c r="C172" s="105">
        <v>11.598165441783841</v>
      </c>
      <c r="D172" s="105">
        <v>11.43159003979458</v>
      </c>
      <c r="E172" s="105">
        <v>11.356105113822412</v>
      </c>
      <c r="F172" s="105">
        <v>11.465294723225686</v>
      </c>
      <c r="G172" s="105">
        <v>11.80597901567541</v>
      </c>
      <c r="H172" s="105">
        <v>12.120112061922002</v>
      </c>
      <c r="I172" s="105">
        <v>11.817759932472688</v>
      </c>
      <c r="J172" s="105">
        <v>10.61833645453849</v>
      </c>
      <c r="K172" s="105">
        <v>11.217791196409628</v>
      </c>
      <c r="L172" s="105">
        <v>11.401066600520672</v>
      </c>
      <c r="M172" s="105">
        <v>11.69801453431751</v>
      </c>
      <c r="N172" s="105">
        <v>11.394449066392795</v>
      </c>
      <c r="O172" s="105">
        <v>12.136189661396545</v>
      </c>
      <c r="P172" s="105">
        <v>12.177936867845228</v>
      </c>
      <c r="Q172" s="105">
        <v>13.043762224083842</v>
      </c>
      <c r="R172" s="105">
        <v>14.38369142004241</v>
      </c>
      <c r="S172" s="105">
        <v>13.276944446304478</v>
      </c>
      <c r="T172" s="105">
        <v>14.019894149195352</v>
      </c>
      <c r="U172" s="105">
        <v>13.763562192164125</v>
      </c>
      <c r="V172" s="105">
        <v>12.756836248290259</v>
      </c>
      <c r="W172" s="105">
        <v>13.964626748889875</v>
      </c>
      <c r="X172" s="105">
        <v>13.214227880520005</v>
      </c>
      <c r="Y172" s="105">
        <v>13.86367196798656</v>
      </c>
      <c r="DA172" s="132" t="s">
        <v>4588</v>
      </c>
    </row>
    <row r="173" spans="1:105" ht="12" customHeight="1" x14ac:dyDescent="0.25">
      <c r="A173" s="108" t="s">
        <v>53</v>
      </c>
      <c r="B173" s="98"/>
      <c r="C173" s="99">
        <v>9.0947301760293655</v>
      </c>
      <c r="D173" s="99">
        <v>8.8267354846733124</v>
      </c>
      <c r="E173" s="99">
        <v>8.4938114995053855</v>
      </c>
      <c r="F173" s="99">
        <v>8.6069287918894108</v>
      </c>
      <c r="G173" s="99">
        <v>8.2712798694538918</v>
      </c>
      <c r="H173" s="99">
        <v>8.7146692415709754</v>
      </c>
      <c r="I173" s="99">
        <v>8.409300460157688</v>
      </c>
      <c r="J173" s="99">
        <v>7.498708810345331</v>
      </c>
      <c r="K173" s="99">
        <v>7.9605855117806721</v>
      </c>
      <c r="L173" s="99">
        <v>7.9231042319926592</v>
      </c>
      <c r="M173" s="99">
        <v>8.0030455048298279</v>
      </c>
      <c r="N173" s="99">
        <v>7.7175388980098036</v>
      </c>
      <c r="O173" s="99">
        <v>8.4993380507820735</v>
      </c>
      <c r="P173" s="99">
        <v>8.480046495040547</v>
      </c>
      <c r="Q173" s="99">
        <v>9.327746872054492</v>
      </c>
      <c r="R173" s="99">
        <v>10.63684071313439</v>
      </c>
      <c r="S173" s="99">
        <v>9.563610051700099</v>
      </c>
      <c r="T173" s="99">
        <v>10.393617506593497</v>
      </c>
      <c r="U173" s="99">
        <v>10.218101265632951</v>
      </c>
      <c r="V173" s="99">
        <v>9.3929274470568487</v>
      </c>
      <c r="W173" s="99">
        <v>10.666163669761088</v>
      </c>
      <c r="X173" s="99">
        <v>10.104130458311593</v>
      </c>
      <c r="Y173" s="99">
        <v>10.63802893297979</v>
      </c>
      <c r="DA173" s="63" t="s">
        <v>4589</v>
      </c>
    </row>
    <row r="174" spans="1:105" ht="12" customHeight="1" x14ac:dyDescent="0.25">
      <c r="A174" s="115" t="s">
        <v>52</v>
      </c>
      <c r="B174" s="33"/>
      <c r="C174" s="110">
        <v>2.5034352657544767</v>
      </c>
      <c r="D174" s="110">
        <v>2.604854555121269</v>
      </c>
      <c r="E174" s="110">
        <v>2.8622936143170263</v>
      </c>
      <c r="F174" s="110">
        <v>2.8583659313362748</v>
      </c>
      <c r="G174" s="110">
        <v>3.5346991462215183</v>
      </c>
      <c r="H174" s="110">
        <v>3.4054428203510265</v>
      </c>
      <c r="I174" s="110">
        <v>3.4084594723150001</v>
      </c>
      <c r="J174" s="110">
        <v>3.119627644193161</v>
      </c>
      <c r="K174" s="110">
        <v>3.257205684628953</v>
      </c>
      <c r="L174" s="110">
        <v>3.4779623685280119</v>
      </c>
      <c r="M174" s="110">
        <v>3.6949690294876825</v>
      </c>
      <c r="N174" s="110">
        <v>3.6769101683829892</v>
      </c>
      <c r="O174" s="110">
        <v>3.6368516106144702</v>
      </c>
      <c r="P174" s="110">
        <v>3.6978903728046806</v>
      </c>
      <c r="Q174" s="110">
        <v>3.7160153520293489</v>
      </c>
      <c r="R174" s="110">
        <v>3.746850706908019</v>
      </c>
      <c r="S174" s="110">
        <v>3.7133343946043791</v>
      </c>
      <c r="T174" s="110">
        <v>3.6262766426018547</v>
      </c>
      <c r="U174" s="110">
        <v>3.545460926531173</v>
      </c>
      <c r="V174" s="110">
        <v>3.3639088012334115</v>
      </c>
      <c r="W174" s="110">
        <v>3.2984630791287892</v>
      </c>
      <c r="X174" s="110">
        <v>3.1100974222084146</v>
      </c>
      <c r="Y174" s="110">
        <v>3.2256430350067715</v>
      </c>
      <c r="DA174" s="60" t="s">
        <v>4590</v>
      </c>
    </row>
    <row r="175" spans="1:105" ht="12" customHeight="1" x14ac:dyDescent="0.25">
      <c r="A175" s="121" t="s">
        <v>54</v>
      </c>
      <c r="B175" s="122"/>
      <c r="C175" s="123">
        <v>1.7518410766521504</v>
      </c>
      <c r="D175" s="123">
        <v>1.7777206172817153</v>
      </c>
      <c r="E175" s="123">
        <v>1.8420019069946478</v>
      </c>
      <c r="F175" s="123">
        <v>1.9222571362432939</v>
      </c>
      <c r="G175" s="123">
        <v>2.0451673064312388</v>
      </c>
      <c r="H175" s="123">
        <v>2.1031181714234282</v>
      </c>
      <c r="I175" s="123">
        <v>2.0656637356379819</v>
      </c>
      <c r="J175" s="123">
        <v>1.914709839996759</v>
      </c>
      <c r="K175" s="123">
        <v>2.1176276299221262</v>
      </c>
      <c r="L175" s="123">
        <v>2.3428958771058435</v>
      </c>
      <c r="M175" s="123">
        <v>2.3533631546991765</v>
      </c>
      <c r="N175" s="123">
        <v>2.3823966160340508</v>
      </c>
      <c r="O175" s="123">
        <v>2.5648332770741251</v>
      </c>
      <c r="P175" s="123">
        <v>2.5937209662946743</v>
      </c>
      <c r="Q175" s="123">
        <v>2.7850850238994527</v>
      </c>
      <c r="R175" s="123">
        <v>2.8118184577115901</v>
      </c>
      <c r="S175" s="123">
        <v>3.0114221352171682</v>
      </c>
      <c r="T175" s="123">
        <v>3.1170153796145916</v>
      </c>
      <c r="U175" s="123">
        <v>3.0981824324771248</v>
      </c>
      <c r="V175" s="123">
        <v>3.0147001049212458</v>
      </c>
      <c r="W175" s="123">
        <v>3.0489563293052635</v>
      </c>
      <c r="X175" s="123">
        <v>2.9200075943186898</v>
      </c>
      <c r="Y175" s="123">
        <v>3.0240277394384165</v>
      </c>
      <c r="DA175" s="130" t="s">
        <v>4591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X176" s="99">
        <v>0</v>
      </c>
      <c r="Y176" s="99">
        <v>0</v>
      </c>
      <c r="DA176" s="63" t="s">
        <v>4592</v>
      </c>
    </row>
    <row r="177" spans="1:105" ht="12" customHeight="1" x14ac:dyDescent="0.25">
      <c r="A177" s="109" t="s">
        <v>120</v>
      </c>
      <c r="B177" s="33"/>
      <c r="C177" s="110">
        <v>1.7518410766521504</v>
      </c>
      <c r="D177" s="110">
        <v>1.7777206172817153</v>
      </c>
      <c r="E177" s="110">
        <v>1.8420019069946478</v>
      </c>
      <c r="F177" s="110">
        <v>1.9222571362432939</v>
      </c>
      <c r="G177" s="110">
        <v>2.0451673064312388</v>
      </c>
      <c r="H177" s="110">
        <v>2.1031181714234282</v>
      </c>
      <c r="I177" s="110">
        <v>2.0656637356379819</v>
      </c>
      <c r="J177" s="110">
        <v>1.914709839996759</v>
      </c>
      <c r="K177" s="110">
        <v>2.1176276299221262</v>
      </c>
      <c r="L177" s="110">
        <v>2.3428958771058435</v>
      </c>
      <c r="M177" s="110">
        <v>2.3533631546991765</v>
      </c>
      <c r="N177" s="110">
        <v>2.3823966160340508</v>
      </c>
      <c r="O177" s="110">
        <v>2.5648332770741251</v>
      </c>
      <c r="P177" s="110">
        <v>2.5937209662946743</v>
      </c>
      <c r="Q177" s="110">
        <v>2.7850850238994527</v>
      </c>
      <c r="R177" s="110">
        <v>2.8118184577115901</v>
      </c>
      <c r="S177" s="110">
        <v>3.0114221352171682</v>
      </c>
      <c r="T177" s="110">
        <v>3.1170153796145916</v>
      </c>
      <c r="U177" s="110">
        <v>3.0981824324771248</v>
      </c>
      <c r="V177" s="110">
        <v>3.0147001049212458</v>
      </c>
      <c r="W177" s="110">
        <v>3.0489563293052635</v>
      </c>
      <c r="X177" s="110">
        <v>2.9200075943186898</v>
      </c>
      <c r="Y177" s="110">
        <v>3.0240277394384165</v>
      </c>
      <c r="DA177" s="60" t="s">
        <v>4593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4595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4596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X5" s="99">
        <v>0</v>
      </c>
      <c r="Y5" s="99">
        <v>0</v>
      </c>
      <c r="DA5" s="63" t="s">
        <v>4597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4598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4599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0</v>
      </c>
      <c r="E8" s="99">
        <f>RES_hhdet_in_tesh!E8/RES_summary!E$21</f>
        <v>0</v>
      </c>
      <c r="F8" s="99">
        <f>RES_hhdet_in_tesh!F8/RES_summary!F$21</f>
        <v>0</v>
      </c>
      <c r="G8" s="99">
        <f>RES_hhdet_in_tesh!G8/RES_summary!G$21</f>
        <v>0</v>
      </c>
      <c r="H8" s="99">
        <f>RES_hhdet_in_tesh!H8/RES_summary!H$21</f>
        <v>0</v>
      </c>
      <c r="I8" s="99">
        <f>RES_hhdet_in_tesh!I8/RES_summary!I$21</f>
        <v>0</v>
      </c>
      <c r="J8" s="99">
        <f>RES_hhdet_in_tesh!J8/RES_summary!J$21</f>
        <v>0</v>
      </c>
      <c r="K8" s="99">
        <f>RES_hhdet_in_tesh!K8/RES_summary!K$21</f>
        <v>0</v>
      </c>
      <c r="L8" s="99">
        <f>RES_hhdet_in_tesh!L8/RES_summary!L$21</f>
        <v>0</v>
      </c>
      <c r="M8" s="99">
        <f>RES_hhdet_in_tesh!M8/RES_summary!M$21</f>
        <v>0</v>
      </c>
      <c r="N8" s="99">
        <f>RES_hhdet_in_tesh!N8/RES_summary!N$21</f>
        <v>0</v>
      </c>
      <c r="O8" s="99">
        <f>RES_hhdet_in_tesh!O8/RES_summary!O$21</f>
        <v>0</v>
      </c>
      <c r="P8" s="99">
        <f>RES_hhdet_in_tesh!P8/RES_summary!P$21</f>
        <v>0</v>
      </c>
      <c r="Q8" s="99">
        <f>RES_hhdet_in_tesh!Q8/RES_summary!Q$21</f>
        <v>0</v>
      </c>
      <c r="R8" s="99">
        <f>RES_hhdet_in_tesh!R8/RES_summary!R$21</f>
        <v>0</v>
      </c>
      <c r="S8" s="99">
        <f>RES_hhdet_in_tesh!S8/RES_summary!S$21</f>
        <v>0</v>
      </c>
      <c r="T8" s="99">
        <f>RES_hhdet_in_tesh!T8/RES_summary!T$21</f>
        <v>0</v>
      </c>
      <c r="U8" s="99">
        <f>RES_hhdet_in_tesh!U8/RES_summary!U$21</f>
        <v>0</v>
      </c>
      <c r="V8" s="99">
        <f>RES_hhdet_in_tesh!V8/RES_summary!V$21</f>
        <v>0</v>
      </c>
      <c r="W8" s="99">
        <f>RES_hhdet_in_tesh!W8/RES_summary!W$21</f>
        <v>0</v>
      </c>
      <c r="X8" s="99">
        <f>RES_hhdet_in_tesh!X8/RES_summary!X$21</f>
        <v>0</v>
      </c>
      <c r="Y8" s="99">
        <f>RES_hhdet_in_tesh!Y8/RES_summary!Y$21</f>
        <v>0</v>
      </c>
      <c r="DA8" s="63" t="s">
        <v>4600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4601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4602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4603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4604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4605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4606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4607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4608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4609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4610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4611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4612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4613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4614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134.72203132022219</v>
      </c>
      <c r="E24" s="118">
        <f t="shared" si="7"/>
        <v>156.33207516357513</v>
      </c>
      <c r="F24" s="118">
        <f t="shared" si="7"/>
        <v>120.28223279821108</v>
      </c>
      <c r="G24" s="118">
        <f t="shared" si="7"/>
        <v>154.79806296109916</v>
      </c>
      <c r="H24" s="118">
        <f t="shared" si="7"/>
        <v>138.1310124135895</v>
      </c>
      <c r="I24" s="118">
        <f t="shared" si="7"/>
        <v>142.08204138859219</v>
      </c>
      <c r="J24" s="118">
        <f t="shared" si="7"/>
        <v>131.01656127055625</v>
      </c>
      <c r="K24" s="118">
        <f t="shared" si="7"/>
        <v>129.80443159700084</v>
      </c>
      <c r="L24" s="118">
        <f t="shared" si="7"/>
        <v>0</v>
      </c>
      <c r="M24" s="118">
        <f t="shared" si="7"/>
        <v>0</v>
      </c>
      <c r="N24" s="118">
        <f t="shared" si="7"/>
        <v>132.71521646629213</v>
      </c>
      <c r="O24" s="118">
        <f t="shared" si="7"/>
        <v>121.62386777195286</v>
      </c>
      <c r="P24" s="118">
        <f t="shared" si="7"/>
        <v>155.86941873094972</v>
      </c>
      <c r="Q24" s="118">
        <f t="shared" si="7"/>
        <v>0</v>
      </c>
      <c r="R24" s="118">
        <f t="shared" ref="R24:V24" si="8">R25+R28+R30+R39</f>
        <v>118.11265633053999</v>
      </c>
      <c r="S24" s="118">
        <f t="shared" si="8"/>
        <v>117.91610197877505</v>
      </c>
      <c r="T24" s="118">
        <f t="shared" si="8"/>
        <v>112.16141157216694</v>
      </c>
      <c r="U24" s="118">
        <f t="shared" si="8"/>
        <v>108.83722907306503</v>
      </c>
      <c r="V24" s="118">
        <f t="shared" si="8"/>
        <v>103.85612656620808</v>
      </c>
      <c r="W24" s="118">
        <f t="shared" ref="W24:Y24" si="9">W25+W28+W30+W39</f>
        <v>96.674492246380694</v>
      </c>
      <c r="X24" s="118">
        <f t="shared" si="9"/>
        <v>84.745236946375499</v>
      </c>
      <c r="Y24" s="118">
        <f t="shared" si="9"/>
        <v>74.235038946122046</v>
      </c>
      <c r="DA24" s="129" t="s">
        <v>4615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125.0844930643881</v>
      </c>
      <c r="E25" s="123">
        <f t="shared" si="10"/>
        <v>146.57129591404103</v>
      </c>
      <c r="F25" s="123">
        <f t="shared" si="10"/>
        <v>110.38390530281998</v>
      </c>
      <c r="G25" s="123">
        <f t="shared" si="10"/>
        <v>144.2810107517293</v>
      </c>
      <c r="H25" s="123">
        <f t="shared" si="10"/>
        <v>127.3562892438196</v>
      </c>
      <c r="I25" s="123">
        <f t="shared" si="10"/>
        <v>131.5915309043161</v>
      </c>
      <c r="J25" s="123">
        <f t="shared" si="10"/>
        <v>121.50463798604801</v>
      </c>
      <c r="K25" s="123">
        <f t="shared" si="10"/>
        <v>119.66689064927623</v>
      </c>
      <c r="L25" s="123">
        <f t="shared" si="10"/>
        <v>0</v>
      </c>
      <c r="M25" s="123">
        <f t="shared" si="10"/>
        <v>0</v>
      </c>
      <c r="N25" s="123">
        <f t="shared" si="10"/>
        <v>121.81706020426353</v>
      </c>
      <c r="O25" s="123">
        <f t="shared" si="10"/>
        <v>110.00800505464269</v>
      </c>
      <c r="P25" s="123">
        <f t="shared" si="10"/>
        <v>143.96625201677853</v>
      </c>
      <c r="Q25" s="123">
        <f t="shared" si="10"/>
        <v>0</v>
      </c>
      <c r="R25" s="123">
        <f t="shared" ref="R25:V25" si="11">SUM(R26:R27)</f>
        <v>104.15966219097565</v>
      </c>
      <c r="S25" s="123">
        <f t="shared" si="11"/>
        <v>104.35612475958413</v>
      </c>
      <c r="T25" s="123">
        <f t="shared" si="11"/>
        <v>97.861622099308264</v>
      </c>
      <c r="U25" s="123">
        <f t="shared" si="11"/>
        <v>94.584888961260859</v>
      </c>
      <c r="V25" s="123">
        <f t="shared" si="11"/>
        <v>90.273809874849803</v>
      </c>
      <c r="W25" s="123">
        <f t="shared" ref="W25:Y25" si="12">SUM(W26:W27)</f>
        <v>82.097733024116508</v>
      </c>
      <c r="X25" s="123">
        <f t="shared" si="12"/>
        <v>70.781257306142919</v>
      </c>
      <c r="Y25" s="123">
        <f t="shared" si="12"/>
        <v>59.487755208468741</v>
      </c>
      <c r="DA25" s="130" t="s">
        <v>4616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122.28325892558865</v>
      </c>
      <c r="E26" s="99">
        <v>143.36420428980247</v>
      </c>
      <c r="F26" s="99">
        <v>108.04299498510612</v>
      </c>
      <c r="G26" s="99">
        <v>141.24758937975233</v>
      </c>
      <c r="H26" s="99">
        <v>124.75265860017136</v>
      </c>
      <c r="I26" s="99">
        <v>128.95946248076817</v>
      </c>
      <c r="J26" s="99">
        <v>119.11087866919807</v>
      </c>
      <c r="K26" s="99">
        <v>117.35479457559479</v>
      </c>
      <c r="L26" s="99">
        <v>0</v>
      </c>
      <c r="M26" s="99">
        <v>0</v>
      </c>
      <c r="N26" s="99">
        <v>119.52306091387419</v>
      </c>
      <c r="O26" s="99">
        <v>107.9818350831591</v>
      </c>
      <c r="P26" s="99">
        <v>141.35558414162313</v>
      </c>
      <c r="Q26" s="99">
        <v>0</v>
      </c>
      <c r="R26" s="99">
        <v>102.30232740064497</v>
      </c>
      <c r="S26" s="99">
        <v>102.51923481458314</v>
      </c>
      <c r="T26" s="99">
        <v>96.146536227721015</v>
      </c>
      <c r="U26" s="99">
        <v>92.924842124725174</v>
      </c>
      <c r="V26" s="99">
        <v>88.691113004706722</v>
      </c>
      <c r="W26" s="99">
        <v>80.657463233816216</v>
      </c>
      <c r="X26" s="99">
        <v>69.536681699539471</v>
      </c>
      <c r="Y26" s="99">
        <v>58.441387812386189</v>
      </c>
      <c r="DA26" s="63" t="s">
        <v>4617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2.8012341387994479</v>
      </c>
      <c r="E27" s="99">
        <v>3.2070916242385703</v>
      </c>
      <c r="F27" s="99">
        <v>2.3409103177138673</v>
      </c>
      <c r="G27" s="99">
        <v>3.0334213719769725</v>
      </c>
      <c r="H27" s="99">
        <v>2.6036306436482506</v>
      </c>
      <c r="I27" s="99">
        <v>2.6320684235479379</v>
      </c>
      <c r="J27" s="99">
        <v>2.3937593168499429</v>
      </c>
      <c r="K27" s="99">
        <v>2.3120960736814258</v>
      </c>
      <c r="L27" s="99">
        <v>0</v>
      </c>
      <c r="M27" s="99">
        <v>0</v>
      </c>
      <c r="N27" s="99">
        <v>2.2939992903893396</v>
      </c>
      <c r="O27" s="99">
        <v>2.0261699714836001</v>
      </c>
      <c r="P27" s="99">
        <v>2.6106678751553862</v>
      </c>
      <c r="Q27" s="99">
        <v>0</v>
      </c>
      <c r="R27" s="99">
        <v>1.8573347903306778</v>
      </c>
      <c r="S27" s="99">
        <v>1.8368899450009843</v>
      </c>
      <c r="T27" s="99">
        <v>1.7150858715872497</v>
      </c>
      <c r="U27" s="99">
        <v>1.6600468365356815</v>
      </c>
      <c r="V27" s="99">
        <v>1.5826968701430855</v>
      </c>
      <c r="W27" s="99">
        <v>1.4402697903002906</v>
      </c>
      <c r="X27" s="99">
        <v>1.2445756066034495</v>
      </c>
      <c r="Y27" s="99">
        <v>1.0463673960825486</v>
      </c>
      <c r="DA27" s="63" t="s">
        <v>4618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4.3793893218509676E-2</v>
      </c>
      <c r="H28" s="123">
        <f t="shared" si="13"/>
        <v>7.9385936635108914E-2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0.1198098394914006</v>
      </c>
      <c r="O28" s="123">
        <f t="shared" si="13"/>
        <v>6.3075265747912154E-2</v>
      </c>
      <c r="P28" s="123">
        <f t="shared" si="13"/>
        <v>7.9750715256363305E-2</v>
      </c>
      <c r="Q28" s="123">
        <f t="shared" si="13"/>
        <v>0</v>
      </c>
      <c r="R28" s="123">
        <f t="shared" si="13"/>
        <v>0</v>
      </c>
      <c r="S28" s="123">
        <f t="shared" si="13"/>
        <v>0.10369207059836083</v>
      </c>
      <c r="T28" s="123">
        <f t="shared" si="13"/>
        <v>3.7744224250104645E-2</v>
      </c>
      <c r="U28" s="123">
        <f t="shared" si="13"/>
        <v>4.7398344926540048E-2</v>
      </c>
      <c r="V28" s="123">
        <f t="shared" si="13"/>
        <v>0.12171062946595129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4619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</v>
      </c>
      <c r="D29" s="99">
        <f>RES_hhdet_in_tesh!D29/RES_summary!D$21</f>
        <v>0</v>
      </c>
      <c r="E29" s="99">
        <f>RES_hhdet_in_tesh!E29/RES_summary!E$21</f>
        <v>0</v>
      </c>
      <c r="F29" s="99">
        <f>RES_hhdet_in_tesh!F29/RES_summary!F$21</f>
        <v>0</v>
      </c>
      <c r="G29" s="99">
        <f>RES_hhdet_in_tesh!G29/RES_summary!G$21</f>
        <v>4.3793893218509676E-2</v>
      </c>
      <c r="H29" s="99">
        <f>RES_hhdet_in_tesh!H29/RES_summary!H$21</f>
        <v>7.9385936635108914E-2</v>
      </c>
      <c r="I29" s="99">
        <f>RES_hhdet_in_tesh!I29/RES_summary!I$21</f>
        <v>0</v>
      </c>
      <c r="J29" s="99">
        <f>RES_hhdet_in_tesh!J29/RES_summary!J$21</f>
        <v>0</v>
      </c>
      <c r="K29" s="99">
        <f>RES_hhdet_in_tesh!K29/RES_summary!K$21</f>
        <v>0</v>
      </c>
      <c r="L29" s="99">
        <f>RES_hhdet_in_tesh!L29/RES_summary!L$21</f>
        <v>0</v>
      </c>
      <c r="M29" s="99">
        <f>RES_hhdet_in_tesh!M29/RES_summary!M$21</f>
        <v>0</v>
      </c>
      <c r="N29" s="99">
        <f>RES_hhdet_in_tesh!N29/RES_summary!N$21</f>
        <v>0.1198098394914006</v>
      </c>
      <c r="O29" s="99">
        <f>RES_hhdet_in_tesh!O29/RES_summary!O$21</f>
        <v>6.3075265747912154E-2</v>
      </c>
      <c r="P29" s="99">
        <f>RES_hhdet_in_tesh!P29/RES_summary!P$21</f>
        <v>7.9750715256363305E-2</v>
      </c>
      <c r="Q29" s="99">
        <f>RES_hhdet_in_tesh!Q29/RES_summary!Q$21</f>
        <v>0</v>
      </c>
      <c r="R29" s="99">
        <f>RES_hhdet_in_tesh!R29/RES_summary!R$21</f>
        <v>0</v>
      </c>
      <c r="S29" s="99">
        <f>RES_hhdet_in_tesh!S29/RES_summary!S$21</f>
        <v>0.10369207059836083</v>
      </c>
      <c r="T29" s="99">
        <f>RES_hhdet_in_tesh!T29/RES_summary!T$21</f>
        <v>3.7744224250104645E-2</v>
      </c>
      <c r="U29" s="99">
        <f>RES_hhdet_in_tesh!U29/RES_summary!U$21</f>
        <v>4.7398344926540048E-2</v>
      </c>
      <c r="V29" s="99">
        <f>RES_hhdet_in_tesh!V29/RES_summary!V$21</f>
        <v>0.12171062946595129</v>
      </c>
      <c r="W29" s="99">
        <f>RES_hhdet_in_tesh!W29/RES_summary!W$21</f>
        <v>0</v>
      </c>
      <c r="X29" s="99">
        <f>RES_hhdet_in_tesh!X29/RES_summary!X$21</f>
        <v>0</v>
      </c>
      <c r="Y29" s="99">
        <f>RES_hhdet_in_tesh!Y29/RES_summary!Y$21</f>
        <v>0</v>
      </c>
      <c r="DA29" s="63" t="s">
        <v>4620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8.2473845902329721</v>
      </c>
      <c r="E30" s="123">
        <v>8.3180289282466866</v>
      </c>
      <c r="F30" s="123">
        <v>8.3902711903075193</v>
      </c>
      <c r="G30" s="123">
        <v>8.8660664420602</v>
      </c>
      <c r="H30" s="123">
        <v>9.0397195537797579</v>
      </c>
      <c r="I30" s="123">
        <v>8.8614241122192983</v>
      </c>
      <c r="J30" s="123">
        <v>7.9989516286563003</v>
      </c>
      <c r="K30" s="123">
        <v>8.4606813786978421</v>
      </c>
      <c r="L30" s="123">
        <v>0</v>
      </c>
      <c r="M30" s="123">
        <v>0</v>
      </c>
      <c r="N30" s="123">
        <v>8.8727379062839322</v>
      </c>
      <c r="O30" s="123">
        <v>9.4885103113242177</v>
      </c>
      <c r="P30" s="123">
        <v>9.7188471147305986</v>
      </c>
      <c r="Q30" s="123">
        <v>0</v>
      </c>
      <c r="R30" s="123">
        <v>11.615021249436738</v>
      </c>
      <c r="S30" s="123">
        <v>10.908748888589074</v>
      </c>
      <c r="T30" s="123">
        <v>11.576601533948528</v>
      </c>
      <c r="U30" s="123">
        <v>11.489578144316869</v>
      </c>
      <c r="V30" s="123">
        <v>10.781015766870508</v>
      </c>
      <c r="W30" s="123">
        <v>11.838401627565828</v>
      </c>
      <c r="X30" s="123">
        <v>11.321744866761129</v>
      </c>
      <c r="Y30" s="123">
        <v>11.992841107173694</v>
      </c>
      <c r="DA30" s="130" t="s">
        <v>4621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8.1813993709120965</v>
      </c>
      <c r="E31" s="99">
        <v>9.5376917519298399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12.724050286283326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X31" s="99">
        <v>0</v>
      </c>
      <c r="Y31" s="99">
        <v>0</v>
      </c>
      <c r="DA31" s="63" t="s">
        <v>4622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4623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4624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4625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8.2478029864777191</v>
      </c>
      <c r="E35" s="102">
        <v>8.3068345087566158</v>
      </c>
      <c r="F35" s="102">
        <v>8.3902797187783538</v>
      </c>
      <c r="G35" s="102">
        <v>8.8660691001394039</v>
      </c>
      <c r="H35" s="102">
        <v>9.0397195044191712</v>
      </c>
      <c r="I35" s="102">
        <v>8.8601568118016996</v>
      </c>
      <c r="J35" s="102">
        <v>7.9983244207273945</v>
      </c>
      <c r="K35" s="102">
        <v>8.4606813786978421</v>
      </c>
      <c r="L35" s="102">
        <v>0</v>
      </c>
      <c r="M35" s="102">
        <v>0</v>
      </c>
      <c r="N35" s="102">
        <v>8.8729914471137405</v>
      </c>
      <c r="O35" s="102">
        <v>9.4888126974381599</v>
      </c>
      <c r="P35" s="102">
        <v>9.7019795161940472</v>
      </c>
      <c r="Q35" s="102">
        <v>0</v>
      </c>
      <c r="R35" s="102">
        <v>11.614673217102249</v>
      </c>
      <c r="S35" s="102">
        <v>10.908656411728515</v>
      </c>
      <c r="T35" s="102">
        <v>11.576699673952291</v>
      </c>
      <c r="U35" s="102">
        <v>11.489814247427024</v>
      </c>
      <c r="V35" s="102">
        <v>10.781245104553788</v>
      </c>
      <c r="W35" s="102">
        <v>11.83846190452695</v>
      </c>
      <c r="X35" s="102">
        <v>11.321555907575997</v>
      </c>
      <c r="Y35" s="102">
        <v>11.992751772655266</v>
      </c>
      <c r="DA35" s="131" t="s">
        <v>4626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8.2479589523868313</v>
      </c>
      <c r="E36" s="105">
        <v>8.3068932755048852</v>
      </c>
      <c r="F36" s="105">
        <v>8.3901810321872787</v>
      </c>
      <c r="G36" s="105">
        <v>8.8660425193473635</v>
      </c>
      <c r="H36" s="105">
        <v>9.0397200078971611</v>
      </c>
      <c r="I36" s="105">
        <v>8.8631322127821441</v>
      </c>
      <c r="J36" s="105">
        <v>8.0015859019577107</v>
      </c>
      <c r="K36" s="105">
        <v>0</v>
      </c>
      <c r="L36" s="105">
        <v>0</v>
      </c>
      <c r="M36" s="105">
        <v>0</v>
      </c>
      <c r="N36" s="105">
        <v>8.8711152449731472</v>
      </c>
      <c r="O36" s="105">
        <v>9.4866657560291667</v>
      </c>
      <c r="P36" s="105">
        <v>9.7018871617925058</v>
      </c>
      <c r="Q36" s="105">
        <v>0</v>
      </c>
      <c r="R36" s="105">
        <v>11.617689497334476</v>
      </c>
      <c r="S36" s="105">
        <v>10.909488703473556</v>
      </c>
      <c r="T36" s="105">
        <v>11.575795383917612</v>
      </c>
      <c r="U36" s="105">
        <v>11.487667855516534</v>
      </c>
      <c r="V36" s="105">
        <v>10.779359439157945</v>
      </c>
      <c r="W36" s="105">
        <v>11.837979688837974</v>
      </c>
      <c r="X36" s="105">
        <v>11.323004594661997</v>
      </c>
      <c r="Y36" s="105">
        <v>11.993689785098761</v>
      </c>
      <c r="DA36" s="132" t="s">
        <v>4627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5.6431043972655637</v>
      </c>
      <c r="E37" s="99">
        <v>5.4445996611878593</v>
      </c>
      <c r="F37" s="99">
        <v>5.5318151008510048</v>
      </c>
      <c r="G37" s="99">
        <v>5.3313433731258462</v>
      </c>
      <c r="H37" s="99">
        <v>5.634277187546135</v>
      </c>
      <c r="I37" s="99">
        <v>5.4546727404671449</v>
      </c>
      <c r="J37" s="99">
        <v>4.8819582577645502</v>
      </c>
      <c r="K37" s="99">
        <v>0</v>
      </c>
      <c r="L37" s="99">
        <v>0</v>
      </c>
      <c r="M37" s="99">
        <v>0</v>
      </c>
      <c r="N37" s="99">
        <v>5.1942050765901593</v>
      </c>
      <c r="O37" s="99">
        <v>5.8498141454146966</v>
      </c>
      <c r="P37" s="99">
        <v>6.0039967889878252</v>
      </c>
      <c r="Q37" s="99">
        <v>0</v>
      </c>
      <c r="R37" s="99">
        <v>7.8708387904264567</v>
      </c>
      <c r="S37" s="99">
        <v>7.1961543088691782</v>
      </c>
      <c r="T37" s="99">
        <v>7.9495187413157593</v>
      </c>
      <c r="U37" s="99">
        <v>7.9422069289853621</v>
      </c>
      <c r="V37" s="99">
        <v>7.4154506379245309</v>
      </c>
      <c r="W37" s="99">
        <v>8.5395166097091835</v>
      </c>
      <c r="X37" s="99">
        <v>8.2129071724535816</v>
      </c>
      <c r="Y37" s="99">
        <v>8.7680467500919903</v>
      </c>
      <c r="DA37" s="63" t="s">
        <v>4628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2.6048545551212685</v>
      </c>
      <c r="E38" s="99">
        <v>2.862293614317025</v>
      </c>
      <c r="F38" s="99">
        <v>2.8583659313362757</v>
      </c>
      <c r="G38" s="99">
        <v>3.5346991462215178</v>
      </c>
      <c r="H38" s="99">
        <v>3.4054428203510274</v>
      </c>
      <c r="I38" s="99">
        <v>3.4084594723150001</v>
      </c>
      <c r="J38" s="99">
        <v>3.1196276441931596</v>
      </c>
      <c r="K38" s="99">
        <v>0</v>
      </c>
      <c r="L38" s="99">
        <v>0</v>
      </c>
      <c r="M38" s="99">
        <v>0</v>
      </c>
      <c r="N38" s="99">
        <v>3.6769101683829892</v>
      </c>
      <c r="O38" s="99">
        <v>3.6368516106144719</v>
      </c>
      <c r="P38" s="99">
        <v>3.6978903728046792</v>
      </c>
      <c r="Q38" s="99">
        <v>0</v>
      </c>
      <c r="R38" s="99">
        <v>3.7468507069080212</v>
      </c>
      <c r="S38" s="99">
        <v>3.71333439460438</v>
      </c>
      <c r="T38" s="99">
        <v>3.6262766426018547</v>
      </c>
      <c r="U38" s="99">
        <v>3.545460926531173</v>
      </c>
      <c r="V38" s="99">
        <v>3.3639088012334115</v>
      </c>
      <c r="W38" s="99">
        <v>3.2984630791287897</v>
      </c>
      <c r="X38" s="99">
        <v>3.1100974222084146</v>
      </c>
      <c r="Y38" s="99">
        <v>3.2256430350067706</v>
      </c>
      <c r="DA38" s="63" t="s">
        <v>4629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1.3901536656010964</v>
      </c>
      <c r="E39" s="123">
        <v>1.4427503212874144</v>
      </c>
      <c r="F39" s="123">
        <v>1.5080563050835889</v>
      </c>
      <c r="G39" s="123">
        <v>1.6071918740911302</v>
      </c>
      <c r="H39" s="123">
        <v>1.6556176793550439</v>
      </c>
      <c r="I39" s="123">
        <v>1.6290863720567881</v>
      </c>
      <c r="J39" s="123">
        <v>1.5129716558519373</v>
      </c>
      <c r="K39" s="123">
        <v>1.6768595690267938</v>
      </c>
      <c r="L39" s="123">
        <v>0</v>
      </c>
      <c r="M39" s="123">
        <v>0</v>
      </c>
      <c r="N39" s="123">
        <v>1.9056085162532659</v>
      </c>
      <c r="O39" s="123">
        <v>2.0642771402380378</v>
      </c>
      <c r="P39" s="123">
        <v>2.1045688841842223</v>
      </c>
      <c r="Q39" s="123">
        <v>0</v>
      </c>
      <c r="R39" s="123">
        <v>2.3379728901276078</v>
      </c>
      <c r="S39" s="123">
        <v>2.5475362600034832</v>
      </c>
      <c r="T39" s="123">
        <v>2.685443714660035</v>
      </c>
      <c r="U39" s="123">
        <v>2.7153636225607731</v>
      </c>
      <c r="V39" s="123">
        <v>2.6795902950218125</v>
      </c>
      <c r="W39" s="123">
        <v>2.73835759469836</v>
      </c>
      <c r="X39" s="123">
        <v>2.6422347734714631</v>
      </c>
      <c r="Y39" s="123">
        <v>2.754442630479609</v>
      </c>
      <c r="DA39" s="130" t="s">
        <v>4630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X40" s="99">
        <v>0</v>
      </c>
      <c r="Y40" s="99">
        <v>0</v>
      </c>
      <c r="DA40" s="63" t="s">
        <v>4631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1.3901536656010964</v>
      </c>
      <c r="E41" s="110">
        <v>1.4427503212874144</v>
      </c>
      <c r="F41" s="110">
        <v>1.5080563050835889</v>
      </c>
      <c r="G41" s="110">
        <v>1.6071918740911302</v>
      </c>
      <c r="H41" s="110">
        <v>1.6556176793550439</v>
      </c>
      <c r="I41" s="110">
        <v>1.6290863720567881</v>
      </c>
      <c r="J41" s="110">
        <v>1.5129716558519373</v>
      </c>
      <c r="K41" s="110">
        <v>1.6768595690267938</v>
      </c>
      <c r="L41" s="110">
        <v>0</v>
      </c>
      <c r="M41" s="110">
        <v>0</v>
      </c>
      <c r="N41" s="110">
        <v>1.9056085162532659</v>
      </c>
      <c r="O41" s="110">
        <v>2.0642771402380378</v>
      </c>
      <c r="P41" s="110">
        <v>2.1045688841842223</v>
      </c>
      <c r="Q41" s="110">
        <v>0</v>
      </c>
      <c r="R41" s="110">
        <v>2.3379728901276078</v>
      </c>
      <c r="S41" s="110">
        <v>2.5475362600034832</v>
      </c>
      <c r="T41" s="110">
        <v>2.685443714660035</v>
      </c>
      <c r="U41" s="110">
        <v>2.7153636225607731</v>
      </c>
      <c r="V41" s="110">
        <v>2.6795902950218125</v>
      </c>
      <c r="W41" s="110">
        <v>2.73835759469836</v>
      </c>
      <c r="X41" s="110">
        <v>2.6422347734714631</v>
      </c>
      <c r="Y41" s="110">
        <v>2.754442630479609</v>
      </c>
      <c r="DA41" s="60" t="s">
        <v>4632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132.38223020193266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162.4253885322394</v>
      </c>
      <c r="H43" s="118">
        <f t="shared" si="14"/>
        <v>136.11284576444871</v>
      </c>
      <c r="I43" s="118">
        <f t="shared" si="14"/>
        <v>126.11843912688077</v>
      </c>
      <c r="J43" s="118">
        <f t="shared" si="14"/>
        <v>125.3375763142361</v>
      </c>
      <c r="K43" s="118">
        <f t="shared" si="14"/>
        <v>129.13272389447803</v>
      </c>
      <c r="L43" s="118">
        <f t="shared" si="14"/>
        <v>136.2980042373151</v>
      </c>
      <c r="M43" s="118">
        <f t="shared" si="14"/>
        <v>131.35880731821163</v>
      </c>
      <c r="N43" s="118">
        <f t="shared" si="14"/>
        <v>140.08745617078705</v>
      </c>
      <c r="O43" s="118">
        <f t="shared" si="14"/>
        <v>140.47598877006246</v>
      </c>
      <c r="P43" s="118">
        <f t="shared" si="14"/>
        <v>126.40884546366102</v>
      </c>
      <c r="Q43" s="118">
        <f t="shared" si="14"/>
        <v>126.73740777020957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104.70624365247232</v>
      </c>
      <c r="U43" s="118">
        <f t="shared" si="15"/>
        <v>98.874656741787888</v>
      </c>
      <c r="V43" s="118">
        <f t="shared" si="15"/>
        <v>99.749506220883873</v>
      </c>
      <c r="W43" s="118">
        <f t="shared" ref="W43:Y43" si="16">W44+W47+W49+W58</f>
        <v>101.18486974476045</v>
      </c>
      <c r="X43" s="118">
        <f t="shared" si="16"/>
        <v>0</v>
      </c>
      <c r="Y43" s="118">
        <f t="shared" si="16"/>
        <v>0</v>
      </c>
      <c r="DA43" s="129" t="s">
        <v>4633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122.64799922809746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150.82033061012351</v>
      </c>
      <c r="H44" s="123">
        <f t="shared" si="17"/>
        <v>125.40741332451209</v>
      </c>
      <c r="I44" s="123">
        <f t="shared" si="17"/>
        <v>115.98544460303012</v>
      </c>
      <c r="J44" s="123">
        <f t="shared" si="17"/>
        <v>115.68046633809109</v>
      </c>
      <c r="K44" s="123">
        <f t="shared" si="17"/>
        <v>118.72780317225764</v>
      </c>
      <c r="L44" s="123">
        <f t="shared" si="17"/>
        <v>126.73812445993295</v>
      </c>
      <c r="M44" s="123">
        <f t="shared" si="17"/>
        <v>120.97755508270102</v>
      </c>
      <c r="N44" s="123">
        <f t="shared" si="17"/>
        <v>129.43894369240004</v>
      </c>
      <c r="O44" s="123">
        <f t="shared" si="17"/>
        <v>128.61074197773743</v>
      </c>
      <c r="P44" s="123">
        <f t="shared" si="17"/>
        <v>114.35898327748542</v>
      </c>
      <c r="Q44" s="123">
        <f t="shared" si="17"/>
        <v>113.49687788935789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90.717770055338164</v>
      </c>
      <c r="U44" s="123">
        <f t="shared" si="18"/>
        <v>84.575553783769877</v>
      </c>
      <c r="V44" s="123">
        <f t="shared" si="18"/>
        <v>85.800604555988286</v>
      </c>
      <c r="W44" s="123">
        <f t="shared" ref="W44:Y44" si="19">SUM(W45:W46)</f>
        <v>87.029015009240922</v>
      </c>
      <c r="X44" s="123">
        <f t="shared" si="19"/>
        <v>0</v>
      </c>
      <c r="Y44" s="123">
        <f t="shared" si="19"/>
        <v>0</v>
      </c>
      <c r="DA44" s="130" t="s">
        <v>4634</v>
      </c>
    </row>
    <row r="45" spans="1:105" ht="12" customHeight="1" x14ac:dyDescent="0.25">
      <c r="A45" s="97" t="s">
        <v>211</v>
      </c>
      <c r="B45" s="98"/>
      <c r="C45" s="99">
        <v>119.82643444173533</v>
      </c>
      <c r="D45" s="99">
        <v>0</v>
      </c>
      <c r="E45" s="99">
        <v>0</v>
      </c>
      <c r="F45" s="99">
        <v>0</v>
      </c>
      <c r="G45" s="99">
        <v>147.64942397578739</v>
      </c>
      <c r="H45" s="99">
        <v>122.8436248676479</v>
      </c>
      <c r="I45" s="99">
        <v>113.66552610802619</v>
      </c>
      <c r="J45" s="99">
        <v>113.40144885641975</v>
      </c>
      <c r="K45" s="99">
        <v>116.4338513025133</v>
      </c>
      <c r="L45" s="99">
        <v>124.30430776588034</v>
      </c>
      <c r="M45" s="99">
        <v>118.68568841591433</v>
      </c>
      <c r="N45" s="99">
        <v>127.00141282044162</v>
      </c>
      <c r="O45" s="99">
        <v>126.2419396048912</v>
      </c>
      <c r="P45" s="99">
        <v>112.28521029461184</v>
      </c>
      <c r="Q45" s="99">
        <v>111.45760618981808</v>
      </c>
      <c r="R45" s="99">
        <v>0</v>
      </c>
      <c r="S45" s="99">
        <v>0</v>
      </c>
      <c r="T45" s="99">
        <v>89.12788463972629</v>
      </c>
      <c r="U45" s="99">
        <v>83.09117946088513</v>
      </c>
      <c r="V45" s="99">
        <v>84.296332735895533</v>
      </c>
      <c r="W45" s="99">
        <v>85.502233981553104</v>
      </c>
      <c r="X45" s="99">
        <v>0</v>
      </c>
      <c r="Y45" s="99">
        <v>0</v>
      </c>
      <c r="DA45" s="63" t="s">
        <v>4635</v>
      </c>
    </row>
    <row r="46" spans="1:105" ht="12" customHeight="1" x14ac:dyDescent="0.25">
      <c r="A46" s="97" t="s">
        <v>53</v>
      </c>
      <c r="B46" s="98"/>
      <c r="C46" s="99">
        <v>2.8215647863621331</v>
      </c>
      <c r="D46" s="99">
        <v>0</v>
      </c>
      <c r="E46" s="99">
        <v>0</v>
      </c>
      <c r="F46" s="99">
        <v>0</v>
      </c>
      <c r="G46" s="99">
        <v>3.1709066343361325</v>
      </c>
      <c r="H46" s="99">
        <v>2.5637884568641884</v>
      </c>
      <c r="I46" s="99">
        <v>2.3199184950039298</v>
      </c>
      <c r="J46" s="99">
        <v>2.2790174816713464</v>
      </c>
      <c r="K46" s="99">
        <v>2.2939518697443342</v>
      </c>
      <c r="L46" s="99">
        <v>2.4338166940526129</v>
      </c>
      <c r="M46" s="99">
        <v>2.2918666667866896</v>
      </c>
      <c r="N46" s="99">
        <v>2.4375308719584337</v>
      </c>
      <c r="O46" s="99">
        <v>2.3688023728462233</v>
      </c>
      <c r="P46" s="99">
        <v>2.0737729828735723</v>
      </c>
      <c r="Q46" s="99">
        <v>2.039271699539809</v>
      </c>
      <c r="R46" s="99">
        <v>0</v>
      </c>
      <c r="S46" s="99">
        <v>0</v>
      </c>
      <c r="T46" s="99">
        <v>1.5898854156118789</v>
      </c>
      <c r="U46" s="99">
        <v>1.4843743228847475</v>
      </c>
      <c r="V46" s="99">
        <v>1.5042718200927503</v>
      </c>
      <c r="W46" s="99">
        <v>1.5267810276878127</v>
      </c>
      <c r="X46" s="99">
        <v>0</v>
      </c>
      <c r="Y46" s="99">
        <v>0</v>
      </c>
      <c r="DA46" s="63" t="s">
        <v>4636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1.0354134408026114E-2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3.1116713602625294E-2</v>
      </c>
      <c r="H47" s="123">
        <f t="shared" si="20"/>
        <v>3.8195120456514672E-2</v>
      </c>
      <c r="I47" s="123">
        <f t="shared" si="20"/>
        <v>3.7090620161218231E-2</v>
      </c>
      <c r="J47" s="123">
        <f t="shared" si="20"/>
        <v>0</v>
      </c>
      <c r="K47" s="123">
        <f t="shared" si="20"/>
        <v>2.5563156061622013E-2</v>
      </c>
      <c r="L47" s="123">
        <f t="shared" si="20"/>
        <v>6.6395575208940225E-2</v>
      </c>
      <c r="M47" s="123">
        <f t="shared" si="20"/>
        <v>5.0459282172011961E-2</v>
      </c>
      <c r="N47" s="123">
        <f t="shared" si="20"/>
        <v>7.5782516445747433E-2</v>
      </c>
      <c r="O47" s="123">
        <f t="shared" si="20"/>
        <v>4.1813394475490519E-2</v>
      </c>
      <c r="P47" s="123">
        <f t="shared" si="20"/>
        <v>8.3801351380920805E-2</v>
      </c>
      <c r="Q47" s="123">
        <f t="shared" si="20"/>
        <v>4.721738724252527E-2</v>
      </c>
      <c r="R47" s="123">
        <f t="shared" si="20"/>
        <v>0</v>
      </c>
      <c r="S47" s="123">
        <f t="shared" si="20"/>
        <v>0</v>
      </c>
      <c r="T47" s="123">
        <f t="shared" si="20"/>
        <v>3.4369446552448238E-2</v>
      </c>
      <c r="U47" s="123">
        <f t="shared" si="20"/>
        <v>5.4071963590769184E-2</v>
      </c>
      <c r="V47" s="123">
        <f t="shared" si="20"/>
        <v>0.1043191569307044</v>
      </c>
      <c r="W47" s="123">
        <f t="shared" si="20"/>
        <v>2.5134341614388361E-2</v>
      </c>
      <c r="X47" s="123">
        <f t="shared" si="20"/>
        <v>0</v>
      </c>
      <c r="Y47" s="123">
        <f t="shared" si="20"/>
        <v>0</v>
      </c>
      <c r="DA47" s="130" t="s">
        <v>4637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1.0354134408026114E-2</v>
      </c>
      <c r="D48" s="99">
        <f>RES_hhdet_in_tesh!D48/RES_summary!D$21</f>
        <v>0</v>
      </c>
      <c r="E48" s="99">
        <f>RES_hhdet_in_tesh!E48/RES_summary!E$21</f>
        <v>0</v>
      </c>
      <c r="F48" s="99">
        <f>RES_hhdet_in_tesh!F48/RES_summary!F$21</f>
        <v>0</v>
      </c>
      <c r="G48" s="99">
        <f>RES_hhdet_in_tesh!G48/RES_summary!G$21</f>
        <v>3.1116713602625294E-2</v>
      </c>
      <c r="H48" s="99">
        <f>RES_hhdet_in_tesh!H48/RES_summary!H$21</f>
        <v>3.8195120456514672E-2</v>
      </c>
      <c r="I48" s="99">
        <f>RES_hhdet_in_tesh!I48/RES_summary!I$21</f>
        <v>3.7090620161218231E-2</v>
      </c>
      <c r="J48" s="99">
        <f>RES_hhdet_in_tesh!J48/RES_summary!J$21</f>
        <v>0</v>
      </c>
      <c r="K48" s="99">
        <f>RES_hhdet_in_tesh!K48/RES_summary!K$21</f>
        <v>2.5563156061622013E-2</v>
      </c>
      <c r="L48" s="99">
        <f>RES_hhdet_in_tesh!L48/RES_summary!L$21</f>
        <v>6.6395575208940225E-2</v>
      </c>
      <c r="M48" s="99">
        <f>RES_hhdet_in_tesh!M48/RES_summary!M$21</f>
        <v>5.0459282172011961E-2</v>
      </c>
      <c r="N48" s="99">
        <f>RES_hhdet_in_tesh!N48/RES_summary!N$21</f>
        <v>7.5782516445747433E-2</v>
      </c>
      <c r="O48" s="99">
        <f>RES_hhdet_in_tesh!O48/RES_summary!O$21</f>
        <v>4.1813394475490519E-2</v>
      </c>
      <c r="P48" s="99">
        <f>RES_hhdet_in_tesh!P48/RES_summary!P$21</f>
        <v>8.3801351380920805E-2</v>
      </c>
      <c r="Q48" s="99">
        <f>RES_hhdet_in_tesh!Q48/RES_summary!Q$21</f>
        <v>4.721738724252527E-2</v>
      </c>
      <c r="R48" s="99">
        <f>RES_hhdet_in_tesh!R48/RES_summary!R$21</f>
        <v>0</v>
      </c>
      <c r="S48" s="99">
        <f>RES_hhdet_in_tesh!S48/RES_summary!S$21</f>
        <v>0</v>
      </c>
      <c r="T48" s="99">
        <f>RES_hhdet_in_tesh!T48/RES_summary!T$21</f>
        <v>3.4369446552448238E-2</v>
      </c>
      <c r="U48" s="99">
        <f>RES_hhdet_in_tesh!U48/RES_summary!U$21</f>
        <v>5.4071963590769184E-2</v>
      </c>
      <c r="V48" s="99">
        <f>RES_hhdet_in_tesh!V48/RES_summary!V$21</f>
        <v>0.1043191569307044</v>
      </c>
      <c r="W48" s="99">
        <f>RES_hhdet_in_tesh!W48/RES_summary!W$21</f>
        <v>2.5134341614388361E-2</v>
      </c>
      <c r="X48" s="99">
        <f>RES_hhdet_in_tesh!X48/RES_summary!X$21</f>
        <v>0</v>
      </c>
      <c r="Y48" s="99">
        <f>RES_hhdet_in_tesh!Y48/RES_summary!Y$21</f>
        <v>0</v>
      </c>
      <c r="DA48" s="63" t="s">
        <v>4638</v>
      </c>
    </row>
    <row r="49" spans="1:105" ht="12" customHeight="1" x14ac:dyDescent="0.25">
      <c r="A49" s="121" t="s">
        <v>55</v>
      </c>
      <c r="B49" s="122"/>
      <c r="C49" s="123">
        <v>8.3560763932938933</v>
      </c>
      <c r="D49" s="123">
        <v>0</v>
      </c>
      <c r="E49" s="123">
        <v>0</v>
      </c>
      <c r="F49" s="123">
        <v>0</v>
      </c>
      <c r="G49" s="123">
        <v>9.9667493344221345</v>
      </c>
      <c r="H49" s="123">
        <v>9.0116196401250477</v>
      </c>
      <c r="I49" s="123">
        <v>8.4668175316326479</v>
      </c>
      <c r="J49" s="123">
        <v>8.1441383202930613</v>
      </c>
      <c r="K49" s="123">
        <v>8.7024979971319674</v>
      </c>
      <c r="L49" s="123">
        <v>7.6339660156710005</v>
      </c>
      <c r="M49" s="123">
        <v>8.4568227932892057</v>
      </c>
      <c r="N49" s="123">
        <v>8.667121445688009</v>
      </c>
      <c r="O49" s="123">
        <v>9.7591562576114992</v>
      </c>
      <c r="P49" s="123">
        <v>9.8614919506104499</v>
      </c>
      <c r="Q49" s="123">
        <v>10.909789781890503</v>
      </c>
      <c r="R49" s="123">
        <v>0</v>
      </c>
      <c r="S49" s="123">
        <v>0</v>
      </c>
      <c r="T49" s="123">
        <v>11.268660435921678</v>
      </c>
      <c r="U49" s="123">
        <v>11.529667371866461</v>
      </c>
      <c r="V49" s="123">
        <v>11.164992212943071</v>
      </c>
      <c r="W49" s="123">
        <v>11.392362799206772</v>
      </c>
      <c r="X49" s="123">
        <v>0</v>
      </c>
      <c r="Y49" s="123">
        <v>0</v>
      </c>
      <c r="DA49" s="130" t="s">
        <v>4639</v>
      </c>
    </row>
    <row r="50" spans="1:105" ht="12" customHeight="1" x14ac:dyDescent="0.25">
      <c r="A50" s="97" t="s">
        <v>138</v>
      </c>
      <c r="B50" s="98"/>
      <c r="C50" s="99">
        <v>8.3776851302217921</v>
      </c>
      <c r="D50" s="99">
        <v>0</v>
      </c>
      <c r="E50" s="99">
        <v>0</v>
      </c>
      <c r="F50" s="99">
        <v>0</v>
      </c>
      <c r="G50" s="99">
        <v>10.249494493686454</v>
      </c>
      <c r="H50" s="99">
        <v>8.7915036169227463</v>
      </c>
      <c r="I50" s="99">
        <v>8.435085870026521</v>
      </c>
      <c r="J50" s="99">
        <v>8.1441383202930613</v>
      </c>
      <c r="K50" s="99">
        <v>8.7024979971319674</v>
      </c>
      <c r="L50" s="99">
        <v>7.6194099381041918</v>
      </c>
      <c r="M50" s="99">
        <v>8.4312615674349249</v>
      </c>
      <c r="N50" s="99">
        <v>8.6591273234725321</v>
      </c>
      <c r="O50" s="99">
        <v>9.7720719491836974</v>
      </c>
      <c r="P50" s="99">
        <v>9.9178640715340567</v>
      </c>
      <c r="Q50" s="99">
        <v>11.077104159335622</v>
      </c>
      <c r="R50" s="99">
        <v>0</v>
      </c>
      <c r="S50" s="99">
        <v>0</v>
      </c>
      <c r="T50" s="99">
        <v>10.880459436600647</v>
      </c>
      <c r="U50" s="99">
        <v>11.666713182081471</v>
      </c>
      <c r="V50" s="99">
        <v>13.32499241259773</v>
      </c>
      <c r="W50" s="99">
        <v>9.7710719342347918</v>
      </c>
      <c r="X50" s="99">
        <v>0</v>
      </c>
      <c r="Y50" s="99">
        <v>0</v>
      </c>
      <c r="DA50" s="63" t="s">
        <v>4640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10.251485378260071</v>
      </c>
      <c r="H51" s="99">
        <v>0</v>
      </c>
      <c r="I51" s="99">
        <v>8.4372199049398642</v>
      </c>
      <c r="J51" s="99">
        <v>0</v>
      </c>
      <c r="K51" s="99">
        <v>0</v>
      </c>
      <c r="L51" s="99">
        <v>0</v>
      </c>
      <c r="M51" s="99">
        <v>8.4277597743496901</v>
      </c>
      <c r="N51" s="99">
        <v>8.6569884887809661</v>
      </c>
      <c r="O51" s="99">
        <v>9.7676369907726759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13.318778548818329</v>
      </c>
      <c r="W51" s="99">
        <v>0</v>
      </c>
      <c r="X51" s="99">
        <v>0</v>
      </c>
      <c r="Y51" s="99">
        <v>0</v>
      </c>
      <c r="DA51" s="63" t="s">
        <v>4641</v>
      </c>
    </row>
    <row r="52" spans="1:105" ht="12" customHeight="1" x14ac:dyDescent="0.25">
      <c r="A52" s="100" t="s">
        <v>211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6.1662686839384673</v>
      </c>
      <c r="H52" s="102">
        <v>0</v>
      </c>
      <c r="I52" s="102">
        <v>5.1918221871212031</v>
      </c>
      <c r="J52" s="102">
        <v>0</v>
      </c>
      <c r="K52" s="102">
        <v>0</v>
      </c>
      <c r="L52" s="102">
        <v>0</v>
      </c>
      <c r="M52" s="102">
        <v>4.9686565855485014</v>
      </c>
      <c r="N52" s="102">
        <v>5.0688805031387316</v>
      </c>
      <c r="O52" s="102">
        <v>6.0234316828084955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9.1625291388263932</v>
      </c>
      <c r="W52" s="102">
        <v>0</v>
      </c>
      <c r="X52" s="102">
        <v>0</v>
      </c>
      <c r="Y52" s="102">
        <v>0</v>
      </c>
      <c r="DA52" s="131" t="s">
        <v>4642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4.0852166943216037</v>
      </c>
      <c r="H53" s="105">
        <v>0</v>
      </c>
      <c r="I53" s="105">
        <v>3.2453977178186624</v>
      </c>
      <c r="J53" s="105">
        <v>0</v>
      </c>
      <c r="K53" s="105">
        <v>0</v>
      </c>
      <c r="L53" s="105">
        <v>0</v>
      </c>
      <c r="M53" s="105">
        <v>3.4591031888011887</v>
      </c>
      <c r="N53" s="105">
        <v>3.5881079856422344</v>
      </c>
      <c r="O53" s="105">
        <v>3.7442053079641817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4.1562494099919371</v>
      </c>
      <c r="W53" s="105">
        <v>0</v>
      </c>
      <c r="X53" s="105">
        <v>0</v>
      </c>
      <c r="Y53" s="105">
        <v>0</v>
      </c>
      <c r="DA53" s="132" t="s">
        <v>4643</v>
      </c>
    </row>
    <row r="54" spans="1:105" ht="12" customHeight="1" x14ac:dyDescent="0.25">
      <c r="A54" s="106" t="s">
        <v>122</v>
      </c>
      <c r="B54" s="101"/>
      <c r="C54" s="102">
        <v>8.3038559784223658</v>
      </c>
      <c r="D54" s="102">
        <v>0</v>
      </c>
      <c r="E54" s="102">
        <v>0</v>
      </c>
      <c r="F54" s="102">
        <v>0</v>
      </c>
      <c r="G54" s="102">
        <v>8.8660691001393985</v>
      </c>
      <c r="H54" s="102">
        <v>9.0397195044191729</v>
      </c>
      <c r="I54" s="102">
        <v>8.8601568118017031</v>
      </c>
      <c r="J54" s="102">
        <v>0</v>
      </c>
      <c r="K54" s="102">
        <v>0</v>
      </c>
      <c r="L54" s="102">
        <v>8.6830243487791545</v>
      </c>
      <c r="M54" s="102">
        <v>9.0022693445675621</v>
      </c>
      <c r="N54" s="102">
        <v>8.8729914471137423</v>
      </c>
      <c r="O54" s="102">
        <v>9.4888126974381617</v>
      </c>
      <c r="P54" s="102">
        <v>9.7019795161940472</v>
      </c>
      <c r="Q54" s="102">
        <v>10.49378134015598</v>
      </c>
      <c r="R54" s="102">
        <v>0</v>
      </c>
      <c r="S54" s="102">
        <v>0</v>
      </c>
      <c r="T54" s="102">
        <v>11.576699673952291</v>
      </c>
      <c r="U54" s="102">
        <v>11.489814247427026</v>
      </c>
      <c r="V54" s="102">
        <v>10.781245104553788</v>
      </c>
      <c r="W54" s="102">
        <v>11.838461904526953</v>
      </c>
      <c r="X54" s="102">
        <v>0</v>
      </c>
      <c r="Y54" s="102">
        <v>0</v>
      </c>
      <c r="DA54" s="131" t="s">
        <v>4644</v>
      </c>
    </row>
    <row r="55" spans="1:105" ht="12" customHeight="1" x14ac:dyDescent="0.25">
      <c r="A55" s="107" t="s">
        <v>121</v>
      </c>
      <c r="B55" s="104"/>
      <c r="C55" s="105">
        <v>8.3038482664405997</v>
      </c>
      <c r="D55" s="105">
        <v>0</v>
      </c>
      <c r="E55" s="105">
        <v>0</v>
      </c>
      <c r="F55" s="105">
        <v>0</v>
      </c>
      <c r="G55" s="105">
        <v>8.8660425193473671</v>
      </c>
      <c r="H55" s="105">
        <v>9.0397200078971611</v>
      </c>
      <c r="I55" s="105">
        <v>8.8631322127821441</v>
      </c>
      <c r="J55" s="105">
        <v>0</v>
      </c>
      <c r="K55" s="105">
        <v>0</v>
      </c>
      <c r="L55" s="105">
        <v>8.6834123365522871</v>
      </c>
      <c r="M55" s="105">
        <v>9.0014095202263427</v>
      </c>
      <c r="N55" s="105">
        <v>8.8711152449731472</v>
      </c>
      <c r="O55" s="105">
        <v>9.4866657560291667</v>
      </c>
      <c r="P55" s="105">
        <v>9.7018871617925075</v>
      </c>
      <c r="Q55" s="105">
        <v>10.497910600840715</v>
      </c>
      <c r="R55" s="105">
        <v>0</v>
      </c>
      <c r="S55" s="105">
        <v>0</v>
      </c>
      <c r="T55" s="105">
        <v>11.575795383917619</v>
      </c>
      <c r="U55" s="105">
        <v>11.487667855516536</v>
      </c>
      <c r="V55" s="105">
        <v>10.779359439157943</v>
      </c>
      <c r="W55" s="105">
        <v>11.837979688837974</v>
      </c>
      <c r="X55" s="105">
        <v>0</v>
      </c>
      <c r="Y55" s="105">
        <v>0</v>
      </c>
      <c r="DA55" s="132" t="s">
        <v>4645</v>
      </c>
    </row>
    <row r="56" spans="1:105" ht="12" customHeight="1" x14ac:dyDescent="0.25">
      <c r="A56" s="108" t="s">
        <v>53</v>
      </c>
      <c r="B56" s="98"/>
      <c r="C56" s="99">
        <v>5.8004130006861248</v>
      </c>
      <c r="D56" s="99">
        <v>0</v>
      </c>
      <c r="E56" s="99">
        <v>0</v>
      </c>
      <c r="F56" s="99">
        <v>0</v>
      </c>
      <c r="G56" s="99">
        <v>5.3313433731258479</v>
      </c>
      <c r="H56" s="99">
        <v>5.634277187546135</v>
      </c>
      <c r="I56" s="99">
        <v>5.4546727404671449</v>
      </c>
      <c r="J56" s="99">
        <v>0</v>
      </c>
      <c r="K56" s="99">
        <v>0</v>
      </c>
      <c r="L56" s="99">
        <v>5.2054499680242747</v>
      </c>
      <c r="M56" s="99">
        <v>5.3064404907386589</v>
      </c>
      <c r="N56" s="99">
        <v>5.1942050765901584</v>
      </c>
      <c r="O56" s="99">
        <v>5.8498141454146966</v>
      </c>
      <c r="P56" s="99">
        <v>6.0039967889878252</v>
      </c>
      <c r="Q56" s="99">
        <v>6.7818952488113657</v>
      </c>
      <c r="R56" s="99">
        <v>0</v>
      </c>
      <c r="S56" s="99">
        <v>0</v>
      </c>
      <c r="T56" s="99">
        <v>7.949518741315762</v>
      </c>
      <c r="U56" s="99">
        <v>7.9422069289853621</v>
      </c>
      <c r="V56" s="99">
        <v>7.4154506379245326</v>
      </c>
      <c r="W56" s="99">
        <v>8.5395166097091835</v>
      </c>
      <c r="X56" s="99">
        <v>0</v>
      </c>
      <c r="Y56" s="99">
        <v>0</v>
      </c>
      <c r="DA56" s="63" t="s">
        <v>4646</v>
      </c>
    </row>
    <row r="57" spans="1:105" ht="12" customHeight="1" x14ac:dyDescent="0.25">
      <c r="A57" s="108" t="s">
        <v>52</v>
      </c>
      <c r="B57" s="98"/>
      <c r="C57" s="99">
        <v>2.5034352657544772</v>
      </c>
      <c r="D57" s="99">
        <v>0</v>
      </c>
      <c r="E57" s="99">
        <v>0</v>
      </c>
      <c r="F57" s="99">
        <v>0</v>
      </c>
      <c r="G57" s="99">
        <v>3.5346991462215183</v>
      </c>
      <c r="H57" s="99">
        <v>3.4054428203510274</v>
      </c>
      <c r="I57" s="99">
        <v>3.4084594723150001</v>
      </c>
      <c r="J57" s="99">
        <v>0</v>
      </c>
      <c r="K57" s="99">
        <v>0</v>
      </c>
      <c r="L57" s="99">
        <v>3.4779623685280128</v>
      </c>
      <c r="M57" s="99">
        <v>3.6949690294876834</v>
      </c>
      <c r="N57" s="99">
        <v>3.6769101683829897</v>
      </c>
      <c r="O57" s="99">
        <v>3.6368516106144715</v>
      </c>
      <c r="P57" s="99">
        <v>3.6978903728046806</v>
      </c>
      <c r="Q57" s="99">
        <v>3.7160153520293484</v>
      </c>
      <c r="R57" s="99">
        <v>0</v>
      </c>
      <c r="S57" s="99">
        <v>0</v>
      </c>
      <c r="T57" s="99">
        <v>3.6262766426018564</v>
      </c>
      <c r="U57" s="99">
        <v>3.545460926531173</v>
      </c>
      <c r="V57" s="99">
        <v>3.363908801233412</v>
      </c>
      <c r="W57" s="99">
        <v>3.2984630791287892</v>
      </c>
      <c r="X57" s="99">
        <v>0</v>
      </c>
      <c r="Y57" s="99">
        <v>0</v>
      </c>
      <c r="DA57" s="63" t="s">
        <v>4647</v>
      </c>
    </row>
    <row r="58" spans="1:105" ht="12" customHeight="1" x14ac:dyDescent="0.25">
      <c r="A58" s="121" t="s">
        <v>54</v>
      </c>
      <c r="B58" s="122"/>
      <c r="C58" s="123">
        <v>1.36780044613327</v>
      </c>
      <c r="D58" s="123">
        <v>0</v>
      </c>
      <c r="E58" s="123">
        <v>0</v>
      </c>
      <c r="F58" s="123">
        <v>0</v>
      </c>
      <c r="G58" s="123">
        <v>1.6071918740911297</v>
      </c>
      <c r="H58" s="123">
        <v>1.6556176793550437</v>
      </c>
      <c r="I58" s="123">
        <v>1.6290863720567881</v>
      </c>
      <c r="J58" s="123">
        <v>1.5129716558519373</v>
      </c>
      <c r="K58" s="123">
        <v>1.676859569026794</v>
      </c>
      <c r="L58" s="123">
        <v>1.8595181865022257</v>
      </c>
      <c r="M58" s="123">
        <v>1.8739701600494074</v>
      </c>
      <c r="N58" s="123">
        <v>1.9056085162532663</v>
      </c>
      <c r="O58" s="123">
        <v>2.0642771402380378</v>
      </c>
      <c r="P58" s="123">
        <v>2.1045688841842227</v>
      </c>
      <c r="Q58" s="123">
        <v>2.2835227117186419</v>
      </c>
      <c r="R58" s="123">
        <v>0</v>
      </c>
      <c r="S58" s="123">
        <v>0</v>
      </c>
      <c r="T58" s="123">
        <v>2.685443714660035</v>
      </c>
      <c r="U58" s="123">
        <v>2.7153636225607727</v>
      </c>
      <c r="V58" s="123">
        <v>2.6795902950218129</v>
      </c>
      <c r="W58" s="123">
        <v>2.7383575946983605</v>
      </c>
      <c r="X58" s="123">
        <v>0</v>
      </c>
      <c r="Y58" s="123">
        <v>0</v>
      </c>
      <c r="DA58" s="130" t="s">
        <v>4648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4649</v>
      </c>
    </row>
    <row r="60" spans="1:105" ht="12" customHeight="1" x14ac:dyDescent="0.25">
      <c r="A60" s="109" t="s">
        <v>120</v>
      </c>
      <c r="B60" s="33"/>
      <c r="C60" s="110">
        <v>1.36780044613327</v>
      </c>
      <c r="D60" s="110">
        <v>0</v>
      </c>
      <c r="E60" s="110">
        <v>0</v>
      </c>
      <c r="F60" s="110">
        <v>0</v>
      </c>
      <c r="G60" s="110">
        <v>1.6071918740911297</v>
      </c>
      <c r="H60" s="110">
        <v>1.6556176793550437</v>
      </c>
      <c r="I60" s="110">
        <v>1.6290863720567881</v>
      </c>
      <c r="J60" s="110">
        <v>1.5129716558519373</v>
      </c>
      <c r="K60" s="110">
        <v>1.676859569026794</v>
      </c>
      <c r="L60" s="110">
        <v>1.8595181865022257</v>
      </c>
      <c r="M60" s="110">
        <v>1.8739701600494074</v>
      </c>
      <c r="N60" s="110">
        <v>1.9056085162532663</v>
      </c>
      <c r="O60" s="110">
        <v>2.0642771402380378</v>
      </c>
      <c r="P60" s="110">
        <v>2.1045688841842227</v>
      </c>
      <c r="Q60" s="110">
        <v>2.2835227117186419</v>
      </c>
      <c r="R60" s="110">
        <v>0</v>
      </c>
      <c r="S60" s="110">
        <v>0</v>
      </c>
      <c r="T60" s="110">
        <v>2.685443714660035</v>
      </c>
      <c r="U60" s="110">
        <v>2.7153636225607727</v>
      </c>
      <c r="V60" s="110">
        <v>2.6795902950218129</v>
      </c>
      <c r="W60" s="110">
        <v>2.7383575946983605</v>
      </c>
      <c r="X60" s="110">
        <v>0</v>
      </c>
      <c r="Y60" s="110">
        <v>0</v>
      </c>
      <c r="DA60" s="60" t="s">
        <v>4650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149.32938520592566</v>
      </c>
      <c r="D62" s="118">
        <f t="shared" si="21"/>
        <v>0</v>
      </c>
      <c r="E62" s="118">
        <f t="shared" si="21"/>
        <v>0</v>
      </c>
      <c r="F62" s="118">
        <f t="shared" si="21"/>
        <v>0</v>
      </c>
      <c r="G62" s="118">
        <f t="shared" si="21"/>
        <v>0</v>
      </c>
      <c r="H62" s="118">
        <f t="shared" si="21"/>
        <v>114.18581731156367</v>
      </c>
      <c r="I62" s="118">
        <f t="shared" si="21"/>
        <v>92.982510117906756</v>
      </c>
      <c r="J62" s="118">
        <f t="shared" si="21"/>
        <v>142.22743109174883</v>
      </c>
      <c r="K62" s="118">
        <f t="shared" si="21"/>
        <v>158.91304614105894</v>
      </c>
      <c r="L62" s="118">
        <f t="shared" si="21"/>
        <v>176.37570669883942</v>
      </c>
      <c r="M62" s="118">
        <f t="shared" si="21"/>
        <v>0</v>
      </c>
      <c r="N62" s="118">
        <f t="shared" si="21"/>
        <v>0</v>
      </c>
      <c r="O62" s="118">
        <f t="shared" si="21"/>
        <v>128.21017987127848</v>
      </c>
      <c r="P62" s="118">
        <f t="shared" si="21"/>
        <v>124.61176077011095</v>
      </c>
      <c r="Q62" s="118">
        <f t="shared" si="21"/>
        <v>123.54895294448056</v>
      </c>
      <c r="R62" s="118">
        <f t="shared" ref="R62:V62" si="22">R63+R66+R68+R77</f>
        <v>0</v>
      </c>
      <c r="S62" s="118">
        <f t="shared" si="22"/>
        <v>0</v>
      </c>
      <c r="T62" s="118">
        <f t="shared" si="22"/>
        <v>0</v>
      </c>
      <c r="U62" s="118">
        <f t="shared" si="22"/>
        <v>0</v>
      </c>
      <c r="V62" s="118">
        <f t="shared" si="22"/>
        <v>0</v>
      </c>
      <c r="W62" s="118">
        <f t="shared" ref="W62:Y62" si="23">W63+W66+W68+W77</f>
        <v>0</v>
      </c>
      <c r="X62" s="118">
        <f t="shared" si="23"/>
        <v>75.043112137589162</v>
      </c>
      <c r="Y62" s="118">
        <f t="shared" si="23"/>
        <v>73.716595120715823</v>
      </c>
      <c r="DA62" s="129" t="s">
        <v>4651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138.50236653422837</v>
      </c>
      <c r="D63" s="123">
        <f t="shared" si="24"/>
        <v>0</v>
      </c>
      <c r="E63" s="123">
        <f t="shared" si="24"/>
        <v>0</v>
      </c>
      <c r="F63" s="123">
        <f t="shared" si="24"/>
        <v>0</v>
      </c>
      <c r="G63" s="123">
        <f t="shared" si="24"/>
        <v>0</v>
      </c>
      <c r="H63" s="123">
        <f t="shared" si="24"/>
        <v>104.34842019725697</v>
      </c>
      <c r="I63" s="123">
        <f t="shared" si="24"/>
        <v>85.520412170159076</v>
      </c>
      <c r="J63" s="123">
        <f t="shared" si="24"/>
        <v>131.52463188727313</v>
      </c>
      <c r="K63" s="123">
        <f t="shared" si="24"/>
        <v>146.49883829941652</v>
      </c>
      <c r="L63" s="123">
        <f t="shared" si="24"/>
        <v>164.62129883291993</v>
      </c>
      <c r="M63" s="123">
        <f t="shared" si="24"/>
        <v>0</v>
      </c>
      <c r="N63" s="123">
        <f t="shared" si="24"/>
        <v>0</v>
      </c>
      <c r="O63" s="123">
        <f t="shared" si="24"/>
        <v>117.06682932864378</v>
      </c>
      <c r="P63" s="123">
        <f t="shared" si="24"/>
        <v>112.5948897441906</v>
      </c>
      <c r="Q63" s="123">
        <f t="shared" si="24"/>
        <v>110.55497786499768</v>
      </c>
      <c r="R63" s="123">
        <f t="shared" ref="R63:V63" si="25">SUM(R64:R65)</f>
        <v>0</v>
      </c>
      <c r="S63" s="123">
        <f t="shared" si="25"/>
        <v>0</v>
      </c>
      <c r="T63" s="123">
        <f t="shared" si="25"/>
        <v>0</v>
      </c>
      <c r="U63" s="123">
        <f t="shared" si="25"/>
        <v>0</v>
      </c>
      <c r="V63" s="123">
        <f t="shared" si="25"/>
        <v>0</v>
      </c>
      <c r="W63" s="123">
        <f t="shared" ref="W63:Y63" si="26">SUM(W64:W65)</f>
        <v>0</v>
      </c>
      <c r="X63" s="123">
        <f t="shared" si="26"/>
        <v>61.348757573998697</v>
      </c>
      <c r="Y63" s="123">
        <f t="shared" si="26"/>
        <v>58.931330846005821</v>
      </c>
      <c r="DA63" s="130" t="s">
        <v>4652</v>
      </c>
    </row>
    <row r="64" spans="1:105" ht="12" customHeight="1" x14ac:dyDescent="0.25">
      <c r="A64" s="97" t="s">
        <v>212</v>
      </c>
      <c r="B64" s="98"/>
      <c r="C64" s="99">
        <v>135.31606587950662</v>
      </c>
      <c r="D64" s="99">
        <v>0</v>
      </c>
      <c r="E64" s="99">
        <v>0</v>
      </c>
      <c r="F64" s="99">
        <v>0</v>
      </c>
      <c r="G64" s="99">
        <v>0</v>
      </c>
      <c r="H64" s="99">
        <v>102.21515496116227</v>
      </c>
      <c r="I64" s="99">
        <v>83.80984937865577</v>
      </c>
      <c r="J64" s="99">
        <v>128.93346896383335</v>
      </c>
      <c r="K64" s="99">
        <v>143.66831945670921</v>
      </c>
      <c r="L64" s="99">
        <v>161.4599922647227</v>
      </c>
      <c r="M64" s="99">
        <v>0</v>
      </c>
      <c r="N64" s="99">
        <v>0</v>
      </c>
      <c r="O64" s="99">
        <v>114.91064720240057</v>
      </c>
      <c r="P64" s="99">
        <v>110.55310663569124</v>
      </c>
      <c r="Q64" s="99">
        <v>108.5685651830284</v>
      </c>
      <c r="R64" s="99">
        <v>0</v>
      </c>
      <c r="S64" s="99">
        <v>0</v>
      </c>
      <c r="T64" s="99">
        <v>0</v>
      </c>
      <c r="U64" s="99">
        <v>0</v>
      </c>
      <c r="V64" s="99">
        <v>0</v>
      </c>
      <c r="W64" s="99">
        <v>0</v>
      </c>
      <c r="X64" s="99">
        <v>60.27003744273874</v>
      </c>
      <c r="Y64" s="99">
        <v>57.894750746640504</v>
      </c>
      <c r="DA64" s="63" t="s">
        <v>4653</v>
      </c>
    </row>
    <row r="65" spans="1:105" ht="12" customHeight="1" x14ac:dyDescent="0.25">
      <c r="A65" s="97" t="s">
        <v>53</v>
      </c>
      <c r="B65" s="98"/>
      <c r="C65" s="99">
        <v>3.1863006547217534</v>
      </c>
      <c r="D65" s="99">
        <v>0</v>
      </c>
      <c r="E65" s="99">
        <v>0</v>
      </c>
      <c r="F65" s="99">
        <v>0</v>
      </c>
      <c r="G65" s="99">
        <v>0</v>
      </c>
      <c r="H65" s="99">
        <v>2.1332652360947035</v>
      </c>
      <c r="I65" s="99">
        <v>1.7105627915033053</v>
      </c>
      <c r="J65" s="99">
        <v>2.5911629234397711</v>
      </c>
      <c r="K65" s="99">
        <v>2.8305188427073058</v>
      </c>
      <c r="L65" s="99">
        <v>3.161306568197233</v>
      </c>
      <c r="M65" s="99">
        <v>0</v>
      </c>
      <c r="N65" s="99">
        <v>0</v>
      </c>
      <c r="O65" s="99">
        <v>2.1561821262432135</v>
      </c>
      <c r="P65" s="99">
        <v>2.0417831084993656</v>
      </c>
      <c r="Q65" s="99">
        <v>1.9864126819692844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1.0787201312599588</v>
      </c>
      <c r="Y65" s="99">
        <v>1.0365800993653191</v>
      </c>
      <c r="DA65" s="63" t="s">
        <v>4654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9.1352299777141786E-3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3.2132402923734565E-2</v>
      </c>
      <c r="I66" s="123">
        <f t="shared" si="27"/>
        <v>3.5271606041577502E-2</v>
      </c>
      <c r="J66" s="123">
        <f t="shared" si="27"/>
        <v>9.2933989701774935E-3</v>
      </c>
      <c r="K66" s="123">
        <f t="shared" si="27"/>
        <v>2.6504024894538861E-2</v>
      </c>
      <c r="L66" s="123">
        <f t="shared" si="27"/>
        <v>7.3101824713861091E-2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8.377569266953655E-2</v>
      </c>
      <c r="Q66" s="123">
        <f t="shared" si="27"/>
        <v>4.2116743558919145E-2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2.8148603720189361E-2</v>
      </c>
      <c r="Y66" s="123">
        <f t="shared" si="27"/>
        <v>1.3027777993101404E-2</v>
      </c>
      <c r="DA66" s="130" t="s">
        <v>4655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9.1352299777141786E-3</v>
      </c>
      <c r="D67" s="99">
        <f>RES_hhdet_in_tesh!D67/RES_summary!D$21</f>
        <v>0</v>
      </c>
      <c r="E67" s="99">
        <f>RES_hhdet_in_tesh!E67/RES_summary!E$21</f>
        <v>0</v>
      </c>
      <c r="F67" s="99">
        <f>RES_hhdet_in_tesh!F67/RES_summary!F$21</f>
        <v>0</v>
      </c>
      <c r="G67" s="99">
        <f>RES_hhdet_in_tesh!G67/RES_summary!G$21</f>
        <v>0</v>
      </c>
      <c r="H67" s="99">
        <f>RES_hhdet_in_tesh!H67/RES_summary!H$21</f>
        <v>3.2132402923734565E-2</v>
      </c>
      <c r="I67" s="99">
        <f>RES_hhdet_in_tesh!I67/RES_summary!I$21</f>
        <v>3.5271606041577502E-2</v>
      </c>
      <c r="J67" s="99">
        <f>RES_hhdet_in_tesh!J67/RES_summary!J$21</f>
        <v>9.2933989701774935E-3</v>
      </c>
      <c r="K67" s="99">
        <f>RES_hhdet_in_tesh!K67/RES_summary!K$21</f>
        <v>2.6504024894538861E-2</v>
      </c>
      <c r="L67" s="99">
        <f>RES_hhdet_in_tesh!L67/RES_summary!L$21</f>
        <v>7.3101824713861091E-2</v>
      </c>
      <c r="M67" s="99">
        <f>RES_hhdet_in_tesh!M67/RES_summary!M$21</f>
        <v>0</v>
      </c>
      <c r="N67" s="99">
        <f>RES_hhdet_in_tesh!N67/RES_summary!N$21</f>
        <v>0</v>
      </c>
      <c r="O67" s="99">
        <f>RES_hhdet_in_tesh!O67/RES_summary!O$21</f>
        <v>0</v>
      </c>
      <c r="P67" s="99">
        <f>RES_hhdet_in_tesh!P67/RES_summary!P$21</f>
        <v>8.377569266953655E-2</v>
      </c>
      <c r="Q67" s="99">
        <f>RES_hhdet_in_tesh!Q67/RES_summary!Q$21</f>
        <v>4.2116743558919145E-2</v>
      </c>
      <c r="R67" s="99">
        <f>RES_hhdet_in_tesh!R67/RES_summary!R$21</f>
        <v>0</v>
      </c>
      <c r="S67" s="99">
        <f>RES_hhdet_in_tesh!S67/RES_summary!S$21</f>
        <v>0</v>
      </c>
      <c r="T67" s="99">
        <f>RES_hhdet_in_tesh!T67/RES_summary!T$21</f>
        <v>0</v>
      </c>
      <c r="U67" s="99">
        <f>RES_hhdet_in_tesh!U67/RES_summary!U$21</f>
        <v>0</v>
      </c>
      <c r="V67" s="99">
        <f>RES_hhdet_in_tesh!V67/RES_summary!V$21</f>
        <v>0</v>
      </c>
      <c r="W67" s="99">
        <f>RES_hhdet_in_tesh!W67/RES_summary!W$21</f>
        <v>0</v>
      </c>
      <c r="X67" s="99">
        <f>RES_hhdet_in_tesh!X67/RES_summary!X$21</f>
        <v>2.8148603720189361E-2</v>
      </c>
      <c r="Y67" s="99">
        <f>RES_hhdet_in_tesh!Y67/RES_summary!Y$21</f>
        <v>1.3027777993101404E-2</v>
      </c>
      <c r="DA67" s="63" t="s">
        <v>4656</v>
      </c>
    </row>
    <row r="68" spans="1:105" ht="12" customHeight="1" x14ac:dyDescent="0.25">
      <c r="A68" s="121" t="s">
        <v>55</v>
      </c>
      <c r="B68" s="122"/>
      <c r="C68" s="123">
        <v>9.2979871384238333</v>
      </c>
      <c r="D68" s="123">
        <v>0</v>
      </c>
      <c r="E68" s="123">
        <v>0</v>
      </c>
      <c r="F68" s="123">
        <v>0</v>
      </c>
      <c r="G68" s="123">
        <v>0</v>
      </c>
      <c r="H68" s="123">
        <v>8.4402335249068372</v>
      </c>
      <c r="I68" s="123">
        <v>6.277197534359928</v>
      </c>
      <c r="J68" s="123">
        <v>9.0054659196791462</v>
      </c>
      <c r="K68" s="123">
        <v>10.356552968600798</v>
      </c>
      <c r="L68" s="123">
        <v>9.6177121928208518</v>
      </c>
      <c r="M68" s="123">
        <v>0</v>
      </c>
      <c r="N68" s="123">
        <v>0</v>
      </c>
      <c r="O68" s="123">
        <v>9.1834960602146545</v>
      </c>
      <c r="P68" s="123">
        <v>9.8029369724837014</v>
      </c>
      <c r="Q68" s="123">
        <v>10.599511537947359</v>
      </c>
      <c r="R68" s="123">
        <v>0</v>
      </c>
      <c r="S68" s="123">
        <v>0</v>
      </c>
      <c r="T68" s="123">
        <v>0</v>
      </c>
      <c r="U68" s="123">
        <v>0</v>
      </c>
      <c r="V68" s="123">
        <v>0</v>
      </c>
      <c r="W68" s="123">
        <v>0</v>
      </c>
      <c r="X68" s="123">
        <v>11.048471770710222</v>
      </c>
      <c r="Y68" s="123">
        <v>12.021633788164609</v>
      </c>
      <c r="DA68" s="130" t="s">
        <v>4657</v>
      </c>
    </row>
    <row r="69" spans="1:105" ht="12" customHeight="1" x14ac:dyDescent="0.25">
      <c r="A69" s="97" t="s">
        <v>134</v>
      </c>
      <c r="B69" s="98"/>
      <c r="C69" s="99">
        <v>9.4588014358172181</v>
      </c>
      <c r="D69" s="99">
        <v>0</v>
      </c>
      <c r="E69" s="99">
        <v>0</v>
      </c>
      <c r="F69" s="99">
        <v>0</v>
      </c>
      <c r="G69" s="99">
        <v>0</v>
      </c>
      <c r="H69" s="99">
        <v>7.3230095624560319</v>
      </c>
      <c r="I69" s="99">
        <v>6.1678994766308959</v>
      </c>
      <c r="J69" s="99">
        <v>9.03814472126178</v>
      </c>
      <c r="K69" s="99">
        <v>10.42141111199801</v>
      </c>
      <c r="L69" s="99">
        <v>9.6177121928208518</v>
      </c>
      <c r="M69" s="99">
        <v>0</v>
      </c>
      <c r="N69" s="99">
        <v>0</v>
      </c>
      <c r="O69" s="99">
        <v>8.9731549595166147</v>
      </c>
      <c r="P69" s="99">
        <v>9.8411694103371641</v>
      </c>
      <c r="Q69" s="99">
        <v>10.866274838906227</v>
      </c>
      <c r="R69" s="99">
        <v>0</v>
      </c>
      <c r="S69" s="99">
        <v>0</v>
      </c>
      <c r="T69" s="99">
        <v>0</v>
      </c>
      <c r="U69" s="99">
        <v>0</v>
      </c>
      <c r="V69" s="99">
        <v>0</v>
      </c>
      <c r="W69" s="99">
        <v>0</v>
      </c>
      <c r="X69" s="99">
        <v>11.039712883045354</v>
      </c>
      <c r="Y69" s="99">
        <v>12.022969462192043</v>
      </c>
      <c r="DA69" s="63" t="s">
        <v>4658</v>
      </c>
    </row>
    <row r="70" spans="1:105" ht="12" customHeight="1" x14ac:dyDescent="0.25">
      <c r="A70" s="97" t="s">
        <v>133</v>
      </c>
      <c r="B70" s="98"/>
      <c r="C70" s="99">
        <v>9.4589970589362125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6.1681131019199649</v>
      </c>
      <c r="J70" s="99">
        <v>9.047013907764125</v>
      </c>
      <c r="K70" s="99">
        <v>10.428807248893085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X70" s="99">
        <v>0</v>
      </c>
      <c r="Y70" s="99">
        <v>12.007742380089942</v>
      </c>
      <c r="DA70" s="63" t="s">
        <v>4659</v>
      </c>
    </row>
    <row r="71" spans="1:105" ht="12" customHeight="1" x14ac:dyDescent="0.25">
      <c r="A71" s="100" t="s">
        <v>212</v>
      </c>
      <c r="B71" s="101"/>
      <c r="C71" s="102">
        <v>6.6080363372043527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3.7937287885825413</v>
      </c>
      <c r="J71" s="102">
        <v>5.5226332127017743</v>
      </c>
      <c r="K71" s="102">
        <v>6.4198819270484542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X71" s="102">
        <v>0</v>
      </c>
      <c r="Y71" s="102">
        <v>8.7799200295143613</v>
      </c>
      <c r="DA71" s="131" t="s">
        <v>4660</v>
      </c>
    </row>
    <row r="72" spans="1:105" ht="12" customHeight="1" x14ac:dyDescent="0.25">
      <c r="A72" s="103" t="s">
        <v>52</v>
      </c>
      <c r="B72" s="104"/>
      <c r="C72" s="105">
        <v>2.8509607217318598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2.3743843133374232</v>
      </c>
      <c r="J72" s="105">
        <v>3.5243806950623502</v>
      </c>
      <c r="K72" s="105">
        <v>4.0089253218446306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3.227822350575583</v>
      </c>
      <c r="DA72" s="132" t="s">
        <v>4661</v>
      </c>
    </row>
    <row r="73" spans="1:105" ht="12" customHeight="1" x14ac:dyDescent="0.25">
      <c r="A73" s="106" t="s">
        <v>122</v>
      </c>
      <c r="B73" s="101"/>
      <c r="C73" s="102">
        <v>8.303855978422364</v>
      </c>
      <c r="D73" s="102">
        <v>0</v>
      </c>
      <c r="E73" s="102">
        <v>0</v>
      </c>
      <c r="F73" s="102">
        <v>0</v>
      </c>
      <c r="G73" s="102">
        <v>0</v>
      </c>
      <c r="H73" s="102">
        <v>9.0397195044191712</v>
      </c>
      <c r="I73" s="102">
        <v>8.8601568118017013</v>
      </c>
      <c r="J73" s="102">
        <v>7.9983244207273962</v>
      </c>
      <c r="K73" s="102">
        <v>8.4606813786978421</v>
      </c>
      <c r="L73" s="102">
        <v>0</v>
      </c>
      <c r="M73" s="102">
        <v>0</v>
      </c>
      <c r="N73" s="102">
        <v>0</v>
      </c>
      <c r="O73" s="102">
        <v>9.4888126974381617</v>
      </c>
      <c r="P73" s="102">
        <v>9.7019795161940472</v>
      </c>
      <c r="Q73" s="102">
        <v>10.49378134015598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11.321555907575997</v>
      </c>
      <c r="Y73" s="102">
        <v>11.992751772655261</v>
      </c>
      <c r="DA73" s="131" t="s">
        <v>4662</v>
      </c>
    </row>
    <row r="74" spans="1:105" ht="12" customHeight="1" x14ac:dyDescent="0.25">
      <c r="A74" s="107" t="s">
        <v>121</v>
      </c>
      <c r="B74" s="104"/>
      <c r="C74" s="105">
        <v>8.3038482664406015</v>
      </c>
      <c r="D74" s="105">
        <v>0</v>
      </c>
      <c r="E74" s="105">
        <v>0</v>
      </c>
      <c r="F74" s="105">
        <v>0</v>
      </c>
      <c r="G74" s="105">
        <v>0</v>
      </c>
      <c r="H74" s="105">
        <v>9.0397200078971611</v>
      </c>
      <c r="I74" s="105">
        <v>8.8631322127821459</v>
      </c>
      <c r="J74" s="105">
        <v>8.0015859019577107</v>
      </c>
      <c r="K74" s="105">
        <v>8.4619207999517805</v>
      </c>
      <c r="L74" s="105">
        <v>0</v>
      </c>
      <c r="M74" s="105">
        <v>0</v>
      </c>
      <c r="N74" s="105">
        <v>0</v>
      </c>
      <c r="O74" s="105">
        <v>9.4866657560291632</v>
      </c>
      <c r="P74" s="105">
        <v>9.701887161792504</v>
      </c>
      <c r="Q74" s="105">
        <v>10.497910600840717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11.323004594661997</v>
      </c>
      <c r="Y74" s="105">
        <v>11.993689785098763</v>
      </c>
      <c r="DA74" s="132" t="s">
        <v>4663</v>
      </c>
    </row>
    <row r="75" spans="1:105" ht="12" customHeight="1" x14ac:dyDescent="0.25">
      <c r="A75" s="108" t="s">
        <v>53</v>
      </c>
      <c r="B75" s="98"/>
      <c r="C75" s="99">
        <v>5.8004130006861248</v>
      </c>
      <c r="D75" s="99">
        <v>0</v>
      </c>
      <c r="E75" s="99">
        <v>0</v>
      </c>
      <c r="F75" s="99">
        <v>0</v>
      </c>
      <c r="G75" s="99">
        <v>0</v>
      </c>
      <c r="H75" s="99">
        <v>5.634277187546135</v>
      </c>
      <c r="I75" s="99">
        <v>5.4546727404671449</v>
      </c>
      <c r="J75" s="99">
        <v>4.8819582577645502</v>
      </c>
      <c r="K75" s="99">
        <v>5.2047151153228279</v>
      </c>
      <c r="L75" s="99">
        <v>0</v>
      </c>
      <c r="M75" s="99">
        <v>0</v>
      </c>
      <c r="N75" s="99">
        <v>0</v>
      </c>
      <c r="O75" s="99">
        <v>5.8498141454146939</v>
      </c>
      <c r="P75" s="99">
        <v>6.0039967889878243</v>
      </c>
      <c r="Q75" s="99">
        <v>6.7818952488113675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8.2129071724535798</v>
      </c>
      <c r="Y75" s="99">
        <v>8.7680467500919903</v>
      </c>
      <c r="DA75" s="63" t="s">
        <v>4664</v>
      </c>
    </row>
    <row r="76" spans="1:105" ht="12" customHeight="1" x14ac:dyDescent="0.25">
      <c r="A76" s="108" t="s">
        <v>52</v>
      </c>
      <c r="B76" s="98"/>
      <c r="C76" s="99">
        <v>2.5034352657544767</v>
      </c>
      <c r="D76" s="99">
        <v>0</v>
      </c>
      <c r="E76" s="99">
        <v>0</v>
      </c>
      <c r="F76" s="99">
        <v>0</v>
      </c>
      <c r="G76" s="99">
        <v>0</v>
      </c>
      <c r="H76" s="99">
        <v>3.4054428203510265</v>
      </c>
      <c r="I76" s="99">
        <v>3.4084594723149984</v>
      </c>
      <c r="J76" s="99">
        <v>3.1196276441931605</v>
      </c>
      <c r="K76" s="99">
        <v>3.2572056846289517</v>
      </c>
      <c r="L76" s="99">
        <v>0</v>
      </c>
      <c r="M76" s="99">
        <v>0</v>
      </c>
      <c r="N76" s="99">
        <v>0</v>
      </c>
      <c r="O76" s="99">
        <v>3.6368516106144702</v>
      </c>
      <c r="P76" s="99">
        <v>3.6978903728046792</v>
      </c>
      <c r="Q76" s="99">
        <v>3.7160153520293502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3.1100974222084146</v>
      </c>
      <c r="Y76" s="99">
        <v>3.2256430350067706</v>
      </c>
      <c r="DA76" s="63" t="s">
        <v>4665</v>
      </c>
    </row>
    <row r="77" spans="1:105" ht="12" customHeight="1" x14ac:dyDescent="0.25">
      <c r="A77" s="121" t="s">
        <v>54</v>
      </c>
      <c r="B77" s="122"/>
      <c r="C77" s="123">
        <v>1.5198963032957511</v>
      </c>
      <c r="D77" s="123">
        <v>0</v>
      </c>
      <c r="E77" s="123">
        <v>0</v>
      </c>
      <c r="F77" s="123">
        <v>0</v>
      </c>
      <c r="G77" s="123">
        <v>0</v>
      </c>
      <c r="H77" s="123">
        <v>1.3650311864761211</v>
      </c>
      <c r="I77" s="123">
        <v>1.1496288073461787</v>
      </c>
      <c r="J77" s="123">
        <v>1.6880398858263623</v>
      </c>
      <c r="K77" s="123">
        <v>2.0311508481470999</v>
      </c>
      <c r="L77" s="123">
        <v>2.0635938483847873</v>
      </c>
      <c r="M77" s="123">
        <v>0</v>
      </c>
      <c r="N77" s="123">
        <v>0</v>
      </c>
      <c r="O77" s="123">
        <v>1.9598544824200574</v>
      </c>
      <c r="P77" s="123">
        <v>2.1301583607671053</v>
      </c>
      <c r="Q77" s="123">
        <v>2.3523467979765922</v>
      </c>
      <c r="R77" s="123">
        <v>0</v>
      </c>
      <c r="S77" s="123">
        <v>0</v>
      </c>
      <c r="T77" s="123">
        <v>0</v>
      </c>
      <c r="U77" s="123">
        <v>0</v>
      </c>
      <c r="V77" s="123">
        <v>0</v>
      </c>
      <c r="W77" s="123">
        <v>0</v>
      </c>
      <c r="X77" s="123">
        <v>2.617734189160049</v>
      </c>
      <c r="Y77" s="123">
        <v>2.7506027085522931</v>
      </c>
      <c r="DA77" s="130" t="s">
        <v>4666</v>
      </c>
    </row>
    <row r="78" spans="1:105" ht="12" customHeight="1" x14ac:dyDescent="0.25">
      <c r="A78" s="97" t="s">
        <v>189</v>
      </c>
      <c r="B78" s="98"/>
      <c r="C78" s="99">
        <v>1.5455456046515539</v>
      </c>
      <c r="D78" s="99">
        <v>0</v>
      </c>
      <c r="E78" s="99">
        <v>0</v>
      </c>
      <c r="F78" s="99">
        <v>0</v>
      </c>
      <c r="G78" s="99">
        <v>0</v>
      </c>
      <c r="H78" s="99">
        <v>1.3603443075587194</v>
      </c>
      <c r="I78" s="99">
        <v>1.1393559195880658</v>
      </c>
      <c r="J78" s="99">
        <v>1.6939441840201837</v>
      </c>
      <c r="K78" s="99">
        <v>2.0423981903413955</v>
      </c>
      <c r="L78" s="99">
        <v>2.0743346726943961</v>
      </c>
      <c r="M78" s="99">
        <v>0</v>
      </c>
      <c r="N78" s="99">
        <v>0</v>
      </c>
      <c r="O78" s="99">
        <v>1.9530443090841019</v>
      </c>
      <c r="P78" s="99">
        <v>2.1321491929111245</v>
      </c>
      <c r="Q78" s="99">
        <v>2.3578527248772279</v>
      </c>
      <c r="R78" s="99">
        <v>0</v>
      </c>
      <c r="S78" s="99">
        <v>0</v>
      </c>
      <c r="T78" s="99">
        <v>0</v>
      </c>
      <c r="U78" s="99">
        <v>0</v>
      </c>
      <c r="V78" s="99">
        <v>0</v>
      </c>
      <c r="W78" s="99">
        <v>0</v>
      </c>
      <c r="X78" s="99">
        <v>2.6167857794447684</v>
      </c>
      <c r="Y78" s="99">
        <v>2.7504337286799223</v>
      </c>
      <c r="DA78" s="63" t="s">
        <v>4667</v>
      </c>
    </row>
    <row r="79" spans="1:105" ht="12" customHeight="1" x14ac:dyDescent="0.25">
      <c r="A79" s="109" t="s">
        <v>120</v>
      </c>
      <c r="B79" s="33"/>
      <c r="C79" s="110">
        <v>1.3678004461332698</v>
      </c>
      <c r="D79" s="110">
        <v>0</v>
      </c>
      <c r="E79" s="110">
        <v>0</v>
      </c>
      <c r="F79" s="110">
        <v>0</v>
      </c>
      <c r="G79" s="110">
        <v>0</v>
      </c>
      <c r="H79" s="110">
        <v>1.6556176793550439</v>
      </c>
      <c r="I79" s="110">
        <v>1.6290863720567881</v>
      </c>
      <c r="J79" s="110">
        <v>1.5129716558519368</v>
      </c>
      <c r="K79" s="110">
        <v>1.6768595690267938</v>
      </c>
      <c r="L79" s="110">
        <v>1.8595181865022254</v>
      </c>
      <c r="M79" s="110">
        <v>0</v>
      </c>
      <c r="N79" s="110">
        <v>0</v>
      </c>
      <c r="O79" s="110">
        <v>2.0642771402380378</v>
      </c>
      <c r="P79" s="110">
        <v>2.1045688841842218</v>
      </c>
      <c r="Q79" s="110">
        <v>2.2835227117186423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2.6422347734714631</v>
      </c>
      <c r="Y79" s="110">
        <v>2.7544426304796086</v>
      </c>
      <c r="DA79" s="60" t="s">
        <v>4668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126.40285382026762</v>
      </c>
      <c r="D81" s="118">
        <f t="shared" si="28"/>
        <v>129.55296299586234</v>
      </c>
      <c r="E81" s="118">
        <f t="shared" si="28"/>
        <v>132.47575444113141</v>
      </c>
      <c r="F81" s="118">
        <f t="shared" si="28"/>
        <v>130.25471973749529</v>
      </c>
      <c r="G81" s="118">
        <f t="shared" si="28"/>
        <v>142.98124689359597</v>
      </c>
      <c r="H81" s="118">
        <f t="shared" si="28"/>
        <v>134.52159055741083</v>
      </c>
      <c r="I81" s="118">
        <f t="shared" si="28"/>
        <v>132.13694058288615</v>
      </c>
      <c r="J81" s="118">
        <f t="shared" si="28"/>
        <v>132.17172286781414</v>
      </c>
      <c r="K81" s="118">
        <f t="shared" si="28"/>
        <v>124.16485875932821</v>
      </c>
      <c r="L81" s="118">
        <f t="shared" si="28"/>
        <v>112.82763613559277</v>
      </c>
      <c r="M81" s="118">
        <f t="shared" si="28"/>
        <v>170.21754362458344</v>
      </c>
      <c r="N81" s="118">
        <f t="shared" si="28"/>
        <v>159.84169037833749</v>
      </c>
      <c r="O81" s="118">
        <f t="shared" si="28"/>
        <v>129.04633846301974</v>
      </c>
      <c r="P81" s="118">
        <f t="shared" si="28"/>
        <v>0</v>
      </c>
      <c r="Q81" s="118">
        <f t="shared" si="28"/>
        <v>121.03708968838559</v>
      </c>
      <c r="R81" s="118">
        <f t="shared" ref="R81:V81" si="29">R82+R85+R87+R100</f>
        <v>121.23062294766414</v>
      </c>
      <c r="S81" s="118">
        <f t="shared" si="29"/>
        <v>120.05406793089526</v>
      </c>
      <c r="T81" s="118">
        <f t="shared" si="29"/>
        <v>102.61241012118326</v>
      </c>
      <c r="U81" s="118">
        <f t="shared" si="29"/>
        <v>96.727341472871416</v>
      </c>
      <c r="V81" s="118">
        <f t="shared" si="29"/>
        <v>99.576255781789243</v>
      </c>
      <c r="W81" s="118">
        <f t="shared" ref="W81:Y81" si="30">W82+W85+W87+W100</f>
        <v>95.570501125344805</v>
      </c>
      <c r="X81" s="118">
        <f t="shared" si="30"/>
        <v>82.114274176373314</v>
      </c>
      <c r="Y81" s="118">
        <f t="shared" si="30"/>
        <v>74.497537473553933</v>
      </c>
      <c r="DA81" s="129" t="s">
        <v>4669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117.0095511326988</v>
      </c>
      <c r="D82" s="123">
        <f t="shared" si="31"/>
        <v>119.91831486963919</v>
      </c>
      <c r="E82" s="123">
        <f t="shared" si="31"/>
        <v>122.73565318559916</v>
      </c>
      <c r="F82" s="123">
        <f t="shared" si="31"/>
        <v>120.31802541199114</v>
      </c>
      <c r="G82" s="123">
        <f t="shared" si="31"/>
        <v>132.41370617209981</v>
      </c>
      <c r="H82" s="123">
        <f t="shared" si="31"/>
        <v>124.16658101419847</v>
      </c>
      <c r="I82" s="123">
        <f t="shared" si="31"/>
        <v>121.72319865489267</v>
      </c>
      <c r="J82" s="123">
        <f t="shared" si="31"/>
        <v>122.23067864935732</v>
      </c>
      <c r="K82" s="123">
        <f t="shared" si="31"/>
        <v>114.25723339451115</v>
      </c>
      <c r="L82" s="123">
        <f t="shared" si="31"/>
        <v>104.58343285882566</v>
      </c>
      <c r="M82" s="123">
        <f t="shared" si="31"/>
        <v>157.63950375827778</v>
      </c>
      <c r="N82" s="123">
        <f t="shared" si="31"/>
        <v>148.08412508017997</v>
      </c>
      <c r="O82" s="123">
        <f t="shared" si="31"/>
        <v>117.84115083411422</v>
      </c>
      <c r="P82" s="123">
        <f t="shared" si="31"/>
        <v>0</v>
      </c>
      <c r="Q82" s="123">
        <f t="shared" si="31"/>
        <v>108.15376650063372</v>
      </c>
      <c r="R82" s="123">
        <f t="shared" ref="R82:V82" si="32">SUM(R83:R84)</f>
        <v>107.3410577319555</v>
      </c>
      <c r="S82" s="123">
        <f t="shared" si="32"/>
        <v>106.36952964821779</v>
      </c>
      <c r="T82" s="123">
        <f t="shared" si="32"/>
        <v>89.002976610287533</v>
      </c>
      <c r="U82" s="123">
        <f t="shared" si="32"/>
        <v>83.024883200571168</v>
      </c>
      <c r="V82" s="123">
        <f t="shared" si="32"/>
        <v>85.551123291390425</v>
      </c>
      <c r="W82" s="123">
        <f t="shared" ref="W82:Y82" si="33">SUM(W83:W84)</f>
        <v>81.230722804803335</v>
      </c>
      <c r="X82" s="123">
        <f t="shared" si="33"/>
        <v>67.831833926069763</v>
      </c>
      <c r="Y82" s="123">
        <f t="shared" si="33"/>
        <v>59.820799284221707</v>
      </c>
      <c r="DA82" s="130" t="s">
        <v>4670</v>
      </c>
    </row>
    <row r="83" spans="1:105" ht="12" customHeight="1" x14ac:dyDescent="0.25">
      <c r="A83" s="97" t="s">
        <v>199</v>
      </c>
      <c r="B83" s="98"/>
      <c r="C83" s="99">
        <v>115.91774057703759</v>
      </c>
      <c r="D83" s="99">
        <v>118.82946863780569</v>
      </c>
      <c r="E83" s="99">
        <v>121.6471428841914</v>
      </c>
      <c r="F83" s="99">
        <v>119.28423806220894</v>
      </c>
      <c r="G83" s="99">
        <v>131.28591208146455</v>
      </c>
      <c r="H83" s="99">
        <v>123.13860311271632</v>
      </c>
      <c r="I83" s="99">
        <v>120.73749557109352</v>
      </c>
      <c r="J83" s="99">
        <v>121.25593135957726</v>
      </c>
      <c r="K83" s="99">
        <v>113.36384644695498</v>
      </c>
      <c r="L83" s="99">
        <v>103.77072115784895</v>
      </c>
      <c r="M83" s="99">
        <v>156.4312048677651</v>
      </c>
      <c r="N83" s="99">
        <v>146.95591845602215</v>
      </c>
      <c r="O83" s="99">
        <v>116.96327181332475</v>
      </c>
      <c r="P83" s="99">
        <v>0</v>
      </c>
      <c r="Q83" s="99">
        <v>107.36798791921578</v>
      </c>
      <c r="R83" s="99">
        <v>106.5671520582397</v>
      </c>
      <c r="S83" s="99">
        <v>105.61260347823452</v>
      </c>
      <c r="T83" s="99">
        <v>88.372412960866924</v>
      </c>
      <c r="U83" s="99">
        <v>82.435816538383676</v>
      </c>
      <c r="V83" s="99">
        <v>84.94478589313988</v>
      </c>
      <c r="W83" s="99">
        <v>80.654635089126899</v>
      </c>
      <c r="X83" s="99">
        <v>67.34966110290361</v>
      </c>
      <c r="Y83" s="99">
        <v>59.395419716797242</v>
      </c>
      <c r="DA83" s="63" t="s">
        <v>4671</v>
      </c>
    </row>
    <row r="84" spans="1:105" ht="12" customHeight="1" x14ac:dyDescent="0.25">
      <c r="A84" s="97" t="s">
        <v>53</v>
      </c>
      <c r="B84" s="98"/>
      <c r="C84" s="99">
        <v>1.0918105556612061</v>
      </c>
      <c r="D84" s="99">
        <v>1.0888462318335035</v>
      </c>
      <c r="E84" s="99">
        <v>1.0885103014077639</v>
      </c>
      <c r="F84" s="99">
        <v>1.0337873497822041</v>
      </c>
      <c r="G84" s="99">
        <v>1.1277940906352695</v>
      </c>
      <c r="H84" s="99">
        <v>1.0279779014821495</v>
      </c>
      <c r="I84" s="99">
        <v>0.98570308379914762</v>
      </c>
      <c r="J84" s="99">
        <v>0.97474728978005754</v>
      </c>
      <c r="K84" s="99">
        <v>0.89338694755616499</v>
      </c>
      <c r="L84" s="99">
        <v>0.81271170097670586</v>
      </c>
      <c r="M84" s="99">
        <v>1.2082988905126912</v>
      </c>
      <c r="N84" s="99">
        <v>1.1282066241578192</v>
      </c>
      <c r="O84" s="99">
        <v>0.87787902078946412</v>
      </c>
      <c r="P84" s="99">
        <v>0</v>
      </c>
      <c r="Q84" s="99">
        <v>0.78577858141794765</v>
      </c>
      <c r="R84" s="99">
        <v>0.77390567371580687</v>
      </c>
      <c r="S84" s="99">
        <v>0.75692616998327023</v>
      </c>
      <c r="T84" s="99">
        <v>0.63056364942061038</v>
      </c>
      <c r="U84" s="99">
        <v>0.58906666218749559</v>
      </c>
      <c r="V84" s="99">
        <v>0.60633739825054289</v>
      </c>
      <c r="W84" s="99">
        <v>0.57608771567643569</v>
      </c>
      <c r="X84" s="99">
        <v>0.48217282316615406</v>
      </c>
      <c r="Y84" s="99">
        <v>0.4253795674244622</v>
      </c>
      <c r="DA84" s="63" t="s">
        <v>4672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1.0789795338906319E-2</v>
      </c>
      <c r="D85" s="123">
        <f t="shared" si="34"/>
        <v>1.0626890819432399E-2</v>
      </c>
      <c r="E85" s="123">
        <f t="shared" si="34"/>
        <v>1.1539914595874562E-2</v>
      </c>
      <c r="F85" s="123">
        <f t="shared" si="34"/>
        <v>1.5769933900073772E-2</v>
      </c>
      <c r="G85" s="123">
        <f t="shared" si="34"/>
        <v>3.1479636732879041E-2</v>
      </c>
      <c r="H85" s="123">
        <f t="shared" si="34"/>
        <v>4.1014152501785653E-2</v>
      </c>
      <c r="I85" s="123">
        <f t="shared" si="34"/>
        <v>3.6066668350101333E-2</v>
      </c>
      <c r="J85" s="123">
        <f t="shared" si="34"/>
        <v>9.2905998575648144E-3</v>
      </c>
      <c r="K85" s="123">
        <f t="shared" si="34"/>
        <v>2.6150797297740974E-2</v>
      </c>
      <c r="L85" s="123">
        <f t="shared" si="34"/>
        <v>6.7459751281242639E-2</v>
      </c>
      <c r="M85" s="123">
        <f t="shared" si="34"/>
        <v>5.0732681622397136E-2</v>
      </c>
      <c r="N85" s="123">
        <f t="shared" si="34"/>
        <v>7.5781661400864522E-2</v>
      </c>
      <c r="O85" s="123">
        <f t="shared" si="34"/>
        <v>4.2218867074673122E-2</v>
      </c>
      <c r="P85" s="123">
        <f t="shared" si="34"/>
        <v>0</v>
      </c>
      <c r="Q85" s="123">
        <f t="shared" si="34"/>
        <v>4.1238515905378664E-2</v>
      </c>
      <c r="R85" s="123">
        <f t="shared" si="34"/>
        <v>2.7536390949046436E-2</v>
      </c>
      <c r="S85" s="123">
        <f t="shared" si="34"/>
        <v>6.5022565836397442E-2</v>
      </c>
      <c r="T85" s="123">
        <f t="shared" si="34"/>
        <v>3.3966929357495235E-2</v>
      </c>
      <c r="U85" s="123">
        <f t="shared" si="34"/>
        <v>5.4797334814554517E-2</v>
      </c>
      <c r="V85" s="123">
        <f t="shared" si="34"/>
        <v>0.10474030671461433</v>
      </c>
      <c r="W85" s="123">
        <f t="shared" si="34"/>
        <v>2.4157002310209019E-2</v>
      </c>
      <c r="X85" s="123">
        <f t="shared" si="34"/>
        <v>3.1572440662995298E-2</v>
      </c>
      <c r="Y85" s="123">
        <f t="shared" si="34"/>
        <v>1.2595715653813606E-2</v>
      </c>
      <c r="DA85" s="130" t="s">
        <v>4673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1.0789795338906319E-2</v>
      </c>
      <c r="D86" s="99">
        <f>RES_hhdet_in_tesh!D86/RES_summary!D$21</f>
        <v>1.0626890819432399E-2</v>
      </c>
      <c r="E86" s="99">
        <f>RES_hhdet_in_tesh!E86/RES_summary!E$21</f>
        <v>1.1539914595874562E-2</v>
      </c>
      <c r="F86" s="99">
        <f>RES_hhdet_in_tesh!F86/RES_summary!F$21</f>
        <v>1.5769933900073772E-2</v>
      </c>
      <c r="G86" s="99">
        <f>RES_hhdet_in_tesh!G86/RES_summary!G$21</f>
        <v>3.1479636732879041E-2</v>
      </c>
      <c r="H86" s="99">
        <f>RES_hhdet_in_tesh!H86/RES_summary!H$21</f>
        <v>4.1014152501785653E-2</v>
      </c>
      <c r="I86" s="99">
        <f>RES_hhdet_in_tesh!I86/RES_summary!I$21</f>
        <v>3.6066668350101333E-2</v>
      </c>
      <c r="J86" s="99">
        <f>RES_hhdet_in_tesh!J86/RES_summary!J$21</f>
        <v>9.2905998575648144E-3</v>
      </c>
      <c r="K86" s="99">
        <f>RES_hhdet_in_tesh!K86/RES_summary!K$21</f>
        <v>2.6150797297740974E-2</v>
      </c>
      <c r="L86" s="99">
        <f>RES_hhdet_in_tesh!L86/RES_summary!L$21</f>
        <v>6.7459751281242639E-2</v>
      </c>
      <c r="M86" s="99">
        <f>RES_hhdet_in_tesh!M86/RES_summary!M$21</f>
        <v>5.0732681622397136E-2</v>
      </c>
      <c r="N86" s="99">
        <f>RES_hhdet_in_tesh!N86/RES_summary!N$21</f>
        <v>7.5781661400864522E-2</v>
      </c>
      <c r="O86" s="99">
        <f>RES_hhdet_in_tesh!O86/RES_summary!O$21</f>
        <v>4.2218867074673122E-2</v>
      </c>
      <c r="P86" s="99">
        <f>RES_hhdet_in_tesh!P86/RES_summary!P$21</f>
        <v>0</v>
      </c>
      <c r="Q86" s="99">
        <f>RES_hhdet_in_tesh!Q86/RES_summary!Q$21</f>
        <v>4.1238515905378664E-2</v>
      </c>
      <c r="R86" s="99">
        <f>RES_hhdet_in_tesh!R86/RES_summary!R$21</f>
        <v>2.7536390949046436E-2</v>
      </c>
      <c r="S86" s="99">
        <f>RES_hhdet_in_tesh!S86/RES_summary!S$21</f>
        <v>6.5022565836397442E-2</v>
      </c>
      <c r="T86" s="99">
        <f>RES_hhdet_in_tesh!T86/RES_summary!T$21</f>
        <v>3.3966929357495235E-2</v>
      </c>
      <c r="U86" s="99">
        <f>RES_hhdet_in_tesh!U86/RES_summary!U$21</f>
        <v>5.4797334814554517E-2</v>
      </c>
      <c r="V86" s="99">
        <f>RES_hhdet_in_tesh!V86/RES_summary!V$21</f>
        <v>0.10474030671461433</v>
      </c>
      <c r="W86" s="99">
        <f>RES_hhdet_in_tesh!W86/RES_summary!W$21</f>
        <v>2.4157002310209019E-2</v>
      </c>
      <c r="X86" s="99">
        <f>RES_hhdet_in_tesh!X86/RES_summary!X$21</f>
        <v>3.1572440662995298E-2</v>
      </c>
      <c r="Y86" s="99">
        <f>RES_hhdet_in_tesh!Y86/RES_summary!Y$21</f>
        <v>1.2595715653813606E-2</v>
      </c>
      <c r="DA86" s="63" t="s">
        <v>4674</v>
      </c>
    </row>
    <row r="87" spans="1:105" ht="12" customHeight="1" x14ac:dyDescent="0.25">
      <c r="A87" s="121" t="s">
        <v>55</v>
      </c>
      <c r="B87" s="122"/>
      <c r="C87" s="123">
        <v>8.0147124460966381</v>
      </c>
      <c r="D87" s="123">
        <v>8.233867569802614</v>
      </c>
      <c r="E87" s="123">
        <v>8.2858110196489889</v>
      </c>
      <c r="F87" s="123">
        <v>8.4128680865204792</v>
      </c>
      <c r="G87" s="123">
        <v>8.9288692106721435</v>
      </c>
      <c r="H87" s="123">
        <v>8.6583777113555307</v>
      </c>
      <c r="I87" s="123">
        <v>8.7485888875866173</v>
      </c>
      <c r="J87" s="123">
        <v>8.4187819627473104</v>
      </c>
      <c r="K87" s="123">
        <v>8.2046149984925236</v>
      </c>
      <c r="L87" s="123">
        <v>6.3172253389836355</v>
      </c>
      <c r="M87" s="123">
        <v>10.653337024633869</v>
      </c>
      <c r="N87" s="123">
        <v>9.77617512050338</v>
      </c>
      <c r="O87" s="123">
        <v>9.098691621592808</v>
      </c>
      <c r="P87" s="123">
        <v>0</v>
      </c>
      <c r="Q87" s="123">
        <v>10.558561960127848</v>
      </c>
      <c r="R87" s="123">
        <v>11.524055934631983</v>
      </c>
      <c r="S87" s="123">
        <v>11.071979456837582</v>
      </c>
      <c r="T87" s="123">
        <v>10.890022866878201</v>
      </c>
      <c r="U87" s="123">
        <v>10.932297314924924</v>
      </c>
      <c r="V87" s="123">
        <v>11.240801888662384</v>
      </c>
      <c r="W87" s="123">
        <v>11.577263723532907</v>
      </c>
      <c r="X87" s="123">
        <v>11.608633036169101</v>
      </c>
      <c r="Y87" s="123">
        <v>11.909699843198812</v>
      </c>
      <c r="DA87" s="130" t="s">
        <v>4675</v>
      </c>
    </row>
    <row r="88" spans="1:105" ht="12" customHeight="1" x14ac:dyDescent="0.25">
      <c r="A88" s="97" t="s">
        <v>132</v>
      </c>
      <c r="B88" s="98"/>
      <c r="C88" s="99">
        <v>7.991927459628438</v>
      </c>
      <c r="D88" s="99">
        <v>8.2331108784767277</v>
      </c>
      <c r="E88" s="99">
        <v>8.284017056801245</v>
      </c>
      <c r="F88" s="99">
        <v>8.4149086182822082</v>
      </c>
      <c r="G88" s="99">
        <v>8.9344629931425779</v>
      </c>
      <c r="H88" s="99">
        <v>8.6161498755997616</v>
      </c>
      <c r="I88" s="99">
        <v>8.7392543024405871</v>
      </c>
      <c r="J88" s="99">
        <v>8.4520012600325991</v>
      </c>
      <c r="K88" s="99">
        <v>8.1833609378235899</v>
      </c>
      <c r="L88" s="99">
        <v>6.1314751711063966</v>
      </c>
      <c r="M88" s="99">
        <v>10.764636613875828</v>
      </c>
      <c r="N88" s="99">
        <v>9.8428154084278408</v>
      </c>
      <c r="O88" s="99">
        <v>9.0502823512282493</v>
      </c>
      <c r="P88" s="99">
        <v>0</v>
      </c>
      <c r="Q88" s="99">
        <v>10.690720563441923</v>
      </c>
      <c r="R88" s="99">
        <v>11.451229647831704</v>
      </c>
      <c r="S88" s="99">
        <v>11.147343699421658</v>
      </c>
      <c r="T88" s="99">
        <v>10.679019496837544</v>
      </c>
      <c r="U88" s="99">
        <v>10.852976187245476</v>
      </c>
      <c r="V88" s="99">
        <v>11.258078825594504</v>
      </c>
      <c r="W88" s="99">
        <v>11.571423798633971</v>
      </c>
      <c r="X88" s="99">
        <v>11.60864772778493</v>
      </c>
      <c r="Y88" s="99">
        <v>11.905605932529738</v>
      </c>
      <c r="DA88" s="63" t="s">
        <v>4676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8.2331605993125194</v>
      </c>
      <c r="E89" s="99">
        <v>8.283966098178194</v>
      </c>
      <c r="F89" s="99">
        <v>8.4147328416739242</v>
      </c>
      <c r="G89" s="99">
        <v>8.9345260764509646</v>
      </c>
      <c r="H89" s="99">
        <v>8.6157770738681432</v>
      </c>
      <c r="I89" s="99">
        <v>8.7435198194971786</v>
      </c>
      <c r="J89" s="99">
        <v>8.4586340656226966</v>
      </c>
      <c r="K89" s="99">
        <v>8.1856608894440797</v>
      </c>
      <c r="L89" s="99">
        <v>0</v>
      </c>
      <c r="M89" s="99">
        <v>10.767379129521906</v>
      </c>
      <c r="N89" s="99">
        <v>9.8430992124754013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11.239464084321517</v>
      </c>
      <c r="W89" s="99">
        <v>11.552629363196848</v>
      </c>
      <c r="X89" s="99">
        <v>11.602278162751537</v>
      </c>
      <c r="Y89" s="99">
        <v>11.900781943597318</v>
      </c>
      <c r="DA89" s="63" t="s">
        <v>4677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5.6330314973945619</v>
      </c>
      <c r="E90" s="102">
        <v>5.4295613656731909</v>
      </c>
      <c r="F90" s="102">
        <v>5.548115933536403</v>
      </c>
      <c r="G90" s="102">
        <v>5.3725887602843025</v>
      </c>
      <c r="H90" s="102">
        <v>5.369669951125406</v>
      </c>
      <c r="I90" s="102">
        <v>5.3806045561433784</v>
      </c>
      <c r="J90" s="102">
        <v>5.1620538774716458</v>
      </c>
      <c r="K90" s="102">
        <v>5.0345431004668892</v>
      </c>
      <c r="L90" s="102">
        <v>0</v>
      </c>
      <c r="M90" s="102">
        <v>6.3519644839658529</v>
      </c>
      <c r="N90" s="102">
        <v>5.7650569205267912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7.7309814269697759</v>
      </c>
      <c r="W90" s="102">
        <v>8.3340526406209499</v>
      </c>
      <c r="X90" s="102">
        <v>8.4154203039440141</v>
      </c>
      <c r="Y90" s="102">
        <v>8.7002014823518952</v>
      </c>
      <c r="DA90" s="131" t="s">
        <v>4678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2.6001291019179584</v>
      </c>
      <c r="E91" s="105">
        <v>2.8544047325050039</v>
      </c>
      <c r="F91" s="105">
        <v>2.8666169081375212</v>
      </c>
      <c r="G91" s="105">
        <v>3.5619373161666608</v>
      </c>
      <c r="H91" s="105">
        <v>3.2461071227427385</v>
      </c>
      <c r="I91" s="105">
        <v>3.3629152633537998</v>
      </c>
      <c r="J91" s="105">
        <v>3.2965801881510499</v>
      </c>
      <c r="K91" s="105">
        <v>3.1511177889771917</v>
      </c>
      <c r="L91" s="105">
        <v>0</v>
      </c>
      <c r="M91" s="105">
        <v>4.4154146455560541</v>
      </c>
      <c r="N91" s="105">
        <v>4.078042291948611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3.5084826573517414</v>
      </c>
      <c r="W91" s="105">
        <v>3.2185767225758988</v>
      </c>
      <c r="X91" s="105">
        <v>3.1868578588075231</v>
      </c>
      <c r="Y91" s="105">
        <v>3.2005804612454245</v>
      </c>
      <c r="DA91" s="132" t="s">
        <v>4679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8.1813993709120965</v>
      </c>
      <c r="E92" s="102">
        <v>9.5376917519298399</v>
      </c>
      <c r="F92" s="102">
        <v>7.5273955874721254</v>
      </c>
      <c r="G92" s="102">
        <v>9.5244181814102724</v>
      </c>
      <c r="H92" s="102">
        <v>8.7271573752504299</v>
      </c>
      <c r="I92" s="102">
        <v>9.279981508958647</v>
      </c>
      <c r="J92" s="102">
        <v>8.3502341703312286</v>
      </c>
      <c r="K92" s="102">
        <v>8.5813797069009627</v>
      </c>
      <c r="L92" s="102">
        <v>8.4978492709296898</v>
      </c>
      <c r="M92" s="102">
        <v>9.1150634520369067</v>
      </c>
      <c r="N92" s="102">
        <v>8.1719088164746445</v>
      </c>
      <c r="O92" s="102">
        <v>8.6432461448921512</v>
      </c>
      <c r="P92" s="102">
        <v>0</v>
      </c>
      <c r="Q92" s="102">
        <v>9.1307595877631638</v>
      </c>
      <c r="R92" s="102">
        <v>10.777025570961023</v>
      </c>
      <c r="S92" s="102">
        <v>11.325242458807562</v>
      </c>
      <c r="T92" s="102">
        <v>11.111278441882586</v>
      </c>
      <c r="U92" s="102">
        <v>11.164640900522533</v>
      </c>
      <c r="V92" s="102">
        <v>10.411342211131814</v>
      </c>
      <c r="W92" s="102">
        <v>11.291240697411499</v>
      </c>
      <c r="X92" s="102">
        <v>0</v>
      </c>
      <c r="Y92" s="102">
        <v>12.498998081142865</v>
      </c>
      <c r="DA92" s="131" t="s">
        <v>4680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4681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4682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4683</v>
      </c>
    </row>
    <row r="96" spans="1:105" ht="12" customHeight="1" x14ac:dyDescent="0.25">
      <c r="A96" s="106" t="s">
        <v>122</v>
      </c>
      <c r="B96" s="101"/>
      <c r="C96" s="102">
        <v>8.3038559784223658</v>
      </c>
      <c r="D96" s="102">
        <v>8.2478029864777191</v>
      </c>
      <c r="E96" s="102">
        <v>8.3068345087566158</v>
      </c>
      <c r="F96" s="102">
        <v>8.3902797187783538</v>
      </c>
      <c r="G96" s="102">
        <v>8.8660691001394003</v>
      </c>
      <c r="H96" s="102">
        <v>9.0397195044191729</v>
      </c>
      <c r="I96" s="102">
        <v>8.8601568118017013</v>
      </c>
      <c r="J96" s="102">
        <v>7.9983244207273962</v>
      </c>
      <c r="K96" s="102">
        <v>8.4606813786978421</v>
      </c>
      <c r="L96" s="102">
        <v>8.6830243487791563</v>
      </c>
      <c r="M96" s="102">
        <v>9.0022693445675621</v>
      </c>
      <c r="N96" s="102">
        <v>8.8729914471137441</v>
      </c>
      <c r="O96" s="102">
        <v>9.4888126974381617</v>
      </c>
      <c r="P96" s="102">
        <v>0</v>
      </c>
      <c r="Q96" s="102">
        <v>10.49378134015598</v>
      </c>
      <c r="R96" s="102">
        <v>11.614673217102249</v>
      </c>
      <c r="S96" s="102">
        <v>10.908656411728515</v>
      </c>
      <c r="T96" s="102">
        <v>11.576699673952293</v>
      </c>
      <c r="U96" s="102">
        <v>11.489814247427022</v>
      </c>
      <c r="V96" s="102">
        <v>10.78124510455379</v>
      </c>
      <c r="W96" s="102">
        <v>11.83846190452695</v>
      </c>
      <c r="X96" s="102">
        <v>0</v>
      </c>
      <c r="Y96" s="102">
        <v>11.992751772655263</v>
      </c>
      <c r="DA96" s="131" t="s">
        <v>4684</v>
      </c>
    </row>
    <row r="97" spans="1:105" ht="12" customHeight="1" x14ac:dyDescent="0.25">
      <c r="A97" s="107" t="s">
        <v>121</v>
      </c>
      <c r="B97" s="104"/>
      <c r="C97" s="105">
        <v>8.3038482664405997</v>
      </c>
      <c r="D97" s="105">
        <v>8.2479589523868331</v>
      </c>
      <c r="E97" s="105">
        <v>8.3068932755048852</v>
      </c>
      <c r="F97" s="105">
        <v>8.390181032187277</v>
      </c>
      <c r="G97" s="105">
        <v>8.8660425193473671</v>
      </c>
      <c r="H97" s="105">
        <v>9.0397200078971647</v>
      </c>
      <c r="I97" s="105">
        <v>8.8631322127821459</v>
      </c>
      <c r="J97" s="105">
        <v>8.0015859019577107</v>
      </c>
      <c r="K97" s="105">
        <v>8.4619207999517805</v>
      </c>
      <c r="L97" s="105">
        <v>8.6834123365522871</v>
      </c>
      <c r="M97" s="105">
        <v>9.0014095202263409</v>
      </c>
      <c r="N97" s="105">
        <v>8.8711152449731454</v>
      </c>
      <c r="O97" s="105">
        <v>9.4866657560291667</v>
      </c>
      <c r="P97" s="105">
        <v>0</v>
      </c>
      <c r="Q97" s="105">
        <v>10.497910600840717</v>
      </c>
      <c r="R97" s="105">
        <v>11.617689497334474</v>
      </c>
      <c r="S97" s="105">
        <v>10.909488703473555</v>
      </c>
      <c r="T97" s="105">
        <v>11.575795383917619</v>
      </c>
      <c r="U97" s="105">
        <v>11.487667855516536</v>
      </c>
      <c r="V97" s="105">
        <v>10.779359439157943</v>
      </c>
      <c r="W97" s="105">
        <v>11.837979688837974</v>
      </c>
      <c r="X97" s="105">
        <v>0</v>
      </c>
      <c r="Y97" s="105">
        <v>11.993689785098761</v>
      </c>
      <c r="DA97" s="132" t="s">
        <v>4685</v>
      </c>
    </row>
    <row r="98" spans="1:105" ht="12" customHeight="1" x14ac:dyDescent="0.25">
      <c r="A98" s="108" t="s">
        <v>53</v>
      </c>
      <c r="B98" s="98"/>
      <c r="C98" s="99">
        <v>5.800413000686123</v>
      </c>
      <c r="D98" s="99">
        <v>5.6431043972655628</v>
      </c>
      <c r="E98" s="99">
        <v>5.4445996611878593</v>
      </c>
      <c r="F98" s="99">
        <v>5.5318151008510039</v>
      </c>
      <c r="G98" s="99">
        <v>5.3313433731258479</v>
      </c>
      <c r="H98" s="99">
        <v>5.6342771875461359</v>
      </c>
      <c r="I98" s="99">
        <v>5.4546727404671467</v>
      </c>
      <c r="J98" s="99">
        <v>4.8819582577645502</v>
      </c>
      <c r="K98" s="99">
        <v>5.2047151153228279</v>
      </c>
      <c r="L98" s="99">
        <v>5.2054499680242738</v>
      </c>
      <c r="M98" s="99">
        <v>5.306440490738658</v>
      </c>
      <c r="N98" s="99">
        <v>5.1942050765901575</v>
      </c>
      <c r="O98" s="99">
        <v>5.8498141454146966</v>
      </c>
      <c r="P98" s="99">
        <v>0</v>
      </c>
      <c r="Q98" s="99">
        <v>6.7818952488113657</v>
      </c>
      <c r="R98" s="99">
        <v>7.870838790426455</v>
      </c>
      <c r="S98" s="99">
        <v>7.1961543088691755</v>
      </c>
      <c r="T98" s="99">
        <v>7.9495187413157629</v>
      </c>
      <c r="U98" s="99">
        <v>7.942206928985363</v>
      </c>
      <c r="V98" s="99">
        <v>7.4154506379245326</v>
      </c>
      <c r="W98" s="99">
        <v>8.5395166097091835</v>
      </c>
      <c r="X98" s="99">
        <v>0</v>
      </c>
      <c r="Y98" s="99">
        <v>8.7680467500919921</v>
      </c>
      <c r="DA98" s="63" t="s">
        <v>4686</v>
      </c>
    </row>
    <row r="99" spans="1:105" ht="12" customHeight="1" x14ac:dyDescent="0.25">
      <c r="A99" s="108" t="s">
        <v>52</v>
      </c>
      <c r="B99" s="98"/>
      <c r="C99" s="99">
        <v>2.5034352657544767</v>
      </c>
      <c r="D99" s="99">
        <v>2.6048545551212698</v>
      </c>
      <c r="E99" s="99">
        <v>2.862293614317025</v>
      </c>
      <c r="F99" s="99">
        <v>2.858365931336273</v>
      </c>
      <c r="G99" s="99">
        <v>3.5346991462215178</v>
      </c>
      <c r="H99" s="99">
        <v>3.4054428203510265</v>
      </c>
      <c r="I99" s="99">
        <v>3.4084594723150001</v>
      </c>
      <c r="J99" s="99">
        <v>3.1196276441931596</v>
      </c>
      <c r="K99" s="99">
        <v>3.257205684628953</v>
      </c>
      <c r="L99" s="99">
        <v>3.4779623685280132</v>
      </c>
      <c r="M99" s="99">
        <v>3.6949690294876825</v>
      </c>
      <c r="N99" s="99">
        <v>3.6769101683829892</v>
      </c>
      <c r="O99" s="99">
        <v>3.6368516106144715</v>
      </c>
      <c r="P99" s="99">
        <v>0</v>
      </c>
      <c r="Q99" s="99">
        <v>3.7160153520293497</v>
      </c>
      <c r="R99" s="99">
        <v>3.746850706908019</v>
      </c>
      <c r="S99" s="99">
        <v>3.7133343946043795</v>
      </c>
      <c r="T99" s="99">
        <v>3.6262766426018551</v>
      </c>
      <c r="U99" s="99">
        <v>3.545460926531173</v>
      </c>
      <c r="V99" s="99">
        <v>3.3639088012334106</v>
      </c>
      <c r="W99" s="99">
        <v>3.2984630791287897</v>
      </c>
      <c r="X99" s="99">
        <v>0</v>
      </c>
      <c r="Y99" s="99">
        <v>3.2256430350067693</v>
      </c>
      <c r="DA99" s="63" t="s">
        <v>4687</v>
      </c>
    </row>
    <row r="100" spans="1:105" ht="12" customHeight="1" x14ac:dyDescent="0.25">
      <c r="A100" s="121" t="s">
        <v>54</v>
      </c>
      <c r="B100" s="122"/>
      <c r="C100" s="123">
        <v>1.3678004461332698</v>
      </c>
      <c r="D100" s="123">
        <v>1.3901536656010964</v>
      </c>
      <c r="E100" s="123">
        <v>1.4427503212874144</v>
      </c>
      <c r="F100" s="123">
        <v>1.5080563050835889</v>
      </c>
      <c r="G100" s="123">
        <v>1.6071918740911297</v>
      </c>
      <c r="H100" s="123">
        <v>1.6556176793550439</v>
      </c>
      <c r="I100" s="123">
        <v>1.6290863720567881</v>
      </c>
      <c r="J100" s="123">
        <v>1.5129716558519375</v>
      </c>
      <c r="K100" s="123">
        <v>1.6768595690267938</v>
      </c>
      <c r="L100" s="123">
        <v>1.8595181865022257</v>
      </c>
      <c r="M100" s="123">
        <v>1.873970160049407</v>
      </c>
      <c r="N100" s="123">
        <v>1.9056085162532663</v>
      </c>
      <c r="O100" s="123">
        <v>2.0642771402380382</v>
      </c>
      <c r="P100" s="123">
        <v>0</v>
      </c>
      <c r="Q100" s="123">
        <v>2.2835227117186419</v>
      </c>
      <c r="R100" s="123">
        <v>2.3379728901276069</v>
      </c>
      <c r="S100" s="123">
        <v>2.5475362600034832</v>
      </c>
      <c r="T100" s="123">
        <v>2.6854437146600341</v>
      </c>
      <c r="U100" s="123">
        <v>2.7153636225607727</v>
      </c>
      <c r="V100" s="123">
        <v>2.6795902950218133</v>
      </c>
      <c r="W100" s="123">
        <v>2.7383575946983609</v>
      </c>
      <c r="X100" s="123">
        <v>2.6422347734714631</v>
      </c>
      <c r="Y100" s="123">
        <v>2.754442630479609</v>
      </c>
      <c r="DA100" s="130" t="s">
        <v>4688</v>
      </c>
    </row>
    <row r="101" spans="1:105" ht="12" customHeight="1" x14ac:dyDescent="0.25">
      <c r="A101" s="97" t="s">
        <v>202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4689</v>
      </c>
    </row>
    <row r="102" spans="1:105" ht="12" customHeight="1" x14ac:dyDescent="0.25">
      <c r="A102" s="97" t="s">
        <v>50</v>
      </c>
      <c r="B102" s="98"/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X102" s="99">
        <v>0</v>
      </c>
      <c r="Y102" s="99">
        <v>0</v>
      </c>
      <c r="DA102" s="63" t="s">
        <v>4690</v>
      </c>
    </row>
    <row r="103" spans="1:105" ht="12" customHeight="1" x14ac:dyDescent="0.25">
      <c r="A103" s="109" t="s">
        <v>120</v>
      </c>
      <c r="B103" s="33"/>
      <c r="C103" s="110">
        <v>1.3678004461332698</v>
      </c>
      <c r="D103" s="110">
        <v>1.3901536656010964</v>
      </c>
      <c r="E103" s="110">
        <v>1.4427503212874144</v>
      </c>
      <c r="F103" s="110">
        <v>1.5080563050835889</v>
      </c>
      <c r="G103" s="110">
        <v>1.6071918740911297</v>
      </c>
      <c r="H103" s="110">
        <v>1.6556176793550439</v>
      </c>
      <c r="I103" s="110">
        <v>1.6290863720567881</v>
      </c>
      <c r="J103" s="110">
        <v>1.5129716558519375</v>
      </c>
      <c r="K103" s="110">
        <v>1.6768595690267938</v>
      </c>
      <c r="L103" s="110">
        <v>1.8595181865022257</v>
      </c>
      <c r="M103" s="110">
        <v>1.873970160049407</v>
      </c>
      <c r="N103" s="110">
        <v>1.9056085162532663</v>
      </c>
      <c r="O103" s="110">
        <v>2.0642771402380382</v>
      </c>
      <c r="P103" s="110">
        <v>0</v>
      </c>
      <c r="Q103" s="110">
        <v>2.2835227117186419</v>
      </c>
      <c r="R103" s="110">
        <v>2.3379728901276069</v>
      </c>
      <c r="S103" s="110">
        <v>2.5475362600034832</v>
      </c>
      <c r="T103" s="110">
        <v>2.6854437146600341</v>
      </c>
      <c r="U103" s="110">
        <v>2.7153636225607727</v>
      </c>
      <c r="V103" s="110">
        <v>2.6795902950218133</v>
      </c>
      <c r="W103" s="110">
        <v>2.7383575946983609</v>
      </c>
      <c r="X103" s="110">
        <v>2.6422347734714631</v>
      </c>
      <c r="Y103" s="110">
        <v>2.754442630479609</v>
      </c>
      <c r="DA103" s="60" t="s">
        <v>4691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4692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4693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4694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4695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4696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X110" s="99">
        <f>RES_hhdet_in_tesh!X110/RES_summary!X$21</f>
        <v>0</v>
      </c>
      <c r="Y110" s="99">
        <f>RES_hhdet_in_tesh!Y110/RES_summary!Y$21</f>
        <v>0</v>
      </c>
      <c r="DA110" s="63" t="s">
        <v>4697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4698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4699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4700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4701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4702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4703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4704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4705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4706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4707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4708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4709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134.79262583005527</v>
      </c>
      <c r="D124" s="118">
        <f t="shared" si="42"/>
        <v>132.31193203437871</v>
      </c>
      <c r="E124" s="118">
        <f t="shared" si="42"/>
        <v>132.05734345565418</v>
      </c>
      <c r="F124" s="118">
        <f t="shared" si="42"/>
        <v>131.14728579209134</v>
      </c>
      <c r="G124" s="118">
        <f t="shared" si="42"/>
        <v>138.79360139536837</v>
      </c>
      <c r="H124" s="118">
        <f t="shared" si="42"/>
        <v>140.37485925949997</v>
      </c>
      <c r="I124" s="118">
        <f t="shared" si="42"/>
        <v>137.23671571325536</v>
      </c>
      <c r="J124" s="118">
        <f t="shared" si="42"/>
        <v>124.91915486046199</v>
      </c>
      <c r="K124" s="118">
        <f t="shared" si="42"/>
        <v>126.76481577107114</v>
      </c>
      <c r="L124" s="118">
        <f t="shared" si="42"/>
        <v>165.23677441387923</v>
      </c>
      <c r="M124" s="118">
        <f t="shared" si="42"/>
        <v>132.09157678754264</v>
      </c>
      <c r="N124" s="118">
        <f t="shared" si="42"/>
        <v>142.89223787263867</v>
      </c>
      <c r="O124" s="118">
        <f t="shared" si="42"/>
        <v>135.80322694071484</v>
      </c>
      <c r="P124" s="118">
        <f t="shared" si="42"/>
        <v>122.8807850760313</v>
      </c>
      <c r="Q124" s="118">
        <f t="shared" si="42"/>
        <v>120.7817832119827</v>
      </c>
      <c r="R124" s="118">
        <f t="shared" ref="R124:V124" si="43">R125+R128+R130+R139</f>
        <v>124.02487069862376</v>
      </c>
      <c r="S124" s="118">
        <f t="shared" si="43"/>
        <v>119.49548568687976</v>
      </c>
      <c r="T124" s="118">
        <f t="shared" si="43"/>
        <v>112.91340874075192</v>
      </c>
      <c r="U124" s="118">
        <f t="shared" si="43"/>
        <v>107.07441771228456</v>
      </c>
      <c r="V124" s="118">
        <f t="shared" si="43"/>
        <v>94.426954842114768</v>
      </c>
      <c r="W124" s="118">
        <f t="shared" ref="W124:Y124" si="44">W125+W128+W130+W139</f>
        <v>98.091773971269518</v>
      </c>
      <c r="X124" s="118">
        <f t="shared" si="44"/>
        <v>82.324371031508079</v>
      </c>
      <c r="Y124" s="118">
        <f t="shared" si="44"/>
        <v>77.980693732672876</v>
      </c>
      <c r="DA124" s="129" t="s">
        <v>4710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124.91944248594346</v>
      </c>
      <c r="D125" s="123">
        <f t="shared" si="45"/>
        <v>122.53487768382358</v>
      </c>
      <c r="E125" s="123">
        <f t="shared" si="45"/>
        <v>122.3282158842392</v>
      </c>
      <c r="F125" s="123">
        <f t="shared" si="45"/>
        <v>121.06643645421597</v>
      </c>
      <c r="G125" s="123">
        <f t="shared" si="45"/>
        <v>128.50316861481352</v>
      </c>
      <c r="H125" s="123">
        <f t="shared" si="45"/>
        <v>129.85544261254719</v>
      </c>
      <c r="I125" s="123">
        <f t="shared" si="45"/>
        <v>126.75285379628548</v>
      </c>
      <c r="J125" s="123">
        <f t="shared" si="45"/>
        <v>115.35752459024641</v>
      </c>
      <c r="K125" s="123">
        <f t="shared" si="45"/>
        <v>116.43328247112821</v>
      </c>
      <c r="L125" s="123">
        <f t="shared" si="45"/>
        <v>154.25259240775978</v>
      </c>
      <c r="M125" s="123">
        <f t="shared" si="45"/>
        <v>121.73189832695928</v>
      </c>
      <c r="N125" s="123">
        <f t="shared" si="45"/>
        <v>132.07710000919596</v>
      </c>
      <c r="O125" s="123">
        <f t="shared" si="45"/>
        <v>124.13389336431123</v>
      </c>
      <c r="P125" s="123">
        <f t="shared" si="45"/>
        <v>110.98563427617808</v>
      </c>
      <c r="Q125" s="123">
        <f t="shared" si="45"/>
        <v>107.92122526143163</v>
      </c>
      <c r="R125" s="123">
        <f t="shared" ref="R125:V125" si="46">SUM(R126:R127)</f>
        <v>110.1277595941021</v>
      </c>
      <c r="S125" s="123">
        <f t="shared" si="46"/>
        <v>106.05401714283838</v>
      </c>
      <c r="T125" s="123">
        <f t="shared" si="46"/>
        <v>98.731328151315921</v>
      </c>
      <c r="U125" s="123">
        <f t="shared" si="46"/>
        <v>92.586991535085531</v>
      </c>
      <c r="V125" s="123">
        <f t="shared" si="46"/>
        <v>81.200146611259314</v>
      </c>
      <c r="W125" s="123">
        <f t="shared" ref="W125:Y125" si="47">SUM(W126:W127)</f>
        <v>83.581287823262073</v>
      </c>
      <c r="X125" s="123">
        <f t="shared" si="47"/>
        <v>68.395839531735518</v>
      </c>
      <c r="Y125" s="123">
        <f t="shared" si="47"/>
        <v>62.890885204229356</v>
      </c>
      <c r="DA125" s="130" t="s">
        <v>4711</v>
      </c>
    </row>
    <row r="126" spans="1:105" ht="12" customHeight="1" x14ac:dyDescent="0.25">
      <c r="A126" s="97" t="s">
        <v>198</v>
      </c>
      <c r="B126" s="98"/>
      <c r="C126" s="99">
        <v>124.33390197279729</v>
      </c>
      <c r="D126" s="99">
        <v>121.97603840215942</v>
      </c>
      <c r="E126" s="99">
        <v>121.7833513304152</v>
      </c>
      <c r="F126" s="99">
        <v>120.54408349863525</v>
      </c>
      <c r="G126" s="99">
        <v>127.95358452685956</v>
      </c>
      <c r="H126" s="99">
        <v>129.31567016149992</v>
      </c>
      <c r="I126" s="99">
        <v>126.23755097878679</v>
      </c>
      <c r="J126" s="99">
        <v>114.89571507042947</v>
      </c>
      <c r="K126" s="99">
        <v>115.97629503001215</v>
      </c>
      <c r="L126" s="99">
        <v>153.65091068297045</v>
      </c>
      <c r="M126" s="99">
        <v>121.26356901878555</v>
      </c>
      <c r="N126" s="99">
        <v>131.5720490427442</v>
      </c>
      <c r="O126" s="99">
        <v>123.66978566342235</v>
      </c>
      <c r="P126" s="99">
        <v>110.5771887011129</v>
      </c>
      <c r="Q126" s="99">
        <v>107.52775135194584</v>
      </c>
      <c r="R126" s="99">
        <v>109.72932468565665</v>
      </c>
      <c r="S126" s="99">
        <v>105.67532927974671</v>
      </c>
      <c r="T126" s="99">
        <v>98.380341541833303</v>
      </c>
      <c r="U126" s="99">
        <v>92.257366976797059</v>
      </c>
      <c r="V126" s="99">
        <v>80.911373198047698</v>
      </c>
      <c r="W126" s="99">
        <v>83.283854171437014</v>
      </c>
      <c r="X126" s="99">
        <v>68.151881473476379</v>
      </c>
      <c r="Y126" s="99">
        <v>62.66648203352581</v>
      </c>
      <c r="DA126" s="63" t="s">
        <v>4712</v>
      </c>
    </row>
    <row r="127" spans="1:105" ht="12" customHeight="1" x14ac:dyDescent="0.25">
      <c r="A127" s="97" t="s">
        <v>53</v>
      </c>
      <c r="B127" s="98"/>
      <c r="C127" s="99">
        <v>0.58554051314616717</v>
      </c>
      <c r="D127" s="99">
        <v>0.55883928166415875</v>
      </c>
      <c r="E127" s="99">
        <v>0.54486455382399679</v>
      </c>
      <c r="F127" s="99">
        <v>0.52235295558072314</v>
      </c>
      <c r="G127" s="99">
        <v>0.54958408795396674</v>
      </c>
      <c r="H127" s="99">
        <v>0.53977245104727301</v>
      </c>
      <c r="I127" s="99">
        <v>0.51530281749869844</v>
      </c>
      <c r="J127" s="99">
        <v>0.46180951981693347</v>
      </c>
      <c r="K127" s="99">
        <v>0.45698744111605988</v>
      </c>
      <c r="L127" s="99">
        <v>0.60168172478934201</v>
      </c>
      <c r="M127" s="99">
        <v>0.46832930817373258</v>
      </c>
      <c r="N127" s="99">
        <v>0.50505096645176484</v>
      </c>
      <c r="O127" s="99">
        <v>0.46410770088888648</v>
      </c>
      <c r="P127" s="99">
        <v>0.40844557506516893</v>
      </c>
      <c r="Q127" s="99">
        <v>0.39347390948578986</v>
      </c>
      <c r="R127" s="99">
        <v>0.39843490844544754</v>
      </c>
      <c r="S127" s="99">
        <v>0.3786878630916633</v>
      </c>
      <c r="T127" s="99">
        <v>0.35098660948261573</v>
      </c>
      <c r="U127" s="99">
        <v>0.32962455828847348</v>
      </c>
      <c r="V127" s="99">
        <v>0.28877341321161071</v>
      </c>
      <c r="W127" s="99">
        <v>0.29743365182505532</v>
      </c>
      <c r="X127" s="99">
        <v>0.24395805825914166</v>
      </c>
      <c r="Y127" s="99">
        <v>0.22440317070354279</v>
      </c>
      <c r="DA127" s="63" t="s">
        <v>4713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1.0317084229453315E-2</v>
      </c>
      <c r="D128" s="123">
        <f t="shared" si="48"/>
        <v>1.0376892936635695E-2</v>
      </c>
      <c r="E128" s="123">
        <f t="shared" si="48"/>
        <v>1.1284620586230571E-2</v>
      </c>
      <c r="F128" s="123">
        <f t="shared" si="48"/>
        <v>1.5950375220862446E-2</v>
      </c>
      <c r="G128" s="123">
        <f t="shared" si="48"/>
        <v>3.1588270560271456E-2</v>
      </c>
      <c r="H128" s="123">
        <f t="shared" si="48"/>
        <v>4.1220613065424822E-2</v>
      </c>
      <c r="I128" s="123">
        <f t="shared" si="48"/>
        <v>3.5878783147911202E-2</v>
      </c>
      <c r="J128" s="123">
        <f t="shared" si="48"/>
        <v>9.4230778093364938E-3</v>
      </c>
      <c r="K128" s="123">
        <f t="shared" si="48"/>
        <v>2.6180234380236016E-2</v>
      </c>
      <c r="L128" s="123">
        <f t="shared" si="48"/>
        <v>6.7410653140739199E-2</v>
      </c>
      <c r="M128" s="123">
        <f t="shared" si="48"/>
        <v>5.0665113033839956E-2</v>
      </c>
      <c r="N128" s="123">
        <f t="shared" si="48"/>
        <v>7.6024604001366056E-2</v>
      </c>
      <c r="O128" s="123">
        <f t="shared" si="48"/>
        <v>4.1981027853569247E-2</v>
      </c>
      <c r="P128" s="123">
        <f t="shared" si="48"/>
        <v>8.1970863574452726E-2</v>
      </c>
      <c r="Q128" s="123">
        <f t="shared" si="48"/>
        <v>4.1352577519539697E-2</v>
      </c>
      <c r="R128" s="123">
        <f t="shared" si="48"/>
        <v>2.7378453501210754E-2</v>
      </c>
      <c r="S128" s="123">
        <f t="shared" si="48"/>
        <v>6.4959817488928456E-2</v>
      </c>
      <c r="T128" s="123">
        <f t="shared" si="48"/>
        <v>3.4093016687415129E-2</v>
      </c>
      <c r="U128" s="123">
        <f t="shared" si="48"/>
        <v>5.4640428954394991E-2</v>
      </c>
      <c r="V128" s="123">
        <f t="shared" si="48"/>
        <v>0.10468447889285576</v>
      </c>
      <c r="W128" s="123">
        <f t="shared" si="48"/>
        <v>2.4196595169110487E-2</v>
      </c>
      <c r="X128" s="123">
        <f t="shared" si="48"/>
        <v>3.1554215768106901E-2</v>
      </c>
      <c r="Y128" s="123">
        <f t="shared" si="48"/>
        <v>1.266050675193281E-2</v>
      </c>
      <c r="DA128" s="130" t="s">
        <v>4714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1.0317084229453315E-2</v>
      </c>
      <c r="D129" s="99">
        <f>RES_hhdet_in_tesh!D129/RES_summary!D$21</f>
        <v>1.0376892936635695E-2</v>
      </c>
      <c r="E129" s="99">
        <f>RES_hhdet_in_tesh!E129/RES_summary!E$21</f>
        <v>1.1284620586230571E-2</v>
      </c>
      <c r="F129" s="99">
        <f>RES_hhdet_in_tesh!F129/RES_summary!F$21</f>
        <v>1.5950375220862446E-2</v>
      </c>
      <c r="G129" s="99">
        <f>RES_hhdet_in_tesh!G129/RES_summary!G$21</f>
        <v>3.1588270560271456E-2</v>
      </c>
      <c r="H129" s="99">
        <f>RES_hhdet_in_tesh!H129/RES_summary!H$21</f>
        <v>4.1220613065424822E-2</v>
      </c>
      <c r="I129" s="99">
        <f>RES_hhdet_in_tesh!I129/RES_summary!I$21</f>
        <v>3.5878783147911202E-2</v>
      </c>
      <c r="J129" s="99">
        <f>RES_hhdet_in_tesh!J129/RES_summary!J$21</f>
        <v>9.4230778093364938E-3</v>
      </c>
      <c r="K129" s="99">
        <f>RES_hhdet_in_tesh!K129/RES_summary!K$21</f>
        <v>2.6180234380236016E-2</v>
      </c>
      <c r="L129" s="99">
        <f>RES_hhdet_in_tesh!L129/RES_summary!L$21</f>
        <v>6.7410653140739199E-2</v>
      </c>
      <c r="M129" s="99">
        <f>RES_hhdet_in_tesh!M129/RES_summary!M$21</f>
        <v>5.0665113033839956E-2</v>
      </c>
      <c r="N129" s="99">
        <f>RES_hhdet_in_tesh!N129/RES_summary!N$21</f>
        <v>7.6024604001366056E-2</v>
      </c>
      <c r="O129" s="99">
        <f>RES_hhdet_in_tesh!O129/RES_summary!O$21</f>
        <v>4.1981027853569247E-2</v>
      </c>
      <c r="P129" s="99">
        <f>RES_hhdet_in_tesh!P129/RES_summary!P$21</f>
        <v>8.1970863574452726E-2</v>
      </c>
      <c r="Q129" s="99">
        <f>RES_hhdet_in_tesh!Q129/RES_summary!Q$21</f>
        <v>4.1352577519539697E-2</v>
      </c>
      <c r="R129" s="99">
        <f>RES_hhdet_in_tesh!R129/RES_summary!R$21</f>
        <v>2.7378453501210754E-2</v>
      </c>
      <c r="S129" s="99">
        <f>RES_hhdet_in_tesh!S129/RES_summary!S$21</f>
        <v>6.4959817488928456E-2</v>
      </c>
      <c r="T129" s="99">
        <f>RES_hhdet_in_tesh!T129/RES_summary!T$21</f>
        <v>3.4093016687415129E-2</v>
      </c>
      <c r="U129" s="99">
        <f>RES_hhdet_in_tesh!U129/RES_summary!U$21</f>
        <v>5.4640428954394991E-2</v>
      </c>
      <c r="V129" s="99">
        <f>RES_hhdet_in_tesh!V129/RES_summary!V$21</f>
        <v>0.10468447889285576</v>
      </c>
      <c r="W129" s="99">
        <f>RES_hhdet_in_tesh!W129/RES_summary!W$21</f>
        <v>2.4196595169110487E-2</v>
      </c>
      <c r="X129" s="99">
        <f>RES_hhdet_in_tesh!X129/RES_summary!X$21</f>
        <v>3.1554215768106901E-2</v>
      </c>
      <c r="Y129" s="99">
        <f>RES_hhdet_in_tesh!Y129/RES_summary!Y$21</f>
        <v>1.266050675193281E-2</v>
      </c>
      <c r="DA129" s="63" t="s">
        <v>4715</v>
      </c>
    </row>
    <row r="130" spans="1:105" ht="12" customHeight="1" x14ac:dyDescent="0.25">
      <c r="A130" s="121" t="s">
        <v>55</v>
      </c>
      <c r="B130" s="122"/>
      <c r="C130" s="123">
        <v>8.4950658137491022</v>
      </c>
      <c r="D130" s="123">
        <v>8.3765237920173803</v>
      </c>
      <c r="E130" s="123">
        <v>8.2750926295413585</v>
      </c>
      <c r="F130" s="123">
        <v>8.5568426575709022</v>
      </c>
      <c r="G130" s="123">
        <v>8.6516526359034529</v>
      </c>
      <c r="H130" s="123">
        <v>8.8225783545323218</v>
      </c>
      <c r="I130" s="123">
        <v>8.8188967617652043</v>
      </c>
      <c r="J130" s="123">
        <v>8.0392355365543082</v>
      </c>
      <c r="K130" s="123">
        <v>8.6284934965359046</v>
      </c>
      <c r="L130" s="123">
        <v>9.0572531664764977</v>
      </c>
      <c r="M130" s="123">
        <v>8.43504318750011</v>
      </c>
      <c r="N130" s="123">
        <v>8.8335047431880778</v>
      </c>
      <c r="O130" s="123">
        <v>9.5630754083119918</v>
      </c>
      <c r="P130" s="123">
        <v>9.708611052094561</v>
      </c>
      <c r="Q130" s="123">
        <v>10.535682661312881</v>
      </c>
      <c r="R130" s="123">
        <v>11.531759760892836</v>
      </c>
      <c r="S130" s="123">
        <v>10.828972466548979</v>
      </c>
      <c r="T130" s="123">
        <v>11.462543858088535</v>
      </c>
      <c r="U130" s="123">
        <v>11.717422125683848</v>
      </c>
      <c r="V130" s="123">
        <v>10.442533456940795</v>
      </c>
      <c r="W130" s="123">
        <v>11.747931958139977</v>
      </c>
      <c r="X130" s="123">
        <v>11.254742510532996</v>
      </c>
      <c r="Y130" s="123">
        <v>12.322705391211979</v>
      </c>
      <c r="DA130" s="130" t="s">
        <v>4716</v>
      </c>
    </row>
    <row r="131" spans="1:105" ht="12" customHeight="1" x14ac:dyDescent="0.25">
      <c r="A131" s="97" t="s">
        <v>128</v>
      </c>
      <c r="B131" s="98"/>
      <c r="C131" s="99">
        <v>8.5155617416671134</v>
      </c>
      <c r="D131" s="99">
        <v>8.3838498092868363</v>
      </c>
      <c r="E131" s="99">
        <v>8.2707587616869045</v>
      </c>
      <c r="F131" s="99">
        <v>8.6029959015197015</v>
      </c>
      <c r="G131" s="99">
        <v>8.6516527702971135</v>
      </c>
      <c r="H131" s="99">
        <v>8.8225785080717003</v>
      </c>
      <c r="I131" s="99">
        <v>8.8188688940763971</v>
      </c>
      <c r="J131" s="99">
        <v>8.0568861060685766</v>
      </c>
      <c r="K131" s="99">
        <v>8.6883716385003957</v>
      </c>
      <c r="L131" s="99">
        <v>9.0572473351964113</v>
      </c>
      <c r="M131" s="99">
        <v>8.3882870112602141</v>
      </c>
      <c r="N131" s="99">
        <v>8.8331823834135701</v>
      </c>
      <c r="O131" s="99">
        <v>9.5649254270239954</v>
      </c>
      <c r="P131" s="99">
        <v>9.7091671074039301</v>
      </c>
      <c r="Q131" s="99">
        <v>10.540095742585731</v>
      </c>
      <c r="R131" s="99">
        <v>11.517726365422968</v>
      </c>
      <c r="S131" s="99">
        <v>10.81791210205315</v>
      </c>
      <c r="T131" s="99">
        <v>11.459183795214933</v>
      </c>
      <c r="U131" s="99">
        <v>11.727755367939425</v>
      </c>
      <c r="V131" s="99">
        <v>10.426550283712594</v>
      </c>
      <c r="W131" s="99">
        <v>11.741988776054319</v>
      </c>
      <c r="X131" s="99">
        <v>11.24978940014187</v>
      </c>
      <c r="Y131" s="99">
        <v>12.349529762054908</v>
      </c>
      <c r="DA131" s="63" t="s">
        <v>4717</v>
      </c>
    </row>
    <row r="132" spans="1:105" ht="12" customHeight="1" x14ac:dyDescent="0.25">
      <c r="A132" s="97" t="s">
        <v>127</v>
      </c>
      <c r="B132" s="98"/>
      <c r="C132" s="99">
        <v>8.5156264293603776</v>
      </c>
      <c r="D132" s="99">
        <v>8.3840246169504535</v>
      </c>
      <c r="E132" s="99">
        <v>8.2707400742108366</v>
      </c>
      <c r="F132" s="99">
        <v>8.60296722263638</v>
      </c>
      <c r="G132" s="99">
        <v>8.6514012342349247</v>
      </c>
      <c r="H132" s="99">
        <v>8.8224413231134076</v>
      </c>
      <c r="I132" s="99">
        <v>8.8231437522260716</v>
      </c>
      <c r="J132" s="99">
        <v>8.0622215747423152</v>
      </c>
      <c r="K132" s="99">
        <v>8.6920359864403363</v>
      </c>
      <c r="L132" s="99">
        <v>9.0606689713155681</v>
      </c>
      <c r="M132" s="99">
        <v>0</v>
      </c>
      <c r="N132" s="99">
        <v>8.8328137349969964</v>
      </c>
      <c r="O132" s="99">
        <v>9.561398331117589</v>
      </c>
      <c r="P132" s="99">
        <v>9.7031987451737116</v>
      </c>
      <c r="Q132" s="99">
        <v>10.532040996107932</v>
      </c>
      <c r="R132" s="99">
        <v>11.507280467889627</v>
      </c>
      <c r="S132" s="99">
        <v>10.807500361017864</v>
      </c>
      <c r="T132" s="99">
        <v>11.447216011740563</v>
      </c>
      <c r="U132" s="99">
        <v>11.719551253153602</v>
      </c>
      <c r="V132" s="99">
        <v>10.419819725867463</v>
      </c>
      <c r="W132" s="99">
        <v>11.741944821540853</v>
      </c>
      <c r="X132" s="99">
        <v>11.256308818359255</v>
      </c>
      <c r="Y132" s="99">
        <v>12.365011398228864</v>
      </c>
      <c r="DA132" s="63" t="s">
        <v>4718</v>
      </c>
    </row>
    <row r="133" spans="1:105" ht="12" customHeight="1" x14ac:dyDescent="0.25">
      <c r="A133" s="100" t="s">
        <v>198</v>
      </c>
      <c r="B133" s="101"/>
      <c r="C133" s="102">
        <v>5.948543883717754</v>
      </c>
      <c r="D133" s="102">
        <v>5.7363313620323391</v>
      </c>
      <c r="E133" s="102">
        <v>5.4208876773548207</v>
      </c>
      <c r="F133" s="102">
        <v>5.6723293619294823</v>
      </c>
      <c r="G133" s="102">
        <v>5.2021572958534428</v>
      </c>
      <c r="H133" s="102">
        <v>5.498609512529657</v>
      </c>
      <c r="I133" s="102">
        <v>5.4298596254399776</v>
      </c>
      <c r="J133" s="102">
        <v>4.919238242116311</v>
      </c>
      <c r="K133" s="102">
        <v>5.3469246118251963</v>
      </c>
      <c r="L133" s="102">
        <v>5.4325041214708145</v>
      </c>
      <c r="M133" s="102">
        <v>0</v>
      </c>
      <c r="N133" s="102">
        <v>5.1719707580928587</v>
      </c>
      <c r="O133" s="102">
        <v>5.8962248115806606</v>
      </c>
      <c r="P133" s="102">
        <v>6.0051088936019132</v>
      </c>
      <c r="Q133" s="102">
        <v>6.8042673316880409</v>
      </c>
      <c r="R133" s="102">
        <v>7.7963607466815512</v>
      </c>
      <c r="S133" s="102">
        <v>7.1291766731196686</v>
      </c>
      <c r="T133" s="102">
        <v>7.8614679897194977</v>
      </c>
      <c r="U133" s="102">
        <v>8.1025933599661819</v>
      </c>
      <c r="V133" s="102">
        <v>7.1682342673121395</v>
      </c>
      <c r="W133" s="102">
        <v>8.4701478852591041</v>
      </c>
      <c r="X133" s="102">
        <v>8.1643825697755936</v>
      </c>
      <c r="Y133" s="102">
        <v>9.040126207842663</v>
      </c>
      <c r="DA133" s="131" t="s">
        <v>4719</v>
      </c>
    </row>
    <row r="134" spans="1:105" ht="12" customHeight="1" x14ac:dyDescent="0.25">
      <c r="A134" s="103" t="s">
        <v>52</v>
      </c>
      <c r="B134" s="104"/>
      <c r="C134" s="105">
        <v>2.5670825456426236</v>
      </c>
      <c r="D134" s="105">
        <v>2.6476932549181136</v>
      </c>
      <c r="E134" s="105">
        <v>2.8498523968560168</v>
      </c>
      <c r="F134" s="105">
        <v>2.9306378607068981</v>
      </c>
      <c r="G134" s="105">
        <v>3.4492439383814828</v>
      </c>
      <c r="H134" s="105">
        <v>3.3238318105837488</v>
      </c>
      <c r="I134" s="105">
        <v>3.3932841267860927</v>
      </c>
      <c r="J134" s="105">
        <v>3.1429833326260037</v>
      </c>
      <c r="K134" s="105">
        <v>3.34511137461514</v>
      </c>
      <c r="L134" s="105">
        <v>3.6281648498447532</v>
      </c>
      <c r="M134" s="105">
        <v>0</v>
      </c>
      <c r="N134" s="105">
        <v>3.6608429769041377</v>
      </c>
      <c r="O134" s="105">
        <v>3.6651735195369297</v>
      </c>
      <c r="P134" s="105">
        <v>3.6980898515718006</v>
      </c>
      <c r="Q134" s="105">
        <v>3.7277736644198924</v>
      </c>
      <c r="R134" s="105">
        <v>3.7109197212080769</v>
      </c>
      <c r="S134" s="105">
        <v>3.6783236878981955</v>
      </c>
      <c r="T134" s="105">
        <v>3.5857480220210651</v>
      </c>
      <c r="U134" s="105">
        <v>3.6169578931874207</v>
      </c>
      <c r="V134" s="105">
        <v>3.2515854585553212</v>
      </c>
      <c r="W134" s="105">
        <v>3.2717969362817474</v>
      </c>
      <c r="X134" s="105">
        <v>3.0919262485836612</v>
      </c>
      <c r="Y134" s="105">
        <v>3.3248851903861976</v>
      </c>
      <c r="DA134" s="132" t="s">
        <v>4720</v>
      </c>
    </row>
    <row r="135" spans="1:105" ht="12" customHeight="1" x14ac:dyDescent="0.25">
      <c r="A135" s="106" t="s">
        <v>122</v>
      </c>
      <c r="B135" s="101"/>
      <c r="C135" s="102">
        <v>8.3038559784223658</v>
      </c>
      <c r="D135" s="102">
        <v>8.2478029864777174</v>
      </c>
      <c r="E135" s="102">
        <v>8.3068345087566158</v>
      </c>
      <c r="F135" s="102">
        <v>8.3902797187783538</v>
      </c>
      <c r="G135" s="102">
        <v>0</v>
      </c>
      <c r="H135" s="102">
        <v>0</v>
      </c>
      <c r="I135" s="102">
        <v>0</v>
      </c>
      <c r="J135" s="102">
        <v>7.9983244207273936</v>
      </c>
      <c r="K135" s="102">
        <v>8.4606813786978439</v>
      </c>
      <c r="L135" s="102">
        <v>0</v>
      </c>
      <c r="M135" s="102">
        <v>9.0022693445675621</v>
      </c>
      <c r="N135" s="102">
        <v>8.8729914471137423</v>
      </c>
      <c r="O135" s="102">
        <v>9.4888126974381599</v>
      </c>
      <c r="P135" s="102">
        <v>9.7019795161940472</v>
      </c>
      <c r="Q135" s="102">
        <v>10.493781340155978</v>
      </c>
      <c r="R135" s="102">
        <v>11.614673217102251</v>
      </c>
      <c r="S135" s="102">
        <v>10.908656411728513</v>
      </c>
      <c r="T135" s="102">
        <v>11.576699673952289</v>
      </c>
      <c r="U135" s="102">
        <v>11.489814247427022</v>
      </c>
      <c r="V135" s="102">
        <v>10.781245104553786</v>
      </c>
      <c r="W135" s="102">
        <v>11.838461904526953</v>
      </c>
      <c r="X135" s="102">
        <v>11.321555907575997</v>
      </c>
      <c r="Y135" s="102">
        <v>11.992751772655261</v>
      </c>
      <c r="DA135" s="131" t="s">
        <v>4721</v>
      </c>
    </row>
    <row r="136" spans="1:105" ht="12" customHeight="1" x14ac:dyDescent="0.25">
      <c r="A136" s="107" t="s">
        <v>121</v>
      </c>
      <c r="B136" s="104"/>
      <c r="C136" s="105">
        <v>8.3038482664406015</v>
      </c>
      <c r="D136" s="105">
        <v>8.2479589523868331</v>
      </c>
      <c r="E136" s="105">
        <v>8.3068932755048852</v>
      </c>
      <c r="F136" s="105">
        <v>8.3901810321872787</v>
      </c>
      <c r="G136" s="105">
        <v>0</v>
      </c>
      <c r="H136" s="105">
        <v>0</v>
      </c>
      <c r="I136" s="105">
        <v>0</v>
      </c>
      <c r="J136" s="105">
        <v>8.0015859019577125</v>
      </c>
      <c r="K136" s="105">
        <v>8.4619207999517805</v>
      </c>
      <c r="L136" s="105">
        <v>0</v>
      </c>
      <c r="M136" s="105">
        <v>9.0014095202263427</v>
      </c>
      <c r="N136" s="105">
        <v>8.8711152449731472</v>
      </c>
      <c r="O136" s="105">
        <v>9.4866657560291667</v>
      </c>
      <c r="P136" s="105">
        <v>9.7018871617925058</v>
      </c>
      <c r="Q136" s="105">
        <v>10.497910600840713</v>
      </c>
      <c r="R136" s="105">
        <v>11.61768949733448</v>
      </c>
      <c r="S136" s="105">
        <v>10.909488703473555</v>
      </c>
      <c r="T136" s="105">
        <v>11.575795383917615</v>
      </c>
      <c r="U136" s="105">
        <v>11.487667855516536</v>
      </c>
      <c r="V136" s="105">
        <v>10.779359439157943</v>
      </c>
      <c r="W136" s="105">
        <v>11.83797968883797</v>
      </c>
      <c r="X136" s="105">
        <v>11.323004594661995</v>
      </c>
      <c r="Y136" s="105">
        <v>11.993689785098761</v>
      </c>
      <c r="DA136" s="132" t="s">
        <v>4722</v>
      </c>
    </row>
    <row r="137" spans="1:105" ht="12" customHeight="1" x14ac:dyDescent="0.25">
      <c r="A137" s="108" t="s">
        <v>53</v>
      </c>
      <c r="B137" s="98"/>
      <c r="C137" s="99">
        <v>5.8004130006861248</v>
      </c>
      <c r="D137" s="99">
        <v>5.6431043972655637</v>
      </c>
      <c r="E137" s="99">
        <v>5.4445996611878584</v>
      </c>
      <c r="F137" s="99">
        <v>5.5318151008510039</v>
      </c>
      <c r="G137" s="99">
        <v>0</v>
      </c>
      <c r="H137" s="99">
        <v>0</v>
      </c>
      <c r="I137" s="99">
        <v>0</v>
      </c>
      <c r="J137" s="99">
        <v>4.8819582577645502</v>
      </c>
      <c r="K137" s="99">
        <v>5.2047151153228253</v>
      </c>
      <c r="L137" s="99">
        <v>0</v>
      </c>
      <c r="M137" s="99">
        <v>5.306440490738658</v>
      </c>
      <c r="N137" s="99">
        <v>5.1942050765901593</v>
      </c>
      <c r="O137" s="99">
        <v>5.8498141454146948</v>
      </c>
      <c r="P137" s="99">
        <v>6.0039967889878252</v>
      </c>
      <c r="Q137" s="99">
        <v>6.7818952488113649</v>
      </c>
      <c r="R137" s="99">
        <v>7.8708387904264567</v>
      </c>
      <c r="S137" s="99">
        <v>7.1961543088691746</v>
      </c>
      <c r="T137" s="99">
        <v>7.9495187413157602</v>
      </c>
      <c r="U137" s="99">
        <v>7.942206928985363</v>
      </c>
      <c r="V137" s="99">
        <v>7.41545063792453</v>
      </c>
      <c r="W137" s="99">
        <v>8.5395166097091817</v>
      </c>
      <c r="X137" s="99">
        <v>8.2129071724535816</v>
      </c>
      <c r="Y137" s="99">
        <v>8.7680467500919903</v>
      </c>
      <c r="DA137" s="63" t="s">
        <v>4723</v>
      </c>
    </row>
    <row r="138" spans="1:105" ht="12" customHeight="1" x14ac:dyDescent="0.25">
      <c r="A138" s="108" t="s">
        <v>52</v>
      </c>
      <c r="B138" s="98"/>
      <c r="C138" s="99">
        <v>2.5034352657544767</v>
      </c>
      <c r="D138" s="99">
        <v>2.6048545551212698</v>
      </c>
      <c r="E138" s="99">
        <v>2.8622936143170263</v>
      </c>
      <c r="F138" s="99">
        <v>2.8583659313362744</v>
      </c>
      <c r="G138" s="99">
        <v>0</v>
      </c>
      <c r="H138" s="99">
        <v>0</v>
      </c>
      <c r="I138" s="99">
        <v>0</v>
      </c>
      <c r="J138" s="99">
        <v>3.1196276441931605</v>
      </c>
      <c r="K138" s="99">
        <v>3.257205684628953</v>
      </c>
      <c r="L138" s="99">
        <v>0</v>
      </c>
      <c r="M138" s="99">
        <v>3.6949690294876847</v>
      </c>
      <c r="N138" s="99">
        <v>3.6769101683829892</v>
      </c>
      <c r="O138" s="99">
        <v>3.6368516106144706</v>
      </c>
      <c r="P138" s="99">
        <v>3.6978903728046801</v>
      </c>
      <c r="Q138" s="99">
        <v>3.7160153520293484</v>
      </c>
      <c r="R138" s="99">
        <v>3.7468507069080204</v>
      </c>
      <c r="S138" s="99">
        <v>3.7133343946043795</v>
      </c>
      <c r="T138" s="99">
        <v>3.6262766426018547</v>
      </c>
      <c r="U138" s="99">
        <v>3.5454609265311738</v>
      </c>
      <c r="V138" s="99">
        <v>3.3639088012334128</v>
      </c>
      <c r="W138" s="99">
        <v>3.2984630791287897</v>
      </c>
      <c r="X138" s="99">
        <v>3.1100974222084146</v>
      </c>
      <c r="Y138" s="99">
        <v>3.2256430350067702</v>
      </c>
      <c r="DA138" s="63" t="s">
        <v>4724</v>
      </c>
    </row>
    <row r="139" spans="1:105" ht="12" customHeight="1" x14ac:dyDescent="0.25">
      <c r="A139" s="121" t="s">
        <v>54</v>
      </c>
      <c r="B139" s="122"/>
      <c r="C139" s="123">
        <v>1.3678004461332698</v>
      </c>
      <c r="D139" s="123">
        <v>1.3901536656010962</v>
      </c>
      <c r="E139" s="123">
        <v>1.4427503212874144</v>
      </c>
      <c r="F139" s="123">
        <v>1.5080563050835889</v>
      </c>
      <c r="G139" s="123">
        <v>1.6071918740911297</v>
      </c>
      <c r="H139" s="123">
        <v>1.6556176793550443</v>
      </c>
      <c r="I139" s="123">
        <v>1.6290863720567881</v>
      </c>
      <c r="J139" s="123">
        <v>1.5129716558519373</v>
      </c>
      <c r="K139" s="123">
        <v>1.6768595690267933</v>
      </c>
      <c r="L139" s="123">
        <v>1.8595181865022254</v>
      </c>
      <c r="M139" s="123">
        <v>1.8739701600494074</v>
      </c>
      <c r="N139" s="123">
        <v>1.9056085162532659</v>
      </c>
      <c r="O139" s="123">
        <v>2.0642771402380378</v>
      </c>
      <c r="P139" s="123">
        <v>2.1045688841842227</v>
      </c>
      <c r="Q139" s="123">
        <v>2.2835227117186427</v>
      </c>
      <c r="R139" s="123">
        <v>2.3379728901276073</v>
      </c>
      <c r="S139" s="123">
        <v>2.5475362600034832</v>
      </c>
      <c r="T139" s="123">
        <v>2.6854437146600345</v>
      </c>
      <c r="U139" s="123">
        <v>2.7153636225607731</v>
      </c>
      <c r="V139" s="123">
        <v>2.6795902950218129</v>
      </c>
      <c r="W139" s="123">
        <v>2.73835759469836</v>
      </c>
      <c r="X139" s="123">
        <v>2.6422347734714631</v>
      </c>
      <c r="Y139" s="123">
        <v>2.754442630479609</v>
      </c>
      <c r="DA139" s="130" t="s">
        <v>4725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4726</v>
      </c>
    </row>
    <row r="141" spans="1:105" ht="12" customHeight="1" x14ac:dyDescent="0.25">
      <c r="A141" s="109" t="s">
        <v>120</v>
      </c>
      <c r="B141" s="33"/>
      <c r="C141" s="110">
        <v>1.3678004461332698</v>
      </c>
      <c r="D141" s="110">
        <v>1.3901536656010962</v>
      </c>
      <c r="E141" s="110">
        <v>1.4427503212874144</v>
      </c>
      <c r="F141" s="110">
        <v>1.5080563050835889</v>
      </c>
      <c r="G141" s="110">
        <v>1.6071918740911297</v>
      </c>
      <c r="H141" s="110">
        <v>1.6556176793550443</v>
      </c>
      <c r="I141" s="110">
        <v>1.6290863720567881</v>
      </c>
      <c r="J141" s="110">
        <v>1.5129716558519373</v>
      </c>
      <c r="K141" s="110">
        <v>1.6768595690267933</v>
      </c>
      <c r="L141" s="110">
        <v>1.8595181865022254</v>
      </c>
      <c r="M141" s="110">
        <v>1.8739701600494074</v>
      </c>
      <c r="N141" s="110">
        <v>1.9056085162532659</v>
      </c>
      <c r="O141" s="110">
        <v>2.0642771402380378</v>
      </c>
      <c r="P141" s="110">
        <v>2.1045688841842227</v>
      </c>
      <c r="Q141" s="110">
        <v>2.2835227117186427</v>
      </c>
      <c r="R141" s="110">
        <v>2.3379728901276073</v>
      </c>
      <c r="S141" s="110">
        <v>2.5475362600034832</v>
      </c>
      <c r="T141" s="110">
        <v>2.6854437146600345</v>
      </c>
      <c r="U141" s="110">
        <v>2.7153636225607731</v>
      </c>
      <c r="V141" s="110">
        <v>2.6795902950218129</v>
      </c>
      <c r="W141" s="110">
        <v>2.73835759469836</v>
      </c>
      <c r="X141" s="110">
        <v>2.6422347734714631</v>
      </c>
      <c r="Y141" s="110">
        <v>2.754442630479609</v>
      </c>
      <c r="DA141" s="60" t="s">
        <v>4727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130.92537631438611</v>
      </c>
      <c r="D143" s="118">
        <f t="shared" si="49"/>
        <v>131.251594142312</v>
      </c>
      <c r="E143" s="118">
        <f t="shared" si="49"/>
        <v>135.22856907827688</v>
      </c>
      <c r="F143" s="118">
        <f t="shared" si="49"/>
        <v>132.84205593411468</v>
      </c>
      <c r="G143" s="118">
        <f t="shared" si="49"/>
        <v>144.39544297989158</v>
      </c>
      <c r="H143" s="118">
        <f t="shared" si="49"/>
        <v>141.05158347959332</v>
      </c>
      <c r="I143" s="118">
        <f t="shared" si="49"/>
        <v>132.40742106901371</v>
      </c>
      <c r="J143" s="118">
        <f t="shared" si="49"/>
        <v>127.52817601921053</v>
      </c>
      <c r="K143" s="118">
        <f t="shared" si="49"/>
        <v>131.03402456156158</v>
      </c>
      <c r="L143" s="118">
        <f t="shared" si="49"/>
        <v>159.1084025531633</v>
      </c>
      <c r="M143" s="118">
        <f t="shared" si="49"/>
        <v>145.63241534374683</v>
      </c>
      <c r="N143" s="118">
        <f t="shared" si="49"/>
        <v>142.29022774361985</v>
      </c>
      <c r="O143" s="118">
        <f t="shared" si="49"/>
        <v>133.64589971565778</v>
      </c>
      <c r="P143" s="118">
        <f t="shared" si="49"/>
        <v>125.09954225595041</v>
      </c>
      <c r="Q143" s="118">
        <f t="shared" si="49"/>
        <v>118.24052496812067</v>
      </c>
      <c r="R143" s="118">
        <f t="shared" ref="R143:V143" si="50">R144+R146+R148+R157</f>
        <v>127.20864471433576</v>
      </c>
      <c r="S143" s="118">
        <f t="shared" si="50"/>
        <v>119.97731336514305</v>
      </c>
      <c r="T143" s="118">
        <f t="shared" si="50"/>
        <v>113.73949751206679</v>
      </c>
      <c r="U143" s="118">
        <f t="shared" si="50"/>
        <v>105.04228984459024</v>
      </c>
      <c r="V143" s="118">
        <f t="shared" si="50"/>
        <v>101.60022714750602</v>
      </c>
      <c r="W143" s="118">
        <f t="shared" ref="W143:Y143" si="51">W144+W146+W148+W157</f>
        <v>94.733339834914915</v>
      </c>
      <c r="X143" s="118">
        <f t="shared" si="51"/>
        <v>85.308263747848969</v>
      </c>
      <c r="Y143" s="118">
        <f t="shared" si="51"/>
        <v>75.816037636057274</v>
      </c>
      <c r="DA143" s="129" t="s">
        <v>4728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121.15042592689464</v>
      </c>
      <c r="D144" s="123">
        <f t="shared" si="52"/>
        <v>121.5099471970472</v>
      </c>
      <c r="E144" s="123">
        <f t="shared" si="52"/>
        <v>125.35990015815359</v>
      </c>
      <c r="F144" s="123">
        <f t="shared" si="52"/>
        <v>122.7872337425415</v>
      </c>
      <c r="G144" s="123">
        <f t="shared" si="52"/>
        <v>133.68622754207942</v>
      </c>
      <c r="H144" s="123">
        <f t="shared" si="52"/>
        <v>130.08187102863593</v>
      </c>
      <c r="I144" s="123">
        <f t="shared" si="52"/>
        <v>121.60806480538554</v>
      </c>
      <c r="J144" s="123">
        <f t="shared" si="52"/>
        <v>117.92047392238167</v>
      </c>
      <c r="K144" s="123">
        <f t="shared" si="52"/>
        <v>120.63408926410003</v>
      </c>
      <c r="L144" s="123">
        <f t="shared" si="52"/>
        <v>148.1266613814422</v>
      </c>
      <c r="M144" s="123">
        <f t="shared" si="52"/>
        <v>134.31141481770322</v>
      </c>
      <c r="N144" s="123">
        <f t="shared" si="52"/>
        <v>131.01058926641167</v>
      </c>
      <c r="O144" s="123">
        <f t="shared" si="52"/>
        <v>121.67817449411295</v>
      </c>
      <c r="P144" s="123">
        <f t="shared" si="52"/>
        <v>112.59958712079072</v>
      </c>
      <c r="Q144" s="123">
        <f t="shared" si="52"/>
        <v>105.04998154076256</v>
      </c>
      <c r="R144" s="123">
        <f t="shared" si="52"/>
        <v>112.98387223110323</v>
      </c>
      <c r="S144" s="123">
        <f t="shared" si="52"/>
        <v>105.86998870797798</v>
      </c>
      <c r="T144" s="123">
        <f t="shared" si="52"/>
        <v>99.138372551101654</v>
      </c>
      <c r="U144" s="123">
        <f t="shared" si="52"/>
        <v>90.292081729663707</v>
      </c>
      <c r="V144" s="123">
        <f t="shared" si="52"/>
        <v>87.174501917247255</v>
      </c>
      <c r="W144" s="123">
        <f t="shared" si="52"/>
        <v>79.91869357903451</v>
      </c>
      <c r="X144" s="123">
        <f t="shared" si="52"/>
        <v>71.026204474957652</v>
      </c>
      <c r="Y144" s="123">
        <f t="shared" si="52"/>
        <v>60.939461467408577</v>
      </c>
      <c r="DA144" s="130" t="s">
        <v>4729</v>
      </c>
    </row>
    <row r="145" spans="1:105" ht="12" customHeight="1" x14ac:dyDescent="0.25">
      <c r="A145" s="97" t="s">
        <v>53</v>
      </c>
      <c r="B145" s="98"/>
      <c r="C145" s="99">
        <v>121.15042592689464</v>
      </c>
      <c r="D145" s="99">
        <v>121.5099471970472</v>
      </c>
      <c r="E145" s="99">
        <v>125.35990015815359</v>
      </c>
      <c r="F145" s="99">
        <v>122.7872337425415</v>
      </c>
      <c r="G145" s="99">
        <v>133.68622754207942</v>
      </c>
      <c r="H145" s="99">
        <v>130.08187102863593</v>
      </c>
      <c r="I145" s="99">
        <v>121.60806480538554</v>
      </c>
      <c r="J145" s="99">
        <v>117.92047392238167</v>
      </c>
      <c r="K145" s="99">
        <v>120.63408926410003</v>
      </c>
      <c r="L145" s="99">
        <v>148.1266613814422</v>
      </c>
      <c r="M145" s="99">
        <v>134.31141481770322</v>
      </c>
      <c r="N145" s="99">
        <v>131.01058926641167</v>
      </c>
      <c r="O145" s="99">
        <v>121.67817449411295</v>
      </c>
      <c r="P145" s="99">
        <v>112.59958712079072</v>
      </c>
      <c r="Q145" s="99">
        <v>105.04998154076256</v>
      </c>
      <c r="R145" s="99">
        <v>112.98387223110323</v>
      </c>
      <c r="S145" s="99">
        <v>105.86998870797798</v>
      </c>
      <c r="T145" s="99">
        <v>99.138372551101654</v>
      </c>
      <c r="U145" s="99">
        <v>90.292081729663707</v>
      </c>
      <c r="V145" s="99">
        <v>87.174501917247255</v>
      </c>
      <c r="W145" s="99">
        <v>79.91869357903451</v>
      </c>
      <c r="X145" s="99">
        <v>71.026204474957652</v>
      </c>
      <c r="Y145" s="99">
        <v>60.939461467408577</v>
      </c>
      <c r="DA145" s="63" t="s">
        <v>4730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0.10329466765327143</v>
      </c>
      <c r="D146" s="123">
        <f t="shared" si="53"/>
        <v>0.10411500495664128</v>
      </c>
      <c r="E146" s="123">
        <f t="shared" si="53"/>
        <v>0.1130982478746073</v>
      </c>
      <c r="F146" s="123">
        <f t="shared" si="53"/>
        <v>0.15984034560124158</v>
      </c>
      <c r="G146" s="123">
        <f t="shared" si="53"/>
        <v>0.23277144570067174</v>
      </c>
      <c r="H146" s="123">
        <f t="shared" si="53"/>
        <v>0.27546020471755434</v>
      </c>
      <c r="I146" s="123">
        <f t="shared" si="53"/>
        <v>0.30649761365533212</v>
      </c>
      <c r="J146" s="123">
        <f t="shared" si="53"/>
        <v>9.4169411528986571E-2</v>
      </c>
      <c r="K146" s="123">
        <f t="shared" si="53"/>
        <v>0.26186068943549701</v>
      </c>
      <c r="L146" s="123">
        <f t="shared" si="53"/>
        <v>0.43998236541397706</v>
      </c>
      <c r="M146" s="123">
        <f t="shared" si="53"/>
        <v>0.44436413845363265</v>
      </c>
      <c r="N146" s="123">
        <f t="shared" si="53"/>
        <v>0.50502820115781466</v>
      </c>
      <c r="O146" s="123">
        <f t="shared" si="53"/>
        <v>0.4192143510101991</v>
      </c>
      <c r="P146" s="123">
        <f t="shared" si="53"/>
        <v>0.6714369714699886</v>
      </c>
      <c r="Q146" s="123">
        <f t="shared" si="53"/>
        <v>0.41340189298753827</v>
      </c>
      <c r="R146" s="123">
        <f t="shared" si="53"/>
        <v>0.27372163768782071</v>
      </c>
      <c r="S146" s="123">
        <f t="shared" si="53"/>
        <v>0.64986097905838891</v>
      </c>
      <c r="T146" s="123">
        <f t="shared" si="53"/>
        <v>0.3407635813758369</v>
      </c>
      <c r="U146" s="123">
        <f t="shared" si="53"/>
        <v>0.54676546264641768</v>
      </c>
      <c r="V146" s="123">
        <f t="shared" si="53"/>
        <v>0.96726970675652857</v>
      </c>
      <c r="W146" s="123">
        <f t="shared" si="53"/>
        <v>0.24192075945219133</v>
      </c>
      <c r="X146" s="123">
        <f t="shared" si="53"/>
        <v>0.31574493622541616</v>
      </c>
      <c r="Y146" s="123">
        <f t="shared" si="53"/>
        <v>0.12657724270555673</v>
      </c>
      <c r="DA146" s="130" t="s">
        <v>4731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0.10329466765327143</v>
      </c>
      <c r="D147" s="99">
        <f>RES_hhdet_in_tesh!D147/RES_summary!D$21</f>
        <v>0.10411500495664128</v>
      </c>
      <c r="E147" s="99">
        <f>RES_hhdet_in_tesh!E147/RES_summary!E$21</f>
        <v>0.1130982478746073</v>
      </c>
      <c r="F147" s="99">
        <f>RES_hhdet_in_tesh!F147/RES_summary!F$21</f>
        <v>0.15984034560124158</v>
      </c>
      <c r="G147" s="99">
        <f>RES_hhdet_in_tesh!G147/RES_summary!G$21</f>
        <v>0.23277144570067174</v>
      </c>
      <c r="H147" s="99">
        <f>RES_hhdet_in_tesh!H147/RES_summary!H$21</f>
        <v>0.27546020471755434</v>
      </c>
      <c r="I147" s="99">
        <f>RES_hhdet_in_tesh!I147/RES_summary!I$21</f>
        <v>0.30649761365533212</v>
      </c>
      <c r="J147" s="99">
        <f>RES_hhdet_in_tesh!J147/RES_summary!J$21</f>
        <v>9.4169411528986571E-2</v>
      </c>
      <c r="K147" s="99">
        <f>RES_hhdet_in_tesh!K147/RES_summary!K$21</f>
        <v>0.26186068943549701</v>
      </c>
      <c r="L147" s="99">
        <f>RES_hhdet_in_tesh!L147/RES_summary!L$21</f>
        <v>0.43998236541397706</v>
      </c>
      <c r="M147" s="99">
        <f>RES_hhdet_in_tesh!M147/RES_summary!M$21</f>
        <v>0.44436413845363265</v>
      </c>
      <c r="N147" s="99">
        <f>RES_hhdet_in_tesh!N147/RES_summary!N$21</f>
        <v>0.50502820115781466</v>
      </c>
      <c r="O147" s="99">
        <f>RES_hhdet_in_tesh!O147/RES_summary!O$21</f>
        <v>0.4192143510101991</v>
      </c>
      <c r="P147" s="99">
        <f>RES_hhdet_in_tesh!P147/RES_summary!P$21</f>
        <v>0.6714369714699886</v>
      </c>
      <c r="Q147" s="99">
        <f>RES_hhdet_in_tesh!Q147/RES_summary!Q$21</f>
        <v>0.41340189298753827</v>
      </c>
      <c r="R147" s="99">
        <f>RES_hhdet_in_tesh!R147/RES_summary!R$21</f>
        <v>0.27372163768782071</v>
      </c>
      <c r="S147" s="99">
        <f>RES_hhdet_in_tesh!S147/RES_summary!S$21</f>
        <v>0.64986097905838891</v>
      </c>
      <c r="T147" s="99">
        <f>RES_hhdet_in_tesh!T147/RES_summary!T$21</f>
        <v>0.3407635813758369</v>
      </c>
      <c r="U147" s="99">
        <f>RES_hhdet_in_tesh!U147/RES_summary!U$21</f>
        <v>0.54676546264641768</v>
      </c>
      <c r="V147" s="99">
        <f>RES_hhdet_in_tesh!V147/RES_summary!V$21</f>
        <v>0.96726970675652857</v>
      </c>
      <c r="W147" s="99">
        <f>RES_hhdet_in_tesh!W147/RES_summary!W$21</f>
        <v>0.24192075945219133</v>
      </c>
      <c r="X147" s="99">
        <f>RES_hhdet_in_tesh!X147/RES_summary!X$21</f>
        <v>0.31574493622541616</v>
      </c>
      <c r="Y147" s="99">
        <f>RES_hhdet_in_tesh!Y147/RES_summary!Y$21</f>
        <v>0.12657724270555673</v>
      </c>
      <c r="DA147" s="63" t="s">
        <v>4732</v>
      </c>
    </row>
    <row r="148" spans="1:105" ht="12" customHeight="1" x14ac:dyDescent="0.25">
      <c r="A148" s="121" t="s">
        <v>55</v>
      </c>
      <c r="B148" s="122"/>
      <c r="C148" s="123">
        <v>8.3038552737049329</v>
      </c>
      <c r="D148" s="123">
        <v>8.2473782747070583</v>
      </c>
      <c r="E148" s="123">
        <v>8.3128203509612852</v>
      </c>
      <c r="F148" s="123">
        <v>8.3869255408883543</v>
      </c>
      <c r="G148" s="123">
        <v>8.8692521180203361</v>
      </c>
      <c r="H148" s="123">
        <v>9.0386345668848005</v>
      </c>
      <c r="I148" s="123">
        <v>8.8637722779160484</v>
      </c>
      <c r="J148" s="123">
        <v>8.0005610294479332</v>
      </c>
      <c r="K148" s="123">
        <v>8.4612150389992653</v>
      </c>
      <c r="L148" s="123">
        <v>8.6822406198049098</v>
      </c>
      <c r="M148" s="123">
        <v>9.0026662275405673</v>
      </c>
      <c r="N148" s="123">
        <v>8.8690017597970989</v>
      </c>
      <c r="O148" s="123">
        <v>9.4842337302966051</v>
      </c>
      <c r="P148" s="123">
        <v>9.7239492795054954</v>
      </c>
      <c r="Q148" s="123">
        <v>10.493618822651927</v>
      </c>
      <c r="R148" s="123">
        <v>11.613077955417104</v>
      </c>
      <c r="S148" s="123">
        <v>10.909927418103194</v>
      </c>
      <c r="T148" s="123">
        <v>11.574917664929263</v>
      </c>
      <c r="U148" s="123">
        <v>11.488079029719346</v>
      </c>
      <c r="V148" s="123">
        <v>10.778865228480422</v>
      </c>
      <c r="W148" s="123">
        <v>11.834367901729861</v>
      </c>
      <c r="X148" s="123">
        <v>11.324079563194442</v>
      </c>
      <c r="Y148" s="123">
        <v>11.995556295463532</v>
      </c>
      <c r="DA148" s="130" t="s">
        <v>4733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8.1813993709120947</v>
      </c>
      <c r="E149" s="99">
        <v>9.5376917519298399</v>
      </c>
      <c r="F149" s="99">
        <v>7.527395587472129</v>
      </c>
      <c r="G149" s="99">
        <v>9.5244181814102742</v>
      </c>
      <c r="H149" s="99">
        <v>8.7271573752504317</v>
      </c>
      <c r="I149" s="99">
        <v>9.2799815089586453</v>
      </c>
      <c r="J149" s="99">
        <v>8.3502341703312304</v>
      </c>
      <c r="K149" s="99">
        <v>8.581379706900961</v>
      </c>
      <c r="L149" s="99">
        <v>8.4978492709296898</v>
      </c>
      <c r="M149" s="99">
        <v>9.1150634520369067</v>
      </c>
      <c r="N149" s="99">
        <v>8.1719088164746463</v>
      </c>
      <c r="O149" s="99">
        <v>8.6432461448921512</v>
      </c>
      <c r="P149" s="99">
        <v>12.72405028628333</v>
      </c>
      <c r="Q149" s="99">
        <v>9.1307595877631655</v>
      </c>
      <c r="R149" s="99">
        <v>10.777025570961021</v>
      </c>
      <c r="S149" s="99">
        <v>11.325242458807562</v>
      </c>
      <c r="T149" s="99">
        <v>11.111278441882586</v>
      </c>
      <c r="U149" s="99">
        <v>11.164640900522532</v>
      </c>
      <c r="V149" s="99">
        <v>10.411342211131812</v>
      </c>
      <c r="W149" s="99">
        <v>11.291240697411498</v>
      </c>
      <c r="X149" s="99">
        <v>11.628911483737548</v>
      </c>
      <c r="Y149" s="99">
        <v>12.498998081142862</v>
      </c>
      <c r="DA149" s="63" t="s">
        <v>4734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9.5390076561493036</v>
      </c>
      <c r="F150" s="99">
        <v>0</v>
      </c>
      <c r="G150" s="99">
        <v>0</v>
      </c>
      <c r="H150" s="99">
        <v>0</v>
      </c>
      <c r="I150" s="99">
        <v>9.2801953143200961</v>
      </c>
      <c r="J150" s="99">
        <v>8.3543770369721866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12.728953637968571</v>
      </c>
      <c r="Q150" s="99">
        <v>0</v>
      </c>
      <c r="R150" s="99">
        <v>0</v>
      </c>
      <c r="S150" s="99">
        <v>0</v>
      </c>
      <c r="T150" s="99">
        <v>0</v>
      </c>
      <c r="U150" s="99">
        <v>11.172531766335114</v>
      </c>
      <c r="V150" s="99">
        <v>10.417925169156518</v>
      </c>
      <c r="W150" s="99">
        <v>11.327424472401958</v>
      </c>
      <c r="X150" s="99">
        <v>11.675856429200813</v>
      </c>
      <c r="Y150" s="99">
        <v>12.548032331759217</v>
      </c>
      <c r="DA150" s="63" t="s">
        <v>4735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6.2535895991548154</v>
      </c>
      <c r="F151" s="102">
        <v>0</v>
      </c>
      <c r="G151" s="102">
        <v>0</v>
      </c>
      <c r="H151" s="102">
        <v>0</v>
      </c>
      <c r="I151" s="102">
        <v>5.7099720246297245</v>
      </c>
      <c r="J151" s="102">
        <v>5.0971461716233364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7.8769923216819286</v>
      </c>
      <c r="Q151" s="102">
        <v>0</v>
      </c>
      <c r="R151" s="102">
        <v>0</v>
      </c>
      <c r="S151" s="102">
        <v>0</v>
      </c>
      <c r="T151" s="102">
        <v>0</v>
      </c>
      <c r="U151" s="102">
        <v>7.7195603623609736</v>
      </c>
      <c r="V151" s="102">
        <v>7.161522862581565</v>
      </c>
      <c r="W151" s="102">
        <v>8.1447479053319558</v>
      </c>
      <c r="X151" s="102">
        <v>8.4386974303088778</v>
      </c>
      <c r="Y151" s="102">
        <v>9.1523113090278283</v>
      </c>
      <c r="DA151" s="131" t="s">
        <v>4736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3.2854180569944873</v>
      </c>
      <c r="F152" s="105">
        <v>0</v>
      </c>
      <c r="G152" s="105">
        <v>0</v>
      </c>
      <c r="H152" s="105">
        <v>0</v>
      </c>
      <c r="I152" s="105">
        <v>3.5702232896903721</v>
      </c>
      <c r="J152" s="105">
        <v>3.257230865348852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4.8519613162866424</v>
      </c>
      <c r="Q152" s="105">
        <v>0</v>
      </c>
      <c r="R152" s="105">
        <v>0</v>
      </c>
      <c r="S152" s="105">
        <v>0</v>
      </c>
      <c r="T152" s="105">
        <v>0</v>
      </c>
      <c r="U152" s="105">
        <v>3.4529714039741402</v>
      </c>
      <c r="V152" s="105">
        <v>3.256402306574953</v>
      </c>
      <c r="W152" s="105">
        <v>3.1826765670700037</v>
      </c>
      <c r="X152" s="105">
        <v>3.2371589988919354</v>
      </c>
      <c r="Y152" s="105">
        <v>3.3957210227313874</v>
      </c>
      <c r="DA152" s="132" t="s">
        <v>4737</v>
      </c>
    </row>
    <row r="153" spans="1:105" ht="12" customHeight="1" x14ac:dyDescent="0.25">
      <c r="A153" s="106" t="s">
        <v>122</v>
      </c>
      <c r="B153" s="101"/>
      <c r="C153" s="102">
        <v>8.3038559784223676</v>
      </c>
      <c r="D153" s="102">
        <v>8.2478029864777209</v>
      </c>
      <c r="E153" s="102">
        <v>8.3068345087566176</v>
      </c>
      <c r="F153" s="102">
        <v>8.3902797187783538</v>
      </c>
      <c r="G153" s="102">
        <v>8.8660691001394021</v>
      </c>
      <c r="H153" s="102">
        <v>9.0397195044191712</v>
      </c>
      <c r="I153" s="102">
        <v>8.8601568118017031</v>
      </c>
      <c r="J153" s="102">
        <v>7.9983244207273945</v>
      </c>
      <c r="K153" s="102">
        <v>8.4606813786978421</v>
      </c>
      <c r="L153" s="102">
        <v>8.6830243487791527</v>
      </c>
      <c r="M153" s="102">
        <v>9.0022693445675621</v>
      </c>
      <c r="N153" s="102">
        <v>8.8729914471137423</v>
      </c>
      <c r="O153" s="102">
        <v>9.4888126974381599</v>
      </c>
      <c r="P153" s="102">
        <v>9.7019795161940472</v>
      </c>
      <c r="Q153" s="102">
        <v>10.493781340155978</v>
      </c>
      <c r="R153" s="102">
        <v>11.614673217102249</v>
      </c>
      <c r="S153" s="102">
        <v>10.908656411728515</v>
      </c>
      <c r="T153" s="102">
        <v>11.576699673952291</v>
      </c>
      <c r="U153" s="102">
        <v>11.489814247427026</v>
      </c>
      <c r="V153" s="102">
        <v>10.781245104553786</v>
      </c>
      <c r="W153" s="102">
        <v>11.838461904526953</v>
      </c>
      <c r="X153" s="102">
        <v>11.321555907575998</v>
      </c>
      <c r="Y153" s="102">
        <v>11.992751772655263</v>
      </c>
      <c r="DA153" s="131" t="s">
        <v>4738</v>
      </c>
    </row>
    <row r="154" spans="1:105" ht="12" customHeight="1" x14ac:dyDescent="0.25">
      <c r="A154" s="107" t="s">
        <v>121</v>
      </c>
      <c r="B154" s="104"/>
      <c r="C154" s="105">
        <v>8.3038482664405979</v>
      </c>
      <c r="D154" s="105">
        <v>8.2479589523868313</v>
      </c>
      <c r="E154" s="105">
        <v>8.3068932755048834</v>
      </c>
      <c r="F154" s="105">
        <v>8.3901810321872787</v>
      </c>
      <c r="G154" s="105">
        <v>8.8660425193473671</v>
      </c>
      <c r="H154" s="105">
        <v>9.0397200078971647</v>
      </c>
      <c r="I154" s="105">
        <v>8.8631322127821477</v>
      </c>
      <c r="J154" s="105">
        <v>8.0015859019577107</v>
      </c>
      <c r="K154" s="105">
        <v>8.4619207999517805</v>
      </c>
      <c r="L154" s="105">
        <v>8.6834123365522853</v>
      </c>
      <c r="M154" s="105">
        <v>9.0014095202263427</v>
      </c>
      <c r="N154" s="105">
        <v>8.8711152449731472</v>
      </c>
      <c r="O154" s="105">
        <v>9.4866657560291667</v>
      </c>
      <c r="P154" s="105">
        <v>9.701887161792504</v>
      </c>
      <c r="Q154" s="105">
        <v>10.497910600840717</v>
      </c>
      <c r="R154" s="105">
        <v>11.61768949733448</v>
      </c>
      <c r="S154" s="105">
        <v>10.90948870347356</v>
      </c>
      <c r="T154" s="105">
        <v>11.575795383917615</v>
      </c>
      <c r="U154" s="105">
        <v>11.487667855516534</v>
      </c>
      <c r="V154" s="105">
        <v>10.779359439157943</v>
      </c>
      <c r="W154" s="105">
        <v>11.837979688837974</v>
      </c>
      <c r="X154" s="105">
        <v>11.323004594661995</v>
      </c>
      <c r="Y154" s="105">
        <v>11.993689785098761</v>
      </c>
      <c r="DA154" s="132" t="s">
        <v>4739</v>
      </c>
    </row>
    <row r="155" spans="1:105" ht="12" customHeight="1" x14ac:dyDescent="0.25">
      <c r="A155" s="108" t="s">
        <v>53</v>
      </c>
      <c r="B155" s="98"/>
      <c r="C155" s="99">
        <v>5.8004130006861248</v>
      </c>
      <c r="D155" s="99">
        <v>5.6431043972655628</v>
      </c>
      <c r="E155" s="99">
        <v>5.4445996611878575</v>
      </c>
      <c r="F155" s="99">
        <v>5.531815100851003</v>
      </c>
      <c r="G155" s="99">
        <v>5.3313433731258479</v>
      </c>
      <c r="H155" s="99">
        <v>5.6342771875461368</v>
      </c>
      <c r="I155" s="99">
        <v>5.4546727404671458</v>
      </c>
      <c r="J155" s="99">
        <v>4.8819582577645502</v>
      </c>
      <c r="K155" s="99">
        <v>5.204715115322827</v>
      </c>
      <c r="L155" s="99">
        <v>5.2054499680242747</v>
      </c>
      <c r="M155" s="99">
        <v>5.3064404907386598</v>
      </c>
      <c r="N155" s="99">
        <v>5.1942050765901593</v>
      </c>
      <c r="O155" s="99">
        <v>5.8498141454146966</v>
      </c>
      <c r="P155" s="99">
        <v>6.0039967889878243</v>
      </c>
      <c r="Q155" s="99">
        <v>6.7818952488113675</v>
      </c>
      <c r="R155" s="99">
        <v>7.8708387904264567</v>
      </c>
      <c r="S155" s="99">
        <v>7.1961543088691773</v>
      </c>
      <c r="T155" s="99">
        <v>7.9495187413157593</v>
      </c>
      <c r="U155" s="99">
        <v>7.942206928985363</v>
      </c>
      <c r="V155" s="99">
        <v>7.41545063792453</v>
      </c>
      <c r="W155" s="99">
        <v>8.5395166097091835</v>
      </c>
      <c r="X155" s="99">
        <v>8.2129071724535798</v>
      </c>
      <c r="Y155" s="99">
        <v>8.7680467500919903</v>
      </c>
      <c r="DA155" s="63" t="s">
        <v>4740</v>
      </c>
    </row>
    <row r="156" spans="1:105" ht="12" customHeight="1" x14ac:dyDescent="0.25">
      <c r="A156" s="108" t="s">
        <v>52</v>
      </c>
      <c r="B156" s="98"/>
      <c r="C156" s="99">
        <v>2.5034352657544754</v>
      </c>
      <c r="D156" s="99">
        <v>2.6048545551212685</v>
      </c>
      <c r="E156" s="99">
        <v>2.8622936143170259</v>
      </c>
      <c r="F156" s="99">
        <v>2.8583659313362744</v>
      </c>
      <c r="G156" s="99">
        <v>3.5346991462215183</v>
      </c>
      <c r="H156" s="99">
        <v>3.4054428203510274</v>
      </c>
      <c r="I156" s="99">
        <v>3.4084594723149997</v>
      </c>
      <c r="J156" s="99">
        <v>3.1196276441931605</v>
      </c>
      <c r="K156" s="99">
        <v>3.2572056846289534</v>
      </c>
      <c r="L156" s="99">
        <v>3.4779623685280128</v>
      </c>
      <c r="M156" s="99">
        <v>3.6949690294876834</v>
      </c>
      <c r="N156" s="99">
        <v>3.6769101683829883</v>
      </c>
      <c r="O156" s="99">
        <v>3.6368516106144706</v>
      </c>
      <c r="P156" s="99">
        <v>3.6978903728046792</v>
      </c>
      <c r="Q156" s="99">
        <v>3.7160153520293502</v>
      </c>
      <c r="R156" s="99">
        <v>3.7468507069080199</v>
      </c>
      <c r="S156" s="99">
        <v>3.71333439460438</v>
      </c>
      <c r="T156" s="99">
        <v>3.626276642601856</v>
      </c>
      <c r="U156" s="99">
        <v>3.5454609265311725</v>
      </c>
      <c r="V156" s="99">
        <v>3.3639088012334115</v>
      </c>
      <c r="W156" s="99">
        <v>3.2984630791287883</v>
      </c>
      <c r="X156" s="99">
        <v>3.1100974222084146</v>
      </c>
      <c r="Y156" s="99">
        <v>3.2256430350067706</v>
      </c>
      <c r="DA156" s="63" t="s">
        <v>4741</v>
      </c>
    </row>
    <row r="157" spans="1:105" ht="12" customHeight="1" x14ac:dyDescent="0.25">
      <c r="A157" s="121" t="s">
        <v>54</v>
      </c>
      <c r="B157" s="122"/>
      <c r="C157" s="123">
        <v>1.36780044613327</v>
      </c>
      <c r="D157" s="123">
        <v>1.3901536656010964</v>
      </c>
      <c r="E157" s="123">
        <v>1.4427503212874144</v>
      </c>
      <c r="F157" s="123">
        <v>1.5080563050835889</v>
      </c>
      <c r="G157" s="123">
        <v>1.6071918740911297</v>
      </c>
      <c r="H157" s="123">
        <v>1.6556176793550443</v>
      </c>
      <c r="I157" s="123">
        <v>1.6290863720567876</v>
      </c>
      <c r="J157" s="123">
        <v>1.5129716558519373</v>
      </c>
      <c r="K157" s="123">
        <v>1.676859569026794</v>
      </c>
      <c r="L157" s="123">
        <v>1.8595181865022254</v>
      </c>
      <c r="M157" s="123">
        <v>1.8739701600494074</v>
      </c>
      <c r="N157" s="123">
        <v>1.9056085162532657</v>
      </c>
      <c r="O157" s="123">
        <v>2.0642771402380382</v>
      </c>
      <c r="P157" s="123">
        <v>2.1045688841842227</v>
      </c>
      <c r="Q157" s="123">
        <v>2.2835227117186419</v>
      </c>
      <c r="R157" s="123">
        <v>2.3379728901276073</v>
      </c>
      <c r="S157" s="123">
        <v>2.5475362600034841</v>
      </c>
      <c r="T157" s="123">
        <v>2.6854437146600345</v>
      </c>
      <c r="U157" s="123">
        <v>2.7153636225607727</v>
      </c>
      <c r="V157" s="123">
        <v>2.6795902950218133</v>
      </c>
      <c r="W157" s="123">
        <v>2.7383575946983605</v>
      </c>
      <c r="X157" s="123">
        <v>2.6422347734714631</v>
      </c>
      <c r="Y157" s="123">
        <v>2.754442630479609</v>
      </c>
      <c r="DA157" s="130" t="s">
        <v>4742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X158" s="99">
        <v>0</v>
      </c>
      <c r="Y158" s="99">
        <v>0</v>
      </c>
      <c r="DA158" s="63" t="s">
        <v>4743</v>
      </c>
    </row>
    <row r="159" spans="1:105" ht="12" customHeight="1" x14ac:dyDescent="0.25">
      <c r="A159" s="109" t="s">
        <v>120</v>
      </c>
      <c r="B159" s="33"/>
      <c r="C159" s="110">
        <v>1.36780044613327</v>
      </c>
      <c r="D159" s="110">
        <v>1.3901536656010964</v>
      </c>
      <c r="E159" s="110">
        <v>1.4427503212874144</v>
      </c>
      <c r="F159" s="110">
        <v>1.5080563050835889</v>
      </c>
      <c r="G159" s="110">
        <v>1.6071918740911297</v>
      </c>
      <c r="H159" s="110">
        <v>1.6556176793550443</v>
      </c>
      <c r="I159" s="110">
        <v>1.6290863720567876</v>
      </c>
      <c r="J159" s="110">
        <v>1.5129716558519373</v>
      </c>
      <c r="K159" s="110">
        <v>1.676859569026794</v>
      </c>
      <c r="L159" s="110">
        <v>1.8595181865022254</v>
      </c>
      <c r="M159" s="110">
        <v>1.8739701600494074</v>
      </c>
      <c r="N159" s="110">
        <v>1.9056085162532657</v>
      </c>
      <c r="O159" s="110">
        <v>2.0642771402380382</v>
      </c>
      <c r="P159" s="110">
        <v>2.1045688841842227</v>
      </c>
      <c r="Q159" s="110">
        <v>2.2835227117186419</v>
      </c>
      <c r="R159" s="110">
        <v>2.3379728901276073</v>
      </c>
      <c r="S159" s="110">
        <v>2.5475362600034841</v>
      </c>
      <c r="T159" s="110">
        <v>2.6854437146600345</v>
      </c>
      <c r="U159" s="110">
        <v>2.7153636225607727</v>
      </c>
      <c r="V159" s="110">
        <v>2.6795902950218133</v>
      </c>
      <c r="W159" s="110">
        <v>2.7383575946983605</v>
      </c>
      <c r="X159" s="110">
        <v>2.6422347734714631</v>
      </c>
      <c r="Y159" s="110">
        <v>2.754442630479609</v>
      </c>
      <c r="DA159" s="60" t="s">
        <v>4744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131.57031719195118</v>
      </c>
      <c r="D161" s="118">
        <f t="shared" si="54"/>
        <v>128.98282954268169</v>
      </c>
      <c r="E161" s="118">
        <f t="shared" si="54"/>
        <v>132.12773487909817</v>
      </c>
      <c r="F161" s="118">
        <f t="shared" si="54"/>
        <v>130.41470463543544</v>
      </c>
      <c r="G161" s="118">
        <f t="shared" si="54"/>
        <v>139.17736521177949</v>
      </c>
      <c r="H161" s="118">
        <f t="shared" si="54"/>
        <v>136.57703750766484</v>
      </c>
      <c r="I161" s="118">
        <f t="shared" si="54"/>
        <v>129.06488106563629</v>
      </c>
      <c r="J161" s="118">
        <f t="shared" si="54"/>
        <v>122.75172244457607</v>
      </c>
      <c r="K161" s="118">
        <f t="shared" si="54"/>
        <v>131.68504803099916</v>
      </c>
      <c r="L161" s="118">
        <f t="shared" si="54"/>
        <v>154.54911074340313</v>
      </c>
      <c r="M161" s="118">
        <f t="shared" si="54"/>
        <v>134.24165232413978</v>
      </c>
      <c r="N161" s="118">
        <f t="shared" si="54"/>
        <v>147.113929775857</v>
      </c>
      <c r="O161" s="118">
        <f t="shared" si="54"/>
        <v>138.22443501156843</v>
      </c>
      <c r="P161" s="118">
        <f t="shared" si="54"/>
        <v>120.49663344734302</v>
      </c>
      <c r="Q161" s="118">
        <f t="shared" si="54"/>
        <v>125.06236225685397</v>
      </c>
      <c r="R161" s="118">
        <f t="shared" ref="R161:V161" si="55">R162+R164+R166+R175</f>
        <v>121.95007441138965</v>
      </c>
      <c r="S161" s="118">
        <f t="shared" si="55"/>
        <v>122.21050823155596</v>
      </c>
      <c r="T161" s="118">
        <f t="shared" si="55"/>
        <v>115.35807064822559</v>
      </c>
      <c r="U161" s="118">
        <f t="shared" si="55"/>
        <v>106.0214282373674</v>
      </c>
      <c r="V161" s="118">
        <f t="shared" si="55"/>
        <v>93.852288022331763</v>
      </c>
      <c r="W161" s="118">
        <f t="shared" ref="W161:Y161" si="56">W162+W164+W166+W175</f>
        <v>103.23772605646532</v>
      </c>
      <c r="X161" s="118">
        <f t="shared" si="56"/>
        <v>78.640841876635733</v>
      </c>
      <c r="Y161" s="118">
        <f t="shared" si="56"/>
        <v>73.821332914830919</v>
      </c>
      <c r="DA161" s="129" t="s">
        <v>4745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121.84689156600649</v>
      </c>
      <c r="D162" s="123">
        <f t="shared" si="57"/>
        <v>119.2937056307706</v>
      </c>
      <c r="E162" s="123">
        <f t="shared" si="57"/>
        <v>122.31594863664851</v>
      </c>
      <c r="F162" s="123">
        <f t="shared" si="57"/>
        <v>120.43993998149634</v>
      </c>
      <c r="G162" s="123">
        <f t="shared" si="57"/>
        <v>128.5429663412406</v>
      </c>
      <c r="H162" s="123">
        <f t="shared" si="57"/>
        <v>125.67733259997723</v>
      </c>
      <c r="I162" s="123">
        <f t="shared" si="57"/>
        <v>118.39274069276443</v>
      </c>
      <c r="J162" s="123">
        <f t="shared" si="57"/>
        <v>113.19107510210071</v>
      </c>
      <c r="K162" s="123">
        <f t="shared" si="57"/>
        <v>121.41609092870222</v>
      </c>
      <c r="L162" s="123">
        <f t="shared" si="57"/>
        <v>143.66966943527177</v>
      </c>
      <c r="M162" s="123">
        <f t="shared" si="57"/>
        <v>123.11140252855922</v>
      </c>
      <c r="N162" s="123">
        <f t="shared" si="57"/>
        <v>135.95980313256672</v>
      </c>
      <c r="O162" s="123">
        <f t="shared" si="57"/>
        <v>126.46624168960423</v>
      </c>
      <c r="P162" s="123">
        <f t="shared" si="57"/>
        <v>108.2580740172418</v>
      </c>
      <c r="Q162" s="123">
        <f t="shared" si="57"/>
        <v>112.07851395684388</v>
      </c>
      <c r="R162" s="123">
        <f t="shared" si="57"/>
        <v>107.86210585134121</v>
      </c>
      <c r="S162" s="123">
        <f t="shared" si="57"/>
        <v>108.42820439760818</v>
      </c>
      <c r="T162" s="123">
        <f t="shared" si="57"/>
        <v>100.92727866182706</v>
      </c>
      <c r="U162" s="123">
        <f t="shared" si="57"/>
        <v>91.544585825157455</v>
      </c>
      <c r="V162" s="123">
        <f t="shared" si="57"/>
        <v>79.87044025969422</v>
      </c>
      <c r="W162" s="123">
        <f t="shared" si="57"/>
        <v>88.544109557273629</v>
      </c>
      <c r="X162" s="123">
        <f t="shared" si="57"/>
        <v>64.516622316615951</v>
      </c>
      <c r="Y162" s="123">
        <f t="shared" si="57"/>
        <v>59.008016357378473</v>
      </c>
      <c r="DA162" s="130" t="s">
        <v>4746</v>
      </c>
    </row>
    <row r="163" spans="1:105" ht="12" customHeight="1" x14ac:dyDescent="0.25">
      <c r="A163" s="97" t="s">
        <v>53</v>
      </c>
      <c r="B163" s="33"/>
      <c r="C163" s="110">
        <v>121.84689156600649</v>
      </c>
      <c r="D163" s="110">
        <v>119.2937056307706</v>
      </c>
      <c r="E163" s="110">
        <v>122.31594863664851</v>
      </c>
      <c r="F163" s="110">
        <v>120.43993998149634</v>
      </c>
      <c r="G163" s="110">
        <v>128.5429663412406</v>
      </c>
      <c r="H163" s="110">
        <v>125.67733259997723</v>
      </c>
      <c r="I163" s="110">
        <v>118.39274069276443</v>
      </c>
      <c r="J163" s="110">
        <v>113.19107510210071</v>
      </c>
      <c r="K163" s="110">
        <v>121.41609092870222</v>
      </c>
      <c r="L163" s="110">
        <v>143.66966943527177</v>
      </c>
      <c r="M163" s="110">
        <v>123.11140252855922</v>
      </c>
      <c r="N163" s="110">
        <v>135.95980313256672</v>
      </c>
      <c r="O163" s="110">
        <v>126.46624168960423</v>
      </c>
      <c r="P163" s="110">
        <v>108.2580740172418</v>
      </c>
      <c r="Q163" s="110">
        <v>112.07851395684388</v>
      </c>
      <c r="R163" s="110">
        <v>107.86210585134121</v>
      </c>
      <c r="S163" s="110">
        <v>108.42820439760818</v>
      </c>
      <c r="T163" s="110">
        <v>100.92727866182706</v>
      </c>
      <c r="U163" s="110">
        <v>91.544585825157455</v>
      </c>
      <c r="V163" s="110">
        <v>79.87044025969422</v>
      </c>
      <c r="W163" s="110">
        <v>88.544109557273629</v>
      </c>
      <c r="X163" s="110">
        <v>64.516622316615951</v>
      </c>
      <c r="Y163" s="110">
        <v>59.008016357378473</v>
      </c>
      <c r="DA163" s="60" t="s">
        <v>4747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5.1769906315059705E-2</v>
      </c>
      <c r="D164" s="123">
        <f t="shared" si="58"/>
        <v>5.1583869996636195E-2</v>
      </c>
      <c r="E164" s="123">
        <f t="shared" si="58"/>
        <v>5.622007809066884E-2</v>
      </c>
      <c r="F164" s="123">
        <f t="shared" si="58"/>
        <v>7.9737407102407218E-2</v>
      </c>
      <c r="G164" s="123">
        <f t="shared" si="58"/>
        <v>0.157970607601677</v>
      </c>
      <c r="H164" s="123">
        <f t="shared" si="58"/>
        <v>0.2054655980630814</v>
      </c>
      <c r="I164" s="123">
        <f t="shared" si="58"/>
        <v>0.17928334029006712</v>
      </c>
      <c r="J164" s="123">
        <f t="shared" si="58"/>
        <v>4.7112508104902667E-2</v>
      </c>
      <c r="K164" s="123">
        <f t="shared" si="58"/>
        <v>0.13088265854145215</v>
      </c>
      <c r="L164" s="123">
        <f t="shared" si="58"/>
        <v>0.33768275691904798</v>
      </c>
      <c r="M164" s="123">
        <f t="shared" si="58"/>
        <v>0.25361167019601238</v>
      </c>
      <c r="N164" s="123">
        <f t="shared" si="58"/>
        <v>0.37952195506316028</v>
      </c>
      <c r="O164" s="123">
        <f t="shared" si="58"/>
        <v>0.2096895644974883</v>
      </c>
      <c r="P164" s="123">
        <f t="shared" si="58"/>
        <v>0.41003378848076139</v>
      </c>
      <c r="Q164" s="123">
        <f t="shared" si="58"/>
        <v>0.20671096525090851</v>
      </c>
      <c r="R164" s="123">
        <f t="shared" si="58"/>
        <v>0.13691370715387916</v>
      </c>
      <c r="S164" s="123">
        <f t="shared" si="58"/>
        <v>0.32484882880666072</v>
      </c>
      <c r="T164" s="123">
        <f t="shared" si="58"/>
        <v>0.1704278280210062</v>
      </c>
      <c r="U164" s="123">
        <f t="shared" si="58"/>
        <v>0.27340226523132721</v>
      </c>
      <c r="V164" s="123">
        <f t="shared" si="58"/>
        <v>0.5233892082531334</v>
      </c>
      <c r="W164" s="123">
        <f t="shared" si="58"/>
        <v>0.1208896167452737</v>
      </c>
      <c r="X164" s="123">
        <f t="shared" si="58"/>
        <v>0.15790680135715976</v>
      </c>
      <c r="Y164" s="123">
        <f t="shared" si="58"/>
        <v>6.330865262173796E-2</v>
      </c>
      <c r="DA164" s="130" t="s">
        <v>4748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5.1769906315059705E-2</v>
      </c>
      <c r="D165" s="99">
        <f>RES_hhdet_in_tesh!D165/RES_summary!D$21</f>
        <v>5.1583869996636195E-2</v>
      </c>
      <c r="E165" s="99">
        <f>RES_hhdet_in_tesh!E165/RES_summary!E$21</f>
        <v>5.622007809066884E-2</v>
      </c>
      <c r="F165" s="99">
        <f>RES_hhdet_in_tesh!F165/RES_summary!F$21</f>
        <v>7.9737407102407218E-2</v>
      </c>
      <c r="G165" s="99">
        <f>RES_hhdet_in_tesh!G165/RES_summary!G$21</f>
        <v>0.157970607601677</v>
      </c>
      <c r="H165" s="99">
        <f>RES_hhdet_in_tesh!H165/RES_summary!H$21</f>
        <v>0.2054655980630814</v>
      </c>
      <c r="I165" s="99">
        <f>RES_hhdet_in_tesh!I165/RES_summary!I$21</f>
        <v>0.17928334029006712</v>
      </c>
      <c r="J165" s="99">
        <f>RES_hhdet_in_tesh!J165/RES_summary!J$21</f>
        <v>4.7112508104902667E-2</v>
      </c>
      <c r="K165" s="99">
        <f>RES_hhdet_in_tesh!K165/RES_summary!K$21</f>
        <v>0.13088265854145215</v>
      </c>
      <c r="L165" s="99">
        <f>RES_hhdet_in_tesh!L165/RES_summary!L$21</f>
        <v>0.33768275691904798</v>
      </c>
      <c r="M165" s="99">
        <f>RES_hhdet_in_tesh!M165/RES_summary!M$21</f>
        <v>0.25361167019601238</v>
      </c>
      <c r="N165" s="99">
        <f>RES_hhdet_in_tesh!N165/RES_summary!N$21</f>
        <v>0.37952195506316028</v>
      </c>
      <c r="O165" s="99">
        <f>RES_hhdet_in_tesh!O165/RES_summary!O$21</f>
        <v>0.2096895644974883</v>
      </c>
      <c r="P165" s="99">
        <f>RES_hhdet_in_tesh!P165/RES_summary!P$21</f>
        <v>0.41003378848076139</v>
      </c>
      <c r="Q165" s="99">
        <f>RES_hhdet_in_tesh!Q165/RES_summary!Q$21</f>
        <v>0.20671096525090851</v>
      </c>
      <c r="R165" s="99">
        <f>RES_hhdet_in_tesh!R165/RES_summary!R$21</f>
        <v>0.13691370715387916</v>
      </c>
      <c r="S165" s="99">
        <f>RES_hhdet_in_tesh!S165/RES_summary!S$21</f>
        <v>0.32484882880666072</v>
      </c>
      <c r="T165" s="99">
        <f>RES_hhdet_in_tesh!T165/RES_summary!T$21</f>
        <v>0.1704278280210062</v>
      </c>
      <c r="U165" s="99">
        <f>RES_hhdet_in_tesh!U165/RES_summary!U$21</f>
        <v>0.27340226523132721</v>
      </c>
      <c r="V165" s="99">
        <f>RES_hhdet_in_tesh!V165/RES_summary!V$21</f>
        <v>0.5233892082531334</v>
      </c>
      <c r="W165" s="99">
        <f>RES_hhdet_in_tesh!W165/RES_summary!W$21</f>
        <v>0.1208896167452737</v>
      </c>
      <c r="X165" s="99">
        <f>RES_hhdet_in_tesh!X165/RES_summary!X$21</f>
        <v>0.15790680135715976</v>
      </c>
      <c r="Y165" s="99">
        <f>RES_hhdet_in_tesh!Y165/RES_summary!Y$21</f>
        <v>6.330865262173796E-2</v>
      </c>
      <c r="DA165" s="63" t="s">
        <v>4749</v>
      </c>
    </row>
    <row r="166" spans="1:105" ht="12" customHeight="1" x14ac:dyDescent="0.25">
      <c r="A166" s="121" t="s">
        <v>55</v>
      </c>
      <c r="B166" s="122"/>
      <c r="C166" s="123">
        <v>8.3038552734963602</v>
      </c>
      <c r="D166" s="123">
        <v>8.2473863763133473</v>
      </c>
      <c r="E166" s="123">
        <v>8.3128158430715864</v>
      </c>
      <c r="F166" s="123">
        <v>8.386970941753102</v>
      </c>
      <c r="G166" s="123">
        <v>8.8692363888460868</v>
      </c>
      <c r="H166" s="123">
        <v>9.0386216302694855</v>
      </c>
      <c r="I166" s="123">
        <v>8.8637706605249882</v>
      </c>
      <c r="J166" s="123">
        <v>8.0005631785185258</v>
      </c>
      <c r="K166" s="123">
        <v>8.4612148747287002</v>
      </c>
      <c r="L166" s="123">
        <v>8.6822403647100987</v>
      </c>
      <c r="M166" s="123">
        <v>9.0026679653351618</v>
      </c>
      <c r="N166" s="123">
        <v>8.8689961719738726</v>
      </c>
      <c r="O166" s="123">
        <v>9.4842266172286678</v>
      </c>
      <c r="P166" s="123">
        <v>9.7239567574362358</v>
      </c>
      <c r="Q166" s="123">
        <v>10.493614623040548</v>
      </c>
      <c r="R166" s="123">
        <v>11.61308196276695</v>
      </c>
      <c r="S166" s="123">
        <v>10.909918745137638</v>
      </c>
      <c r="T166" s="123">
        <v>11.57492044371749</v>
      </c>
      <c r="U166" s="123">
        <v>11.488076524417851</v>
      </c>
      <c r="V166" s="123">
        <v>10.778868259362598</v>
      </c>
      <c r="W166" s="123">
        <v>11.834369287748057</v>
      </c>
      <c r="X166" s="123">
        <v>11.324077985191169</v>
      </c>
      <c r="Y166" s="123">
        <v>11.995565274351099</v>
      </c>
      <c r="DA166" s="130" t="s">
        <v>4750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8.1813993709120965</v>
      </c>
      <c r="E167" s="99">
        <v>9.5376917519298399</v>
      </c>
      <c r="F167" s="99">
        <v>7.5273955874721263</v>
      </c>
      <c r="G167" s="99">
        <v>9.5244181814102724</v>
      </c>
      <c r="H167" s="99">
        <v>8.7271573752504299</v>
      </c>
      <c r="I167" s="99">
        <v>9.279981508958647</v>
      </c>
      <c r="J167" s="99">
        <v>8.3502341703312304</v>
      </c>
      <c r="K167" s="99">
        <v>8.5813797069009627</v>
      </c>
      <c r="L167" s="99">
        <v>8.4978492709296898</v>
      </c>
      <c r="M167" s="99">
        <v>9.1150634520369067</v>
      </c>
      <c r="N167" s="99">
        <v>8.1719088164746481</v>
      </c>
      <c r="O167" s="99">
        <v>8.6432461448921547</v>
      </c>
      <c r="P167" s="99">
        <v>12.72405028628333</v>
      </c>
      <c r="Q167" s="99">
        <v>9.1307595877631638</v>
      </c>
      <c r="R167" s="99">
        <v>10.777025570961023</v>
      </c>
      <c r="S167" s="99">
        <v>11.32524245880756</v>
      </c>
      <c r="T167" s="99">
        <v>11.111278441882588</v>
      </c>
      <c r="U167" s="99">
        <v>11.164640900522533</v>
      </c>
      <c r="V167" s="99">
        <v>10.411342211131815</v>
      </c>
      <c r="W167" s="99">
        <v>11.291240697411499</v>
      </c>
      <c r="X167" s="99">
        <v>11.628911483737548</v>
      </c>
      <c r="Y167" s="99">
        <v>12.498998081142862</v>
      </c>
      <c r="DA167" s="63" t="s">
        <v>4751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8.3543770369721866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12.728953637968571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11.327424472401958</v>
      </c>
      <c r="X168" s="99">
        <v>0</v>
      </c>
      <c r="Y168" s="99">
        <v>0</v>
      </c>
      <c r="DA168" s="63" t="s">
        <v>4752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5.0971461716233364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7.8769923216819286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8.1447479053319558</v>
      </c>
      <c r="X169" s="102">
        <v>0</v>
      </c>
      <c r="Y169" s="102">
        <v>0</v>
      </c>
      <c r="DA169" s="131" t="s">
        <v>4753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3.257230865348852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4.8519613162866424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3.1826765670700037</v>
      </c>
      <c r="X170" s="105">
        <v>0</v>
      </c>
      <c r="Y170" s="105">
        <v>0</v>
      </c>
      <c r="DA170" s="132" t="s">
        <v>4754</v>
      </c>
    </row>
    <row r="171" spans="1:105" ht="12" customHeight="1" x14ac:dyDescent="0.25">
      <c r="A171" s="106" t="s">
        <v>122</v>
      </c>
      <c r="B171" s="101"/>
      <c r="C171" s="102">
        <v>8.3038559784223658</v>
      </c>
      <c r="D171" s="102">
        <v>8.2478029864777156</v>
      </c>
      <c r="E171" s="102">
        <v>8.306834508756614</v>
      </c>
      <c r="F171" s="102">
        <v>8.3902797187783538</v>
      </c>
      <c r="G171" s="102">
        <v>8.8660691001394003</v>
      </c>
      <c r="H171" s="102">
        <v>9.0397195044191712</v>
      </c>
      <c r="I171" s="102">
        <v>8.8601568118017049</v>
      </c>
      <c r="J171" s="102">
        <v>7.9983244207273945</v>
      </c>
      <c r="K171" s="102">
        <v>8.4606813786978456</v>
      </c>
      <c r="L171" s="102">
        <v>8.6830243487791527</v>
      </c>
      <c r="M171" s="102">
        <v>9.0022693445675621</v>
      </c>
      <c r="N171" s="102">
        <v>8.8729914471137423</v>
      </c>
      <c r="O171" s="102">
        <v>9.4888126974381599</v>
      </c>
      <c r="P171" s="102">
        <v>9.7019795161940436</v>
      </c>
      <c r="Q171" s="102">
        <v>10.493781340155978</v>
      </c>
      <c r="R171" s="102">
        <v>11.614673217102251</v>
      </c>
      <c r="S171" s="102">
        <v>10.908656411728515</v>
      </c>
      <c r="T171" s="102">
        <v>11.576699673952291</v>
      </c>
      <c r="U171" s="102">
        <v>11.489814247427024</v>
      </c>
      <c r="V171" s="102">
        <v>10.781245104553786</v>
      </c>
      <c r="W171" s="102">
        <v>11.83846190452695</v>
      </c>
      <c r="X171" s="102">
        <v>11.321555907575997</v>
      </c>
      <c r="Y171" s="102">
        <v>11.992751772655263</v>
      </c>
      <c r="DA171" s="131" t="s">
        <v>4755</v>
      </c>
    </row>
    <row r="172" spans="1:105" ht="12" customHeight="1" x14ac:dyDescent="0.25">
      <c r="A172" s="107" t="s">
        <v>121</v>
      </c>
      <c r="B172" s="104"/>
      <c r="C172" s="105">
        <v>8.3038482664405997</v>
      </c>
      <c r="D172" s="105">
        <v>8.2479589523868331</v>
      </c>
      <c r="E172" s="105">
        <v>8.3068932755048852</v>
      </c>
      <c r="F172" s="105">
        <v>8.3901810321872787</v>
      </c>
      <c r="G172" s="105">
        <v>8.8660425193473635</v>
      </c>
      <c r="H172" s="105">
        <v>9.0397200078971611</v>
      </c>
      <c r="I172" s="105">
        <v>8.8631322127821459</v>
      </c>
      <c r="J172" s="105">
        <v>8.0015859019577125</v>
      </c>
      <c r="K172" s="105">
        <v>8.4619207999517823</v>
      </c>
      <c r="L172" s="105">
        <v>8.6834123365522853</v>
      </c>
      <c r="M172" s="105">
        <v>9.0014095202263427</v>
      </c>
      <c r="N172" s="105">
        <v>8.8711152449731472</v>
      </c>
      <c r="O172" s="105">
        <v>9.4866657560291667</v>
      </c>
      <c r="P172" s="105">
        <v>9.7018871617925075</v>
      </c>
      <c r="Q172" s="105">
        <v>10.497910600840717</v>
      </c>
      <c r="R172" s="105">
        <v>11.617689497334476</v>
      </c>
      <c r="S172" s="105">
        <v>10.909488703473555</v>
      </c>
      <c r="T172" s="105">
        <v>11.575795383917615</v>
      </c>
      <c r="U172" s="105">
        <v>11.487667855516536</v>
      </c>
      <c r="V172" s="105">
        <v>10.779359439157943</v>
      </c>
      <c r="W172" s="105">
        <v>11.837979688837976</v>
      </c>
      <c r="X172" s="105">
        <v>11.323004594661995</v>
      </c>
      <c r="Y172" s="105">
        <v>11.993689785098764</v>
      </c>
      <c r="DA172" s="132" t="s">
        <v>4756</v>
      </c>
    </row>
    <row r="173" spans="1:105" ht="12" customHeight="1" x14ac:dyDescent="0.25">
      <c r="A173" s="108" t="s">
        <v>53</v>
      </c>
      <c r="B173" s="98"/>
      <c r="C173" s="99">
        <v>5.8004130006861248</v>
      </c>
      <c r="D173" s="99">
        <v>5.6431043972655637</v>
      </c>
      <c r="E173" s="99">
        <v>5.4445996611878584</v>
      </c>
      <c r="F173" s="99">
        <v>5.5318151008510048</v>
      </c>
      <c r="G173" s="99">
        <v>5.3313433731258479</v>
      </c>
      <c r="H173" s="99">
        <v>5.6342771875461342</v>
      </c>
      <c r="I173" s="99">
        <v>5.4546727404671458</v>
      </c>
      <c r="J173" s="99">
        <v>4.8819582577645519</v>
      </c>
      <c r="K173" s="99">
        <v>5.204715115322827</v>
      </c>
      <c r="L173" s="99">
        <v>5.2054499680242747</v>
      </c>
      <c r="M173" s="99">
        <v>5.3064404907386598</v>
      </c>
      <c r="N173" s="99">
        <v>5.1942050765901593</v>
      </c>
      <c r="O173" s="99">
        <v>5.8498141454146966</v>
      </c>
      <c r="P173" s="99">
        <v>6.003996788987827</v>
      </c>
      <c r="Q173" s="99">
        <v>6.7818952488113657</v>
      </c>
      <c r="R173" s="99">
        <v>7.8708387904264567</v>
      </c>
      <c r="S173" s="99">
        <v>7.1961543088691773</v>
      </c>
      <c r="T173" s="99">
        <v>7.9495187413157602</v>
      </c>
      <c r="U173" s="99">
        <v>7.9422069289853647</v>
      </c>
      <c r="V173" s="99">
        <v>7.4154506379245309</v>
      </c>
      <c r="W173" s="99">
        <v>8.5395166097091835</v>
      </c>
      <c r="X173" s="99">
        <v>8.2129071724535816</v>
      </c>
      <c r="Y173" s="99">
        <v>8.7680467500919903</v>
      </c>
      <c r="DA173" s="63" t="s">
        <v>4757</v>
      </c>
    </row>
    <row r="174" spans="1:105" ht="12" customHeight="1" x14ac:dyDescent="0.25">
      <c r="A174" s="115" t="s">
        <v>52</v>
      </c>
      <c r="B174" s="33"/>
      <c r="C174" s="110">
        <v>2.5034352657544767</v>
      </c>
      <c r="D174" s="110">
        <v>2.604854555121269</v>
      </c>
      <c r="E174" s="110">
        <v>2.8622936143170263</v>
      </c>
      <c r="F174" s="110">
        <v>2.8583659313362748</v>
      </c>
      <c r="G174" s="110">
        <v>3.5346991462215183</v>
      </c>
      <c r="H174" s="110">
        <v>3.4054428203510265</v>
      </c>
      <c r="I174" s="110">
        <v>3.4084594723150001</v>
      </c>
      <c r="J174" s="110">
        <v>3.119627644193161</v>
      </c>
      <c r="K174" s="110">
        <v>3.257205684628953</v>
      </c>
      <c r="L174" s="110">
        <v>3.4779623685280119</v>
      </c>
      <c r="M174" s="110">
        <v>3.6949690294876825</v>
      </c>
      <c r="N174" s="110">
        <v>3.6769101683829892</v>
      </c>
      <c r="O174" s="110">
        <v>3.6368516106144702</v>
      </c>
      <c r="P174" s="110">
        <v>3.6978903728046806</v>
      </c>
      <c r="Q174" s="110">
        <v>3.7160153520293489</v>
      </c>
      <c r="R174" s="110">
        <v>3.746850706908019</v>
      </c>
      <c r="S174" s="110">
        <v>3.7133343946043791</v>
      </c>
      <c r="T174" s="110">
        <v>3.6262766426018547</v>
      </c>
      <c r="U174" s="110">
        <v>3.545460926531173</v>
      </c>
      <c r="V174" s="110">
        <v>3.3639088012334115</v>
      </c>
      <c r="W174" s="110">
        <v>3.2984630791287892</v>
      </c>
      <c r="X174" s="110">
        <v>3.1100974222084146</v>
      </c>
      <c r="Y174" s="110">
        <v>3.2256430350067715</v>
      </c>
      <c r="DA174" s="60" t="s">
        <v>4758</v>
      </c>
    </row>
    <row r="175" spans="1:105" ht="12" customHeight="1" x14ac:dyDescent="0.25">
      <c r="A175" s="121" t="s">
        <v>54</v>
      </c>
      <c r="B175" s="122"/>
      <c r="C175" s="123">
        <v>1.36780044613327</v>
      </c>
      <c r="D175" s="123">
        <v>1.3901536656010962</v>
      </c>
      <c r="E175" s="123">
        <v>1.442750321287414</v>
      </c>
      <c r="F175" s="123">
        <v>1.5080563050835889</v>
      </c>
      <c r="G175" s="123">
        <v>1.6071918740911297</v>
      </c>
      <c r="H175" s="123">
        <v>1.6556176793550437</v>
      </c>
      <c r="I175" s="123">
        <v>1.6290863720567876</v>
      </c>
      <c r="J175" s="123">
        <v>1.5129716558519373</v>
      </c>
      <c r="K175" s="123">
        <v>1.6768595690267938</v>
      </c>
      <c r="L175" s="123">
        <v>1.8595181865022257</v>
      </c>
      <c r="M175" s="123">
        <v>1.873970160049407</v>
      </c>
      <c r="N175" s="123">
        <v>1.9056085162532657</v>
      </c>
      <c r="O175" s="123">
        <v>2.0642771402380378</v>
      </c>
      <c r="P175" s="123">
        <v>2.1045688841842218</v>
      </c>
      <c r="Q175" s="123">
        <v>2.2835227117186419</v>
      </c>
      <c r="R175" s="123">
        <v>2.3379728901276069</v>
      </c>
      <c r="S175" s="123">
        <v>2.5475362600034832</v>
      </c>
      <c r="T175" s="123">
        <v>2.6854437146600354</v>
      </c>
      <c r="U175" s="123">
        <v>2.7153636225607731</v>
      </c>
      <c r="V175" s="123">
        <v>2.6795902950218133</v>
      </c>
      <c r="W175" s="123">
        <v>2.73835759469836</v>
      </c>
      <c r="X175" s="123">
        <v>2.6422347734714631</v>
      </c>
      <c r="Y175" s="123">
        <v>2.7544426304796095</v>
      </c>
      <c r="DA175" s="130" t="s">
        <v>4759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X176" s="99">
        <v>0</v>
      </c>
      <c r="Y176" s="99">
        <v>0</v>
      </c>
      <c r="DA176" s="63" t="s">
        <v>4760</v>
      </c>
    </row>
    <row r="177" spans="1:105" ht="12" customHeight="1" x14ac:dyDescent="0.25">
      <c r="A177" s="109" t="s">
        <v>120</v>
      </c>
      <c r="B177" s="33"/>
      <c r="C177" s="110">
        <v>1.36780044613327</v>
      </c>
      <c r="D177" s="110">
        <v>1.3901536656010962</v>
      </c>
      <c r="E177" s="110">
        <v>1.442750321287414</v>
      </c>
      <c r="F177" s="110">
        <v>1.5080563050835889</v>
      </c>
      <c r="G177" s="110">
        <v>1.6071918740911297</v>
      </c>
      <c r="H177" s="110">
        <v>1.6556176793550437</v>
      </c>
      <c r="I177" s="110">
        <v>1.6290863720567876</v>
      </c>
      <c r="J177" s="110">
        <v>1.5129716558519373</v>
      </c>
      <c r="K177" s="110">
        <v>1.6768595690267938</v>
      </c>
      <c r="L177" s="110">
        <v>1.8595181865022257</v>
      </c>
      <c r="M177" s="110">
        <v>1.873970160049407</v>
      </c>
      <c r="N177" s="110">
        <v>1.9056085162532657</v>
      </c>
      <c r="O177" s="110">
        <v>2.0642771402380378</v>
      </c>
      <c r="P177" s="110">
        <v>2.1045688841842218</v>
      </c>
      <c r="Q177" s="110">
        <v>2.2835227117186419</v>
      </c>
      <c r="R177" s="110">
        <v>2.3379728901276069</v>
      </c>
      <c r="S177" s="110">
        <v>2.5475362600034832</v>
      </c>
      <c r="T177" s="110">
        <v>2.6854437146600354</v>
      </c>
      <c r="U177" s="110">
        <v>2.7153636225607731</v>
      </c>
      <c r="V177" s="110">
        <v>2.6795902950218133</v>
      </c>
      <c r="W177" s="110">
        <v>2.73835759469836</v>
      </c>
      <c r="X177" s="110">
        <v>2.6422347734714631</v>
      </c>
      <c r="Y177" s="110">
        <v>2.7544426304796095</v>
      </c>
      <c r="DA177" s="60" t="s">
        <v>4761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0</v>
      </c>
      <c r="M3" s="118">
        <f t="shared" si="0"/>
        <v>0</v>
      </c>
      <c r="N3" s="118">
        <f t="shared" si="0"/>
        <v>0</v>
      </c>
      <c r="O3" s="118">
        <f t="shared" si="0"/>
        <v>0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4763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0</v>
      </c>
      <c r="M4" s="123">
        <f t="shared" si="3"/>
        <v>0</v>
      </c>
      <c r="N4" s="123">
        <f t="shared" si="3"/>
        <v>0</v>
      </c>
      <c r="O4" s="123">
        <f t="shared" si="3"/>
        <v>0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4764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0</v>
      </c>
      <c r="M5" s="99">
        <v>0</v>
      </c>
      <c r="N5" s="99">
        <v>0</v>
      </c>
      <c r="O5" s="99">
        <v>0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X5" s="99">
        <v>0</v>
      </c>
      <c r="Y5" s="99">
        <v>0</v>
      </c>
      <c r="DA5" s="63" t="s">
        <v>4765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4766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4767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4768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0</v>
      </c>
      <c r="M9" s="123">
        <v>0</v>
      </c>
      <c r="N9" s="123">
        <v>0</v>
      </c>
      <c r="O9" s="123">
        <v>0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X9" s="123">
        <v>0</v>
      </c>
      <c r="Y9" s="123">
        <v>0</v>
      </c>
      <c r="DA9" s="130" t="s">
        <v>4769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0</v>
      </c>
      <c r="M10" s="99">
        <v>0</v>
      </c>
      <c r="N10" s="99">
        <v>0</v>
      </c>
      <c r="O10" s="99">
        <v>0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X10" s="99">
        <v>0</v>
      </c>
      <c r="Y10" s="99">
        <v>0</v>
      </c>
      <c r="DA10" s="63" t="s">
        <v>4770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4771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4772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4773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4774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4775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4776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4777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4778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X19" s="123">
        <v>0</v>
      </c>
      <c r="Y19" s="123">
        <v>0</v>
      </c>
      <c r="DA19" s="130" t="s">
        <v>4779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4780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X21" s="99">
        <v>0</v>
      </c>
      <c r="Y21" s="99">
        <v>0</v>
      </c>
      <c r="DA21" s="63" t="s">
        <v>4781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4782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51.1798954821707</v>
      </c>
      <c r="E24" s="118">
        <f t="shared" si="7"/>
        <v>59.452830960796511</v>
      </c>
      <c r="F24" s="118">
        <f t="shared" si="7"/>
        <v>44.374239685503468</v>
      </c>
      <c r="G24" s="118">
        <f t="shared" si="7"/>
        <v>57.461737978843139</v>
      </c>
      <c r="H24" s="118">
        <f t="shared" si="7"/>
        <v>50.257626188904752</v>
      </c>
      <c r="I24" s="118">
        <f t="shared" si="7"/>
        <v>51.4291407163836</v>
      </c>
      <c r="J24" s="118">
        <f t="shared" si="7"/>
        <v>46.986909386998242</v>
      </c>
      <c r="K24" s="118">
        <f t="shared" si="7"/>
        <v>45.742231344311108</v>
      </c>
      <c r="L24" s="118">
        <f t="shared" si="7"/>
        <v>0</v>
      </c>
      <c r="M24" s="118">
        <f t="shared" si="7"/>
        <v>0</v>
      </c>
      <c r="N24" s="118">
        <f t="shared" si="7"/>
        <v>43.353968315888963</v>
      </c>
      <c r="O24" s="118">
        <f t="shared" si="7"/>
        <v>37.347050035403377</v>
      </c>
      <c r="P24" s="118">
        <f t="shared" si="7"/>
        <v>46.423858624809014</v>
      </c>
      <c r="Q24" s="118">
        <f t="shared" si="7"/>
        <v>0</v>
      </c>
      <c r="R24" s="118">
        <f t="shared" ref="R24:V24" si="8">R25+R28+R30+R39</f>
        <v>31.803845610228585</v>
      </c>
      <c r="S24" s="118">
        <f t="shared" si="8"/>
        <v>31.65960048214037</v>
      </c>
      <c r="T24" s="118">
        <f t="shared" si="8"/>
        <v>29.629205918644764</v>
      </c>
      <c r="U24" s="118">
        <f t="shared" si="8"/>
        <v>28.616181963549195</v>
      </c>
      <c r="V24" s="118">
        <f t="shared" si="8"/>
        <v>27.248611759280585</v>
      </c>
      <c r="W24" s="118">
        <f t="shared" ref="W24:Y24" si="9">W25+W28+W30+W39</f>
        <v>24.691630560725706</v>
      </c>
      <c r="X24" s="118">
        <f t="shared" si="9"/>
        <v>21.225609847976678</v>
      </c>
      <c r="Y24" s="118">
        <f t="shared" si="9"/>
        <v>17.79437958730372</v>
      </c>
      <c r="DA24" s="129" t="s">
        <v>4783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51.162790971968271</v>
      </c>
      <c r="E25" s="123">
        <f t="shared" si="10"/>
        <v>59.425357282497828</v>
      </c>
      <c r="F25" s="123">
        <f t="shared" si="10"/>
        <v>44.374239685503468</v>
      </c>
      <c r="G25" s="123">
        <f t="shared" si="10"/>
        <v>57.461737978843139</v>
      </c>
      <c r="H25" s="123">
        <f t="shared" si="10"/>
        <v>50.257626188904752</v>
      </c>
      <c r="I25" s="123">
        <f t="shared" si="10"/>
        <v>51.4291407163836</v>
      </c>
      <c r="J25" s="123">
        <f t="shared" si="10"/>
        <v>46.986909386998242</v>
      </c>
      <c r="K25" s="123">
        <f t="shared" si="10"/>
        <v>45.742231344311108</v>
      </c>
      <c r="L25" s="123">
        <f t="shared" si="10"/>
        <v>0</v>
      </c>
      <c r="M25" s="123">
        <f t="shared" si="10"/>
        <v>0</v>
      </c>
      <c r="N25" s="123">
        <f t="shared" si="10"/>
        <v>43.353968315888963</v>
      </c>
      <c r="O25" s="123">
        <f t="shared" si="10"/>
        <v>37.347050035403377</v>
      </c>
      <c r="P25" s="123">
        <f t="shared" si="10"/>
        <v>46.403995895888848</v>
      </c>
      <c r="Q25" s="123">
        <f t="shared" si="10"/>
        <v>0</v>
      </c>
      <c r="R25" s="123">
        <f t="shared" ref="R25:V25" si="11">SUM(R26:R27)</f>
        <v>31.803845610228585</v>
      </c>
      <c r="S25" s="123">
        <f t="shared" si="11"/>
        <v>31.65960048214037</v>
      </c>
      <c r="T25" s="123">
        <f t="shared" si="11"/>
        <v>29.629205918644764</v>
      </c>
      <c r="U25" s="123">
        <f t="shared" si="11"/>
        <v>28.616181963549195</v>
      </c>
      <c r="V25" s="123">
        <f t="shared" si="11"/>
        <v>27.248611759280585</v>
      </c>
      <c r="W25" s="123">
        <f t="shared" ref="W25:Y25" si="12">SUM(W26:W27)</f>
        <v>24.691630560725706</v>
      </c>
      <c r="X25" s="123">
        <f t="shared" si="12"/>
        <v>21.225609847976678</v>
      </c>
      <c r="Y25" s="123">
        <f t="shared" si="12"/>
        <v>17.79437958730372</v>
      </c>
      <c r="DA25" s="130" t="s">
        <v>4784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51.162790971968271</v>
      </c>
      <c r="E26" s="99">
        <v>59.425357282497828</v>
      </c>
      <c r="F26" s="99">
        <v>44.374239685503468</v>
      </c>
      <c r="G26" s="99">
        <v>57.461737978843139</v>
      </c>
      <c r="H26" s="99">
        <v>50.257626188904752</v>
      </c>
      <c r="I26" s="99">
        <v>51.4291407163836</v>
      </c>
      <c r="J26" s="99">
        <v>46.986909386998242</v>
      </c>
      <c r="K26" s="99">
        <v>45.742231344311108</v>
      </c>
      <c r="L26" s="99">
        <v>0</v>
      </c>
      <c r="M26" s="99">
        <v>0</v>
      </c>
      <c r="N26" s="99">
        <v>43.353968315888963</v>
      </c>
      <c r="O26" s="99">
        <v>37.347050035403377</v>
      </c>
      <c r="P26" s="99">
        <v>46.403995895888848</v>
      </c>
      <c r="Q26" s="99">
        <v>0</v>
      </c>
      <c r="R26" s="99">
        <v>31.803845610228585</v>
      </c>
      <c r="S26" s="99">
        <v>31.65960048214037</v>
      </c>
      <c r="T26" s="99">
        <v>29.629205918644764</v>
      </c>
      <c r="U26" s="99">
        <v>28.616181963549195</v>
      </c>
      <c r="V26" s="99">
        <v>27.248611759280585</v>
      </c>
      <c r="W26" s="99">
        <v>24.691630560725706</v>
      </c>
      <c r="X26" s="99">
        <v>21.225609847976678</v>
      </c>
      <c r="Y26" s="99">
        <v>17.79437958730372</v>
      </c>
      <c r="DA26" s="63" t="s">
        <v>4785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4786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4787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4788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1.7104510202430531E-2</v>
      </c>
      <c r="E30" s="123">
        <v>2.7473678298685991E-2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1.9862728920167105E-2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X30" s="123">
        <v>0</v>
      </c>
      <c r="Y30" s="123">
        <v>0</v>
      </c>
      <c r="DA30" s="130" t="s">
        <v>4789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2.5998855507694407</v>
      </c>
      <c r="E31" s="99">
        <v>3.0221046128554585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3.555428476709912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X31" s="99">
        <v>0</v>
      </c>
      <c r="Y31" s="99">
        <v>0</v>
      </c>
      <c r="DA31" s="63" t="s">
        <v>4790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4791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4792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4793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4794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4795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4796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4797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0</v>
      </c>
      <c r="L39" s="123">
        <v>0</v>
      </c>
      <c r="M39" s="123">
        <v>0</v>
      </c>
      <c r="N39" s="123">
        <v>0</v>
      </c>
      <c r="O39" s="123">
        <v>0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0</v>
      </c>
      <c r="W39" s="123">
        <v>0</v>
      </c>
      <c r="X39" s="123">
        <v>0</v>
      </c>
      <c r="Y39" s="123">
        <v>0</v>
      </c>
      <c r="DA39" s="130" t="s">
        <v>4798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</v>
      </c>
      <c r="L40" s="99">
        <v>0</v>
      </c>
      <c r="M40" s="99">
        <v>0</v>
      </c>
      <c r="N40" s="99">
        <v>0</v>
      </c>
      <c r="O40" s="99">
        <v>0</v>
      </c>
      <c r="P40" s="99">
        <v>0</v>
      </c>
      <c r="Q40" s="99">
        <v>0</v>
      </c>
      <c r="R40" s="99">
        <v>0</v>
      </c>
      <c r="S40" s="99">
        <v>0</v>
      </c>
      <c r="T40" s="99">
        <v>0</v>
      </c>
      <c r="U40" s="99">
        <v>0</v>
      </c>
      <c r="V40" s="99">
        <v>0</v>
      </c>
      <c r="W40" s="99">
        <v>0</v>
      </c>
      <c r="X40" s="99">
        <v>0</v>
      </c>
      <c r="Y40" s="99">
        <v>0</v>
      </c>
      <c r="DA40" s="63" t="s">
        <v>4799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4800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69.728164015313823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82.001804221987157</v>
      </c>
      <c r="H43" s="118">
        <f t="shared" si="14"/>
        <v>64.184150444251401</v>
      </c>
      <c r="I43" s="118">
        <f t="shared" si="14"/>
        <v>61.65036999767738</v>
      </c>
      <c r="J43" s="118">
        <f t="shared" si="14"/>
        <v>60.497868373889169</v>
      </c>
      <c r="K43" s="118">
        <f t="shared" si="14"/>
        <v>61.089728466080999</v>
      </c>
      <c r="L43" s="118">
        <f t="shared" si="14"/>
        <v>63.221847066195309</v>
      </c>
      <c r="M43" s="118">
        <f t="shared" si="14"/>
        <v>58.667427197117306</v>
      </c>
      <c r="N43" s="118">
        <f t="shared" si="14"/>
        <v>60.193718245206433</v>
      </c>
      <c r="O43" s="118">
        <f t="shared" si="14"/>
        <v>57.240841220185956</v>
      </c>
      <c r="P43" s="118">
        <f t="shared" si="14"/>
        <v>47.423801988926286</v>
      </c>
      <c r="Q43" s="118">
        <f t="shared" si="14"/>
        <v>45.391474576129809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33.476060772862674</v>
      </c>
      <c r="U43" s="118">
        <f t="shared" si="15"/>
        <v>30.661414908817342</v>
      </c>
      <c r="V43" s="118">
        <f t="shared" si="15"/>
        <v>29.825361741629191</v>
      </c>
      <c r="W43" s="118">
        <f t="shared" ref="W43:Y43" si="16">W44+W47+W49+W58</f>
        <v>29.339314855913216</v>
      </c>
      <c r="X43" s="118">
        <f t="shared" si="16"/>
        <v>0</v>
      </c>
      <c r="Y43" s="118">
        <f t="shared" si="16"/>
        <v>0</v>
      </c>
      <c r="DA43" s="129" t="s">
        <v>4801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66.648206620066148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77.918552279464919</v>
      </c>
      <c r="H44" s="123">
        <f t="shared" si="17"/>
        <v>63.691652434377524</v>
      </c>
      <c r="I44" s="123">
        <f t="shared" si="17"/>
        <v>57.849825946780534</v>
      </c>
      <c r="J44" s="123">
        <f t="shared" si="17"/>
        <v>56.591996845785566</v>
      </c>
      <c r="K44" s="123">
        <f t="shared" si="17"/>
        <v>56.984163172480017</v>
      </c>
      <c r="L44" s="123">
        <f t="shared" si="17"/>
        <v>59.73135851555579</v>
      </c>
      <c r="M44" s="123">
        <f t="shared" si="17"/>
        <v>55.049799889923484</v>
      </c>
      <c r="N44" s="123">
        <f t="shared" si="17"/>
        <v>56.5915518943672</v>
      </c>
      <c r="O44" s="123">
        <f t="shared" si="17"/>
        <v>53.41119372083584</v>
      </c>
      <c r="P44" s="123">
        <f t="shared" si="17"/>
        <v>44.60366338043012</v>
      </c>
      <c r="Q44" s="123">
        <f t="shared" si="17"/>
        <v>42.495098153297562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31.907325468793061</v>
      </c>
      <c r="U44" s="123">
        <f t="shared" si="18"/>
        <v>29.814701966888492</v>
      </c>
      <c r="V44" s="123">
        <f t="shared" si="18"/>
        <v>29.21131970546752</v>
      </c>
      <c r="W44" s="123">
        <f t="shared" ref="W44:Y44" si="19">SUM(W45:W46)</f>
        <v>28.718863569390333</v>
      </c>
      <c r="X44" s="123">
        <f t="shared" si="19"/>
        <v>0</v>
      </c>
      <c r="Y44" s="123">
        <f t="shared" si="19"/>
        <v>0</v>
      </c>
      <c r="DA44" s="130" t="s">
        <v>4802</v>
      </c>
    </row>
    <row r="45" spans="1:105" ht="12" customHeight="1" x14ac:dyDescent="0.25">
      <c r="A45" s="97" t="s">
        <v>211</v>
      </c>
      <c r="B45" s="98"/>
      <c r="C45" s="99">
        <v>66.648206620066148</v>
      </c>
      <c r="D45" s="99">
        <v>0</v>
      </c>
      <c r="E45" s="99">
        <v>0</v>
      </c>
      <c r="F45" s="99">
        <v>0</v>
      </c>
      <c r="G45" s="99">
        <v>77.918552279464919</v>
      </c>
      <c r="H45" s="99">
        <v>63.691652434377524</v>
      </c>
      <c r="I45" s="99">
        <v>57.849825946780534</v>
      </c>
      <c r="J45" s="99">
        <v>56.591996845785566</v>
      </c>
      <c r="K45" s="99">
        <v>56.984163172480017</v>
      </c>
      <c r="L45" s="99">
        <v>59.73135851555579</v>
      </c>
      <c r="M45" s="99">
        <v>55.049799889923484</v>
      </c>
      <c r="N45" s="99">
        <v>56.5915518943672</v>
      </c>
      <c r="O45" s="99">
        <v>53.41119372083584</v>
      </c>
      <c r="P45" s="99">
        <v>44.60366338043012</v>
      </c>
      <c r="Q45" s="99">
        <v>42.495098153297562</v>
      </c>
      <c r="R45" s="99">
        <v>0</v>
      </c>
      <c r="S45" s="99">
        <v>0</v>
      </c>
      <c r="T45" s="99">
        <v>31.907325468793061</v>
      </c>
      <c r="U45" s="99">
        <v>29.814701966888492</v>
      </c>
      <c r="V45" s="99">
        <v>29.21131970546752</v>
      </c>
      <c r="W45" s="99">
        <v>28.718863569390333</v>
      </c>
      <c r="X45" s="99">
        <v>0</v>
      </c>
      <c r="Y45" s="99">
        <v>0</v>
      </c>
      <c r="DA45" s="63" t="s">
        <v>4803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4804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4805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4806</v>
      </c>
    </row>
    <row r="49" spans="1:105" ht="12" customHeight="1" x14ac:dyDescent="0.25">
      <c r="A49" s="121" t="s">
        <v>55</v>
      </c>
      <c r="B49" s="122"/>
      <c r="C49" s="123">
        <v>3.07995739524767</v>
      </c>
      <c r="D49" s="123">
        <v>0</v>
      </c>
      <c r="E49" s="123">
        <v>0</v>
      </c>
      <c r="F49" s="123">
        <v>0</v>
      </c>
      <c r="G49" s="123">
        <v>4.0832519425222404</v>
      </c>
      <c r="H49" s="123">
        <v>0.49249800987387088</v>
      </c>
      <c r="I49" s="123">
        <v>3.8005440508968467</v>
      </c>
      <c r="J49" s="123">
        <v>3.9058715281036043</v>
      </c>
      <c r="K49" s="123">
        <v>4.105565293600983</v>
      </c>
      <c r="L49" s="123">
        <v>3.4904885506395167</v>
      </c>
      <c r="M49" s="123">
        <v>3.6176273071938243</v>
      </c>
      <c r="N49" s="123">
        <v>3.6021663508392319</v>
      </c>
      <c r="O49" s="123">
        <v>3.8296474993501133</v>
      </c>
      <c r="P49" s="123">
        <v>2.8201386084961624</v>
      </c>
      <c r="Q49" s="123">
        <v>2.8963764228322471</v>
      </c>
      <c r="R49" s="123">
        <v>0</v>
      </c>
      <c r="S49" s="123">
        <v>0</v>
      </c>
      <c r="T49" s="123">
        <v>1.5687353040696153</v>
      </c>
      <c r="U49" s="123">
        <v>0.84671294192885127</v>
      </c>
      <c r="V49" s="123">
        <v>0.61404203616166975</v>
      </c>
      <c r="W49" s="123">
        <v>0.6204512865228845</v>
      </c>
      <c r="X49" s="123">
        <v>0</v>
      </c>
      <c r="Y49" s="123">
        <v>0</v>
      </c>
      <c r="DA49" s="130" t="s">
        <v>4807</v>
      </c>
    </row>
    <row r="50" spans="1:105" ht="12" customHeight="1" x14ac:dyDescent="0.25">
      <c r="A50" s="97" t="s">
        <v>138</v>
      </c>
      <c r="B50" s="98"/>
      <c r="C50" s="99">
        <v>4.3544225243156713</v>
      </c>
      <c r="D50" s="99">
        <v>0</v>
      </c>
      <c r="E50" s="99">
        <v>0</v>
      </c>
      <c r="F50" s="99">
        <v>0</v>
      </c>
      <c r="G50" s="99">
        <v>5.1427433277425836</v>
      </c>
      <c r="H50" s="99">
        <v>4.3503990872191931</v>
      </c>
      <c r="I50" s="99">
        <v>4.112011737301227</v>
      </c>
      <c r="J50" s="99">
        <v>3.9058715281036043</v>
      </c>
      <c r="K50" s="99">
        <v>4.105565293600983</v>
      </c>
      <c r="L50" s="99">
        <v>3.5389177340245457</v>
      </c>
      <c r="M50" s="99">
        <v>3.7889447262865645</v>
      </c>
      <c r="N50" s="99">
        <v>3.7452400552997345</v>
      </c>
      <c r="O50" s="99">
        <v>4.0144985635709416</v>
      </c>
      <c r="P50" s="99">
        <v>3.8166849976124224</v>
      </c>
      <c r="Q50" s="99">
        <v>4.063363039798638</v>
      </c>
      <c r="R50" s="99">
        <v>0</v>
      </c>
      <c r="S50" s="99">
        <v>0</v>
      </c>
      <c r="T50" s="99">
        <v>3.5463431076041836</v>
      </c>
      <c r="U50" s="99">
        <v>3.7405846280702963</v>
      </c>
      <c r="V50" s="99">
        <v>4.0722626468831784</v>
      </c>
      <c r="W50" s="99">
        <v>2.8757424708679729</v>
      </c>
      <c r="X50" s="99">
        <v>0</v>
      </c>
      <c r="Y50" s="99">
        <v>0</v>
      </c>
      <c r="DA50" s="63" t="s">
        <v>4808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3.0939610876347574</v>
      </c>
      <c r="H51" s="99">
        <v>0</v>
      </c>
      <c r="I51" s="99">
        <v>2.5309563056476851</v>
      </c>
      <c r="J51" s="99">
        <v>0</v>
      </c>
      <c r="K51" s="99">
        <v>0</v>
      </c>
      <c r="L51" s="99">
        <v>0</v>
      </c>
      <c r="M51" s="99">
        <v>2.2328764225815019</v>
      </c>
      <c r="N51" s="99">
        <v>2.1923888616838019</v>
      </c>
      <c r="O51" s="99">
        <v>2.4745067334898563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2.800168586043295</v>
      </c>
      <c r="W51" s="99">
        <v>0</v>
      </c>
      <c r="X51" s="99">
        <v>0</v>
      </c>
      <c r="Y51" s="99">
        <v>0</v>
      </c>
      <c r="DA51" s="63" t="s">
        <v>4809</v>
      </c>
    </row>
    <row r="52" spans="1:105" ht="12" customHeight="1" x14ac:dyDescent="0.25">
      <c r="A52" s="100" t="s">
        <v>211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3.0939610876347574</v>
      </c>
      <c r="H52" s="102">
        <v>0</v>
      </c>
      <c r="I52" s="102">
        <v>2.5309563056476851</v>
      </c>
      <c r="J52" s="102">
        <v>0</v>
      </c>
      <c r="K52" s="102">
        <v>0</v>
      </c>
      <c r="L52" s="102">
        <v>0</v>
      </c>
      <c r="M52" s="102">
        <v>2.2328764225815019</v>
      </c>
      <c r="N52" s="102">
        <v>2.1923888616838019</v>
      </c>
      <c r="O52" s="102">
        <v>2.4745067334898563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2.800168586043295</v>
      </c>
      <c r="W52" s="102">
        <v>0</v>
      </c>
      <c r="X52" s="102">
        <v>0</v>
      </c>
      <c r="Y52" s="102">
        <v>0</v>
      </c>
      <c r="DA52" s="131" t="s">
        <v>4810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4811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4812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4813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4814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4815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X58" s="123">
        <v>0</v>
      </c>
      <c r="Y58" s="123">
        <v>0</v>
      </c>
      <c r="DA58" s="130" t="s">
        <v>4816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4817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4818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52.711494922334481</v>
      </c>
      <c r="D62" s="118">
        <f t="shared" si="21"/>
        <v>0</v>
      </c>
      <c r="E62" s="118">
        <f t="shared" si="21"/>
        <v>0</v>
      </c>
      <c r="F62" s="118">
        <f t="shared" si="21"/>
        <v>0</v>
      </c>
      <c r="G62" s="118">
        <f t="shared" si="21"/>
        <v>0</v>
      </c>
      <c r="H62" s="118">
        <f t="shared" si="21"/>
        <v>35.633811952715696</v>
      </c>
      <c r="I62" s="118">
        <f t="shared" si="21"/>
        <v>31.225560649980007</v>
      </c>
      <c r="J62" s="118">
        <f t="shared" si="21"/>
        <v>22.746453070131391</v>
      </c>
      <c r="K62" s="118">
        <f t="shared" si="21"/>
        <v>28.704061418816895</v>
      </c>
      <c r="L62" s="118">
        <f t="shared" si="21"/>
        <v>33.247268292825879</v>
      </c>
      <c r="M62" s="118">
        <f t="shared" si="21"/>
        <v>0</v>
      </c>
      <c r="N62" s="118">
        <f t="shared" si="21"/>
        <v>0</v>
      </c>
      <c r="O62" s="118">
        <f t="shared" si="21"/>
        <v>18.791550154151903</v>
      </c>
      <c r="P62" s="118">
        <f t="shared" si="21"/>
        <v>14.886678433235019</v>
      </c>
      <c r="Q62" s="118">
        <f t="shared" si="21"/>
        <v>12.375196408848721</v>
      </c>
      <c r="R62" s="118">
        <f t="shared" ref="R62:V62" si="22">R63+R66+R68+R77</f>
        <v>0</v>
      </c>
      <c r="S62" s="118">
        <f t="shared" si="22"/>
        <v>0</v>
      </c>
      <c r="T62" s="118">
        <f t="shared" si="22"/>
        <v>0</v>
      </c>
      <c r="U62" s="118">
        <f t="shared" si="22"/>
        <v>0</v>
      </c>
      <c r="V62" s="118">
        <f t="shared" si="22"/>
        <v>0</v>
      </c>
      <c r="W62" s="118">
        <f t="shared" ref="W62:Y62" si="23">W63+W66+W68+W77</f>
        <v>0</v>
      </c>
      <c r="X62" s="118">
        <f t="shared" si="23"/>
        <v>18.028007563617667</v>
      </c>
      <c r="Y62" s="118">
        <f t="shared" si="23"/>
        <v>17.67776867338268</v>
      </c>
      <c r="DA62" s="129" t="s">
        <v>4819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49.552459455380841</v>
      </c>
      <c r="D63" s="123">
        <f t="shared" si="24"/>
        <v>0</v>
      </c>
      <c r="E63" s="123">
        <f t="shared" si="24"/>
        <v>0</v>
      </c>
      <c r="F63" s="123">
        <f t="shared" si="24"/>
        <v>0</v>
      </c>
      <c r="G63" s="123">
        <f t="shared" si="24"/>
        <v>0</v>
      </c>
      <c r="H63" s="123">
        <f t="shared" si="24"/>
        <v>34.460273375427647</v>
      </c>
      <c r="I63" s="123">
        <f t="shared" si="24"/>
        <v>29.035522133758644</v>
      </c>
      <c r="J63" s="123">
        <f t="shared" si="24"/>
        <v>21.213260812016042</v>
      </c>
      <c r="K63" s="123">
        <f t="shared" si="24"/>
        <v>26.69682398837417</v>
      </c>
      <c r="L63" s="123">
        <f t="shared" si="24"/>
        <v>31.238402623025724</v>
      </c>
      <c r="M63" s="123">
        <f t="shared" si="24"/>
        <v>0</v>
      </c>
      <c r="N63" s="123">
        <f t="shared" si="24"/>
        <v>0</v>
      </c>
      <c r="O63" s="123">
        <f t="shared" si="24"/>
        <v>17.767555674866596</v>
      </c>
      <c r="P63" s="123">
        <f t="shared" si="24"/>
        <v>13.817183355183097</v>
      </c>
      <c r="Q63" s="123">
        <f t="shared" si="24"/>
        <v>11.808259479155859</v>
      </c>
      <c r="R63" s="123">
        <f t="shared" ref="R63:V63" si="25">SUM(R64:R65)</f>
        <v>0</v>
      </c>
      <c r="S63" s="123">
        <f t="shared" si="25"/>
        <v>0</v>
      </c>
      <c r="T63" s="123">
        <f t="shared" si="25"/>
        <v>0</v>
      </c>
      <c r="U63" s="123">
        <f t="shared" si="25"/>
        <v>0</v>
      </c>
      <c r="V63" s="123">
        <f t="shared" si="25"/>
        <v>0</v>
      </c>
      <c r="W63" s="123">
        <f t="shared" ref="W63:Y63" si="26">SUM(W64:W65)</f>
        <v>0</v>
      </c>
      <c r="X63" s="123">
        <f t="shared" si="26"/>
        <v>14.910206069422111</v>
      </c>
      <c r="Y63" s="123">
        <f t="shared" si="26"/>
        <v>14.338205749667413</v>
      </c>
      <c r="DA63" s="130" t="s">
        <v>4820</v>
      </c>
    </row>
    <row r="64" spans="1:105" ht="12" customHeight="1" x14ac:dyDescent="0.25">
      <c r="A64" s="97" t="s">
        <v>212</v>
      </c>
      <c r="B64" s="98"/>
      <c r="C64" s="99">
        <v>49.552459455380841</v>
      </c>
      <c r="D64" s="99">
        <v>0</v>
      </c>
      <c r="E64" s="99">
        <v>0</v>
      </c>
      <c r="F64" s="99">
        <v>0</v>
      </c>
      <c r="G64" s="99">
        <v>0</v>
      </c>
      <c r="H64" s="99">
        <v>34.460273375427647</v>
      </c>
      <c r="I64" s="99">
        <v>29.035522133758644</v>
      </c>
      <c r="J64" s="99">
        <v>21.213260812016042</v>
      </c>
      <c r="K64" s="99">
        <v>26.69682398837417</v>
      </c>
      <c r="L64" s="99">
        <v>31.238402623025724</v>
      </c>
      <c r="M64" s="99">
        <v>0</v>
      </c>
      <c r="N64" s="99">
        <v>0</v>
      </c>
      <c r="O64" s="99">
        <v>17.767555674866596</v>
      </c>
      <c r="P64" s="99">
        <v>13.817183355183097</v>
      </c>
      <c r="Q64" s="99">
        <v>11.808259479155859</v>
      </c>
      <c r="R64" s="99">
        <v>0</v>
      </c>
      <c r="S64" s="99">
        <v>0</v>
      </c>
      <c r="T64" s="99">
        <v>0</v>
      </c>
      <c r="U64" s="99">
        <v>0</v>
      </c>
      <c r="V64" s="99">
        <v>0</v>
      </c>
      <c r="W64" s="99">
        <v>0</v>
      </c>
      <c r="X64" s="99">
        <v>14.910206069422111</v>
      </c>
      <c r="Y64" s="99">
        <v>14.338205749667413</v>
      </c>
      <c r="DA64" s="63" t="s">
        <v>4821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4822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4823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4824</v>
      </c>
    </row>
    <row r="68" spans="1:105" ht="12" customHeight="1" x14ac:dyDescent="0.25">
      <c r="A68" s="121" t="s">
        <v>55</v>
      </c>
      <c r="B68" s="122"/>
      <c r="C68" s="123">
        <v>2.7566063476239311</v>
      </c>
      <c r="D68" s="123">
        <v>0</v>
      </c>
      <c r="E68" s="123">
        <v>0</v>
      </c>
      <c r="F68" s="123">
        <v>0</v>
      </c>
      <c r="G68" s="123">
        <v>0</v>
      </c>
      <c r="H68" s="123">
        <v>0.78217378883375921</v>
      </c>
      <c r="I68" s="123">
        <v>1.8517645900028488</v>
      </c>
      <c r="J68" s="123">
        <v>1.2947441198605443</v>
      </c>
      <c r="K68" s="123">
        <v>1.6781350180436947</v>
      </c>
      <c r="L68" s="123">
        <v>1.6633643422632403</v>
      </c>
      <c r="M68" s="123">
        <v>0</v>
      </c>
      <c r="N68" s="123">
        <v>0</v>
      </c>
      <c r="O68" s="123">
        <v>0.73758023144594298</v>
      </c>
      <c r="P68" s="123">
        <v>0.80558378251753937</v>
      </c>
      <c r="Q68" s="123">
        <v>0.30213544786685087</v>
      </c>
      <c r="R68" s="123">
        <v>0</v>
      </c>
      <c r="S68" s="123">
        <v>0</v>
      </c>
      <c r="T68" s="123">
        <v>0</v>
      </c>
      <c r="U68" s="123">
        <v>0</v>
      </c>
      <c r="V68" s="123">
        <v>0</v>
      </c>
      <c r="W68" s="123">
        <v>0</v>
      </c>
      <c r="X68" s="123">
        <v>2.3672133956462629</v>
      </c>
      <c r="Y68" s="123">
        <v>2.5510875951826102</v>
      </c>
      <c r="DA68" s="130" t="s">
        <v>4825</v>
      </c>
    </row>
    <row r="69" spans="1:105" ht="12" customHeight="1" x14ac:dyDescent="0.25">
      <c r="A69" s="97" t="s">
        <v>134</v>
      </c>
      <c r="B69" s="98"/>
      <c r="C69" s="99">
        <v>3.2082157056690517</v>
      </c>
      <c r="D69" s="99">
        <v>0</v>
      </c>
      <c r="E69" s="99">
        <v>0</v>
      </c>
      <c r="F69" s="99">
        <v>0</v>
      </c>
      <c r="G69" s="99">
        <v>0</v>
      </c>
      <c r="H69" s="99">
        <v>2.239861304387583</v>
      </c>
      <c r="I69" s="99">
        <v>1.9308821342705036</v>
      </c>
      <c r="J69" s="99">
        <v>1.3385384567237495</v>
      </c>
      <c r="K69" s="99">
        <v>1.7368685351482425</v>
      </c>
      <c r="L69" s="99">
        <v>1.6633643422632403</v>
      </c>
      <c r="M69" s="99">
        <v>0</v>
      </c>
      <c r="N69" s="99">
        <v>0</v>
      </c>
      <c r="O69" s="99">
        <v>1.2462562531328003</v>
      </c>
      <c r="P69" s="99">
        <v>1.1106106516261223</v>
      </c>
      <c r="Q69" s="99">
        <v>1.0698566678563899</v>
      </c>
      <c r="R69" s="99">
        <v>0</v>
      </c>
      <c r="S69" s="99">
        <v>0</v>
      </c>
      <c r="T69" s="99">
        <v>0</v>
      </c>
      <c r="U69" s="99">
        <v>0</v>
      </c>
      <c r="V69" s="99">
        <v>0</v>
      </c>
      <c r="W69" s="99">
        <v>0</v>
      </c>
      <c r="X69" s="99">
        <v>2.4430856198656943</v>
      </c>
      <c r="Y69" s="99">
        <v>2.6684924905800345</v>
      </c>
      <c r="DA69" s="63" t="s">
        <v>4826</v>
      </c>
    </row>
    <row r="70" spans="1:105" ht="12" customHeight="1" x14ac:dyDescent="0.25">
      <c r="A70" s="97" t="s">
        <v>133</v>
      </c>
      <c r="B70" s="98"/>
      <c r="C70" s="99">
        <v>2.2412993976566296</v>
      </c>
      <c r="D70" s="99">
        <v>0</v>
      </c>
      <c r="E70" s="99">
        <v>0</v>
      </c>
      <c r="F70" s="99">
        <v>0</v>
      </c>
      <c r="G70" s="99">
        <v>0</v>
      </c>
      <c r="H70" s="99">
        <v>0</v>
      </c>
      <c r="I70" s="99">
        <v>1.18763983879695</v>
      </c>
      <c r="J70" s="99">
        <v>0.81789539397297384</v>
      </c>
      <c r="K70" s="99">
        <v>1.0699597970585712</v>
      </c>
      <c r="L70" s="99">
        <v>0</v>
      </c>
      <c r="M70" s="99">
        <v>0</v>
      </c>
      <c r="N70" s="99">
        <v>0</v>
      </c>
      <c r="O70" s="99">
        <v>0</v>
      </c>
      <c r="P70" s="99">
        <v>0</v>
      </c>
      <c r="Q70" s="99">
        <v>0</v>
      </c>
      <c r="R70" s="99">
        <v>0</v>
      </c>
      <c r="S70" s="99">
        <v>0</v>
      </c>
      <c r="T70" s="99">
        <v>0</v>
      </c>
      <c r="U70" s="99">
        <v>0</v>
      </c>
      <c r="V70" s="99">
        <v>0</v>
      </c>
      <c r="W70" s="99">
        <v>0</v>
      </c>
      <c r="X70" s="99">
        <v>0</v>
      </c>
      <c r="Y70" s="99">
        <v>1.9486991745532281</v>
      </c>
      <c r="DA70" s="63" t="s">
        <v>4827</v>
      </c>
    </row>
    <row r="71" spans="1:105" ht="12" customHeight="1" x14ac:dyDescent="0.25">
      <c r="A71" s="100" t="s">
        <v>212</v>
      </c>
      <c r="B71" s="101"/>
      <c r="C71" s="102">
        <v>2.2412993976566296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1.18763983879695</v>
      </c>
      <c r="J71" s="102">
        <v>0.81789539397297384</v>
      </c>
      <c r="K71" s="102">
        <v>1.0699597970585712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X71" s="102">
        <v>0</v>
      </c>
      <c r="Y71" s="102">
        <v>1.9486991745532281</v>
      </c>
      <c r="DA71" s="131" t="s">
        <v>4828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4829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4830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4831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4832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4833</v>
      </c>
    </row>
    <row r="77" spans="1:105" ht="12" customHeight="1" x14ac:dyDescent="0.25">
      <c r="A77" s="121" t="s">
        <v>54</v>
      </c>
      <c r="B77" s="122"/>
      <c r="C77" s="123">
        <v>0.40242911932971281</v>
      </c>
      <c r="D77" s="123">
        <v>0</v>
      </c>
      <c r="E77" s="123">
        <v>0</v>
      </c>
      <c r="F77" s="123">
        <v>0</v>
      </c>
      <c r="G77" s="123">
        <v>0</v>
      </c>
      <c r="H77" s="123">
        <v>0.39136478845429162</v>
      </c>
      <c r="I77" s="123">
        <v>0.33827392621851521</v>
      </c>
      <c r="J77" s="123">
        <v>0.2384481382548056</v>
      </c>
      <c r="K77" s="123">
        <v>0.3291024123990306</v>
      </c>
      <c r="L77" s="123">
        <v>0.34550132753691648</v>
      </c>
      <c r="M77" s="123">
        <v>0</v>
      </c>
      <c r="N77" s="123">
        <v>0</v>
      </c>
      <c r="O77" s="123">
        <v>0.28641424783936537</v>
      </c>
      <c r="P77" s="123">
        <v>0.26391129553438208</v>
      </c>
      <c r="Q77" s="123">
        <v>0.26480148182601071</v>
      </c>
      <c r="R77" s="123">
        <v>0</v>
      </c>
      <c r="S77" s="123">
        <v>0</v>
      </c>
      <c r="T77" s="123">
        <v>0</v>
      </c>
      <c r="U77" s="123">
        <v>0</v>
      </c>
      <c r="V77" s="123">
        <v>0</v>
      </c>
      <c r="W77" s="123">
        <v>0</v>
      </c>
      <c r="X77" s="123">
        <v>0.75058809854929343</v>
      </c>
      <c r="Y77" s="123">
        <v>0.7884753285326539</v>
      </c>
      <c r="DA77" s="130" t="s">
        <v>4834</v>
      </c>
    </row>
    <row r="78" spans="1:105" ht="12" customHeight="1" x14ac:dyDescent="0.25">
      <c r="A78" s="97" t="s">
        <v>189</v>
      </c>
      <c r="B78" s="98"/>
      <c r="C78" s="99">
        <v>0.47029438501549281</v>
      </c>
      <c r="D78" s="99">
        <v>0</v>
      </c>
      <c r="E78" s="99">
        <v>0</v>
      </c>
      <c r="F78" s="99">
        <v>0</v>
      </c>
      <c r="G78" s="99">
        <v>0</v>
      </c>
      <c r="H78" s="99">
        <v>0.39767712375194142</v>
      </c>
      <c r="I78" s="99">
        <v>0.34552180451121961</v>
      </c>
      <c r="J78" s="99">
        <v>0.2464899680729481</v>
      </c>
      <c r="K78" s="99">
        <v>0.33955010803074587</v>
      </c>
      <c r="L78" s="99">
        <v>0.36368560793359628</v>
      </c>
      <c r="M78" s="99">
        <v>0</v>
      </c>
      <c r="N78" s="99">
        <v>0</v>
      </c>
      <c r="O78" s="99">
        <v>0.3050934379158457</v>
      </c>
      <c r="P78" s="99">
        <v>0.28444329385868883</v>
      </c>
      <c r="Q78" s="99">
        <v>0.28598560037209153</v>
      </c>
      <c r="R78" s="99">
        <v>0</v>
      </c>
      <c r="S78" s="99">
        <v>0</v>
      </c>
      <c r="T78" s="99">
        <v>0</v>
      </c>
      <c r="U78" s="99">
        <v>0</v>
      </c>
      <c r="V78" s="99">
        <v>0</v>
      </c>
      <c r="W78" s="99">
        <v>0</v>
      </c>
      <c r="X78" s="99">
        <v>0.77964312171894345</v>
      </c>
      <c r="Y78" s="99">
        <v>0.82317302887779331</v>
      </c>
      <c r="DA78" s="63" t="s">
        <v>4835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4836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0</v>
      </c>
      <c r="D81" s="118">
        <f t="shared" si="28"/>
        <v>8.3584168164907262E-4</v>
      </c>
      <c r="E81" s="118">
        <f t="shared" si="28"/>
        <v>8.8663770363956536E-4</v>
      </c>
      <c r="F81" s="118">
        <f t="shared" si="28"/>
        <v>5.9408378454083011E-4</v>
      </c>
      <c r="G81" s="118">
        <f t="shared" si="28"/>
        <v>1.1406879050167499E-3</v>
      </c>
      <c r="H81" s="118">
        <f t="shared" si="28"/>
        <v>1.080841303158809E-3</v>
      </c>
      <c r="I81" s="118">
        <f t="shared" si="28"/>
        <v>1.1860126486964351E-3</v>
      </c>
      <c r="J81" s="118">
        <f t="shared" si="28"/>
        <v>9.1126316264729672E-4</v>
      </c>
      <c r="K81" s="118">
        <f t="shared" si="28"/>
        <v>7.392446048846722E-4</v>
      </c>
      <c r="L81" s="118">
        <f t="shared" si="28"/>
        <v>8.7652686107541331E-4</v>
      </c>
      <c r="M81" s="118">
        <f t="shared" si="28"/>
        <v>7.3763916621263556E-4</v>
      </c>
      <c r="N81" s="118">
        <f t="shared" si="28"/>
        <v>8.6625460959483783E-4</v>
      </c>
      <c r="O81" s="118">
        <f t="shared" si="28"/>
        <v>1.503738045566565E-3</v>
      </c>
      <c r="P81" s="118">
        <f t="shared" si="28"/>
        <v>0</v>
      </c>
      <c r="Q81" s="118">
        <f t="shared" si="28"/>
        <v>1.1226571329621157E-3</v>
      </c>
      <c r="R81" s="118">
        <f t="shared" ref="R81:V81" si="29">R82+R85+R87+R100</f>
        <v>2.866642247514184E-3</v>
      </c>
      <c r="S81" s="118">
        <f t="shared" si="29"/>
        <v>2.621532061389749E-3</v>
      </c>
      <c r="T81" s="118">
        <f t="shared" si="29"/>
        <v>2.5421310799837249E-3</v>
      </c>
      <c r="U81" s="118">
        <f t="shared" si="29"/>
        <v>1.6176504659094458E-3</v>
      </c>
      <c r="V81" s="118">
        <f t="shared" si="29"/>
        <v>5.2403810788210256E-4</v>
      </c>
      <c r="W81" s="118">
        <f t="shared" ref="W81:Y81" si="30">W82+W85+W87+W100</f>
        <v>4.2795489524641035E-4</v>
      </c>
      <c r="X81" s="118">
        <f t="shared" si="30"/>
        <v>0</v>
      </c>
      <c r="Y81" s="118">
        <f t="shared" si="30"/>
        <v>7.7953564044449337E-4</v>
      </c>
      <c r="DA81" s="129" t="s">
        <v>4837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4838</v>
      </c>
    </row>
    <row r="83" spans="1:105" ht="12" customHeight="1" x14ac:dyDescent="0.25">
      <c r="A83" s="97" t="s">
        <v>199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4839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4840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4841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4842</v>
      </c>
    </row>
    <row r="87" spans="1:105" ht="12" customHeight="1" x14ac:dyDescent="0.25">
      <c r="A87" s="121" t="s">
        <v>55</v>
      </c>
      <c r="B87" s="122"/>
      <c r="C87" s="123">
        <v>0</v>
      </c>
      <c r="D87" s="123">
        <v>8.3584168164907262E-4</v>
      </c>
      <c r="E87" s="123">
        <v>8.8663770363956536E-4</v>
      </c>
      <c r="F87" s="123">
        <v>5.9408378454083011E-4</v>
      </c>
      <c r="G87" s="123">
        <v>1.1406879050167499E-3</v>
      </c>
      <c r="H87" s="123">
        <v>1.080841303158809E-3</v>
      </c>
      <c r="I87" s="123">
        <v>1.1860126486964351E-3</v>
      </c>
      <c r="J87" s="123">
        <v>9.1126316264729672E-4</v>
      </c>
      <c r="K87" s="123">
        <v>7.392446048846722E-4</v>
      </c>
      <c r="L87" s="123">
        <v>8.7652686107541331E-4</v>
      </c>
      <c r="M87" s="123">
        <v>7.3763916621263556E-4</v>
      </c>
      <c r="N87" s="123">
        <v>8.6625460959483783E-4</v>
      </c>
      <c r="O87" s="123">
        <v>1.503738045566565E-3</v>
      </c>
      <c r="P87" s="123">
        <v>0</v>
      </c>
      <c r="Q87" s="123">
        <v>1.1226571329621157E-3</v>
      </c>
      <c r="R87" s="123">
        <v>2.866642247514184E-3</v>
      </c>
      <c r="S87" s="123">
        <v>2.621532061389749E-3</v>
      </c>
      <c r="T87" s="123">
        <v>2.5421310799837249E-3</v>
      </c>
      <c r="U87" s="123">
        <v>1.6176504659094458E-3</v>
      </c>
      <c r="V87" s="123">
        <v>5.2403810788210256E-4</v>
      </c>
      <c r="W87" s="123">
        <v>4.2795489524641035E-4</v>
      </c>
      <c r="X87" s="123">
        <v>0</v>
      </c>
      <c r="Y87" s="123">
        <v>7.7953564044449337E-4</v>
      </c>
      <c r="DA87" s="130" t="s">
        <v>4843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4844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4845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4846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4847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2.5998855507694407</v>
      </c>
      <c r="E92" s="102">
        <v>3.0221046128554585</v>
      </c>
      <c r="F92" s="102">
        <v>2.3781173895169432</v>
      </c>
      <c r="G92" s="102">
        <v>2.9992487315907073</v>
      </c>
      <c r="H92" s="102">
        <v>2.7384915817700359</v>
      </c>
      <c r="I92" s="102">
        <v>2.9006904355493059</v>
      </c>
      <c r="J92" s="102">
        <v>2.5983757819725017</v>
      </c>
      <c r="K92" s="102">
        <v>2.6561058653506273</v>
      </c>
      <c r="L92" s="102">
        <v>2.6139491875370617</v>
      </c>
      <c r="M92" s="102">
        <v>2.7688208152749048</v>
      </c>
      <c r="N92" s="102">
        <v>2.4322985679740392</v>
      </c>
      <c r="O92" s="102">
        <v>2.4989620087240367</v>
      </c>
      <c r="P92" s="102">
        <v>0</v>
      </c>
      <c r="Q92" s="102">
        <v>2.4765816353144272</v>
      </c>
      <c r="R92" s="102">
        <v>2.86855334234586</v>
      </c>
      <c r="S92" s="102">
        <v>2.9629866123857638</v>
      </c>
      <c r="T92" s="102">
        <v>2.8631659192273839</v>
      </c>
      <c r="U92" s="102">
        <v>2.8404324530903962</v>
      </c>
      <c r="V92" s="102">
        <v>2.6226011147067707</v>
      </c>
      <c r="W92" s="102">
        <v>2.8270700379977867</v>
      </c>
      <c r="X92" s="102">
        <v>0</v>
      </c>
      <c r="Y92" s="102">
        <v>3.1202862847891955</v>
      </c>
      <c r="DA92" s="131" t="s">
        <v>4848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4849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4850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4851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4852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4853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4854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4855</v>
      </c>
    </row>
    <row r="100" spans="1:105" ht="12" customHeight="1" x14ac:dyDescent="0.25">
      <c r="A100" s="121" t="s">
        <v>54</v>
      </c>
      <c r="B100" s="122"/>
      <c r="C100" s="123">
        <v>0</v>
      </c>
      <c r="D100" s="123">
        <v>0</v>
      </c>
      <c r="E100" s="123">
        <v>0</v>
      </c>
      <c r="F100" s="123">
        <v>0</v>
      </c>
      <c r="G100" s="123">
        <v>0</v>
      </c>
      <c r="H100" s="123">
        <v>0</v>
      </c>
      <c r="I100" s="123">
        <v>0</v>
      </c>
      <c r="J100" s="123">
        <v>0</v>
      </c>
      <c r="K100" s="123">
        <v>0</v>
      </c>
      <c r="L100" s="123">
        <v>0</v>
      </c>
      <c r="M100" s="123">
        <v>0</v>
      </c>
      <c r="N100" s="123">
        <v>0</v>
      </c>
      <c r="O100" s="123">
        <v>0</v>
      </c>
      <c r="P100" s="123">
        <v>0</v>
      </c>
      <c r="Q100" s="123">
        <v>0</v>
      </c>
      <c r="R100" s="123">
        <v>0</v>
      </c>
      <c r="S100" s="123">
        <v>0</v>
      </c>
      <c r="T100" s="123">
        <v>0</v>
      </c>
      <c r="U100" s="123">
        <v>0</v>
      </c>
      <c r="V100" s="123">
        <v>0</v>
      </c>
      <c r="W100" s="123">
        <v>0</v>
      </c>
      <c r="X100" s="123">
        <v>0</v>
      </c>
      <c r="Y100" s="123">
        <v>0</v>
      </c>
      <c r="DA100" s="130" t="s">
        <v>4856</v>
      </c>
    </row>
    <row r="101" spans="1:105" ht="12" customHeight="1" x14ac:dyDescent="0.25">
      <c r="A101" s="97" t="s">
        <v>202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4857</v>
      </c>
    </row>
    <row r="102" spans="1:105" ht="12" customHeight="1" x14ac:dyDescent="0.25">
      <c r="A102" s="97" t="s">
        <v>50</v>
      </c>
      <c r="B102" s="98"/>
      <c r="C102" s="99">
        <v>0</v>
      </c>
      <c r="D102" s="99">
        <v>0</v>
      </c>
      <c r="E102" s="99">
        <v>0</v>
      </c>
      <c r="F102" s="99">
        <v>0</v>
      </c>
      <c r="G102" s="99">
        <v>0</v>
      </c>
      <c r="H102" s="99">
        <v>0</v>
      </c>
      <c r="I102" s="99">
        <v>0</v>
      </c>
      <c r="J102" s="99">
        <v>0</v>
      </c>
      <c r="K102" s="99">
        <v>0</v>
      </c>
      <c r="L102" s="99">
        <v>0</v>
      </c>
      <c r="M102" s="99">
        <v>0</v>
      </c>
      <c r="N102" s="99">
        <v>0</v>
      </c>
      <c r="O102" s="99">
        <v>0</v>
      </c>
      <c r="P102" s="99">
        <v>0</v>
      </c>
      <c r="Q102" s="99">
        <v>0</v>
      </c>
      <c r="R102" s="99">
        <v>0</v>
      </c>
      <c r="S102" s="99">
        <v>0</v>
      </c>
      <c r="T102" s="99">
        <v>0</v>
      </c>
      <c r="U102" s="99">
        <v>0</v>
      </c>
      <c r="V102" s="99">
        <v>0</v>
      </c>
      <c r="W102" s="99">
        <v>0</v>
      </c>
      <c r="X102" s="99">
        <v>0</v>
      </c>
      <c r="Y102" s="99">
        <v>0</v>
      </c>
      <c r="DA102" s="63" t="s">
        <v>4858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4859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4860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4861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4862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4863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4864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4865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4866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4867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4868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4869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4870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4871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4872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4873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4874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4875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4876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4877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:Y124" si="44">W125+W128+W130+W139</f>
        <v>0</v>
      </c>
      <c r="X124" s="118">
        <f t="shared" si="44"/>
        <v>0</v>
      </c>
      <c r="Y124" s="118">
        <f t="shared" si="44"/>
        <v>0</v>
      </c>
      <c r="DA124" s="129" t="s">
        <v>4878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4879</v>
      </c>
    </row>
    <row r="126" spans="1:105" ht="12" customHeight="1" x14ac:dyDescent="0.25">
      <c r="A126" s="97" t="s">
        <v>198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4880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4881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4882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4883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4884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4885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4886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4887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4888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4889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4890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4891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4892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X139" s="123">
        <v>0</v>
      </c>
      <c r="Y139" s="123">
        <v>0</v>
      </c>
      <c r="DA139" s="130" t="s">
        <v>4893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4894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4895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</v>
      </c>
      <c r="D143" s="118">
        <f t="shared" si="49"/>
        <v>1.735651035274258E-2</v>
      </c>
      <c r="E143" s="118">
        <f t="shared" si="49"/>
        <v>1.4667813186578836E-2</v>
      </c>
      <c r="F143" s="118">
        <f t="shared" si="49"/>
        <v>9.222275295437992E-3</v>
      </c>
      <c r="G143" s="118">
        <f t="shared" si="49"/>
        <v>1.4513589603686271E-2</v>
      </c>
      <c r="H143" s="118">
        <f t="shared" si="49"/>
        <v>9.5060579070145763E-3</v>
      </c>
      <c r="I143" s="118">
        <f t="shared" si="49"/>
        <v>1.6168272639852963E-2</v>
      </c>
      <c r="J143" s="118">
        <f t="shared" si="49"/>
        <v>1.1787736530785058E-2</v>
      </c>
      <c r="K143" s="118">
        <f t="shared" si="49"/>
        <v>9.5483038152026425E-3</v>
      </c>
      <c r="L143" s="118">
        <f t="shared" si="49"/>
        <v>1.1826040661455567E-2</v>
      </c>
      <c r="M143" s="118">
        <f t="shared" si="49"/>
        <v>1.2121328084754145E-2</v>
      </c>
      <c r="N143" s="118">
        <f t="shared" si="49"/>
        <v>1.3008022688472743E-2</v>
      </c>
      <c r="O143" s="118">
        <f t="shared" si="49"/>
        <v>1.2679613250347183E-2</v>
      </c>
      <c r="P143" s="118">
        <f t="shared" si="49"/>
        <v>2.5817069430628944E-2</v>
      </c>
      <c r="Q143" s="118">
        <f t="shared" si="49"/>
        <v>1.6379223095871389E-3</v>
      </c>
      <c r="R143" s="118">
        <f t="shared" ref="R143:V143" si="50">R144+R146+R148+R157</f>
        <v>6.7029083484663994E-3</v>
      </c>
      <c r="S143" s="118">
        <f t="shared" si="50"/>
        <v>8.4056357798177692E-3</v>
      </c>
      <c r="T143" s="118">
        <f t="shared" si="50"/>
        <v>1.0353141095932357E-2</v>
      </c>
      <c r="U143" s="118">
        <f t="shared" si="50"/>
        <v>1.301577813535805E-2</v>
      </c>
      <c r="V143" s="118">
        <f t="shared" si="50"/>
        <v>1.5203106388308995E-2</v>
      </c>
      <c r="W143" s="118">
        <f t="shared" ref="W143:Y143" si="51">W144+W146+W148+W157</f>
        <v>2.0792790660454124E-2</v>
      </c>
      <c r="X143" s="118">
        <f t="shared" si="51"/>
        <v>2.1923540463143057E-2</v>
      </c>
      <c r="Y143" s="118">
        <f t="shared" si="51"/>
        <v>1.6708561021640204E-2</v>
      </c>
      <c r="DA143" s="129" t="s">
        <v>4896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4897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4898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4899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4900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1.735651035274258E-2</v>
      </c>
      <c r="E148" s="123">
        <v>1.4667813186578836E-2</v>
      </c>
      <c r="F148" s="123">
        <v>9.222275295437992E-3</v>
      </c>
      <c r="G148" s="123">
        <v>1.4513589603686271E-2</v>
      </c>
      <c r="H148" s="123">
        <v>9.5060579070145763E-3</v>
      </c>
      <c r="I148" s="123">
        <v>1.6168272639852963E-2</v>
      </c>
      <c r="J148" s="123">
        <v>1.1787736530785058E-2</v>
      </c>
      <c r="K148" s="123">
        <v>9.5483038152026425E-3</v>
      </c>
      <c r="L148" s="123">
        <v>1.1826040661455567E-2</v>
      </c>
      <c r="M148" s="123">
        <v>1.2121328084754145E-2</v>
      </c>
      <c r="N148" s="123">
        <v>1.3008022688472743E-2</v>
      </c>
      <c r="O148" s="123">
        <v>1.2679613250347183E-2</v>
      </c>
      <c r="P148" s="123">
        <v>2.5817069430628944E-2</v>
      </c>
      <c r="Q148" s="123">
        <v>1.6379223095871389E-3</v>
      </c>
      <c r="R148" s="123">
        <v>6.7029083484663994E-3</v>
      </c>
      <c r="S148" s="123">
        <v>8.4056357798177692E-3</v>
      </c>
      <c r="T148" s="123">
        <v>1.0353141095932357E-2</v>
      </c>
      <c r="U148" s="123">
        <v>1.301577813535805E-2</v>
      </c>
      <c r="V148" s="123">
        <v>1.5203106388308995E-2</v>
      </c>
      <c r="W148" s="123">
        <v>2.0792790660454124E-2</v>
      </c>
      <c r="X148" s="123">
        <v>2.1923540463143057E-2</v>
      </c>
      <c r="Y148" s="123">
        <v>1.6708561021640204E-2</v>
      </c>
      <c r="DA148" s="130" t="s">
        <v>4901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2.5998855507694403</v>
      </c>
      <c r="E149" s="99">
        <v>3.0221046128554585</v>
      </c>
      <c r="F149" s="99">
        <v>2.3781173895169436</v>
      </c>
      <c r="G149" s="99">
        <v>2.9992487315907082</v>
      </c>
      <c r="H149" s="99">
        <v>2.738491581770035</v>
      </c>
      <c r="I149" s="99">
        <v>2.9006904355493055</v>
      </c>
      <c r="J149" s="99">
        <v>2.5983757819725017</v>
      </c>
      <c r="K149" s="99">
        <v>2.6561058653506269</v>
      </c>
      <c r="L149" s="99">
        <v>2.6139491875370622</v>
      </c>
      <c r="M149" s="99">
        <v>2.7688208152749048</v>
      </c>
      <c r="N149" s="99">
        <v>2.4322985679740392</v>
      </c>
      <c r="O149" s="99">
        <v>2.4989620087240367</v>
      </c>
      <c r="P149" s="99">
        <v>3.5554284767099134</v>
      </c>
      <c r="Q149" s="99">
        <v>2.4765816353144272</v>
      </c>
      <c r="R149" s="99">
        <v>2.8685533423458596</v>
      </c>
      <c r="S149" s="99">
        <v>2.9629866123857638</v>
      </c>
      <c r="T149" s="99">
        <v>2.8631659192273848</v>
      </c>
      <c r="U149" s="99">
        <v>2.8404324530903953</v>
      </c>
      <c r="V149" s="99">
        <v>2.6226011147067707</v>
      </c>
      <c r="W149" s="99">
        <v>2.8270700379977862</v>
      </c>
      <c r="X149" s="99">
        <v>2.9059404317404445</v>
      </c>
      <c r="Y149" s="99">
        <v>3.1202862847891955</v>
      </c>
      <c r="DA149" s="63" t="s">
        <v>4902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1.9815068955952257</v>
      </c>
      <c r="F150" s="99">
        <v>0</v>
      </c>
      <c r="G150" s="99">
        <v>0</v>
      </c>
      <c r="H150" s="99">
        <v>0</v>
      </c>
      <c r="I150" s="99">
        <v>1.7847946381259709</v>
      </c>
      <c r="J150" s="99">
        <v>1.5860993715095499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2.201035219227649</v>
      </c>
      <c r="Q150" s="99">
        <v>0</v>
      </c>
      <c r="R150" s="99">
        <v>0</v>
      </c>
      <c r="S150" s="99">
        <v>0</v>
      </c>
      <c r="T150" s="99">
        <v>0</v>
      </c>
      <c r="U150" s="99">
        <v>1.9639583549717332</v>
      </c>
      <c r="V150" s="99">
        <v>1.8039766114231559</v>
      </c>
      <c r="W150" s="99">
        <v>2.0392597578304947</v>
      </c>
      <c r="X150" s="99">
        <v>2.108740107640517</v>
      </c>
      <c r="Y150" s="99">
        <v>2.2848096516444425</v>
      </c>
      <c r="DA150" s="63" t="s">
        <v>4903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1.9815068955952257</v>
      </c>
      <c r="F151" s="102">
        <v>0</v>
      </c>
      <c r="G151" s="102">
        <v>0</v>
      </c>
      <c r="H151" s="102">
        <v>0</v>
      </c>
      <c r="I151" s="102">
        <v>1.7847946381259709</v>
      </c>
      <c r="J151" s="102">
        <v>1.5860993715095499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2.201035219227649</v>
      </c>
      <c r="Q151" s="102">
        <v>0</v>
      </c>
      <c r="R151" s="102">
        <v>0</v>
      </c>
      <c r="S151" s="102">
        <v>0</v>
      </c>
      <c r="T151" s="102">
        <v>0</v>
      </c>
      <c r="U151" s="102">
        <v>1.9639583549717332</v>
      </c>
      <c r="V151" s="102">
        <v>1.8039766114231559</v>
      </c>
      <c r="W151" s="102">
        <v>2.0392597578304947</v>
      </c>
      <c r="X151" s="102">
        <v>2.108740107640517</v>
      </c>
      <c r="Y151" s="102">
        <v>2.2848096516444425</v>
      </c>
      <c r="DA151" s="131" t="s">
        <v>4904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4905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4906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4907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4908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4909</v>
      </c>
    </row>
    <row r="157" spans="1:105" ht="12" customHeight="1" x14ac:dyDescent="0.25">
      <c r="A157" s="121" t="s">
        <v>54</v>
      </c>
      <c r="B157" s="122"/>
      <c r="C157" s="123">
        <v>0</v>
      </c>
      <c r="D157" s="123">
        <v>0</v>
      </c>
      <c r="E157" s="123">
        <v>0</v>
      </c>
      <c r="F157" s="123">
        <v>0</v>
      </c>
      <c r="G157" s="123">
        <v>0</v>
      </c>
      <c r="H157" s="123">
        <v>0</v>
      </c>
      <c r="I157" s="123">
        <v>0</v>
      </c>
      <c r="J157" s="123">
        <v>0</v>
      </c>
      <c r="K157" s="123">
        <v>0</v>
      </c>
      <c r="L157" s="123">
        <v>0</v>
      </c>
      <c r="M157" s="123">
        <v>0</v>
      </c>
      <c r="N157" s="123">
        <v>0</v>
      </c>
      <c r="O157" s="123">
        <v>0</v>
      </c>
      <c r="P157" s="123">
        <v>0</v>
      </c>
      <c r="Q157" s="123">
        <v>0</v>
      </c>
      <c r="R157" s="123">
        <v>0</v>
      </c>
      <c r="S157" s="123">
        <v>0</v>
      </c>
      <c r="T157" s="123">
        <v>0</v>
      </c>
      <c r="U157" s="123">
        <v>0</v>
      </c>
      <c r="V157" s="123">
        <v>0</v>
      </c>
      <c r="W157" s="123">
        <v>0</v>
      </c>
      <c r="X157" s="123">
        <v>0</v>
      </c>
      <c r="Y157" s="123">
        <v>0</v>
      </c>
      <c r="DA157" s="130" t="s">
        <v>4910</v>
      </c>
    </row>
    <row r="158" spans="1:105" ht="12" customHeight="1" x14ac:dyDescent="0.25">
      <c r="A158" s="97" t="s">
        <v>50</v>
      </c>
      <c r="B158" s="98"/>
      <c r="C158" s="99">
        <v>0</v>
      </c>
      <c r="D158" s="99">
        <v>0</v>
      </c>
      <c r="E158" s="99">
        <v>0</v>
      </c>
      <c r="F158" s="99">
        <v>0</v>
      </c>
      <c r="G158" s="99">
        <v>0</v>
      </c>
      <c r="H158" s="99">
        <v>0</v>
      </c>
      <c r="I158" s="99">
        <v>0</v>
      </c>
      <c r="J158" s="99">
        <v>0</v>
      </c>
      <c r="K158" s="99">
        <v>0</v>
      </c>
      <c r="L158" s="99">
        <v>0</v>
      </c>
      <c r="M158" s="99">
        <v>0</v>
      </c>
      <c r="N158" s="99">
        <v>0</v>
      </c>
      <c r="O158" s="99">
        <v>0</v>
      </c>
      <c r="P158" s="99">
        <v>0</v>
      </c>
      <c r="Q158" s="99">
        <v>0</v>
      </c>
      <c r="R158" s="99">
        <v>0</v>
      </c>
      <c r="S158" s="99">
        <v>0</v>
      </c>
      <c r="T158" s="99">
        <v>0</v>
      </c>
      <c r="U158" s="99">
        <v>0</v>
      </c>
      <c r="V158" s="99">
        <v>0</v>
      </c>
      <c r="W158" s="99">
        <v>0</v>
      </c>
      <c r="X158" s="99">
        <v>0</v>
      </c>
      <c r="Y158" s="99">
        <v>0</v>
      </c>
      <c r="DA158" s="63" t="s">
        <v>4911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4912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</v>
      </c>
      <c r="D161" s="118">
        <f t="shared" si="54"/>
        <v>1.7040448366466371E-2</v>
      </c>
      <c r="E161" s="118">
        <f t="shared" si="54"/>
        <v>1.4673648528541179E-2</v>
      </c>
      <c r="F161" s="118">
        <f t="shared" si="54"/>
        <v>9.0971381474728077E-3</v>
      </c>
      <c r="G161" s="118">
        <f t="shared" si="54"/>
        <v>1.4441928462552623E-2</v>
      </c>
      <c r="H161" s="118">
        <f t="shared" si="54"/>
        <v>9.6194010082511876E-3</v>
      </c>
      <c r="I161" s="118">
        <f t="shared" si="54"/>
        <v>1.6184987159472811E-2</v>
      </c>
      <c r="J161" s="118">
        <f t="shared" si="54"/>
        <v>1.1790590922256206E-2</v>
      </c>
      <c r="K161" s="118">
        <f t="shared" si="54"/>
        <v>9.5448262248851012E-3</v>
      </c>
      <c r="L161" s="118">
        <f t="shared" si="54"/>
        <v>1.1829654389890389E-2</v>
      </c>
      <c r="M161" s="118">
        <f t="shared" si="54"/>
        <v>1.21647500261538E-2</v>
      </c>
      <c r="N161" s="118">
        <f t="shared" si="54"/>
        <v>1.302751911025669E-2</v>
      </c>
      <c r="O161" s="118">
        <f t="shared" si="54"/>
        <v>1.2700621316765361E-2</v>
      </c>
      <c r="P161" s="118">
        <f t="shared" si="54"/>
        <v>2.5825008347618035E-2</v>
      </c>
      <c r="Q161" s="118">
        <f t="shared" si="54"/>
        <v>1.6454379951860499E-3</v>
      </c>
      <c r="R161" s="118">
        <f t="shared" ref="R161:V161" si="55">R162+R164+R166+R175</f>
        <v>6.6892432823592194E-3</v>
      </c>
      <c r="S161" s="118">
        <f t="shared" si="55"/>
        <v>8.3438296343779327E-3</v>
      </c>
      <c r="T161" s="118">
        <f t="shared" si="55"/>
        <v>1.033604054477627E-2</v>
      </c>
      <c r="U161" s="118">
        <f t="shared" si="55"/>
        <v>1.3048585732994439E-2</v>
      </c>
      <c r="V161" s="118">
        <f t="shared" si="55"/>
        <v>1.5191929549881052E-2</v>
      </c>
      <c r="W161" s="118">
        <f t="shared" ref="W161:Y161" si="56">W162+W164+W166+W175</f>
        <v>2.077922560427654E-2</v>
      </c>
      <c r="X161" s="118">
        <f t="shared" si="56"/>
        <v>2.1937993967843079E-2</v>
      </c>
      <c r="Y161" s="118">
        <f t="shared" si="56"/>
        <v>1.6782255160543234E-2</v>
      </c>
      <c r="DA161" s="129" t="s">
        <v>4913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4914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4915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4916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4917</v>
      </c>
    </row>
    <row r="166" spans="1:105" ht="12" customHeight="1" x14ac:dyDescent="0.25">
      <c r="A166" s="121" t="s">
        <v>55</v>
      </c>
      <c r="B166" s="122"/>
      <c r="C166" s="123">
        <v>0</v>
      </c>
      <c r="D166" s="123">
        <v>1.7040448366466371E-2</v>
      </c>
      <c r="E166" s="123">
        <v>1.4673648528541179E-2</v>
      </c>
      <c r="F166" s="123">
        <v>9.0971381474728077E-3</v>
      </c>
      <c r="G166" s="123">
        <v>1.4441928462552623E-2</v>
      </c>
      <c r="H166" s="123">
        <v>9.6194010082511876E-3</v>
      </c>
      <c r="I166" s="123">
        <v>1.6184987159472811E-2</v>
      </c>
      <c r="J166" s="123">
        <v>1.1790590922256206E-2</v>
      </c>
      <c r="K166" s="123">
        <v>9.5448262248851012E-3</v>
      </c>
      <c r="L166" s="123">
        <v>1.1829654389890389E-2</v>
      </c>
      <c r="M166" s="123">
        <v>1.21647500261538E-2</v>
      </c>
      <c r="N166" s="123">
        <v>1.302751911025669E-2</v>
      </c>
      <c r="O166" s="123">
        <v>1.2700621316765361E-2</v>
      </c>
      <c r="P166" s="123">
        <v>2.5825008347618035E-2</v>
      </c>
      <c r="Q166" s="123">
        <v>1.6454379951860499E-3</v>
      </c>
      <c r="R166" s="123">
        <v>6.6892432823592194E-3</v>
      </c>
      <c r="S166" s="123">
        <v>8.3438296343779327E-3</v>
      </c>
      <c r="T166" s="123">
        <v>1.033604054477627E-2</v>
      </c>
      <c r="U166" s="123">
        <v>1.3048585732994439E-2</v>
      </c>
      <c r="V166" s="123">
        <v>1.5191929549881052E-2</v>
      </c>
      <c r="W166" s="123">
        <v>2.077922560427654E-2</v>
      </c>
      <c r="X166" s="123">
        <v>2.1937993967843079E-2</v>
      </c>
      <c r="Y166" s="123">
        <v>1.6782255160543234E-2</v>
      </c>
      <c r="DA166" s="130" t="s">
        <v>4918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2.5998855507694407</v>
      </c>
      <c r="E167" s="99">
        <v>3.0221046128554581</v>
      </c>
      <c r="F167" s="99">
        <v>2.3781173895169436</v>
      </c>
      <c r="G167" s="99">
        <v>2.9992487315907082</v>
      </c>
      <c r="H167" s="99">
        <v>2.7384915817700355</v>
      </c>
      <c r="I167" s="99">
        <v>2.9006904355493055</v>
      </c>
      <c r="J167" s="99">
        <v>2.5983757819725022</v>
      </c>
      <c r="K167" s="99">
        <v>2.6561058653506273</v>
      </c>
      <c r="L167" s="99">
        <v>2.6139491875370617</v>
      </c>
      <c r="M167" s="99">
        <v>2.7688208152749048</v>
      </c>
      <c r="N167" s="99">
        <v>2.4322985679740392</v>
      </c>
      <c r="O167" s="99">
        <v>2.4989620087240376</v>
      </c>
      <c r="P167" s="99">
        <v>3.5554284767099129</v>
      </c>
      <c r="Q167" s="99">
        <v>2.4765816353144272</v>
      </c>
      <c r="R167" s="99">
        <v>2.86855334234586</v>
      </c>
      <c r="S167" s="99">
        <v>2.9629866123857638</v>
      </c>
      <c r="T167" s="99">
        <v>2.8631659192273853</v>
      </c>
      <c r="U167" s="99">
        <v>2.8404324530903962</v>
      </c>
      <c r="V167" s="99">
        <v>2.6226011147067707</v>
      </c>
      <c r="W167" s="99">
        <v>2.8270700379977867</v>
      </c>
      <c r="X167" s="99">
        <v>2.9059404317404449</v>
      </c>
      <c r="Y167" s="99">
        <v>3.1202862847891955</v>
      </c>
      <c r="DA167" s="63" t="s">
        <v>4919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1.5860993715095499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2.201035219227649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2.0392597578304947</v>
      </c>
      <c r="X168" s="99">
        <v>0</v>
      </c>
      <c r="Y168" s="99">
        <v>0</v>
      </c>
      <c r="DA168" s="63" t="s">
        <v>4920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1.5860993715095499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2.201035219227649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2.0392597578304947</v>
      </c>
      <c r="X169" s="102">
        <v>0</v>
      </c>
      <c r="Y169" s="102">
        <v>0</v>
      </c>
      <c r="DA169" s="131" t="s">
        <v>4921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4922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4923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4924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4925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4926</v>
      </c>
    </row>
    <row r="175" spans="1:105" ht="12" customHeight="1" x14ac:dyDescent="0.25">
      <c r="A175" s="121" t="s">
        <v>54</v>
      </c>
      <c r="B175" s="122"/>
      <c r="C175" s="123">
        <v>0</v>
      </c>
      <c r="D175" s="123">
        <v>0</v>
      </c>
      <c r="E175" s="123">
        <v>0</v>
      </c>
      <c r="F175" s="123">
        <v>0</v>
      </c>
      <c r="G175" s="123">
        <v>0</v>
      </c>
      <c r="H175" s="123">
        <v>0</v>
      </c>
      <c r="I175" s="123">
        <v>0</v>
      </c>
      <c r="J175" s="123">
        <v>0</v>
      </c>
      <c r="K175" s="123">
        <v>0</v>
      </c>
      <c r="L175" s="123">
        <v>0</v>
      </c>
      <c r="M175" s="123">
        <v>0</v>
      </c>
      <c r="N175" s="123">
        <v>0</v>
      </c>
      <c r="O175" s="123">
        <v>0</v>
      </c>
      <c r="P175" s="123">
        <v>0</v>
      </c>
      <c r="Q175" s="123">
        <v>0</v>
      </c>
      <c r="R175" s="123">
        <v>0</v>
      </c>
      <c r="S175" s="123">
        <v>0</v>
      </c>
      <c r="T175" s="123">
        <v>0</v>
      </c>
      <c r="U175" s="123">
        <v>0</v>
      </c>
      <c r="V175" s="123">
        <v>0</v>
      </c>
      <c r="W175" s="123">
        <v>0</v>
      </c>
      <c r="X175" s="123">
        <v>0</v>
      </c>
      <c r="Y175" s="123">
        <v>0</v>
      </c>
      <c r="DA175" s="130" t="s">
        <v>4927</v>
      </c>
    </row>
    <row r="176" spans="1:105" ht="12" customHeight="1" x14ac:dyDescent="0.25">
      <c r="A176" s="97" t="s">
        <v>50</v>
      </c>
      <c r="B176" s="98"/>
      <c r="C176" s="99">
        <v>0</v>
      </c>
      <c r="D176" s="99">
        <v>0</v>
      </c>
      <c r="E176" s="99">
        <v>0</v>
      </c>
      <c r="F176" s="99">
        <v>0</v>
      </c>
      <c r="G176" s="99">
        <v>0</v>
      </c>
      <c r="H176" s="99">
        <v>0</v>
      </c>
      <c r="I176" s="99">
        <v>0</v>
      </c>
      <c r="J176" s="99">
        <v>0</v>
      </c>
      <c r="K176" s="99">
        <v>0</v>
      </c>
      <c r="L176" s="99">
        <v>0</v>
      </c>
      <c r="M176" s="99">
        <v>0</v>
      </c>
      <c r="N176" s="99">
        <v>0</v>
      </c>
      <c r="O176" s="99">
        <v>0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</v>
      </c>
      <c r="X176" s="99">
        <v>0</v>
      </c>
      <c r="Y176" s="99">
        <v>0</v>
      </c>
      <c r="DA176" s="63" t="s">
        <v>4928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X5" s="120">
        <v>0</v>
      </c>
      <c r="Y5" s="120">
        <v>0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51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DA7" s="63" t="s">
        <v>1059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DA9" s="63" t="s">
        <v>1060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143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1061</v>
      </c>
    </row>
    <row r="12" spans="1:105" ht="12" customHeight="1" x14ac:dyDescent="0.25">
      <c r="A12" s="97" t="s">
        <v>124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1062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1063</v>
      </c>
    </row>
    <row r="14" spans="1:105" ht="12" customHeight="1" x14ac:dyDescent="0.25">
      <c r="A14" s="97" t="s">
        <v>122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1064</v>
      </c>
    </row>
    <row r="15" spans="1:105" ht="12" customHeight="1" x14ac:dyDescent="0.25">
      <c r="A15" s="97" t="s">
        <v>121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DA15" s="63" t="s">
        <v>1065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X17" s="52">
        <v>0</v>
      </c>
      <c r="Y17" s="52">
        <v>0</v>
      </c>
      <c r="DA17" s="63" t="s">
        <v>1066</v>
      </c>
    </row>
    <row r="18" spans="1:105" ht="12" customHeight="1" x14ac:dyDescent="0.25">
      <c r="A18" s="97" t="s">
        <v>50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X18" s="52">
        <v>0</v>
      </c>
      <c r="Y18" s="52">
        <v>0</v>
      </c>
      <c r="DA18" s="63" t="s">
        <v>1067</v>
      </c>
    </row>
    <row r="19" spans="1:105" ht="12" customHeight="1" x14ac:dyDescent="0.25">
      <c r="A19" s="109" t="s">
        <v>120</v>
      </c>
      <c r="B19" s="36">
        <v>0</v>
      </c>
      <c r="C19" s="36">
        <v>0</v>
      </c>
      <c r="D19" s="36">
        <v>0</v>
      </c>
      <c r="E19" s="36">
        <v>0</v>
      </c>
      <c r="F19" s="36">
        <v>0</v>
      </c>
      <c r="G19" s="36">
        <v>0</v>
      </c>
      <c r="H19" s="36">
        <v>0</v>
      </c>
      <c r="I19" s="36">
        <v>0</v>
      </c>
      <c r="J19" s="36">
        <v>0</v>
      </c>
      <c r="K19" s="36">
        <v>0</v>
      </c>
      <c r="L19" s="36">
        <v>0</v>
      </c>
      <c r="M19" s="36">
        <v>0</v>
      </c>
      <c r="N19" s="36">
        <v>0</v>
      </c>
      <c r="O19" s="36">
        <v>0</v>
      </c>
      <c r="P19" s="36">
        <v>0</v>
      </c>
      <c r="Q19" s="36">
        <v>0</v>
      </c>
      <c r="R19" s="36">
        <v>0</v>
      </c>
      <c r="S19" s="36">
        <v>0</v>
      </c>
      <c r="T19" s="36">
        <v>0</v>
      </c>
      <c r="U19" s="36">
        <v>0</v>
      </c>
      <c r="V19" s="36">
        <v>0</v>
      </c>
      <c r="W19" s="36">
        <v>0</v>
      </c>
      <c r="X19" s="36">
        <v>0</v>
      </c>
      <c r="Y19" s="36">
        <v>0</v>
      </c>
      <c r="DA19" s="60" t="s">
        <v>1068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DA21" s="129" t="s">
        <v>1137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DA22" s="133"/>
    </row>
    <row r="23" spans="1:105" ht="12" customHeight="1" x14ac:dyDescent="0.25">
      <c r="A23" s="97" t="s">
        <v>51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DA23" s="63" t="s">
        <v>1138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53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1139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DA26" s="134"/>
    </row>
    <row r="27" spans="1:105" ht="12" customHeight="1" x14ac:dyDescent="0.25">
      <c r="A27" s="97" t="s">
        <v>143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DA27" s="63" t="s">
        <v>1140</v>
      </c>
    </row>
    <row r="28" spans="1:105" ht="12" customHeight="1" x14ac:dyDescent="0.25">
      <c r="A28" s="97" t="s">
        <v>124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1141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DA29" s="63" t="s">
        <v>1142</v>
      </c>
    </row>
    <row r="30" spans="1:105" ht="12" customHeight="1" x14ac:dyDescent="0.25">
      <c r="A30" s="97" t="s">
        <v>122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1143</v>
      </c>
    </row>
    <row r="31" spans="1:105" ht="12" customHeight="1" x14ac:dyDescent="0.25">
      <c r="A31" s="97" t="s">
        <v>121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1144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X33" s="52">
        <v>0</v>
      </c>
      <c r="Y33" s="52">
        <v>0</v>
      </c>
      <c r="DA33" s="63" t="s">
        <v>1145</v>
      </c>
    </row>
    <row r="34" spans="1:105" ht="12" customHeight="1" x14ac:dyDescent="0.25">
      <c r="A34" s="97" t="s">
        <v>50</v>
      </c>
      <c r="B34" s="52"/>
      <c r="C34" s="52">
        <v>0</v>
      </c>
      <c r="D34" s="52">
        <v>0</v>
      </c>
      <c r="E34" s="52">
        <v>0</v>
      </c>
      <c r="F34" s="52">
        <v>0</v>
      </c>
      <c r="G34" s="52">
        <v>0</v>
      </c>
      <c r="H34" s="52">
        <v>0</v>
      </c>
      <c r="I34" s="52">
        <v>0</v>
      </c>
      <c r="J34" s="52">
        <v>0</v>
      </c>
      <c r="K34" s="52">
        <v>0</v>
      </c>
      <c r="L34" s="52">
        <v>0</v>
      </c>
      <c r="M34" s="52">
        <v>0</v>
      </c>
      <c r="N34" s="52">
        <v>0</v>
      </c>
      <c r="O34" s="52">
        <v>0</v>
      </c>
      <c r="P34" s="52">
        <v>0</v>
      </c>
      <c r="Q34" s="52">
        <v>0</v>
      </c>
      <c r="R34" s="52">
        <v>0</v>
      </c>
      <c r="S34" s="52">
        <v>0</v>
      </c>
      <c r="T34" s="52">
        <v>0</v>
      </c>
      <c r="U34" s="52">
        <v>0</v>
      </c>
      <c r="V34" s="52">
        <v>0</v>
      </c>
      <c r="W34" s="52">
        <v>0</v>
      </c>
      <c r="X34" s="52">
        <v>0</v>
      </c>
      <c r="Y34" s="52">
        <v>0</v>
      </c>
      <c r="DA34" s="63" t="s">
        <v>1146</v>
      </c>
    </row>
    <row r="35" spans="1:105" ht="12" customHeight="1" x14ac:dyDescent="0.25">
      <c r="A35" s="109" t="s">
        <v>120</v>
      </c>
      <c r="B35" s="36"/>
      <c r="C35" s="36">
        <v>0</v>
      </c>
      <c r="D35" s="36">
        <v>0</v>
      </c>
      <c r="E35" s="36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  <c r="M35" s="36">
        <v>0</v>
      </c>
      <c r="N35" s="36">
        <v>0</v>
      </c>
      <c r="O35" s="36">
        <v>0</v>
      </c>
      <c r="P35" s="36">
        <v>0</v>
      </c>
      <c r="Q35" s="36">
        <v>0</v>
      </c>
      <c r="R35" s="36">
        <v>0</v>
      </c>
      <c r="S35" s="36">
        <v>0</v>
      </c>
      <c r="T35" s="36">
        <v>0</v>
      </c>
      <c r="U35" s="36">
        <v>0</v>
      </c>
      <c r="V35" s="36">
        <v>0</v>
      </c>
      <c r="W35" s="36">
        <v>0</v>
      </c>
      <c r="X35" s="36">
        <v>0</v>
      </c>
      <c r="Y35" s="36">
        <v>0</v>
      </c>
      <c r="DA35" s="60" t="s">
        <v>1147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DA37" s="129" t="s">
        <v>1224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DA38" s="133"/>
    </row>
    <row r="39" spans="1:105" ht="12" customHeight="1" x14ac:dyDescent="0.25">
      <c r="A39" s="97" t="s">
        <v>51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1225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DA40" s="134"/>
    </row>
    <row r="41" spans="1:105" ht="12" customHeight="1" x14ac:dyDescent="0.25">
      <c r="A41" s="97" t="s">
        <v>53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DA41" s="63" t="s">
        <v>1226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143</v>
      </c>
      <c r="B43" s="52"/>
      <c r="C43" s="52">
        <v>0</v>
      </c>
      <c r="D43" s="52">
        <v>0</v>
      </c>
      <c r="E43" s="52">
        <v>0</v>
      </c>
      <c r="F43" s="52">
        <v>0</v>
      </c>
      <c r="G43" s="52">
        <v>0</v>
      </c>
      <c r="H43" s="52">
        <v>0</v>
      </c>
      <c r="I43" s="52">
        <v>0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52">
        <v>0</v>
      </c>
      <c r="U43" s="52">
        <v>0</v>
      </c>
      <c r="V43" s="52">
        <v>0</v>
      </c>
      <c r="W43" s="52">
        <v>0</v>
      </c>
      <c r="X43" s="52">
        <v>0</v>
      </c>
      <c r="Y43" s="52">
        <v>0</v>
      </c>
      <c r="DA43" s="63" t="s">
        <v>1227</v>
      </c>
    </row>
    <row r="44" spans="1:105" ht="12" customHeight="1" x14ac:dyDescent="0.25">
      <c r="A44" s="97" t="s">
        <v>124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1228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1229</v>
      </c>
    </row>
    <row r="46" spans="1:105" ht="12" customHeight="1" x14ac:dyDescent="0.25">
      <c r="A46" s="97" t="s">
        <v>122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0</v>
      </c>
      <c r="J46" s="52">
        <v>0</v>
      </c>
      <c r="K46" s="52">
        <v>0</v>
      </c>
      <c r="L46" s="52">
        <v>0</v>
      </c>
      <c r="M46" s="52">
        <v>0</v>
      </c>
      <c r="N46" s="52">
        <v>0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0</v>
      </c>
      <c r="W46" s="52">
        <v>0</v>
      </c>
      <c r="X46" s="52">
        <v>0</v>
      </c>
      <c r="Y46" s="52">
        <v>0</v>
      </c>
      <c r="DA46" s="63" t="s">
        <v>1230</v>
      </c>
    </row>
    <row r="47" spans="1:105" ht="12" customHeight="1" x14ac:dyDescent="0.25">
      <c r="A47" s="97" t="s">
        <v>121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X47" s="52">
        <v>0</v>
      </c>
      <c r="Y47" s="52">
        <v>0</v>
      </c>
      <c r="DA47" s="63" t="s">
        <v>1231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1232</v>
      </c>
    </row>
    <row r="50" spans="1:105" ht="12" customHeight="1" x14ac:dyDescent="0.25">
      <c r="A50" s="97" t="s">
        <v>50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DA50" s="63" t="s">
        <v>1233</v>
      </c>
    </row>
    <row r="51" spans="1:105" ht="12" customHeight="1" x14ac:dyDescent="0.25">
      <c r="A51" s="109" t="s">
        <v>120</v>
      </c>
      <c r="B51" s="36"/>
      <c r="C51" s="36">
        <v>0</v>
      </c>
      <c r="D51" s="36">
        <v>0</v>
      </c>
      <c r="E51" s="36">
        <v>0</v>
      </c>
      <c r="F51" s="36">
        <v>0</v>
      </c>
      <c r="G51" s="36">
        <v>0</v>
      </c>
      <c r="H51" s="36">
        <v>0</v>
      </c>
      <c r="I51" s="36">
        <v>0</v>
      </c>
      <c r="J51" s="36">
        <v>0</v>
      </c>
      <c r="K51" s="36">
        <v>0</v>
      </c>
      <c r="L51" s="36">
        <v>0</v>
      </c>
      <c r="M51" s="36">
        <v>0</v>
      </c>
      <c r="N51" s="36">
        <v>0</v>
      </c>
      <c r="O51" s="36">
        <v>0</v>
      </c>
      <c r="P51" s="36">
        <v>0</v>
      </c>
      <c r="Q51" s="36">
        <v>0</v>
      </c>
      <c r="R51" s="36">
        <v>0</v>
      </c>
      <c r="S51" s="36">
        <v>0</v>
      </c>
      <c r="T51" s="36">
        <v>0</v>
      </c>
      <c r="U51" s="36">
        <v>0</v>
      </c>
      <c r="V51" s="36">
        <v>0</v>
      </c>
      <c r="W51" s="36">
        <v>0</v>
      </c>
      <c r="X51" s="36">
        <v>0</v>
      </c>
      <c r="Y51" s="36">
        <v>0</v>
      </c>
      <c r="DA51" s="60" t="s">
        <v>1234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DA53" s="129" t="s">
        <v>1311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DA54" s="133"/>
    </row>
    <row r="55" spans="1:105" ht="12" customHeight="1" x14ac:dyDescent="0.25">
      <c r="A55" s="108" t="s">
        <v>51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1312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2">
        <v>0</v>
      </c>
      <c r="M57" s="52">
        <v>0</v>
      </c>
      <c r="N57" s="52">
        <v>0</v>
      </c>
      <c r="O57" s="52">
        <v>0</v>
      </c>
      <c r="P57" s="52">
        <v>0</v>
      </c>
      <c r="Q57" s="52">
        <v>0</v>
      </c>
      <c r="R57" s="52">
        <v>0</v>
      </c>
      <c r="S57" s="52">
        <v>0</v>
      </c>
      <c r="T57" s="52">
        <v>0</v>
      </c>
      <c r="U57" s="52">
        <v>0</v>
      </c>
      <c r="V57" s="52">
        <v>0</v>
      </c>
      <c r="W57" s="52">
        <v>0</v>
      </c>
      <c r="X57" s="52">
        <v>0</v>
      </c>
      <c r="Y57" s="52">
        <v>0</v>
      </c>
      <c r="DA57" s="63" t="s">
        <v>1313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108" t="s">
        <v>143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1314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X60" s="52">
        <v>0</v>
      </c>
      <c r="Y60" s="52">
        <v>0</v>
      </c>
      <c r="DA60" s="63" t="s">
        <v>1315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2">
        <v>0</v>
      </c>
      <c r="Y61" s="52">
        <v>0</v>
      </c>
      <c r="DA61" s="63" t="s">
        <v>1316</v>
      </c>
    </row>
    <row r="62" spans="1:105" ht="12" customHeight="1" x14ac:dyDescent="0.25">
      <c r="A62" s="108" t="s">
        <v>122</v>
      </c>
      <c r="B62" s="52"/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DA62" s="63" t="s">
        <v>1317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1318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1319</v>
      </c>
    </row>
    <row r="66" spans="1:105" ht="12" customHeight="1" x14ac:dyDescent="0.25">
      <c r="A66" s="108" t="s">
        <v>50</v>
      </c>
      <c r="B66" s="52"/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DA66" s="63" t="s">
        <v>1320</v>
      </c>
    </row>
    <row r="67" spans="1:105" ht="12" customHeight="1" x14ac:dyDescent="0.25">
      <c r="A67" s="115" t="s">
        <v>120</v>
      </c>
      <c r="B67" s="36"/>
      <c r="C67" s="36">
        <v>0</v>
      </c>
      <c r="D67" s="36">
        <v>0</v>
      </c>
      <c r="E67" s="36">
        <v>0</v>
      </c>
      <c r="F67" s="36">
        <v>0</v>
      </c>
      <c r="G67" s="36">
        <v>0</v>
      </c>
      <c r="H67" s="36">
        <v>0</v>
      </c>
      <c r="I67" s="36">
        <v>0</v>
      </c>
      <c r="J67" s="36">
        <v>0</v>
      </c>
      <c r="K67" s="36">
        <v>0</v>
      </c>
      <c r="L67" s="36">
        <v>0</v>
      </c>
      <c r="M67" s="36">
        <v>0</v>
      </c>
      <c r="N67" s="36">
        <v>0</v>
      </c>
      <c r="O67" s="36">
        <v>0</v>
      </c>
      <c r="P67" s="36">
        <v>0</v>
      </c>
      <c r="Q67" s="36">
        <v>0</v>
      </c>
      <c r="R67" s="36">
        <v>0</v>
      </c>
      <c r="S67" s="36">
        <v>0</v>
      </c>
      <c r="T67" s="36">
        <v>0</v>
      </c>
      <c r="U67" s="36">
        <v>0</v>
      </c>
      <c r="V67" s="36">
        <v>0</v>
      </c>
      <c r="W67" s="36">
        <v>0</v>
      </c>
      <c r="X67" s="36">
        <v>0</v>
      </c>
      <c r="Y67" s="36">
        <v>0</v>
      </c>
      <c r="DA67" s="60" t="s">
        <v>1321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DA69" s="129" t="s">
        <v>1398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DA70" s="133"/>
    </row>
    <row r="71" spans="1:105" ht="12" customHeight="1" x14ac:dyDescent="0.25">
      <c r="A71" s="108" t="s">
        <v>51</v>
      </c>
      <c r="B71" s="52"/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DA71" s="63" t="s">
        <v>1399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DA72" s="134"/>
    </row>
    <row r="73" spans="1:105" ht="12" customHeight="1" x14ac:dyDescent="0.25">
      <c r="A73" s="108" t="s">
        <v>53</v>
      </c>
      <c r="B73" s="52"/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X73" s="52">
        <v>0</v>
      </c>
      <c r="Y73" s="52">
        <v>0</v>
      </c>
      <c r="DA73" s="63" t="s">
        <v>1400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0</v>
      </c>
      <c r="D75" s="52">
        <f t="shared" si="0"/>
        <v>0</v>
      </c>
      <c r="E75" s="52">
        <f t="shared" si="0"/>
        <v>0</v>
      </c>
      <c r="F75" s="52">
        <f t="shared" si="0"/>
        <v>0</v>
      </c>
      <c r="G75" s="52">
        <f t="shared" si="0"/>
        <v>0</v>
      </c>
      <c r="H75" s="52">
        <f t="shared" si="0"/>
        <v>0</v>
      </c>
      <c r="I75" s="52">
        <f t="shared" si="0"/>
        <v>0</v>
      </c>
      <c r="J75" s="52">
        <f t="shared" si="0"/>
        <v>0</v>
      </c>
      <c r="K75" s="52">
        <f t="shared" si="0"/>
        <v>0</v>
      </c>
      <c r="L75" s="52">
        <f t="shared" si="0"/>
        <v>0</v>
      </c>
      <c r="M75" s="52">
        <f t="shared" si="0"/>
        <v>0</v>
      </c>
      <c r="N75" s="52">
        <f t="shared" si="0"/>
        <v>0</v>
      </c>
      <c r="O75" s="52">
        <f t="shared" si="0"/>
        <v>0</v>
      </c>
      <c r="P75" s="52">
        <f t="shared" si="0"/>
        <v>0</v>
      </c>
      <c r="Q75" s="52">
        <f t="shared" si="0"/>
        <v>0</v>
      </c>
      <c r="R75" s="52">
        <f t="shared" ref="R75:V75" si="1">R43-R59</f>
        <v>0</v>
      </c>
      <c r="S75" s="52">
        <f t="shared" si="1"/>
        <v>0</v>
      </c>
      <c r="T75" s="52">
        <f t="shared" si="1"/>
        <v>0</v>
      </c>
      <c r="U75" s="52">
        <f t="shared" si="1"/>
        <v>0</v>
      </c>
      <c r="V75" s="52">
        <f t="shared" si="1"/>
        <v>0</v>
      </c>
      <c r="W75" s="52">
        <f t="shared" ref="W75:Y75" si="2">W43-W59</f>
        <v>0</v>
      </c>
      <c r="X75" s="52">
        <f t="shared" si="2"/>
        <v>0</v>
      </c>
      <c r="Y75" s="52">
        <f t="shared" si="2"/>
        <v>0</v>
      </c>
      <c r="DA75" s="63" t="s">
        <v>1401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0</v>
      </c>
      <c r="D76" s="52">
        <f t="shared" si="3"/>
        <v>0</v>
      </c>
      <c r="E76" s="52">
        <f t="shared" si="3"/>
        <v>0</v>
      </c>
      <c r="F76" s="52">
        <f t="shared" si="3"/>
        <v>0</v>
      </c>
      <c r="G76" s="52">
        <f t="shared" si="3"/>
        <v>0</v>
      </c>
      <c r="H76" s="52">
        <f t="shared" si="3"/>
        <v>0</v>
      </c>
      <c r="I76" s="52">
        <f t="shared" si="3"/>
        <v>0</v>
      </c>
      <c r="J76" s="52">
        <f t="shared" si="3"/>
        <v>0</v>
      </c>
      <c r="K76" s="52">
        <f t="shared" si="3"/>
        <v>0</v>
      </c>
      <c r="L76" s="52">
        <f t="shared" si="3"/>
        <v>0</v>
      </c>
      <c r="M76" s="52">
        <f t="shared" si="3"/>
        <v>0</v>
      </c>
      <c r="N76" s="52">
        <f t="shared" si="3"/>
        <v>0</v>
      </c>
      <c r="O76" s="52">
        <f t="shared" si="3"/>
        <v>0</v>
      </c>
      <c r="P76" s="52">
        <f t="shared" si="3"/>
        <v>0</v>
      </c>
      <c r="Q76" s="52">
        <f t="shared" si="3"/>
        <v>0</v>
      </c>
      <c r="R76" s="52">
        <f t="shared" ref="R76:V76" si="4">R44-R60</f>
        <v>0</v>
      </c>
      <c r="S76" s="52">
        <f t="shared" si="4"/>
        <v>0</v>
      </c>
      <c r="T76" s="52">
        <f t="shared" si="4"/>
        <v>0</v>
      </c>
      <c r="U76" s="52">
        <f t="shared" si="4"/>
        <v>0</v>
      </c>
      <c r="V76" s="52">
        <f t="shared" si="4"/>
        <v>0</v>
      </c>
      <c r="W76" s="52">
        <f t="shared" ref="W76:Y76" si="5">W44-W60</f>
        <v>0</v>
      </c>
      <c r="X76" s="52">
        <f t="shared" si="5"/>
        <v>0</v>
      </c>
      <c r="Y76" s="52">
        <f t="shared" si="5"/>
        <v>0</v>
      </c>
      <c r="DA76" s="63" t="s">
        <v>1402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:Y77" si="8">W45-W61</f>
        <v>0</v>
      </c>
      <c r="X77" s="52">
        <f t="shared" si="8"/>
        <v>0</v>
      </c>
      <c r="Y77" s="52">
        <f t="shared" si="8"/>
        <v>0</v>
      </c>
      <c r="DA77" s="63" t="s">
        <v>1403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0</v>
      </c>
      <c r="D78" s="52">
        <f t="shared" si="9"/>
        <v>0</v>
      </c>
      <c r="E78" s="52">
        <f t="shared" si="9"/>
        <v>0</v>
      </c>
      <c r="F78" s="52">
        <f t="shared" si="9"/>
        <v>0</v>
      </c>
      <c r="G78" s="52">
        <f t="shared" si="9"/>
        <v>0</v>
      </c>
      <c r="H78" s="52">
        <f t="shared" si="9"/>
        <v>0</v>
      </c>
      <c r="I78" s="52">
        <f t="shared" si="9"/>
        <v>0</v>
      </c>
      <c r="J78" s="52">
        <f t="shared" si="9"/>
        <v>0</v>
      </c>
      <c r="K78" s="52">
        <f t="shared" si="9"/>
        <v>0</v>
      </c>
      <c r="L78" s="52">
        <f t="shared" si="9"/>
        <v>0</v>
      </c>
      <c r="M78" s="52">
        <f t="shared" si="9"/>
        <v>0</v>
      </c>
      <c r="N78" s="52">
        <f t="shared" si="9"/>
        <v>0</v>
      </c>
      <c r="O78" s="52">
        <f t="shared" si="9"/>
        <v>0</v>
      </c>
      <c r="P78" s="52">
        <f t="shared" si="9"/>
        <v>0</v>
      </c>
      <c r="Q78" s="52">
        <f t="shared" si="9"/>
        <v>0</v>
      </c>
      <c r="R78" s="52">
        <f t="shared" ref="R78:V78" si="10">R46-R62</f>
        <v>0</v>
      </c>
      <c r="S78" s="52">
        <f t="shared" si="10"/>
        <v>0</v>
      </c>
      <c r="T78" s="52">
        <f t="shared" si="10"/>
        <v>0</v>
      </c>
      <c r="U78" s="52">
        <f t="shared" si="10"/>
        <v>0</v>
      </c>
      <c r="V78" s="52">
        <f t="shared" si="10"/>
        <v>0</v>
      </c>
      <c r="W78" s="52">
        <f t="shared" ref="W78:Y78" si="11">W46-W62</f>
        <v>0</v>
      </c>
      <c r="X78" s="52">
        <f t="shared" si="11"/>
        <v>0</v>
      </c>
      <c r="Y78" s="52">
        <f t="shared" si="11"/>
        <v>0</v>
      </c>
      <c r="DA78" s="63" t="s">
        <v>1404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0</v>
      </c>
      <c r="D79" s="52">
        <f t="shared" si="12"/>
        <v>0</v>
      </c>
      <c r="E79" s="52">
        <f t="shared" si="12"/>
        <v>0</v>
      </c>
      <c r="F79" s="52">
        <f t="shared" si="12"/>
        <v>0</v>
      </c>
      <c r="G79" s="52">
        <f t="shared" si="12"/>
        <v>0</v>
      </c>
      <c r="H79" s="52">
        <f t="shared" si="12"/>
        <v>0</v>
      </c>
      <c r="I79" s="52">
        <f t="shared" si="12"/>
        <v>0</v>
      </c>
      <c r="J79" s="52">
        <f t="shared" si="12"/>
        <v>0</v>
      </c>
      <c r="K79" s="52">
        <f t="shared" si="12"/>
        <v>0</v>
      </c>
      <c r="L79" s="52">
        <f t="shared" si="12"/>
        <v>0</v>
      </c>
      <c r="M79" s="52">
        <f t="shared" si="12"/>
        <v>0</v>
      </c>
      <c r="N79" s="52">
        <f t="shared" si="12"/>
        <v>0</v>
      </c>
      <c r="O79" s="52">
        <f t="shared" si="12"/>
        <v>0</v>
      </c>
      <c r="P79" s="52">
        <f t="shared" si="12"/>
        <v>0</v>
      </c>
      <c r="Q79" s="52">
        <f t="shared" si="12"/>
        <v>0</v>
      </c>
      <c r="R79" s="52">
        <f t="shared" ref="R79:V79" si="13">R47-R63</f>
        <v>0</v>
      </c>
      <c r="S79" s="52">
        <f t="shared" si="13"/>
        <v>0</v>
      </c>
      <c r="T79" s="52">
        <f t="shared" si="13"/>
        <v>0</v>
      </c>
      <c r="U79" s="52">
        <f t="shared" si="13"/>
        <v>0</v>
      </c>
      <c r="V79" s="52">
        <f t="shared" si="13"/>
        <v>0</v>
      </c>
      <c r="W79" s="52">
        <f t="shared" ref="W79:Y79" si="14">W47-W63</f>
        <v>0</v>
      </c>
      <c r="X79" s="52">
        <f t="shared" si="14"/>
        <v>0</v>
      </c>
      <c r="Y79" s="52">
        <f t="shared" si="14"/>
        <v>0</v>
      </c>
      <c r="DA79" s="63" t="s">
        <v>1405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X81" s="52">
        <v>0</v>
      </c>
      <c r="Y81" s="52">
        <v>0</v>
      </c>
      <c r="DA81" s="63" t="s">
        <v>1406</v>
      </c>
    </row>
    <row r="82" spans="1:105" ht="12" customHeight="1" x14ac:dyDescent="0.25">
      <c r="A82" s="108" t="s">
        <v>50</v>
      </c>
      <c r="B82" s="52"/>
      <c r="C82" s="52">
        <v>0</v>
      </c>
      <c r="D82" s="52">
        <v>0</v>
      </c>
      <c r="E82" s="52">
        <v>0</v>
      </c>
      <c r="F82" s="52">
        <v>0</v>
      </c>
      <c r="G82" s="52">
        <v>0</v>
      </c>
      <c r="H82" s="52">
        <v>0</v>
      </c>
      <c r="I82" s="52">
        <v>0</v>
      </c>
      <c r="J82" s="52">
        <v>0</v>
      </c>
      <c r="K82" s="52">
        <v>0</v>
      </c>
      <c r="L82" s="52">
        <v>0</v>
      </c>
      <c r="M82" s="52">
        <v>0</v>
      </c>
      <c r="N82" s="52">
        <v>0</v>
      </c>
      <c r="O82" s="52">
        <v>0</v>
      </c>
      <c r="P82" s="52">
        <v>0</v>
      </c>
      <c r="Q82" s="52">
        <v>0</v>
      </c>
      <c r="R82" s="52">
        <v>0</v>
      </c>
      <c r="S82" s="52">
        <v>0</v>
      </c>
      <c r="T82" s="52">
        <v>0</v>
      </c>
      <c r="U82" s="52">
        <v>0</v>
      </c>
      <c r="V82" s="52">
        <v>0</v>
      </c>
      <c r="W82" s="52">
        <v>0</v>
      </c>
      <c r="X82" s="52">
        <v>0</v>
      </c>
      <c r="Y82" s="52">
        <v>0</v>
      </c>
      <c r="DA82" s="63" t="s">
        <v>1407</v>
      </c>
    </row>
    <row r="83" spans="1:105" ht="12" customHeight="1" x14ac:dyDescent="0.25">
      <c r="A83" s="115" t="s">
        <v>120</v>
      </c>
      <c r="B83" s="36"/>
      <c r="C83" s="36">
        <v>0</v>
      </c>
      <c r="D83" s="36">
        <v>0</v>
      </c>
      <c r="E83" s="36">
        <v>0</v>
      </c>
      <c r="F83" s="36">
        <v>0</v>
      </c>
      <c r="G83" s="36">
        <v>0</v>
      </c>
      <c r="H83" s="36">
        <v>0</v>
      </c>
      <c r="I83" s="36">
        <v>0</v>
      </c>
      <c r="J83" s="36">
        <v>0</v>
      </c>
      <c r="K83" s="36">
        <v>0</v>
      </c>
      <c r="L83" s="36">
        <v>0</v>
      </c>
      <c r="M83" s="36">
        <v>0</v>
      </c>
      <c r="N83" s="36">
        <v>0</v>
      </c>
      <c r="O83" s="36">
        <v>0</v>
      </c>
      <c r="P83" s="36">
        <v>0</v>
      </c>
      <c r="Q83" s="36">
        <v>0</v>
      </c>
      <c r="R83" s="36">
        <v>0</v>
      </c>
      <c r="S83" s="36">
        <v>0</v>
      </c>
      <c r="T83" s="36">
        <v>0</v>
      </c>
      <c r="U83" s="36">
        <v>0</v>
      </c>
      <c r="V83" s="36">
        <v>0</v>
      </c>
      <c r="W83" s="36">
        <v>0</v>
      </c>
      <c r="X83" s="36">
        <v>0</v>
      </c>
      <c r="Y83" s="36">
        <v>0</v>
      </c>
      <c r="DA83" s="60" t="s">
        <v>1408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X86" s="140">
        <v>2022</v>
      </c>
      <c r="Y86" s="140">
        <v>2023</v>
      </c>
      <c r="DA86" s="143"/>
    </row>
    <row r="87" spans="1:105" ht="12" customHeight="1" x14ac:dyDescent="0.25">
      <c r="A87" s="116" t="s">
        <v>195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DA87" s="129" t="s">
        <v>1485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X88" s="128">
        <f>RES_hhdet_numvin!X4</f>
        <v>0</v>
      </c>
      <c r="Y88" s="128">
        <f>RES_hhdet_numvin!Y4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0</v>
      </c>
      <c r="K89" s="52">
        <f>RES_hhdet_numvin!K5</f>
        <v>0</v>
      </c>
      <c r="L89" s="52">
        <f>RES_hhdet_numvin!L5</f>
        <v>0</v>
      </c>
      <c r="M89" s="52">
        <f>RES_hhdet_numvin!M5</f>
        <v>0</v>
      </c>
      <c r="N89" s="52">
        <f>RES_hhdet_numvin!N5</f>
        <v>0</v>
      </c>
      <c r="O89" s="52">
        <f>RES_hhdet_numvin!O5</f>
        <v>0</v>
      </c>
      <c r="P89" s="52">
        <f>RES_hhdet_numvin!P5</f>
        <v>0</v>
      </c>
      <c r="Q89" s="52">
        <f>RES_hhdet_numvin!Q5</f>
        <v>0</v>
      </c>
      <c r="R89" s="52">
        <f>RES_hhdet_numvin!R5</f>
        <v>0</v>
      </c>
      <c r="S89" s="52">
        <f>RES_hhdet_numvin!S5</f>
        <v>0</v>
      </c>
      <c r="T89" s="52">
        <f>RES_hhdet_numvin!T5</f>
        <v>0</v>
      </c>
      <c r="U89" s="52">
        <f>RES_hhdet_numvin!U5</f>
        <v>0</v>
      </c>
      <c r="V89" s="52">
        <f>RES_hhdet_numvin!V5</f>
        <v>0</v>
      </c>
      <c r="W89" s="52">
        <f>RES_hhdet_numvin!W5</f>
        <v>0</v>
      </c>
      <c r="X89" s="52">
        <f>RES_hhdet_numvin!X5</f>
        <v>0</v>
      </c>
      <c r="Y89" s="52">
        <f>RES_hhdet_numvin!Y5</f>
        <v>0</v>
      </c>
      <c r="DA89" s="63" t="s">
        <v>1486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X90" s="138">
        <f>RES_hhdet_numvin!X6</f>
        <v>0</v>
      </c>
      <c r="Y90" s="138">
        <f>RES_hhdet_numvin!Y6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X91" s="126">
        <f>RES_hhdet_numvin!X7</f>
        <v>0</v>
      </c>
      <c r="Y91" s="126">
        <f>RES_hhdet_numvin!Y7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0</v>
      </c>
      <c r="Q92" s="52">
        <f>RES_hhdet_numvin!Q8</f>
        <v>0</v>
      </c>
      <c r="R92" s="52">
        <f>RES_hhdet_numvin!R8</f>
        <v>0</v>
      </c>
      <c r="S92" s="52">
        <f>RES_hhdet_numvin!S8</f>
        <v>0</v>
      </c>
      <c r="T92" s="52">
        <f>RES_hhdet_numvin!T8</f>
        <v>0</v>
      </c>
      <c r="U92" s="52">
        <f>RES_hhdet_numvin!U8</f>
        <v>0</v>
      </c>
      <c r="V92" s="52">
        <f>RES_hhdet_numvin!V8</f>
        <v>0</v>
      </c>
      <c r="W92" s="52">
        <f>RES_hhdet_numvin!W8</f>
        <v>0</v>
      </c>
      <c r="X92" s="52">
        <f>RES_hhdet_numvin!X8</f>
        <v>0</v>
      </c>
      <c r="Y92" s="52">
        <f>RES_hhdet_numvin!Y8</f>
        <v>0</v>
      </c>
      <c r="DA92" s="63" t="s">
        <v>1487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X93" s="126">
        <f>RES_hhdet_numvin!X9</f>
        <v>0</v>
      </c>
      <c r="Y93" s="126">
        <f>RES_hhdet_numvin!Y9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0</v>
      </c>
      <c r="K94" s="52">
        <f>RES_hhdet_numvin!K10</f>
        <v>0</v>
      </c>
      <c r="L94" s="52">
        <f>RES_hhdet_numvin!L10</f>
        <v>0</v>
      </c>
      <c r="M94" s="52">
        <f>RES_hhdet_numvin!M10</f>
        <v>0</v>
      </c>
      <c r="N94" s="52">
        <f>RES_hhdet_numvin!N10</f>
        <v>0</v>
      </c>
      <c r="O94" s="52">
        <f>RES_hhdet_numvin!O10</f>
        <v>0</v>
      </c>
      <c r="P94" s="52">
        <f>RES_hhdet_numvin!P10</f>
        <v>0</v>
      </c>
      <c r="Q94" s="52">
        <f>RES_hhdet_numvin!Q10</f>
        <v>0</v>
      </c>
      <c r="R94" s="52">
        <f>RES_hhdet_numvin!R10</f>
        <v>0</v>
      </c>
      <c r="S94" s="52">
        <f>RES_hhdet_numvin!S10</f>
        <v>0</v>
      </c>
      <c r="T94" s="52">
        <f>RES_hhdet_numvin!T10</f>
        <v>0</v>
      </c>
      <c r="U94" s="52">
        <f>RES_hhdet_numvin!U10</f>
        <v>0</v>
      </c>
      <c r="V94" s="52">
        <f>RES_hhdet_numvin!V10</f>
        <v>0</v>
      </c>
      <c r="W94" s="52">
        <f>RES_hhdet_numvin!W10</f>
        <v>0</v>
      </c>
      <c r="X94" s="52">
        <f>RES_hhdet_numvin!X10</f>
        <v>0</v>
      </c>
      <c r="Y94" s="52">
        <f>RES_hhdet_numvin!Y10</f>
        <v>0</v>
      </c>
      <c r="DA94" s="63" t="s">
        <v>1488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0</v>
      </c>
      <c r="S95" s="52">
        <f>RES_hhdet_numvin!S11</f>
        <v>0</v>
      </c>
      <c r="T95" s="52">
        <f>RES_hhdet_numvin!T11</f>
        <v>0</v>
      </c>
      <c r="U95" s="52">
        <f>RES_hhdet_numvin!U11</f>
        <v>0</v>
      </c>
      <c r="V95" s="52">
        <f>RES_hhdet_numvin!V11</f>
        <v>0</v>
      </c>
      <c r="W95" s="52">
        <f>RES_hhdet_numvin!W11</f>
        <v>0</v>
      </c>
      <c r="X95" s="52">
        <f>RES_hhdet_numvin!X11</f>
        <v>0</v>
      </c>
      <c r="Y95" s="52">
        <f>RES_hhdet_numvin!Y11</f>
        <v>0</v>
      </c>
      <c r="DA95" s="63" t="s">
        <v>1489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X96" s="52">
        <f>RES_hhdet_numvin!X12</f>
        <v>0</v>
      </c>
      <c r="Y96" s="52">
        <f>RES_hhdet_numvin!Y12</f>
        <v>0</v>
      </c>
      <c r="DA96" s="63" t="s">
        <v>1490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X97" s="52">
        <f>RES_hhdet_numvin!X13</f>
        <v>0</v>
      </c>
      <c r="Y97" s="52">
        <f>RES_hhdet_numvin!Y13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X98" s="52">
        <f>RES_hhdet_numvin!X14</f>
        <v>0</v>
      </c>
      <c r="Y98" s="52">
        <f>RES_hhdet_numvin!Y14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0</v>
      </c>
      <c r="R99" s="138">
        <f>RES_hhdet_numvin!R15</f>
        <v>0</v>
      </c>
      <c r="S99" s="138">
        <f>RES_hhdet_numvin!S15</f>
        <v>0</v>
      </c>
      <c r="T99" s="138">
        <f>RES_hhdet_numvin!T15</f>
        <v>0</v>
      </c>
      <c r="U99" s="138">
        <f>RES_hhdet_numvin!U15</f>
        <v>0</v>
      </c>
      <c r="V99" s="138">
        <f>RES_hhdet_numvin!V15</f>
        <v>0</v>
      </c>
      <c r="W99" s="138">
        <f>RES_hhdet_numvin!W15</f>
        <v>0</v>
      </c>
      <c r="X99" s="138">
        <f>RES_hhdet_numvin!X15</f>
        <v>0</v>
      </c>
      <c r="Y99" s="138">
        <f>RES_hhdet_numvin!Y15</f>
        <v>0</v>
      </c>
      <c r="DA99" s="63" t="s">
        <v>1491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0</v>
      </c>
      <c r="S100" s="138">
        <f>RES_hhdet_numvin!S16</f>
        <v>0</v>
      </c>
      <c r="T100" s="138">
        <f>RES_hhdet_numvin!T16</f>
        <v>0</v>
      </c>
      <c r="U100" s="138">
        <f>RES_hhdet_numvin!U16</f>
        <v>0</v>
      </c>
      <c r="V100" s="138">
        <f>RES_hhdet_numvin!V16</f>
        <v>0</v>
      </c>
      <c r="W100" s="138">
        <f>RES_hhdet_numvin!W16</f>
        <v>0</v>
      </c>
      <c r="X100" s="138">
        <f>RES_hhdet_numvin!X16</f>
        <v>0</v>
      </c>
      <c r="Y100" s="138">
        <f>RES_hhdet_numvin!Y16</f>
        <v>0</v>
      </c>
      <c r="DA100" s="63" t="s">
        <v>1492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X101" s="138">
        <f>RES_hhdet_numvin!X17</f>
        <v>0</v>
      </c>
      <c r="Y101" s="138">
        <f>RES_hhdet_numvin!Y17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X102" s="138">
        <f>RES_hhdet_numvin!X18</f>
        <v>0</v>
      </c>
      <c r="Y102" s="138">
        <f>RES_hhdet_numvin!Y18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X103" s="126">
        <f>RES_hhdet_numvin!X19</f>
        <v>0</v>
      </c>
      <c r="Y103" s="126">
        <f>RES_hhdet_numvin!Y19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X104" s="52">
        <f>RES_hhdet_numvin!X20</f>
        <v>0</v>
      </c>
      <c r="Y104" s="52">
        <f>RES_hhdet_numvin!Y20</f>
        <v>0</v>
      </c>
      <c r="DA104" s="63" t="s">
        <v>1493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0</v>
      </c>
      <c r="S105" s="52">
        <f>RES_hhdet_numvin!S21</f>
        <v>0</v>
      </c>
      <c r="T105" s="52">
        <f>RES_hhdet_numvin!T21</f>
        <v>0</v>
      </c>
      <c r="U105" s="52">
        <f>RES_hhdet_numvin!U21</f>
        <v>0</v>
      </c>
      <c r="V105" s="52">
        <f>RES_hhdet_numvin!V21</f>
        <v>0</v>
      </c>
      <c r="W105" s="52">
        <f>RES_hhdet_numvin!W21</f>
        <v>0</v>
      </c>
      <c r="X105" s="52">
        <f>RES_hhdet_numvin!X21</f>
        <v>0</v>
      </c>
      <c r="Y105" s="52">
        <f>RES_hhdet_numvin!Y21</f>
        <v>0</v>
      </c>
      <c r="DA105" s="63" t="s">
        <v>1494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0</v>
      </c>
      <c r="R106" s="36">
        <f>RES_hhdet_numvin!R22</f>
        <v>0</v>
      </c>
      <c r="S106" s="36">
        <f>RES_hhdet_numvin!S22</f>
        <v>0</v>
      </c>
      <c r="T106" s="36">
        <f>RES_hhdet_numvin!T22</f>
        <v>0</v>
      </c>
      <c r="U106" s="36">
        <f>RES_hhdet_numvin!U22</f>
        <v>0</v>
      </c>
      <c r="V106" s="36">
        <f>RES_hhdet_numvin!V22</f>
        <v>0</v>
      </c>
      <c r="W106" s="36">
        <f>RES_hhdet_numvin!W22</f>
        <v>0</v>
      </c>
      <c r="X106" s="36">
        <f>RES_hhdet_numvin!X22</f>
        <v>0</v>
      </c>
      <c r="Y106" s="36">
        <f>RES_hhdet_numvin!Y22</f>
        <v>0</v>
      </c>
      <c r="DA106" s="60" t="s">
        <v>1495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0</v>
      </c>
      <c r="C110" s="117">
        <f t="shared" si="15"/>
        <v>0</v>
      </c>
      <c r="D110" s="117">
        <f t="shared" si="15"/>
        <v>0</v>
      </c>
      <c r="E110" s="117">
        <f t="shared" si="15"/>
        <v>0</v>
      </c>
      <c r="F110" s="117">
        <f t="shared" si="15"/>
        <v>0</v>
      </c>
      <c r="G110" s="117">
        <f t="shared" si="15"/>
        <v>0</v>
      </c>
      <c r="H110" s="117">
        <f t="shared" si="15"/>
        <v>0</v>
      </c>
      <c r="I110" s="117">
        <f t="shared" si="15"/>
        <v>0</v>
      </c>
      <c r="J110" s="117">
        <f t="shared" si="15"/>
        <v>0</v>
      </c>
      <c r="K110" s="117">
        <f t="shared" si="15"/>
        <v>0</v>
      </c>
      <c r="L110" s="117">
        <f t="shared" si="15"/>
        <v>0</v>
      </c>
      <c r="M110" s="117">
        <f t="shared" si="15"/>
        <v>0</v>
      </c>
      <c r="N110" s="117">
        <f t="shared" si="15"/>
        <v>0</v>
      </c>
      <c r="O110" s="117">
        <f t="shared" si="15"/>
        <v>0</v>
      </c>
      <c r="P110" s="117">
        <f t="shared" si="15"/>
        <v>0</v>
      </c>
      <c r="Q110" s="117">
        <f t="shared" si="15"/>
        <v>0</v>
      </c>
      <c r="R110" s="117">
        <f t="shared" ref="R110:V110" si="16">R111+R114+R116+R126</f>
        <v>0</v>
      </c>
      <c r="S110" s="117">
        <f t="shared" si="16"/>
        <v>0</v>
      </c>
      <c r="T110" s="117">
        <f t="shared" si="16"/>
        <v>0</v>
      </c>
      <c r="U110" s="117">
        <f t="shared" si="16"/>
        <v>0</v>
      </c>
      <c r="V110" s="117">
        <f t="shared" si="16"/>
        <v>0</v>
      </c>
      <c r="W110" s="117">
        <f t="shared" ref="W110:Y110" si="17">W111+W114+W116+W126</f>
        <v>0</v>
      </c>
      <c r="X110" s="117">
        <f t="shared" si="17"/>
        <v>0</v>
      </c>
      <c r="Y110" s="117">
        <f t="shared" si="17"/>
        <v>0</v>
      </c>
      <c r="DA110" s="129" t="s">
        <v>1572</v>
      </c>
    </row>
    <row r="111" spans="1:105" ht="12" customHeight="1" x14ac:dyDescent="0.25">
      <c r="A111" s="121" t="s">
        <v>57</v>
      </c>
      <c r="B111" s="122">
        <f t="shared" ref="B111:Q111" si="18">SUM(B112:B113)</f>
        <v>0</v>
      </c>
      <c r="C111" s="122">
        <f t="shared" si="18"/>
        <v>0</v>
      </c>
      <c r="D111" s="122">
        <f t="shared" si="18"/>
        <v>0</v>
      </c>
      <c r="E111" s="122">
        <f t="shared" si="18"/>
        <v>0</v>
      </c>
      <c r="F111" s="122">
        <f t="shared" si="18"/>
        <v>0</v>
      </c>
      <c r="G111" s="122">
        <f t="shared" si="18"/>
        <v>0</v>
      </c>
      <c r="H111" s="122">
        <f t="shared" si="18"/>
        <v>0</v>
      </c>
      <c r="I111" s="122">
        <f t="shared" si="18"/>
        <v>0</v>
      </c>
      <c r="J111" s="122">
        <f t="shared" si="18"/>
        <v>0</v>
      </c>
      <c r="K111" s="122">
        <f t="shared" si="18"/>
        <v>0</v>
      </c>
      <c r="L111" s="122">
        <f t="shared" si="18"/>
        <v>0</v>
      </c>
      <c r="M111" s="122">
        <f t="shared" si="18"/>
        <v>0</v>
      </c>
      <c r="N111" s="122">
        <f t="shared" si="18"/>
        <v>0</v>
      </c>
      <c r="O111" s="122">
        <f t="shared" si="18"/>
        <v>0</v>
      </c>
      <c r="P111" s="122">
        <f t="shared" si="18"/>
        <v>0</v>
      </c>
      <c r="Q111" s="122">
        <f t="shared" si="18"/>
        <v>0</v>
      </c>
      <c r="R111" s="122">
        <f t="shared" ref="R111:V111" si="19">SUM(R112:R113)</f>
        <v>0</v>
      </c>
      <c r="S111" s="122">
        <f t="shared" si="19"/>
        <v>0</v>
      </c>
      <c r="T111" s="122">
        <f t="shared" si="19"/>
        <v>0</v>
      </c>
      <c r="U111" s="122">
        <f t="shared" si="19"/>
        <v>0</v>
      </c>
      <c r="V111" s="122">
        <f t="shared" si="19"/>
        <v>0</v>
      </c>
      <c r="W111" s="122">
        <f t="shared" ref="W111:Y111" si="20">SUM(W112:W113)</f>
        <v>0</v>
      </c>
      <c r="X111" s="122">
        <f t="shared" si="20"/>
        <v>0</v>
      </c>
      <c r="Y111" s="122">
        <f t="shared" si="20"/>
        <v>0</v>
      </c>
      <c r="DA111" s="130" t="s">
        <v>1573</v>
      </c>
    </row>
    <row r="112" spans="1:105" ht="12" customHeight="1" x14ac:dyDescent="0.25">
      <c r="A112" s="97" t="s">
        <v>51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1574</v>
      </c>
    </row>
    <row r="113" spans="1:105" ht="12" customHeight="1" x14ac:dyDescent="0.25">
      <c r="A113" s="97" t="s">
        <v>53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1575</v>
      </c>
    </row>
    <row r="114" spans="1:105" ht="12" customHeight="1" x14ac:dyDescent="0.25">
      <c r="A114" s="121" t="s">
        <v>92</v>
      </c>
      <c r="B114" s="122">
        <f t="shared" ref="B114:Y114" si="21">B115</f>
        <v>0</v>
      </c>
      <c r="C114" s="122">
        <f t="shared" si="21"/>
        <v>0</v>
      </c>
      <c r="D114" s="122">
        <f t="shared" si="21"/>
        <v>0</v>
      </c>
      <c r="E114" s="122">
        <f t="shared" si="21"/>
        <v>0</v>
      </c>
      <c r="F114" s="122">
        <f t="shared" si="21"/>
        <v>0</v>
      </c>
      <c r="G114" s="122">
        <f t="shared" si="21"/>
        <v>0</v>
      </c>
      <c r="H114" s="122">
        <f t="shared" si="21"/>
        <v>0</v>
      </c>
      <c r="I114" s="122">
        <f t="shared" si="21"/>
        <v>0</v>
      </c>
      <c r="J114" s="122">
        <f t="shared" si="21"/>
        <v>0</v>
      </c>
      <c r="K114" s="122">
        <f t="shared" si="21"/>
        <v>0</v>
      </c>
      <c r="L114" s="122">
        <f t="shared" si="21"/>
        <v>0</v>
      </c>
      <c r="M114" s="122">
        <f t="shared" si="21"/>
        <v>0</v>
      </c>
      <c r="N114" s="122">
        <f t="shared" si="21"/>
        <v>0</v>
      </c>
      <c r="O114" s="122">
        <f t="shared" si="21"/>
        <v>0</v>
      </c>
      <c r="P114" s="122">
        <f t="shared" si="21"/>
        <v>0</v>
      </c>
      <c r="Q114" s="122">
        <f t="shared" si="21"/>
        <v>0</v>
      </c>
      <c r="R114" s="122">
        <f t="shared" si="21"/>
        <v>0</v>
      </c>
      <c r="S114" s="122">
        <f t="shared" si="21"/>
        <v>0</v>
      </c>
      <c r="T114" s="122">
        <f t="shared" si="21"/>
        <v>0</v>
      </c>
      <c r="U114" s="122">
        <f t="shared" si="21"/>
        <v>0</v>
      </c>
      <c r="V114" s="122">
        <f t="shared" si="21"/>
        <v>0</v>
      </c>
      <c r="W114" s="122">
        <f t="shared" si="21"/>
        <v>0</v>
      </c>
      <c r="X114" s="122">
        <f t="shared" si="21"/>
        <v>0</v>
      </c>
      <c r="Y114" s="122">
        <f t="shared" si="21"/>
        <v>0</v>
      </c>
      <c r="DA114" s="130" t="s">
        <v>1576</v>
      </c>
    </row>
    <row r="115" spans="1:105" ht="12" customHeight="1" x14ac:dyDescent="0.25">
      <c r="A115" s="97" t="s">
        <v>53</v>
      </c>
      <c r="B115" s="98">
        <v>0</v>
      </c>
      <c r="C115" s="98">
        <v>0</v>
      </c>
      <c r="D115" s="98">
        <v>0</v>
      </c>
      <c r="E115" s="98">
        <v>0</v>
      </c>
      <c r="F115" s="98">
        <v>0</v>
      </c>
      <c r="G115" s="98">
        <v>0</v>
      </c>
      <c r="H115" s="98">
        <v>0</v>
      </c>
      <c r="I115" s="98">
        <v>0</v>
      </c>
      <c r="J115" s="98">
        <v>0</v>
      </c>
      <c r="K115" s="98">
        <v>0</v>
      </c>
      <c r="L115" s="98">
        <v>0</v>
      </c>
      <c r="M115" s="98">
        <v>0</v>
      </c>
      <c r="N115" s="98">
        <v>0</v>
      </c>
      <c r="O115" s="98">
        <v>0</v>
      </c>
      <c r="P115" s="98">
        <v>0</v>
      </c>
      <c r="Q115" s="98">
        <v>0</v>
      </c>
      <c r="R115" s="98">
        <v>0</v>
      </c>
      <c r="S115" s="98">
        <v>0</v>
      </c>
      <c r="T115" s="98">
        <v>0</v>
      </c>
      <c r="U115" s="98">
        <v>0</v>
      </c>
      <c r="V115" s="98">
        <v>0</v>
      </c>
      <c r="W115" s="98">
        <v>0</v>
      </c>
      <c r="X115" s="98">
        <v>0</v>
      </c>
      <c r="Y115" s="98">
        <v>0</v>
      </c>
      <c r="DA115" s="63" t="s">
        <v>1577</v>
      </c>
    </row>
    <row r="116" spans="1:105" ht="12" customHeight="1" x14ac:dyDescent="0.25">
      <c r="A116" s="121" t="s">
        <v>55</v>
      </c>
      <c r="B116" s="122">
        <v>0</v>
      </c>
      <c r="C116" s="122">
        <v>0</v>
      </c>
      <c r="D116" s="122">
        <v>0</v>
      </c>
      <c r="E116" s="122">
        <v>0</v>
      </c>
      <c r="F116" s="122">
        <v>0</v>
      </c>
      <c r="G116" s="122">
        <v>0</v>
      </c>
      <c r="H116" s="122">
        <v>0</v>
      </c>
      <c r="I116" s="122">
        <v>0</v>
      </c>
      <c r="J116" s="122">
        <v>0</v>
      </c>
      <c r="K116" s="122">
        <v>0</v>
      </c>
      <c r="L116" s="122">
        <v>0</v>
      </c>
      <c r="M116" s="122">
        <v>0</v>
      </c>
      <c r="N116" s="122">
        <v>0</v>
      </c>
      <c r="O116" s="122">
        <v>0</v>
      </c>
      <c r="P116" s="122">
        <v>0</v>
      </c>
      <c r="Q116" s="122">
        <v>0</v>
      </c>
      <c r="R116" s="122">
        <v>0</v>
      </c>
      <c r="S116" s="122">
        <v>0</v>
      </c>
      <c r="T116" s="122">
        <v>0</v>
      </c>
      <c r="U116" s="122">
        <v>0</v>
      </c>
      <c r="V116" s="122">
        <v>0</v>
      </c>
      <c r="W116" s="122">
        <v>0</v>
      </c>
      <c r="X116" s="122">
        <v>0</v>
      </c>
      <c r="Y116" s="122">
        <v>0</v>
      </c>
      <c r="DA116" s="130" t="s">
        <v>1578</v>
      </c>
    </row>
    <row r="117" spans="1:105" ht="12" customHeight="1" x14ac:dyDescent="0.25">
      <c r="A117" s="97" t="s">
        <v>143</v>
      </c>
      <c r="B117" s="98">
        <v>0</v>
      </c>
      <c r="C117" s="98">
        <v>0</v>
      </c>
      <c r="D117" s="98">
        <v>0</v>
      </c>
      <c r="E117" s="98">
        <v>0</v>
      </c>
      <c r="F117" s="98">
        <v>0</v>
      </c>
      <c r="G117" s="98">
        <v>0</v>
      </c>
      <c r="H117" s="98">
        <v>0</v>
      </c>
      <c r="I117" s="98">
        <v>0</v>
      </c>
      <c r="J117" s="98">
        <v>0</v>
      </c>
      <c r="K117" s="98">
        <v>0</v>
      </c>
      <c r="L117" s="98">
        <v>0</v>
      </c>
      <c r="M117" s="98">
        <v>0</v>
      </c>
      <c r="N117" s="98">
        <v>0</v>
      </c>
      <c r="O117" s="98">
        <v>0</v>
      </c>
      <c r="P117" s="98">
        <v>0</v>
      </c>
      <c r="Q117" s="98">
        <v>0</v>
      </c>
      <c r="R117" s="98">
        <v>0</v>
      </c>
      <c r="S117" s="98">
        <v>0</v>
      </c>
      <c r="T117" s="98">
        <v>0</v>
      </c>
      <c r="U117" s="98">
        <v>0</v>
      </c>
      <c r="V117" s="98">
        <v>0</v>
      </c>
      <c r="W117" s="98">
        <v>0</v>
      </c>
      <c r="X117" s="98">
        <v>0</v>
      </c>
      <c r="Y117" s="98">
        <v>0</v>
      </c>
      <c r="DA117" s="63" t="s">
        <v>1579</v>
      </c>
    </row>
    <row r="118" spans="1:105" ht="12" customHeight="1" x14ac:dyDescent="0.25">
      <c r="A118" s="97" t="s">
        <v>124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1580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1581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X120" s="101">
        <v>0</v>
      </c>
      <c r="Y120" s="101">
        <v>0</v>
      </c>
      <c r="DA120" s="131" t="s">
        <v>1582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X121" s="104">
        <v>0</v>
      </c>
      <c r="Y121" s="104">
        <v>0</v>
      </c>
      <c r="DA121" s="132" t="s">
        <v>1583</v>
      </c>
    </row>
    <row r="122" spans="1:105" ht="12" customHeight="1" x14ac:dyDescent="0.25">
      <c r="A122" s="106" t="s">
        <v>122</v>
      </c>
      <c r="B122" s="101">
        <v>0</v>
      </c>
      <c r="C122" s="101">
        <v>0</v>
      </c>
      <c r="D122" s="101">
        <v>0</v>
      </c>
      <c r="E122" s="101">
        <v>0</v>
      </c>
      <c r="F122" s="101">
        <v>0</v>
      </c>
      <c r="G122" s="101">
        <v>0</v>
      </c>
      <c r="H122" s="101">
        <v>0</v>
      </c>
      <c r="I122" s="101">
        <v>0</v>
      </c>
      <c r="J122" s="101">
        <v>0</v>
      </c>
      <c r="K122" s="101">
        <v>0</v>
      </c>
      <c r="L122" s="101">
        <v>0</v>
      </c>
      <c r="M122" s="101">
        <v>0</v>
      </c>
      <c r="N122" s="101">
        <v>0</v>
      </c>
      <c r="O122" s="101">
        <v>0</v>
      </c>
      <c r="P122" s="101">
        <v>0</v>
      </c>
      <c r="Q122" s="101">
        <v>0</v>
      </c>
      <c r="R122" s="101">
        <v>0</v>
      </c>
      <c r="S122" s="101">
        <v>0</v>
      </c>
      <c r="T122" s="101">
        <v>0</v>
      </c>
      <c r="U122" s="101">
        <v>0</v>
      </c>
      <c r="V122" s="101">
        <v>0</v>
      </c>
      <c r="W122" s="101">
        <v>0</v>
      </c>
      <c r="X122" s="101">
        <v>0</v>
      </c>
      <c r="Y122" s="101">
        <v>0</v>
      </c>
      <c r="DA122" s="131" t="s">
        <v>1584</v>
      </c>
    </row>
    <row r="123" spans="1:105" ht="12" customHeight="1" x14ac:dyDescent="0.25">
      <c r="A123" s="107" t="s">
        <v>121</v>
      </c>
      <c r="B123" s="104">
        <v>0</v>
      </c>
      <c r="C123" s="104">
        <v>0</v>
      </c>
      <c r="D123" s="104">
        <v>0</v>
      </c>
      <c r="E123" s="104">
        <v>0</v>
      </c>
      <c r="F123" s="104">
        <v>0</v>
      </c>
      <c r="G123" s="104">
        <v>0</v>
      </c>
      <c r="H123" s="104">
        <v>0</v>
      </c>
      <c r="I123" s="104">
        <v>0</v>
      </c>
      <c r="J123" s="104">
        <v>0</v>
      </c>
      <c r="K123" s="104">
        <v>0</v>
      </c>
      <c r="L123" s="104">
        <v>0</v>
      </c>
      <c r="M123" s="104">
        <v>0</v>
      </c>
      <c r="N123" s="104">
        <v>0</v>
      </c>
      <c r="O123" s="104">
        <v>0</v>
      </c>
      <c r="P123" s="104">
        <v>0</v>
      </c>
      <c r="Q123" s="104">
        <v>0</v>
      </c>
      <c r="R123" s="104">
        <v>0</v>
      </c>
      <c r="S123" s="104">
        <v>0</v>
      </c>
      <c r="T123" s="104">
        <v>0</v>
      </c>
      <c r="U123" s="104">
        <v>0</v>
      </c>
      <c r="V123" s="104">
        <v>0</v>
      </c>
      <c r="W123" s="104">
        <v>0</v>
      </c>
      <c r="X123" s="104">
        <v>0</v>
      </c>
      <c r="Y123" s="104">
        <v>0</v>
      </c>
      <c r="DA123" s="132" t="s">
        <v>1585</v>
      </c>
    </row>
    <row r="124" spans="1:105" ht="12" customHeight="1" x14ac:dyDescent="0.25">
      <c r="A124" s="108" t="s">
        <v>53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1586</v>
      </c>
    </row>
    <row r="125" spans="1:105" ht="12" customHeight="1" x14ac:dyDescent="0.25">
      <c r="A125" s="108" t="s">
        <v>52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1587</v>
      </c>
    </row>
    <row r="126" spans="1:105" ht="12" customHeight="1" x14ac:dyDescent="0.25">
      <c r="A126" s="121" t="s">
        <v>54</v>
      </c>
      <c r="B126" s="122">
        <v>0</v>
      </c>
      <c r="C126" s="122">
        <v>0</v>
      </c>
      <c r="D126" s="122">
        <v>0</v>
      </c>
      <c r="E126" s="122">
        <v>0</v>
      </c>
      <c r="F126" s="122">
        <v>0</v>
      </c>
      <c r="G126" s="122">
        <v>0</v>
      </c>
      <c r="H126" s="122">
        <v>0</v>
      </c>
      <c r="I126" s="122">
        <v>0</v>
      </c>
      <c r="J126" s="122">
        <v>0</v>
      </c>
      <c r="K126" s="122">
        <v>0</v>
      </c>
      <c r="L126" s="122">
        <v>0</v>
      </c>
      <c r="M126" s="122">
        <v>0</v>
      </c>
      <c r="N126" s="122">
        <v>0</v>
      </c>
      <c r="O126" s="122">
        <v>0</v>
      </c>
      <c r="P126" s="122">
        <v>0</v>
      </c>
      <c r="Q126" s="122">
        <v>0</v>
      </c>
      <c r="R126" s="122">
        <v>0</v>
      </c>
      <c r="S126" s="122">
        <v>0</v>
      </c>
      <c r="T126" s="122">
        <v>0</v>
      </c>
      <c r="U126" s="122">
        <v>0</v>
      </c>
      <c r="V126" s="122">
        <v>0</v>
      </c>
      <c r="W126" s="122">
        <v>0</v>
      </c>
      <c r="X126" s="122">
        <v>0</v>
      </c>
      <c r="Y126" s="122">
        <v>0</v>
      </c>
      <c r="DA126" s="130" t="s">
        <v>1588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1589</v>
      </c>
    </row>
    <row r="128" spans="1:105" ht="12" customHeight="1" x14ac:dyDescent="0.25">
      <c r="A128" s="97" t="s">
        <v>50</v>
      </c>
      <c r="B128" s="98">
        <v>0</v>
      </c>
      <c r="C128" s="98">
        <v>0</v>
      </c>
      <c r="D128" s="98">
        <v>0</v>
      </c>
      <c r="E128" s="98">
        <v>0</v>
      </c>
      <c r="F128" s="98">
        <v>0</v>
      </c>
      <c r="G128" s="98">
        <v>0</v>
      </c>
      <c r="H128" s="98">
        <v>0</v>
      </c>
      <c r="I128" s="98">
        <v>0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98">
        <v>0</v>
      </c>
      <c r="S128" s="98">
        <v>0</v>
      </c>
      <c r="T128" s="98">
        <v>0</v>
      </c>
      <c r="U128" s="98">
        <v>0</v>
      </c>
      <c r="V128" s="98">
        <v>0</v>
      </c>
      <c r="W128" s="98">
        <v>0</v>
      </c>
      <c r="X128" s="98">
        <v>0</v>
      </c>
      <c r="Y128" s="98">
        <v>0</v>
      </c>
      <c r="DA128" s="63" t="s">
        <v>1590</v>
      </c>
    </row>
    <row r="129" spans="1:105" ht="12" customHeight="1" x14ac:dyDescent="0.25">
      <c r="A129" s="109" t="s">
        <v>120</v>
      </c>
      <c r="B129" s="33">
        <v>0</v>
      </c>
      <c r="C129" s="33">
        <v>0</v>
      </c>
      <c r="D129" s="33">
        <v>0</v>
      </c>
      <c r="E129" s="33">
        <v>0</v>
      </c>
      <c r="F129" s="33">
        <v>0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3">
        <v>0</v>
      </c>
      <c r="O129" s="33">
        <v>0</v>
      </c>
      <c r="P129" s="33">
        <v>0</v>
      </c>
      <c r="Q129" s="33">
        <v>0</v>
      </c>
      <c r="R129" s="33">
        <v>0</v>
      </c>
      <c r="S129" s="33">
        <v>0</v>
      </c>
      <c r="T129" s="33">
        <v>0</v>
      </c>
      <c r="U129" s="33">
        <v>0</v>
      </c>
      <c r="V129" s="33">
        <v>0</v>
      </c>
      <c r="W129" s="33">
        <v>0</v>
      </c>
      <c r="X129" s="33">
        <v>0</v>
      </c>
      <c r="Y129" s="33">
        <v>0</v>
      </c>
      <c r="DA129" s="60" t="s">
        <v>1591</v>
      </c>
    </row>
    <row r="131" spans="1:105" ht="12" customHeight="1" x14ac:dyDescent="0.25">
      <c r="A131" s="116" t="s">
        <v>99</v>
      </c>
      <c r="B131" s="117">
        <f t="shared" ref="B131:Q131" si="22">B132+B135+B137+B147</f>
        <v>0</v>
      </c>
      <c r="C131" s="117">
        <f t="shared" si="22"/>
        <v>0</v>
      </c>
      <c r="D131" s="117">
        <f t="shared" si="22"/>
        <v>0</v>
      </c>
      <c r="E131" s="117">
        <f t="shared" si="22"/>
        <v>0</v>
      </c>
      <c r="F131" s="117">
        <f t="shared" si="22"/>
        <v>0</v>
      </c>
      <c r="G131" s="117">
        <f t="shared" si="22"/>
        <v>0</v>
      </c>
      <c r="H131" s="117">
        <f t="shared" si="22"/>
        <v>0</v>
      </c>
      <c r="I131" s="117">
        <f t="shared" si="22"/>
        <v>0</v>
      </c>
      <c r="J131" s="117">
        <f t="shared" si="22"/>
        <v>0</v>
      </c>
      <c r="K131" s="117">
        <f t="shared" si="22"/>
        <v>0</v>
      </c>
      <c r="L131" s="117">
        <f t="shared" si="22"/>
        <v>0</v>
      </c>
      <c r="M131" s="117">
        <f t="shared" si="22"/>
        <v>0</v>
      </c>
      <c r="N131" s="117">
        <f t="shared" si="22"/>
        <v>0</v>
      </c>
      <c r="O131" s="117">
        <f t="shared" si="22"/>
        <v>0</v>
      </c>
      <c r="P131" s="117">
        <f t="shared" si="22"/>
        <v>0</v>
      </c>
      <c r="Q131" s="117">
        <f t="shared" si="22"/>
        <v>0</v>
      </c>
      <c r="R131" s="117">
        <f t="shared" ref="R131:V131" si="23">R132+R135+R137+R147</f>
        <v>0</v>
      </c>
      <c r="S131" s="117">
        <f t="shared" si="23"/>
        <v>0</v>
      </c>
      <c r="T131" s="117">
        <f t="shared" si="23"/>
        <v>0</v>
      </c>
      <c r="U131" s="117">
        <f t="shared" si="23"/>
        <v>0</v>
      </c>
      <c r="V131" s="117">
        <f t="shared" si="23"/>
        <v>0</v>
      </c>
      <c r="W131" s="117">
        <f t="shared" ref="W131:Y131" si="24">W132+W135+W137+W147</f>
        <v>0</v>
      </c>
      <c r="X131" s="117">
        <f t="shared" si="24"/>
        <v>0</v>
      </c>
      <c r="Y131" s="117">
        <f t="shared" si="24"/>
        <v>0</v>
      </c>
      <c r="DA131" s="129" t="s">
        <v>1740</v>
      </c>
    </row>
    <row r="132" spans="1:105" ht="12" customHeight="1" x14ac:dyDescent="0.25">
      <c r="A132" s="121" t="s">
        <v>57</v>
      </c>
      <c r="B132" s="122">
        <f t="shared" ref="B132:Q132" si="25">SUM(B133:B134)</f>
        <v>0</v>
      </c>
      <c r="C132" s="122">
        <f t="shared" si="25"/>
        <v>0</v>
      </c>
      <c r="D132" s="122">
        <f t="shared" si="25"/>
        <v>0</v>
      </c>
      <c r="E132" s="122">
        <f t="shared" si="25"/>
        <v>0</v>
      </c>
      <c r="F132" s="122">
        <f t="shared" si="25"/>
        <v>0</v>
      </c>
      <c r="G132" s="122">
        <f t="shared" si="25"/>
        <v>0</v>
      </c>
      <c r="H132" s="122">
        <f t="shared" si="25"/>
        <v>0</v>
      </c>
      <c r="I132" s="122">
        <f t="shared" si="25"/>
        <v>0</v>
      </c>
      <c r="J132" s="122">
        <f t="shared" si="25"/>
        <v>0</v>
      </c>
      <c r="K132" s="122">
        <f t="shared" si="25"/>
        <v>0</v>
      </c>
      <c r="L132" s="122">
        <f t="shared" si="25"/>
        <v>0</v>
      </c>
      <c r="M132" s="122">
        <f t="shared" si="25"/>
        <v>0</v>
      </c>
      <c r="N132" s="122">
        <f t="shared" si="25"/>
        <v>0</v>
      </c>
      <c r="O132" s="122">
        <f t="shared" si="25"/>
        <v>0</v>
      </c>
      <c r="P132" s="122">
        <f t="shared" si="25"/>
        <v>0</v>
      </c>
      <c r="Q132" s="122">
        <f t="shared" si="25"/>
        <v>0</v>
      </c>
      <c r="R132" s="122">
        <f t="shared" ref="R132:V132" si="26">SUM(R133:R134)</f>
        <v>0</v>
      </c>
      <c r="S132" s="122">
        <f t="shared" si="26"/>
        <v>0</v>
      </c>
      <c r="T132" s="122">
        <f t="shared" si="26"/>
        <v>0</v>
      </c>
      <c r="U132" s="122">
        <f t="shared" si="26"/>
        <v>0</v>
      </c>
      <c r="V132" s="122">
        <f t="shared" si="26"/>
        <v>0</v>
      </c>
      <c r="W132" s="122">
        <f t="shared" ref="W132:Y132" si="27">SUM(W133:W134)</f>
        <v>0</v>
      </c>
      <c r="X132" s="122">
        <f t="shared" si="27"/>
        <v>0</v>
      </c>
      <c r="Y132" s="122">
        <f t="shared" si="27"/>
        <v>0</v>
      </c>
      <c r="DA132" s="130" t="s">
        <v>1741</v>
      </c>
    </row>
    <row r="133" spans="1:105" ht="12" customHeight="1" x14ac:dyDescent="0.25">
      <c r="A133" s="97" t="s">
        <v>51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1742</v>
      </c>
    </row>
    <row r="134" spans="1:105" ht="12" customHeight="1" x14ac:dyDescent="0.25">
      <c r="A134" s="97" t="s">
        <v>53</v>
      </c>
      <c r="B134" s="98">
        <v>0</v>
      </c>
      <c r="C134" s="98">
        <v>0</v>
      </c>
      <c r="D134" s="98">
        <v>0</v>
      </c>
      <c r="E134" s="98">
        <v>0</v>
      </c>
      <c r="F134" s="98">
        <v>0</v>
      </c>
      <c r="G134" s="98">
        <v>0</v>
      </c>
      <c r="H134" s="98">
        <v>0</v>
      </c>
      <c r="I134" s="98">
        <v>0</v>
      </c>
      <c r="J134" s="98">
        <v>0</v>
      </c>
      <c r="K134" s="98">
        <v>0</v>
      </c>
      <c r="L134" s="98">
        <v>0</v>
      </c>
      <c r="M134" s="98">
        <v>0</v>
      </c>
      <c r="N134" s="98">
        <v>0</v>
      </c>
      <c r="O134" s="98">
        <v>0</v>
      </c>
      <c r="P134" s="98">
        <v>0</v>
      </c>
      <c r="Q134" s="98">
        <v>0</v>
      </c>
      <c r="R134" s="98">
        <v>0</v>
      </c>
      <c r="S134" s="98">
        <v>0</v>
      </c>
      <c r="T134" s="98">
        <v>0</v>
      </c>
      <c r="U134" s="98">
        <v>0</v>
      </c>
      <c r="V134" s="98">
        <v>0</v>
      </c>
      <c r="W134" s="98">
        <v>0</v>
      </c>
      <c r="X134" s="98">
        <v>0</v>
      </c>
      <c r="Y134" s="98">
        <v>0</v>
      </c>
      <c r="DA134" s="63" t="s">
        <v>1743</v>
      </c>
    </row>
    <row r="135" spans="1:105" ht="12" customHeight="1" x14ac:dyDescent="0.25">
      <c r="A135" s="121" t="s">
        <v>92</v>
      </c>
      <c r="B135" s="122">
        <f t="shared" ref="B135:Y135" si="28">B136</f>
        <v>0</v>
      </c>
      <c r="C135" s="122">
        <f t="shared" si="28"/>
        <v>0</v>
      </c>
      <c r="D135" s="122">
        <f t="shared" si="28"/>
        <v>0</v>
      </c>
      <c r="E135" s="122">
        <f t="shared" si="28"/>
        <v>0</v>
      </c>
      <c r="F135" s="122">
        <f t="shared" si="28"/>
        <v>0</v>
      </c>
      <c r="G135" s="122">
        <f t="shared" si="28"/>
        <v>0</v>
      </c>
      <c r="H135" s="122">
        <f t="shared" si="28"/>
        <v>0</v>
      </c>
      <c r="I135" s="122">
        <f t="shared" si="28"/>
        <v>0</v>
      </c>
      <c r="J135" s="122">
        <f t="shared" si="28"/>
        <v>0</v>
      </c>
      <c r="K135" s="122">
        <f t="shared" si="28"/>
        <v>0</v>
      </c>
      <c r="L135" s="122">
        <f t="shared" si="28"/>
        <v>0</v>
      </c>
      <c r="M135" s="122">
        <f t="shared" si="28"/>
        <v>0</v>
      </c>
      <c r="N135" s="122">
        <f t="shared" si="28"/>
        <v>0</v>
      </c>
      <c r="O135" s="122">
        <f t="shared" si="28"/>
        <v>0</v>
      </c>
      <c r="P135" s="122">
        <f t="shared" si="28"/>
        <v>0</v>
      </c>
      <c r="Q135" s="122">
        <f t="shared" si="28"/>
        <v>0</v>
      </c>
      <c r="R135" s="122">
        <f t="shared" si="28"/>
        <v>0</v>
      </c>
      <c r="S135" s="122">
        <f t="shared" si="28"/>
        <v>0</v>
      </c>
      <c r="T135" s="122">
        <f t="shared" si="28"/>
        <v>0</v>
      </c>
      <c r="U135" s="122">
        <f t="shared" si="28"/>
        <v>0</v>
      </c>
      <c r="V135" s="122">
        <f t="shared" si="28"/>
        <v>0</v>
      </c>
      <c r="W135" s="122">
        <f t="shared" si="28"/>
        <v>0</v>
      </c>
      <c r="X135" s="122">
        <f t="shared" si="28"/>
        <v>0</v>
      </c>
      <c r="Y135" s="122">
        <f t="shared" si="28"/>
        <v>0</v>
      </c>
      <c r="DA135" s="130" t="s">
        <v>1744</v>
      </c>
    </row>
    <row r="136" spans="1:105" ht="12" customHeight="1" x14ac:dyDescent="0.25">
      <c r="A136" s="97" t="s">
        <v>53</v>
      </c>
      <c r="B136" s="98">
        <v>0</v>
      </c>
      <c r="C136" s="98">
        <v>0</v>
      </c>
      <c r="D136" s="98">
        <v>0</v>
      </c>
      <c r="E136" s="98">
        <v>0</v>
      </c>
      <c r="F136" s="98">
        <v>0</v>
      </c>
      <c r="G136" s="98">
        <v>0</v>
      </c>
      <c r="H136" s="98">
        <v>0</v>
      </c>
      <c r="I136" s="98">
        <v>0</v>
      </c>
      <c r="J136" s="98">
        <v>0</v>
      </c>
      <c r="K136" s="98">
        <v>0</v>
      </c>
      <c r="L136" s="98">
        <v>0</v>
      </c>
      <c r="M136" s="98">
        <v>0</v>
      </c>
      <c r="N136" s="98">
        <v>0</v>
      </c>
      <c r="O136" s="98">
        <v>0</v>
      </c>
      <c r="P136" s="98">
        <v>0</v>
      </c>
      <c r="Q136" s="98">
        <v>0</v>
      </c>
      <c r="R136" s="98">
        <v>0</v>
      </c>
      <c r="S136" s="98">
        <v>0</v>
      </c>
      <c r="T136" s="98">
        <v>0</v>
      </c>
      <c r="U136" s="98">
        <v>0</v>
      </c>
      <c r="V136" s="98">
        <v>0</v>
      </c>
      <c r="W136" s="98">
        <v>0</v>
      </c>
      <c r="X136" s="98">
        <v>0</v>
      </c>
      <c r="Y136" s="98">
        <v>0</v>
      </c>
      <c r="DA136" s="63" t="s">
        <v>1745</v>
      </c>
    </row>
    <row r="137" spans="1:105" ht="12" customHeight="1" x14ac:dyDescent="0.25">
      <c r="A137" s="121" t="s">
        <v>55</v>
      </c>
      <c r="B137" s="122">
        <v>0</v>
      </c>
      <c r="C137" s="122">
        <v>0</v>
      </c>
      <c r="D137" s="122">
        <v>0</v>
      </c>
      <c r="E137" s="122">
        <v>0</v>
      </c>
      <c r="F137" s="122">
        <v>0</v>
      </c>
      <c r="G137" s="122">
        <v>0</v>
      </c>
      <c r="H137" s="122">
        <v>0</v>
      </c>
      <c r="I137" s="122">
        <v>0</v>
      </c>
      <c r="J137" s="122">
        <v>0</v>
      </c>
      <c r="K137" s="122">
        <v>0</v>
      </c>
      <c r="L137" s="122">
        <v>0</v>
      </c>
      <c r="M137" s="122">
        <v>0</v>
      </c>
      <c r="N137" s="122">
        <v>0</v>
      </c>
      <c r="O137" s="122">
        <v>0</v>
      </c>
      <c r="P137" s="122">
        <v>0</v>
      </c>
      <c r="Q137" s="122">
        <v>0</v>
      </c>
      <c r="R137" s="122">
        <v>0</v>
      </c>
      <c r="S137" s="122">
        <v>0</v>
      </c>
      <c r="T137" s="122">
        <v>0</v>
      </c>
      <c r="U137" s="122">
        <v>0</v>
      </c>
      <c r="V137" s="122">
        <v>0</v>
      </c>
      <c r="W137" s="122">
        <v>0</v>
      </c>
      <c r="X137" s="122">
        <v>0</v>
      </c>
      <c r="Y137" s="122">
        <v>0</v>
      </c>
      <c r="DA137" s="130" t="s">
        <v>1746</v>
      </c>
    </row>
    <row r="138" spans="1:105" ht="12" customHeight="1" x14ac:dyDescent="0.25">
      <c r="A138" s="97" t="s">
        <v>143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1747</v>
      </c>
    </row>
    <row r="139" spans="1:105" ht="12" customHeight="1" x14ac:dyDescent="0.25">
      <c r="A139" s="97" t="s">
        <v>124</v>
      </c>
      <c r="B139" s="98">
        <v>0</v>
      </c>
      <c r="C139" s="98">
        <v>0</v>
      </c>
      <c r="D139" s="98">
        <v>0</v>
      </c>
      <c r="E139" s="98">
        <v>0</v>
      </c>
      <c r="F139" s="98">
        <v>0</v>
      </c>
      <c r="G139" s="98">
        <v>0</v>
      </c>
      <c r="H139" s="98">
        <v>0</v>
      </c>
      <c r="I139" s="98">
        <v>0</v>
      </c>
      <c r="J139" s="98">
        <v>0</v>
      </c>
      <c r="K139" s="98">
        <v>0</v>
      </c>
      <c r="L139" s="98">
        <v>0</v>
      </c>
      <c r="M139" s="98">
        <v>0</v>
      </c>
      <c r="N139" s="98">
        <v>0</v>
      </c>
      <c r="O139" s="98">
        <v>0</v>
      </c>
      <c r="P139" s="98">
        <v>0</v>
      </c>
      <c r="Q139" s="98">
        <v>0</v>
      </c>
      <c r="R139" s="98">
        <v>0</v>
      </c>
      <c r="S139" s="98">
        <v>0</v>
      </c>
      <c r="T139" s="98">
        <v>0</v>
      </c>
      <c r="U139" s="98">
        <v>0</v>
      </c>
      <c r="V139" s="98">
        <v>0</v>
      </c>
      <c r="W139" s="98">
        <v>0</v>
      </c>
      <c r="X139" s="98">
        <v>0</v>
      </c>
      <c r="Y139" s="98">
        <v>0</v>
      </c>
      <c r="DA139" s="63" t="s">
        <v>1748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1749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X141" s="101">
        <v>0</v>
      </c>
      <c r="Y141" s="101">
        <v>0</v>
      </c>
      <c r="DA141" s="131" t="s">
        <v>1750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X142" s="104">
        <v>0</v>
      </c>
      <c r="Y142" s="104">
        <v>0</v>
      </c>
      <c r="DA142" s="132" t="s">
        <v>1751</v>
      </c>
    </row>
    <row r="143" spans="1:105" ht="12" customHeight="1" x14ac:dyDescent="0.25">
      <c r="A143" s="106" t="s">
        <v>122</v>
      </c>
      <c r="B143" s="101">
        <v>0</v>
      </c>
      <c r="C143" s="101">
        <v>0</v>
      </c>
      <c r="D143" s="101">
        <v>0</v>
      </c>
      <c r="E143" s="101">
        <v>0</v>
      </c>
      <c r="F143" s="101">
        <v>0</v>
      </c>
      <c r="G143" s="101">
        <v>0</v>
      </c>
      <c r="H143" s="101">
        <v>0</v>
      </c>
      <c r="I143" s="101">
        <v>0</v>
      </c>
      <c r="J143" s="101">
        <v>0</v>
      </c>
      <c r="K143" s="101">
        <v>0</v>
      </c>
      <c r="L143" s="101">
        <v>0</v>
      </c>
      <c r="M143" s="101">
        <v>0</v>
      </c>
      <c r="N143" s="101">
        <v>0</v>
      </c>
      <c r="O143" s="101">
        <v>0</v>
      </c>
      <c r="P143" s="101">
        <v>0</v>
      </c>
      <c r="Q143" s="101">
        <v>0</v>
      </c>
      <c r="R143" s="101">
        <v>0</v>
      </c>
      <c r="S143" s="101">
        <v>0</v>
      </c>
      <c r="T143" s="101">
        <v>0</v>
      </c>
      <c r="U143" s="101">
        <v>0</v>
      </c>
      <c r="V143" s="101">
        <v>0</v>
      </c>
      <c r="W143" s="101">
        <v>0</v>
      </c>
      <c r="X143" s="101">
        <v>0</v>
      </c>
      <c r="Y143" s="101">
        <v>0</v>
      </c>
      <c r="DA143" s="131" t="s">
        <v>1752</v>
      </c>
    </row>
    <row r="144" spans="1:105" ht="12" customHeight="1" x14ac:dyDescent="0.25">
      <c r="A144" s="107" t="s">
        <v>121</v>
      </c>
      <c r="B144" s="104">
        <v>0</v>
      </c>
      <c r="C144" s="104">
        <v>0</v>
      </c>
      <c r="D144" s="104">
        <v>0</v>
      </c>
      <c r="E144" s="104">
        <v>0</v>
      </c>
      <c r="F144" s="104">
        <v>0</v>
      </c>
      <c r="G144" s="104">
        <v>0</v>
      </c>
      <c r="H144" s="104">
        <v>0</v>
      </c>
      <c r="I144" s="104">
        <v>0</v>
      </c>
      <c r="J144" s="104">
        <v>0</v>
      </c>
      <c r="K144" s="104">
        <v>0</v>
      </c>
      <c r="L144" s="104">
        <v>0</v>
      </c>
      <c r="M144" s="104">
        <v>0</v>
      </c>
      <c r="N144" s="104">
        <v>0</v>
      </c>
      <c r="O144" s="104">
        <v>0</v>
      </c>
      <c r="P144" s="104">
        <v>0</v>
      </c>
      <c r="Q144" s="104">
        <v>0</v>
      </c>
      <c r="R144" s="104">
        <v>0</v>
      </c>
      <c r="S144" s="104">
        <v>0</v>
      </c>
      <c r="T144" s="104">
        <v>0</v>
      </c>
      <c r="U144" s="104">
        <v>0</v>
      </c>
      <c r="V144" s="104">
        <v>0</v>
      </c>
      <c r="W144" s="104">
        <v>0</v>
      </c>
      <c r="X144" s="104">
        <v>0</v>
      </c>
      <c r="Y144" s="104">
        <v>0</v>
      </c>
      <c r="DA144" s="132" t="s">
        <v>1753</v>
      </c>
    </row>
    <row r="145" spans="1:105" ht="12" customHeight="1" x14ac:dyDescent="0.25">
      <c r="A145" s="108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1754</v>
      </c>
    </row>
    <row r="146" spans="1:105" ht="12" customHeight="1" x14ac:dyDescent="0.25">
      <c r="A146" s="108" t="s">
        <v>52</v>
      </c>
      <c r="B146" s="98">
        <v>0</v>
      </c>
      <c r="C146" s="98">
        <v>0</v>
      </c>
      <c r="D146" s="98">
        <v>0</v>
      </c>
      <c r="E146" s="98">
        <v>0</v>
      </c>
      <c r="F146" s="98">
        <v>0</v>
      </c>
      <c r="G146" s="98">
        <v>0</v>
      </c>
      <c r="H146" s="98">
        <v>0</v>
      </c>
      <c r="I146" s="98">
        <v>0</v>
      </c>
      <c r="J146" s="98">
        <v>0</v>
      </c>
      <c r="K146" s="98">
        <v>0</v>
      </c>
      <c r="L146" s="98">
        <v>0</v>
      </c>
      <c r="M146" s="98">
        <v>0</v>
      </c>
      <c r="N146" s="98">
        <v>0</v>
      </c>
      <c r="O146" s="98">
        <v>0</v>
      </c>
      <c r="P146" s="98">
        <v>0</v>
      </c>
      <c r="Q146" s="98">
        <v>0</v>
      </c>
      <c r="R146" s="98">
        <v>0</v>
      </c>
      <c r="S146" s="98">
        <v>0</v>
      </c>
      <c r="T146" s="98">
        <v>0</v>
      </c>
      <c r="U146" s="98">
        <v>0</v>
      </c>
      <c r="V146" s="98">
        <v>0</v>
      </c>
      <c r="W146" s="98">
        <v>0</v>
      </c>
      <c r="X146" s="98">
        <v>0</v>
      </c>
      <c r="Y146" s="98">
        <v>0</v>
      </c>
      <c r="DA146" s="63" t="s">
        <v>1755</v>
      </c>
    </row>
    <row r="147" spans="1:105" ht="12" customHeight="1" x14ac:dyDescent="0.25">
      <c r="A147" s="121" t="s">
        <v>54</v>
      </c>
      <c r="B147" s="122">
        <v>0</v>
      </c>
      <c r="C147" s="122">
        <v>0</v>
      </c>
      <c r="D147" s="122">
        <v>0</v>
      </c>
      <c r="E147" s="122">
        <v>0</v>
      </c>
      <c r="F147" s="122">
        <v>0</v>
      </c>
      <c r="G147" s="122">
        <v>0</v>
      </c>
      <c r="H147" s="122">
        <v>0</v>
      </c>
      <c r="I147" s="122">
        <v>0</v>
      </c>
      <c r="J147" s="122">
        <v>0</v>
      </c>
      <c r="K147" s="122">
        <v>0</v>
      </c>
      <c r="L147" s="122">
        <v>0</v>
      </c>
      <c r="M147" s="122">
        <v>0</v>
      </c>
      <c r="N147" s="122">
        <v>0</v>
      </c>
      <c r="O147" s="122">
        <v>0</v>
      </c>
      <c r="P147" s="122">
        <v>0</v>
      </c>
      <c r="Q147" s="122">
        <v>0</v>
      </c>
      <c r="R147" s="122">
        <v>0</v>
      </c>
      <c r="S147" s="122">
        <v>0</v>
      </c>
      <c r="T147" s="122">
        <v>0</v>
      </c>
      <c r="U147" s="122">
        <v>0</v>
      </c>
      <c r="V147" s="122">
        <v>0</v>
      </c>
      <c r="W147" s="122">
        <v>0</v>
      </c>
      <c r="X147" s="122">
        <v>0</v>
      </c>
      <c r="Y147" s="122">
        <v>0</v>
      </c>
      <c r="DA147" s="130" t="s">
        <v>1756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X148" s="98">
        <v>0</v>
      </c>
      <c r="Y148" s="98">
        <v>0</v>
      </c>
      <c r="DA148" s="63" t="s">
        <v>1757</v>
      </c>
    </row>
    <row r="149" spans="1:105" ht="12" customHeight="1" x14ac:dyDescent="0.25">
      <c r="A149" s="97" t="s">
        <v>50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1758</v>
      </c>
    </row>
    <row r="150" spans="1:105" ht="12" customHeight="1" x14ac:dyDescent="0.25">
      <c r="A150" s="109" t="s">
        <v>120</v>
      </c>
      <c r="B150" s="33">
        <v>0</v>
      </c>
      <c r="C150" s="33">
        <v>0</v>
      </c>
      <c r="D150" s="33">
        <v>0</v>
      </c>
      <c r="E150" s="33">
        <v>0</v>
      </c>
      <c r="F150" s="33">
        <v>0</v>
      </c>
      <c r="G150" s="33">
        <v>0</v>
      </c>
      <c r="H150" s="33">
        <v>0</v>
      </c>
      <c r="I150" s="33">
        <v>0</v>
      </c>
      <c r="J150" s="33">
        <v>0</v>
      </c>
      <c r="K150" s="33">
        <v>0</v>
      </c>
      <c r="L150" s="33">
        <v>0</v>
      </c>
      <c r="M150" s="33">
        <v>0</v>
      </c>
      <c r="N150" s="33">
        <v>0</v>
      </c>
      <c r="O150" s="33">
        <v>0</v>
      </c>
      <c r="P150" s="33">
        <v>0</v>
      </c>
      <c r="Q150" s="33">
        <v>0</v>
      </c>
      <c r="R150" s="33">
        <v>0</v>
      </c>
      <c r="S150" s="33">
        <v>0</v>
      </c>
      <c r="T150" s="33">
        <v>0</v>
      </c>
      <c r="U150" s="33">
        <v>0</v>
      </c>
      <c r="V150" s="33">
        <v>0</v>
      </c>
      <c r="W150" s="33">
        <v>0</v>
      </c>
      <c r="X150" s="33">
        <v>0</v>
      </c>
      <c r="Y150" s="33">
        <v>0</v>
      </c>
      <c r="DA150" s="60" t="s">
        <v>1759</v>
      </c>
    </row>
    <row r="152" spans="1:105" ht="12" customHeight="1" x14ac:dyDescent="0.25">
      <c r="A152" s="116" t="s">
        <v>171</v>
      </c>
      <c r="B152" s="119" t="str">
        <f t="shared" ref="B152:Q152" si="29">IF(B131=0,"",B131/B110)</f>
        <v/>
      </c>
      <c r="C152" s="119" t="str">
        <f t="shared" si="29"/>
        <v/>
      </c>
      <c r="D152" s="119" t="str">
        <f t="shared" si="29"/>
        <v/>
      </c>
      <c r="E152" s="119" t="str">
        <f t="shared" si="29"/>
        <v/>
      </c>
      <c r="F152" s="119" t="str">
        <f t="shared" si="29"/>
        <v/>
      </c>
      <c r="G152" s="119" t="str">
        <f t="shared" si="29"/>
        <v/>
      </c>
      <c r="H152" s="119" t="str">
        <f t="shared" si="29"/>
        <v/>
      </c>
      <c r="I152" s="119" t="str">
        <f t="shared" si="29"/>
        <v/>
      </c>
      <c r="J152" s="119" t="str">
        <f t="shared" si="29"/>
        <v/>
      </c>
      <c r="K152" s="119" t="str">
        <f t="shared" si="29"/>
        <v/>
      </c>
      <c r="L152" s="119" t="str">
        <f t="shared" si="29"/>
        <v/>
      </c>
      <c r="M152" s="119" t="str">
        <f t="shared" si="29"/>
        <v/>
      </c>
      <c r="N152" s="119" t="str">
        <f t="shared" si="29"/>
        <v/>
      </c>
      <c r="O152" s="119" t="str">
        <f t="shared" si="29"/>
        <v/>
      </c>
      <c r="P152" s="119" t="str">
        <f t="shared" si="29"/>
        <v/>
      </c>
      <c r="Q152" s="119" t="str">
        <f t="shared" si="29"/>
        <v/>
      </c>
      <c r="R152" s="119" t="str">
        <f t="shared" ref="R152:V152" si="30">IF(R131=0,"",R131/R110)</f>
        <v/>
      </c>
      <c r="S152" s="119" t="str">
        <f t="shared" si="30"/>
        <v/>
      </c>
      <c r="T152" s="119" t="str">
        <f t="shared" si="30"/>
        <v/>
      </c>
      <c r="U152" s="119" t="str">
        <f t="shared" si="30"/>
        <v/>
      </c>
      <c r="V152" s="119" t="str">
        <f t="shared" si="30"/>
        <v/>
      </c>
      <c r="W152" s="119" t="str">
        <f t="shared" ref="W152:Y152" si="31">IF(W131=0,"",W131/W110)</f>
        <v/>
      </c>
      <c r="X152" s="119" t="str">
        <f t="shared" si="31"/>
        <v/>
      </c>
      <c r="Y152" s="119" t="str">
        <f t="shared" si="31"/>
        <v/>
      </c>
      <c r="DA152" s="129" t="s">
        <v>1908</v>
      </c>
    </row>
    <row r="153" spans="1:105" ht="12" customHeight="1" x14ac:dyDescent="0.25">
      <c r="A153" s="121" t="s">
        <v>57</v>
      </c>
      <c r="B153" s="124" t="str">
        <f t="shared" ref="B153:Q153" si="32">IF(B132=0,"",B132/B111)</f>
        <v/>
      </c>
      <c r="C153" s="124" t="str">
        <f t="shared" si="32"/>
        <v/>
      </c>
      <c r="D153" s="124" t="str">
        <f t="shared" si="32"/>
        <v/>
      </c>
      <c r="E153" s="124" t="str">
        <f t="shared" si="32"/>
        <v/>
      </c>
      <c r="F153" s="124" t="str">
        <f t="shared" si="32"/>
        <v/>
      </c>
      <c r="G153" s="124" t="str">
        <f t="shared" si="32"/>
        <v/>
      </c>
      <c r="H153" s="124" t="str">
        <f t="shared" si="32"/>
        <v/>
      </c>
      <c r="I153" s="124" t="str">
        <f t="shared" si="32"/>
        <v/>
      </c>
      <c r="J153" s="124" t="str">
        <f t="shared" si="32"/>
        <v/>
      </c>
      <c r="K153" s="124" t="str">
        <f t="shared" si="32"/>
        <v/>
      </c>
      <c r="L153" s="124" t="str">
        <f t="shared" si="32"/>
        <v/>
      </c>
      <c r="M153" s="124" t="str">
        <f t="shared" si="32"/>
        <v/>
      </c>
      <c r="N153" s="124" t="str">
        <f t="shared" si="32"/>
        <v/>
      </c>
      <c r="O153" s="124" t="str">
        <f t="shared" si="32"/>
        <v/>
      </c>
      <c r="P153" s="124" t="str">
        <f t="shared" si="32"/>
        <v/>
      </c>
      <c r="Q153" s="124" t="str">
        <f t="shared" si="32"/>
        <v/>
      </c>
      <c r="R153" s="124" t="str">
        <f t="shared" ref="R153:V153" si="33">IF(R132=0,"",R132/R111)</f>
        <v/>
      </c>
      <c r="S153" s="124" t="str">
        <f t="shared" si="33"/>
        <v/>
      </c>
      <c r="T153" s="124" t="str">
        <f t="shared" si="33"/>
        <v/>
      </c>
      <c r="U153" s="124" t="str">
        <f t="shared" si="33"/>
        <v/>
      </c>
      <c r="V153" s="124" t="str">
        <f t="shared" si="33"/>
        <v/>
      </c>
      <c r="W153" s="124" t="str">
        <f t="shared" ref="W153:Y153" si="34">IF(W132=0,"",W132/W111)</f>
        <v/>
      </c>
      <c r="X153" s="124" t="str">
        <f t="shared" si="34"/>
        <v/>
      </c>
      <c r="Y153" s="124" t="str">
        <f t="shared" si="34"/>
        <v/>
      </c>
      <c r="DA153" s="130" t="s">
        <v>1909</v>
      </c>
    </row>
    <row r="154" spans="1:105" ht="12" customHeight="1" x14ac:dyDescent="0.25">
      <c r="A154" s="97" t="s">
        <v>51</v>
      </c>
      <c r="B154" s="111" t="str">
        <f t="shared" ref="B154:Q154" si="35">IF(B133=0,"",B133/B112)</f>
        <v/>
      </c>
      <c r="C154" s="111" t="str">
        <f t="shared" si="35"/>
        <v/>
      </c>
      <c r="D154" s="111" t="str">
        <f t="shared" si="35"/>
        <v/>
      </c>
      <c r="E154" s="111" t="str">
        <f t="shared" si="35"/>
        <v/>
      </c>
      <c r="F154" s="111" t="str">
        <f t="shared" si="35"/>
        <v/>
      </c>
      <c r="G154" s="111" t="str">
        <f t="shared" si="35"/>
        <v/>
      </c>
      <c r="H154" s="111" t="str">
        <f t="shared" si="35"/>
        <v/>
      </c>
      <c r="I154" s="111" t="str">
        <f t="shared" si="35"/>
        <v/>
      </c>
      <c r="J154" s="111" t="str">
        <f t="shared" si="35"/>
        <v/>
      </c>
      <c r="K154" s="111" t="str">
        <f t="shared" si="35"/>
        <v/>
      </c>
      <c r="L154" s="111" t="str">
        <f t="shared" si="35"/>
        <v/>
      </c>
      <c r="M154" s="111" t="str">
        <f t="shared" si="35"/>
        <v/>
      </c>
      <c r="N154" s="111" t="str">
        <f t="shared" si="35"/>
        <v/>
      </c>
      <c r="O154" s="111" t="str">
        <f t="shared" si="35"/>
        <v/>
      </c>
      <c r="P154" s="111" t="str">
        <f t="shared" si="35"/>
        <v/>
      </c>
      <c r="Q154" s="111" t="str">
        <f t="shared" si="35"/>
        <v/>
      </c>
      <c r="R154" s="111" t="str">
        <f t="shared" ref="R154:V154" si="36">IF(R133=0,"",R133/R112)</f>
        <v/>
      </c>
      <c r="S154" s="111" t="str">
        <f t="shared" si="36"/>
        <v/>
      </c>
      <c r="T154" s="111" t="str">
        <f t="shared" si="36"/>
        <v/>
      </c>
      <c r="U154" s="111" t="str">
        <f t="shared" si="36"/>
        <v/>
      </c>
      <c r="V154" s="111" t="str">
        <f t="shared" si="36"/>
        <v/>
      </c>
      <c r="W154" s="111" t="str">
        <f t="shared" ref="W154:Y154" si="37">IF(W133=0,"",W133/W112)</f>
        <v/>
      </c>
      <c r="X154" s="111" t="str">
        <f t="shared" si="37"/>
        <v/>
      </c>
      <c r="Y154" s="111" t="str">
        <f t="shared" si="37"/>
        <v/>
      </c>
      <c r="DA154" s="63" t="s">
        <v>1910</v>
      </c>
    </row>
    <row r="155" spans="1:105" ht="12" customHeight="1" x14ac:dyDescent="0.25">
      <c r="A155" s="97" t="s">
        <v>53</v>
      </c>
      <c r="B155" s="111" t="str">
        <f t="shared" ref="B155:Q155" si="38">IF(B134=0,"",B134/B113)</f>
        <v/>
      </c>
      <c r="C155" s="111" t="str">
        <f t="shared" si="38"/>
        <v/>
      </c>
      <c r="D155" s="111" t="str">
        <f t="shared" si="38"/>
        <v/>
      </c>
      <c r="E155" s="111" t="str">
        <f t="shared" si="38"/>
        <v/>
      </c>
      <c r="F155" s="111" t="str">
        <f t="shared" si="38"/>
        <v/>
      </c>
      <c r="G155" s="111" t="str">
        <f t="shared" si="38"/>
        <v/>
      </c>
      <c r="H155" s="111" t="str">
        <f t="shared" si="38"/>
        <v/>
      </c>
      <c r="I155" s="111" t="str">
        <f t="shared" si="38"/>
        <v/>
      </c>
      <c r="J155" s="111" t="str">
        <f t="shared" si="38"/>
        <v/>
      </c>
      <c r="K155" s="111" t="str">
        <f t="shared" si="38"/>
        <v/>
      </c>
      <c r="L155" s="111" t="str">
        <f t="shared" si="38"/>
        <v/>
      </c>
      <c r="M155" s="111" t="str">
        <f t="shared" si="38"/>
        <v/>
      </c>
      <c r="N155" s="111" t="str">
        <f t="shared" si="38"/>
        <v/>
      </c>
      <c r="O155" s="111" t="str">
        <f t="shared" si="38"/>
        <v/>
      </c>
      <c r="P155" s="111" t="str">
        <f t="shared" si="38"/>
        <v/>
      </c>
      <c r="Q155" s="111" t="str">
        <f t="shared" si="38"/>
        <v/>
      </c>
      <c r="R155" s="111" t="str">
        <f t="shared" ref="R155:V155" si="39">IF(R134=0,"",R134/R113)</f>
        <v/>
      </c>
      <c r="S155" s="111" t="str">
        <f t="shared" si="39"/>
        <v/>
      </c>
      <c r="T155" s="111" t="str">
        <f t="shared" si="39"/>
        <v/>
      </c>
      <c r="U155" s="111" t="str">
        <f t="shared" si="39"/>
        <v/>
      </c>
      <c r="V155" s="111" t="str">
        <f t="shared" si="39"/>
        <v/>
      </c>
      <c r="W155" s="111" t="str">
        <f t="shared" ref="W155:Y155" si="40">IF(W134=0,"",W134/W113)</f>
        <v/>
      </c>
      <c r="X155" s="111" t="str">
        <f t="shared" si="40"/>
        <v/>
      </c>
      <c r="Y155" s="111" t="str">
        <f t="shared" si="40"/>
        <v/>
      </c>
      <c r="DA155" s="63" t="s">
        <v>1911</v>
      </c>
    </row>
    <row r="156" spans="1:105" ht="12" customHeight="1" x14ac:dyDescent="0.25">
      <c r="A156" s="121" t="s">
        <v>92</v>
      </c>
      <c r="B156" s="124" t="str">
        <f t="shared" ref="B156:Q156" si="41">IF(B135=0,"",B135/B114)</f>
        <v/>
      </c>
      <c r="C156" s="124" t="str">
        <f t="shared" si="41"/>
        <v/>
      </c>
      <c r="D156" s="124" t="str">
        <f t="shared" si="41"/>
        <v/>
      </c>
      <c r="E156" s="124" t="str">
        <f t="shared" si="41"/>
        <v/>
      </c>
      <c r="F156" s="124" t="str">
        <f t="shared" si="41"/>
        <v/>
      </c>
      <c r="G156" s="124" t="str">
        <f t="shared" si="41"/>
        <v/>
      </c>
      <c r="H156" s="124" t="str">
        <f t="shared" si="41"/>
        <v/>
      </c>
      <c r="I156" s="124" t="str">
        <f t="shared" si="41"/>
        <v/>
      </c>
      <c r="J156" s="124" t="str">
        <f t="shared" si="41"/>
        <v/>
      </c>
      <c r="K156" s="124" t="str">
        <f t="shared" si="41"/>
        <v/>
      </c>
      <c r="L156" s="124" t="str">
        <f t="shared" si="41"/>
        <v/>
      </c>
      <c r="M156" s="124" t="str">
        <f t="shared" si="41"/>
        <v/>
      </c>
      <c r="N156" s="124" t="str">
        <f t="shared" si="41"/>
        <v/>
      </c>
      <c r="O156" s="124" t="str">
        <f t="shared" si="41"/>
        <v/>
      </c>
      <c r="P156" s="124" t="str">
        <f t="shared" si="41"/>
        <v/>
      </c>
      <c r="Q156" s="124" t="str">
        <f t="shared" si="41"/>
        <v/>
      </c>
      <c r="R156" s="124" t="str">
        <f t="shared" ref="R156:V156" si="42">IF(R135=0,"",R135/R114)</f>
        <v/>
      </c>
      <c r="S156" s="124" t="str">
        <f t="shared" si="42"/>
        <v/>
      </c>
      <c r="T156" s="124" t="str">
        <f t="shared" si="42"/>
        <v/>
      </c>
      <c r="U156" s="124" t="str">
        <f t="shared" si="42"/>
        <v/>
      </c>
      <c r="V156" s="124" t="str">
        <f t="shared" si="42"/>
        <v/>
      </c>
      <c r="W156" s="124" t="str">
        <f t="shared" ref="W156:Y156" si="43">IF(W135=0,"",W135/W114)</f>
        <v/>
      </c>
      <c r="X156" s="124" t="str">
        <f t="shared" si="43"/>
        <v/>
      </c>
      <c r="Y156" s="124" t="str">
        <f t="shared" si="43"/>
        <v/>
      </c>
      <c r="DA156" s="130" t="s">
        <v>1912</v>
      </c>
    </row>
    <row r="157" spans="1:105" ht="12" customHeight="1" x14ac:dyDescent="0.25">
      <c r="A157" s="97" t="s">
        <v>53</v>
      </c>
      <c r="B157" s="111" t="str">
        <f t="shared" ref="B157:Q157" si="44">IF(B136=0,"",B136/B115)</f>
        <v/>
      </c>
      <c r="C157" s="111" t="str">
        <f t="shared" si="44"/>
        <v/>
      </c>
      <c r="D157" s="111" t="str">
        <f t="shared" si="44"/>
        <v/>
      </c>
      <c r="E157" s="111" t="str">
        <f t="shared" si="44"/>
        <v/>
      </c>
      <c r="F157" s="111" t="str">
        <f t="shared" si="44"/>
        <v/>
      </c>
      <c r="G157" s="111" t="str">
        <f t="shared" si="44"/>
        <v/>
      </c>
      <c r="H157" s="111" t="str">
        <f t="shared" si="44"/>
        <v/>
      </c>
      <c r="I157" s="111" t="str">
        <f t="shared" si="44"/>
        <v/>
      </c>
      <c r="J157" s="111" t="str">
        <f t="shared" si="44"/>
        <v/>
      </c>
      <c r="K157" s="111" t="str">
        <f t="shared" si="44"/>
        <v/>
      </c>
      <c r="L157" s="111" t="str">
        <f t="shared" si="44"/>
        <v/>
      </c>
      <c r="M157" s="111" t="str">
        <f t="shared" si="44"/>
        <v/>
      </c>
      <c r="N157" s="111" t="str">
        <f t="shared" si="44"/>
        <v/>
      </c>
      <c r="O157" s="111" t="str">
        <f t="shared" si="44"/>
        <v/>
      </c>
      <c r="P157" s="111" t="str">
        <f t="shared" si="44"/>
        <v/>
      </c>
      <c r="Q157" s="111" t="str">
        <f t="shared" si="44"/>
        <v/>
      </c>
      <c r="R157" s="111" t="str">
        <f t="shared" ref="R157:V157" si="45">IF(R136=0,"",R136/R115)</f>
        <v/>
      </c>
      <c r="S157" s="111" t="str">
        <f t="shared" si="45"/>
        <v/>
      </c>
      <c r="T157" s="111" t="str">
        <f t="shared" si="45"/>
        <v/>
      </c>
      <c r="U157" s="111" t="str">
        <f t="shared" si="45"/>
        <v/>
      </c>
      <c r="V157" s="111" t="str">
        <f t="shared" si="45"/>
        <v/>
      </c>
      <c r="W157" s="111" t="str">
        <f t="shared" ref="W157:Y157" si="46">IF(W136=0,"",W136/W115)</f>
        <v/>
      </c>
      <c r="X157" s="111" t="str">
        <f t="shared" si="46"/>
        <v/>
      </c>
      <c r="Y157" s="111" t="str">
        <f t="shared" si="46"/>
        <v/>
      </c>
      <c r="DA157" s="63" t="s">
        <v>1913</v>
      </c>
    </row>
    <row r="158" spans="1:105" ht="12" customHeight="1" x14ac:dyDescent="0.25">
      <c r="A158" s="121" t="s">
        <v>55</v>
      </c>
      <c r="B158" s="124" t="str">
        <f t="shared" ref="B158:Q158" si="47">IF(B137=0,"",B137/B116)</f>
        <v/>
      </c>
      <c r="C158" s="124" t="str">
        <f t="shared" si="47"/>
        <v/>
      </c>
      <c r="D158" s="124" t="str">
        <f t="shared" si="47"/>
        <v/>
      </c>
      <c r="E158" s="124" t="str">
        <f t="shared" si="47"/>
        <v/>
      </c>
      <c r="F158" s="124" t="str">
        <f t="shared" si="47"/>
        <v/>
      </c>
      <c r="G158" s="124" t="str">
        <f t="shared" si="47"/>
        <v/>
      </c>
      <c r="H158" s="124" t="str">
        <f t="shared" si="47"/>
        <v/>
      </c>
      <c r="I158" s="124" t="str">
        <f t="shared" si="47"/>
        <v/>
      </c>
      <c r="J158" s="124" t="str">
        <f t="shared" si="47"/>
        <v/>
      </c>
      <c r="K158" s="124" t="str">
        <f t="shared" si="47"/>
        <v/>
      </c>
      <c r="L158" s="124" t="str">
        <f t="shared" si="47"/>
        <v/>
      </c>
      <c r="M158" s="124" t="str">
        <f t="shared" si="47"/>
        <v/>
      </c>
      <c r="N158" s="124" t="str">
        <f t="shared" si="47"/>
        <v/>
      </c>
      <c r="O158" s="124" t="str">
        <f t="shared" si="47"/>
        <v/>
      </c>
      <c r="P158" s="124" t="str">
        <f t="shared" si="47"/>
        <v/>
      </c>
      <c r="Q158" s="124" t="str">
        <f t="shared" si="47"/>
        <v/>
      </c>
      <c r="R158" s="124" t="str">
        <f t="shared" ref="R158:V158" si="48">IF(R137=0,"",R137/R116)</f>
        <v/>
      </c>
      <c r="S158" s="124" t="str">
        <f t="shared" si="48"/>
        <v/>
      </c>
      <c r="T158" s="124" t="str">
        <f t="shared" si="48"/>
        <v/>
      </c>
      <c r="U158" s="124" t="str">
        <f t="shared" si="48"/>
        <v/>
      </c>
      <c r="V158" s="124" t="str">
        <f t="shared" si="48"/>
        <v/>
      </c>
      <c r="W158" s="124" t="str">
        <f t="shared" ref="W158:Y158" si="49">IF(W137=0,"",W137/W116)</f>
        <v/>
      </c>
      <c r="X158" s="124" t="str">
        <f t="shared" si="49"/>
        <v/>
      </c>
      <c r="Y158" s="124" t="str">
        <f t="shared" si="49"/>
        <v/>
      </c>
      <c r="DA158" s="130" t="s">
        <v>1914</v>
      </c>
    </row>
    <row r="159" spans="1:105" ht="12" customHeight="1" x14ac:dyDescent="0.25">
      <c r="A159" s="97" t="s">
        <v>143</v>
      </c>
      <c r="B159" s="111" t="str">
        <f t="shared" ref="B159:Q159" si="50">IF(B138=0,"",B138/B117)</f>
        <v/>
      </c>
      <c r="C159" s="111" t="str">
        <f t="shared" si="50"/>
        <v/>
      </c>
      <c r="D159" s="111" t="str">
        <f t="shared" si="50"/>
        <v/>
      </c>
      <c r="E159" s="111" t="str">
        <f t="shared" si="50"/>
        <v/>
      </c>
      <c r="F159" s="111" t="str">
        <f t="shared" si="50"/>
        <v/>
      </c>
      <c r="G159" s="111" t="str">
        <f t="shared" si="50"/>
        <v/>
      </c>
      <c r="H159" s="111" t="str">
        <f t="shared" si="50"/>
        <v/>
      </c>
      <c r="I159" s="111" t="str">
        <f t="shared" si="50"/>
        <v/>
      </c>
      <c r="J159" s="111" t="str">
        <f t="shared" si="50"/>
        <v/>
      </c>
      <c r="K159" s="111" t="str">
        <f t="shared" si="50"/>
        <v/>
      </c>
      <c r="L159" s="111" t="str">
        <f t="shared" si="50"/>
        <v/>
      </c>
      <c r="M159" s="111" t="str">
        <f t="shared" si="50"/>
        <v/>
      </c>
      <c r="N159" s="111" t="str">
        <f t="shared" si="50"/>
        <v/>
      </c>
      <c r="O159" s="111" t="str">
        <f t="shared" si="50"/>
        <v/>
      </c>
      <c r="P159" s="111" t="str">
        <f t="shared" si="50"/>
        <v/>
      </c>
      <c r="Q159" s="111" t="str">
        <f t="shared" si="50"/>
        <v/>
      </c>
      <c r="R159" s="111" t="str">
        <f t="shared" ref="R159:V159" si="51">IF(R138=0,"",R138/R117)</f>
        <v/>
      </c>
      <c r="S159" s="111" t="str">
        <f t="shared" si="51"/>
        <v/>
      </c>
      <c r="T159" s="111" t="str">
        <f t="shared" si="51"/>
        <v/>
      </c>
      <c r="U159" s="111" t="str">
        <f t="shared" si="51"/>
        <v/>
      </c>
      <c r="V159" s="111" t="str">
        <f t="shared" si="51"/>
        <v/>
      </c>
      <c r="W159" s="111" t="str">
        <f t="shared" ref="W159:Y159" si="52">IF(W138=0,"",W138/W117)</f>
        <v/>
      </c>
      <c r="X159" s="111" t="str">
        <f t="shared" si="52"/>
        <v/>
      </c>
      <c r="Y159" s="111" t="str">
        <f t="shared" si="52"/>
        <v/>
      </c>
      <c r="DA159" s="63" t="s">
        <v>1915</v>
      </c>
    </row>
    <row r="160" spans="1:105" ht="12" customHeight="1" x14ac:dyDescent="0.25">
      <c r="A160" s="97" t="s">
        <v>124</v>
      </c>
      <c r="B160" s="111" t="str">
        <f t="shared" ref="B160:Q160" si="53">IF(B139=0,"",B139/B118)</f>
        <v/>
      </c>
      <c r="C160" s="111" t="str">
        <f t="shared" si="53"/>
        <v/>
      </c>
      <c r="D160" s="111" t="str">
        <f t="shared" si="53"/>
        <v/>
      </c>
      <c r="E160" s="111" t="str">
        <f t="shared" si="53"/>
        <v/>
      </c>
      <c r="F160" s="111" t="str">
        <f t="shared" si="53"/>
        <v/>
      </c>
      <c r="G160" s="111" t="str">
        <f t="shared" si="53"/>
        <v/>
      </c>
      <c r="H160" s="111" t="str">
        <f t="shared" si="53"/>
        <v/>
      </c>
      <c r="I160" s="111" t="str">
        <f t="shared" si="53"/>
        <v/>
      </c>
      <c r="J160" s="111" t="str">
        <f t="shared" si="53"/>
        <v/>
      </c>
      <c r="K160" s="111" t="str">
        <f t="shared" si="53"/>
        <v/>
      </c>
      <c r="L160" s="111" t="str">
        <f t="shared" si="53"/>
        <v/>
      </c>
      <c r="M160" s="111" t="str">
        <f t="shared" si="53"/>
        <v/>
      </c>
      <c r="N160" s="111" t="str">
        <f t="shared" si="53"/>
        <v/>
      </c>
      <c r="O160" s="111" t="str">
        <f t="shared" si="53"/>
        <v/>
      </c>
      <c r="P160" s="111" t="str">
        <f t="shared" si="53"/>
        <v/>
      </c>
      <c r="Q160" s="111" t="str">
        <f t="shared" si="53"/>
        <v/>
      </c>
      <c r="R160" s="111" t="str">
        <f t="shared" ref="R160:V160" si="54">IF(R139=0,"",R139/R118)</f>
        <v/>
      </c>
      <c r="S160" s="111" t="str">
        <f t="shared" si="54"/>
        <v/>
      </c>
      <c r="T160" s="111" t="str">
        <f t="shared" si="54"/>
        <v/>
      </c>
      <c r="U160" s="111" t="str">
        <f t="shared" si="54"/>
        <v/>
      </c>
      <c r="V160" s="111" t="str">
        <f t="shared" si="54"/>
        <v/>
      </c>
      <c r="W160" s="111" t="str">
        <f t="shared" ref="W160:Y160" si="55">IF(W139=0,"",W139/W118)</f>
        <v/>
      </c>
      <c r="X160" s="111" t="str">
        <f t="shared" si="55"/>
        <v/>
      </c>
      <c r="Y160" s="111" t="str">
        <f t="shared" si="55"/>
        <v/>
      </c>
      <c r="DA160" s="63" t="s">
        <v>1916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:Y161" si="58">IF(W140=0,"",W140/W119)</f>
        <v/>
      </c>
      <c r="X161" s="111" t="str">
        <f t="shared" si="58"/>
        <v/>
      </c>
      <c r="Y161" s="111" t="str">
        <f t="shared" si="58"/>
        <v/>
      </c>
      <c r="DA161" s="63" t="s">
        <v>1917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:Y162" si="61">IF(W141=0,"",W141/W120)</f>
        <v/>
      </c>
      <c r="X162" s="112" t="str">
        <f t="shared" si="61"/>
        <v/>
      </c>
      <c r="Y162" s="112" t="str">
        <f t="shared" si="61"/>
        <v/>
      </c>
      <c r="DA162" s="131" t="s">
        <v>1918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:Y163" si="64">IF(W142=0,"",W142/W121)</f>
        <v/>
      </c>
      <c r="X163" s="113" t="str">
        <f t="shared" si="64"/>
        <v/>
      </c>
      <c r="Y163" s="113" t="str">
        <f t="shared" si="64"/>
        <v/>
      </c>
      <c r="DA163" s="132" t="s">
        <v>1919</v>
      </c>
    </row>
    <row r="164" spans="1:105" ht="12" customHeight="1" x14ac:dyDescent="0.25">
      <c r="A164" s="106" t="s">
        <v>122</v>
      </c>
      <c r="B164" s="112" t="str">
        <f t="shared" ref="B164:Q164" si="65">IF(B143=0,"",B143/B122)</f>
        <v/>
      </c>
      <c r="C164" s="112" t="str">
        <f t="shared" si="65"/>
        <v/>
      </c>
      <c r="D164" s="112" t="str">
        <f t="shared" si="65"/>
        <v/>
      </c>
      <c r="E164" s="112" t="str">
        <f t="shared" si="65"/>
        <v/>
      </c>
      <c r="F164" s="112" t="str">
        <f t="shared" si="65"/>
        <v/>
      </c>
      <c r="G164" s="112" t="str">
        <f t="shared" si="65"/>
        <v/>
      </c>
      <c r="H164" s="112" t="str">
        <f t="shared" si="65"/>
        <v/>
      </c>
      <c r="I164" s="112" t="str">
        <f t="shared" si="65"/>
        <v/>
      </c>
      <c r="J164" s="112" t="str">
        <f t="shared" si="65"/>
        <v/>
      </c>
      <c r="K164" s="112" t="str">
        <f t="shared" si="65"/>
        <v/>
      </c>
      <c r="L164" s="112" t="str">
        <f t="shared" si="65"/>
        <v/>
      </c>
      <c r="M164" s="112" t="str">
        <f t="shared" si="65"/>
        <v/>
      </c>
      <c r="N164" s="112" t="str">
        <f t="shared" si="65"/>
        <v/>
      </c>
      <c r="O164" s="112" t="str">
        <f t="shared" si="65"/>
        <v/>
      </c>
      <c r="P164" s="112" t="str">
        <f t="shared" si="65"/>
        <v/>
      </c>
      <c r="Q164" s="112" t="str">
        <f t="shared" si="65"/>
        <v/>
      </c>
      <c r="R164" s="112" t="str">
        <f t="shared" ref="R164:V164" si="66">IF(R143=0,"",R143/R122)</f>
        <v/>
      </c>
      <c r="S164" s="112" t="str">
        <f t="shared" si="66"/>
        <v/>
      </c>
      <c r="T164" s="112" t="str">
        <f t="shared" si="66"/>
        <v/>
      </c>
      <c r="U164" s="112" t="str">
        <f t="shared" si="66"/>
        <v/>
      </c>
      <c r="V164" s="112" t="str">
        <f t="shared" si="66"/>
        <v/>
      </c>
      <c r="W164" s="112" t="str">
        <f t="shared" ref="W164:Y164" si="67">IF(W143=0,"",W143/W122)</f>
        <v/>
      </c>
      <c r="X164" s="112" t="str">
        <f t="shared" si="67"/>
        <v/>
      </c>
      <c r="Y164" s="112" t="str">
        <f t="shared" si="67"/>
        <v/>
      </c>
      <c r="DA164" s="131" t="s">
        <v>1920</v>
      </c>
    </row>
    <row r="165" spans="1:105" ht="12" customHeight="1" x14ac:dyDescent="0.25">
      <c r="A165" s="107" t="s">
        <v>121</v>
      </c>
      <c r="B165" s="113" t="str">
        <f t="shared" ref="B165:Q165" si="68">IF(B144=0,"",B144/B123)</f>
        <v/>
      </c>
      <c r="C165" s="113" t="str">
        <f t="shared" si="68"/>
        <v/>
      </c>
      <c r="D165" s="113" t="str">
        <f t="shared" si="68"/>
        <v/>
      </c>
      <c r="E165" s="113" t="str">
        <f t="shared" si="68"/>
        <v/>
      </c>
      <c r="F165" s="113" t="str">
        <f t="shared" si="68"/>
        <v/>
      </c>
      <c r="G165" s="113" t="str">
        <f t="shared" si="68"/>
        <v/>
      </c>
      <c r="H165" s="113" t="str">
        <f t="shared" si="68"/>
        <v/>
      </c>
      <c r="I165" s="113" t="str">
        <f t="shared" si="68"/>
        <v/>
      </c>
      <c r="J165" s="113" t="str">
        <f t="shared" si="68"/>
        <v/>
      </c>
      <c r="K165" s="113" t="str">
        <f t="shared" si="68"/>
        <v/>
      </c>
      <c r="L165" s="113" t="str">
        <f t="shared" si="68"/>
        <v/>
      </c>
      <c r="M165" s="113" t="str">
        <f t="shared" si="68"/>
        <v/>
      </c>
      <c r="N165" s="113" t="str">
        <f t="shared" si="68"/>
        <v/>
      </c>
      <c r="O165" s="113" t="str">
        <f t="shared" si="68"/>
        <v/>
      </c>
      <c r="P165" s="113" t="str">
        <f t="shared" si="68"/>
        <v/>
      </c>
      <c r="Q165" s="113" t="str">
        <f t="shared" si="68"/>
        <v/>
      </c>
      <c r="R165" s="113" t="str">
        <f t="shared" ref="R165:V165" si="69">IF(R144=0,"",R144/R123)</f>
        <v/>
      </c>
      <c r="S165" s="113" t="str">
        <f t="shared" si="69"/>
        <v/>
      </c>
      <c r="T165" s="113" t="str">
        <f t="shared" si="69"/>
        <v/>
      </c>
      <c r="U165" s="113" t="str">
        <f t="shared" si="69"/>
        <v/>
      </c>
      <c r="V165" s="113" t="str">
        <f t="shared" si="69"/>
        <v/>
      </c>
      <c r="W165" s="113" t="str">
        <f t="shared" ref="W165:Y165" si="70">IF(W144=0,"",W144/W123)</f>
        <v/>
      </c>
      <c r="X165" s="113" t="str">
        <f t="shared" si="70"/>
        <v/>
      </c>
      <c r="Y165" s="113" t="str">
        <f t="shared" si="70"/>
        <v/>
      </c>
      <c r="DA165" s="132" t="s">
        <v>1921</v>
      </c>
    </row>
    <row r="166" spans="1:105" ht="12" customHeight="1" x14ac:dyDescent="0.25">
      <c r="A166" s="108" t="s">
        <v>53</v>
      </c>
      <c r="B166" s="111" t="str">
        <f t="shared" ref="B166:Q166" si="71">IF(B145=0,"",B145/B124)</f>
        <v/>
      </c>
      <c r="C166" s="111" t="str">
        <f t="shared" si="71"/>
        <v/>
      </c>
      <c r="D166" s="111" t="str">
        <f t="shared" si="71"/>
        <v/>
      </c>
      <c r="E166" s="111" t="str">
        <f t="shared" si="71"/>
        <v/>
      </c>
      <c r="F166" s="111" t="str">
        <f t="shared" si="71"/>
        <v/>
      </c>
      <c r="G166" s="111" t="str">
        <f t="shared" si="71"/>
        <v/>
      </c>
      <c r="H166" s="111" t="str">
        <f t="shared" si="71"/>
        <v/>
      </c>
      <c r="I166" s="111" t="str">
        <f t="shared" si="71"/>
        <v/>
      </c>
      <c r="J166" s="111" t="str">
        <f t="shared" si="71"/>
        <v/>
      </c>
      <c r="K166" s="111" t="str">
        <f t="shared" si="71"/>
        <v/>
      </c>
      <c r="L166" s="111" t="str">
        <f t="shared" si="71"/>
        <v/>
      </c>
      <c r="M166" s="111" t="str">
        <f t="shared" si="71"/>
        <v/>
      </c>
      <c r="N166" s="111" t="str">
        <f t="shared" si="71"/>
        <v/>
      </c>
      <c r="O166" s="111" t="str">
        <f t="shared" si="71"/>
        <v/>
      </c>
      <c r="P166" s="111" t="str">
        <f t="shared" si="71"/>
        <v/>
      </c>
      <c r="Q166" s="111" t="str">
        <f t="shared" si="71"/>
        <v/>
      </c>
      <c r="R166" s="111" t="str">
        <f t="shared" ref="R166:V166" si="72">IF(R145=0,"",R145/R124)</f>
        <v/>
      </c>
      <c r="S166" s="111" t="str">
        <f t="shared" si="72"/>
        <v/>
      </c>
      <c r="T166" s="111" t="str">
        <f t="shared" si="72"/>
        <v/>
      </c>
      <c r="U166" s="111" t="str">
        <f t="shared" si="72"/>
        <v/>
      </c>
      <c r="V166" s="111" t="str">
        <f t="shared" si="72"/>
        <v/>
      </c>
      <c r="W166" s="111" t="str">
        <f t="shared" ref="W166:Y166" si="73">IF(W145=0,"",W145/W124)</f>
        <v/>
      </c>
      <c r="X166" s="111" t="str">
        <f t="shared" si="73"/>
        <v/>
      </c>
      <c r="Y166" s="111" t="str">
        <f t="shared" si="73"/>
        <v/>
      </c>
      <c r="DA166" s="63" t="s">
        <v>1922</v>
      </c>
    </row>
    <row r="167" spans="1:105" ht="12" customHeight="1" x14ac:dyDescent="0.25">
      <c r="A167" s="108" t="s">
        <v>52</v>
      </c>
      <c r="B167" s="111" t="str">
        <f t="shared" ref="B167:Q167" si="74">IF(B146=0,"",B146/B125)</f>
        <v/>
      </c>
      <c r="C167" s="111" t="str">
        <f t="shared" si="74"/>
        <v/>
      </c>
      <c r="D167" s="111" t="str">
        <f t="shared" si="74"/>
        <v/>
      </c>
      <c r="E167" s="111" t="str">
        <f t="shared" si="74"/>
        <v/>
      </c>
      <c r="F167" s="111" t="str">
        <f t="shared" si="74"/>
        <v/>
      </c>
      <c r="G167" s="111" t="str">
        <f t="shared" si="74"/>
        <v/>
      </c>
      <c r="H167" s="111" t="str">
        <f t="shared" si="74"/>
        <v/>
      </c>
      <c r="I167" s="111" t="str">
        <f t="shared" si="74"/>
        <v/>
      </c>
      <c r="J167" s="111" t="str">
        <f t="shared" si="74"/>
        <v/>
      </c>
      <c r="K167" s="111" t="str">
        <f t="shared" si="74"/>
        <v/>
      </c>
      <c r="L167" s="111" t="str">
        <f t="shared" si="74"/>
        <v/>
      </c>
      <c r="M167" s="111" t="str">
        <f t="shared" si="74"/>
        <v/>
      </c>
      <c r="N167" s="111" t="str">
        <f t="shared" si="74"/>
        <v/>
      </c>
      <c r="O167" s="111" t="str">
        <f t="shared" si="74"/>
        <v/>
      </c>
      <c r="P167" s="111" t="str">
        <f t="shared" si="74"/>
        <v/>
      </c>
      <c r="Q167" s="111" t="str">
        <f t="shared" si="74"/>
        <v/>
      </c>
      <c r="R167" s="111" t="str">
        <f t="shared" ref="R167:V167" si="75">IF(R146=0,"",R146/R125)</f>
        <v/>
      </c>
      <c r="S167" s="111" t="str">
        <f t="shared" si="75"/>
        <v/>
      </c>
      <c r="T167" s="111" t="str">
        <f t="shared" si="75"/>
        <v/>
      </c>
      <c r="U167" s="111" t="str">
        <f t="shared" si="75"/>
        <v/>
      </c>
      <c r="V167" s="111" t="str">
        <f t="shared" si="75"/>
        <v/>
      </c>
      <c r="W167" s="111" t="str">
        <f t="shared" ref="W167:Y167" si="76">IF(W146=0,"",W146/W125)</f>
        <v/>
      </c>
      <c r="X167" s="111" t="str">
        <f t="shared" si="76"/>
        <v/>
      </c>
      <c r="Y167" s="111" t="str">
        <f t="shared" si="76"/>
        <v/>
      </c>
      <c r="DA167" s="63" t="s">
        <v>1923</v>
      </c>
    </row>
    <row r="168" spans="1:105" ht="12" customHeight="1" x14ac:dyDescent="0.25">
      <c r="A168" s="121" t="s">
        <v>54</v>
      </c>
      <c r="B168" s="124" t="str">
        <f t="shared" ref="B168:Q168" si="77">IF(B147=0,"",B147/B126)</f>
        <v/>
      </c>
      <c r="C168" s="124" t="str">
        <f t="shared" si="77"/>
        <v/>
      </c>
      <c r="D168" s="124" t="str">
        <f t="shared" si="77"/>
        <v/>
      </c>
      <c r="E168" s="124" t="str">
        <f t="shared" si="77"/>
        <v/>
      </c>
      <c r="F168" s="124" t="str">
        <f t="shared" si="77"/>
        <v/>
      </c>
      <c r="G168" s="124" t="str">
        <f t="shared" si="77"/>
        <v/>
      </c>
      <c r="H168" s="124" t="str">
        <f t="shared" si="77"/>
        <v/>
      </c>
      <c r="I168" s="124" t="str">
        <f t="shared" si="77"/>
        <v/>
      </c>
      <c r="J168" s="124" t="str">
        <f t="shared" si="77"/>
        <v/>
      </c>
      <c r="K168" s="124" t="str">
        <f t="shared" si="77"/>
        <v/>
      </c>
      <c r="L168" s="124" t="str">
        <f t="shared" si="77"/>
        <v/>
      </c>
      <c r="M168" s="124" t="str">
        <f t="shared" si="77"/>
        <v/>
      </c>
      <c r="N168" s="124" t="str">
        <f t="shared" si="77"/>
        <v/>
      </c>
      <c r="O168" s="124" t="str">
        <f t="shared" si="77"/>
        <v/>
      </c>
      <c r="P168" s="124" t="str">
        <f t="shared" si="77"/>
        <v/>
      </c>
      <c r="Q168" s="124" t="str">
        <f t="shared" si="77"/>
        <v/>
      </c>
      <c r="R168" s="124" t="str">
        <f t="shared" ref="R168:V168" si="78">IF(R147=0,"",R147/R126)</f>
        <v/>
      </c>
      <c r="S168" s="124" t="str">
        <f t="shared" si="78"/>
        <v/>
      </c>
      <c r="T168" s="124" t="str">
        <f t="shared" si="78"/>
        <v/>
      </c>
      <c r="U168" s="124" t="str">
        <f t="shared" si="78"/>
        <v/>
      </c>
      <c r="V168" s="124" t="str">
        <f t="shared" si="78"/>
        <v/>
      </c>
      <c r="W168" s="124" t="str">
        <f t="shared" ref="W168:Y168" si="79">IF(W147=0,"",W147/W126)</f>
        <v/>
      </c>
      <c r="X168" s="124" t="str">
        <f t="shared" si="79"/>
        <v/>
      </c>
      <c r="Y168" s="124" t="str">
        <f t="shared" si="79"/>
        <v/>
      </c>
      <c r="DA168" s="130" t="s">
        <v>1924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:Y169" si="82">IF(W148=0,"",W148/W127)</f>
        <v/>
      </c>
      <c r="X169" s="111" t="str">
        <f t="shared" si="82"/>
        <v/>
      </c>
      <c r="Y169" s="111" t="str">
        <f t="shared" si="82"/>
        <v/>
      </c>
      <c r="DA169" s="63" t="s">
        <v>1925</v>
      </c>
    </row>
    <row r="170" spans="1:105" ht="12" customHeight="1" x14ac:dyDescent="0.25">
      <c r="A170" s="97" t="s">
        <v>50</v>
      </c>
      <c r="B170" s="111" t="str">
        <f t="shared" ref="B170:Q170" si="83">IF(B149=0,"",B149/B128)</f>
        <v/>
      </c>
      <c r="C170" s="111" t="str">
        <f t="shared" si="83"/>
        <v/>
      </c>
      <c r="D170" s="111" t="str">
        <f t="shared" si="83"/>
        <v/>
      </c>
      <c r="E170" s="111" t="str">
        <f t="shared" si="83"/>
        <v/>
      </c>
      <c r="F170" s="111" t="str">
        <f t="shared" si="83"/>
        <v/>
      </c>
      <c r="G170" s="111" t="str">
        <f t="shared" si="83"/>
        <v/>
      </c>
      <c r="H170" s="111" t="str">
        <f t="shared" si="83"/>
        <v/>
      </c>
      <c r="I170" s="111" t="str">
        <f t="shared" si="83"/>
        <v/>
      </c>
      <c r="J170" s="111" t="str">
        <f t="shared" si="83"/>
        <v/>
      </c>
      <c r="K170" s="111" t="str">
        <f t="shared" si="83"/>
        <v/>
      </c>
      <c r="L170" s="111" t="str">
        <f t="shared" si="83"/>
        <v/>
      </c>
      <c r="M170" s="111" t="str">
        <f t="shared" si="83"/>
        <v/>
      </c>
      <c r="N170" s="111" t="str">
        <f t="shared" si="83"/>
        <v/>
      </c>
      <c r="O170" s="111" t="str">
        <f t="shared" si="83"/>
        <v/>
      </c>
      <c r="P170" s="111" t="str">
        <f t="shared" si="83"/>
        <v/>
      </c>
      <c r="Q170" s="111" t="str">
        <f t="shared" si="83"/>
        <v/>
      </c>
      <c r="R170" s="111" t="str">
        <f t="shared" ref="R170:V170" si="84">IF(R149=0,"",R149/R128)</f>
        <v/>
      </c>
      <c r="S170" s="111" t="str">
        <f t="shared" si="84"/>
        <v/>
      </c>
      <c r="T170" s="111" t="str">
        <f t="shared" si="84"/>
        <v/>
      </c>
      <c r="U170" s="111" t="str">
        <f t="shared" si="84"/>
        <v/>
      </c>
      <c r="V170" s="111" t="str">
        <f t="shared" si="84"/>
        <v/>
      </c>
      <c r="W170" s="111" t="str">
        <f t="shared" ref="W170:Y170" si="85">IF(W149=0,"",W149/W128)</f>
        <v/>
      </c>
      <c r="X170" s="111" t="str">
        <f t="shared" si="85"/>
        <v/>
      </c>
      <c r="Y170" s="111" t="str">
        <f t="shared" si="85"/>
        <v/>
      </c>
      <c r="DA170" s="63" t="s">
        <v>1926</v>
      </c>
    </row>
    <row r="171" spans="1:105" ht="12" customHeight="1" x14ac:dyDescent="0.25">
      <c r="A171" s="109" t="s">
        <v>120</v>
      </c>
      <c r="B171" s="45" t="str">
        <f t="shared" ref="B171:Q171" si="86">IF(B150=0,"",B150/B129)</f>
        <v/>
      </c>
      <c r="C171" s="45" t="str">
        <f t="shared" si="86"/>
        <v/>
      </c>
      <c r="D171" s="45" t="str">
        <f t="shared" si="86"/>
        <v/>
      </c>
      <c r="E171" s="45" t="str">
        <f t="shared" si="86"/>
        <v/>
      </c>
      <c r="F171" s="45" t="str">
        <f t="shared" si="86"/>
        <v/>
      </c>
      <c r="G171" s="45" t="str">
        <f t="shared" si="86"/>
        <v/>
      </c>
      <c r="H171" s="45" t="str">
        <f t="shared" si="86"/>
        <v/>
      </c>
      <c r="I171" s="45" t="str">
        <f t="shared" si="86"/>
        <v/>
      </c>
      <c r="J171" s="45" t="str">
        <f t="shared" si="86"/>
        <v/>
      </c>
      <c r="K171" s="45" t="str">
        <f t="shared" si="86"/>
        <v/>
      </c>
      <c r="L171" s="45" t="str">
        <f t="shared" si="86"/>
        <v/>
      </c>
      <c r="M171" s="45" t="str">
        <f t="shared" si="86"/>
        <v/>
      </c>
      <c r="N171" s="45" t="str">
        <f t="shared" si="86"/>
        <v/>
      </c>
      <c r="O171" s="45" t="str">
        <f t="shared" si="86"/>
        <v/>
      </c>
      <c r="P171" s="45" t="str">
        <f t="shared" si="86"/>
        <v/>
      </c>
      <c r="Q171" s="45" t="str">
        <f t="shared" si="86"/>
        <v/>
      </c>
      <c r="R171" s="45" t="str">
        <f t="shared" ref="R171:V171" si="87">IF(R150=0,"",R150/R129)</f>
        <v/>
      </c>
      <c r="S171" s="45" t="str">
        <f t="shared" si="87"/>
        <v/>
      </c>
      <c r="T171" s="45" t="str">
        <f t="shared" si="87"/>
        <v/>
      </c>
      <c r="U171" s="45" t="str">
        <f t="shared" si="87"/>
        <v/>
      </c>
      <c r="V171" s="45" t="str">
        <f t="shared" si="87"/>
        <v/>
      </c>
      <c r="W171" s="45" t="str">
        <f t="shared" ref="W171:Y171" si="88">IF(W150=0,"",W150/W129)</f>
        <v/>
      </c>
      <c r="X171" s="45" t="str">
        <f t="shared" si="88"/>
        <v/>
      </c>
      <c r="Y171" s="45" t="str">
        <f t="shared" si="88"/>
        <v/>
      </c>
      <c r="DA171" s="60" t="s">
        <v>1927</v>
      </c>
    </row>
    <row r="173" spans="1:105" ht="12" customHeight="1" x14ac:dyDescent="0.25">
      <c r="A173" s="116" t="s">
        <v>101</v>
      </c>
      <c r="B173" s="117">
        <f t="shared" ref="B173:Q173" si="89">B174+B177+B179+B189</f>
        <v>0</v>
      </c>
      <c r="C173" s="117">
        <f t="shared" si="89"/>
        <v>0</v>
      </c>
      <c r="D173" s="117">
        <f t="shared" si="89"/>
        <v>0</v>
      </c>
      <c r="E173" s="117">
        <f t="shared" si="89"/>
        <v>0</v>
      </c>
      <c r="F173" s="117">
        <f t="shared" si="89"/>
        <v>0</v>
      </c>
      <c r="G173" s="117">
        <f t="shared" si="89"/>
        <v>0</v>
      </c>
      <c r="H173" s="117">
        <f t="shared" si="89"/>
        <v>0</v>
      </c>
      <c r="I173" s="117">
        <f t="shared" si="89"/>
        <v>0</v>
      </c>
      <c r="J173" s="117">
        <f t="shared" si="89"/>
        <v>0</v>
      </c>
      <c r="K173" s="117">
        <f t="shared" si="89"/>
        <v>0</v>
      </c>
      <c r="L173" s="117">
        <f t="shared" si="89"/>
        <v>0</v>
      </c>
      <c r="M173" s="117">
        <f t="shared" si="89"/>
        <v>0</v>
      </c>
      <c r="N173" s="117">
        <f t="shared" si="89"/>
        <v>0</v>
      </c>
      <c r="O173" s="117">
        <f t="shared" si="89"/>
        <v>0</v>
      </c>
      <c r="P173" s="117">
        <f t="shared" si="89"/>
        <v>0</v>
      </c>
      <c r="Q173" s="117">
        <f t="shared" si="89"/>
        <v>0</v>
      </c>
      <c r="R173" s="117">
        <f t="shared" ref="R173:V173" si="90">R174+R177+R179+R189</f>
        <v>0</v>
      </c>
      <c r="S173" s="117">
        <f t="shared" si="90"/>
        <v>0</v>
      </c>
      <c r="T173" s="117">
        <f t="shared" si="90"/>
        <v>0</v>
      </c>
      <c r="U173" s="117">
        <f t="shared" si="90"/>
        <v>0</v>
      </c>
      <c r="V173" s="117">
        <f t="shared" si="90"/>
        <v>0</v>
      </c>
      <c r="W173" s="117">
        <f t="shared" ref="W173:Y173" si="91">W174+W177+W179+W189</f>
        <v>0</v>
      </c>
      <c r="X173" s="117">
        <f t="shared" si="91"/>
        <v>0</v>
      </c>
      <c r="Y173" s="117">
        <f t="shared" si="91"/>
        <v>0</v>
      </c>
      <c r="DA173" s="129" t="s">
        <v>2076</v>
      </c>
    </row>
    <row r="174" spans="1:105" ht="12" customHeight="1" x14ac:dyDescent="0.25">
      <c r="A174" s="121" t="s">
        <v>57</v>
      </c>
      <c r="B174" s="122">
        <f t="shared" ref="B174:Q174" si="92">SUM(B175:B176)</f>
        <v>0</v>
      </c>
      <c r="C174" s="122">
        <f t="shared" si="92"/>
        <v>0</v>
      </c>
      <c r="D174" s="122">
        <f t="shared" si="92"/>
        <v>0</v>
      </c>
      <c r="E174" s="122">
        <f t="shared" si="92"/>
        <v>0</v>
      </c>
      <c r="F174" s="122">
        <f t="shared" si="92"/>
        <v>0</v>
      </c>
      <c r="G174" s="122">
        <f t="shared" si="92"/>
        <v>0</v>
      </c>
      <c r="H174" s="122">
        <f t="shared" si="92"/>
        <v>0</v>
      </c>
      <c r="I174" s="122">
        <f t="shared" si="92"/>
        <v>0</v>
      </c>
      <c r="J174" s="122">
        <f t="shared" si="92"/>
        <v>0</v>
      </c>
      <c r="K174" s="122">
        <f t="shared" si="92"/>
        <v>0</v>
      </c>
      <c r="L174" s="122">
        <f t="shared" si="92"/>
        <v>0</v>
      </c>
      <c r="M174" s="122">
        <f t="shared" si="92"/>
        <v>0</v>
      </c>
      <c r="N174" s="122">
        <f t="shared" si="92"/>
        <v>0</v>
      </c>
      <c r="O174" s="122">
        <f t="shared" si="92"/>
        <v>0</v>
      </c>
      <c r="P174" s="122">
        <f t="shared" si="92"/>
        <v>0</v>
      </c>
      <c r="Q174" s="122">
        <f t="shared" si="92"/>
        <v>0</v>
      </c>
      <c r="R174" s="122">
        <f t="shared" ref="R174:V174" si="93">SUM(R175:R176)</f>
        <v>0</v>
      </c>
      <c r="S174" s="122">
        <f t="shared" si="93"/>
        <v>0</v>
      </c>
      <c r="T174" s="122">
        <f t="shared" si="93"/>
        <v>0</v>
      </c>
      <c r="U174" s="122">
        <f t="shared" si="93"/>
        <v>0</v>
      </c>
      <c r="V174" s="122">
        <f t="shared" si="93"/>
        <v>0</v>
      </c>
      <c r="W174" s="122">
        <f t="shared" ref="W174:Y174" si="94">SUM(W175:W176)</f>
        <v>0</v>
      </c>
      <c r="X174" s="122">
        <f t="shared" si="94"/>
        <v>0</v>
      </c>
      <c r="Y174" s="122">
        <f t="shared" si="94"/>
        <v>0</v>
      </c>
      <c r="DA174" s="130" t="s">
        <v>2077</v>
      </c>
    </row>
    <row r="175" spans="1:105" ht="12" customHeight="1" x14ac:dyDescent="0.25">
      <c r="A175" s="97" t="s">
        <v>51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X175" s="98">
        <v>0</v>
      </c>
      <c r="Y175" s="98">
        <v>0</v>
      </c>
      <c r="DA175" s="63" t="s">
        <v>2078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2079</v>
      </c>
    </row>
    <row r="177" spans="1:105" ht="12" customHeight="1" x14ac:dyDescent="0.25">
      <c r="A177" s="121" t="s">
        <v>92</v>
      </c>
      <c r="B177" s="122">
        <f t="shared" ref="B177:Y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X177" s="122">
        <f t="shared" si="95"/>
        <v>0</v>
      </c>
      <c r="Y177" s="122">
        <f t="shared" si="95"/>
        <v>0</v>
      </c>
      <c r="DA177" s="130" t="s">
        <v>2080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X178" s="98">
        <v>0</v>
      </c>
      <c r="Y178" s="98">
        <v>0</v>
      </c>
      <c r="DA178" s="63" t="s">
        <v>2081</v>
      </c>
    </row>
    <row r="179" spans="1:105" ht="12" customHeight="1" x14ac:dyDescent="0.25">
      <c r="A179" s="121" t="s">
        <v>55</v>
      </c>
      <c r="B179" s="122">
        <v>0</v>
      </c>
      <c r="C179" s="122">
        <v>0</v>
      </c>
      <c r="D179" s="122">
        <v>0</v>
      </c>
      <c r="E179" s="122">
        <v>0</v>
      </c>
      <c r="F179" s="122">
        <v>0</v>
      </c>
      <c r="G179" s="122">
        <v>0</v>
      </c>
      <c r="H179" s="122">
        <v>0</v>
      </c>
      <c r="I179" s="122">
        <v>0</v>
      </c>
      <c r="J179" s="122">
        <v>0</v>
      </c>
      <c r="K179" s="122">
        <v>0</v>
      </c>
      <c r="L179" s="122">
        <v>0</v>
      </c>
      <c r="M179" s="122">
        <v>0</v>
      </c>
      <c r="N179" s="122">
        <v>0</v>
      </c>
      <c r="O179" s="122">
        <v>0</v>
      </c>
      <c r="P179" s="122">
        <v>0</v>
      </c>
      <c r="Q179" s="122">
        <v>0</v>
      </c>
      <c r="R179" s="122">
        <v>0</v>
      </c>
      <c r="S179" s="122">
        <v>0</v>
      </c>
      <c r="T179" s="122">
        <v>0</v>
      </c>
      <c r="U179" s="122">
        <v>0</v>
      </c>
      <c r="V179" s="122">
        <v>0</v>
      </c>
      <c r="W179" s="122">
        <v>0</v>
      </c>
      <c r="X179" s="122">
        <v>0</v>
      </c>
      <c r="Y179" s="122">
        <v>0</v>
      </c>
      <c r="DA179" s="130" t="s">
        <v>2082</v>
      </c>
    </row>
    <row r="180" spans="1:105" ht="12" customHeight="1" x14ac:dyDescent="0.25">
      <c r="A180" s="97" t="s">
        <v>143</v>
      </c>
      <c r="B180" s="98">
        <v>0</v>
      </c>
      <c r="C180" s="98">
        <v>0</v>
      </c>
      <c r="D180" s="98">
        <v>0</v>
      </c>
      <c r="E180" s="98">
        <v>0</v>
      </c>
      <c r="F180" s="98">
        <v>0</v>
      </c>
      <c r="G180" s="98">
        <v>0</v>
      </c>
      <c r="H180" s="98">
        <v>0</v>
      </c>
      <c r="I180" s="98">
        <v>0</v>
      </c>
      <c r="J180" s="98">
        <v>0</v>
      </c>
      <c r="K180" s="98">
        <v>0</v>
      </c>
      <c r="L180" s="98">
        <v>0</v>
      </c>
      <c r="M180" s="98">
        <v>0</v>
      </c>
      <c r="N180" s="98">
        <v>0</v>
      </c>
      <c r="O180" s="98">
        <v>0</v>
      </c>
      <c r="P180" s="98">
        <v>0</v>
      </c>
      <c r="Q180" s="98">
        <v>0</v>
      </c>
      <c r="R180" s="98">
        <v>0</v>
      </c>
      <c r="S180" s="98">
        <v>0</v>
      </c>
      <c r="T180" s="98">
        <v>0</v>
      </c>
      <c r="U180" s="98">
        <v>0</v>
      </c>
      <c r="V180" s="98">
        <v>0</v>
      </c>
      <c r="W180" s="98">
        <v>0</v>
      </c>
      <c r="X180" s="98">
        <v>0</v>
      </c>
      <c r="Y180" s="98">
        <v>0</v>
      </c>
      <c r="DA180" s="63" t="s">
        <v>2083</v>
      </c>
    </row>
    <row r="181" spans="1:105" ht="12" customHeight="1" x14ac:dyDescent="0.25">
      <c r="A181" s="97" t="s">
        <v>124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2084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2085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2086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2087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2088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2089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2090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2091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X189" s="122">
        <v>0</v>
      </c>
      <c r="Y189" s="122">
        <v>0</v>
      </c>
      <c r="DA189" s="130" t="s">
        <v>2092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2093</v>
      </c>
    </row>
    <row r="191" spans="1:105" ht="12" customHeight="1" x14ac:dyDescent="0.25">
      <c r="A191" s="97" t="s">
        <v>50</v>
      </c>
      <c r="B191" s="98">
        <v>0</v>
      </c>
      <c r="C191" s="98">
        <v>0</v>
      </c>
      <c r="D191" s="98">
        <v>0</v>
      </c>
      <c r="E191" s="98">
        <v>0</v>
      </c>
      <c r="F191" s="98">
        <v>0</v>
      </c>
      <c r="G191" s="98">
        <v>0</v>
      </c>
      <c r="H191" s="98">
        <v>0</v>
      </c>
      <c r="I191" s="98">
        <v>0</v>
      </c>
      <c r="J191" s="98">
        <v>0</v>
      </c>
      <c r="K191" s="98">
        <v>0</v>
      </c>
      <c r="L191" s="98">
        <v>0</v>
      </c>
      <c r="M191" s="98">
        <v>0</v>
      </c>
      <c r="N191" s="98">
        <v>0</v>
      </c>
      <c r="O191" s="98">
        <v>0</v>
      </c>
      <c r="P191" s="98">
        <v>0</v>
      </c>
      <c r="Q191" s="98">
        <v>0</v>
      </c>
      <c r="R191" s="98">
        <v>0</v>
      </c>
      <c r="S191" s="98">
        <v>0</v>
      </c>
      <c r="T191" s="98">
        <v>0</v>
      </c>
      <c r="U191" s="98">
        <v>0</v>
      </c>
      <c r="V191" s="98">
        <v>0</v>
      </c>
      <c r="W191" s="98">
        <v>0</v>
      </c>
      <c r="X191" s="98">
        <v>0</v>
      </c>
      <c r="Y191" s="98">
        <v>0</v>
      </c>
      <c r="DA191" s="63" t="s">
        <v>2094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X192" s="33">
        <v>0</v>
      </c>
      <c r="Y192" s="33">
        <v>0</v>
      </c>
      <c r="DA192" s="60" t="s">
        <v>2095</v>
      </c>
    </row>
    <row r="194" spans="1:105" ht="12" customHeight="1" x14ac:dyDescent="0.25">
      <c r="A194" s="116" t="s">
        <v>170</v>
      </c>
      <c r="B194" s="117">
        <f t="shared" ref="B194:Q194" si="96">B195+B198+B200+B210</f>
        <v>0</v>
      </c>
      <c r="C194" s="117">
        <f t="shared" si="96"/>
        <v>0</v>
      </c>
      <c r="D194" s="117">
        <f t="shared" si="96"/>
        <v>0</v>
      </c>
      <c r="E194" s="117">
        <f t="shared" si="96"/>
        <v>0</v>
      </c>
      <c r="F194" s="117">
        <f t="shared" si="96"/>
        <v>0</v>
      </c>
      <c r="G194" s="117">
        <f t="shared" si="96"/>
        <v>0</v>
      </c>
      <c r="H194" s="117">
        <f t="shared" si="96"/>
        <v>0</v>
      </c>
      <c r="I194" s="117">
        <f t="shared" si="96"/>
        <v>0</v>
      </c>
      <c r="J194" s="117">
        <f t="shared" si="96"/>
        <v>0</v>
      </c>
      <c r="K194" s="117">
        <f t="shared" si="96"/>
        <v>0</v>
      </c>
      <c r="L194" s="117">
        <f t="shared" si="96"/>
        <v>0</v>
      </c>
      <c r="M194" s="117">
        <f t="shared" si="96"/>
        <v>0</v>
      </c>
      <c r="N194" s="117">
        <f t="shared" si="96"/>
        <v>0</v>
      </c>
      <c r="O194" s="117">
        <f t="shared" si="96"/>
        <v>0</v>
      </c>
      <c r="P194" s="117">
        <f t="shared" si="96"/>
        <v>0</v>
      </c>
      <c r="Q194" s="117">
        <f t="shared" si="96"/>
        <v>0</v>
      </c>
      <c r="R194" s="117">
        <f t="shared" ref="R194:V194" si="97">R195+R198+R200+R210</f>
        <v>0</v>
      </c>
      <c r="S194" s="117">
        <f t="shared" si="97"/>
        <v>0</v>
      </c>
      <c r="T194" s="117">
        <f t="shared" si="97"/>
        <v>0</v>
      </c>
      <c r="U194" s="117">
        <f t="shared" si="97"/>
        <v>0</v>
      </c>
      <c r="V194" s="117">
        <f t="shared" si="97"/>
        <v>0</v>
      </c>
      <c r="W194" s="117">
        <f t="shared" ref="W194:Y194" si="98">W195+W198+W200+W210</f>
        <v>0</v>
      </c>
      <c r="X194" s="117">
        <f t="shared" si="98"/>
        <v>0</v>
      </c>
      <c r="Y194" s="117">
        <f t="shared" si="98"/>
        <v>0</v>
      </c>
      <c r="DA194" s="129" t="s">
        <v>2244</v>
      </c>
    </row>
    <row r="195" spans="1:105" ht="12" customHeight="1" x14ac:dyDescent="0.25">
      <c r="A195" s="121" t="s">
        <v>57</v>
      </c>
      <c r="B195" s="122">
        <f t="shared" ref="B195:Q195" si="99">SUM(B196:B197)</f>
        <v>0</v>
      </c>
      <c r="C195" s="122">
        <f t="shared" si="99"/>
        <v>0</v>
      </c>
      <c r="D195" s="122">
        <f t="shared" si="99"/>
        <v>0</v>
      </c>
      <c r="E195" s="122">
        <f t="shared" si="99"/>
        <v>0</v>
      </c>
      <c r="F195" s="122">
        <f t="shared" si="99"/>
        <v>0</v>
      </c>
      <c r="G195" s="122">
        <f t="shared" si="99"/>
        <v>0</v>
      </c>
      <c r="H195" s="122">
        <f t="shared" si="99"/>
        <v>0</v>
      </c>
      <c r="I195" s="122">
        <f t="shared" si="99"/>
        <v>0</v>
      </c>
      <c r="J195" s="122">
        <f t="shared" si="99"/>
        <v>0</v>
      </c>
      <c r="K195" s="122">
        <f t="shared" si="99"/>
        <v>0</v>
      </c>
      <c r="L195" s="122">
        <f t="shared" si="99"/>
        <v>0</v>
      </c>
      <c r="M195" s="122">
        <f t="shared" si="99"/>
        <v>0</v>
      </c>
      <c r="N195" s="122">
        <f t="shared" si="99"/>
        <v>0</v>
      </c>
      <c r="O195" s="122">
        <f t="shared" si="99"/>
        <v>0</v>
      </c>
      <c r="P195" s="122">
        <f t="shared" si="99"/>
        <v>0</v>
      </c>
      <c r="Q195" s="122">
        <f t="shared" si="99"/>
        <v>0</v>
      </c>
      <c r="R195" s="122">
        <f t="shared" ref="R195:V195" si="100">SUM(R196:R197)</f>
        <v>0</v>
      </c>
      <c r="S195" s="122">
        <f t="shared" si="100"/>
        <v>0</v>
      </c>
      <c r="T195" s="122">
        <f t="shared" si="100"/>
        <v>0</v>
      </c>
      <c r="U195" s="122">
        <f t="shared" si="100"/>
        <v>0</v>
      </c>
      <c r="V195" s="122">
        <f t="shared" si="100"/>
        <v>0</v>
      </c>
      <c r="W195" s="122">
        <f t="shared" ref="W195:Y195" si="101">SUM(W196:W197)</f>
        <v>0</v>
      </c>
      <c r="X195" s="122">
        <f t="shared" si="101"/>
        <v>0</v>
      </c>
      <c r="Y195" s="122">
        <f t="shared" si="101"/>
        <v>0</v>
      </c>
      <c r="DA195" s="130" t="s">
        <v>2245</v>
      </c>
    </row>
    <row r="196" spans="1:105" ht="12" customHeight="1" x14ac:dyDescent="0.25">
      <c r="A196" s="97" t="s">
        <v>51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X196" s="98">
        <v>0</v>
      </c>
      <c r="Y196" s="98">
        <v>0</v>
      </c>
      <c r="DA196" s="63" t="s">
        <v>2246</v>
      </c>
    </row>
    <row r="197" spans="1:105" ht="12" customHeight="1" x14ac:dyDescent="0.25">
      <c r="A197" s="97" t="s">
        <v>53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X197" s="98">
        <v>0</v>
      </c>
      <c r="Y197" s="98">
        <v>0</v>
      </c>
      <c r="DA197" s="63" t="s">
        <v>2247</v>
      </c>
    </row>
    <row r="198" spans="1:105" ht="12" customHeight="1" x14ac:dyDescent="0.25">
      <c r="A198" s="121" t="s">
        <v>92</v>
      </c>
      <c r="B198" s="122">
        <f t="shared" ref="B198:Y198" si="102">B199</f>
        <v>0</v>
      </c>
      <c r="C198" s="122">
        <f t="shared" si="102"/>
        <v>0</v>
      </c>
      <c r="D198" s="122">
        <f t="shared" si="102"/>
        <v>0</v>
      </c>
      <c r="E198" s="122">
        <f t="shared" si="102"/>
        <v>0</v>
      </c>
      <c r="F198" s="122">
        <f t="shared" si="102"/>
        <v>0</v>
      </c>
      <c r="G198" s="122">
        <f t="shared" si="102"/>
        <v>0</v>
      </c>
      <c r="H198" s="122">
        <f t="shared" si="102"/>
        <v>0</v>
      </c>
      <c r="I198" s="122">
        <f t="shared" si="102"/>
        <v>0</v>
      </c>
      <c r="J198" s="122">
        <f t="shared" si="102"/>
        <v>0</v>
      </c>
      <c r="K198" s="122">
        <f t="shared" si="102"/>
        <v>0</v>
      </c>
      <c r="L198" s="122">
        <f t="shared" si="102"/>
        <v>0</v>
      </c>
      <c r="M198" s="122">
        <f t="shared" si="102"/>
        <v>0</v>
      </c>
      <c r="N198" s="122">
        <f t="shared" si="102"/>
        <v>0</v>
      </c>
      <c r="O198" s="122">
        <f t="shared" si="102"/>
        <v>0</v>
      </c>
      <c r="P198" s="122">
        <f t="shared" si="102"/>
        <v>0</v>
      </c>
      <c r="Q198" s="122">
        <f t="shared" si="102"/>
        <v>0</v>
      </c>
      <c r="R198" s="122">
        <f t="shared" si="102"/>
        <v>0</v>
      </c>
      <c r="S198" s="122">
        <f t="shared" si="102"/>
        <v>0</v>
      </c>
      <c r="T198" s="122">
        <f t="shared" si="102"/>
        <v>0</v>
      </c>
      <c r="U198" s="122">
        <f t="shared" si="102"/>
        <v>0</v>
      </c>
      <c r="V198" s="122">
        <f t="shared" si="102"/>
        <v>0</v>
      </c>
      <c r="W198" s="122">
        <f t="shared" si="102"/>
        <v>0</v>
      </c>
      <c r="X198" s="122">
        <f t="shared" si="102"/>
        <v>0</v>
      </c>
      <c r="Y198" s="122">
        <f t="shared" si="102"/>
        <v>0</v>
      </c>
      <c r="DA198" s="130" t="s">
        <v>2248</v>
      </c>
    </row>
    <row r="199" spans="1:105" ht="12" customHeight="1" x14ac:dyDescent="0.25">
      <c r="A199" s="97" t="s">
        <v>53</v>
      </c>
      <c r="B199" s="98">
        <f>RES_hhdet_fech!B8</f>
        <v>0</v>
      </c>
      <c r="C199" s="98">
        <f>RES_hhdet_fech!C8</f>
        <v>0</v>
      </c>
      <c r="D199" s="98">
        <f>RES_hhdet_fech!D8</f>
        <v>0</v>
      </c>
      <c r="E199" s="98">
        <f>RES_hhdet_fech!E8</f>
        <v>0</v>
      </c>
      <c r="F199" s="98">
        <f>RES_hhdet_fech!F8</f>
        <v>0</v>
      </c>
      <c r="G199" s="98">
        <f>RES_hhdet_fech!G8</f>
        <v>0</v>
      </c>
      <c r="H199" s="98">
        <f>RES_hhdet_fech!H8</f>
        <v>0</v>
      </c>
      <c r="I199" s="98">
        <f>RES_hhdet_fech!I8</f>
        <v>0</v>
      </c>
      <c r="J199" s="98">
        <f>RES_hhdet_fech!J8</f>
        <v>0</v>
      </c>
      <c r="K199" s="98">
        <f>RES_hhdet_fech!K8</f>
        <v>0</v>
      </c>
      <c r="L199" s="98">
        <f>RES_hhdet_fech!L8</f>
        <v>0</v>
      </c>
      <c r="M199" s="98">
        <f>RES_hhdet_fech!M8</f>
        <v>0</v>
      </c>
      <c r="N199" s="98">
        <f>RES_hhdet_fech!N8</f>
        <v>0</v>
      </c>
      <c r="O199" s="98">
        <f>RES_hhdet_fech!O8</f>
        <v>0</v>
      </c>
      <c r="P199" s="98">
        <f>RES_hhdet_fech!P8</f>
        <v>0</v>
      </c>
      <c r="Q199" s="98">
        <f>RES_hhdet_fech!Q8</f>
        <v>0</v>
      </c>
      <c r="R199" s="98">
        <f>RES_hhdet_fech!R8</f>
        <v>0</v>
      </c>
      <c r="S199" s="98">
        <f>RES_hhdet_fech!S8</f>
        <v>0</v>
      </c>
      <c r="T199" s="98">
        <f>RES_hhdet_fech!T8</f>
        <v>0</v>
      </c>
      <c r="U199" s="98">
        <f>RES_hhdet_fech!U8</f>
        <v>0</v>
      </c>
      <c r="V199" s="98">
        <f>RES_hhdet_fech!V8</f>
        <v>0</v>
      </c>
      <c r="W199" s="98">
        <f>RES_hhdet_fech!W8</f>
        <v>0</v>
      </c>
      <c r="X199" s="98">
        <f>RES_hhdet_fech!X8</f>
        <v>0</v>
      </c>
      <c r="Y199" s="98">
        <f>RES_hhdet_fech!Y8</f>
        <v>0</v>
      </c>
      <c r="DA199" s="63" t="s">
        <v>2249</v>
      </c>
    </row>
    <row r="200" spans="1:105" ht="12" customHeight="1" x14ac:dyDescent="0.25">
      <c r="A200" s="121" t="s">
        <v>55</v>
      </c>
      <c r="B200" s="122">
        <v>0</v>
      </c>
      <c r="C200" s="122">
        <v>0</v>
      </c>
      <c r="D200" s="122">
        <v>0</v>
      </c>
      <c r="E200" s="122">
        <v>0</v>
      </c>
      <c r="F200" s="122">
        <v>0</v>
      </c>
      <c r="G200" s="122">
        <v>0</v>
      </c>
      <c r="H200" s="122">
        <v>0</v>
      </c>
      <c r="I200" s="122">
        <v>0</v>
      </c>
      <c r="J200" s="122">
        <v>0</v>
      </c>
      <c r="K200" s="122">
        <v>0</v>
      </c>
      <c r="L200" s="122">
        <v>0</v>
      </c>
      <c r="M200" s="122">
        <v>0</v>
      </c>
      <c r="N200" s="122">
        <v>0</v>
      </c>
      <c r="O200" s="122">
        <v>0</v>
      </c>
      <c r="P200" s="122">
        <v>0</v>
      </c>
      <c r="Q200" s="122">
        <v>0</v>
      </c>
      <c r="R200" s="122">
        <v>0</v>
      </c>
      <c r="S200" s="122">
        <v>0</v>
      </c>
      <c r="T200" s="122">
        <v>0</v>
      </c>
      <c r="U200" s="122">
        <v>0</v>
      </c>
      <c r="V200" s="122">
        <v>0</v>
      </c>
      <c r="W200" s="122">
        <v>0</v>
      </c>
      <c r="X200" s="122">
        <v>0</v>
      </c>
      <c r="Y200" s="122">
        <v>0</v>
      </c>
      <c r="DA200" s="130" t="s">
        <v>2250</v>
      </c>
    </row>
    <row r="201" spans="1:105" ht="12" customHeight="1" x14ac:dyDescent="0.25">
      <c r="A201" s="97" t="s">
        <v>143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2251</v>
      </c>
    </row>
    <row r="202" spans="1:105" ht="12" customHeight="1" x14ac:dyDescent="0.25">
      <c r="A202" s="97" t="s">
        <v>124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X202" s="98">
        <v>0</v>
      </c>
      <c r="Y202" s="98">
        <v>0</v>
      </c>
      <c r="DA202" s="63" t="s">
        <v>2252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X203" s="98">
        <v>0</v>
      </c>
      <c r="Y203" s="98">
        <v>0</v>
      </c>
      <c r="DA203" s="63" t="s">
        <v>2253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2254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2255</v>
      </c>
    </row>
    <row r="206" spans="1:105" ht="12" customHeight="1" x14ac:dyDescent="0.25">
      <c r="A206" s="106" t="s">
        <v>122</v>
      </c>
      <c r="B206" s="101">
        <v>0</v>
      </c>
      <c r="C206" s="101">
        <v>0</v>
      </c>
      <c r="D206" s="101">
        <v>0</v>
      </c>
      <c r="E206" s="101">
        <v>0</v>
      </c>
      <c r="F206" s="101">
        <v>0</v>
      </c>
      <c r="G206" s="101">
        <v>0</v>
      </c>
      <c r="H206" s="101">
        <v>0</v>
      </c>
      <c r="I206" s="101">
        <v>0</v>
      </c>
      <c r="J206" s="101">
        <v>0</v>
      </c>
      <c r="K206" s="101">
        <v>0</v>
      </c>
      <c r="L206" s="101">
        <v>0</v>
      </c>
      <c r="M206" s="101">
        <v>0</v>
      </c>
      <c r="N206" s="101">
        <v>0</v>
      </c>
      <c r="O206" s="101">
        <v>0</v>
      </c>
      <c r="P206" s="101">
        <v>0</v>
      </c>
      <c r="Q206" s="101">
        <v>0</v>
      </c>
      <c r="R206" s="101">
        <v>0</v>
      </c>
      <c r="S206" s="101">
        <v>0</v>
      </c>
      <c r="T206" s="101">
        <v>0</v>
      </c>
      <c r="U206" s="101">
        <v>0</v>
      </c>
      <c r="V206" s="101">
        <v>0</v>
      </c>
      <c r="W206" s="101">
        <v>0</v>
      </c>
      <c r="X206" s="101">
        <v>0</v>
      </c>
      <c r="Y206" s="101">
        <v>0</v>
      </c>
      <c r="DA206" s="131" t="s">
        <v>2256</v>
      </c>
    </row>
    <row r="207" spans="1:105" ht="12" customHeight="1" x14ac:dyDescent="0.25">
      <c r="A207" s="107" t="s">
        <v>121</v>
      </c>
      <c r="B207" s="104">
        <v>0</v>
      </c>
      <c r="C207" s="104">
        <v>0</v>
      </c>
      <c r="D207" s="104">
        <v>0</v>
      </c>
      <c r="E207" s="104">
        <v>0</v>
      </c>
      <c r="F207" s="104">
        <v>0</v>
      </c>
      <c r="G207" s="104">
        <v>0</v>
      </c>
      <c r="H207" s="104">
        <v>0</v>
      </c>
      <c r="I207" s="104">
        <v>0</v>
      </c>
      <c r="J207" s="104">
        <v>0</v>
      </c>
      <c r="K207" s="104">
        <v>0</v>
      </c>
      <c r="L207" s="104">
        <v>0</v>
      </c>
      <c r="M207" s="104">
        <v>0</v>
      </c>
      <c r="N207" s="104">
        <v>0</v>
      </c>
      <c r="O207" s="104">
        <v>0</v>
      </c>
      <c r="P207" s="104">
        <v>0</v>
      </c>
      <c r="Q207" s="104">
        <v>0</v>
      </c>
      <c r="R207" s="104">
        <v>0</v>
      </c>
      <c r="S207" s="104">
        <v>0</v>
      </c>
      <c r="T207" s="104">
        <v>0</v>
      </c>
      <c r="U207" s="104">
        <v>0</v>
      </c>
      <c r="V207" s="104">
        <v>0</v>
      </c>
      <c r="W207" s="104">
        <v>0</v>
      </c>
      <c r="X207" s="104">
        <v>0</v>
      </c>
      <c r="Y207" s="104">
        <v>0</v>
      </c>
      <c r="DA207" s="132" t="s">
        <v>2257</v>
      </c>
    </row>
    <row r="208" spans="1:105" ht="12" customHeight="1" x14ac:dyDescent="0.25">
      <c r="A208" s="108" t="s">
        <v>53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X208" s="98">
        <v>0</v>
      </c>
      <c r="Y208" s="98">
        <v>0</v>
      </c>
      <c r="DA208" s="63" t="s">
        <v>2258</v>
      </c>
    </row>
    <row r="209" spans="1:105" ht="12" customHeight="1" x14ac:dyDescent="0.25">
      <c r="A209" s="108" t="s">
        <v>52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2259</v>
      </c>
    </row>
    <row r="210" spans="1:105" ht="12" customHeight="1" x14ac:dyDescent="0.25">
      <c r="A210" s="121" t="s">
        <v>54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X210" s="122">
        <v>0</v>
      </c>
      <c r="Y210" s="122">
        <v>0</v>
      </c>
      <c r="DA210" s="130" t="s">
        <v>2260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X211" s="98">
        <v>0</v>
      </c>
      <c r="Y211" s="98">
        <v>0</v>
      </c>
      <c r="DA211" s="63" t="s">
        <v>2261</v>
      </c>
    </row>
    <row r="212" spans="1:105" ht="12" customHeight="1" x14ac:dyDescent="0.25">
      <c r="A212" s="97" t="s">
        <v>50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X212" s="98">
        <v>0</v>
      </c>
      <c r="Y212" s="98">
        <v>0</v>
      </c>
      <c r="DA212" s="63" t="s">
        <v>2262</v>
      </c>
    </row>
    <row r="213" spans="1:105" ht="12" customHeight="1" x14ac:dyDescent="0.25">
      <c r="A213" s="109" t="s">
        <v>120</v>
      </c>
      <c r="B213" s="33">
        <v>0</v>
      </c>
      <c r="C213" s="33">
        <v>0</v>
      </c>
      <c r="D213" s="33">
        <v>0</v>
      </c>
      <c r="E213" s="33">
        <v>0</v>
      </c>
      <c r="F213" s="33">
        <v>0</v>
      </c>
      <c r="G213" s="33">
        <v>0</v>
      </c>
      <c r="H213" s="33">
        <v>0</v>
      </c>
      <c r="I213" s="33">
        <v>0</v>
      </c>
      <c r="J213" s="33">
        <v>0</v>
      </c>
      <c r="K213" s="33">
        <v>0</v>
      </c>
      <c r="L213" s="33">
        <v>0</v>
      </c>
      <c r="M213" s="33">
        <v>0</v>
      </c>
      <c r="N213" s="33">
        <v>0</v>
      </c>
      <c r="O213" s="33">
        <v>0</v>
      </c>
      <c r="P213" s="33">
        <v>0</v>
      </c>
      <c r="Q213" s="33">
        <v>0</v>
      </c>
      <c r="R213" s="33">
        <v>0</v>
      </c>
      <c r="S213" s="33">
        <v>0</v>
      </c>
      <c r="T213" s="33">
        <v>0</v>
      </c>
      <c r="U213" s="33">
        <v>0</v>
      </c>
      <c r="V213" s="33">
        <v>0</v>
      </c>
      <c r="W213" s="33">
        <v>0</v>
      </c>
      <c r="X213" s="33">
        <v>0</v>
      </c>
      <c r="Y213" s="33">
        <v>0</v>
      </c>
      <c r="DA213" s="60" t="s">
        <v>2263</v>
      </c>
    </row>
    <row r="215" spans="1:105" ht="12" customHeight="1" x14ac:dyDescent="0.25">
      <c r="A215" s="116" t="s">
        <v>66</v>
      </c>
      <c r="B215" s="117">
        <f t="shared" ref="B215:Q215" si="103">B216+B219+B221+B231</f>
        <v>0</v>
      </c>
      <c r="C215" s="117">
        <f t="shared" si="103"/>
        <v>0</v>
      </c>
      <c r="D215" s="117">
        <f t="shared" si="103"/>
        <v>0</v>
      </c>
      <c r="E215" s="117">
        <f t="shared" si="103"/>
        <v>0</v>
      </c>
      <c r="F215" s="117">
        <f t="shared" si="103"/>
        <v>0</v>
      </c>
      <c r="G215" s="117">
        <f t="shared" si="103"/>
        <v>0</v>
      </c>
      <c r="H215" s="117">
        <f t="shared" si="103"/>
        <v>0</v>
      </c>
      <c r="I215" s="117">
        <f t="shared" si="103"/>
        <v>0</v>
      </c>
      <c r="J215" s="117">
        <f t="shared" si="103"/>
        <v>0</v>
      </c>
      <c r="K215" s="117">
        <f t="shared" si="103"/>
        <v>0</v>
      </c>
      <c r="L215" s="117">
        <f t="shared" si="103"/>
        <v>0</v>
      </c>
      <c r="M215" s="117">
        <f t="shared" si="103"/>
        <v>0</v>
      </c>
      <c r="N215" s="117">
        <f t="shared" si="103"/>
        <v>0</v>
      </c>
      <c r="O215" s="117">
        <f t="shared" si="103"/>
        <v>0</v>
      </c>
      <c r="P215" s="117">
        <f t="shared" si="103"/>
        <v>0</v>
      </c>
      <c r="Q215" s="117">
        <f t="shared" si="103"/>
        <v>0</v>
      </c>
      <c r="R215" s="117">
        <f t="shared" ref="R215:V215" si="104">R216+R219+R221+R231</f>
        <v>0</v>
      </c>
      <c r="S215" s="117">
        <f t="shared" si="104"/>
        <v>0</v>
      </c>
      <c r="T215" s="117">
        <f t="shared" si="104"/>
        <v>0</v>
      </c>
      <c r="U215" s="117">
        <f t="shared" si="104"/>
        <v>0</v>
      </c>
      <c r="V215" s="117">
        <f t="shared" si="104"/>
        <v>0</v>
      </c>
      <c r="W215" s="117">
        <f t="shared" ref="W215:Y215" si="105">W216+W219+W221+W231</f>
        <v>0</v>
      </c>
      <c r="X215" s="117">
        <f t="shared" si="105"/>
        <v>0</v>
      </c>
      <c r="Y215" s="117">
        <f t="shared" si="105"/>
        <v>0</v>
      </c>
      <c r="DA215" s="129" t="s">
        <v>2412</v>
      </c>
    </row>
    <row r="216" spans="1:105" ht="12" customHeight="1" x14ac:dyDescent="0.25">
      <c r="A216" s="121" t="s">
        <v>57</v>
      </c>
      <c r="B216" s="122">
        <f t="shared" ref="B216:Q216" si="106">SUM(B217:B218)</f>
        <v>0</v>
      </c>
      <c r="C216" s="122">
        <f t="shared" si="106"/>
        <v>0</v>
      </c>
      <c r="D216" s="122">
        <f t="shared" si="106"/>
        <v>0</v>
      </c>
      <c r="E216" s="122">
        <f t="shared" si="106"/>
        <v>0</v>
      </c>
      <c r="F216" s="122">
        <f t="shared" si="106"/>
        <v>0</v>
      </c>
      <c r="G216" s="122">
        <f t="shared" si="106"/>
        <v>0</v>
      </c>
      <c r="H216" s="122">
        <f t="shared" si="106"/>
        <v>0</v>
      </c>
      <c r="I216" s="122">
        <f t="shared" si="106"/>
        <v>0</v>
      </c>
      <c r="J216" s="122">
        <f t="shared" si="106"/>
        <v>0</v>
      </c>
      <c r="K216" s="122">
        <f t="shared" si="106"/>
        <v>0</v>
      </c>
      <c r="L216" s="122">
        <f t="shared" si="106"/>
        <v>0</v>
      </c>
      <c r="M216" s="122">
        <f t="shared" si="106"/>
        <v>0</v>
      </c>
      <c r="N216" s="122">
        <f t="shared" si="106"/>
        <v>0</v>
      </c>
      <c r="O216" s="122">
        <f t="shared" si="106"/>
        <v>0</v>
      </c>
      <c r="P216" s="122">
        <f t="shared" si="106"/>
        <v>0</v>
      </c>
      <c r="Q216" s="122">
        <f t="shared" si="106"/>
        <v>0</v>
      </c>
      <c r="R216" s="122">
        <f t="shared" ref="R216:V216" si="107">SUM(R217:R218)</f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ref="W216:Y216" si="108">SUM(W217:W218)</f>
        <v>0</v>
      </c>
      <c r="X216" s="122">
        <f t="shared" si="108"/>
        <v>0</v>
      </c>
      <c r="Y216" s="122">
        <f t="shared" si="108"/>
        <v>0</v>
      </c>
      <c r="DA216" s="130" t="s">
        <v>2413</v>
      </c>
    </row>
    <row r="217" spans="1:105" ht="12" customHeight="1" x14ac:dyDescent="0.25">
      <c r="A217" s="97" t="s">
        <v>51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2414</v>
      </c>
    </row>
    <row r="218" spans="1:105" ht="12" customHeight="1" x14ac:dyDescent="0.25">
      <c r="A218" s="97" t="s">
        <v>53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2415</v>
      </c>
    </row>
    <row r="219" spans="1:105" ht="12" customHeight="1" x14ac:dyDescent="0.25">
      <c r="A219" s="121" t="s">
        <v>92</v>
      </c>
      <c r="B219" s="122">
        <f t="shared" ref="B219:Y219" si="109">B220</f>
        <v>0</v>
      </c>
      <c r="C219" s="122">
        <f t="shared" si="109"/>
        <v>0</v>
      </c>
      <c r="D219" s="122">
        <f t="shared" si="109"/>
        <v>0</v>
      </c>
      <c r="E219" s="122">
        <f t="shared" si="109"/>
        <v>0</v>
      </c>
      <c r="F219" s="122">
        <f t="shared" si="109"/>
        <v>0</v>
      </c>
      <c r="G219" s="122">
        <f t="shared" si="109"/>
        <v>0</v>
      </c>
      <c r="H219" s="122">
        <f t="shared" si="109"/>
        <v>0</v>
      </c>
      <c r="I219" s="122">
        <f t="shared" si="109"/>
        <v>0</v>
      </c>
      <c r="J219" s="122">
        <f t="shared" si="109"/>
        <v>0</v>
      </c>
      <c r="K219" s="122">
        <f t="shared" si="109"/>
        <v>0</v>
      </c>
      <c r="L219" s="122">
        <f t="shared" si="109"/>
        <v>0</v>
      </c>
      <c r="M219" s="122">
        <f t="shared" si="109"/>
        <v>0</v>
      </c>
      <c r="N219" s="122">
        <f t="shared" si="109"/>
        <v>0</v>
      </c>
      <c r="O219" s="122">
        <f t="shared" si="109"/>
        <v>0</v>
      </c>
      <c r="P219" s="122">
        <f t="shared" si="109"/>
        <v>0</v>
      </c>
      <c r="Q219" s="122">
        <f t="shared" si="109"/>
        <v>0</v>
      </c>
      <c r="R219" s="122">
        <f t="shared" si="109"/>
        <v>0</v>
      </c>
      <c r="S219" s="122">
        <f t="shared" si="109"/>
        <v>0</v>
      </c>
      <c r="T219" s="122">
        <f t="shared" si="109"/>
        <v>0</v>
      </c>
      <c r="U219" s="122">
        <f t="shared" si="109"/>
        <v>0</v>
      </c>
      <c r="V219" s="122">
        <f t="shared" si="109"/>
        <v>0</v>
      </c>
      <c r="W219" s="122">
        <f t="shared" si="109"/>
        <v>0</v>
      </c>
      <c r="X219" s="122">
        <f t="shared" si="109"/>
        <v>0</v>
      </c>
      <c r="Y219" s="122">
        <f t="shared" si="109"/>
        <v>0</v>
      </c>
      <c r="DA219" s="130" t="s">
        <v>2416</v>
      </c>
    </row>
    <row r="220" spans="1:105" ht="12" customHeight="1" x14ac:dyDescent="0.25">
      <c r="A220" s="97" t="s">
        <v>53</v>
      </c>
      <c r="B220" s="98">
        <f>RES_hhdet_tesh!B8</f>
        <v>0</v>
      </c>
      <c r="C220" s="98">
        <f>RES_hhdet_tesh!C8</f>
        <v>0</v>
      </c>
      <c r="D220" s="98">
        <f>RES_hhdet_tesh!D8</f>
        <v>0</v>
      </c>
      <c r="E220" s="98">
        <f>RES_hhdet_tesh!E8</f>
        <v>0</v>
      </c>
      <c r="F220" s="98">
        <f>RES_hhdet_tesh!F8</f>
        <v>0</v>
      </c>
      <c r="G220" s="98">
        <f>RES_hhdet_tesh!G8</f>
        <v>0</v>
      </c>
      <c r="H220" s="98">
        <f>RES_hhdet_tesh!H8</f>
        <v>0</v>
      </c>
      <c r="I220" s="98">
        <f>RES_hhdet_tesh!I8</f>
        <v>0</v>
      </c>
      <c r="J220" s="98">
        <f>RES_hhdet_tesh!J8</f>
        <v>0</v>
      </c>
      <c r="K220" s="98">
        <f>RES_hhdet_tesh!K8</f>
        <v>0</v>
      </c>
      <c r="L220" s="98">
        <f>RES_hhdet_tesh!L8</f>
        <v>0</v>
      </c>
      <c r="M220" s="98">
        <f>RES_hhdet_tesh!M8</f>
        <v>0</v>
      </c>
      <c r="N220" s="98">
        <f>RES_hhdet_tesh!N8</f>
        <v>0</v>
      </c>
      <c r="O220" s="98">
        <f>RES_hhdet_tesh!O8</f>
        <v>0</v>
      </c>
      <c r="P220" s="98">
        <f>RES_hhdet_tesh!P8</f>
        <v>0</v>
      </c>
      <c r="Q220" s="98">
        <f>RES_hhdet_tesh!Q8</f>
        <v>0</v>
      </c>
      <c r="R220" s="98">
        <f>RES_hhdet_tesh!R8</f>
        <v>0</v>
      </c>
      <c r="S220" s="98">
        <f>RES_hhdet_tesh!S8</f>
        <v>0</v>
      </c>
      <c r="T220" s="98">
        <f>RES_hhdet_tesh!T8</f>
        <v>0</v>
      </c>
      <c r="U220" s="98">
        <f>RES_hhdet_tesh!U8</f>
        <v>0</v>
      </c>
      <c r="V220" s="98">
        <f>RES_hhdet_tesh!V8</f>
        <v>0</v>
      </c>
      <c r="W220" s="98">
        <f>RES_hhdet_tesh!W8</f>
        <v>0</v>
      </c>
      <c r="X220" s="98">
        <f>RES_hhdet_tesh!X8</f>
        <v>0</v>
      </c>
      <c r="Y220" s="98">
        <f>RES_hhdet_tesh!Y8</f>
        <v>0</v>
      </c>
      <c r="DA220" s="63" t="s">
        <v>2417</v>
      </c>
    </row>
    <row r="221" spans="1:105" ht="12" customHeight="1" x14ac:dyDescent="0.25">
      <c r="A221" s="121" t="s">
        <v>55</v>
      </c>
      <c r="B221" s="122">
        <v>0</v>
      </c>
      <c r="C221" s="122">
        <v>0</v>
      </c>
      <c r="D221" s="122">
        <v>0</v>
      </c>
      <c r="E221" s="122">
        <v>0</v>
      </c>
      <c r="F221" s="122">
        <v>0</v>
      </c>
      <c r="G221" s="122">
        <v>0</v>
      </c>
      <c r="H221" s="122">
        <v>0</v>
      </c>
      <c r="I221" s="122">
        <v>0</v>
      </c>
      <c r="J221" s="122">
        <v>0</v>
      </c>
      <c r="K221" s="122">
        <v>0</v>
      </c>
      <c r="L221" s="122">
        <v>0</v>
      </c>
      <c r="M221" s="122">
        <v>0</v>
      </c>
      <c r="N221" s="122">
        <v>0</v>
      </c>
      <c r="O221" s="122">
        <v>0</v>
      </c>
      <c r="P221" s="122">
        <v>0</v>
      </c>
      <c r="Q221" s="122">
        <v>0</v>
      </c>
      <c r="R221" s="122">
        <v>0</v>
      </c>
      <c r="S221" s="122">
        <v>0</v>
      </c>
      <c r="T221" s="122">
        <v>0</v>
      </c>
      <c r="U221" s="122">
        <v>0</v>
      </c>
      <c r="V221" s="122">
        <v>0</v>
      </c>
      <c r="W221" s="122">
        <v>0</v>
      </c>
      <c r="X221" s="122">
        <v>0</v>
      </c>
      <c r="Y221" s="122">
        <v>0</v>
      </c>
      <c r="DA221" s="130" t="s">
        <v>2418</v>
      </c>
    </row>
    <row r="222" spans="1:105" ht="12" customHeight="1" x14ac:dyDescent="0.25">
      <c r="A222" s="97" t="s">
        <v>143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0</v>
      </c>
      <c r="J222" s="98">
        <v>0</v>
      </c>
      <c r="K222" s="98">
        <v>0</v>
      </c>
      <c r="L222" s="98">
        <v>0</v>
      </c>
      <c r="M222" s="98">
        <v>0</v>
      </c>
      <c r="N222" s="98">
        <v>0</v>
      </c>
      <c r="O222" s="98">
        <v>0</v>
      </c>
      <c r="P222" s="98">
        <v>0</v>
      </c>
      <c r="Q222" s="98">
        <v>0</v>
      </c>
      <c r="R222" s="98">
        <v>0</v>
      </c>
      <c r="S222" s="98">
        <v>0</v>
      </c>
      <c r="T222" s="98">
        <v>0</v>
      </c>
      <c r="U222" s="98">
        <v>0</v>
      </c>
      <c r="V222" s="98">
        <v>0</v>
      </c>
      <c r="W222" s="98">
        <v>0</v>
      </c>
      <c r="X222" s="98">
        <v>0</v>
      </c>
      <c r="Y222" s="98">
        <v>0</v>
      </c>
      <c r="DA222" s="63" t="s">
        <v>2419</v>
      </c>
    </row>
    <row r="223" spans="1:105" ht="12" customHeight="1" x14ac:dyDescent="0.25">
      <c r="A223" s="97" t="s">
        <v>124</v>
      </c>
      <c r="B223" s="98">
        <v>0</v>
      </c>
      <c r="C223" s="98">
        <v>0</v>
      </c>
      <c r="D223" s="98">
        <v>0</v>
      </c>
      <c r="E223" s="98">
        <v>0</v>
      </c>
      <c r="F223" s="98">
        <v>0</v>
      </c>
      <c r="G223" s="98">
        <v>0</v>
      </c>
      <c r="H223" s="98">
        <v>0</v>
      </c>
      <c r="I223" s="98">
        <v>0</v>
      </c>
      <c r="J223" s="98">
        <v>0</v>
      </c>
      <c r="K223" s="98">
        <v>0</v>
      </c>
      <c r="L223" s="98">
        <v>0</v>
      </c>
      <c r="M223" s="98">
        <v>0</v>
      </c>
      <c r="N223" s="98">
        <v>0</v>
      </c>
      <c r="O223" s="98">
        <v>0</v>
      </c>
      <c r="P223" s="98">
        <v>0</v>
      </c>
      <c r="Q223" s="98">
        <v>0</v>
      </c>
      <c r="R223" s="98">
        <v>0</v>
      </c>
      <c r="S223" s="98">
        <v>0</v>
      </c>
      <c r="T223" s="98">
        <v>0</v>
      </c>
      <c r="U223" s="98">
        <v>0</v>
      </c>
      <c r="V223" s="98">
        <v>0</v>
      </c>
      <c r="W223" s="98">
        <v>0</v>
      </c>
      <c r="X223" s="98">
        <v>0</v>
      </c>
      <c r="Y223" s="98">
        <v>0</v>
      </c>
      <c r="DA223" s="63" t="s">
        <v>2420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X224" s="98">
        <v>0</v>
      </c>
      <c r="Y224" s="98">
        <v>0</v>
      </c>
      <c r="DA224" s="63" t="s">
        <v>2421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X225" s="101">
        <v>0</v>
      </c>
      <c r="Y225" s="101">
        <v>0</v>
      </c>
      <c r="DA225" s="131" t="s">
        <v>2422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X226" s="104">
        <v>0</v>
      </c>
      <c r="Y226" s="104">
        <v>0</v>
      </c>
      <c r="DA226" s="132" t="s">
        <v>2423</v>
      </c>
    </row>
    <row r="227" spans="1:105" ht="12" customHeight="1" x14ac:dyDescent="0.25">
      <c r="A227" s="106" t="s">
        <v>122</v>
      </c>
      <c r="B227" s="101">
        <v>0</v>
      </c>
      <c r="C227" s="101">
        <v>0</v>
      </c>
      <c r="D227" s="101">
        <v>0</v>
      </c>
      <c r="E227" s="101">
        <v>0</v>
      </c>
      <c r="F227" s="101">
        <v>0</v>
      </c>
      <c r="G227" s="101">
        <v>0</v>
      </c>
      <c r="H227" s="101">
        <v>0</v>
      </c>
      <c r="I227" s="101">
        <v>0</v>
      </c>
      <c r="J227" s="101">
        <v>0</v>
      </c>
      <c r="K227" s="101">
        <v>0</v>
      </c>
      <c r="L227" s="101">
        <v>0</v>
      </c>
      <c r="M227" s="101">
        <v>0</v>
      </c>
      <c r="N227" s="101">
        <v>0</v>
      </c>
      <c r="O227" s="101">
        <v>0</v>
      </c>
      <c r="P227" s="101">
        <v>0</v>
      </c>
      <c r="Q227" s="101">
        <v>0</v>
      </c>
      <c r="R227" s="101">
        <v>0</v>
      </c>
      <c r="S227" s="101">
        <v>0</v>
      </c>
      <c r="T227" s="101">
        <v>0</v>
      </c>
      <c r="U227" s="101">
        <v>0</v>
      </c>
      <c r="V227" s="101">
        <v>0</v>
      </c>
      <c r="W227" s="101">
        <v>0</v>
      </c>
      <c r="X227" s="101">
        <v>0</v>
      </c>
      <c r="Y227" s="101">
        <v>0</v>
      </c>
      <c r="DA227" s="131" t="s">
        <v>2424</v>
      </c>
    </row>
    <row r="228" spans="1:105" ht="12" customHeight="1" x14ac:dyDescent="0.25">
      <c r="A228" s="107" t="s">
        <v>121</v>
      </c>
      <c r="B228" s="104">
        <v>0</v>
      </c>
      <c r="C228" s="104">
        <v>0</v>
      </c>
      <c r="D228" s="104">
        <v>0</v>
      </c>
      <c r="E228" s="104">
        <v>0</v>
      </c>
      <c r="F228" s="104">
        <v>0</v>
      </c>
      <c r="G228" s="104">
        <v>0</v>
      </c>
      <c r="H228" s="104">
        <v>0</v>
      </c>
      <c r="I228" s="104">
        <v>0</v>
      </c>
      <c r="J228" s="104">
        <v>0</v>
      </c>
      <c r="K228" s="104">
        <v>0</v>
      </c>
      <c r="L228" s="104">
        <v>0</v>
      </c>
      <c r="M228" s="104">
        <v>0</v>
      </c>
      <c r="N228" s="104">
        <v>0</v>
      </c>
      <c r="O228" s="104">
        <v>0</v>
      </c>
      <c r="P228" s="104">
        <v>0</v>
      </c>
      <c r="Q228" s="104">
        <v>0</v>
      </c>
      <c r="R228" s="104">
        <v>0</v>
      </c>
      <c r="S228" s="104">
        <v>0</v>
      </c>
      <c r="T228" s="104">
        <v>0</v>
      </c>
      <c r="U228" s="104">
        <v>0</v>
      </c>
      <c r="V228" s="104">
        <v>0</v>
      </c>
      <c r="W228" s="104">
        <v>0</v>
      </c>
      <c r="X228" s="104">
        <v>0</v>
      </c>
      <c r="Y228" s="104">
        <v>0</v>
      </c>
      <c r="DA228" s="132" t="s">
        <v>2425</v>
      </c>
    </row>
    <row r="229" spans="1:105" ht="12" customHeight="1" x14ac:dyDescent="0.25">
      <c r="A229" s="108" t="s">
        <v>53</v>
      </c>
      <c r="B229" s="98">
        <v>0</v>
      </c>
      <c r="C229" s="98">
        <v>0</v>
      </c>
      <c r="D229" s="98">
        <v>0</v>
      </c>
      <c r="E229" s="98">
        <v>0</v>
      </c>
      <c r="F229" s="98">
        <v>0</v>
      </c>
      <c r="G229" s="98">
        <v>0</v>
      </c>
      <c r="H229" s="98">
        <v>0</v>
      </c>
      <c r="I229" s="98">
        <v>0</v>
      </c>
      <c r="J229" s="98">
        <v>0</v>
      </c>
      <c r="K229" s="98">
        <v>0</v>
      </c>
      <c r="L229" s="98">
        <v>0</v>
      </c>
      <c r="M229" s="98">
        <v>0</v>
      </c>
      <c r="N229" s="98">
        <v>0</v>
      </c>
      <c r="O229" s="98">
        <v>0</v>
      </c>
      <c r="P229" s="98">
        <v>0</v>
      </c>
      <c r="Q229" s="98">
        <v>0</v>
      </c>
      <c r="R229" s="98">
        <v>0</v>
      </c>
      <c r="S229" s="98">
        <v>0</v>
      </c>
      <c r="T229" s="98">
        <v>0</v>
      </c>
      <c r="U229" s="98">
        <v>0</v>
      </c>
      <c r="V229" s="98">
        <v>0</v>
      </c>
      <c r="W229" s="98">
        <v>0</v>
      </c>
      <c r="X229" s="98">
        <v>0</v>
      </c>
      <c r="Y229" s="98">
        <v>0</v>
      </c>
      <c r="DA229" s="63" t="s">
        <v>2426</v>
      </c>
    </row>
    <row r="230" spans="1:105" ht="12" customHeight="1" x14ac:dyDescent="0.25">
      <c r="A230" s="108" t="s">
        <v>52</v>
      </c>
      <c r="B230" s="98">
        <v>0</v>
      </c>
      <c r="C230" s="98">
        <v>0</v>
      </c>
      <c r="D230" s="98">
        <v>0</v>
      </c>
      <c r="E230" s="98">
        <v>0</v>
      </c>
      <c r="F230" s="98">
        <v>0</v>
      </c>
      <c r="G230" s="98">
        <v>0</v>
      </c>
      <c r="H230" s="98">
        <v>0</v>
      </c>
      <c r="I230" s="98">
        <v>0</v>
      </c>
      <c r="J230" s="98">
        <v>0</v>
      </c>
      <c r="K230" s="98">
        <v>0</v>
      </c>
      <c r="L230" s="98">
        <v>0</v>
      </c>
      <c r="M230" s="98">
        <v>0</v>
      </c>
      <c r="N230" s="98">
        <v>0</v>
      </c>
      <c r="O230" s="98">
        <v>0</v>
      </c>
      <c r="P230" s="98">
        <v>0</v>
      </c>
      <c r="Q230" s="98">
        <v>0</v>
      </c>
      <c r="R230" s="98">
        <v>0</v>
      </c>
      <c r="S230" s="98">
        <v>0</v>
      </c>
      <c r="T230" s="98">
        <v>0</v>
      </c>
      <c r="U230" s="98">
        <v>0</v>
      </c>
      <c r="V230" s="98">
        <v>0</v>
      </c>
      <c r="W230" s="98">
        <v>0</v>
      </c>
      <c r="X230" s="98">
        <v>0</v>
      </c>
      <c r="Y230" s="98">
        <v>0</v>
      </c>
      <c r="DA230" s="63" t="s">
        <v>2427</v>
      </c>
    </row>
    <row r="231" spans="1:105" ht="12" customHeight="1" x14ac:dyDescent="0.25">
      <c r="A231" s="121" t="s">
        <v>54</v>
      </c>
      <c r="B231" s="122">
        <v>0</v>
      </c>
      <c r="C231" s="122">
        <v>0</v>
      </c>
      <c r="D231" s="122">
        <v>0</v>
      </c>
      <c r="E231" s="122">
        <v>0</v>
      </c>
      <c r="F231" s="122">
        <v>0</v>
      </c>
      <c r="G231" s="122">
        <v>0</v>
      </c>
      <c r="H231" s="122">
        <v>0</v>
      </c>
      <c r="I231" s="122">
        <v>0</v>
      </c>
      <c r="J231" s="122">
        <v>0</v>
      </c>
      <c r="K231" s="122">
        <v>0</v>
      </c>
      <c r="L231" s="122">
        <v>0</v>
      </c>
      <c r="M231" s="122">
        <v>0</v>
      </c>
      <c r="N231" s="122">
        <v>0</v>
      </c>
      <c r="O231" s="122">
        <v>0</v>
      </c>
      <c r="P231" s="122">
        <v>0</v>
      </c>
      <c r="Q231" s="122">
        <v>0</v>
      </c>
      <c r="R231" s="122">
        <v>0</v>
      </c>
      <c r="S231" s="122">
        <v>0</v>
      </c>
      <c r="T231" s="122">
        <v>0</v>
      </c>
      <c r="U231" s="122">
        <v>0</v>
      </c>
      <c r="V231" s="122">
        <v>0</v>
      </c>
      <c r="W231" s="122">
        <v>0</v>
      </c>
      <c r="X231" s="122">
        <v>0</v>
      </c>
      <c r="Y231" s="122">
        <v>0</v>
      </c>
      <c r="DA231" s="130" t="s">
        <v>2428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X232" s="98">
        <v>0</v>
      </c>
      <c r="Y232" s="98">
        <v>0</v>
      </c>
      <c r="DA232" s="63" t="s">
        <v>2429</v>
      </c>
    </row>
    <row r="233" spans="1:105" ht="12" customHeight="1" x14ac:dyDescent="0.25">
      <c r="A233" s="97" t="s">
        <v>50</v>
      </c>
      <c r="B233" s="98">
        <v>0</v>
      </c>
      <c r="C233" s="98">
        <v>0</v>
      </c>
      <c r="D233" s="98">
        <v>0</v>
      </c>
      <c r="E233" s="98">
        <v>0</v>
      </c>
      <c r="F233" s="98">
        <v>0</v>
      </c>
      <c r="G233" s="98">
        <v>0</v>
      </c>
      <c r="H233" s="98">
        <v>0</v>
      </c>
      <c r="I233" s="98">
        <v>0</v>
      </c>
      <c r="J233" s="98">
        <v>0</v>
      </c>
      <c r="K233" s="98">
        <v>0</v>
      </c>
      <c r="L233" s="98">
        <v>0</v>
      </c>
      <c r="M233" s="98">
        <v>0</v>
      </c>
      <c r="N233" s="98">
        <v>0</v>
      </c>
      <c r="O233" s="98">
        <v>0</v>
      </c>
      <c r="P233" s="98">
        <v>0</v>
      </c>
      <c r="Q233" s="98">
        <v>0</v>
      </c>
      <c r="R233" s="98">
        <v>0</v>
      </c>
      <c r="S233" s="98">
        <v>0</v>
      </c>
      <c r="T233" s="98">
        <v>0</v>
      </c>
      <c r="U233" s="98">
        <v>0</v>
      </c>
      <c r="V233" s="98">
        <v>0</v>
      </c>
      <c r="W233" s="98">
        <v>0</v>
      </c>
      <c r="X233" s="98">
        <v>0</v>
      </c>
      <c r="Y233" s="98">
        <v>0</v>
      </c>
      <c r="DA233" s="63" t="s">
        <v>2430</v>
      </c>
    </row>
    <row r="234" spans="1:105" ht="12" customHeight="1" x14ac:dyDescent="0.25">
      <c r="A234" s="109" t="s">
        <v>120</v>
      </c>
      <c r="B234" s="33">
        <v>0</v>
      </c>
      <c r="C234" s="33">
        <v>0</v>
      </c>
      <c r="D234" s="33">
        <v>0</v>
      </c>
      <c r="E234" s="33">
        <v>0</v>
      </c>
      <c r="F234" s="33">
        <v>0</v>
      </c>
      <c r="G234" s="33">
        <v>0</v>
      </c>
      <c r="H234" s="33">
        <v>0</v>
      </c>
      <c r="I234" s="33">
        <v>0</v>
      </c>
      <c r="J234" s="33">
        <v>0</v>
      </c>
      <c r="K234" s="33">
        <v>0</v>
      </c>
      <c r="L234" s="33">
        <v>0</v>
      </c>
      <c r="M234" s="33">
        <v>0</v>
      </c>
      <c r="N234" s="33">
        <v>0</v>
      </c>
      <c r="O234" s="33">
        <v>0</v>
      </c>
      <c r="P234" s="33">
        <v>0</v>
      </c>
      <c r="Q234" s="33">
        <v>0</v>
      </c>
      <c r="R234" s="33">
        <v>0</v>
      </c>
      <c r="S234" s="33">
        <v>0</v>
      </c>
      <c r="T234" s="33">
        <v>0</v>
      </c>
      <c r="U234" s="33">
        <v>0</v>
      </c>
      <c r="V234" s="33">
        <v>0</v>
      </c>
      <c r="W234" s="33">
        <v>0</v>
      </c>
      <c r="X234" s="33">
        <v>0</v>
      </c>
      <c r="Y234" s="33">
        <v>0</v>
      </c>
      <c r="DA234" s="60" t="s">
        <v>2431</v>
      </c>
    </row>
    <row r="236" spans="1:105" ht="12" customHeight="1" x14ac:dyDescent="0.25">
      <c r="A236" s="116" t="s">
        <v>169</v>
      </c>
      <c r="B236" s="117">
        <f t="shared" ref="B236:Q236" si="110">B237+B240+B242+B252</f>
        <v>0</v>
      </c>
      <c r="C236" s="117">
        <f t="shared" si="110"/>
        <v>0</v>
      </c>
      <c r="D236" s="117">
        <f t="shared" si="110"/>
        <v>0</v>
      </c>
      <c r="E236" s="117">
        <f t="shared" si="110"/>
        <v>0</v>
      </c>
      <c r="F236" s="117">
        <f t="shared" si="110"/>
        <v>0</v>
      </c>
      <c r="G236" s="117">
        <f t="shared" si="110"/>
        <v>0</v>
      </c>
      <c r="H236" s="117">
        <f t="shared" si="110"/>
        <v>0</v>
      </c>
      <c r="I236" s="117">
        <f t="shared" si="110"/>
        <v>0</v>
      </c>
      <c r="J236" s="117">
        <f t="shared" si="110"/>
        <v>0</v>
      </c>
      <c r="K236" s="117">
        <f t="shared" si="110"/>
        <v>0</v>
      </c>
      <c r="L236" s="117">
        <f t="shared" si="110"/>
        <v>0</v>
      </c>
      <c r="M236" s="117">
        <f t="shared" si="110"/>
        <v>0</v>
      </c>
      <c r="N236" s="117">
        <f t="shared" si="110"/>
        <v>0</v>
      </c>
      <c r="O236" s="117">
        <f t="shared" si="110"/>
        <v>0</v>
      </c>
      <c r="P236" s="117">
        <f t="shared" si="110"/>
        <v>0</v>
      </c>
      <c r="Q236" s="117">
        <f t="shared" si="110"/>
        <v>0</v>
      </c>
      <c r="R236" s="117">
        <f t="shared" ref="R236:V236" si="111">R237+R240+R242+R252</f>
        <v>0</v>
      </c>
      <c r="S236" s="117">
        <f t="shared" si="111"/>
        <v>0</v>
      </c>
      <c r="T236" s="117">
        <f t="shared" si="111"/>
        <v>0</v>
      </c>
      <c r="U236" s="117">
        <f t="shared" si="111"/>
        <v>0</v>
      </c>
      <c r="V236" s="117">
        <f t="shared" si="111"/>
        <v>0</v>
      </c>
      <c r="W236" s="117">
        <f t="shared" ref="W236:Y236" si="112">W237+W240+W242+W252</f>
        <v>0</v>
      </c>
      <c r="X236" s="117">
        <f t="shared" si="112"/>
        <v>0</v>
      </c>
      <c r="Y236" s="117">
        <f t="shared" si="112"/>
        <v>0</v>
      </c>
      <c r="DA236" s="129" t="s">
        <v>2580</v>
      </c>
    </row>
    <row r="237" spans="1:105" ht="12" customHeight="1" x14ac:dyDescent="0.25">
      <c r="A237" s="121" t="s">
        <v>57</v>
      </c>
      <c r="B237" s="122">
        <f t="shared" ref="B237:Q237" si="113">SUM(B238:B239)</f>
        <v>0</v>
      </c>
      <c r="C237" s="122">
        <f t="shared" si="113"/>
        <v>0</v>
      </c>
      <c r="D237" s="122">
        <f t="shared" si="113"/>
        <v>0</v>
      </c>
      <c r="E237" s="122">
        <f t="shared" si="113"/>
        <v>0</v>
      </c>
      <c r="F237" s="122">
        <f t="shared" si="113"/>
        <v>0</v>
      </c>
      <c r="G237" s="122">
        <f t="shared" si="113"/>
        <v>0</v>
      </c>
      <c r="H237" s="122">
        <f t="shared" si="113"/>
        <v>0</v>
      </c>
      <c r="I237" s="122">
        <f t="shared" si="113"/>
        <v>0</v>
      </c>
      <c r="J237" s="122">
        <f t="shared" si="113"/>
        <v>0</v>
      </c>
      <c r="K237" s="122">
        <f t="shared" si="113"/>
        <v>0</v>
      </c>
      <c r="L237" s="122">
        <f t="shared" si="113"/>
        <v>0</v>
      </c>
      <c r="M237" s="122">
        <f t="shared" si="113"/>
        <v>0</v>
      </c>
      <c r="N237" s="122">
        <f t="shared" si="113"/>
        <v>0</v>
      </c>
      <c r="O237" s="122">
        <f t="shared" si="113"/>
        <v>0</v>
      </c>
      <c r="P237" s="122">
        <f t="shared" si="113"/>
        <v>0</v>
      </c>
      <c r="Q237" s="122">
        <f t="shared" si="113"/>
        <v>0</v>
      </c>
      <c r="R237" s="122">
        <f t="shared" ref="R237:V237" si="114">SUM(R238:R239)</f>
        <v>0</v>
      </c>
      <c r="S237" s="122">
        <f t="shared" si="114"/>
        <v>0</v>
      </c>
      <c r="T237" s="122">
        <f t="shared" si="114"/>
        <v>0</v>
      </c>
      <c r="U237" s="122">
        <f t="shared" si="114"/>
        <v>0</v>
      </c>
      <c r="V237" s="122">
        <f t="shared" si="114"/>
        <v>0</v>
      </c>
      <c r="W237" s="122">
        <f t="shared" ref="W237:Y237" si="115">SUM(W238:W239)</f>
        <v>0</v>
      </c>
      <c r="X237" s="122">
        <f t="shared" si="115"/>
        <v>0</v>
      </c>
      <c r="Y237" s="122">
        <f t="shared" si="115"/>
        <v>0</v>
      </c>
      <c r="DA237" s="130" t="s">
        <v>2581</v>
      </c>
    </row>
    <row r="238" spans="1:105" ht="12" customHeight="1" x14ac:dyDescent="0.25">
      <c r="A238" s="97" t="s">
        <v>51</v>
      </c>
      <c r="B238" s="98">
        <v>0</v>
      </c>
      <c r="C238" s="98">
        <v>0</v>
      </c>
      <c r="D238" s="98">
        <v>0</v>
      </c>
      <c r="E238" s="98">
        <v>0</v>
      </c>
      <c r="F238" s="98">
        <v>0</v>
      </c>
      <c r="G238" s="98">
        <v>0</v>
      </c>
      <c r="H238" s="98">
        <v>0</v>
      </c>
      <c r="I238" s="98">
        <v>0</v>
      </c>
      <c r="J238" s="98">
        <v>0</v>
      </c>
      <c r="K238" s="98">
        <v>0</v>
      </c>
      <c r="L238" s="98">
        <v>0</v>
      </c>
      <c r="M238" s="98">
        <v>0</v>
      </c>
      <c r="N238" s="98">
        <v>0</v>
      </c>
      <c r="O238" s="98">
        <v>0</v>
      </c>
      <c r="P238" s="98">
        <v>0</v>
      </c>
      <c r="Q238" s="98">
        <v>0</v>
      </c>
      <c r="R238" s="98">
        <v>0</v>
      </c>
      <c r="S238" s="98">
        <v>0</v>
      </c>
      <c r="T238" s="98">
        <v>0</v>
      </c>
      <c r="U238" s="98">
        <v>0</v>
      </c>
      <c r="V238" s="98">
        <v>0</v>
      </c>
      <c r="W238" s="98">
        <v>0</v>
      </c>
      <c r="X238" s="98">
        <v>0</v>
      </c>
      <c r="Y238" s="98">
        <v>0</v>
      </c>
      <c r="DA238" s="63" t="s">
        <v>2582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X239" s="98">
        <v>0</v>
      </c>
      <c r="Y239" s="98">
        <v>0</v>
      </c>
      <c r="DA239" s="63" t="s">
        <v>2583</v>
      </c>
    </row>
    <row r="240" spans="1:105" ht="12" customHeight="1" x14ac:dyDescent="0.25">
      <c r="A240" s="121" t="s">
        <v>92</v>
      </c>
      <c r="B240" s="122">
        <f t="shared" ref="B240:Y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X240" s="122">
        <f t="shared" si="116"/>
        <v>0</v>
      </c>
      <c r="Y240" s="122">
        <f t="shared" si="116"/>
        <v>0</v>
      </c>
      <c r="DA240" s="130" t="s">
        <v>2584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X241" s="98">
        <v>0</v>
      </c>
      <c r="Y241" s="98">
        <v>0</v>
      </c>
      <c r="DA241" s="63" t="s">
        <v>2585</v>
      </c>
    </row>
    <row r="242" spans="1:105" ht="12" customHeight="1" x14ac:dyDescent="0.25">
      <c r="A242" s="121" t="s">
        <v>55</v>
      </c>
      <c r="B242" s="122">
        <v>0</v>
      </c>
      <c r="C242" s="122">
        <v>0</v>
      </c>
      <c r="D242" s="122">
        <v>0</v>
      </c>
      <c r="E242" s="122">
        <v>0</v>
      </c>
      <c r="F242" s="122">
        <v>0</v>
      </c>
      <c r="G242" s="122">
        <v>0</v>
      </c>
      <c r="H242" s="122">
        <v>0</v>
      </c>
      <c r="I242" s="122">
        <v>0</v>
      </c>
      <c r="J242" s="122">
        <v>0</v>
      </c>
      <c r="K242" s="122">
        <v>0</v>
      </c>
      <c r="L242" s="122">
        <v>0</v>
      </c>
      <c r="M242" s="122">
        <v>0</v>
      </c>
      <c r="N242" s="122">
        <v>0</v>
      </c>
      <c r="O242" s="122">
        <v>0</v>
      </c>
      <c r="P242" s="122">
        <v>0</v>
      </c>
      <c r="Q242" s="122">
        <v>0</v>
      </c>
      <c r="R242" s="122">
        <v>0</v>
      </c>
      <c r="S242" s="122">
        <v>0</v>
      </c>
      <c r="T242" s="122">
        <v>0</v>
      </c>
      <c r="U242" s="122">
        <v>0</v>
      </c>
      <c r="V242" s="122">
        <v>0</v>
      </c>
      <c r="W242" s="122">
        <v>0</v>
      </c>
      <c r="X242" s="122">
        <v>0</v>
      </c>
      <c r="Y242" s="122">
        <v>0</v>
      </c>
      <c r="DA242" s="130" t="s">
        <v>2586</v>
      </c>
    </row>
    <row r="243" spans="1:105" ht="12" customHeight="1" x14ac:dyDescent="0.25">
      <c r="A243" s="97" t="s">
        <v>143</v>
      </c>
      <c r="B243" s="98">
        <v>0</v>
      </c>
      <c r="C243" s="98">
        <v>0</v>
      </c>
      <c r="D243" s="98">
        <v>0</v>
      </c>
      <c r="E243" s="98">
        <v>0</v>
      </c>
      <c r="F243" s="98">
        <v>0</v>
      </c>
      <c r="G243" s="98">
        <v>0</v>
      </c>
      <c r="H243" s="98">
        <v>0</v>
      </c>
      <c r="I243" s="98">
        <v>0</v>
      </c>
      <c r="J243" s="98">
        <v>0</v>
      </c>
      <c r="K243" s="98">
        <v>0</v>
      </c>
      <c r="L243" s="98">
        <v>0</v>
      </c>
      <c r="M243" s="98">
        <v>0</v>
      </c>
      <c r="N243" s="98">
        <v>0</v>
      </c>
      <c r="O243" s="98">
        <v>0</v>
      </c>
      <c r="P243" s="98">
        <v>0</v>
      </c>
      <c r="Q243" s="98">
        <v>0</v>
      </c>
      <c r="R243" s="98">
        <v>0</v>
      </c>
      <c r="S243" s="98">
        <v>0</v>
      </c>
      <c r="T243" s="98">
        <v>0</v>
      </c>
      <c r="U243" s="98">
        <v>0</v>
      </c>
      <c r="V243" s="98">
        <v>0</v>
      </c>
      <c r="W243" s="98">
        <v>0</v>
      </c>
      <c r="X243" s="98">
        <v>0</v>
      </c>
      <c r="Y243" s="98">
        <v>0</v>
      </c>
      <c r="DA243" s="63" t="s">
        <v>2587</v>
      </c>
    </row>
    <row r="244" spans="1:105" ht="12" customHeight="1" x14ac:dyDescent="0.25">
      <c r="A244" s="97" t="s">
        <v>124</v>
      </c>
      <c r="B244" s="98">
        <v>0</v>
      </c>
      <c r="C244" s="98">
        <v>0</v>
      </c>
      <c r="D244" s="98">
        <v>0</v>
      </c>
      <c r="E244" s="98">
        <v>0</v>
      </c>
      <c r="F244" s="98">
        <v>0</v>
      </c>
      <c r="G244" s="98">
        <v>0</v>
      </c>
      <c r="H244" s="98">
        <v>0</v>
      </c>
      <c r="I244" s="98">
        <v>0</v>
      </c>
      <c r="J244" s="98">
        <v>0</v>
      </c>
      <c r="K244" s="98">
        <v>0</v>
      </c>
      <c r="L244" s="98">
        <v>0</v>
      </c>
      <c r="M244" s="98">
        <v>0</v>
      </c>
      <c r="N244" s="98">
        <v>0</v>
      </c>
      <c r="O244" s="98">
        <v>0</v>
      </c>
      <c r="P244" s="98">
        <v>0</v>
      </c>
      <c r="Q244" s="98">
        <v>0</v>
      </c>
      <c r="R244" s="98">
        <v>0</v>
      </c>
      <c r="S244" s="98">
        <v>0</v>
      </c>
      <c r="T244" s="98">
        <v>0</v>
      </c>
      <c r="U244" s="98">
        <v>0</v>
      </c>
      <c r="V244" s="98">
        <v>0</v>
      </c>
      <c r="W244" s="98">
        <v>0</v>
      </c>
      <c r="X244" s="98">
        <v>0</v>
      </c>
      <c r="Y244" s="98">
        <v>0</v>
      </c>
      <c r="DA244" s="63" t="s">
        <v>2588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X245" s="98">
        <v>0</v>
      </c>
      <c r="Y245" s="98">
        <v>0</v>
      </c>
      <c r="DA245" s="63" t="s">
        <v>2589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X246" s="101">
        <v>0</v>
      </c>
      <c r="Y246" s="101">
        <v>0</v>
      </c>
      <c r="DA246" s="131" t="s">
        <v>2590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X247" s="104">
        <v>0</v>
      </c>
      <c r="Y247" s="104">
        <v>0</v>
      </c>
      <c r="DA247" s="132" t="s">
        <v>2591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X248" s="101">
        <v>0</v>
      </c>
      <c r="Y248" s="101">
        <v>0</v>
      </c>
      <c r="DA248" s="131" t="s">
        <v>2592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X249" s="104">
        <v>0</v>
      </c>
      <c r="Y249" s="104">
        <v>0</v>
      </c>
      <c r="DA249" s="132" t="s">
        <v>2593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X250" s="98">
        <v>0</v>
      </c>
      <c r="Y250" s="98">
        <v>0</v>
      </c>
      <c r="DA250" s="63" t="s">
        <v>2594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X251" s="98">
        <v>0</v>
      </c>
      <c r="Y251" s="98">
        <v>0</v>
      </c>
      <c r="DA251" s="63" t="s">
        <v>2595</v>
      </c>
    </row>
    <row r="252" spans="1:105" ht="12" customHeight="1" x14ac:dyDescent="0.25">
      <c r="A252" s="121" t="s">
        <v>54</v>
      </c>
      <c r="B252" s="122">
        <v>0</v>
      </c>
      <c r="C252" s="122">
        <v>0</v>
      </c>
      <c r="D252" s="122">
        <v>0</v>
      </c>
      <c r="E252" s="122">
        <v>0</v>
      </c>
      <c r="F252" s="122">
        <v>0</v>
      </c>
      <c r="G252" s="122">
        <v>0</v>
      </c>
      <c r="H252" s="122">
        <v>0</v>
      </c>
      <c r="I252" s="122">
        <v>0</v>
      </c>
      <c r="J252" s="122">
        <v>0</v>
      </c>
      <c r="K252" s="122">
        <v>0</v>
      </c>
      <c r="L252" s="122">
        <v>0</v>
      </c>
      <c r="M252" s="122">
        <v>0</v>
      </c>
      <c r="N252" s="122">
        <v>0</v>
      </c>
      <c r="O252" s="122">
        <v>0</v>
      </c>
      <c r="P252" s="122">
        <v>0</v>
      </c>
      <c r="Q252" s="122">
        <v>0</v>
      </c>
      <c r="R252" s="122">
        <v>0</v>
      </c>
      <c r="S252" s="122">
        <v>0</v>
      </c>
      <c r="T252" s="122">
        <v>0</v>
      </c>
      <c r="U252" s="122">
        <v>0</v>
      </c>
      <c r="V252" s="122">
        <v>0</v>
      </c>
      <c r="W252" s="122">
        <v>0</v>
      </c>
      <c r="X252" s="122">
        <v>0</v>
      </c>
      <c r="Y252" s="122">
        <v>0</v>
      </c>
      <c r="DA252" s="130" t="s">
        <v>2596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X253" s="98">
        <v>0</v>
      </c>
      <c r="Y253" s="98">
        <v>0</v>
      </c>
      <c r="DA253" s="63" t="s">
        <v>2597</v>
      </c>
    </row>
    <row r="254" spans="1:105" ht="12" customHeight="1" x14ac:dyDescent="0.25">
      <c r="A254" s="97" t="s">
        <v>50</v>
      </c>
      <c r="B254" s="98">
        <v>0</v>
      </c>
      <c r="C254" s="98">
        <v>0</v>
      </c>
      <c r="D254" s="98">
        <v>0</v>
      </c>
      <c r="E254" s="98">
        <v>0</v>
      </c>
      <c r="F254" s="98">
        <v>0</v>
      </c>
      <c r="G254" s="98">
        <v>0</v>
      </c>
      <c r="H254" s="98">
        <v>0</v>
      </c>
      <c r="I254" s="98">
        <v>0</v>
      </c>
      <c r="J254" s="98">
        <v>0</v>
      </c>
      <c r="K254" s="98">
        <v>0</v>
      </c>
      <c r="L254" s="98">
        <v>0</v>
      </c>
      <c r="M254" s="98">
        <v>0</v>
      </c>
      <c r="N254" s="98">
        <v>0</v>
      </c>
      <c r="O254" s="98">
        <v>0</v>
      </c>
      <c r="P254" s="98">
        <v>0</v>
      </c>
      <c r="Q254" s="98">
        <v>0</v>
      </c>
      <c r="R254" s="98">
        <v>0</v>
      </c>
      <c r="S254" s="98">
        <v>0</v>
      </c>
      <c r="T254" s="98">
        <v>0</v>
      </c>
      <c r="U254" s="98">
        <v>0</v>
      </c>
      <c r="V254" s="98">
        <v>0</v>
      </c>
      <c r="W254" s="98">
        <v>0</v>
      </c>
      <c r="X254" s="98">
        <v>0</v>
      </c>
      <c r="Y254" s="98">
        <v>0</v>
      </c>
      <c r="DA254" s="63" t="s">
        <v>2598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X255" s="33">
        <v>0</v>
      </c>
      <c r="Y255" s="33">
        <v>0</v>
      </c>
      <c r="DA255" s="60" t="s">
        <v>2599</v>
      </c>
    </row>
    <row r="257" spans="1:105" ht="12" customHeight="1" x14ac:dyDescent="0.25">
      <c r="A257" s="116" t="s">
        <v>168</v>
      </c>
      <c r="B257" s="118">
        <f t="shared" ref="B257:Q257" si="117">B258+B261+B263+B273</f>
        <v>0</v>
      </c>
      <c r="C257" s="118">
        <f t="shared" si="117"/>
        <v>0</v>
      </c>
      <c r="D257" s="118">
        <f t="shared" si="117"/>
        <v>0</v>
      </c>
      <c r="E257" s="118">
        <f t="shared" si="117"/>
        <v>0</v>
      </c>
      <c r="F257" s="118">
        <f t="shared" si="117"/>
        <v>0</v>
      </c>
      <c r="G257" s="118">
        <f t="shared" si="117"/>
        <v>0</v>
      </c>
      <c r="H257" s="118">
        <f t="shared" si="117"/>
        <v>0</v>
      </c>
      <c r="I257" s="118">
        <f t="shared" si="117"/>
        <v>0</v>
      </c>
      <c r="J257" s="118">
        <f t="shared" si="117"/>
        <v>0</v>
      </c>
      <c r="K257" s="118">
        <f t="shared" si="117"/>
        <v>0</v>
      </c>
      <c r="L257" s="118">
        <f t="shared" si="117"/>
        <v>0</v>
      </c>
      <c r="M257" s="118">
        <f t="shared" si="117"/>
        <v>0</v>
      </c>
      <c r="N257" s="118">
        <f t="shared" si="117"/>
        <v>0</v>
      </c>
      <c r="O257" s="118">
        <f t="shared" si="117"/>
        <v>0</v>
      </c>
      <c r="P257" s="118">
        <f t="shared" si="117"/>
        <v>0</v>
      </c>
      <c r="Q257" s="118">
        <f t="shared" si="117"/>
        <v>0</v>
      </c>
      <c r="R257" s="118">
        <f t="shared" ref="R257:V257" si="118">R258+R261+R263+R273</f>
        <v>0</v>
      </c>
      <c r="S257" s="118">
        <f t="shared" si="118"/>
        <v>0</v>
      </c>
      <c r="T257" s="118">
        <f t="shared" si="118"/>
        <v>0</v>
      </c>
      <c r="U257" s="118">
        <f t="shared" si="118"/>
        <v>0</v>
      </c>
      <c r="V257" s="118">
        <f t="shared" si="118"/>
        <v>0</v>
      </c>
      <c r="W257" s="118">
        <f t="shared" ref="W257:Y257" si="119">W258+W261+W263+W273</f>
        <v>0</v>
      </c>
      <c r="X257" s="118">
        <f t="shared" si="119"/>
        <v>0</v>
      </c>
      <c r="Y257" s="118">
        <f t="shared" si="119"/>
        <v>0</v>
      </c>
      <c r="DA257" s="129" t="s">
        <v>2748</v>
      </c>
    </row>
    <row r="258" spans="1:105" ht="12.95" customHeight="1" x14ac:dyDescent="0.25">
      <c r="A258" s="121" t="s">
        <v>57</v>
      </c>
      <c r="B258" s="123">
        <f t="shared" ref="B258:Q258" si="120">SUM(B259:B260)</f>
        <v>0</v>
      </c>
      <c r="C258" s="123">
        <f t="shared" si="120"/>
        <v>0</v>
      </c>
      <c r="D258" s="123">
        <f t="shared" si="120"/>
        <v>0</v>
      </c>
      <c r="E258" s="123">
        <f t="shared" si="120"/>
        <v>0</v>
      </c>
      <c r="F258" s="123">
        <f t="shared" si="120"/>
        <v>0</v>
      </c>
      <c r="G258" s="123">
        <f t="shared" si="120"/>
        <v>0</v>
      </c>
      <c r="H258" s="123">
        <f t="shared" si="120"/>
        <v>0</v>
      </c>
      <c r="I258" s="123">
        <f t="shared" si="120"/>
        <v>0</v>
      </c>
      <c r="J258" s="123">
        <f t="shared" si="120"/>
        <v>0</v>
      </c>
      <c r="K258" s="123">
        <f t="shared" si="120"/>
        <v>0</v>
      </c>
      <c r="L258" s="123">
        <f t="shared" si="120"/>
        <v>0</v>
      </c>
      <c r="M258" s="123">
        <f t="shared" si="120"/>
        <v>0</v>
      </c>
      <c r="N258" s="123">
        <f t="shared" si="120"/>
        <v>0</v>
      </c>
      <c r="O258" s="123">
        <f t="shared" si="120"/>
        <v>0</v>
      </c>
      <c r="P258" s="123">
        <f t="shared" si="120"/>
        <v>0</v>
      </c>
      <c r="Q258" s="123">
        <f t="shared" si="120"/>
        <v>0</v>
      </c>
      <c r="R258" s="123">
        <f t="shared" ref="R258:V258" si="121">SUM(R259:R260)</f>
        <v>0</v>
      </c>
      <c r="S258" s="123">
        <f t="shared" si="121"/>
        <v>0</v>
      </c>
      <c r="T258" s="123">
        <f t="shared" si="121"/>
        <v>0</v>
      </c>
      <c r="U258" s="123">
        <f t="shared" si="121"/>
        <v>0</v>
      </c>
      <c r="V258" s="123">
        <f t="shared" si="121"/>
        <v>0</v>
      </c>
      <c r="W258" s="123">
        <f t="shared" ref="W258:Y258" si="122">SUM(W259:W260)</f>
        <v>0</v>
      </c>
      <c r="X258" s="123">
        <f t="shared" si="122"/>
        <v>0</v>
      </c>
      <c r="Y258" s="123">
        <f t="shared" si="122"/>
        <v>0</v>
      </c>
      <c r="DA258" s="130" t="s">
        <v>2749</v>
      </c>
    </row>
    <row r="259" spans="1:105" ht="12" customHeight="1" x14ac:dyDescent="0.25">
      <c r="A259" s="97" t="s">
        <v>51</v>
      </c>
      <c r="B259" s="99">
        <v>0</v>
      </c>
      <c r="C259" s="99">
        <v>0</v>
      </c>
      <c r="D259" s="99">
        <v>0</v>
      </c>
      <c r="E259" s="99">
        <v>0</v>
      </c>
      <c r="F259" s="99">
        <v>0</v>
      </c>
      <c r="G259" s="99">
        <v>0</v>
      </c>
      <c r="H259" s="99">
        <v>0</v>
      </c>
      <c r="I259" s="99">
        <v>0</v>
      </c>
      <c r="J259" s="99">
        <v>0</v>
      </c>
      <c r="K259" s="99">
        <v>0</v>
      </c>
      <c r="L259" s="99">
        <v>0</v>
      </c>
      <c r="M259" s="99">
        <v>0</v>
      </c>
      <c r="N259" s="99">
        <v>0</v>
      </c>
      <c r="O259" s="99">
        <v>0</v>
      </c>
      <c r="P259" s="99">
        <v>0</v>
      </c>
      <c r="Q259" s="99">
        <v>0</v>
      </c>
      <c r="R259" s="99">
        <v>0</v>
      </c>
      <c r="S259" s="99">
        <v>0</v>
      </c>
      <c r="T259" s="99">
        <v>0</v>
      </c>
      <c r="U259" s="99">
        <v>0</v>
      </c>
      <c r="V259" s="99">
        <v>0</v>
      </c>
      <c r="W259" s="99">
        <v>0</v>
      </c>
      <c r="X259" s="99">
        <v>0</v>
      </c>
      <c r="Y259" s="99">
        <v>0</v>
      </c>
      <c r="DA259" s="63" t="s">
        <v>2750</v>
      </c>
    </row>
    <row r="260" spans="1:105" ht="12" customHeight="1" x14ac:dyDescent="0.25">
      <c r="A260" s="97" t="s">
        <v>53</v>
      </c>
      <c r="B260" s="99">
        <v>0</v>
      </c>
      <c r="C260" s="99">
        <v>0</v>
      </c>
      <c r="D260" s="99">
        <v>0</v>
      </c>
      <c r="E260" s="99">
        <v>0</v>
      </c>
      <c r="F260" s="99">
        <v>0</v>
      </c>
      <c r="G260" s="99">
        <v>0</v>
      </c>
      <c r="H260" s="99">
        <v>0</v>
      </c>
      <c r="I260" s="99">
        <v>0</v>
      </c>
      <c r="J260" s="99">
        <v>0</v>
      </c>
      <c r="K260" s="99">
        <v>0</v>
      </c>
      <c r="L260" s="99">
        <v>0</v>
      </c>
      <c r="M260" s="99">
        <v>0</v>
      </c>
      <c r="N260" s="99">
        <v>0</v>
      </c>
      <c r="O260" s="99">
        <v>0</v>
      </c>
      <c r="P260" s="99">
        <v>0</v>
      </c>
      <c r="Q260" s="99">
        <v>0</v>
      </c>
      <c r="R260" s="99">
        <v>0</v>
      </c>
      <c r="S260" s="99">
        <v>0</v>
      </c>
      <c r="T260" s="99">
        <v>0</v>
      </c>
      <c r="U260" s="99">
        <v>0</v>
      </c>
      <c r="V260" s="99">
        <v>0</v>
      </c>
      <c r="W260" s="99">
        <v>0</v>
      </c>
      <c r="X260" s="99">
        <v>0</v>
      </c>
      <c r="Y260" s="99">
        <v>0</v>
      </c>
      <c r="DA260" s="63" t="s">
        <v>2751</v>
      </c>
    </row>
    <row r="261" spans="1:105" ht="12.95" customHeight="1" x14ac:dyDescent="0.25">
      <c r="A261" s="121" t="s">
        <v>92</v>
      </c>
      <c r="B261" s="123">
        <f t="shared" ref="B261:Y261" si="123">B262</f>
        <v>0</v>
      </c>
      <c r="C261" s="123">
        <f t="shared" si="123"/>
        <v>0</v>
      </c>
      <c r="D261" s="123">
        <f t="shared" si="123"/>
        <v>0</v>
      </c>
      <c r="E261" s="123">
        <f t="shared" si="123"/>
        <v>0</v>
      </c>
      <c r="F261" s="123">
        <f t="shared" si="123"/>
        <v>0</v>
      </c>
      <c r="G261" s="123">
        <f t="shared" si="123"/>
        <v>0</v>
      </c>
      <c r="H261" s="123">
        <f t="shared" si="123"/>
        <v>0</v>
      </c>
      <c r="I261" s="123">
        <f t="shared" si="123"/>
        <v>0</v>
      </c>
      <c r="J261" s="123">
        <f t="shared" si="123"/>
        <v>0</v>
      </c>
      <c r="K261" s="123">
        <f t="shared" si="123"/>
        <v>0</v>
      </c>
      <c r="L261" s="123">
        <f t="shared" si="123"/>
        <v>0</v>
      </c>
      <c r="M261" s="123">
        <f t="shared" si="123"/>
        <v>0</v>
      </c>
      <c r="N261" s="123">
        <f t="shared" si="123"/>
        <v>0</v>
      </c>
      <c r="O261" s="123">
        <f t="shared" si="123"/>
        <v>0</v>
      </c>
      <c r="P261" s="123">
        <f t="shared" si="123"/>
        <v>0</v>
      </c>
      <c r="Q261" s="123">
        <f t="shared" si="123"/>
        <v>0</v>
      </c>
      <c r="R261" s="123">
        <f t="shared" si="123"/>
        <v>0</v>
      </c>
      <c r="S261" s="123">
        <f t="shared" si="123"/>
        <v>0</v>
      </c>
      <c r="T261" s="123">
        <f t="shared" si="123"/>
        <v>0</v>
      </c>
      <c r="U261" s="123">
        <f t="shared" si="123"/>
        <v>0</v>
      </c>
      <c r="V261" s="123">
        <f t="shared" si="123"/>
        <v>0</v>
      </c>
      <c r="W261" s="123">
        <f t="shared" si="123"/>
        <v>0</v>
      </c>
      <c r="X261" s="123">
        <f t="shared" si="123"/>
        <v>0</v>
      </c>
      <c r="Y261" s="123">
        <f t="shared" si="123"/>
        <v>0</v>
      </c>
      <c r="DA261" s="130" t="s">
        <v>2752</v>
      </c>
    </row>
    <row r="262" spans="1:105" ht="12" customHeight="1" x14ac:dyDescent="0.25">
      <c r="A262" s="97" t="s">
        <v>53</v>
      </c>
      <c r="B262" s="99">
        <f>RES_hhdet_fecs!B8</f>
        <v>0</v>
      </c>
      <c r="C262" s="99">
        <f>RES_hhdet_fecs!C8</f>
        <v>0</v>
      </c>
      <c r="D262" s="99">
        <f>RES_hhdet_fecs!D8</f>
        <v>0</v>
      </c>
      <c r="E262" s="99">
        <f>RES_hhdet_fecs!E8</f>
        <v>0</v>
      </c>
      <c r="F262" s="99">
        <f>RES_hhdet_fecs!F8</f>
        <v>0</v>
      </c>
      <c r="G262" s="99">
        <f>RES_hhdet_fecs!G8</f>
        <v>0</v>
      </c>
      <c r="H262" s="99">
        <f>RES_hhdet_fecs!H8</f>
        <v>0</v>
      </c>
      <c r="I262" s="99">
        <f>RES_hhdet_fecs!I8</f>
        <v>0</v>
      </c>
      <c r="J262" s="99">
        <f>RES_hhdet_fecs!J8</f>
        <v>0</v>
      </c>
      <c r="K262" s="99">
        <f>RES_hhdet_fecs!K8</f>
        <v>0</v>
      </c>
      <c r="L262" s="99">
        <f>RES_hhdet_fecs!L8</f>
        <v>0</v>
      </c>
      <c r="M262" s="99">
        <f>RES_hhdet_fecs!M8</f>
        <v>0</v>
      </c>
      <c r="N262" s="99">
        <f>RES_hhdet_fecs!N8</f>
        <v>0</v>
      </c>
      <c r="O262" s="99">
        <f>RES_hhdet_fecs!O8</f>
        <v>0</v>
      </c>
      <c r="P262" s="99">
        <f>RES_hhdet_fecs!P8</f>
        <v>0</v>
      </c>
      <c r="Q262" s="99">
        <f>RES_hhdet_fecs!Q8</f>
        <v>0</v>
      </c>
      <c r="R262" s="99">
        <f>RES_hhdet_fecs!R8</f>
        <v>0</v>
      </c>
      <c r="S262" s="99">
        <f>RES_hhdet_fecs!S8</f>
        <v>0</v>
      </c>
      <c r="T262" s="99">
        <f>RES_hhdet_fecs!T8</f>
        <v>0</v>
      </c>
      <c r="U262" s="99">
        <f>RES_hhdet_fecs!U8</f>
        <v>0</v>
      </c>
      <c r="V262" s="99">
        <f>RES_hhdet_fecs!V8</f>
        <v>0</v>
      </c>
      <c r="W262" s="99">
        <f>RES_hhdet_fecs!W8</f>
        <v>0</v>
      </c>
      <c r="X262" s="99">
        <f>RES_hhdet_fecs!X8</f>
        <v>0</v>
      </c>
      <c r="Y262" s="99">
        <f>RES_hhdet_fecs!Y8</f>
        <v>0</v>
      </c>
      <c r="DA262" s="63" t="s">
        <v>2753</v>
      </c>
    </row>
    <row r="263" spans="1:105" ht="12" customHeight="1" x14ac:dyDescent="0.25">
      <c r="A263" s="121" t="s">
        <v>55</v>
      </c>
      <c r="B263" s="123">
        <v>0</v>
      </c>
      <c r="C263" s="123">
        <v>0</v>
      </c>
      <c r="D263" s="123">
        <v>0</v>
      </c>
      <c r="E263" s="123">
        <v>0</v>
      </c>
      <c r="F263" s="123">
        <v>0</v>
      </c>
      <c r="G263" s="123">
        <v>0</v>
      </c>
      <c r="H263" s="123">
        <v>0</v>
      </c>
      <c r="I263" s="123">
        <v>0</v>
      </c>
      <c r="J263" s="123">
        <v>0</v>
      </c>
      <c r="K263" s="123">
        <v>0</v>
      </c>
      <c r="L263" s="123">
        <v>0</v>
      </c>
      <c r="M263" s="123">
        <v>0</v>
      </c>
      <c r="N263" s="123">
        <v>0</v>
      </c>
      <c r="O263" s="123">
        <v>0</v>
      </c>
      <c r="P263" s="123">
        <v>0</v>
      </c>
      <c r="Q263" s="123">
        <v>0</v>
      </c>
      <c r="R263" s="123">
        <v>0</v>
      </c>
      <c r="S263" s="123">
        <v>0</v>
      </c>
      <c r="T263" s="123">
        <v>0</v>
      </c>
      <c r="U263" s="123">
        <v>0</v>
      </c>
      <c r="V263" s="123">
        <v>0</v>
      </c>
      <c r="W263" s="123">
        <v>0</v>
      </c>
      <c r="X263" s="123">
        <v>0</v>
      </c>
      <c r="Y263" s="123">
        <v>0</v>
      </c>
      <c r="DA263" s="130" t="s">
        <v>2754</v>
      </c>
    </row>
    <row r="264" spans="1:105" ht="12" customHeight="1" x14ac:dyDescent="0.25">
      <c r="A264" s="97" t="s">
        <v>143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2755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X265" s="99">
        <v>0</v>
      </c>
      <c r="Y265" s="99">
        <v>0</v>
      </c>
      <c r="DA265" s="63" t="s">
        <v>2756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2757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X267" s="102">
        <v>0</v>
      </c>
      <c r="Y267" s="102">
        <v>0</v>
      </c>
      <c r="DA267" s="131" t="s">
        <v>2758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2759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2760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2761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2762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2763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X273" s="123">
        <v>0</v>
      </c>
      <c r="Y273" s="123">
        <v>0</v>
      </c>
      <c r="DA273" s="130" t="s">
        <v>2764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2765</v>
      </c>
    </row>
    <row r="275" spans="1:105" ht="12" customHeight="1" x14ac:dyDescent="0.25">
      <c r="A275" s="97" t="s">
        <v>50</v>
      </c>
      <c r="B275" s="99">
        <v>0</v>
      </c>
      <c r="C275" s="99">
        <v>0</v>
      </c>
      <c r="D275" s="99">
        <v>0</v>
      </c>
      <c r="E275" s="99">
        <v>0</v>
      </c>
      <c r="F275" s="99">
        <v>0</v>
      </c>
      <c r="G275" s="99">
        <v>0</v>
      </c>
      <c r="H275" s="99">
        <v>0</v>
      </c>
      <c r="I275" s="99">
        <v>0</v>
      </c>
      <c r="J275" s="99">
        <v>0</v>
      </c>
      <c r="K275" s="99">
        <v>0</v>
      </c>
      <c r="L275" s="99">
        <v>0</v>
      </c>
      <c r="M275" s="99">
        <v>0</v>
      </c>
      <c r="N275" s="99">
        <v>0</v>
      </c>
      <c r="O275" s="99">
        <v>0</v>
      </c>
      <c r="P275" s="99">
        <v>0</v>
      </c>
      <c r="Q275" s="99">
        <v>0</v>
      </c>
      <c r="R275" s="99">
        <v>0</v>
      </c>
      <c r="S275" s="99">
        <v>0</v>
      </c>
      <c r="T275" s="99">
        <v>0</v>
      </c>
      <c r="U275" s="99">
        <v>0</v>
      </c>
      <c r="V275" s="99">
        <v>0</v>
      </c>
      <c r="W275" s="99">
        <v>0</v>
      </c>
      <c r="X275" s="99">
        <v>0</v>
      </c>
      <c r="Y275" s="99">
        <v>0</v>
      </c>
      <c r="DA275" s="63" t="s">
        <v>2766</v>
      </c>
    </row>
    <row r="276" spans="1:105" ht="12" customHeight="1" x14ac:dyDescent="0.25">
      <c r="A276" s="109" t="s">
        <v>120</v>
      </c>
      <c r="B276" s="110">
        <v>0</v>
      </c>
      <c r="C276" s="110">
        <v>0</v>
      </c>
      <c r="D276" s="110">
        <v>0</v>
      </c>
      <c r="E276" s="110">
        <v>0</v>
      </c>
      <c r="F276" s="110">
        <v>0</v>
      </c>
      <c r="G276" s="110">
        <v>0</v>
      </c>
      <c r="H276" s="110">
        <v>0</v>
      </c>
      <c r="I276" s="110">
        <v>0</v>
      </c>
      <c r="J276" s="110">
        <v>0</v>
      </c>
      <c r="K276" s="110">
        <v>0</v>
      </c>
      <c r="L276" s="110">
        <v>0</v>
      </c>
      <c r="M276" s="110">
        <v>0</v>
      </c>
      <c r="N276" s="110">
        <v>0</v>
      </c>
      <c r="O276" s="110">
        <v>0</v>
      </c>
      <c r="P276" s="110">
        <v>0</v>
      </c>
      <c r="Q276" s="110">
        <v>0</v>
      </c>
      <c r="R276" s="110">
        <v>0</v>
      </c>
      <c r="S276" s="110">
        <v>0</v>
      </c>
      <c r="T276" s="110">
        <v>0</v>
      </c>
      <c r="U276" s="110">
        <v>0</v>
      </c>
      <c r="V276" s="110">
        <v>0</v>
      </c>
      <c r="W276" s="110">
        <v>0</v>
      </c>
      <c r="X276" s="110">
        <v>0</v>
      </c>
      <c r="Y276" s="110">
        <v>0</v>
      </c>
      <c r="DA276" s="60" t="s">
        <v>2767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0</v>
      </c>
      <c r="C278" s="118">
        <f t="shared" si="124"/>
        <v>0</v>
      </c>
      <c r="D278" s="118">
        <f t="shared" si="124"/>
        <v>0</v>
      </c>
      <c r="E278" s="118">
        <f t="shared" si="124"/>
        <v>0</v>
      </c>
      <c r="F278" s="118">
        <f t="shared" si="124"/>
        <v>0</v>
      </c>
      <c r="G278" s="118">
        <f t="shared" si="124"/>
        <v>0</v>
      </c>
      <c r="H278" s="118">
        <f t="shared" si="124"/>
        <v>0</v>
      </c>
      <c r="I278" s="118">
        <f t="shared" si="124"/>
        <v>0</v>
      </c>
      <c r="J278" s="118">
        <f t="shared" si="124"/>
        <v>0</v>
      </c>
      <c r="K278" s="118">
        <f t="shared" si="124"/>
        <v>0</v>
      </c>
      <c r="L278" s="118">
        <f t="shared" si="124"/>
        <v>0</v>
      </c>
      <c r="M278" s="118">
        <f t="shared" si="124"/>
        <v>0</v>
      </c>
      <c r="N278" s="118">
        <f t="shared" si="124"/>
        <v>0</v>
      </c>
      <c r="O278" s="118">
        <f t="shared" si="124"/>
        <v>0</v>
      </c>
      <c r="P278" s="118">
        <f t="shared" si="124"/>
        <v>0</v>
      </c>
      <c r="Q278" s="118">
        <f t="shared" si="124"/>
        <v>0</v>
      </c>
      <c r="R278" s="118">
        <f t="shared" ref="R278:V278" si="125">R279+R282+R284+R294</f>
        <v>0</v>
      </c>
      <c r="S278" s="118">
        <f t="shared" si="125"/>
        <v>0</v>
      </c>
      <c r="T278" s="118">
        <f t="shared" si="125"/>
        <v>0</v>
      </c>
      <c r="U278" s="118">
        <f t="shared" si="125"/>
        <v>0</v>
      </c>
      <c r="V278" s="118">
        <f t="shared" si="125"/>
        <v>0</v>
      </c>
      <c r="W278" s="118">
        <f t="shared" ref="W278:Y278" si="126">W279+W282+W284+W294</f>
        <v>0</v>
      </c>
      <c r="X278" s="118">
        <f t="shared" si="126"/>
        <v>0</v>
      </c>
      <c r="Y278" s="118">
        <f t="shared" si="126"/>
        <v>0</v>
      </c>
      <c r="DA278" s="129" t="s">
        <v>2916</v>
      </c>
    </row>
    <row r="279" spans="1:105" ht="12" customHeight="1" x14ac:dyDescent="0.25">
      <c r="A279" s="121" t="s">
        <v>57</v>
      </c>
      <c r="B279" s="123">
        <f t="shared" ref="B279:Q279" si="127">SUM(B280:B281)</f>
        <v>0</v>
      </c>
      <c r="C279" s="123">
        <f t="shared" si="127"/>
        <v>0</v>
      </c>
      <c r="D279" s="123">
        <f t="shared" si="127"/>
        <v>0</v>
      </c>
      <c r="E279" s="123">
        <f t="shared" si="127"/>
        <v>0</v>
      </c>
      <c r="F279" s="123">
        <f t="shared" si="127"/>
        <v>0</v>
      </c>
      <c r="G279" s="123">
        <f t="shared" si="127"/>
        <v>0</v>
      </c>
      <c r="H279" s="123">
        <f t="shared" si="127"/>
        <v>0</v>
      </c>
      <c r="I279" s="123">
        <f t="shared" si="127"/>
        <v>0</v>
      </c>
      <c r="J279" s="123">
        <f t="shared" si="127"/>
        <v>0</v>
      </c>
      <c r="K279" s="123">
        <f t="shared" si="127"/>
        <v>0</v>
      </c>
      <c r="L279" s="123">
        <f t="shared" si="127"/>
        <v>0</v>
      </c>
      <c r="M279" s="123">
        <f t="shared" si="127"/>
        <v>0</v>
      </c>
      <c r="N279" s="123">
        <f t="shared" si="127"/>
        <v>0</v>
      </c>
      <c r="O279" s="123">
        <f t="shared" si="127"/>
        <v>0</v>
      </c>
      <c r="P279" s="123">
        <f t="shared" si="127"/>
        <v>0</v>
      </c>
      <c r="Q279" s="123">
        <f t="shared" si="127"/>
        <v>0</v>
      </c>
      <c r="R279" s="123">
        <f t="shared" ref="R279:V279" si="128">SUM(R280:R281)</f>
        <v>0</v>
      </c>
      <c r="S279" s="123">
        <f t="shared" si="128"/>
        <v>0</v>
      </c>
      <c r="T279" s="123">
        <f t="shared" si="128"/>
        <v>0</v>
      </c>
      <c r="U279" s="123">
        <f t="shared" si="128"/>
        <v>0</v>
      </c>
      <c r="V279" s="123">
        <f t="shared" si="128"/>
        <v>0</v>
      </c>
      <c r="W279" s="123">
        <f t="shared" ref="W279:Y279" si="129">SUM(W280:W281)</f>
        <v>0</v>
      </c>
      <c r="X279" s="123">
        <f t="shared" si="129"/>
        <v>0</v>
      </c>
      <c r="Y279" s="123">
        <f t="shared" si="129"/>
        <v>0</v>
      </c>
      <c r="DA279" s="130" t="s">
        <v>2917</v>
      </c>
    </row>
    <row r="280" spans="1:105" ht="12" customHeight="1" x14ac:dyDescent="0.25">
      <c r="A280" s="97" t="s">
        <v>51</v>
      </c>
      <c r="B280" s="99">
        <v>0</v>
      </c>
      <c r="C280" s="99">
        <v>0</v>
      </c>
      <c r="D280" s="99">
        <v>0</v>
      </c>
      <c r="E280" s="99">
        <v>0</v>
      </c>
      <c r="F280" s="99">
        <v>0</v>
      </c>
      <c r="G280" s="99">
        <v>0</v>
      </c>
      <c r="H280" s="99">
        <v>0</v>
      </c>
      <c r="I280" s="99">
        <v>0</v>
      </c>
      <c r="J280" s="99">
        <v>0</v>
      </c>
      <c r="K280" s="99">
        <v>0</v>
      </c>
      <c r="L280" s="99">
        <v>0</v>
      </c>
      <c r="M280" s="99">
        <v>0</v>
      </c>
      <c r="N280" s="99">
        <v>0</v>
      </c>
      <c r="O280" s="99">
        <v>0</v>
      </c>
      <c r="P280" s="99">
        <v>0</v>
      </c>
      <c r="Q280" s="99">
        <v>0</v>
      </c>
      <c r="R280" s="99">
        <v>0</v>
      </c>
      <c r="S280" s="99">
        <v>0</v>
      </c>
      <c r="T280" s="99">
        <v>0</v>
      </c>
      <c r="U280" s="99">
        <v>0</v>
      </c>
      <c r="V280" s="99">
        <v>0</v>
      </c>
      <c r="W280" s="99">
        <v>0</v>
      </c>
      <c r="X280" s="99">
        <v>0</v>
      </c>
      <c r="Y280" s="99">
        <v>0</v>
      </c>
      <c r="DA280" s="63" t="s">
        <v>2918</v>
      </c>
    </row>
    <row r="281" spans="1:105" ht="12" customHeight="1" x14ac:dyDescent="0.25">
      <c r="A281" s="97" t="s">
        <v>53</v>
      </c>
      <c r="B281" s="99">
        <v>0</v>
      </c>
      <c r="C281" s="99">
        <v>0</v>
      </c>
      <c r="D281" s="99">
        <v>0</v>
      </c>
      <c r="E281" s="99">
        <v>0</v>
      </c>
      <c r="F281" s="99">
        <v>0</v>
      </c>
      <c r="G281" s="99">
        <v>0</v>
      </c>
      <c r="H281" s="99">
        <v>0</v>
      </c>
      <c r="I281" s="99">
        <v>0</v>
      </c>
      <c r="J281" s="99">
        <v>0</v>
      </c>
      <c r="K281" s="99">
        <v>0</v>
      </c>
      <c r="L281" s="99">
        <v>0</v>
      </c>
      <c r="M281" s="99">
        <v>0</v>
      </c>
      <c r="N281" s="99">
        <v>0</v>
      </c>
      <c r="O281" s="99">
        <v>0</v>
      </c>
      <c r="P281" s="99">
        <v>0</v>
      </c>
      <c r="Q281" s="99">
        <v>0</v>
      </c>
      <c r="R281" s="99">
        <v>0</v>
      </c>
      <c r="S281" s="99">
        <v>0</v>
      </c>
      <c r="T281" s="99">
        <v>0</v>
      </c>
      <c r="U281" s="99">
        <v>0</v>
      </c>
      <c r="V281" s="99">
        <v>0</v>
      </c>
      <c r="W281" s="99">
        <v>0</v>
      </c>
      <c r="X281" s="99">
        <v>0</v>
      </c>
      <c r="Y281" s="99">
        <v>0</v>
      </c>
      <c r="DA281" s="63" t="s">
        <v>2919</v>
      </c>
    </row>
    <row r="282" spans="1:105" ht="12" customHeight="1" x14ac:dyDescent="0.25">
      <c r="A282" s="121" t="s">
        <v>92</v>
      </c>
      <c r="B282" s="123">
        <f t="shared" ref="B282:Y282" si="130">B283</f>
        <v>0</v>
      </c>
      <c r="C282" s="123">
        <f t="shared" si="130"/>
        <v>0</v>
      </c>
      <c r="D282" s="123">
        <f t="shared" si="130"/>
        <v>0</v>
      </c>
      <c r="E282" s="123">
        <f t="shared" si="130"/>
        <v>0</v>
      </c>
      <c r="F282" s="123">
        <f t="shared" si="130"/>
        <v>0</v>
      </c>
      <c r="G282" s="123">
        <f t="shared" si="130"/>
        <v>0</v>
      </c>
      <c r="H282" s="123">
        <f t="shared" si="130"/>
        <v>0</v>
      </c>
      <c r="I282" s="123">
        <f t="shared" si="130"/>
        <v>0</v>
      </c>
      <c r="J282" s="123">
        <f t="shared" si="130"/>
        <v>0</v>
      </c>
      <c r="K282" s="123">
        <f t="shared" si="130"/>
        <v>0</v>
      </c>
      <c r="L282" s="123">
        <f t="shared" si="130"/>
        <v>0</v>
      </c>
      <c r="M282" s="123">
        <f t="shared" si="130"/>
        <v>0</v>
      </c>
      <c r="N282" s="123">
        <f t="shared" si="130"/>
        <v>0</v>
      </c>
      <c r="O282" s="123">
        <f t="shared" si="130"/>
        <v>0</v>
      </c>
      <c r="P282" s="123">
        <f t="shared" si="130"/>
        <v>0</v>
      </c>
      <c r="Q282" s="123">
        <f t="shared" si="130"/>
        <v>0</v>
      </c>
      <c r="R282" s="123">
        <f t="shared" si="130"/>
        <v>0</v>
      </c>
      <c r="S282" s="123">
        <f t="shared" si="130"/>
        <v>0</v>
      </c>
      <c r="T282" s="123">
        <f t="shared" si="130"/>
        <v>0</v>
      </c>
      <c r="U282" s="123">
        <f t="shared" si="130"/>
        <v>0</v>
      </c>
      <c r="V282" s="123">
        <f t="shared" si="130"/>
        <v>0</v>
      </c>
      <c r="W282" s="123">
        <f t="shared" si="130"/>
        <v>0</v>
      </c>
      <c r="X282" s="123">
        <f t="shared" si="130"/>
        <v>0</v>
      </c>
      <c r="Y282" s="123">
        <f t="shared" si="130"/>
        <v>0</v>
      </c>
      <c r="DA282" s="130" t="s">
        <v>2920</v>
      </c>
    </row>
    <row r="283" spans="1:105" ht="12" customHeight="1" x14ac:dyDescent="0.25">
      <c r="A283" s="97" t="s">
        <v>53</v>
      </c>
      <c r="B283" s="99">
        <f>RES_hhdet_tess!B8</f>
        <v>0</v>
      </c>
      <c r="C283" s="99">
        <f>RES_hhdet_tess!C8</f>
        <v>0</v>
      </c>
      <c r="D283" s="99">
        <f>RES_hhdet_tess!D8</f>
        <v>0</v>
      </c>
      <c r="E283" s="99">
        <f>RES_hhdet_tess!E8</f>
        <v>0</v>
      </c>
      <c r="F283" s="99">
        <f>RES_hhdet_tess!F8</f>
        <v>0</v>
      </c>
      <c r="G283" s="99">
        <f>RES_hhdet_tess!G8</f>
        <v>0</v>
      </c>
      <c r="H283" s="99">
        <f>RES_hhdet_tess!H8</f>
        <v>0</v>
      </c>
      <c r="I283" s="99">
        <f>RES_hhdet_tess!I8</f>
        <v>0</v>
      </c>
      <c r="J283" s="99">
        <f>RES_hhdet_tess!J8</f>
        <v>0</v>
      </c>
      <c r="K283" s="99">
        <f>RES_hhdet_tess!K8</f>
        <v>0</v>
      </c>
      <c r="L283" s="99">
        <f>RES_hhdet_tess!L8</f>
        <v>0</v>
      </c>
      <c r="M283" s="99">
        <f>RES_hhdet_tess!M8</f>
        <v>0</v>
      </c>
      <c r="N283" s="99">
        <f>RES_hhdet_tess!N8</f>
        <v>0</v>
      </c>
      <c r="O283" s="99">
        <f>RES_hhdet_tess!O8</f>
        <v>0</v>
      </c>
      <c r="P283" s="99">
        <f>RES_hhdet_tess!P8</f>
        <v>0</v>
      </c>
      <c r="Q283" s="99">
        <f>RES_hhdet_tess!Q8</f>
        <v>0</v>
      </c>
      <c r="R283" s="99">
        <f>RES_hhdet_tess!R8</f>
        <v>0</v>
      </c>
      <c r="S283" s="99">
        <f>RES_hhdet_tess!S8</f>
        <v>0</v>
      </c>
      <c r="T283" s="99">
        <f>RES_hhdet_tess!T8</f>
        <v>0</v>
      </c>
      <c r="U283" s="99">
        <f>RES_hhdet_tess!U8</f>
        <v>0</v>
      </c>
      <c r="V283" s="99">
        <f>RES_hhdet_tess!V8</f>
        <v>0</v>
      </c>
      <c r="W283" s="99">
        <f>RES_hhdet_tess!W8</f>
        <v>0</v>
      </c>
      <c r="X283" s="99">
        <f>RES_hhdet_tess!X8</f>
        <v>0</v>
      </c>
      <c r="Y283" s="99">
        <f>RES_hhdet_tess!Y8</f>
        <v>0</v>
      </c>
      <c r="DA283" s="63" t="s">
        <v>2921</v>
      </c>
    </row>
    <row r="284" spans="1:105" ht="12" customHeight="1" x14ac:dyDescent="0.25">
      <c r="A284" s="121" t="s">
        <v>55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2922</v>
      </c>
    </row>
    <row r="285" spans="1:105" ht="12" customHeight="1" x14ac:dyDescent="0.25">
      <c r="A285" s="97" t="s">
        <v>143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2923</v>
      </c>
    </row>
    <row r="286" spans="1:105" ht="12" customHeight="1" x14ac:dyDescent="0.25">
      <c r="A286" s="97" t="s">
        <v>124</v>
      </c>
      <c r="B286" s="99">
        <v>0</v>
      </c>
      <c r="C286" s="99">
        <v>0</v>
      </c>
      <c r="D286" s="99">
        <v>0</v>
      </c>
      <c r="E286" s="99">
        <v>0</v>
      </c>
      <c r="F286" s="99">
        <v>0</v>
      </c>
      <c r="G286" s="99">
        <v>0</v>
      </c>
      <c r="H286" s="99">
        <v>0</v>
      </c>
      <c r="I286" s="99">
        <v>0</v>
      </c>
      <c r="J286" s="99">
        <v>0</v>
      </c>
      <c r="K286" s="99">
        <v>0</v>
      </c>
      <c r="L286" s="99">
        <v>0</v>
      </c>
      <c r="M286" s="99">
        <v>0</v>
      </c>
      <c r="N286" s="99">
        <v>0</v>
      </c>
      <c r="O286" s="99">
        <v>0</v>
      </c>
      <c r="P286" s="99">
        <v>0</v>
      </c>
      <c r="Q286" s="99">
        <v>0</v>
      </c>
      <c r="R286" s="99">
        <v>0</v>
      </c>
      <c r="S286" s="99">
        <v>0</v>
      </c>
      <c r="T286" s="99">
        <v>0</v>
      </c>
      <c r="U286" s="99">
        <v>0</v>
      </c>
      <c r="V286" s="99">
        <v>0</v>
      </c>
      <c r="W286" s="99">
        <v>0</v>
      </c>
      <c r="X286" s="99">
        <v>0</v>
      </c>
      <c r="Y286" s="99">
        <v>0</v>
      </c>
      <c r="DA286" s="63" t="s">
        <v>2924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X287" s="99">
        <v>0</v>
      </c>
      <c r="Y287" s="99">
        <v>0</v>
      </c>
      <c r="DA287" s="63" t="s">
        <v>2925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X288" s="102">
        <v>0</v>
      </c>
      <c r="Y288" s="102">
        <v>0</v>
      </c>
      <c r="DA288" s="131" t="s">
        <v>2926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X289" s="105">
        <v>0</v>
      </c>
      <c r="Y289" s="105">
        <v>0</v>
      </c>
      <c r="DA289" s="132" t="s">
        <v>2927</v>
      </c>
    </row>
    <row r="290" spans="1:105" ht="12" customHeight="1" x14ac:dyDescent="0.25">
      <c r="A290" s="106" t="s">
        <v>122</v>
      </c>
      <c r="B290" s="102">
        <v>0</v>
      </c>
      <c r="C290" s="102">
        <v>0</v>
      </c>
      <c r="D290" s="102">
        <v>0</v>
      </c>
      <c r="E290" s="102">
        <v>0</v>
      </c>
      <c r="F290" s="102">
        <v>0</v>
      </c>
      <c r="G290" s="102">
        <v>0</v>
      </c>
      <c r="H290" s="102">
        <v>0</v>
      </c>
      <c r="I290" s="102">
        <v>0</v>
      </c>
      <c r="J290" s="102">
        <v>0</v>
      </c>
      <c r="K290" s="102">
        <v>0</v>
      </c>
      <c r="L290" s="102">
        <v>0</v>
      </c>
      <c r="M290" s="102">
        <v>0</v>
      </c>
      <c r="N290" s="102">
        <v>0</v>
      </c>
      <c r="O290" s="102">
        <v>0</v>
      </c>
      <c r="P290" s="102">
        <v>0</v>
      </c>
      <c r="Q290" s="102">
        <v>0</v>
      </c>
      <c r="R290" s="102">
        <v>0</v>
      </c>
      <c r="S290" s="102">
        <v>0</v>
      </c>
      <c r="T290" s="102">
        <v>0</v>
      </c>
      <c r="U290" s="102">
        <v>0</v>
      </c>
      <c r="V290" s="102">
        <v>0</v>
      </c>
      <c r="W290" s="102">
        <v>0</v>
      </c>
      <c r="X290" s="102">
        <v>0</v>
      </c>
      <c r="Y290" s="102">
        <v>0</v>
      </c>
      <c r="DA290" s="131" t="s">
        <v>2928</v>
      </c>
    </row>
    <row r="291" spans="1:105" ht="12" customHeight="1" x14ac:dyDescent="0.25">
      <c r="A291" s="107" t="s">
        <v>121</v>
      </c>
      <c r="B291" s="105">
        <v>0</v>
      </c>
      <c r="C291" s="105">
        <v>0</v>
      </c>
      <c r="D291" s="105">
        <v>0</v>
      </c>
      <c r="E291" s="105">
        <v>0</v>
      </c>
      <c r="F291" s="105">
        <v>0</v>
      </c>
      <c r="G291" s="105">
        <v>0</v>
      </c>
      <c r="H291" s="105">
        <v>0</v>
      </c>
      <c r="I291" s="105">
        <v>0</v>
      </c>
      <c r="J291" s="105">
        <v>0</v>
      </c>
      <c r="K291" s="105">
        <v>0</v>
      </c>
      <c r="L291" s="105">
        <v>0</v>
      </c>
      <c r="M291" s="105">
        <v>0</v>
      </c>
      <c r="N291" s="105">
        <v>0</v>
      </c>
      <c r="O291" s="105">
        <v>0</v>
      </c>
      <c r="P291" s="105">
        <v>0</v>
      </c>
      <c r="Q291" s="105">
        <v>0</v>
      </c>
      <c r="R291" s="105">
        <v>0</v>
      </c>
      <c r="S291" s="105">
        <v>0</v>
      </c>
      <c r="T291" s="105">
        <v>0</v>
      </c>
      <c r="U291" s="105">
        <v>0</v>
      </c>
      <c r="V291" s="105">
        <v>0</v>
      </c>
      <c r="W291" s="105">
        <v>0</v>
      </c>
      <c r="X291" s="105">
        <v>0</v>
      </c>
      <c r="Y291" s="105">
        <v>0</v>
      </c>
      <c r="DA291" s="132" t="s">
        <v>2929</v>
      </c>
    </row>
    <row r="292" spans="1:105" ht="12" customHeight="1" x14ac:dyDescent="0.25">
      <c r="A292" s="108" t="s">
        <v>53</v>
      </c>
      <c r="B292" s="99">
        <v>0</v>
      </c>
      <c r="C292" s="99">
        <v>0</v>
      </c>
      <c r="D292" s="99">
        <v>0</v>
      </c>
      <c r="E292" s="99">
        <v>0</v>
      </c>
      <c r="F292" s="99">
        <v>0</v>
      </c>
      <c r="G292" s="99">
        <v>0</v>
      </c>
      <c r="H292" s="99">
        <v>0</v>
      </c>
      <c r="I292" s="99">
        <v>0</v>
      </c>
      <c r="J292" s="99">
        <v>0</v>
      </c>
      <c r="K292" s="99">
        <v>0</v>
      </c>
      <c r="L292" s="99">
        <v>0</v>
      </c>
      <c r="M292" s="99">
        <v>0</v>
      </c>
      <c r="N292" s="99">
        <v>0</v>
      </c>
      <c r="O292" s="99">
        <v>0</v>
      </c>
      <c r="P292" s="99">
        <v>0</v>
      </c>
      <c r="Q292" s="99">
        <v>0</v>
      </c>
      <c r="R292" s="99">
        <v>0</v>
      </c>
      <c r="S292" s="99">
        <v>0</v>
      </c>
      <c r="T292" s="99">
        <v>0</v>
      </c>
      <c r="U292" s="99">
        <v>0</v>
      </c>
      <c r="V292" s="99">
        <v>0</v>
      </c>
      <c r="W292" s="99">
        <v>0</v>
      </c>
      <c r="X292" s="99">
        <v>0</v>
      </c>
      <c r="Y292" s="99">
        <v>0</v>
      </c>
      <c r="DA292" s="63" t="s">
        <v>2930</v>
      </c>
    </row>
    <row r="293" spans="1:105" ht="12" customHeight="1" x14ac:dyDescent="0.25">
      <c r="A293" s="108" t="s">
        <v>52</v>
      </c>
      <c r="B293" s="99">
        <v>0</v>
      </c>
      <c r="C293" s="99">
        <v>0</v>
      </c>
      <c r="D293" s="99">
        <v>0</v>
      </c>
      <c r="E293" s="99">
        <v>0</v>
      </c>
      <c r="F293" s="99">
        <v>0</v>
      </c>
      <c r="G293" s="99">
        <v>0</v>
      </c>
      <c r="H293" s="99">
        <v>0</v>
      </c>
      <c r="I293" s="99">
        <v>0</v>
      </c>
      <c r="J293" s="99">
        <v>0</v>
      </c>
      <c r="K293" s="99">
        <v>0</v>
      </c>
      <c r="L293" s="99">
        <v>0</v>
      </c>
      <c r="M293" s="99">
        <v>0</v>
      </c>
      <c r="N293" s="99">
        <v>0</v>
      </c>
      <c r="O293" s="99">
        <v>0</v>
      </c>
      <c r="P293" s="99">
        <v>0</v>
      </c>
      <c r="Q293" s="99">
        <v>0</v>
      </c>
      <c r="R293" s="99">
        <v>0</v>
      </c>
      <c r="S293" s="99">
        <v>0</v>
      </c>
      <c r="T293" s="99">
        <v>0</v>
      </c>
      <c r="U293" s="99">
        <v>0</v>
      </c>
      <c r="V293" s="99">
        <v>0</v>
      </c>
      <c r="W293" s="99">
        <v>0</v>
      </c>
      <c r="X293" s="99">
        <v>0</v>
      </c>
      <c r="Y293" s="99">
        <v>0</v>
      </c>
      <c r="DA293" s="63" t="s">
        <v>2931</v>
      </c>
    </row>
    <row r="294" spans="1:105" ht="12" customHeight="1" x14ac:dyDescent="0.25">
      <c r="A294" s="121" t="s">
        <v>54</v>
      </c>
      <c r="B294" s="123">
        <v>0</v>
      </c>
      <c r="C294" s="123">
        <v>0</v>
      </c>
      <c r="D294" s="123">
        <v>0</v>
      </c>
      <c r="E294" s="123">
        <v>0</v>
      </c>
      <c r="F294" s="123">
        <v>0</v>
      </c>
      <c r="G294" s="123">
        <v>0</v>
      </c>
      <c r="H294" s="123">
        <v>0</v>
      </c>
      <c r="I294" s="123">
        <v>0</v>
      </c>
      <c r="J294" s="123">
        <v>0</v>
      </c>
      <c r="K294" s="123">
        <v>0</v>
      </c>
      <c r="L294" s="123">
        <v>0</v>
      </c>
      <c r="M294" s="123">
        <v>0</v>
      </c>
      <c r="N294" s="123">
        <v>0</v>
      </c>
      <c r="O294" s="123">
        <v>0</v>
      </c>
      <c r="P294" s="123">
        <v>0</v>
      </c>
      <c r="Q294" s="123">
        <v>0</v>
      </c>
      <c r="R294" s="123">
        <v>0</v>
      </c>
      <c r="S294" s="123">
        <v>0</v>
      </c>
      <c r="T294" s="123">
        <v>0</v>
      </c>
      <c r="U294" s="123">
        <v>0</v>
      </c>
      <c r="V294" s="123">
        <v>0</v>
      </c>
      <c r="W294" s="123">
        <v>0</v>
      </c>
      <c r="X294" s="123">
        <v>0</v>
      </c>
      <c r="Y294" s="123">
        <v>0</v>
      </c>
      <c r="DA294" s="130" t="s">
        <v>2932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X295" s="99">
        <v>0</v>
      </c>
      <c r="Y295" s="99">
        <v>0</v>
      </c>
      <c r="DA295" s="63" t="s">
        <v>2933</v>
      </c>
    </row>
    <row r="296" spans="1:105" ht="12" customHeight="1" x14ac:dyDescent="0.25">
      <c r="A296" s="97" t="s">
        <v>50</v>
      </c>
      <c r="B296" s="99">
        <v>0</v>
      </c>
      <c r="C296" s="99">
        <v>0</v>
      </c>
      <c r="D296" s="99">
        <v>0</v>
      </c>
      <c r="E296" s="99">
        <v>0</v>
      </c>
      <c r="F296" s="99">
        <v>0</v>
      </c>
      <c r="G296" s="99">
        <v>0</v>
      </c>
      <c r="H296" s="99">
        <v>0</v>
      </c>
      <c r="I296" s="99">
        <v>0</v>
      </c>
      <c r="J296" s="99">
        <v>0</v>
      </c>
      <c r="K296" s="99">
        <v>0</v>
      </c>
      <c r="L296" s="99">
        <v>0</v>
      </c>
      <c r="M296" s="99">
        <v>0</v>
      </c>
      <c r="N296" s="99">
        <v>0</v>
      </c>
      <c r="O296" s="99">
        <v>0</v>
      </c>
      <c r="P296" s="99">
        <v>0</v>
      </c>
      <c r="Q296" s="99">
        <v>0</v>
      </c>
      <c r="R296" s="99">
        <v>0</v>
      </c>
      <c r="S296" s="99">
        <v>0</v>
      </c>
      <c r="T296" s="99">
        <v>0</v>
      </c>
      <c r="U296" s="99">
        <v>0</v>
      </c>
      <c r="V296" s="99">
        <v>0</v>
      </c>
      <c r="W296" s="99">
        <v>0</v>
      </c>
      <c r="X296" s="99">
        <v>0</v>
      </c>
      <c r="Y296" s="99">
        <v>0</v>
      </c>
      <c r="DA296" s="63" t="s">
        <v>2934</v>
      </c>
    </row>
    <row r="297" spans="1:105" ht="12" customHeight="1" x14ac:dyDescent="0.25">
      <c r="A297" s="109" t="s">
        <v>120</v>
      </c>
      <c r="B297" s="110">
        <v>0</v>
      </c>
      <c r="C297" s="110">
        <v>0</v>
      </c>
      <c r="D297" s="110">
        <v>0</v>
      </c>
      <c r="E297" s="110">
        <v>0</v>
      </c>
      <c r="F297" s="110">
        <v>0</v>
      </c>
      <c r="G297" s="110">
        <v>0</v>
      </c>
      <c r="H297" s="110">
        <v>0</v>
      </c>
      <c r="I297" s="110">
        <v>0</v>
      </c>
      <c r="J297" s="110">
        <v>0</v>
      </c>
      <c r="K297" s="110">
        <v>0</v>
      </c>
      <c r="L297" s="110">
        <v>0</v>
      </c>
      <c r="M297" s="110">
        <v>0</v>
      </c>
      <c r="N297" s="110">
        <v>0</v>
      </c>
      <c r="O297" s="110">
        <v>0</v>
      </c>
      <c r="P297" s="110">
        <v>0</v>
      </c>
      <c r="Q297" s="110">
        <v>0</v>
      </c>
      <c r="R297" s="110">
        <v>0</v>
      </c>
      <c r="S297" s="110">
        <v>0</v>
      </c>
      <c r="T297" s="110">
        <v>0</v>
      </c>
      <c r="U297" s="110">
        <v>0</v>
      </c>
      <c r="V297" s="110">
        <v>0</v>
      </c>
      <c r="W297" s="110">
        <v>0</v>
      </c>
      <c r="X297" s="110">
        <v>0</v>
      </c>
      <c r="Y297" s="110">
        <v>0</v>
      </c>
      <c r="DA297" s="60" t="s">
        <v>2935</v>
      </c>
    </row>
    <row r="299" spans="1:105" ht="12" customHeight="1" x14ac:dyDescent="0.25">
      <c r="A299" s="116" t="s">
        <v>167</v>
      </c>
      <c r="B299" s="118">
        <f t="shared" ref="B299:Q299" si="131">B300+B303+B305+B315</f>
        <v>0</v>
      </c>
      <c r="C299" s="118">
        <f t="shared" si="131"/>
        <v>0</v>
      </c>
      <c r="D299" s="118">
        <f t="shared" si="131"/>
        <v>0</v>
      </c>
      <c r="E299" s="118">
        <f t="shared" si="131"/>
        <v>0</v>
      </c>
      <c r="F299" s="118">
        <f t="shared" si="131"/>
        <v>0</v>
      </c>
      <c r="G299" s="118">
        <f t="shared" si="131"/>
        <v>0</v>
      </c>
      <c r="H299" s="118">
        <f t="shared" si="131"/>
        <v>0</v>
      </c>
      <c r="I299" s="118">
        <f t="shared" si="131"/>
        <v>0</v>
      </c>
      <c r="J299" s="118">
        <f t="shared" si="131"/>
        <v>0</v>
      </c>
      <c r="K299" s="118">
        <f t="shared" si="131"/>
        <v>0</v>
      </c>
      <c r="L299" s="118">
        <f t="shared" si="131"/>
        <v>0</v>
      </c>
      <c r="M299" s="118">
        <f t="shared" si="131"/>
        <v>0</v>
      </c>
      <c r="N299" s="118">
        <f t="shared" si="131"/>
        <v>0</v>
      </c>
      <c r="O299" s="118">
        <f t="shared" si="131"/>
        <v>0</v>
      </c>
      <c r="P299" s="118">
        <f t="shared" si="131"/>
        <v>0</v>
      </c>
      <c r="Q299" s="118">
        <f t="shared" si="131"/>
        <v>0</v>
      </c>
      <c r="R299" s="118">
        <f t="shared" ref="R299:V299" si="132">R300+R303+R305+R315</f>
        <v>0</v>
      </c>
      <c r="S299" s="118">
        <f t="shared" si="132"/>
        <v>0</v>
      </c>
      <c r="T299" s="118">
        <f t="shared" si="132"/>
        <v>0</v>
      </c>
      <c r="U299" s="118">
        <f t="shared" si="132"/>
        <v>0</v>
      </c>
      <c r="V299" s="118">
        <f t="shared" si="132"/>
        <v>0</v>
      </c>
      <c r="W299" s="118">
        <f t="shared" ref="W299:Y299" si="133">W300+W303+W305+W315</f>
        <v>0</v>
      </c>
      <c r="X299" s="118">
        <f t="shared" si="133"/>
        <v>0</v>
      </c>
      <c r="Y299" s="118">
        <f t="shared" si="133"/>
        <v>0</v>
      </c>
      <c r="DA299" s="129" t="s">
        <v>3084</v>
      </c>
    </row>
    <row r="300" spans="1:105" ht="12" customHeight="1" x14ac:dyDescent="0.25">
      <c r="A300" s="121" t="s">
        <v>57</v>
      </c>
      <c r="B300" s="123">
        <f t="shared" ref="B300:Q300" si="134">SUM(B301:B302)</f>
        <v>0</v>
      </c>
      <c r="C300" s="123">
        <f t="shared" si="134"/>
        <v>0</v>
      </c>
      <c r="D300" s="123">
        <f t="shared" si="134"/>
        <v>0</v>
      </c>
      <c r="E300" s="123">
        <f t="shared" si="134"/>
        <v>0</v>
      </c>
      <c r="F300" s="123">
        <f t="shared" si="134"/>
        <v>0</v>
      </c>
      <c r="G300" s="123">
        <f t="shared" si="134"/>
        <v>0</v>
      </c>
      <c r="H300" s="123">
        <f t="shared" si="134"/>
        <v>0</v>
      </c>
      <c r="I300" s="123">
        <f t="shared" si="134"/>
        <v>0</v>
      </c>
      <c r="J300" s="123">
        <f t="shared" si="134"/>
        <v>0</v>
      </c>
      <c r="K300" s="123">
        <f t="shared" si="134"/>
        <v>0</v>
      </c>
      <c r="L300" s="123">
        <f t="shared" si="134"/>
        <v>0</v>
      </c>
      <c r="M300" s="123">
        <f t="shared" si="134"/>
        <v>0</v>
      </c>
      <c r="N300" s="123">
        <f t="shared" si="134"/>
        <v>0</v>
      </c>
      <c r="O300" s="123">
        <f t="shared" si="134"/>
        <v>0</v>
      </c>
      <c r="P300" s="123">
        <f t="shared" si="134"/>
        <v>0</v>
      </c>
      <c r="Q300" s="123">
        <f t="shared" si="134"/>
        <v>0</v>
      </c>
      <c r="R300" s="123">
        <f t="shared" ref="R300:V300" si="135">SUM(R301:R302)</f>
        <v>0</v>
      </c>
      <c r="S300" s="123">
        <f t="shared" si="135"/>
        <v>0</v>
      </c>
      <c r="T300" s="123">
        <f t="shared" si="135"/>
        <v>0</v>
      </c>
      <c r="U300" s="123">
        <f t="shared" si="135"/>
        <v>0</v>
      </c>
      <c r="V300" s="123">
        <f t="shared" si="135"/>
        <v>0</v>
      </c>
      <c r="W300" s="123">
        <f t="shared" ref="W300:Y300" si="136">SUM(W301:W302)</f>
        <v>0</v>
      </c>
      <c r="X300" s="123">
        <f t="shared" si="136"/>
        <v>0</v>
      </c>
      <c r="Y300" s="123">
        <f t="shared" si="136"/>
        <v>0</v>
      </c>
      <c r="DA300" s="130" t="s">
        <v>3085</v>
      </c>
    </row>
    <row r="301" spans="1:105" ht="12" customHeight="1" x14ac:dyDescent="0.25">
      <c r="A301" s="97" t="s">
        <v>51</v>
      </c>
      <c r="B301" s="99">
        <v>0</v>
      </c>
      <c r="C301" s="99">
        <v>0</v>
      </c>
      <c r="D301" s="99">
        <v>0</v>
      </c>
      <c r="E301" s="99">
        <v>0</v>
      </c>
      <c r="F301" s="99">
        <v>0</v>
      </c>
      <c r="G301" s="99">
        <v>0</v>
      </c>
      <c r="H301" s="99">
        <v>0</v>
      </c>
      <c r="I301" s="99">
        <v>0</v>
      </c>
      <c r="J301" s="99">
        <v>0</v>
      </c>
      <c r="K301" s="99">
        <v>0</v>
      </c>
      <c r="L301" s="99">
        <v>0</v>
      </c>
      <c r="M301" s="99">
        <v>0</v>
      </c>
      <c r="N301" s="99">
        <v>0</v>
      </c>
      <c r="O301" s="99">
        <v>0</v>
      </c>
      <c r="P301" s="99">
        <v>0</v>
      </c>
      <c r="Q301" s="99">
        <v>0</v>
      </c>
      <c r="R301" s="99">
        <v>0</v>
      </c>
      <c r="S301" s="99">
        <v>0</v>
      </c>
      <c r="T301" s="99">
        <v>0</v>
      </c>
      <c r="U301" s="99">
        <v>0</v>
      </c>
      <c r="V301" s="99">
        <v>0</v>
      </c>
      <c r="W301" s="99">
        <v>0</v>
      </c>
      <c r="X301" s="99">
        <v>0</v>
      </c>
      <c r="Y301" s="99">
        <v>0</v>
      </c>
      <c r="DA301" s="63" t="s">
        <v>3086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X302" s="99">
        <v>0</v>
      </c>
      <c r="Y302" s="99">
        <v>0</v>
      </c>
      <c r="DA302" s="63" t="s">
        <v>3087</v>
      </c>
    </row>
    <row r="303" spans="1:105" ht="12" customHeight="1" x14ac:dyDescent="0.25">
      <c r="A303" s="121" t="s">
        <v>92</v>
      </c>
      <c r="B303" s="123">
        <f t="shared" ref="B303:Y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X303" s="123">
        <f t="shared" si="137"/>
        <v>0</v>
      </c>
      <c r="Y303" s="123">
        <f t="shared" si="137"/>
        <v>0</v>
      </c>
      <c r="DA303" s="130" t="s">
        <v>3088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X304" s="99">
        <v>0</v>
      </c>
      <c r="Y304" s="99">
        <v>0</v>
      </c>
      <c r="DA304" s="63" t="s">
        <v>3089</v>
      </c>
    </row>
    <row r="305" spans="1:105" ht="12" customHeight="1" x14ac:dyDescent="0.25">
      <c r="A305" s="121" t="s">
        <v>55</v>
      </c>
      <c r="B305" s="123">
        <v>0</v>
      </c>
      <c r="C305" s="123">
        <v>0</v>
      </c>
      <c r="D305" s="123">
        <v>0</v>
      </c>
      <c r="E305" s="123">
        <v>0</v>
      </c>
      <c r="F305" s="123">
        <v>0</v>
      </c>
      <c r="G305" s="123">
        <v>0</v>
      </c>
      <c r="H305" s="123">
        <v>0</v>
      </c>
      <c r="I305" s="123">
        <v>0</v>
      </c>
      <c r="J305" s="123">
        <v>0</v>
      </c>
      <c r="K305" s="123">
        <v>0</v>
      </c>
      <c r="L305" s="123">
        <v>0</v>
      </c>
      <c r="M305" s="123">
        <v>0</v>
      </c>
      <c r="N305" s="123">
        <v>0</v>
      </c>
      <c r="O305" s="123">
        <v>0</v>
      </c>
      <c r="P305" s="123">
        <v>0</v>
      </c>
      <c r="Q305" s="123">
        <v>0</v>
      </c>
      <c r="R305" s="123">
        <v>0</v>
      </c>
      <c r="S305" s="123">
        <v>0</v>
      </c>
      <c r="T305" s="123">
        <v>0</v>
      </c>
      <c r="U305" s="123">
        <v>0</v>
      </c>
      <c r="V305" s="123">
        <v>0</v>
      </c>
      <c r="W305" s="123">
        <v>0</v>
      </c>
      <c r="X305" s="123">
        <v>0</v>
      </c>
      <c r="Y305" s="123">
        <v>0</v>
      </c>
      <c r="DA305" s="130" t="s">
        <v>3090</v>
      </c>
    </row>
    <row r="306" spans="1:105" ht="12" customHeight="1" x14ac:dyDescent="0.25">
      <c r="A306" s="97" t="s">
        <v>143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X306" s="99">
        <v>0</v>
      </c>
      <c r="Y306" s="99">
        <v>0</v>
      </c>
      <c r="DA306" s="63" t="s">
        <v>3091</v>
      </c>
    </row>
    <row r="307" spans="1:105" ht="12" customHeight="1" x14ac:dyDescent="0.25">
      <c r="A307" s="97" t="s">
        <v>124</v>
      </c>
      <c r="B307" s="99">
        <v>0</v>
      </c>
      <c r="C307" s="99">
        <v>0</v>
      </c>
      <c r="D307" s="99">
        <v>0</v>
      </c>
      <c r="E307" s="99">
        <v>0</v>
      </c>
      <c r="F307" s="99">
        <v>0</v>
      </c>
      <c r="G307" s="99">
        <v>0</v>
      </c>
      <c r="H307" s="99">
        <v>0</v>
      </c>
      <c r="I307" s="99">
        <v>0</v>
      </c>
      <c r="J307" s="99">
        <v>0</v>
      </c>
      <c r="K307" s="99">
        <v>0</v>
      </c>
      <c r="L307" s="99">
        <v>0</v>
      </c>
      <c r="M307" s="99">
        <v>0</v>
      </c>
      <c r="N307" s="99">
        <v>0</v>
      </c>
      <c r="O307" s="99">
        <v>0</v>
      </c>
      <c r="P307" s="99">
        <v>0</v>
      </c>
      <c r="Q307" s="99">
        <v>0</v>
      </c>
      <c r="R307" s="99">
        <v>0</v>
      </c>
      <c r="S307" s="99">
        <v>0</v>
      </c>
      <c r="T307" s="99">
        <v>0</v>
      </c>
      <c r="U307" s="99">
        <v>0</v>
      </c>
      <c r="V307" s="99">
        <v>0</v>
      </c>
      <c r="W307" s="99">
        <v>0</v>
      </c>
      <c r="X307" s="99">
        <v>0</v>
      </c>
      <c r="Y307" s="99">
        <v>0</v>
      </c>
      <c r="DA307" s="63" t="s">
        <v>3092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X308" s="99">
        <v>0</v>
      </c>
      <c r="Y308" s="99">
        <v>0</v>
      </c>
      <c r="DA308" s="63" t="s">
        <v>3093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X309" s="102">
        <v>0</v>
      </c>
      <c r="Y309" s="102">
        <v>0</v>
      </c>
      <c r="DA309" s="131" t="s">
        <v>3094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X310" s="105">
        <v>0</v>
      </c>
      <c r="Y310" s="105">
        <v>0</v>
      </c>
      <c r="DA310" s="132" t="s">
        <v>3095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X311" s="102">
        <v>0</v>
      </c>
      <c r="Y311" s="102">
        <v>0</v>
      </c>
      <c r="DA311" s="131" t="s">
        <v>3096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X312" s="105">
        <v>0</v>
      </c>
      <c r="Y312" s="105">
        <v>0</v>
      </c>
      <c r="DA312" s="132" t="s">
        <v>3097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X313" s="99">
        <v>0</v>
      </c>
      <c r="Y313" s="99">
        <v>0</v>
      </c>
      <c r="DA313" s="63" t="s">
        <v>3098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X314" s="99">
        <v>0</v>
      </c>
      <c r="Y314" s="99">
        <v>0</v>
      </c>
      <c r="DA314" s="63" t="s">
        <v>3099</v>
      </c>
    </row>
    <row r="315" spans="1:105" ht="12" customHeight="1" x14ac:dyDescent="0.25">
      <c r="A315" s="121" t="s">
        <v>54</v>
      </c>
      <c r="B315" s="123">
        <v>0</v>
      </c>
      <c r="C315" s="123">
        <v>0</v>
      </c>
      <c r="D315" s="123">
        <v>0</v>
      </c>
      <c r="E315" s="123">
        <v>0</v>
      </c>
      <c r="F315" s="123">
        <v>0</v>
      </c>
      <c r="G315" s="123">
        <v>0</v>
      </c>
      <c r="H315" s="123">
        <v>0</v>
      </c>
      <c r="I315" s="123">
        <v>0</v>
      </c>
      <c r="J315" s="123">
        <v>0</v>
      </c>
      <c r="K315" s="123">
        <v>0</v>
      </c>
      <c r="L315" s="123">
        <v>0</v>
      </c>
      <c r="M315" s="123">
        <v>0</v>
      </c>
      <c r="N315" s="123">
        <v>0</v>
      </c>
      <c r="O315" s="123">
        <v>0</v>
      </c>
      <c r="P315" s="123">
        <v>0</v>
      </c>
      <c r="Q315" s="123">
        <v>0</v>
      </c>
      <c r="R315" s="123">
        <v>0</v>
      </c>
      <c r="S315" s="123">
        <v>0</v>
      </c>
      <c r="T315" s="123">
        <v>0</v>
      </c>
      <c r="U315" s="123">
        <v>0</v>
      </c>
      <c r="V315" s="123">
        <v>0</v>
      </c>
      <c r="W315" s="123">
        <v>0</v>
      </c>
      <c r="X315" s="123">
        <v>0</v>
      </c>
      <c r="Y315" s="123">
        <v>0</v>
      </c>
      <c r="DA315" s="130" t="s">
        <v>3100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X316" s="99">
        <v>0</v>
      </c>
      <c r="Y316" s="99">
        <v>0</v>
      </c>
      <c r="DA316" s="63" t="s">
        <v>3101</v>
      </c>
    </row>
    <row r="317" spans="1:105" ht="12" customHeight="1" x14ac:dyDescent="0.25">
      <c r="A317" s="97" t="s">
        <v>50</v>
      </c>
      <c r="B317" s="99">
        <v>0</v>
      </c>
      <c r="C317" s="99">
        <v>0</v>
      </c>
      <c r="D317" s="99">
        <v>0</v>
      </c>
      <c r="E317" s="99">
        <v>0</v>
      </c>
      <c r="F317" s="99">
        <v>0</v>
      </c>
      <c r="G317" s="99">
        <v>0</v>
      </c>
      <c r="H317" s="99">
        <v>0</v>
      </c>
      <c r="I317" s="99">
        <v>0</v>
      </c>
      <c r="J317" s="99">
        <v>0</v>
      </c>
      <c r="K317" s="99">
        <v>0</v>
      </c>
      <c r="L317" s="99">
        <v>0</v>
      </c>
      <c r="M317" s="99">
        <v>0</v>
      </c>
      <c r="N317" s="99">
        <v>0</v>
      </c>
      <c r="O317" s="99">
        <v>0</v>
      </c>
      <c r="P317" s="99">
        <v>0</v>
      </c>
      <c r="Q317" s="99">
        <v>0</v>
      </c>
      <c r="R317" s="99">
        <v>0</v>
      </c>
      <c r="S317" s="99">
        <v>0</v>
      </c>
      <c r="T317" s="99">
        <v>0</v>
      </c>
      <c r="U317" s="99">
        <v>0</v>
      </c>
      <c r="V317" s="99">
        <v>0</v>
      </c>
      <c r="W317" s="99">
        <v>0</v>
      </c>
      <c r="X317" s="99">
        <v>0</v>
      </c>
      <c r="Y317" s="99">
        <v>0</v>
      </c>
      <c r="DA317" s="63" t="s">
        <v>3102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X318" s="110">
        <v>0</v>
      </c>
      <c r="Y318" s="110">
        <v>0</v>
      </c>
      <c r="DA318" s="60" t="s">
        <v>3103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0</v>
      </c>
      <c r="D322" s="117">
        <f t="shared" si="138"/>
        <v>0</v>
      </c>
      <c r="E322" s="117">
        <f t="shared" si="138"/>
        <v>0</v>
      </c>
      <c r="F322" s="117">
        <f t="shared" si="138"/>
        <v>0</v>
      </c>
      <c r="G322" s="117">
        <f t="shared" si="138"/>
        <v>0</v>
      </c>
      <c r="H322" s="117">
        <f t="shared" si="138"/>
        <v>0</v>
      </c>
      <c r="I322" s="117">
        <f t="shared" si="138"/>
        <v>0</v>
      </c>
      <c r="J322" s="117">
        <f t="shared" si="138"/>
        <v>0</v>
      </c>
      <c r="K322" s="117">
        <f t="shared" si="138"/>
        <v>0</v>
      </c>
      <c r="L322" s="117">
        <f t="shared" si="138"/>
        <v>0</v>
      </c>
      <c r="M322" s="117">
        <f t="shared" si="138"/>
        <v>0</v>
      </c>
      <c r="N322" s="117">
        <f t="shared" si="138"/>
        <v>0</v>
      </c>
      <c r="O322" s="117">
        <f t="shared" si="138"/>
        <v>0</v>
      </c>
      <c r="P322" s="117">
        <f t="shared" si="138"/>
        <v>0</v>
      </c>
      <c r="Q322" s="117">
        <f t="shared" si="138"/>
        <v>0</v>
      </c>
      <c r="R322" s="117">
        <f t="shared" ref="R322:V322" si="139">R323+R326+R328+R338</f>
        <v>0</v>
      </c>
      <c r="S322" s="117">
        <f t="shared" si="139"/>
        <v>0</v>
      </c>
      <c r="T322" s="117">
        <f t="shared" si="139"/>
        <v>0</v>
      </c>
      <c r="U322" s="117">
        <f t="shared" si="139"/>
        <v>0</v>
      </c>
      <c r="V322" s="117">
        <f t="shared" si="139"/>
        <v>0</v>
      </c>
      <c r="W322" s="117">
        <f t="shared" ref="W322:Y322" si="140">W323+W326+W328+W338</f>
        <v>0</v>
      </c>
      <c r="X322" s="117">
        <f t="shared" si="140"/>
        <v>0</v>
      </c>
      <c r="Y322" s="117">
        <f t="shared" si="140"/>
        <v>0</v>
      </c>
      <c r="DA322" s="129" t="s">
        <v>3252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0</v>
      </c>
      <c r="D323" s="122">
        <f t="shared" si="141"/>
        <v>0</v>
      </c>
      <c r="E323" s="122">
        <f t="shared" si="141"/>
        <v>0</v>
      </c>
      <c r="F323" s="122">
        <f t="shared" si="141"/>
        <v>0</v>
      </c>
      <c r="G323" s="122">
        <f t="shared" si="141"/>
        <v>0</v>
      </c>
      <c r="H323" s="122">
        <f t="shared" si="141"/>
        <v>0</v>
      </c>
      <c r="I323" s="122">
        <f t="shared" si="141"/>
        <v>0</v>
      </c>
      <c r="J323" s="122">
        <f t="shared" si="141"/>
        <v>0</v>
      </c>
      <c r="K323" s="122">
        <f t="shared" si="141"/>
        <v>0</v>
      </c>
      <c r="L323" s="122">
        <f t="shared" si="141"/>
        <v>0</v>
      </c>
      <c r="M323" s="122">
        <f t="shared" si="141"/>
        <v>0</v>
      </c>
      <c r="N323" s="122">
        <f t="shared" si="141"/>
        <v>0</v>
      </c>
      <c r="O323" s="122">
        <f t="shared" si="141"/>
        <v>0</v>
      </c>
      <c r="P323" s="122">
        <f t="shared" si="141"/>
        <v>0</v>
      </c>
      <c r="Q323" s="122">
        <f t="shared" si="141"/>
        <v>0</v>
      </c>
      <c r="R323" s="122">
        <f t="shared" ref="R323:V323" si="142">SUM(R324:R325)</f>
        <v>0</v>
      </c>
      <c r="S323" s="122">
        <f t="shared" si="142"/>
        <v>0</v>
      </c>
      <c r="T323" s="122">
        <f t="shared" si="142"/>
        <v>0</v>
      </c>
      <c r="U323" s="122">
        <f t="shared" si="142"/>
        <v>0</v>
      </c>
      <c r="V323" s="122">
        <f t="shared" si="142"/>
        <v>0</v>
      </c>
      <c r="W323" s="122">
        <f t="shared" ref="W323:Y323" si="143">SUM(W324:W325)</f>
        <v>0</v>
      </c>
      <c r="X323" s="122">
        <f t="shared" si="143"/>
        <v>0</v>
      </c>
      <c r="Y323" s="122">
        <f t="shared" si="143"/>
        <v>0</v>
      </c>
      <c r="DA323" s="130" t="s">
        <v>3253</v>
      </c>
    </row>
    <row r="324" spans="1:105" ht="12" customHeight="1" x14ac:dyDescent="0.25">
      <c r="A324" s="97" t="s">
        <v>51</v>
      </c>
      <c r="B324" s="98"/>
      <c r="C324" s="98">
        <v>0</v>
      </c>
      <c r="D324" s="98">
        <v>0</v>
      </c>
      <c r="E324" s="98">
        <v>0</v>
      </c>
      <c r="F324" s="98">
        <v>0</v>
      </c>
      <c r="G324" s="98">
        <v>0</v>
      </c>
      <c r="H324" s="98">
        <v>0</v>
      </c>
      <c r="I324" s="98">
        <v>0</v>
      </c>
      <c r="J324" s="98">
        <v>0</v>
      </c>
      <c r="K324" s="98">
        <v>0</v>
      </c>
      <c r="L324" s="98">
        <v>0</v>
      </c>
      <c r="M324" s="98">
        <v>0</v>
      </c>
      <c r="N324" s="98">
        <v>0</v>
      </c>
      <c r="O324" s="98">
        <v>0</v>
      </c>
      <c r="P324" s="98">
        <v>0</v>
      </c>
      <c r="Q324" s="98">
        <v>0</v>
      </c>
      <c r="R324" s="98">
        <v>0</v>
      </c>
      <c r="S324" s="98">
        <v>0</v>
      </c>
      <c r="T324" s="98">
        <v>0</v>
      </c>
      <c r="U324" s="98">
        <v>0</v>
      </c>
      <c r="V324" s="98">
        <v>0</v>
      </c>
      <c r="W324" s="98">
        <v>0</v>
      </c>
      <c r="X324" s="98">
        <v>0</v>
      </c>
      <c r="Y324" s="98">
        <v>0</v>
      </c>
      <c r="DA324" s="63" t="s">
        <v>3254</v>
      </c>
    </row>
    <row r="325" spans="1:105" ht="12" customHeight="1" x14ac:dyDescent="0.25">
      <c r="A325" s="97" t="s">
        <v>53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3255</v>
      </c>
    </row>
    <row r="326" spans="1:105" ht="12" customHeight="1" x14ac:dyDescent="0.25">
      <c r="A326" s="121" t="s">
        <v>92</v>
      </c>
      <c r="B326" s="122"/>
      <c r="C326" s="122">
        <f t="shared" ref="C326:Y326" si="144">C327</f>
        <v>0</v>
      </c>
      <c r="D326" s="122">
        <f t="shared" si="144"/>
        <v>0</v>
      </c>
      <c r="E326" s="122">
        <f t="shared" si="144"/>
        <v>0</v>
      </c>
      <c r="F326" s="122">
        <f t="shared" si="144"/>
        <v>0</v>
      </c>
      <c r="G326" s="122">
        <f t="shared" si="144"/>
        <v>0</v>
      </c>
      <c r="H326" s="122">
        <f t="shared" si="144"/>
        <v>0</v>
      </c>
      <c r="I326" s="122">
        <f t="shared" si="144"/>
        <v>0</v>
      </c>
      <c r="J326" s="122">
        <f t="shared" si="144"/>
        <v>0</v>
      </c>
      <c r="K326" s="122">
        <f t="shared" si="144"/>
        <v>0</v>
      </c>
      <c r="L326" s="122">
        <f t="shared" si="144"/>
        <v>0</v>
      </c>
      <c r="M326" s="122">
        <f t="shared" si="144"/>
        <v>0</v>
      </c>
      <c r="N326" s="122">
        <f t="shared" si="144"/>
        <v>0</v>
      </c>
      <c r="O326" s="122">
        <f t="shared" si="144"/>
        <v>0</v>
      </c>
      <c r="P326" s="122">
        <f t="shared" si="144"/>
        <v>0</v>
      </c>
      <c r="Q326" s="122">
        <f t="shared" si="144"/>
        <v>0</v>
      </c>
      <c r="R326" s="122">
        <f t="shared" si="144"/>
        <v>0</v>
      </c>
      <c r="S326" s="122">
        <f t="shared" si="144"/>
        <v>0</v>
      </c>
      <c r="T326" s="122">
        <f t="shared" si="144"/>
        <v>0</v>
      </c>
      <c r="U326" s="122">
        <f t="shared" si="144"/>
        <v>0</v>
      </c>
      <c r="V326" s="122">
        <f t="shared" si="144"/>
        <v>0</v>
      </c>
      <c r="W326" s="122">
        <f t="shared" si="144"/>
        <v>0</v>
      </c>
      <c r="X326" s="122">
        <f t="shared" si="144"/>
        <v>0</v>
      </c>
      <c r="Y326" s="122">
        <f t="shared" si="144"/>
        <v>0</v>
      </c>
      <c r="DA326" s="130" t="s">
        <v>3256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0</v>
      </c>
      <c r="E327" s="98">
        <v>0</v>
      </c>
      <c r="F327" s="98">
        <v>0</v>
      </c>
      <c r="G327" s="98">
        <v>0</v>
      </c>
      <c r="H327" s="98">
        <v>0</v>
      </c>
      <c r="I327" s="98">
        <v>0</v>
      </c>
      <c r="J327" s="98">
        <v>0</v>
      </c>
      <c r="K327" s="98">
        <v>0</v>
      </c>
      <c r="L327" s="98">
        <v>0</v>
      </c>
      <c r="M327" s="98">
        <v>0</v>
      </c>
      <c r="N327" s="98">
        <v>0</v>
      </c>
      <c r="O327" s="98">
        <v>0</v>
      </c>
      <c r="P327" s="98">
        <v>0</v>
      </c>
      <c r="Q327" s="98">
        <v>0</v>
      </c>
      <c r="R327" s="98">
        <v>0</v>
      </c>
      <c r="S327" s="98">
        <v>0</v>
      </c>
      <c r="T327" s="98">
        <v>0</v>
      </c>
      <c r="U327" s="98">
        <v>0</v>
      </c>
      <c r="V327" s="98">
        <v>0</v>
      </c>
      <c r="W327" s="98">
        <v>0</v>
      </c>
      <c r="X327" s="98">
        <v>0</v>
      </c>
      <c r="Y327" s="98">
        <v>0</v>
      </c>
      <c r="DA327" s="63" t="s">
        <v>3257</v>
      </c>
    </row>
    <row r="328" spans="1:105" ht="12" customHeight="1" x14ac:dyDescent="0.25">
      <c r="A328" s="121" t="s">
        <v>55</v>
      </c>
      <c r="B328" s="122"/>
      <c r="C328" s="122">
        <v>0</v>
      </c>
      <c r="D328" s="122">
        <v>0</v>
      </c>
      <c r="E328" s="122">
        <v>0</v>
      </c>
      <c r="F328" s="122">
        <v>0</v>
      </c>
      <c r="G328" s="122">
        <v>0</v>
      </c>
      <c r="H328" s="122">
        <v>0</v>
      </c>
      <c r="I328" s="122">
        <v>0</v>
      </c>
      <c r="J328" s="122">
        <v>0</v>
      </c>
      <c r="K328" s="122">
        <v>0</v>
      </c>
      <c r="L328" s="122">
        <v>0</v>
      </c>
      <c r="M328" s="122">
        <v>0</v>
      </c>
      <c r="N328" s="122">
        <v>0</v>
      </c>
      <c r="O328" s="122">
        <v>0</v>
      </c>
      <c r="P328" s="122">
        <v>0</v>
      </c>
      <c r="Q328" s="122">
        <v>0</v>
      </c>
      <c r="R328" s="122">
        <v>0</v>
      </c>
      <c r="S328" s="122">
        <v>0</v>
      </c>
      <c r="T328" s="122">
        <v>0</v>
      </c>
      <c r="U328" s="122">
        <v>0</v>
      </c>
      <c r="V328" s="122">
        <v>0</v>
      </c>
      <c r="W328" s="122">
        <v>0</v>
      </c>
      <c r="X328" s="122">
        <v>0</v>
      </c>
      <c r="Y328" s="122">
        <v>0</v>
      </c>
      <c r="DA328" s="130" t="s">
        <v>3258</v>
      </c>
    </row>
    <row r="329" spans="1:105" ht="12" customHeight="1" x14ac:dyDescent="0.25">
      <c r="A329" s="97" t="s">
        <v>143</v>
      </c>
      <c r="B329" s="98"/>
      <c r="C329" s="98">
        <v>0</v>
      </c>
      <c r="D329" s="98">
        <v>0</v>
      </c>
      <c r="E329" s="98">
        <v>0</v>
      </c>
      <c r="F329" s="98">
        <v>0</v>
      </c>
      <c r="G329" s="98">
        <v>0</v>
      </c>
      <c r="H329" s="98">
        <v>0</v>
      </c>
      <c r="I329" s="98">
        <v>0</v>
      </c>
      <c r="J329" s="98">
        <v>0</v>
      </c>
      <c r="K329" s="98">
        <v>0</v>
      </c>
      <c r="L329" s="98">
        <v>0</v>
      </c>
      <c r="M329" s="98">
        <v>0</v>
      </c>
      <c r="N329" s="98">
        <v>0</v>
      </c>
      <c r="O329" s="98">
        <v>0</v>
      </c>
      <c r="P329" s="98">
        <v>0</v>
      </c>
      <c r="Q329" s="98">
        <v>0</v>
      </c>
      <c r="R329" s="98">
        <v>0</v>
      </c>
      <c r="S329" s="98">
        <v>0</v>
      </c>
      <c r="T329" s="98">
        <v>0</v>
      </c>
      <c r="U329" s="98">
        <v>0</v>
      </c>
      <c r="V329" s="98">
        <v>0</v>
      </c>
      <c r="W329" s="98">
        <v>0</v>
      </c>
      <c r="X329" s="98">
        <v>0</v>
      </c>
      <c r="Y329" s="98">
        <v>0</v>
      </c>
      <c r="DA329" s="63" t="s">
        <v>3259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0</v>
      </c>
      <c r="E330" s="98">
        <v>0</v>
      </c>
      <c r="F330" s="98">
        <v>0</v>
      </c>
      <c r="G330" s="98">
        <v>0</v>
      </c>
      <c r="H330" s="98">
        <v>0</v>
      </c>
      <c r="I330" s="98">
        <v>0</v>
      </c>
      <c r="J330" s="98">
        <v>0</v>
      </c>
      <c r="K330" s="98">
        <v>0</v>
      </c>
      <c r="L330" s="98">
        <v>0</v>
      </c>
      <c r="M330" s="98">
        <v>0</v>
      </c>
      <c r="N330" s="98">
        <v>0</v>
      </c>
      <c r="O330" s="98">
        <v>0</v>
      </c>
      <c r="P330" s="98">
        <v>0</v>
      </c>
      <c r="Q330" s="98">
        <v>0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0</v>
      </c>
      <c r="X330" s="98">
        <v>0</v>
      </c>
      <c r="Y330" s="98">
        <v>0</v>
      </c>
      <c r="DA330" s="63" t="s">
        <v>3260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X331" s="98">
        <v>0</v>
      </c>
      <c r="Y331" s="98">
        <v>0</v>
      </c>
      <c r="DA331" s="63" t="s">
        <v>3261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X332" s="101">
        <v>0</v>
      </c>
      <c r="Y332" s="101">
        <v>0</v>
      </c>
      <c r="DA332" s="131" t="s">
        <v>3262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X333" s="104">
        <v>0</v>
      </c>
      <c r="Y333" s="104">
        <v>0</v>
      </c>
      <c r="DA333" s="132" t="s">
        <v>3263</v>
      </c>
    </row>
    <row r="334" spans="1:105" ht="12" customHeight="1" x14ac:dyDescent="0.25">
      <c r="A334" s="106" t="s">
        <v>122</v>
      </c>
      <c r="B334" s="101"/>
      <c r="C334" s="101">
        <v>0</v>
      </c>
      <c r="D334" s="101">
        <v>0</v>
      </c>
      <c r="E334" s="101">
        <v>0</v>
      </c>
      <c r="F334" s="101">
        <v>0</v>
      </c>
      <c r="G334" s="101">
        <v>0</v>
      </c>
      <c r="H334" s="101">
        <v>0</v>
      </c>
      <c r="I334" s="101">
        <v>0</v>
      </c>
      <c r="J334" s="101">
        <v>0</v>
      </c>
      <c r="K334" s="101">
        <v>0</v>
      </c>
      <c r="L334" s="101">
        <v>0</v>
      </c>
      <c r="M334" s="101">
        <v>0</v>
      </c>
      <c r="N334" s="101">
        <v>0</v>
      </c>
      <c r="O334" s="101">
        <v>0</v>
      </c>
      <c r="P334" s="101">
        <v>0</v>
      </c>
      <c r="Q334" s="101">
        <v>0</v>
      </c>
      <c r="R334" s="101">
        <v>0</v>
      </c>
      <c r="S334" s="101">
        <v>0</v>
      </c>
      <c r="T334" s="101">
        <v>0</v>
      </c>
      <c r="U334" s="101">
        <v>0</v>
      </c>
      <c r="V334" s="101">
        <v>0</v>
      </c>
      <c r="W334" s="101">
        <v>0</v>
      </c>
      <c r="X334" s="101">
        <v>0</v>
      </c>
      <c r="Y334" s="101">
        <v>0</v>
      </c>
      <c r="DA334" s="131" t="s">
        <v>3264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0</v>
      </c>
      <c r="L335" s="104">
        <v>0</v>
      </c>
      <c r="M335" s="104">
        <v>0</v>
      </c>
      <c r="N335" s="104">
        <v>0</v>
      </c>
      <c r="O335" s="104">
        <v>0</v>
      </c>
      <c r="P335" s="104">
        <v>0</v>
      </c>
      <c r="Q335" s="104">
        <v>0</v>
      </c>
      <c r="R335" s="104">
        <v>0</v>
      </c>
      <c r="S335" s="104">
        <v>0</v>
      </c>
      <c r="T335" s="104">
        <v>0</v>
      </c>
      <c r="U335" s="104">
        <v>0</v>
      </c>
      <c r="V335" s="104">
        <v>0</v>
      </c>
      <c r="W335" s="104">
        <v>0</v>
      </c>
      <c r="X335" s="104">
        <v>0</v>
      </c>
      <c r="Y335" s="104">
        <v>0</v>
      </c>
      <c r="DA335" s="132" t="s">
        <v>3265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0</v>
      </c>
      <c r="J336" s="98">
        <v>0</v>
      </c>
      <c r="K336" s="98">
        <v>0</v>
      </c>
      <c r="L336" s="98">
        <v>0</v>
      </c>
      <c r="M336" s="98">
        <v>0</v>
      </c>
      <c r="N336" s="98">
        <v>0</v>
      </c>
      <c r="O336" s="98">
        <v>0</v>
      </c>
      <c r="P336" s="98">
        <v>0</v>
      </c>
      <c r="Q336" s="98">
        <v>0</v>
      </c>
      <c r="R336" s="98">
        <v>0</v>
      </c>
      <c r="S336" s="98">
        <v>0</v>
      </c>
      <c r="T336" s="98">
        <v>0</v>
      </c>
      <c r="U336" s="98">
        <v>0</v>
      </c>
      <c r="V336" s="98">
        <v>0</v>
      </c>
      <c r="W336" s="98">
        <v>0</v>
      </c>
      <c r="X336" s="98">
        <v>0</v>
      </c>
      <c r="Y336" s="98">
        <v>0</v>
      </c>
      <c r="DA336" s="63" t="s">
        <v>3266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3267</v>
      </c>
    </row>
    <row r="338" spans="1:105" ht="12" customHeight="1" x14ac:dyDescent="0.25">
      <c r="A338" s="121" t="s">
        <v>54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X338" s="122">
        <v>0</v>
      </c>
      <c r="Y338" s="122">
        <v>0</v>
      </c>
      <c r="DA338" s="130" t="s">
        <v>3268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X339" s="98">
        <v>0</v>
      </c>
      <c r="Y339" s="98">
        <v>0</v>
      </c>
      <c r="DA339" s="63" t="s">
        <v>3269</v>
      </c>
    </row>
    <row r="340" spans="1:105" ht="12" customHeight="1" x14ac:dyDescent="0.25">
      <c r="A340" s="97" t="s">
        <v>50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X340" s="98">
        <v>0</v>
      </c>
      <c r="Y340" s="98">
        <v>0</v>
      </c>
      <c r="DA340" s="63" t="s">
        <v>3270</v>
      </c>
    </row>
    <row r="341" spans="1:105" ht="12" customHeight="1" x14ac:dyDescent="0.25">
      <c r="A341" s="109" t="s">
        <v>120</v>
      </c>
      <c r="B341" s="33"/>
      <c r="C341" s="33">
        <v>0</v>
      </c>
      <c r="D341" s="33">
        <v>0</v>
      </c>
      <c r="E341" s="33">
        <v>0</v>
      </c>
      <c r="F341" s="33">
        <v>0</v>
      </c>
      <c r="G341" s="33">
        <v>0</v>
      </c>
      <c r="H341" s="33">
        <v>0</v>
      </c>
      <c r="I341" s="33">
        <v>0</v>
      </c>
      <c r="J341" s="33">
        <v>0</v>
      </c>
      <c r="K341" s="33">
        <v>0</v>
      </c>
      <c r="L341" s="33">
        <v>0</v>
      </c>
      <c r="M341" s="33">
        <v>0</v>
      </c>
      <c r="N341" s="33">
        <v>0</v>
      </c>
      <c r="O341" s="33">
        <v>0</v>
      </c>
      <c r="P341" s="33">
        <v>0</v>
      </c>
      <c r="Q341" s="33">
        <v>0</v>
      </c>
      <c r="R341" s="33">
        <v>0</v>
      </c>
      <c r="S341" s="33">
        <v>0</v>
      </c>
      <c r="T341" s="33">
        <v>0</v>
      </c>
      <c r="U341" s="33">
        <v>0</v>
      </c>
      <c r="V341" s="33">
        <v>0</v>
      </c>
      <c r="W341" s="33">
        <v>0</v>
      </c>
      <c r="X341" s="33">
        <v>0</v>
      </c>
      <c r="Y341" s="33">
        <v>0</v>
      </c>
      <c r="DA341" s="60" t="s">
        <v>3271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0</v>
      </c>
      <c r="D343" s="117">
        <f t="shared" si="145"/>
        <v>0</v>
      </c>
      <c r="E343" s="117">
        <f t="shared" si="145"/>
        <v>0</v>
      </c>
      <c r="F343" s="117">
        <f t="shared" si="145"/>
        <v>0</v>
      </c>
      <c r="G343" s="117">
        <f t="shared" si="145"/>
        <v>0</v>
      </c>
      <c r="H343" s="117">
        <f t="shared" si="145"/>
        <v>0</v>
      </c>
      <c r="I343" s="117">
        <f t="shared" si="145"/>
        <v>0</v>
      </c>
      <c r="J343" s="117">
        <f t="shared" si="145"/>
        <v>0</v>
      </c>
      <c r="K343" s="117">
        <f t="shared" si="145"/>
        <v>0</v>
      </c>
      <c r="L343" s="117">
        <f t="shared" si="145"/>
        <v>0</v>
      </c>
      <c r="M343" s="117">
        <f t="shared" si="145"/>
        <v>0</v>
      </c>
      <c r="N343" s="117">
        <f t="shared" si="145"/>
        <v>0</v>
      </c>
      <c r="O343" s="117">
        <f t="shared" si="145"/>
        <v>0</v>
      </c>
      <c r="P343" s="117">
        <f t="shared" si="145"/>
        <v>0</v>
      </c>
      <c r="Q343" s="117">
        <f t="shared" si="145"/>
        <v>0</v>
      </c>
      <c r="R343" s="117">
        <f t="shared" ref="R343:V343" si="146">R344+R347+R349+R359</f>
        <v>0</v>
      </c>
      <c r="S343" s="117">
        <f t="shared" si="146"/>
        <v>0</v>
      </c>
      <c r="T343" s="117">
        <f t="shared" si="146"/>
        <v>0</v>
      </c>
      <c r="U343" s="117">
        <f t="shared" si="146"/>
        <v>0</v>
      </c>
      <c r="V343" s="117">
        <f t="shared" si="146"/>
        <v>0</v>
      </c>
      <c r="W343" s="117">
        <f t="shared" ref="W343:Y343" si="147">W344+W347+W349+W359</f>
        <v>0</v>
      </c>
      <c r="X343" s="117">
        <f t="shared" si="147"/>
        <v>0</v>
      </c>
      <c r="Y343" s="117">
        <f t="shared" si="147"/>
        <v>0</v>
      </c>
      <c r="DA343" s="129" t="s">
        <v>3420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0</v>
      </c>
      <c r="D344" s="122">
        <f t="shared" si="148"/>
        <v>0</v>
      </c>
      <c r="E344" s="122">
        <f t="shared" si="148"/>
        <v>0</v>
      </c>
      <c r="F344" s="122">
        <f t="shared" si="148"/>
        <v>0</v>
      </c>
      <c r="G344" s="122">
        <f t="shared" si="148"/>
        <v>0</v>
      </c>
      <c r="H344" s="122">
        <f t="shared" si="148"/>
        <v>0</v>
      </c>
      <c r="I344" s="122">
        <f t="shared" si="148"/>
        <v>0</v>
      </c>
      <c r="J344" s="122">
        <f t="shared" si="148"/>
        <v>0</v>
      </c>
      <c r="K344" s="122">
        <f t="shared" si="148"/>
        <v>0</v>
      </c>
      <c r="L344" s="122">
        <f t="shared" si="148"/>
        <v>0</v>
      </c>
      <c r="M344" s="122">
        <f t="shared" si="148"/>
        <v>0</v>
      </c>
      <c r="N344" s="122">
        <f t="shared" si="148"/>
        <v>0</v>
      </c>
      <c r="O344" s="122">
        <f t="shared" si="148"/>
        <v>0</v>
      </c>
      <c r="P344" s="122">
        <f t="shared" si="148"/>
        <v>0</v>
      </c>
      <c r="Q344" s="122">
        <f t="shared" si="148"/>
        <v>0</v>
      </c>
      <c r="R344" s="122">
        <f t="shared" ref="R344:V344" si="149">SUM(R345:R346)</f>
        <v>0</v>
      </c>
      <c r="S344" s="122">
        <f t="shared" si="149"/>
        <v>0</v>
      </c>
      <c r="T344" s="122">
        <f t="shared" si="149"/>
        <v>0</v>
      </c>
      <c r="U344" s="122">
        <f t="shared" si="149"/>
        <v>0</v>
      </c>
      <c r="V344" s="122">
        <f t="shared" si="149"/>
        <v>0</v>
      </c>
      <c r="W344" s="122">
        <f t="shared" ref="W344:Y344" si="150">SUM(W345:W346)</f>
        <v>0</v>
      </c>
      <c r="X344" s="122">
        <f t="shared" si="150"/>
        <v>0</v>
      </c>
      <c r="Y344" s="122">
        <f t="shared" si="150"/>
        <v>0</v>
      </c>
      <c r="DA344" s="130" t="s">
        <v>3421</v>
      </c>
    </row>
    <row r="345" spans="1:105" ht="12" customHeight="1" x14ac:dyDescent="0.25">
      <c r="A345" s="97" t="s">
        <v>51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3422</v>
      </c>
    </row>
    <row r="346" spans="1:105" ht="12" customHeight="1" x14ac:dyDescent="0.25">
      <c r="A346" s="97" t="s">
        <v>53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3423</v>
      </c>
    </row>
    <row r="347" spans="1:105" ht="12" customHeight="1" x14ac:dyDescent="0.25">
      <c r="A347" s="121" t="s">
        <v>92</v>
      </c>
      <c r="B347" s="122"/>
      <c r="C347" s="122">
        <f t="shared" ref="C347:Y347" si="151">C348</f>
        <v>0</v>
      </c>
      <c r="D347" s="122">
        <f t="shared" si="151"/>
        <v>0</v>
      </c>
      <c r="E347" s="122">
        <f t="shared" si="151"/>
        <v>0</v>
      </c>
      <c r="F347" s="122">
        <f t="shared" si="151"/>
        <v>0</v>
      </c>
      <c r="G347" s="122">
        <f t="shared" si="151"/>
        <v>0</v>
      </c>
      <c r="H347" s="122">
        <f t="shared" si="151"/>
        <v>0</v>
      </c>
      <c r="I347" s="122">
        <f t="shared" si="151"/>
        <v>0</v>
      </c>
      <c r="J347" s="122">
        <f t="shared" si="151"/>
        <v>0</v>
      </c>
      <c r="K347" s="122">
        <f t="shared" si="151"/>
        <v>0</v>
      </c>
      <c r="L347" s="122">
        <f t="shared" si="151"/>
        <v>0</v>
      </c>
      <c r="M347" s="122">
        <f t="shared" si="151"/>
        <v>0</v>
      </c>
      <c r="N347" s="122">
        <f t="shared" si="151"/>
        <v>0</v>
      </c>
      <c r="O347" s="122">
        <f t="shared" si="151"/>
        <v>0</v>
      </c>
      <c r="P347" s="122">
        <f t="shared" si="151"/>
        <v>0</v>
      </c>
      <c r="Q347" s="122">
        <f t="shared" si="151"/>
        <v>0</v>
      </c>
      <c r="R347" s="122">
        <f t="shared" si="151"/>
        <v>0</v>
      </c>
      <c r="S347" s="122">
        <f t="shared" si="151"/>
        <v>0</v>
      </c>
      <c r="T347" s="122">
        <f t="shared" si="151"/>
        <v>0</v>
      </c>
      <c r="U347" s="122">
        <f t="shared" si="151"/>
        <v>0</v>
      </c>
      <c r="V347" s="122">
        <f t="shared" si="151"/>
        <v>0</v>
      </c>
      <c r="W347" s="122">
        <f t="shared" si="151"/>
        <v>0</v>
      </c>
      <c r="X347" s="122">
        <f t="shared" si="151"/>
        <v>0</v>
      </c>
      <c r="Y347" s="122">
        <f t="shared" si="151"/>
        <v>0</v>
      </c>
      <c r="DA347" s="130" t="s">
        <v>3424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X348" s="98">
        <v>0</v>
      </c>
      <c r="Y348" s="98">
        <v>0</v>
      </c>
      <c r="DA348" s="63" t="s">
        <v>3425</v>
      </c>
    </row>
    <row r="349" spans="1:105" ht="12" customHeight="1" x14ac:dyDescent="0.25">
      <c r="A349" s="121" t="s">
        <v>55</v>
      </c>
      <c r="B349" s="122"/>
      <c r="C349" s="122">
        <v>0</v>
      </c>
      <c r="D349" s="122">
        <v>0</v>
      </c>
      <c r="E349" s="122">
        <v>0</v>
      </c>
      <c r="F349" s="122">
        <v>0</v>
      </c>
      <c r="G349" s="122">
        <v>0</v>
      </c>
      <c r="H349" s="122">
        <v>0</v>
      </c>
      <c r="I349" s="122">
        <v>0</v>
      </c>
      <c r="J349" s="122">
        <v>0</v>
      </c>
      <c r="K349" s="122">
        <v>0</v>
      </c>
      <c r="L349" s="122">
        <v>0</v>
      </c>
      <c r="M349" s="122">
        <v>0</v>
      </c>
      <c r="N349" s="122">
        <v>0</v>
      </c>
      <c r="O349" s="122">
        <v>0</v>
      </c>
      <c r="P349" s="122">
        <v>0</v>
      </c>
      <c r="Q349" s="122">
        <v>0</v>
      </c>
      <c r="R349" s="122">
        <v>0</v>
      </c>
      <c r="S349" s="122">
        <v>0</v>
      </c>
      <c r="T349" s="122">
        <v>0</v>
      </c>
      <c r="U349" s="122">
        <v>0</v>
      </c>
      <c r="V349" s="122">
        <v>0</v>
      </c>
      <c r="W349" s="122">
        <v>0</v>
      </c>
      <c r="X349" s="122">
        <v>0</v>
      </c>
      <c r="Y349" s="122">
        <v>0</v>
      </c>
      <c r="DA349" s="130" t="s">
        <v>3426</v>
      </c>
    </row>
    <row r="350" spans="1:105" ht="12" customHeight="1" x14ac:dyDescent="0.25">
      <c r="A350" s="97" t="s">
        <v>143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3427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0</v>
      </c>
      <c r="E351" s="98">
        <v>0</v>
      </c>
      <c r="F351" s="98">
        <v>0</v>
      </c>
      <c r="G351" s="98">
        <v>0</v>
      </c>
      <c r="H351" s="98">
        <v>0</v>
      </c>
      <c r="I351" s="98">
        <v>0</v>
      </c>
      <c r="J351" s="98">
        <v>0</v>
      </c>
      <c r="K351" s="98">
        <v>0</v>
      </c>
      <c r="L351" s="98">
        <v>0</v>
      </c>
      <c r="M351" s="98">
        <v>0</v>
      </c>
      <c r="N351" s="98">
        <v>0</v>
      </c>
      <c r="O351" s="98">
        <v>0</v>
      </c>
      <c r="P351" s="98">
        <v>0</v>
      </c>
      <c r="Q351" s="98">
        <v>0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0</v>
      </c>
      <c r="X351" s="98">
        <v>0</v>
      </c>
      <c r="Y351" s="98">
        <v>0</v>
      </c>
      <c r="DA351" s="63" t="s">
        <v>3428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3429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X353" s="101">
        <v>0</v>
      </c>
      <c r="Y353" s="101">
        <v>0</v>
      </c>
      <c r="DA353" s="131" t="s">
        <v>3430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X354" s="104">
        <v>0</v>
      </c>
      <c r="Y354" s="104">
        <v>0</v>
      </c>
      <c r="DA354" s="132" t="s">
        <v>3431</v>
      </c>
    </row>
    <row r="355" spans="1:105" ht="12" customHeight="1" x14ac:dyDescent="0.25">
      <c r="A355" s="106" t="s">
        <v>122</v>
      </c>
      <c r="B355" s="101"/>
      <c r="C355" s="101">
        <v>0</v>
      </c>
      <c r="D355" s="101">
        <v>0</v>
      </c>
      <c r="E355" s="101">
        <v>0</v>
      </c>
      <c r="F355" s="101">
        <v>0</v>
      </c>
      <c r="G355" s="101">
        <v>0</v>
      </c>
      <c r="H355" s="101">
        <v>0</v>
      </c>
      <c r="I355" s="101">
        <v>0</v>
      </c>
      <c r="J355" s="101">
        <v>0</v>
      </c>
      <c r="K355" s="101">
        <v>0</v>
      </c>
      <c r="L355" s="101">
        <v>0</v>
      </c>
      <c r="M355" s="101">
        <v>0</v>
      </c>
      <c r="N355" s="101">
        <v>0</v>
      </c>
      <c r="O355" s="101">
        <v>0</v>
      </c>
      <c r="P355" s="101">
        <v>0</v>
      </c>
      <c r="Q355" s="101">
        <v>0</v>
      </c>
      <c r="R355" s="101">
        <v>0</v>
      </c>
      <c r="S355" s="101">
        <v>0</v>
      </c>
      <c r="T355" s="101">
        <v>0</v>
      </c>
      <c r="U355" s="101">
        <v>0</v>
      </c>
      <c r="V355" s="101">
        <v>0</v>
      </c>
      <c r="W355" s="101">
        <v>0</v>
      </c>
      <c r="X355" s="101">
        <v>0</v>
      </c>
      <c r="Y355" s="101">
        <v>0</v>
      </c>
      <c r="DA355" s="131" t="s">
        <v>3432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0</v>
      </c>
      <c r="K356" s="104">
        <v>0</v>
      </c>
      <c r="L356" s="104">
        <v>0</v>
      </c>
      <c r="M356" s="104">
        <v>0</v>
      </c>
      <c r="N356" s="104">
        <v>0</v>
      </c>
      <c r="O356" s="104">
        <v>0</v>
      </c>
      <c r="P356" s="104">
        <v>0</v>
      </c>
      <c r="Q356" s="104">
        <v>0</v>
      </c>
      <c r="R356" s="104">
        <v>0</v>
      </c>
      <c r="S356" s="104">
        <v>0</v>
      </c>
      <c r="T356" s="104">
        <v>0</v>
      </c>
      <c r="U356" s="104">
        <v>0</v>
      </c>
      <c r="V356" s="104">
        <v>0</v>
      </c>
      <c r="W356" s="104">
        <v>0</v>
      </c>
      <c r="X356" s="104">
        <v>0</v>
      </c>
      <c r="Y356" s="104">
        <v>0</v>
      </c>
      <c r="DA356" s="132" t="s">
        <v>3433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X357" s="98">
        <v>0</v>
      </c>
      <c r="Y357" s="98">
        <v>0</v>
      </c>
      <c r="DA357" s="63" t="s">
        <v>3434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X358" s="98">
        <v>0</v>
      </c>
      <c r="Y358" s="98">
        <v>0</v>
      </c>
      <c r="DA358" s="63" t="s">
        <v>3435</v>
      </c>
    </row>
    <row r="359" spans="1:105" ht="12" customHeight="1" x14ac:dyDescent="0.25">
      <c r="A359" s="121" t="s">
        <v>54</v>
      </c>
      <c r="B359" s="122"/>
      <c r="C359" s="122">
        <v>0</v>
      </c>
      <c r="D359" s="122">
        <v>0</v>
      </c>
      <c r="E359" s="122">
        <v>0</v>
      </c>
      <c r="F359" s="122">
        <v>0</v>
      </c>
      <c r="G359" s="122">
        <v>0</v>
      </c>
      <c r="H359" s="122">
        <v>0</v>
      </c>
      <c r="I359" s="122">
        <v>0</v>
      </c>
      <c r="J359" s="122">
        <v>0</v>
      </c>
      <c r="K359" s="122">
        <v>0</v>
      </c>
      <c r="L359" s="122">
        <v>0</v>
      </c>
      <c r="M359" s="122">
        <v>0</v>
      </c>
      <c r="N359" s="122">
        <v>0</v>
      </c>
      <c r="O359" s="122">
        <v>0</v>
      </c>
      <c r="P359" s="122">
        <v>0</v>
      </c>
      <c r="Q359" s="122">
        <v>0</v>
      </c>
      <c r="R359" s="122">
        <v>0</v>
      </c>
      <c r="S359" s="122">
        <v>0</v>
      </c>
      <c r="T359" s="122">
        <v>0</v>
      </c>
      <c r="U359" s="122">
        <v>0</v>
      </c>
      <c r="V359" s="122">
        <v>0</v>
      </c>
      <c r="W359" s="122">
        <v>0</v>
      </c>
      <c r="X359" s="122">
        <v>0</v>
      </c>
      <c r="Y359" s="122">
        <v>0</v>
      </c>
      <c r="DA359" s="130" t="s">
        <v>3436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3437</v>
      </c>
    </row>
    <row r="361" spans="1:105" ht="12" customHeight="1" x14ac:dyDescent="0.25">
      <c r="A361" s="97" t="s">
        <v>50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3438</v>
      </c>
    </row>
    <row r="362" spans="1:105" ht="12" customHeight="1" x14ac:dyDescent="0.25">
      <c r="A362" s="109" t="s">
        <v>120</v>
      </c>
      <c r="B362" s="33"/>
      <c r="C362" s="33">
        <v>0</v>
      </c>
      <c r="D362" s="33">
        <v>0</v>
      </c>
      <c r="E362" s="33">
        <v>0</v>
      </c>
      <c r="F362" s="33">
        <v>0</v>
      </c>
      <c r="G362" s="33">
        <v>0</v>
      </c>
      <c r="H362" s="33">
        <v>0</v>
      </c>
      <c r="I362" s="33">
        <v>0</v>
      </c>
      <c r="J362" s="33">
        <v>0</v>
      </c>
      <c r="K362" s="33">
        <v>0</v>
      </c>
      <c r="L362" s="33">
        <v>0</v>
      </c>
      <c r="M362" s="33">
        <v>0</v>
      </c>
      <c r="N362" s="33">
        <v>0</v>
      </c>
      <c r="O362" s="33">
        <v>0</v>
      </c>
      <c r="P362" s="33">
        <v>0</v>
      </c>
      <c r="Q362" s="33">
        <v>0</v>
      </c>
      <c r="R362" s="33">
        <v>0</v>
      </c>
      <c r="S362" s="33">
        <v>0</v>
      </c>
      <c r="T362" s="33">
        <v>0</v>
      </c>
      <c r="U362" s="33">
        <v>0</v>
      </c>
      <c r="V362" s="33">
        <v>0</v>
      </c>
      <c r="W362" s="33">
        <v>0</v>
      </c>
      <c r="X362" s="33">
        <v>0</v>
      </c>
      <c r="Y362" s="33">
        <v>0</v>
      </c>
      <c r="DA362" s="60" t="s">
        <v>3439</v>
      </c>
    </row>
    <row r="364" spans="1:105" ht="12" customHeight="1" x14ac:dyDescent="0.25">
      <c r="A364" s="116" t="s">
        <v>163</v>
      </c>
      <c r="B364" s="119"/>
      <c r="C364" s="119" t="str">
        <f t="shared" ref="C364:Q364" si="152">IF(C343=0,"",C343/C322)</f>
        <v/>
      </c>
      <c r="D364" s="119" t="str">
        <f t="shared" si="152"/>
        <v/>
      </c>
      <c r="E364" s="119" t="str">
        <f t="shared" si="152"/>
        <v/>
      </c>
      <c r="F364" s="119" t="str">
        <f t="shared" si="152"/>
        <v/>
      </c>
      <c r="G364" s="119" t="str">
        <f t="shared" si="152"/>
        <v/>
      </c>
      <c r="H364" s="119" t="str">
        <f t="shared" si="152"/>
        <v/>
      </c>
      <c r="I364" s="119" t="str">
        <f t="shared" si="152"/>
        <v/>
      </c>
      <c r="J364" s="119" t="str">
        <f t="shared" si="152"/>
        <v/>
      </c>
      <c r="K364" s="119" t="str">
        <f t="shared" si="152"/>
        <v/>
      </c>
      <c r="L364" s="119" t="str">
        <f t="shared" si="152"/>
        <v/>
      </c>
      <c r="M364" s="119" t="str">
        <f t="shared" si="152"/>
        <v/>
      </c>
      <c r="N364" s="119" t="str">
        <f t="shared" si="152"/>
        <v/>
      </c>
      <c r="O364" s="119" t="str">
        <f t="shared" si="152"/>
        <v/>
      </c>
      <c r="P364" s="119" t="str">
        <f t="shared" si="152"/>
        <v/>
      </c>
      <c r="Q364" s="119" t="str">
        <f t="shared" si="152"/>
        <v/>
      </c>
      <c r="R364" s="119" t="str">
        <f t="shared" ref="R364:V364" si="153">IF(R343=0,"",R343/R322)</f>
        <v/>
      </c>
      <c r="S364" s="119" t="str">
        <f t="shared" si="153"/>
        <v/>
      </c>
      <c r="T364" s="119" t="str">
        <f t="shared" si="153"/>
        <v/>
      </c>
      <c r="U364" s="119" t="str">
        <f t="shared" si="153"/>
        <v/>
      </c>
      <c r="V364" s="119" t="str">
        <f t="shared" si="153"/>
        <v/>
      </c>
      <c r="W364" s="119" t="str">
        <f t="shared" ref="W364:Y364" si="154">IF(W343=0,"",W343/W322)</f>
        <v/>
      </c>
      <c r="X364" s="119" t="str">
        <f t="shared" si="154"/>
        <v/>
      </c>
      <c r="Y364" s="119" t="str">
        <f t="shared" si="154"/>
        <v/>
      </c>
      <c r="DA364" s="129" t="s">
        <v>3588</v>
      </c>
    </row>
    <row r="365" spans="1:105" ht="12" customHeight="1" x14ac:dyDescent="0.25">
      <c r="A365" s="121" t="s">
        <v>57</v>
      </c>
      <c r="B365" s="124"/>
      <c r="C365" s="124" t="str">
        <f t="shared" ref="C365:Q365" si="155">IF(C344=0,"",C344/C323)</f>
        <v/>
      </c>
      <c r="D365" s="124" t="str">
        <f t="shared" si="155"/>
        <v/>
      </c>
      <c r="E365" s="124" t="str">
        <f t="shared" si="155"/>
        <v/>
      </c>
      <c r="F365" s="124" t="str">
        <f t="shared" si="155"/>
        <v/>
      </c>
      <c r="G365" s="124" t="str">
        <f t="shared" si="155"/>
        <v/>
      </c>
      <c r="H365" s="124" t="str">
        <f t="shared" si="155"/>
        <v/>
      </c>
      <c r="I365" s="124" t="str">
        <f t="shared" si="155"/>
        <v/>
      </c>
      <c r="J365" s="124" t="str">
        <f t="shared" si="155"/>
        <v/>
      </c>
      <c r="K365" s="124" t="str">
        <f t="shared" si="155"/>
        <v/>
      </c>
      <c r="L365" s="124" t="str">
        <f t="shared" si="155"/>
        <v/>
      </c>
      <c r="M365" s="124" t="str">
        <f t="shared" si="155"/>
        <v/>
      </c>
      <c r="N365" s="124" t="str">
        <f t="shared" si="155"/>
        <v/>
      </c>
      <c r="O365" s="124" t="str">
        <f t="shared" si="155"/>
        <v/>
      </c>
      <c r="P365" s="124" t="str">
        <f t="shared" si="155"/>
        <v/>
      </c>
      <c r="Q365" s="124" t="str">
        <f t="shared" si="155"/>
        <v/>
      </c>
      <c r="R365" s="124" t="str">
        <f t="shared" ref="R365:V365" si="156">IF(R344=0,"",R344/R323)</f>
        <v/>
      </c>
      <c r="S365" s="124" t="str">
        <f t="shared" si="156"/>
        <v/>
      </c>
      <c r="T365" s="124" t="str">
        <f t="shared" si="156"/>
        <v/>
      </c>
      <c r="U365" s="124" t="str">
        <f t="shared" si="156"/>
        <v/>
      </c>
      <c r="V365" s="124" t="str">
        <f t="shared" si="156"/>
        <v/>
      </c>
      <c r="W365" s="124" t="str">
        <f t="shared" ref="W365:Y365" si="157">IF(W344=0,"",W344/W323)</f>
        <v/>
      </c>
      <c r="X365" s="124" t="str">
        <f t="shared" si="157"/>
        <v/>
      </c>
      <c r="Y365" s="124" t="str">
        <f t="shared" si="157"/>
        <v/>
      </c>
      <c r="DA365" s="130" t="s">
        <v>3589</v>
      </c>
    </row>
    <row r="366" spans="1:105" ht="12" customHeight="1" x14ac:dyDescent="0.25">
      <c r="A366" s="97" t="s">
        <v>51</v>
      </c>
      <c r="B366" s="111"/>
      <c r="C366" s="111" t="str">
        <f t="shared" ref="C366:Q366" si="158">IF(C345=0,"",C345/C324)</f>
        <v/>
      </c>
      <c r="D366" s="111" t="str">
        <f t="shared" si="158"/>
        <v/>
      </c>
      <c r="E366" s="111" t="str">
        <f t="shared" si="158"/>
        <v/>
      </c>
      <c r="F366" s="111" t="str">
        <f t="shared" si="158"/>
        <v/>
      </c>
      <c r="G366" s="111" t="str">
        <f t="shared" si="158"/>
        <v/>
      </c>
      <c r="H366" s="111" t="str">
        <f t="shared" si="158"/>
        <v/>
      </c>
      <c r="I366" s="111" t="str">
        <f t="shared" si="158"/>
        <v/>
      </c>
      <c r="J366" s="111" t="str">
        <f t="shared" si="158"/>
        <v/>
      </c>
      <c r="K366" s="111" t="str">
        <f t="shared" si="158"/>
        <v/>
      </c>
      <c r="L366" s="111" t="str">
        <f t="shared" si="158"/>
        <v/>
      </c>
      <c r="M366" s="111" t="str">
        <f t="shared" si="158"/>
        <v/>
      </c>
      <c r="N366" s="111" t="str">
        <f t="shared" si="158"/>
        <v/>
      </c>
      <c r="O366" s="111" t="str">
        <f t="shared" si="158"/>
        <v/>
      </c>
      <c r="P366" s="111" t="str">
        <f t="shared" si="158"/>
        <v/>
      </c>
      <c r="Q366" s="111" t="str">
        <f t="shared" si="158"/>
        <v/>
      </c>
      <c r="R366" s="111" t="str">
        <f t="shared" ref="R366:V366" si="159">IF(R345=0,"",R345/R324)</f>
        <v/>
      </c>
      <c r="S366" s="111" t="str">
        <f t="shared" si="159"/>
        <v/>
      </c>
      <c r="T366" s="111" t="str">
        <f t="shared" si="159"/>
        <v/>
      </c>
      <c r="U366" s="111" t="str">
        <f t="shared" si="159"/>
        <v/>
      </c>
      <c r="V366" s="111" t="str">
        <f t="shared" si="159"/>
        <v/>
      </c>
      <c r="W366" s="111" t="str">
        <f t="shared" ref="W366:Y366" si="160">IF(W345=0,"",W345/W324)</f>
        <v/>
      </c>
      <c r="X366" s="111" t="str">
        <f t="shared" si="160"/>
        <v/>
      </c>
      <c r="Y366" s="111" t="str">
        <f t="shared" si="160"/>
        <v/>
      </c>
      <c r="DA366" s="63" t="s">
        <v>3590</v>
      </c>
    </row>
    <row r="367" spans="1:105" ht="12" customHeight="1" x14ac:dyDescent="0.25">
      <c r="A367" s="97" t="s">
        <v>53</v>
      </c>
      <c r="B367" s="111"/>
      <c r="C367" s="111" t="str">
        <f t="shared" ref="C367:Q367" si="161">IF(C346=0,"",C346/C325)</f>
        <v/>
      </c>
      <c r="D367" s="111" t="str">
        <f t="shared" si="161"/>
        <v/>
      </c>
      <c r="E367" s="111" t="str">
        <f t="shared" si="161"/>
        <v/>
      </c>
      <c r="F367" s="111" t="str">
        <f t="shared" si="161"/>
        <v/>
      </c>
      <c r="G367" s="111" t="str">
        <f t="shared" si="161"/>
        <v/>
      </c>
      <c r="H367" s="111" t="str">
        <f t="shared" si="161"/>
        <v/>
      </c>
      <c r="I367" s="111" t="str">
        <f t="shared" si="161"/>
        <v/>
      </c>
      <c r="J367" s="111" t="str">
        <f t="shared" si="161"/>
        <v/>
      </c>
      <c r="K367" s="111" t="str">
        <f t="shared" si="161"/>
        <v/>
      </c>
      <c r="L367" s="111" t="str">
        <f t="shared" si="161"/>
        <v/>
      </c>
      <c r="M367" s="111" t="str">
        <f t="shared" si="161"/>
        <v/>
      </c>
      <c r="N367" s="111" t="str">
        <f t="shared" si="161"/>
        <v/>
      </c>
      <c r="O367" s="111" t="str">
        <f t="shared" si="161"/>
        <v/>
      </c>
      <c r="P367" s="111" t="str">
        <f t="shared" si="161"/>
        <v/>
      </c>
      <c r="Q367" s="111" t="str">
        <f t="shared" si="161"/>
        <v/>
      </c>
      <c r="R367" s="111" t="str">
        <f t="shared" ref="R367:V367" si="162">IF(R346=0,"",R346/R325)</f>
        <v/>
      </c>
      <c r="S367" s="111" t="str">
        <f t="shared" si="162"/>
        <v/>
      </c>
      <c r="T367" s="111" t="str">
        <f t="shared" si="162"/>
        <v/>
      </c>
      <c r="U367" s="111" t="str">
        <f t="shared" si="162"/>
        <v/>
      </c>
      <c r="V367" s="111" t="str">
        <f t="shared" si="162"/>
        <v/>
      </c>
      <c r="W367" s="111" t="str">
        <f t="shared" ref="W367:Y367" si="163">IF(W346=0,"",W346/W325)</f>
        <v/>
      </c>
      <c r="X367" s="111" t="str">
        <f t="shared" si="163"/>
        <v/>
      </c>
      <c r="Y367" s="111" t="str">
        <f t="shared" si="163"/>
        <v/>
      </c>
      <c r="DA367" s="63" t="s">
        <v>3591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 t="str">
        <f t="shared" si="164"/>
        <v/>
      </c>
      <c r="E368" s="124" t="str">
        <f t="shared" si="164"/>
        <v/>
      </c>
      <c r="F368" s="124" t="str">
        <f t="shared" si="164"/>
        <v/>
      </c>
      <c r="G368" s="124" t="str">
        <f t="shared" si="164"/>
        <v/>
      </c>
      <c r="H368" s="124" t="str">
        <f t="shared" si="164"/>
        <v/>
      </c>
      <c r="I368" s="124" t="str">
        <f t="shared" si="164"/>
        <v/>
      </c>
      <c r="J368" s="124" t="str">
        <f t="shared" si="164"/>
        <v/>
      </c>
      <c r="K368" s="124" t="str">
        <f t="shared" si="164"/>
        <v/>
      </c>
      <c r="L368" s="124" t="str">
        <f t="shared" si="164"/>
        <v/>
      </c>
      <c r="M368" s="124" t="str">
        <f t="shared" si="164"/>
        <v/>
      </c>
      <c r="N368" s="124" t="str">
        <f t="shared" si="164"/>
        <v/>
      </c>
      <c r="O368" s="124" t="str">
        <f t="shared" si="164"/>
        <v/>
      </c>
      <c r="P368" s="124" t="str">
        <f t="shared" si="164"/>
        <v/>
      </c>
      <c r="Q368" s="124" t="str">
        <f t="shared" si="164"/>
        <v/>
      </c>
      <c r="R368" s="124" t="str">
        <f t="shared" ref="R368:V368" si="165">IF(R347=0,"",R347/R326)</f>
        <v/>
      </c>
      <c r="S368" s="124" t="str">
        <f t="shared" si="165"/>
        <v/>
      </c>
      <c r="T368" s="124" t="str">
        <f t="shared" si="165"/>
        <v/>
      </c>
      <c r="U368" s="124" t="str">
        <f t="shared" si="165"/>
        <v/>
      </c>
      <c r="V368" s="124" t="str">
        <f t="shared" si="165"/>
        <v/>
      </c>
      <c r="W368" s="124" t="str">
        <f t="shared" ref="W368:Y368" si="166">IF(W347=0,"",W347/W326)</f>
        <v/>
      </c>
      <c r="X368" s="124" t="str">
        <f t="shared" si="166"/>
        <v/>
      </c>
      <c r="Y368" s="124" t="str">
        <f t="shared" si="166"/>
        <v/>
      </c>
      <c r="DA368" s="130" t="s">
        <v>3592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 t="str">
        <f t="shared" si="167"/>
        <v/>
      </c>
      <c r="E369" s="111" t="str">
        <f t="shared" si="167"/>
        <v/>
      </c>
      <c r="F369" s="111" t="str">
        <f t="shared" si="167"/>
        <v/>
      </c>
      <c r="G369" s="111" t="str">
        <f t="shared" si="167"/>
        <v/>
      </c>
      <c r="H369" s="111" t="str">
        <f t="shared" si="167"/>
        <v/>
      </c>
      <c r="I369" s="111" t="str">
        <f t="shared" si="167"/>
        <v/>
      </c>
      <c r="J369" s="111" t="str">
        <f t="shared" si="167"/>
        <v/>
      </c>
      <c r="K369" s="111" t="str">
        <f t="shared" si="167"/>
        <v/>
      </c>
      <c r="L369" s="111" t="str">
        <f t="shared" si="167"/>
        <v/>
      </c>
      <c r="M369" s="111" t="str">
        <f t="shared" si="167"/>
        <v/>
      </c>
      <c r="N369" s="111" t="str">
        <f t="shared" si="167"/>
        <v/>
      </c>
      <c r="O369" s="111" t="str">
        <f t="shared" si="167"/>
        <v/>
      </c>
      <c r="P369" s="111" t="str">
        <f t="shared" si="167"/>
        <v/>
      </c>
      <c r="Q369" s="111" t="str">
        <f t="shared" si="167"/>
        <v/>
      </c>
      <c r="R369" s="111" t="str">
        <f t="shared" ref="R369:V369" si="168">IF(R348=0,"",R348/R327)</f>
        <v/>
      </c>
      <c r="S369" s="111" t="str">
        <f t="shared" si="168"/>
        <v/>
      </c>
      <c r="T369" s="111" t="str">
        <f t="shared" si="168"/>
        <v/>
      </c>
      <c r="U369" s="111" t="str">
        <f t="shared" si="168"/>
        <v/>
      </c>
      <c r="V369" s="111" t="str">
        <f t="shared" si="168"/>
        <v/>
      </c>
      <c r="W369" s="111" t="str">
        <f t="shared" ref="W369:Y369" si="169">IF(W348=0,"",W348/W327)</f>
        <v/>
      </c>
      <c r="X369" s="111" t="str">
        <f t="shared" si="169"/>
        <v/>
      </c>
      <c r="Y369" s="111" t="str">
        <f t="shared" si="169"/>
        <v/>
      </c>
      <c r="DA369" s="63" t="s">
        <v>3593</v>
      </c>
    </row>
    <row r="370" spans="1:105" ht="12" customHeight="1" x14ac:dyDescent="0.25">
      <c r="A370" s="121" t="s">
        <v>55</v>
      </c>
      <c r="B370" s="124"/>
      <c r="C370" s="124" t="str">
        <f t="shared" ref="C370:Q370" si="170">IF(C349=0,"",C349/C328)</f>
        <v/>
      </c>
      <c r="D370" s="124" t="str">
        <f t="shared" si="170"/>
        <v/>
      </c>
      <c r="E370" s="124" t="str">
        <f t="shared" si="170"/>
        <v/>
      </c>
      <c r="F370" s="124" t="str">
        <f t="shared" si="170"/>
        <v/>
      </c>
      <c r="G370" s="124" t="str">
        <f t="shared" si="170"/>
        <v/>
      </c>
      <c r="H370" s="124" t="str">
        <f t="shared" si="170"/>
        <v/>
      </c>
      <c r="I370" s="124" t="str">
        <f t="shared" si="170"/>
        <v/>
      </c>
      <c r="J370" s="124" t="str">
        <f t="shared" si="170"/>
        <v/>
      </c>
      <c r="K370" s="124" t="str">
        <f t="shared" si="170"/>
        <v/>
      </c>
      <c r="L370" s="124" t="str">
        <f t="shared" si="170"/>
        <v/>
      </c>
      <c r="M370" s="124" t="str">
        <f t="shared" si="170"/>
        <v/>
      </c>
      <c r="N370" s="124" t="str">
        <f t="shared" si="170"/>
        <v/>
      </c>
      <c r="O370" s="124" t="str">
        <f t="shared" si="170"/>
        <v/>
      </c>
      <c r="P370" s="124" t="str">
        <f t="shared" si="170"/>
        <v/>
      </c>
      <c r="Q370" s="124" t="str">
        <f t="shared" si="170"/>
        <v/>
      </c>
      <c r="R370" s="124" t="str">
        <f t="shared" ref="R370:V370" si="171">IF(R349=0,"",R349/R328)</f>
        <v/>
      </c>
      <c r="S370" s="124" t="str">
        <f t="shared" si="171"/>
        <v/>
      </c>
      <c r="T370" s="124" t="str">
        <f t="shared" si="171"/>
        <v/>
      </c>
      <c r="U370" s="124" t="str">
        <f t="shared" si="171"/>
        <v/>
      </c>
      <c r="V370" s="124" t="str">
        <f t="shared" si="171"/>
        <v/>
      </c>
      <c r="W370" s="124" t="str">
        <f t="shared" ref="W370:Y370" si="172">IF(W349=0,"",W349/W328)</f>
        <v/>
      </c>
      <c r="X370" s="124" t="str">
        <f t="shared" si="172"/>
        <v/>
      </c>
      <c r="Y370" s="124" t="str">
        <f t="shared" si="172"/>
        <v/>
      </c>
      <c r="DA370" s="130" t="s">
        <v>3594</v>
      </c>
    </row>
    <row r="371" spans="1:105" ht="12" customHeight="1" x14ac:dyDescent="0.25">
      <c r="A371" s="97" t="s">
        <v>143</v>
      </c>
      <c r="B371" s="111"/>
      <c r="C371" s="111" t="str">
        <f t="shared" ref="C371:Q371" si="173">IF(C350=0,"",C350/C329)</f>
        <v/>
      </c>
      <c r="D371" s="111" t="str">
        <f t="shared" si="173"/>
        <v/>
      </c>
      <c r="E371" s="111" t="str">
        <f t="shared" si="173"/>
        <v/>
      </c>
      <c r="F371" s="111" t="str">
        <f t="shared" si="173"/>
        <v/>
      </c>
      <c r="G371" s="111" t="str">
        <f t="shared" si="173"/>
        <v/>
      </c>
      <c r="H371" s="111" t="str">
        <f t="shared" si="173"/>
        <v/>
      </c>
      <c r="I371" s="111" t="str">
        <f t="shared" si="173"/>
        <v/>
      </c>
      <c r="J371" s="111" t="str">
        <f t="shared" si="173"/>
        <v/>
      </c>
      <c r="K371" s="111" t="str">
        <f t="shared" si="173"/>
        <v/>
      </c>
      <c r="L371" s="111" t="str">
        <f t="shared" si="173"/>
        <v/>
      </c>
      <c r="M371" s="111" t="str">
        <f t="shared" si="173"/>
        <v/>
      </c>
      <c r="N371" s="111" t="str">
        <f t="shared" si="173"/>
        <v/>
      </c>
      <c r="O371" s="111" t="str">
        <f t="shared" si="173"/>
        <v/>
      </c>
      <c r="P371" s="111" t="str">
        <f t="shared" si="173"/>
        <v/>
      </c>
      <c r="Q371" s="111" t="str">
        <f t="shared" si="173"/>
        <v/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 t="str">
        <f t="shared" si="174"/>
        <v/>
      </c>
      <c r="V371" s="111" t="str">
        <f t="shared" si="174"/>
        <v/>
      </c>
      <c r="W371" s="111" t="str">
        <f t="shared" ref="W371:Y371" si="175">IF(W350=0,"",W350/W329)</f>
        <v/>
      </c>
      <c r="X371" s="111" t="str">
        <f t="shared" si="175"/>
        <v/>
      </c>
      <c r="Y371" s="111" t="str">
        <f t="shared" si="175"/>
        <v/>
      </c>
      <c r="DA371" s="63" t="s">
        <v>3595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 t="str">
        <f t="shared" si="176"/>
        <v/>
      </c>
      <c r="E372" s="111" t="str">
        <f t="shared" si="176"/>
        <v/>
      </c>
      <c r="F372" s="111" t="str">
        <f t="shared" si="176"/>
        <v/>
      </c>
      <c r="G372" s="111" t="str">
        <f t="shared" si="176"/>
        <v/>
      </c>
      <c r="H372" s="111" t="str">
        <f t="shared" si="176"/>
        <v/>
      </c>
      <c r="I372" s="111" t="str">
        <f t="shared" si="176"/>
        <v/>
      </c>
      <c r="J372" s="111" t="str">
        <f t="shared" si="176"/>
        <v/>
      </c>
      <c r="K372" s="111" t="str">
        <f t="shared" si="176"/>
        <v/>
      </c>
      <c r="L372" s="111" t="str">
        <f t="shared" si="176"/>
        <v/>
      </c>
      <c r="M372" s="111" t="str">
        <f t="shared" si="176"/>
        <v/>
      </c>
      <c r="N372" s="111" t="str">
        <f t="shared" si="176"/>
        <v/>
      </c>
      <c r="O372" s="111" t="str">
        <f t="shared" si="176"/>
        <v/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 t="str">
        <f t="shared" ref="W372:Y372" si="178">IF(W351=0,"",W351/W330)</f>
        <v/>
      </c>
      <c r="X372" s="111" t="str">
        <f t="shared" si="178"/>
        <v/>
      </c>
      <c r="Y372" s="111" t="str">
        <f t="shared" si="178"/>
        <v/>
      </c>
      <c r="DA372" s="63" t="s">
        <v>3596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:Y373" si="181">IF(W352=0,"",W352/W331)</f>
        <v/>
      </c>
      <c r="X373" s="111" t="str">
        <f t="shared" si="181"/>
        <v/>
      </c>
      <c r="Y373" s="111" t="str">
        <f t="shared" si="181"/>
        <v/>
      </c>
      <c r="DA373" s="63" t="s">
        <v>3597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:Y374" si="184">IF(W353=0,"",W353/W332)</f>
        <v/>
      </c>
      <c r="X374" s="112" t="str">
        <f t="shared" si="184"/>
        <v/>
      </c>
      <c r="Y374" s="112" t="str">
        <f t="shared" si="184"/>
        <v/>
      </c>
      <c r="DA374" s="131" t="s">
        <v>3598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:Y375" si="187">IF(W354=0,"",W354/W333)</f>
        <v/>
      </c>
      <c r="X375" s="113" t="str">
        <f t="shared" si="187"/>
        <v/>
      </c>
      <c r="Y375" s="113" t="str">
        <f t="shared" si="187"/>
        <v/>
      </c>
      <c r="DA375" s="132" t="s">
        <v>3599</v>
      </c>
    </row>
    <row r="376" spans="1:105" ht="12" customHeight="1" x14ac:dyDescent="0.25">
      <c r="A376" s="106" t="s">
        <v>122</v>
      </c>
      <c r="B376" s="112"/>
      <c r="C376" s="112" t="str">
        <f t="shared" ref="C376:Q376" si="188">IF(C355=0,"",C355/C334)</f>
        <v/>
      </c>
      <c r="D376" s="112" t="str">
        <f t="shared" si="188"/>
        <v/>
      </c>
      <c r="E376" s="112" t="str">
        <f t="shared" si="188"/>
        <v/>
      </c>
      <c r="F376" s="112" t="str">
        <f t="shared" si="188"/>
        <v/>
      </c>
      <c r="G376" s="112" t="str">
        <f t="shared" si="188"/>
        <v/>
      </c>
      <c r="H376" s="112" t="str">
        <f t="shared" si="188"/>
        <v/>
      </c>
      <c r="I376" s="112" t="str">
        <f t="shared" si="188"/>
        <v/>
      </c>
      <c r="J376" s="112" t="str">
        <f t="shared" si="188"/>
        <v/>
      </c>
      <c r="K376" s="112" t="str">
        <f t="shared" si="188"/>
        <v/>
      </c>
      <c r="L376" s="112" t="str">
        <f t="shared" si="188"/>
        <v/>
      </c>
      <c r="M376" s="112" t="str">
        <f t="shared" si="188"/>
        <v/>
      </c>
      <c r="N376" s="112" t="str">
        <f t="shared" si="188"/>
        <v/>
      </c>
      <c r="O376" s="112" t="str">
        <f t="shared" si="188"/>
        <v/>
      </c>
      <c r="P376" s="112" t="str">
        <f t="shared" si="188"/>
        <v/>
      </c>
      <c r="Q376" s="112" t="str">
        <f t="shared" si="188"/>
        <v/>
      </c>
      <c r="R376" s="112" t="str">
        <f t="shared" ref="R376:V376" si="189">IF(R355=0,"",R355/R334)</f>
        <v/>
      </c>
      <c r="S376" s="112" t="str">
        <f t="shared" si="189"/>
        <v/>
      </c>
      <c r="T376" s="112" t="str">
        <f t="shared" si="189"/>
        <v/>
      </c>
      <c r="U376" s="112" t="str">
        <f t="shared" si="189"/>
        <v/>
      </c>
      <c r="V376" s="112" t="str">
        <f t="shared" si="189"/>
        <v/>
      </c>
      <c r="W376" s="112" t="str">
        <f t="shared" ref="W376:Y376" si="190">IF(W355=0,"",W355/W334)</f>
        <v/>
      </c>
      <c r="X376" s="112" t="str">
        <f t="shared" si="190"/>
        <v/>
      </c>
      <c r="Y376" s="112" t="str">
        <f t="shared" si="190"/>
        <v/>
      </c>
      <c r="DA376" s="131" t="s">
        <v>3600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 t="str">
        <f t="shared" si="191"/>
        <v/>
      </c>
      <c r="L377" s="113" t="str">
        <f t="shared" si="191"/>
        <v/>
      </c>
      <c r="M377" s="113" t="str">
        <f t="shared" si="191"/>
        <v/>
      </c>
      <c r="N377" s="113" t="str">
        <f t="shared" si="191"/>
        <v/>
      </c>
      <c r="O377" s="113" t="str">
        <f t="shared" si="191"/>
        <v/>
      </c>
      <c r="P377" s="113" t="str">
        <f t="shared" si="191"/>
        <v/>
      </c>
      <c r="Q377" s="113" t="str">
        <f t="shared" si="191"/>
        <v/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 t="str">
        <f t="shared" si="192"/>
        <v/>
      </c>
      <c r="W377" s="113" t="str">
        <f t="shared" ref="W377:Y377" si="193">IF(W356=0,"",W356/W335)</f>
        <v/>
      </c>
      <c r="X377" s="113" t="str">
        <f t="shared" si="193"/>
        <v/>
      </c>
      <c r="Y377" s="113" t="str">
        <f t="shared" si="193"/>
        <v/>
      </c>
      <c r="DA377" s="132" t="s">
        <v>3601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 t="str">
        <f t="shared" si="194"/>
        <v/>
      </c>
      <c r="L378" s="111" t="str">
        <f t="shared" si="194"/>
        <v/>
      </c>
      <c r="M378" s="111" t="str">
        <f t="shared" si="194"/>
        <v/>
      </c>
      <c r="N378" s="111" t="str">
        <f t="shared" si="194"/>
        <v/>
      </c>
      <c r="O378" s="111" t="str">
        <f t="shared" si="194"/>
        <v/>
      </c>
      <c r="P378" s="111" t="str">
        <f t="shared" si="194"/>
        <v/>
      </c>
      <c r="Q378" s="111" t="str">
        <f t="shared" si="194"/>
        <v/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 t="str">
        <f t="shared" si="195"/>
        <v/>
      </c>
      <c r="W378" s="111" t="str">
        <f t="shared" ref="W378:Y378" si="196">IF(W357=0,"",W357/W336)</f>
        <v/>
      </c>
      <c r="X378" s="111" t="str">
        <f t="shared" si="196"/>
        <v/>
      </c>
      <c r="Y378" s="111" t="str">
        <f t="shared" si="196"/>
        <v/>
      </c>
      <c r="DA378" s="63" t="s">
        <v>3602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 t="str">
        <f t="shared" si="197"/>
        <v/>
      </c>
      <c r="L379" s="111" t="str">
        <f t="shared" si="197"/>
        <v/>
      </c>
      <c r="M379" s="111" t="str">
        <f t="shared" si="197"/>
        <v/>
      </c>
      <c r="N379" s="111" t="str">
        <f t="shared" si="197"/>
        <v/>
      </c>
      <c r="O379" s="111" t="str">
        <f t="shared" si="197"/>
        <v/>
      </c>
      <c r="P379" s="111" t="str">
        <f t="shared" si="197"/>
        <v/>
      </c>
      <c r="Q379" s="111" t="str">
        <f t="shared" si="197"/>
        <v/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 t="str">
        <f t="shared" si="198"/>
        <v/>
      </c>
      <c r="W379" s="111" t="str">
        <f t="shared" ref="W379:Y379" si="199">IF(W358=0,"",W358/W337)</f>
        <v/>
      </c>
      <c r="X379" s="111" t="str">
        <f t="shared" si="199"/>
        <v/>
      </c>
      <c r="Y379" s="111" t="str">
        <f t="shared" si="199"/>
        <v/>
      </c>
      <c r="DA379" s="63" t="s">
        <v>3603</v>
      </c>
    </row>
    <row r="380" spans="1:105" ht="12" customHeight="1" x14ac:dyDescent="0.25">
      <c r="A380" s="121" t="s">
        <v>54</v>
      </c>
      <c r="B380" s="124"/>
      <c r="C380" s="124" t="str">
        <f t="shared" ref="C380:Q380" si="200">IF(C359=0,"",C359/C338)</f>
        <v/>
      </c>
      <c r="D380" s="124" t="str">
        <f t="shared" si="200"/>
        <v/>
      </c>
      <c r="E380" s="124" t="str">
        <f t="shared" si="200"/>
        <v/>
      </c>
      <c r="F380" s="124" t="str">
        <f t="shared" si="200"/>
        <v/>
      </c>
      <c r="G380" s="124" t="str">
        <f t="shared" si="200"/>
        <v/>
      </c>
      <c r="H380" s="124" t="str">
        <f t="shared" si="200"/>
        <v/>
      </c>
      <c r="I380" s="124" t="str">
        <f t="shared" si="200"/>
        <v/>
      </c>
      <c r="J380" s="124" t="str">
        <f t="shared" si="200"/>
        <v/>
      </c>
      <c r="K380" s="124" t="str">
        <f t="shared" si="200"/>
        <v/>
      </c>
      <c r="L380" s="124" t="str">
        <f t="shared" si="200"/>
        <v/>
      </c>
      <c r="M380" s="124" t="str">
        <f t="shared" si="200"/>
        <v/>
      </c>
      <c r="N380" s="124" t="str">
        <f t="shared" si="200"/>
        <v/>
      </c>
      <c r="O380" s="124" t="str">
        <f t="shared" si="200"/>
        <v/>
      </c>
      <c r="P380" s="124" t="str">
        <f t="shared" si="200"/>
        <v/>
      </c>
      <c r="Q380" s="124" t="str">
        <f t="shared" si="200"/>
        <v/>
      </c>
      <c r="R380" s="124" t="str">
        <f t="shared" ref="R380:V380" si="201">IF(R359=0,"",R359/R338)</f>
        <v/>
      </c>
      <c r="S380" s="124" t="str">
        <f t="shared" si="201"/>
        <v/>
      </c>
      <c r="T380" s="124" t="str">
        <f t="shared" si="201"/>
        <v/>
      </c>
      <c r="U380" s="124" t="str">
        <f t="shared" si="201"/>
        <v/>
      </c>
      <c r="V380" s="124" t="str">
        <f t="shared" si="201"/>
        <v/>
      </c>
      <c r="W380" s="124" t="str">
        <f t="shared" ref="W380:Y380" si="202">IF(W359=0,"",W359/W338)</f>
        <v/>
      </c>
      <c r="X380" s="124" t="str">
        <f t="shared" si="202"/>
        <v/>
      </c>
      <c r="Y380" s="124" t="str">
        <f t="shared" si="202"/>
        <v/>
      </c>
      <c r="DA380" s="130" t="s">
        <v>3604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:Y381" si="205">IF(W360=0,"",W360/W339)</f>
        <v/>
      </c>
      <c r="X381" s="111" t="str">
        <f t="shared" si="205"/>
        <v/>
      </c>
      <c r="Y381" s="111" t="str">
        <f t="shared" si="205"/>
        <v/>
      </c>
      <c r="DA381" s="63" t="s">
        <v>3605</v>
      </c>
    </row>
    <row r="382" spans="1:105" ht="12" customHeight="1" x14ac:dyDescent="0.25">
      <c r="A382" s="97" t="s">
        <v>50</v>
      </c>
      <c r="B382" s="111"/>
      <c r="C382" s="111" t="str">
        <f t="shared" ref="C382:Q382" si="206">IF(C361=0,"",C361/C340)</f>
        <v/>
      </c>
      <c r="D382" s="111" t="str">
        <f t="shared" si="206"/>
        <v/>
      </c>
      <c r="E382" s="111" t="str">
        <f t="shared" si="206"/>
        <v/>
      </c>
      <c r="F382" s="111" t="str">
        <f t="shared" si="206"/>
        <v/>
      </c>
      <c r="G382" s="111" t="str">
        <f t="shared" si="206"/>
        <v/>
      </c>
      <c r="H382" s="111" t="str">
        <f t="shared" si="206"/>
        <v/>
      </c>
      <c r="I382" s="111" t="str">
        <f t="shared" si="206"/>
        <v/>
      </c>
      <c r="J382" s="111" t="str">
        <f t="shared" si="206"/>
        <v/>
      </c>
      <c r="K382" s="111" t="str">
        <f t="shared" si="206"/>
        <v/>
      </c>
      <c r="L382" s="111" t="str">
        <f t="shared" si="206"/>
        <v/>
      </c>
      <c r="M382" s="111" t="str">
        <f t="shared" si="206"/>
        <v/>
      </c>
      <c r="N382" s="111" t="str">
        <f t="shared" si="206"/>
        <v/>
      </c>
      <c r="O382" s="111" t="str">
        <f t="shared" si="206"/>
        <v/>
      </c>
      <c r="P382" s="111" t="str">
        <f t="shared" si="206"/>
        <v/>
      </c>
      <c r="Q382" s="111" t="str">
        <f t="shared" si="206"/>
        <v/>
      </c>
      <c r="R382" s="111" t="str">
        <f t="shared" ref="R382:V382" si="207">IF(R361=0,"",R361/R340)</f>
        <v/>
      </c>
      <c r="S382" s="111" t="str">
        <f t="shared" si="207"/>
        <v/>
      </c>
      <c r="T382" s="111" t="str">
        <f t="shared" si="207"/>
        <v/>
      </c>
      <c r="U382" s="111" t="str">
        <f t="shared" si="207"/>
        <v/>
      </c>
      <c r="V382" s="111" t="str">
        <f t="shared" si="207"/>
        <v/>
      </c>
      <c r="W382" s="111" t="str">
        <f t="shared" ref="W382:Y382" si="208">IF(W361=0,"",W361/W340)</f>
        <v/>
      </c>
      <c r="X382" s="111" t="str">
        <f t="shared" si="208"/>
        <v/>
      </c>
      <c r="Y382" s="111" t="str">
        <f t="shared" si="208"/>
        <v/>
      </c>
      <c r="DA382" s="63" t="s">
        <v>3606</v>
      </c>
    </row>
    <row r="383" spans="1:105" ht="12" customHeight="1" x14ac:dyDescent="0.25">
      <c r="A383" s="109" t="s">
        <v>120</v>
      </c>
      <c r="B383" s="45"/>
      <c r="C383" s="45" t="str">
        <f t="shared" ref="C383:Q383" si="209">IF(C362=0,"",C362/C341)</f>
        <v/>
      </c>
      <c r="D383" s="45" t="str">
        <f t="shared" si="209"/>
        <v/>
      </c>
      <c r="E383" s="45" t="str">
        <f t="shared" si="209"/>
        <v/>
      </c>
      <c r="F383" s="45" t="str">
        <f t="shared" si="209"/>
        <v/>
      </c>
      <c r="G383" s="45" t="str">
        <f t="shared" si="209"/>
        <v/>
      </c>
      <c r="H383" s="45" t="str">
        <f t="shared" si="209"/>
        <v/>
      </c>
      <c r="I383" s="45" t="str">
        <f t="shared" si="209"/>
        <v/>
      </c>
      <c r="J383" s="45" t="str">
        <f t="shared" si="209"/>
        <v/>
      </c>
      <c r="K383" s="45" t="str">
        <f t="shared" si="209"/>
        <v/>
      </c>
      <c r="L383" s="45" t="str">
        <f t="shared" si="209"/>
        <v/>
      </c>
      <c r="M383" s="45" t="str">
        <f t="shared" si="209"/>
        <v/>
      </c>
      <c r="N383" s="45" t="str">
        <f t="shared" si="209"/>
        <v/>
      </c>
      <c r="O383" s="45" t="str">
        <f t="shared" si="209"/>
        <v/>
      </c>
      <c r="P383" s="45" t="str">
        <f t="shared" si="209"/>
        <v/>
      </c>
      <c r="Q383" s="45" t="str">
        <f t="shared" si="209"/>
        <v/>
      </c>
      <c r="R383" s="45" t="str">
        <f t="shared" ref="R383:V383" si="210">IF(R362=0,"",R362/R341)</f>
        <v/>
      </c>
      <c r="S383" s="45" t="str">
        <f t="shared" si="210"/>
        <v/>
      </c>
      <c r="T383" s="45" t="str">
        <f t="shared" si="210"/>
        <v/>
      </c>
      <c r="U383" s="45" t="str">
        <f t="shared" si="210"/>
        <v/>
      </c>
      <c r="V383" s="45" t="str">
        <f t="shared" si="210"/>
        <v/>
      </c>
      <c r="W383" s="45" t="str">
        <f t="shared" ref="W383:Y383" si="211">IF(W362=0,"",W362/W341)</f>
        <v/>
      </c>
      <c r="X383" s="45" t="str">
        <f t="shared" si="211"/>
        <v/>
      </c>
      <c r="Y383" s="45" t="str">
        <f t="shared" si="211"/>
        <v/>
      </c>
      <c r="DA383" s="60" t="s">
        <v>3607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0</v>
      </c>
      <c r="D385" s="117">
        <f t="shared" si="212"/>
        <v>0</v>
      </c>
      <c r="E385" s="117">
        <f t="shared" si="212"/>
        <v>0</v>
      </c>
      <c r="F385" s="117">
        <f t="shared" si="212"/>
        <v>0</v>
      </c>
      <c r="G385" s="117">
        <f t="shared" si="212"/>
        <v>0</v>
      </c>
      <c r="H385" s="117">
        <f t="shared" si="212"/>
        <v>0</v>
      </c>
      <c r="I385" s="117">
        <f t="shared" si="212"/>
        <v>0</v>
      </c>
      <c r="J385" s="117">
        <f t="shared" si="212"/>
        <v>0</v>
      </c>
      <c r="K385" s="117">
        <f t="shared" si="212"/>
        <v>0</v>
      </c>
      <c r="L385" s="117">
        <f t="shared" si="212"/>
        <v>0</v>
      </c>
      <c r="M385" s="117">
        <f t="shared" si="212"/>
        <v>0</v>
      </c>
      <c r="N385" s="117">
        <f t="shared" si="212"/>
        <v>0</v>
      </c>
      <c r="O385" s="117">
        <f t="shared" si="212"/>
        <v>0</v>
      </c>
      <c r="P385" s="117">
        <f t="shared" si="212"/>
        <v>0</v>
      </c>
      <c r="Q385" s="117">
        <f t="shared" si="212"/>
        <v>0</v>
      </c>
      <c r="R385" s="117">
        <f t="shared" ref="R385:V385" si="213">R386+R389+R391+R401</f>
        <v>0</v>
      </c>
      <c r="S385" s="117">
        <f t="shared" si="213"/>
        <v>0</v>
      </c>
      <c r="T385" s="117">
        <f t="shared" si="213"/>
        <v>0</v>
      </c>
      <c r="U385" s="117">
        <f t="shared" si="213"/>
        <v>0</v>
      </c>
      <c r="V385" s="117">
        <f t="shared" si="213"/>
        <v>0</v>
      </c>
      <c r="W385" s="117">
        <f t="shared" ref="W385:Y385" si="214">W386+W389+W391+W401</f>
        <v>0</v>
      </c>
      <c r="X385" s="117">
        <f t="shared" si="214"/>
        <v>0</v>
      </c>
      <c r="Y385" s="117">
        <f t="shared" si="214"/>
        <v>0</v>
      </c>
      <c r="DA385" s="129" t="s">
        <v>3756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0</v>
      </c>
      <c r="D386" s="122">
        <f t="shared" si="215"/>
        <v>0</v>
      </c>
      <c r="E386" s="122">
        <f t="shared" si="215"/>
        <v>0</v>
      </c>
      <c r="F386" s="122">
        <f t="shared" si="215"/>
        <v>0</v>
      </c>
      <c r="G386" s="122">
        <f t="shared" si="215"/>
        <v>0</v>
      </c>
      <c r="H386" s="122">
        <f t="shared" si="215"/>
        <v>0</v>
      </c>
      <c r="I386" s="122">
        <f t="shared" si="215"/>
        <v>0</v>
      </c>
      <c r="J386" s="122">
        <f t="shared" si="215"/>
        <v>0</v>
      </c>
      <c r="K386" s="122">
        <f t="shared" si="215"/>
        <v>0</v>
      </c>
      <c r="L386" s="122">
        <f t="shared" si="215"/>
        <v>0</v>
      </c>
      <c r="M386" s="122">
        <f t="shared" si="215"/>
        <v>0</v>
      </c>
      <c r="N386" s="122">
        <f t="shared" si="215"/>
        <v>0</v>
      </c>
      <c r="O386" s="122">
        <f t="shared" si="215"/>
        <v>0</v>
      </c>
      <c r="P386" s="122">
        <f t="shared" si="215"/>
        <v>0</v>
      </c>
      <c r="Q386" s="122">
        <f t="shared" si="215"/>
        <v>0</v>
      </c>
      <c r="R386" s="122">
        <f t="shared" ref="R386:V386" si="216">SUM(R387:R388)</f>
        <v>0</v>
      </c>
      <c r="S386" s="122">
        <f t="shared" si="216"/>
        <v>0</v>
      </c>
      <c r="T386" s="122">
        <f t="shared" si="216"/>
        <v>0</v>
      </c>
      <c r="U386" s="122">
        <f t="shared" si="216"/>
        <v>0</v>
      </c>
      <c r="V386" s="122">
        <f t="shared" si="216"/>
        <v>0</v>
      </c>
      <c r="W386" s="122">
        <f t="shared" ref="W386:Y386" si="217">SUM(W387:W388)</f>
        <v>0</v>
      </c>
      <c r="X386" s="122">
        <f t="shared" si="217"/>
        <v>0</v>
      </c>
      <c r="Y386" s="122">
        <f t="shared" si="217"/>
        <v>0</v>
      </c>
      <c r="DA386" s="130" t="s">
        <v>3757</v>
      </c>
    </row>
    <row r="387" spans="1:105" ht="12" customHeight="1" x14ac:dyDescent="0.25">
      <c r="A387" s="97" t="s">
        <v>51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X387" s="98">
        <v>0</v>
      </c>
      <c r="Y387" s="98">
        <v>0</v>
      </c>
      <c r="DA387" s="63" t="s">
        <v>3758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3759</v>
      </c>
    </row>
    <row r="389" spans="1:105" ht="12" customHeight="1" x14ac:dyDescent="0.25">
      <c r="A389" s="121" t="s">
        <v>92</v>
      </c>
      <c r="B389" s="122"/>
      <c r="C389" s="122">
        <f t="shared" ref="C389:Y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X389" s="122">
        <f t="shared" si="218"/>
        <v>0</v>
      </c>
      <c r="Y389" s="122">
        <f t="shared" si="218"/>
        <v>0</v>
      </c>
      <c r="DA389" s="130" t="s">
        <v>3760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X390" s="98">
        <v>0</v>
      </c>
      <c r="Y390" s="98">
        <v>0</v>
      </c>
      <c r="DA390" s="63" t="s">
        <v>3761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3762</v>
      </c>
    </row>
    <row r="392" spans="1:105" ht="12" customHeight="1" x14ac:dyDescent="0.25">
      <c r="A392" s="97" t="s">
        <v>143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3763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3764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3765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3766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3767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3768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3769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3770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3771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X401" s="122">
        <v>0</v>
      </c>
      <c r="Y401" s="122">
        <v>0</v>
      </c>
      <c r="DA401" s="130" t="s">
        <v>3772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X402" s="98">
        <v>0</v>
      </c>
      <c r="Y402" s="98">
        <v>0</v>
      </c>
      <c r="DA402" s="63" t="s">
        <v>3773</v>
      </c>
    </row>
    <row r="403" spans="1:105" ht="12" customHeight="1" x14ac:dyDescent="0.25">
      <c r="A403" s="97" t="s">
        <v>50</v>
      </c>
      <c r="B403" s="98"/>
      <c r="C403" s="98">
        <v>0</v>
      </c>
      <c r="D403" s="98">
        <v>0</v>
      </c>
      <c r="E403" s="98">
        <v>0</v>
      </c>
      <c r="F403" s="98">
        <v>0</v>
      </c>
      <c r="G403" s="98">
        <v>0</v>
      </c>
      <c r="H403" s="98">
        <v>0</v>
      </c>
      <c r="I403" s="98">
        <v>0</v>
      </c>
      <c r="J403" s="98">
        <v>0</v>
      </c>
      <c r="K403" s="98">
        <v>0</v>
      </c>
      <c r="L403" s="98">
        <v>0</v>
      </c>
      <c r="M403" s="98">
        <v>0</v>
      </c>
      <c r="N403" s="98">
        <v>0</v>
      </c>
      <c r="O403" s="98">
        <v>0</v>
      </c>
      <c r="P403" s="98">
        <v>0</v>
      </c>
      <c r="Q403" s="98">
        <v>0</v>
      </c>
      <c r="R403" s="98">
        <v>0</v>
      </c>
      <c r="S403" s="98">
        <v>0</v>
      </c>
      <c r="T403" s="98">
        <v>0</v>
      </c>
      <c r="U403" s="98">
        <v>0</v>
      </c>
      <c r="V403" s="98">
        <v>0</v>
      </c>
      <c r="W403" s="98">
        <v>0</v>
      </c>
      <c r="X403" s="98">
        <v>0</v>
      </c>
      <c r="Y403" s="98">
        <v>0</v>
      </c>
      <c r="DA403" s="63" t="s">
        <v>3774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0</v>
      </c>
      <c r="DA404" s="60" t="s">
        <v>3775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0</v>
      </c>
      <c r="D406" s="117">
        <f t="shared" si="219"/>
        <v>0</v>
      </c>
      <c r="E406" s="117">
        <f t="shared" si="219"/>
        <v>0</v>
      </c>
      <c r="F406" s="117">
        <f t="shared" si="219"/>
        <v>0</v>
      </c>
      <c r="G406" s="117">
        <f t="shared" si="219"/>
        <v>0</v>
      </c>
      <c r="H406" s="117">
        <f t="shared" si="219"/>
        <v>0</v>
      </c>
      <c r="I406" s="117">
        <f t="shared" si="219"/>
        <v>0</v>
      </c>
      <c r="J406" s="117">
        <f t="shared" si="219"/>
        <v>0</v>
      </c>
      <c r="K406" s="117">
        <f t="shared" si="219"/>
        <v>0</v>
      </c>
      <c r="L406" s="117">
        <f t="shared" si="219"/>
        <v>0</v>
      </c>
      <c r="M406" s="117">
        <f t="shared" si="219"/>
        <v>0</v>
      </c>
      <c r="N406" s="117">
        <f t="shared" si="219"/>
        <v>0</v>
      </c>
      <c r="O406" s="117">
        <f t="shared" si="219"/>
        <v>0</v>
      </c>
      <c r="P406" s="117">
        <f t="shared" si="219"/>
        <v>0</v>
      </c>
      <c r="Q406" s="117">
        <f t="shared" si="219"/>
        <v>0</v>
      </c>
      <c r="R406" s="117">
        <f t="shared" ref="R406:V406" si="220">R407+R410+R412+R422</f>
        <v>0</v>
      </c>
      <c r="S406" s="117">
        <f t="shared" si="220"/>
        <v>0</v>
      </c>
      <c r="T406" s="117">
        <f t="shared" si="220"/>
        <v>0</v>
      </c>
      <c r="U406" s="117">
        <f t="shared" si="220"/>
        <v>0</v>
      </c>
      <c r="V406" s="117">
        <f t="shared" si="220"/>
        <v>0</v>
      </c>
      <c r="W406" s="117">
        <f t="shared" ref="W406:Y406" si="221">W407+W410+W412+W422</f>
        <v>0</v>
      </c>
      <c r="X406" s="117">
        <f t="shared" si="221"/>
        <v>0</v>
      </c>
      <c r="Y406" s="117">
        <f t="shared" si="221"/>
        <v>0</v>
      </c>
      <c r="DA406" s="129" t="s">
        <v>3924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0</v>
      </c>
      <c r="D407" s="122">
        <f t="shared" si="222"/>
        <v>0</v>
      </c>
      <c r="E407" s="122">
        <f t="shared" si="222"/>
        <v>0</v>
      </c>
      <c r="F407" s="122">
        <f t="shared" si="222"/>
        <v>0</v>
      </c>
      <c r="G407" s="122">
        <f t="shared" si="222"/>
        <v>0</v>
      </c>
      <c r="H407" s="122">
        <f t="shared" si="222"/>
        <v>0</v>
      </c>
      <c r="I407" s="122">
        <f t="shared" si="222"/>
        <v>0</v>
      </c>
      <c r="J407" s="122">
        <f t="shared" si="222"/>
        <v>0</v>
      </c>
      <c r="K407" s="122">
        <f t="shared" si="222"/>
        <v>0</v>
      </c>
      <c r="L407" s="122">
        <f t="shared" si="222"/>
        <v>0</v>
      </c>
      <c r="M407" s="122">
        <f t="shared" si="222"/>
        <v>0</v>
      </c>
      <c r="N407" s="122">
        <f t="shared" si="222"/>
        <v>0</v>
      </c>
      <c r="O407" s="122">
        <f t="shared" si="222"/>
        <v>0</v>
      </c>
      <c r="P407" s="122">
        <f t="shared" si="222"/>
        <v>0</v>
      </c>
      <c r="Q407" s="122">
        <f t="shared" si="222"/>
        <v>0</v>
      </c>
      <c r="R407" s="122">
        <f t="shared" ref="R407:V407" si="223">SUM(R408:R409)</f>
        <v>0</v>
      </c>
      <c r="S407" s="122">
        <f t="shared" si="223"/>
        <v>0</v>
      </c>
      <c r="T407" s="122">
        <f t="shared" si="223"/>
        <v>0</v>
      </c>
      <c r="U407" s="122">
        <f t="shared" si="223"/>
        <v>0</v>
      </c>
      <c r="V407" s="122">
        <f t="shared" si="223"/>
        <v>0</v>
      </c>
      <c r="W407" s="122">
        <f t="shared" ref="W407:Y407" si="224">SUM(W408:W409)</f>
        <v>0</v>
      </c>
      <c r="X407" s="122">
        <f t="shared" si="224"/>
        <v>0</v>
      </c>
      <c r="Y407" s="122">
        <f t="shared" si="224"/>
        <v>0</v>
      </c>
      <c r="DA407" s="130" t="s">
        <v>3925</v>
      </c>
    </row>
    <row r="408" spans="1:105" ht="12" customHeight="1" x14ac:dyDescent="0.25">
      <c r="A408" s="97" t="s">
        <v>51</v>
      </c>
      <c r="B408" s="98"/>
      <c r="C408" s="98">
        <v>0</v>
      </c>
      <c r="D408" s="98">
        <v>0</v>
      </c>
      <c r="E408" s="98">
        <v>0</v>
      </c>
      <c r="F408" s="98">
        <v>0</v>
      </c>
      <c r="G408" s="98">
        <v>0</v>
      </c>
      <c r="H408" s="98">
        <v>0</v>
      </c>
      <c r="I408" s="98">
        <v>0</v>
      </c>
      <c r="J408" s="98">
        <v>0</v>
      </c>
      <c r="K408" s="98">
        <v>0</v>
      </c>
      <c r="L408" s="98">
        <v>0</v>
      </c>
      <c r="M408" s="98">
        <v>0</v>
      </c>
      <c r="N408" s="98">
        <v>0</v>
      </c>
      <c r="O408" s="98">
        <v>0</v>
      </c>
      <c r="P408" s="98">
        <v>0</v>
      </c>
      <c r="Q408" s="98">
        <v>0</v>
      </c>
      <c r="R408" s="98">
        <v>0</v>
      </c>
      <c r="S408" s="98">
        <v>0</v>
      </c>
      <c r="T408" s="98">
        <v>0</v>
      </c>
      <c r="U408" s="98">
        <v>0</v>
      </c>
      <c r="V408" s="98">
        <v>0</v>
      </c>
      <c r="W408" s="98">
        <v>0</v>
      </c>
      <c r="X408" s="98">
        <v>0</v>
      </c>
      <c r="Y408" s="98">
        <v>0</v>
      </c>
      <c r="DA408" s="63" t="s">
        <v>3926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3927</v>
      </c>
    </row>
    <row r="410" spans="1:105" ht="12" customHeight="1" x14ac:dyDescent="0.25">
      <c r="A410" s="121" t="s">
        <v>92</v>
      </c>
      <c r="B410" s="122"/>
      <c r="C410" s="122">
        <f t="shared" ref="C410:Y410" si="225">C411</f>
        <v>0</v>
      </c>
      <c r="D410" s="122">
        <f t="shared" si="225"/>
        <v>0</v>
      </c>
      <c r="E410" s="122">
        <f t="shared" si="225"/>
        <v>0</v>
      </c>
      <c r="F410" s="122">
        <f t="shared" si="225"/>
        <v>0</v>
      </c>
      <c r="G410" s="122">
        <f t="shared" si="225"/>
        <v>0</v>
      </c>
      <c r="H410" s="122">
        <f t="shared" si="225"/>
        <v>0</v>
      </c>
      <c r="I410" s="122">
        <f t="shared" si="225"/>
        <v>0</v>
      </c>
      <c r="J410" s="122">
        <f t="shared" si="225"/>
        <v>0</v>
      </c>
      <c r="K410" s="122">
        <f t="shared" si="225"/>
        <v>0</v>
      </c>
      <c r="L410" s="122">
        <f t="shared" si="225"/>
        <v>0</v>
      </c>
      <c r="M410" s="122">
        <f t="shared" si="225"/>
        <v>0</v>
      </c>
      <c r="N410" s="122">
        <f t="shared" si="225"/>
        <v>0</v>
      </c>
      <c r="O410" s="122">
        <f t="shared" si="225"/>
        <v>0</v>
      </c>
      <c r="P410" s="122">
        <f t="shared" si="225"/>
        <v>0</v>
      </c>
      <c r="Q410" s="122">
        <f t="shared" si="225"/>
        <v>0</v>
      </c>
      <c r="R410" s="122">
        <f t="shared" si="225"/>
        <v>0</v>
      </c>
      <c r="S410" s="122">
        <f t="shared" si="225"/>
        <v>0</v>
      </c>
      <c r="T410" s="122">
        <f t="shared" si="225"/>
        <v>0</v>
      </c>
      <c r="U410" s="122">
        <f t="shared" si="225"/>
        <v>0</v>
      </c>
      <c r="V410" s="122">
        <f t="shared" si="225"/>
        <v>0</v>
      </c>
      <c r="W410" s="122">
        <f t="shared" si="225"/>
        <v>0</v>
      </c>
      <c r="X410" s="122">
        <f t="shared" si="225"/>
        <v>0</v>
      </c>
      <c r="Y410" s="122">
        <f t="shared" si="225"/>
        <v>0</v>
      </c>
      <c r="DA410" s="130" t="s">
        <v>3928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0</v>
      </c>
      <c r="E411" s="98">
        <f>RES_hhdet_in_fech!E8</f>
        <v>0</v>
      </c>
      <c r="F411" s="98">
        <f>RES_hhdet_in_fech!F8</f>
        <v>0</v>
      </c>
      <c r="G411" s="98">
        <f>RES_hhdet_in_fech!G8</f>
        <v>0</v>
      </c>
      <c r="H411" s="98">
        <f>RES_hhdet_in_fech!H8</f>
        <v>0</v>
      </c>
      <c r="I411" s="98">
        <f>RES_hhdet_in_fech!I8</f>
        <v>0</v>
      </c>
      <c r="J411" s="98">
        <f>RES_hhdet_in_fech!J8</f>
        <v>0</v>
      </c>
      <c r="K411" s="98">
        <f>RES_hhdet_in_fech!K8</f>
        <v>0</v>
      </c>
      <c r="L411" s="98">
        <f>RES_hhdet_in_fech!L8</f>
        <v>0</v>
      </c>
      <c r="M411" s="98">
        <f>RES_hhdet_in_fech!M8</f>
        <v>0</v>
      </c>
      <c r="N411" s="98">
        <f>RES_hhdet_in_fech!N8</f>
        <v>0</v>
      </c>
      <c r="O411" s="98">
        <f>RES_hhdet_in_fech!O8</f>
        <v>0</v>
      </c>
      <c r="P411" s="98">
        <f>RES_hhdet_in_fech!P8</f>
        <v>0</v>
      </c>
      <c r="Q411" s="98">
        <f>RES_hhdet_in_fech!Q8</f>
        <v>0</v>
      </c>
      <c r="R411" s="98">
        <f>RES_hhdet_in_fech!R8</f>
        <v>0</v>
      </c>
      <c r="S411" s="98">
        <f>RES_hhdet_in_fech!S8</f>
        <v>0</v>
      </c>
      <c r="T411" s="98">
        <f>RES_hhdet_in_fech!T8</f>
        <v>0</v>
      </c>
      <c r="U411" s="98">
        <f>RES_hhdet_in_fech!U8</f>
        <v>0</v>
      </c>
      <c r="V411" s="98">
        <f>RES_hhdet_in_fech!V8</f>
        <v>0</v>
      </c>
      <c r="W411" s="98">
        <f>RES_hhdet_in_fech!W8</f>
        <v>0</v>
      </c>
      <c r="X411" s="98">
        <f>RES_hhdet_in_fech!X8</f>
        <v>0</v>
      </c>
      <c r="Y411" s="98">
        <f>RES_hhdet_in_fech!Y8</f>
        <v>0</v>
      </c>
      <c r="DA411" s="63" t="s">
        <v>3929</v>
      </c>
    </row>
    <row r="412" spans="1:105" ht="12" customHeight="1" x14ac:dyDescent="0.25">
      <c r="A412" s="121" t="s">
        <v>55</v>
      </c>
      <c r="B412" s="122"/>
      <c r="C412" s="122">
        <v>0</v>
      </c>
      <c r="D412" s="122">
        <v>0</v>
      </c>
      <c r="E412" s="122">
        <v>0</v>
      </c>
      <c r="F412" s="122">
        <v>0</v>
      </c>
      <c r="G412" s="122">
        <v>0</v>
      </c>
      <c r="H412" s="122">
        <v>0</v>
      </c>
      <c r="I412" s="122">
        <v>0</v>
      </c>
      <c r="J412" s="122">
        <v>0</v>
      </c>
      <c r="K412" s="122">
        <v>0</v>
      </c>
      <c r="L412" s="122">
        <v>0</v>
      </c>
      <c r="M412" s="122">
        <v>0</v>
      </c>
      <c r="N412" s="122">
        <v>0</v>
      </c>
      <c r="O412" s="122">
        <v>0</v>
      </c>
      <c r="P412" s="122">
        <v>0</v>
      </c>
      <c r="Q412" s="122">
        <v>0</v>
      </c>
      <c r="R412" s="122">
        <v>0</v>
      </c>
      <c r="S412" s="122">
        <v>0</v>
      </c>
      <c r="T412" s="122">
        <v>0</v>
      </c>
      <c r="U412" s="122">
        <v>0</v>
      </c>
      <c r="V412" s="122">
        <v>0</v>
      </c>
      <c r="W412" s="122">
        <v>0</v>
      </c>
      <c r="X412" s="122">
        <v>0</v>
      </c>
      <c r="Y412" s="122">
        <v>0</v>
      </c>
      <c r="DA412" s="130" t="s">
        <v>3930</v>
      </c>
    </row>
    <row r="413" spans="1:105" ht="12" customHeight="1" x14ac:dyDescent="0.25">
      <c r="A413" s="97" t="s">
        <v>143</v>
      </c>
      <c r="B413" s="98"/>
      <c r="C413" s="98">
        <v>0</v>
      </c>
      <c r="D413" s="98">
        <v>0</v>
      </c>
      <c r="E413" s="98">
        <v>0</v>
      </c>
      <c r="F413" s="98">
        <v>0</v>
      </c>
      <c r="G413" s="98">
        <v>0</v>
      </c>
      <c r="H413" s="98">
        <v>0</v>
      </c>
      <c r="I413" s="98">
        <v>0</v>
      </c>
      <c r="J413" s="98">
        <v>0</v>
      </c>
      <c r="K413" s="98">
        <v>0</v>
      </c>
      <c r="L413" s="98">
        <v>0</v>
      </c>
      <c r="M413" s="98">
        <v>0</v>
      </c>
      <c r="N413" s="98">
        <v>0</v>
      </c>
      <c r="O413" s="98">
        <v>0</v>
      </c>
      <c r="P413" s="98">
        <v>0</v>
      </c>
      <c r="Q413" s="98">
        <v>0</v>
      </c>
      <c r="R413" s="98">
        <v>0</v>
      </c>
      <c r="S413" s="98">
        <v>0</v>
      </c>
      <c r="T413" s="98">
        <v>0</v>
      </c>
      <c r="U413" s="98">
        <v>0</v>
      </c>
      <c r="V413" s="98">
        <v>0</v>
      </c>
      <c r="W413" s="98">
        <v>0</v>
      </c>
      <c r="X413" s="98">
        <v>0</v>
      </c>
      <c r="Y413" s="98">
        <v>0</v>
      </c>
      <c r="DA413" s="63" t="s">
        <v>3931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0</v>
      </c>
      <c r="E414" s="98">
        <v>0</v>
      </c>
      <c r="F414" s="98">
        <v>0</v>
      </c>
      <c r="G414" s="98">
        <v>0</v>
      </c>
      <c r="H414" s="98">
        <v>0</v>
      </c>
      <c r="I414" s="98">
        <v>0</v>
      </c>
      <c r="J414" s="98">
        <v>0</v>
      </c>
      <c r="K414" s="98">
        <v>0</v>
      </c>
      <c r="L414" s="98">
        <v>0</v>
      </c>
      <c r="M414" s="98">
        <v>0</v>
      </c>
      <c r="N414" s="98">
        <v>0</v>
      </c>
      <c r="O414" s="98">
        <v>0</v>
      </c>
      <c r="P414" s="98">
        <v>0</v>
      </c>
      <c r="Q414" s="98">
        <v>0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0</v>
      </c>
      <c r="X414" s="98">
        <v>0</v>
      </c>
      <c r="Y414" s="98">
        <v>0</v>
      </c>
      <c r="DA414" s="63" t="s">
        <v>3932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X415" s="98">
        <v>0</v>
      </c>
      <c r="Y415" s="98">
        <v>0</v>
      </c>
      <c r="DA415" s="63" t="s">
        <v>3933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X416" s="101">
        <v>0</v>
      </c>
      <c r="Y416" s="101">
        <v>0</v>
      </c>
      <c r="DA416" s="131" t="s">
        <v>3934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X417" s="104">
        <v>0</v>
      </c>
      <c r="Y417" s="104">
        <v>0</v>
      </c>
      <c r="DA417" s="132" t="s">
        <v>3935</v>
      </c>
    </row>
    <row r="418" spans="1:105" ht="12" customHeight="1" x14ac:dyDescent="0.25">
      <c r="A418" s="106" t="s">
        <v>122</v>
      </c>
      <c r="B418" s="101"/>
      <c r="C418" s="101">
        <v>0</v>
      </c>
      <c r="D418" s="101">
        <v>0</v>
      </c>
      <c r="E418" s="101">
        <v>0</v>
      </c>
      <c r="F418" s="101">
        <v>0</v>
      </c>
      <c r="G418" s="101">
        <v>0</v>
      </c>
      <c r="H418" s="101">
        <v>0</v>
      </c>
      <c r="I418" s="101">
        <v>0</v>
      </c>
      <c r="J418" s="101">
        <v>0</v>
      </c>
      <c r="K418" s="101">
        <v>0</v>
      </c>
      <c r="L418" s="101">
        <v>0</v>
      </c>
      <c r="M418" s="101">
        <v>0</v>
      </c>
      <c r="N418" s="101">
        <v>0</v>
      </c>
      <c r="O418" s="101">
        <v>0</v>
      </c>
      <c r="P418" s="101">
        <v>0</v>
      </c>
      <c r="Q418" s="101">
        <v>0</v>
      </c>
      <c r="R418" s="101">
        <v>0</v>
      </c>
      <c r="S418" s="101">
        <v>0</v>
      </c>
      <c r="T418" s="101">
        <v>0</v>
      </c>
      <c r="U418" s="101">
        <v>0</v>
      </c>
      <c r="V418" s="101">
        <v>0</v>
      </c>
      <c r="W418" s="101">
        <v>0</v>
      </c>
      <c r="X418" s="101">
        <v>0</v>
      </c>
      <c r="Y418" s="101">
        <v>0</v>
      </c>
      <c r="DA418" s="131" t="s">
        <v>3936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0</v>
      </c>
      <c r="J419" s="104">
        <v>0</v>
      </c>
      <c r="K419" s="104">
        <v>0</v>
      </c>
      <c r="L419" s="104">
        <v>0</v>
      </c>
      <c r="M419" s="104">
        <v>0</v>
      </c>
      <c r="N419" s="104">
        <v>0</v>
      </c>
      <c r="O419" s="104">
        <v>0</v>
      </c>
      <c r="P419" s="104">
        <v>0</v>
      </c>
      <c r="Q419" s="104">
        <v>0</v>
      </c>
      <c r="R419" s="104">
        <v>0</v>
      </c>
      <c r="S419" s="104">
        <v>0</v>
      </c>
      <c r="T419" s="104">
        <v>0</v>
      </c>
      <c r="U419" s="104">
        <v>0</v>
      </c>
      <c r="V419" s="104">
        <v>0</v>
      </c>
      <c r="W419" s="104">
        <v>0</v>
      </c>
      <c r="X419" s="104">
        <v>0</v>
      </c>
      <c r="Y419" s="104">
        <v>0</v>
      </c>
      <c r="DA419" s="132" t="s">
        <v>3937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3938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0</v>
      </c>
      <c r="J421" s="98">
        <v>0</v>
      </c>
      <c r="K421" s="98">
        <v>0</v>
      </c>
      <c r="L421" s="98">
        <v>0</v>
      </c>
      <c r="M421" s="98">
        <v>0</v>
      </c>
      <c r="N421" s="98">
        <v>0</v>
      </c>
      <c r="O421" s="98">
        <v>0</v>
      </c>
      <c r="P421" s="98">
        <v>0</v>
      </c>
      <c r="Q421" s="98">
        <v>0</v>
      </c>
      <c r="R421" s="98">
        <v>0</v>
      </c>
      <c r="S421" s="98">
        <v>0</v>
      </c>
      <c r="T421" s="98">
        <v>0</v>
      </c>
      <c r="U421" s="98">
        <v>0</v>
      </c>
      <c r="V421" s="98">
        <v>0</v>
      </c>
      <c r="W421" s="98">
        <v>0</v>
      </c>
      <c r="X421" s="98">
        <v>0</v>
      </c>
      <c r="Y421" s="98">
        <v>0</v>
      </c>
      <c r="DA421" s="63" t="s">
        <v>3939</v>
      </c>
    </row>
    <row r="422" spans="1:105" ht="12" customHeight="1" x14ac:dyDescent="0.25">
      <c r="A422" s="121" t="s">
        <v>54</v>
      </c>
      <c r="B422" s="122"/>
      <c r="C422" s="122">
        <v>0</v>
      </c>
      <c r="D422" s="122">
        <v>0</v>
      </c>
      <c r="E422" s="122">
        <v>0</v>
      </c>
      <c r="F422" s="122">
        <v>0</v>
      </c>
      <c r="G422" s="122">
        <v>0</v>
      </c>
      <c r="H422" s="122">
        <v>0</v>
      </c>
      <c r="I422" s="122">
        <v>0</v>
      </c>
      <c r="J422" s="122">
        <v>0</v>
      </c>
      <c r="K422" s="122">
        <v>0</v>
      </c>
      <c r="L422" s="122">
        <v>0</v>
      </c>
      <c r="M422" s="122">
        <v>0</v>
      </c>
      <c r="N422" s="122">
        <v>0</v>
      </c>
      <c r="O422" s="122">
        <v>0</v>
      </c>
      <c r="P422" s="122">
        <v>0</v>
      </c>
      <c r="Q422" s="122">
        <v>0</v>
      </c>
      <c r="R422" s="122">
        <v>0</v>
      </c>
      <c r="S422" s="122">
        <v>0</v>
      </c>
      <c r="T422" s="122">
        <v>0</v>
      </c>
      <c r="U422" s="122">
        <v>0</v>
      </c>
      <c r="V422" s="122">
        <v>0</v>
      </c>
      <c r="W422" s="122">
        <v>0</v>
      </c>
      <c r="X422" s="122">
        <v>0</v>
      </c>
      <c r="Y422" s="122">
        <v>0</v>
      </c>
      <c r="DA422" s="130" t="s">
        <v>3940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X423" s="98">
        <v>0</v>
      </c>
      <c r="Y423" s="98">
        <v>0</v>
      </c>
      <c r="DA423" s="63" t="s">
        <v>3941</v>
      </c>
    </row>
    <row r="424" spans="1:105" ht="12" customHeight="1" x14ac:dyDescent="0.25">
      <c r="A424" s="97" t="s">
        <v>50</v>
      </c>
      <c r="B424" s="98"/>
      <c r="C424" s="98">
        <v>0</v>
      </c>
      <c r="D424" s="98">
        <v>0</v>
      </c>
      <c r="E424" s="98">
        <v>0</v>
      </c>
      <c r="F424" s="98">
        <v>0</v>
      </c>
      <c r="G424" s="98">
        <v>0</v>
      </c>
      <c r="H424" s="98">
        <v>0</v>
      </c>
      <c r="I424" s="98">
        <v>0</v>
      </c>
      <c r="J424" s="98">
        <v>0</v>
      </c>
      <c r="K424" s="98">
        <v>0</v>
      </c>
      <c r="L424" s="98">
        <v>0</v>
      </c>
      <c r="M424" s="98">
        <v>0</v>
      </c>
      <c r="N424" s="98">
        <v>0</v>
      </c>
      <c r="O424" s="98">
        <v>0</v>
      </c>
      <c r="P424" s="98">
        <v>0</v>
      </c>
      <c r="Q424" s="98">
        <v>0</v>
      </c>
      <c r="R424" s="98">
        <v>0</v>
      </c>
      <c r="S424" s="98">
        <v>0</v>
      </c>
      <c r="T424" s="98">
        <v>0</v>
      </c>
      <c r="U424" s="98">
        <v>0</v>
      </c>
      <c r="V424" s="98">
        <v>0</v>
      </c>
      <c r="W424" s="98">
        <v>0</v>
      </c>
      <c r="X424" s="98">
        <v>0</v>
      </c>
      <c r="Y424" s="98">
        <v>0</v>
      </c>
      <c r="DA424" s="63" t="s">
        <v>3942</v>
      </c>
    </row>
    <row r="425" spans="1:105" ht="12" customHeight="1" x14ac:dyDescent="0.25">
      <c r="A425" s="109" t="s">
        <v>120</v>
      </c>
      <c r="B425" s="33"/>
      <c r="C425" s="33">
        <v>0</v>
      </c>
      <c r="D425" s="33">
        <v>0</v>
      </c>
      <c r="E425" s="33">
        <v>0</v>
      </c>
      <c r="F425" s="33">
        <v>0</v>
      </c>
      <c r="G425" s="33">
        <v>0</v>
      </c>
      <c r="H425" s="33">
        <v>0</v>
      </c>
      <c r="I425" s="33">
        <v>0</v>
      </c>
      <c r="J425" s="33">
        <v>0</v>
      </c>
      <c r="K425" s="33">
        <v>0</v>
      </c>
      <c r="L425" s="33">
        <v>0</v>
      </c>
      <c r="M425" s="33">
        <v>0</v>
      </c>
      <c r="N425" s="33">
        <v>0</v>
      </c>
      <c r="O425" s="33">
        <v>0</v>
      </c>
      <c r="P425" s="33">
        <v>0</v>
      </c>
      <c r="Q425" s="33">
        <v>0</v>
      </c>
      <c r="R425" s="33">
        <v>0</v>
      </c>
      <c r="S425" s="33">
        <v>0</v>
      </c>
      <c r="T425" s="33">
        <v>0</v>
      </c>
      <c r="U425" s="33">
        <v>0</v>
      </c>
      <c r="V425" s="33">
        <v>0</v>
      </c>
      <c r="W425" s="33">
        <v>0</v>
      </c>
      <c r="X425" s="33">
        <v>0</v>
      </c>
      <c r="Y425" s="33">
        <v>0</v>
      </c>
      <c r="DA425" s="60" t="s">
        <v>3943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0</v>
      </c>
      <c r="D427" s="117">
        <f t="shared" si="226"/>
        <v>0</v>
      </c>
      <c r="E427" s="117">
        <f t="shared" si="226"/>
        <v>0</v>
      </c>
      <c r="F427" s="117">
        <f t="shared" si="226"/>
        <v>0</v>
      </c>
      <c r="G427" s="117">
        <f t="shared" si="226"/>
        <v>0</v>
      </c>
      <c r="H427" s="117">
        <f t="shared" si="226"/>
        <v>0</v>
      </c>
      <c r="I427" s="117">
        <f t="shared" si="226"/>
        <v>0</v>
      </c>
      <c r="J427" s="117">
        <f t="shared" si="226"/>
        <v>0</v>
      </c>
      <c r="K427" s="117">
        <f t="shared" si="226"/>
        <v>0</v>
      </c>
      <c r="L427" s="117">
        <f t="shared" si="226"/>
        <v>0</v>
      </c>
      <c r="M427" s="117">
        <f t="shared" si="226"/>
        <v>0</v>
      </c>
      <c r="N427" s="117">
        <f t="shared" si="226"/>
        <v>0</v>
      </c>
      <c r="O427" s="117">
        <f t="shared" si="226"/>
        <v>0</v>
      </c>
      <c r="P427" s="117">
        <f t="shared" si="226"/>
        <v>0</v>
      </c>
      <c r="Q427" s="117">
        <f t="shared" si="226"/>
        <v>0</v>
      </c>
      <c r="R427" s="117">
        <f t="shared" ref="R427:V427" si="227">R428+R431+R433+R443</f>
        <v>0</v>
      </c>
      <c r="S427" s="117">
        <f t="shared" si="227"/>
        <v>0</v>
      </c>
      <c r="T427" s="117">
        <f t="shared" si="227"/>
        <v>0</v>
      </c>
      <c r="U427" s="117">
        <f t="shared" si="227"/>
        <v>0</v>
      </c>
      <c r="V427" s="117">
        <f t="shared" si="227"/>
        <v>0</v>
      </c>
      <c r="W427" s="117">
        <f t="shared" ref="W427:Y427" si="228">W428+W431+W433+W443</f>
        <v>0</v>
      </c>
      <c r="X427" s="117">
        <f t="shared" si="228"/>
        <v>0</v>
      </c>
      <c r="Y427" s="117">
        <f t="shared" si="228"/>
        <v>0</v>
      </c>
      <c r="DA427" s="129" t="s">
        <v>4092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0</v>
      </c>
      <c r="D428" s="122">
        <f t="shared" si="229"/>
        <v>0</v>
      </c>
      <c r="E428" s="122">
        <f t="shared" si="229"/>
        <v>0</v>
      </c>
      <c r="F428" s="122">
        <f t="shared" si="229"/>
        <v>0</v>
      </c>
      <c r="G428" s="122">
        <f t="shared" si="229"/>
        <v>0</v>
      </c>
      <c r="H428" s="122">
        <f t="shared" si="229"/>
        <v>0</v>
      </c>
      <c r="I428" s="122">
        <f t="shared" si="229"/>
        <v>0</v>
      </c>
      <c r="J428" s="122">
        <f t="shared" si="229"/>
        <v>0</v>
      </c>
      <c r="K428" s="122">
        <f t="shared" si="229"/>
        <v>0</v>
      </c>
      <c r="L428" s="122">
        <f t="shared" si="229"/>
        <v>0</v>
      </c>
      <c r="M428" s="122">
        <f t="shared" si="229"/>
        <v>0</v>
      </c>
      <c r="N428" s="122">
        <f t="shared" si="229"/>
        <v>0</v>
      </c>
      <c r="O428" s="122">
        <f t="shared" si="229"/>
        <v>0</v>
      </c>
      <c r="P428" s="122">
        <f t="shared" si="229"/>
        <v>0</v>
      </c>
      <c r="Q428" s="122">
        <f t="shared" si="229"/>
        <v>0</v>
      </c>
      <c r="R428" s="122">
        <f t="shared" ref="R428:V428" si="230">SUM(R429:R430)</f>
        <v>0</v>
      </c>
      <c r="S428" s="122">
        <f t="shared" si="230"/>
        <v>0</v>
      </c>
      <c r="T428" s="122">
        <f t="shared" si="230"/>
        <v>0</v>
      </c>
      <c r="U428" s="122">
        <f t="shared" si="230"/>
        <v>0</v>
      </c>
      <c r="V428" s="122">
        <f t="shared" si="230"/>
        <v>0</v>
      </c>
      <c r="W428" s="122">
        <f t="shared" ref="W428:Y428" si="231">SUM(W429:W430)</f>
        <v>0</v>
      </c>
      <c r="X428" s="122">
        <f t="shared" si="231"/>
        <v>0</v>
      </c>
      <c r="Y428" s="122">
        <f t="shared" si="231"/>
        <v>0</v>
      </c>
      <c r="DA428" s="130" t="s">
        <v>4093</v>
      </c>
    </row>
    <row r="429" spans="1:105" ht="12" customHeight="1" x14ac:dyDescent="0.25">
      <c r="A429" s="97" t="s">
        <v>51</v>
      </c>
      <c r="B429" s="98"/>
      <c r="C429" s="98">
        <v>0</v>
      </c>
      <c r="D429" s="98">
        <v>0</v>
      </c>
      <c r="E429" s="98">
        <v>0</v>
      </c>
      <c r="F429" s="98">
        <v>0</v>
      </c>
      <c r="G429" s="98">
        <v>0</v>
      </c>
      <c r="H429" s="98">
        <v>0</v>
      </c>
      <c r="I429" s="98">
        <v>0</v>
      </c>
      <c r="J429" s="98">
        <v>0</v>
      </c>
      <c r="K429" s="98">
        <v>0</v>
      </c>
      <c r="L429" s="98">
        <v>0</v>
      </c>
      <c r="M429" s="98">
        <v>0</v>
      </c>
      <c r="N429" s="98">
        <v>0</v>
      </c>
      <c r="O429" s="98">
        <v>0</v>
      </c>
      <c r="P429" s="98">
        <v>0</v>
      </c>
      <c r="Q429" s="98">
        <v>0</v>
      </c>
      <c r="R429" s="98">
        <v>0</v>
      </c>
      <c r="S429" s="98">
        <v>0</v>
      </c>
      <c r="T429" s="98">
        <v>0</v>
      </c>
      <c r="U429" s="98">
        <v>0</v>
      </c>
      <c r="V429" s="98">
        <v>0</v>
      </c>
      <c r="W429" s="98">
        <v>0</v>
      </c>
      <c r="X429" s="98">
        <v>0</v>
      </c>
      <c r="Y429" s="98">
        <v>0</v>
      </c>
      <c r="DA429" s="63" t="s">
        <v>4094</v>
      </c>
    </row>
    <row r="430" spans="1:105" ht="12" customHeight="1" x14ac:dyDescent="0.25">
      <c r="A430" s="97" t="s">
        <v>53</v>
      </c>
      <c r="B430" s="98"/>
      <c r="C430" s="98">
        <v>0</v>
      </c>
      <c r="D430" s="98">
        <v>0</v>
      </c>
      <c r="E430" s="98">
        <v>0</v>
      </c>
      <c r="F430" s="98">
        <v>0</v>
      </c>
      <c r="G430" s="98">
        <v>0</v>
      </c>
      <c r="H430" s="98">
        <v>0</v>
      </c>
      <c r="I430" s="98">
        <v>0</v>
      </c>
      <c r="J430" s="98">
        <v>0</v>
      </c>
      <c r="K430" s="98">
        <v>0</v>
      </c>
      <c r="L430" s="98">
        <v>0</v>
      </c>
      <c r="M430" s="98">
        <v>0</v>
      </c>
      <c r="N430" s="98">
        <v>0</v>
      </c>
      <c r="O430" s="98">
        <v>0</v>
      </c>
      <c r="P430" s="98">
        <v>0</v>
      </c>
      <c r="Q430" s="98">
        <v>0</v>
      </c>
      <c r="R430" s="98">
        <v>0</v>
      </c>
      <c r="S430" s="98">
        <v>0</v>
      </c>
      <c r="T430" s="98">
        <v>0</v>
      </c>
      <c r="U430" s="98">
        <v>0</v>
      </c>
      <c r="V430" s="98">
        <v>0</v>
      </c>
      <c r="W430" s="98">
        <v>0</v>
      </c>
      <c r="X430" s="98">
        <v>0</v>
      </c>
      <c r="Y430" s="98">
        <v>0</v>
      </c>
      <c r="DA430" s="63" t="s">
        <v>4095</v>
      </c>
    </row>
    <row r="431" spans="1:105" ht="12" customHeight="1" x14ac:dyDescent="0.25">
      <c r="A431" s="121" t="s">
        <v>92</v>
      </c>
      <c r="B431" s="122"/>
      <c r="C431" s="122">
        <f t="shared" ref="C431:Y431" si="232">C432</f>
        <v>0</v>
      </c>
      <c r="D431" s="122">
        <f t="shared" si="232"/>
        <v>0</v>
      </c>
      <c r="E431" s="122">
        <f t="shared" si="232"/>
        <v>0</v>
      </c>
      <c r="F431" s="122">
        <f t="shared" si="232"/>
        <v>0</v>
      </c>
      <c r="G431" s="122">
        <f t="shared" si="232"/>
        <v>0</v>
      </c>
      <c r="H431" s="122">
        <f t="shared" si="232"/>
        <v>0</v>
      </c>
      <c r="I431" s="122">
        <f t="shared" si="232"/>
        <v>0</v>
      </c>
      <c r="J431" s="122">
        <f t="shared" si="232"/>
        <v>0</v>
      </c>
      <c r="K431" s="122">
        <f t="shared" si="232"/>
        <v>0</v>
      </c>
      <c r="L431" s="122">
        <f t="shared" si="232"/>
        <v>0</v>
      </c>
      <c r="M431" s="122">
        <f t="shared" si="232"/>
        <v>0</v>
      </c>
      <c r="N431" s="122">
        <f t="shared" si="232"/>
        <v>0</v>
      </c>
      <c r="O431" s="122">
        <f t="shared" si="232"/>
        <v>0</v>
      </c>
      <c r="P431" s="122">
        <f t="shared" si="232"/>
        <v>0</v>
      </c>
      <c r="Q431" s="122">
        <f t="shared" si="232"/>
        <v>0</v>
      </c>
      <c r="R431" s="122">
        <f t="shared" si="232"/>
        <v>0</v>
      </c>
      <c r="S431" s="122">
        <f t="shared" si="232"/>
        <v>0</v>
      </c>
      <c r="T431" s="122">
        <f t="shared" si="232"/>
        <v>0</v>
      </c>
      <c r="U431" s="122">
        <f t="shared" si="232"/>
        <v>0</v>
      </c>
      <c r="V431" s="122">
        <f t="shared" si="232"/>
        <v>0</v>
      </c>
      <c r="W431" s="122">
        <f t="shared" si="232"/>
        <v>0</v>
      </c>
      <c r="X431" s="122">
        <f t="shared" si="232"/>
        <v>0</v>
      </c>
      <c r="Y431" s="122">
        <f t="shared" si="232"/>
        <v>0</v>
      </c>
      <c r="DA431" s="130" t="s">
        <v>4096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0</v>
      </c>
      <c r="E432" s="98">
        <f>RES_hhdet_in_tesh!E8</f>
        <v>0</v>
      </c>
      <c r="F432" s="98">
        <f>RES_hhdet_in_tesh!F8</f>
        <v>0</v>
      </c>
      <c r="G432" s="98">
        <f>RES_hhdet_in_tesh!G8</f>
        <v>0</v>
      </c>
      <c r="H432" s="98">
        <f>RES_hhdet_in_tesh!H8</f>
        <v>0</v>
      </c>
      <c r="I432" s="98">
        <f>RES_hhdet_in_tesh!I8</f>
        <v>0</v>
      </c>
      <c r="J432" s="98">
        <f>RES_hhdet_in_tesh!J8</f>
        <v>0</v>
      </c>
      <c r="K432" s="98">
        <f>RES_hhdet_in_tesh!K8</f>
        <v>0</v>
      </c>
      <c r="L432" s="98">
        <f>RES_hhdet_in_tesh!L8</f>
        <v>0</v>
      </c>
      <c r="M432" s="98">
        <f>RES_hhdet_in_tesh!M8</f>
        <v>0</v>
      </c>
      <c r="N432" s="98">
        <f>RES_hhdet_in_tesh!N8</f>
        <v>0</v>
      </c>
      <c r="O432" s="98">
        <f>RES_hhdet_in_tesh!O8</f>
        <v>0</v>
      </c>
      <c r="P432" s="98">
        <f>RES_hhdet_in_tesh!P8</f>
        <v>0</v>
      </c>
      <c r="Q432" s="98">
        <f>RES_hhdet_in_tesh!Q8</f>
        <v>0</v>
      </c>
      <c r="R432" s="98">
        <f>RES_hhdet_in_tesh!R8</f>
        <v>0</v>
      </c>
      <c r="S432" s="98">
        <f>RES_hhdet_in_tesh!S8</f>
        <v>0</v>
      </c>
      <c r="T432" s="98">
        <f>RES_hhdet_in_tesh!T8</f>
        <v>0</v>
      </c>
      <c r="U432" s="98">
        <f>RES_hhdet_in_tesh!U8</f>
        <v>0</v>
      </c>
      <c r="V432" s="98">
        <f>RES_hhdet_in_tesh!V8</f>
        <v>0</v>
      </c>
      <c r="W432" s="98">
        <f>RES_hhdet_in_tesh!W8</f>
        <v>0</v>
      </c>
      <c r="X432" s="98">
        <f>RES_hhdet_in_tesh!X8</f>
        <v>0</v>
      </c>
      <c r="Y432" s="98">
        <f>RES_hhdet_in_tesh!Y8</f>
        <v>0</v>
      </c>
      <c r="DA432" s="63" t="s">
        <v>4097</v>
      </c>
    </row>
    <row r="433" spans="1:105" ht="12" customHeight="1" x14ac:dyDescent="0.25">
      <c r="A433" s="121" t="s">
        <v>55</v>
      </c>
      <c r="B433" s="122"/>
      <c r="C433" s="122">
        <v>0</v>
      </c>
      <c r="D433" s="122">
        <v>0</v>
      </c>
      <c r="E433" s="122">
        <v>0</v>
      </c>
      <c r="F433" s="122">
        <v>0</v>
      </c>
      <c r="G433" s="122">
        <v>0</v>
      </c>
      <c r="H433" s="122">
        <v>0</v>
      </c>
      <c r="I433" s="122">
        <v>0</v>
      </c>
      <c r="J433" s="122">
        <v>0</v>
      </c>
      <c r="K433" s="122">
        <v>0</v>
      </c>
      <c r="L433" s="122">
        <v>0</v>
      </c>
      <c r="M433" s="122">
        <v>0</v>
      </c>
      <c r="N433" s="122">
        <v>0</v>
      </c>
      <c r="O433" s="122">
        <v>0</v>
      </c>
      <c r="P433" s="122">
        <v>0</v>
      </c>
      <c r="Q433" s="122">
        <v>0</v>
      </c>
      <c r="R433" s="122">
        <v>0</v>
      </c>
      <c r="S433" s="122">
        <v>0</v>
      </c>
      <c r="T433" s="122">
        <v>0</v>
      </c>
      <c r="U433" s="122">
        <v>0</v>
      </c>
      <c r="V433" s="122">
        <v>0</v>
      </c>
      <c r="W433" s="122">
        <v>0</v>
      </c>
      <c r="X433" s="122">
        <v>0</v>
      </c>
      <c r="Y433" s="122">
        <v>0</v>
      </c>
      <c r="DA433" s="130" t="s">
        <v>4098</v>
      </c>
    </row>
    <row r="434" spans="1:105" ht="12" customHeight="1" x14ac:dyDescent="0.25">
      <c r="A434" s="97" t="s">
        <v>143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X434" s="98">
        <v>0</v>
      </c>
      <c r="Y434" s="98">
        <v>0</v>
      </c>
      <c r="DA434" s="63" t="s">
        <v>4099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X435" s="98">
        <v>0</v>
      </c>
      <c r="Y435" s="98">
        <v>0</v>
      </c>
      <c r="DA435" s="63" t="s">
        <v>4100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X436" s="98">
        <v>0</v>
      </c>
      <c r="Y436" s="98">
        <v>0</v>
      </c>
      <c r="DA436" s="63" t="s">
        <v>4101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X437" s="101">
        <v>0</v>
      </c>
      <c r="Y437" s="101">
        <v>0</v>
      </c>
      <c r="DA437" s="131" t="s">
        <v>4102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X438" s="104">
        <v>0</v>
      </c>
      <c r="Y438" s="104">
        <v>0</v>
      </c>
      <c r="DA438" s="132" t="s">
        <v>4103</v>
      </c>
    </row>
    <row r="439" spans="1:105" ht="12" customHeight="1" x14ac:dyDescent="0.25">
      <c r="A439" s="106" t="s">
        <v>122</v>
      </c>
      <c r="B439" s="101"/>
      <c r="C439" s="101">
        <v>0</v>
      </c>
      <c r="D439" s="101">
        <v>0</v>
      </c>
      <c r="E439" s="101">
        <v>0</v>
      </c>
      <c r="F439" s="101">
        <v>0</v>
      </c>
      <c r="G439" s="101">
        <v>0</v>
      </c>
      <c r="H439" s="101">
        <v>0</v>
      </c>
      <c r="I439" s="101">
        <v>0</v>
      </c>
      <c r="J439" s="101">
        <v>0</v>
      </c>
      <c r="K439" s="101">
        <v>0</v>
      </c>
      <c r="L439" s="101">
        <v>0</v>
      </c>
      <c r="M439" s="101">
        <v>0</v>
      </c>
      <c r="N439" s="101">
        <v>0</v>
      </c>
      <c r="O439" s="101">
        <v>0</v>
      </c>
      <c r="P439" s="101">
        <v>0</v>
      </c>
      <c r="Q439" s="101">
        <v>0</v>
      </c>
      <c r="R439" s="101">
        <v>0</v>
      </c>
      <c r="S439" s="101">
        <v>0</v>
      </c>
      <c r="T439" s="101">
        <v>0</v>
      </c>
      <c r="U439" s="101">
        <v>0</v>
      </c>
      <c r="V439" s="101">
        <v>0</v>
      </c>
      <c r="W439" s="101">
        <v>0</v>
      </c>
      <c r="X439" s="101">
        <v>0</v>
      </c>
      <c r="Y439" s="101">
        <v>0</v>
      </c>
      <c r="DA439" s="131" t="s">
        <v>4104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0</v>
      </c>
      <c r="K440" s="104">
        <v>0</v>
      </c>
      <c r="L440" s="104">
        <v>0</v>
      </c>
      <c r="M440" s="104">
        <v>0</v>
      </c>
      <c r="N440" s="104">
        <v>0</v>
      </c>
      <c r="O440" s="104">
        <v>0</v>
      </c>
      <c r="P440" s="104">
        <v>0</v>
      </c>
      <c r="Q440" s="104">
        <v>0</v>
      </c>
      <c r="R440" s="104">
        <v>0</v>
      </c>
      <c r="S440" s="104">
        <v>0</v>
      </c>
      <c r="T440" s="104">
        <v>0</v>
      </c>
      <c r="U440" s="104">
        <v>0</v>
      </c>
      <c r="V440" s="104">
        <v>0</v>
      </c>
      <c r="W440" s="104">
        <v>0</v>
      </c>
      <c r="X440" s="104">
        <v>0</v>
      </c>
      <c r="Y440" s="104">
        <v>0</v>
      </c>
      <c r="DA440" s="132" t="s">
        <v>4105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0</v>
      </c>
      <c r="J441" s="98">
        <v>0</v>
      </c>
      <c r="K441" s="98">
        <v>0</v>
      </c>
      <c r="L441" s="98">
        <v>0</v>
      </c>
      <c r="M441" s="98">
        <v>0</v>
      </c>
      <c r="N441" s="98">
        <v>0</v>
      </c>
      <c r="O441" s="98">
        <v>0</v>
      </c>
      <c r="P441" s="98">
        <v>0</v>
      </c>
      <c r="Q441" s="98">
        <v>0</v>
      </c>
      <c r="R441" s="98">
        <v>0</v>
      </c>
      <c r="S441" s="98">
        <v>0</v>
      </c>
      <c r="T441" s="98">
        <v>0</v>
      </c>
      <c r="U441" s="98">
        <v>0</v>
      </c>
      <c r="V441" s="98">
        <v>0</v>
      </c>
      <c r="W441" s="98">
        <v>0</v>
      </c>
      <c r="X441" s="98">
        <v>0</v>
      </c>
      <c r="Y441" s="98">
        <v>0</v>
      </c>
      <c r="DA441" s="63" t="s">
        <v>4106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0</v>
      </c>
      <c r="J442" s="98">
        <v>0</v>
      </c>
      <c r="K442" s="98">
        <v>0</v>
      </c>
      <c r="L442" s="98">
        <v>0</v>
      </c>
      <c r="M442" s="98">
        <v>0</v>
      </c>
      <c r="N442" s="98">
        <v>0</v>
      </c>
      <c r="O442" s="98">
        <v>0</v>
      </c>
      <c r="P442" s="98">
        <v>0</v>
      </c>
      <c r="Q442" s="98">
        <v>0</v>
      </c>
      <c r="R442" s="98">
        <v>0</v>
      </c>
      <c r="S442" s="98">
        <v>0</v>
      </c>
      <c r="T442" s="98">
        <v>0</v>
      </c>
      <c r="U442" s="98">
        <v>0</v>
      </c>
      <c r="V442" s="98">
        <v>0</v>
      </c>
      <c r="W442" s="98">
        <v>0</v>
      </c>
      <c r="X442" s="98">
        <v>0</v>
      </c>
      <c r="Y442" s="98">
        <v>0</v>
      </c>
      <c r="DA442" s="63" t="s">
        <v>4107</v>
      </c>
    </row>
    <row r="443" spans="1:105" ht="12" customHeight="1" x14ac:dyDescent="0.25">
      <c r="A443" s="121" t="s">
        <v>54</v>
      </c>
      <c r="B443" s="122"/>
      <c r="C443" s="122">
        <v>0</v>
      </c>
      <c r="D443" s="122">
        <v>0</v>
      </c>
      <c r="E443" s="122">
        <v>0</v>
      </c>
      <c r="F443" s="122">
        <v>0</v>
      </c>
      <c r="G443" s="122">
        <v>0</v>
      </c>
      <c r="H443" s="122">
        <v>0</v>
      </c>
      <c r="I443" s="122">
        <v>0</v>
      </c>
      <c r="J443" s="122">
        <v>0</v>
      </c>
      <c r="K443" s="122">
        <v>0</v>
      </c>
      <c r="L443" s="122">
        <v>0</v>
      </c>
      <c r="M443" s="122">
        <v>0</v>
      </c>
      <c r="N443" s="122">
        <v>0</v>
      </c>
      <c r="O443" s="122">
        <v>0</v>
      </c>
      <c r="P443" s="122">
        <v>0</v>
      </c>
      <c r="Q443" s="122">
        <v>0</v>
      </c>
      <c r="R443" s="122">
        <v>0</v>
      </c>
      <c r="S443" s="122">
        <v>0</v>
      </c>
      <c r="T443" s="122">
        <v>0</v>
      </c>
      <c r="U443" s="122">
        <v>0</v>
      </c>
      <c r="V443" s="122">
        <v>0</v>
      </c>
      <c r="W443" s="122">
        <v>0</v>
      </c>
      <c r="X443" s="122">
        <v>0</v>
      </c>
      <c r="Y443" s="122">
        <v>0</v>
      </c>
      <c r="DA443" s="130" t="s">
        <v>4108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X444" s="98">
        <v>0</v>
      </c>
      <c r="Y444" s="98">
        <v>0</v>
      </c>
      <c r="DA444" s="63" t="s">
        <v>4109</v>
      </c>
    </row>
    <row r="445" spans="1:105" ht="12" customHeight="1" x14ac:dyDescent="0.25">
      <c r="A445" s="97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X445" s="98">
        <v>0</v>
      </c>
      <c r="Y445" s="98">
        <v>0</v>
      </c>
      <c r="DA445" s="63" t="s">
        <v>4110</v>
      </c>
    </row>
    <row r="446" spans="1:105" ht="12" customHeight="1" x14ac:dyDescent="0.25">
      <c r="A446" s="109" t="s">
        <v>120</v>
      </c>
      <c r="B446" s="33"/>
      <c r="C446" s="33">
        <v>0</v>
      </c>
      <c r="D446" s="33">
        <v>0</v>
      </c>
      <c r="E446" s="33">
        <v>0</v>
      </c>
      <c r="F446" s="33">
        <v>0</v>
      </c>
      <c r="G446" s="33">
        <v>0</v>
      </c>
      <c r="H446" s="33">
        <v>0</v>
      </c>
      <c r="I446" s="33">
        <v>0</v>
      </c>
      <c r="J446" s="33">
        <v>0</v>
      </c>
      <c r="K446" s="33">
        <v>0</v>
      </c>
      <c r="L446" s="33">
        <v>0</v>
      </c>
      <c r="M446" s="33">
        <v>0</v>
      </c>
      <c r="N446" s="33">
        <v>0</v>
      </c>
      <c r="O446" s="33">
        <v>0</v>
      </c>
      <c r="P446" s="33">
        <v>0</v>
      </c>
      <c r="Q446" s="33">
        <v>0</v>
      </c>
      <c r="R446" s="33">
        <v>0</v>
      </c>
      <c r="S446" s="33">
        <v>0</v>
      </c>
      <c r="T446" s="33">
        <v>0</v>
      </c>
      <c r="U446" s="33">
        <v>0</v>
      </c>
      <c r="V446" s="33">
        <v>0</v>
      </c>
      <c r="W446" s="33">
        <v>0</v>
      </c>
      <c r="X446" s="33">
        <v>0</v>
      </c>
      <c r="Y446" s="33">
        <v>0</v>
      </c>
      <c r="DA446" s="60" t="s">
        <v>4111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0</v>
      </c>
      <c r="D448" s="117">
        <f t="shared" si="233"/>
        <v>0</v>
      </c>
      <c r="E448" s="117">
        <f t="shared" si="233"/>
        <v>0</v>
      </c>
      <c r="F448" s="117">
        <f t="shared" si="233"/>
        <v>0</v>
      </c>
      <c r="G448" s="117">
        <f t="shared" si="233"/>
        <v>0</v>
      </c>
      <c r="H448" s="117">
        <f t="shared" si="233"/>
        <v>0</v>
      </c>
      <c r="I448" s="117">
        <f t="shared" si="233"/>
        <v>0</v>
      </c>
      <c r="J448" s="117">
        <f t="shared" si="233"/>
        <v>0</v>
      </c>
      <c r="K448" s="117">
        <f t="shared" si="233"/>
        <v>0</v>
      </c>
      <c r="L448" s="117">
        <f t="shared" si="233"/>
        <v>0</v>
      </c>
      <c r="M448" s="117">
        <f t="shared" si="233"/>
        <v>0</v>
      </c>
      <c r="N448" s="117">
        <f t="shared" si="233"/>
        <v>0</v>
      </c>
      <c r="O448" s="117">
        <f t="shared" si="233"/>
        <v>0</v>
      </c>
      <c r="P448" s="117">
        <f t="shared" si="233"/>
        <v>0</v>
      </c>
      <c r="Q448" s="117">
        <f t="shared" si="233"/>
        <v>0</v>
      </c>
      <c r="R448" s="117">
        <f t="shared" ref="R448:V448" si="234">R449+R452+R454+R464</f>
        <v>0</v>
      </c>
      <c r="S448" s="117">
        <f t="shared" si="234"/>
        <v>0</v>
      </c>
      <c r="T448" s="117">
        <f t="shared" si="234"/>
        <v>0</v>
      </c>
      <c r="U448" s="117">
        <f t="shared" si="234"/>
        <v>0</v>
      </c>
      <c r="V448" s="117">
        <f t="shared" si="234"/>
        <v>0</v>
      </c>
      <c r="W448" s="117">
        <f t="shared" ref="W448:Y448" si="235">W449+W452+W454+W464</f>
        <v>0</v>
      </c>
      <c r="X448" s="117">
        <f t="shared" si="235"/>
        <v>0</v>
      </c>
      <c r="Y448" s="117">
        <f t="shared" si="235"/>
        <v>0</v>
      </c>
      <c r="DA448" s="129" t="s">
        <v>4259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0</v>
      </c>
      <c r="D449" s="122">
        <f t="shared" si="236"/>
        <v>0</v>
      </c>
      <c r="E449" s="122">
        <f t="shared" si="236"/>
        <v>0</v>
      </c>
      <c r="F449" s="122">
        <f t="shared" si="236"/>
        <v>0</v>
      </c>
      <c r="G449" s="122">
        <f t="shared" si="236"/>
        <v>0</v>
      </c>
      <c r="H449" s="122">
        <f t="shared" si="236"/>
        <v>0</v>
      </c>
      <c r="I449" s="122">
        <f t="shared" si="236"/>
        <v>0</v>
      </c>
      <c r="J449" s="122">
        <f t="shared" si="236"/>
        <v>0</v>
      </c>
      <c r="K449" s="122">
        <f t="shared" si="236"/>
        <v>0</v>
      </c>
      <c r="L449" s="122">
        <f t="shared" si="236"/>
        <v>0</v>
      </c>
      <c r="M449" s="122">
        <f t="shared" si="236"/>
        <v>0</v>
      </c>
      <c r="N449" s="122">
        <f t="shared" si="236"/>
        <v>0</v>
      </c>
      <c r="O449" s="122">
        <f t="shared" si="236"/>
        <v>0</v>
      </c>
      <c r="P449" s="122">
        <f t="shared" si="236"/>
        <v>0</v>
      </c>
      <c r="Q449" s="122">
        <f t="shared" si="236"/>
        <v>0</v>
      </c>
      <c r="R449" s="122">
        <f t="shared" ref="R449:V449" si="237">SUM(R450:R451)</f>
        <v>0</v>
      </c>
      <c r="S449" s="122">
        <f t="shared" si="237"/>
        <v>0</v>
      </c>
      <c r="T449" s="122">
        <f t="shared" si="237"/>
        <v>0</v>
      </c>
      <c r="U449" s="122">
        <f t="shared" si="237"/>
        <v>0</v>
      </c>
      <c r="V449" s="122">
        <f t="shared" si="237"/>
        <v>0</v>
      </c>
      <c r="W449" s="122">
        <f t="shared" ref="W449:Y449" si="238">SUM(W450:W451)</f>
        <v>0</v>
      </c>
      <c r="X449" s="122">
        <f t="shared" si="238"/>
        <v>0</v>
      </c>
      <c r="Y449" s="122">
        <f t="shared" si="238"/>
        <v>0</v>
      </c>
      <c r="DA449" s="130" t="s">
        <v>4260</v>
      </c>
    </row>
    <row r="450" spans="1:105" ht="12" customHeight="1" x14ac:dyDescent="0.25">
      <c r="A450" s="97" t="s">
        <v>51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X450" s="98">
        <v>0</v>
      </c>
      <c r="Y450" s="98">
        <v>0</v>
      </c>
      <c r="DA450" s="63" t="s">
        <v>4261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X451" s="98">
        <v>0</v>
      </c>
      <c r="Y451" s="98">
        <v>0</v>
      </c>
      <c r="DA451" s="63" t="s">
        <v>4262</v>
      </c>
    </row>
    <row r="452" spans="1:105" ht="12" customHeight="1" x14ac:dyDescent="0.25">
      <c r="A452" s="121" t="s">
        <v>92</v>
      </c>
      <c r="B452" s="122"/>
      <c r="C452" s="122">
        <f t="shared" ref="C452:Y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X452" s="122">
        <f t="shared" si="239"/>
        <v>0</v>
      </c>
      <c r="Y452" s="122">
        <f t="shared" si="239"/>
        <v>0</v>
      </c>
      <c r="DA452" s="130" t="s">
        <v>4263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X453" s="98">
        <v>0</v>
      </c>
      <c r="Y453" s="98">
        <v>0</v>
      </c>
      <c r="DA453" s="63" t="s">
        <v>4264</v>
      </c>
    </row>
    <row r="454" spans="1:105" ht="12" customHeight="1" x14ac:dyDescent="0.25">
      <c r="A454" s="121" t="s">
        <v>55</v>
      </c>
      <c r="B454" s="122"/>
      <c r="C454" s="122">
        <v>0</v>
      </c>
      <c r="D454" s="122">
        <v>0</v>
      </c>
      <c r="E454" s="122">
        <v>0</v>
      </c>
      <c r="F454" s="122">
        <v>0</v>
      </c>
      <c r="G454" s="122">
        <v>0</v>
      </c>
      <c r="H454" s="122">
        <v>0</v>
      </c>
      <c r="I454" s="122">
        <v>0</v>
      </c>
      <c r="J454" s="122">
        <v>0</v>
      </c>
      <c r="K454" s="122">
        <v>0</v>
      </c>
      <c r="L454" s="122">
        <v>0</v>
      </c>
      <c r="M454" s="122">
        <v>0</v>
      </c>
      <c r="N454" s="122">
        <v>0</v>
      </c>
      <c r="O454" s="122">
        <v>0</v>
      </c>
      <c r="P454" s="122">
        <v>0</v>
      </c>
      <c r="Q454" s="122">
        <v>0</v>
      </c>
      <c r="R454" s="122">
        <v>0</v>
      </c>
      <c r="S454" s="122">
        <v>0</v>
      </c>
      <c r="T454" s="122">
        <v>0</v>
      </c>
      <c r="U454" s="122">
        <v>0</v>
      </c>
      <c r="V454" s="122">
        <v>0</v>
      </c>
      <c r="W454" s="122">
        <v>0</v>
      </c>
      <c r="X454" s="122">
        <v>0</v>
      </c>
      <c r="Y454" s="122">
        <v>0</v>
      </c>
      <c r="DA454" s="130" t="s">
        <v>4265</v>
      </c>
    </row>
    <row r="455" spans="1:105" ht="12" customHeight="1" x14ac:dyDescent="0.25">
      <c r="A455" s="97" t="s">
        <v>143</v>
      </c>
      <c r="B455" s="98"/>
      <c r="C455" s="98">
        <v>0</v>
      </c>
      <c r="D455" s="98">
        <v>0</v>
      </c>
      <c r="E455" s="98">
        <v>0</v>
      </c>
      <c r="F455" s="98">
        <v>0</v>
      </c>
      <c r="G455" s="98">
        <v>0</v>
      </c>
      <c r="H455" s="98">
        <v>0</v>
      </c>
      <c r="I455" s="98">
        <v>0</v>
      </c>
      <c r="J455" s="98">
        <v>0</v>
      </c>
      <c r="K455" s="98">
        <v>0</v>
      </c>
      <c r="L455" s="98">
        <v>0</v>
      </c>
      <c r="M455" s="98">
        <v>0</v>
      </c>
      <c r="N455" s="98">
        <v>0</v>
      </c>
      <c r="O455" s="98">
        <v>0</v>
      </c>
      <c r="P455" s="98">
        <v>0</v>
      </c>
      <c r="Q455" s="98">
        <v>0</v>
      </c>
      <c r="R455" s="98">
        <v>0</v>
      </c>
      <c r="S455" s="98">
        <v>0</v>
      </c>
      <c r="T455" s="98">
        <v>0</v>
      </c>
      <c r="U455" s="98">
        <v>0</v>
      </c>
      <c r="V455" s="98">
        <v>0</v>
      </c>
      <c r="W455" s="98">
        <v>0</v>
      </c>
      <c r="X455" s="98">
        <v>0</v>
      </c>
      <c r="Y455" s="98">
        <v>0</v>
      </c>
      <c r="DA455" s="63" t="s">
        <v>4266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0</v>
      </c>
      <c r="E456" s="98">
        <v>0</v>
      </c>
      <c r="F456" s="98">
        <v>0</v>
      </c>
      <c r="G456" s="98">
        <v>0</v>
      </c>
      <c r="H456" s="98">
        <v>0</v>
      </c>
      <c r="I456" s="98">
        <v>0</v>
      </c>
      <c r="J456" s="98">
        <v>0</v>
      </c>
      <c r="K456" s="98">
        <v>0</v>
      </c>
      <c r="L456" s="98">
        <v>0</v>
      </c>
      <c r="M456" s="98">
        <v>0</v>
      </c>
      <c r="N456" s="98">
        <v>0</v>
      </c>
      <c r="O456" s="98">
        <v>0</v>
      </c>
      <c r="P456" s="98">
        <v>0</v>
      </c>
      <c r="Q456" s="98">
        <v>0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0</v>
      </c>
      <c r="X456" s="98">
        <v>0</v>
      </c>
      <c r="Y456" s="98">
        <v>0</v>
      </c>
      <c r="DA456" s="63" t="s">
        <v>4267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X457" s="98">
        <v>0</v>
      </c>
      <c r="Y457" s="98">
        <v>0</v>
      </c>
      <c r="DA457" s="63" t="s">
        <v>4268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X458" s="101">
        <v>0</v>
      </c>
      <c r="Y458" s="101">
        <v>0</v>
      </c>
      <c r="DA458" s="131" t="s">
        <v>4269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X459" s="104">
        <v>0</v>
      </c>
      <c r="Y459" s="104">
        <v>0</v>
      </c>
      <c r="DA459" s="132" t="s">
        <v>4270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X460" s="101">
        <v>0</v>
      </c>
      <c r="Y460" s="101">
        <v>0</v>
      </c>
      <c r="DA460" s="131" t="s">
        <v>4271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X461" s="104">
        <v>0</v>
      </c>
      <c r="Y461" s="104">
        <v>0</v>
      </c>
      <c r="DA461" s="132" t="s">
        <v>4272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X462" s="98">
        <v>0</v>
      </c>
      <c r="Y462" s="98">
        <v>0</v>
      </c>
      <c r="DA462" s="63" t="s">
        <v>4273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X463" s="98">
        <v>0</v>
      </c>
      <c r="Y463" s="98">
        <v>0</v>
      </c>
      <c r="DA463" s="63" t="s">
        <v>4274</v>
      </c>
    </row>
    <row r="464" spans="1:105" ht="12" customHeight="1" x14ac:dyDescent="0.25">
      <c r="A464" s="121" t="s">
        <v>54</v>
      </c>
      <c r="B464" s="122"/>
      <c r="C464" s="122">
        <v>0</v>
      </c>
      <c r="D464" s="122">
        <v>0</v>
      </c>
      <c r="E464" s="122">
        <v>0</v>
      </c>
      <c r="F464" s="122">
        <v>0</v>
      </c>
      <c r="G464" s="122">
        <v>0</v>
      </c>
      <c r="H464" s="122">
        <v>0</v>
      </c>
      <c r="I464" s="122">
        <v>0</v>
      </c>
      <c r="J464" s="122">
        <v>0</v>
      </c>
      <c r="K464" s="122">
        <v>0</v>
      </c>
      <c r="L464" s="122">
        <v>0</v>
      </c>
      <c r="M464" s="122">
        <v>0</v>
      </c>
      <c r="N464" s="122">
        <v>0</v>
      </c>
      <c r="O464" s="122">
        <v>0</v>
      </c>
      <c r="P464" s="122">
        <v>0</v>
      </c>
      <c r="Q464" s="122">
        <v>0</v>
      </c>
      <c r="R464" s="122">
        <v>0</v>
      </c>
      <c r="S464" s="122">
        <v>0</v>
      </c>
      <c r="T464" s="122">
        <v>0</v>
      </c>
      <c r="U464" s="122">
        <v>0</v>
      </c>
      <c r="V464" s="122">
        <v>0</v>
      </c>
      <c r="W464" s="122">
        <v>0</v>
      </c>
      <c r="X464" s="122">
        <v>0</v>
      </c>
      <c r="Y464" s="122">
        <v>0</v>
      </c>
      <c r="DA464" s="130" t="s">
        <v>4275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X465" s="98">
        <v>0</v>
      </c>
      <c r="Y465" s="98">
        <v>0</v>
      </c>
      <c r="DA465" s="63" t="s">
        <v>4276</v>
      </c>
    </row>
    <row r="466" spans="1:105" ht="12" customHeight="1" x14ac:dyDescent="0.25">
      <c r="A466" s="97" t="s">
        <v>50</v>
      </c>
      <c r="B466" s="98"/>
      <c r="C466" s="98">
        <v>0</v>
      </c>
      <c r="D466" s="98">
        <v>0</v>
      </c>
      <c r="E466" s="98">
        <v>0</v>
      </c>
      <c r="F466" s="98">
        <v>0</v>
      </c>
      <c r="G466" s="98">
        <v>0</v>
      </c>
      <c r="H466" s="98">
        <v>0</v>
      </c>
      <c r="I466" s="98">
        <v>0</v>
      </c>
      <c r="J466" s="98">
        <v>0</v>
      </c>
      <c r="K466" s="98">
        <v>0</v>
      </c>
      <c r="L466" s="98">
        <v>0</v>
      </c>
      <c r="M466" s="98">
        <v>0</v>
      </c>
      <c r="N466" s="98">
        <v>0</v>
      </c>
      <c r="O466" s="98">
        <v>0</v>
      </c>
      <c r="P466" s="98">
        <v>0</v>
      </c>
      <c r="Q466" s="98">
        <v>0</v>
      </c>
      <c r="R466" s="98">
        <v>0</v>
      </c>
      <c r="S466" s="98">
        <v>0</v>
      </c>
      <c r="T466" s="98">
        <v>0</v>
      </c>
      <c r="U466" s="98">
        <v>0</v>
      </c>
      <c r="V466" s="98">
        <v>0</v>
      </c>
      <c r="W466" s="98">
        <v>0</v>
      </c>
      <c r="X466" s="98">
        <v>0</v>
      </c>
      <c r="Y466" s="98">
        <v>0</v>
      </c>
      <c r="DA466" s="63" t="s">
        <v>4277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X467" s="33">
        <v>0</v>
      </c>
      <c r="Y467" s="33">
        <v>0</v>
      </c>
      <c r="DA467" s="60" t="s">
        <v>4278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0</v>
      </c>
      <c r="D469" s="118">
        <f t="shared" si="240"/>
        <v>0</v>
      </c>
      <c r="E469" s="118">
        <f t="shared" si="240"/>
        <v>0</v>
      </c>
      <c r="F469" s="118">
        <f t="shared" si="240"/>
        <v>0</v>
      </c>
      <c r="G469" s="118">
        <f t="shared" si="240"/>
        <v>0</v>
      </c>
      <c r="H469" s="118">
        <f t="shared" si="240"/>
        <v>0</v>
      </c>
      <c r="I469" s="118">
        <f t="shared" si="240"/>
        <v>0</v>
      </c>
      <c r="J469" s="118">
        <f t="shared" si="240"/>
        <v>0</v>
      </c>
      <c r="K469" s="118">
        <f t="shared" si="240"/>
        <v>0</v>
      </c>
      <c r="L469" s="118">
        <f t="shared" si="240"/>
        <v>0</v>
      </c>
      <c r="M469" s="118">
        <f t="shared" si="240"/>
        <v>0</v>
      </c>
      <c r="N469" s="118">
        <f t="shared" si="240"/>
        <v>0</v>
      </c>
      <c r="O469" s="118">
        <f t="shared" si="240"/>
        <v>0</v>
      </c>
      <c r="P469" s="118">
        <f t="shared" si="240"/>
        <v>0</v>
      </c>
      <c r="Q469" s="118">
        <f t="shared" si="240"/>
        <v>0</v>
      </c>
      <c r="R469" s="118">
        <f t="shared" ref="R469:V469" si="241">R470+R473+R475+R485</f>
        <v>0</v>
      </c>
      <c r="S469" s="118">
        <f t="shared" si="241"/>
        <v>0</v>
      </c>
      <c r="T469" s="118">
        <f t="shared" si="241"/>
        <v>0</v>
      </c>
      <c r="U469" s="118">
        <f t="shared" si="241"/>
        <v>0</v>
      </c>
      <c r="V469" s="118">
        <f t="shared" si="241"/>
        <v>0</v>
      </c>
      <c r="W469" s="118">
        <f t="shared" ref="W469:Y469" si="242">W470+W473+W475+W485</f>
        <v>0</v>
      </c>
      <c r="X469" s="118">
        <f t="shared" si="242"/>
        <v>0</v>
      </c>
      <c r="Y469" s="118">
        <f t="shared" si="242"/>
        <v>0</v>
      </c>
      <c r="DA469" s="129" t="s">
        <v>4427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0</v>
      </c>
      <c r="D470" s="123">
        <f t="shared" si="243"/>
        <v>0</v>
      </c>
      <c r="E470" s="123">
        <f t="shared" si="243"/>
        <v>0</v>
      </c>
      <c r="F470" s="123">
        <f t="shared" si="243"/>
        <v>0</v>
      </c>
      <c r="G470" s="123">
        <f t="shared" si="243"/>
        <v>0</v>
      </c>
      <c r="H470" s="123">
        <f t="shared" si="243"/>
        <v>0</v>
      </c>
      <c r="I470" s="123">
        <f t="shared" si="243"/>
        <v>0</v>
      </c>
      <c r="J470" s="123">
        <f t="shared" si="243"/>
        <v>0</v>
      </c>
      <c r="K470" s="123">
        <f t="shared" si="243"/>
        <v>0</v>
      </c>
      <c r="L470" s="123">
        <f t="shared" si="243"/>
        <v>0</v>
      </c>
      <c r="M470" s="123">
        <f t="shared" si="243"/>
        <v>0</v>
      </c>
      <c r="N470" s="123">
        <f t="shared" si="243"/>
        <v>0</v>
      </c>
      <c r="O470" s="123">
        <f t="shared" si="243"/>
        <v>0</v>
      </c>
      <c r="P470" s="123">
        <f t="shared" si="243"/>
        <v>0</v>
      </c>
      <c r="Q470" s="123">
        <f t="shared" si="243"/>
        <v>0</v>
      </c>
      <c r="R470" s="123">
        <f t="shared" ref="R470:V470" si="244">SUM(R471:R472)</f>
        <v>0</v>
      </c>
      <c r="S470" s="123">
        <f t="shared" si="244"/>
        <v>0</v>
      </c>
      <c r="T470" s="123">
        <f t="shared" si="244"/>
        <v>0</v>
      </c>
      <c r="U470" s="123">
        <f t="shared" si="244"/>
        <v>0</v>
      </c>
      <c r="V470" s="123">
        <f t="shared" si="244"/>
        <v>0</v>
      </c>
      <c r="W470" s="123">
        <f t="shared" ref="W470:Y470" si="245">SUM(W471:W472)</f>
        <v>0</v>
      </c>
      <c r="X470" s="123">
        <f t="shared" si="245"/>
        <v>0</v>
      </c>
      <c r="Y470" s="123">
        <f t="shared" si="245"/>
        <v>0</v>
      </c>
      <c r="DA470" s="130" t="s">
        <v>4428</v>
      </c>
    </row>
    <row r="471" spans="1:105" ht="12" customHeight="1" x14ac:dyDescent="0.25">
      <c r="A471" s="97" t="s">
        <v>51</v>
      </c>
      <c r="B471" s="99"/>
      <c r="C471" s="99">
        <v>0</v>
      </c>
      <c r="D471" s="99">
        <v>0</v>
      </c>
      <c r="E471" s="99">
        <v>0</v>
      </c>
      <c r="F471" s="99">
        <v>0</v>
      </c>
      <c r="G471" s="99">
        <v>0</v>
      </c>
      <c r="H471" s="99">
        <v>0</v>
      </c>
      <c r="I471" s="99">
        <v>0</v>
      </c>
      <c r="J471" s="99">
        <v>0</v>
      </c>
      <c r="K471" s="99">
        <v>0</v>
      </c>
      <c r="L471" s="99">
        <v>0</v>
      </c>
      <c r="M471" s="99">
        <v>0</v>
      </c>
      <c r="N471" s="99">
        <v>0</v>
      </c>
      <c r="O471" s="99">
        <v>0</v>
      </c>
      <c r="P471" s="99">
        <v>0</v>
      </c>
      <c r="Q471" s="99">
        <v>0</v>
      </c>
      <c r="R471" s="99">
        <v>0</v>
      </c>
      <c r="S471" s="99">
        <v>0</v>
      </c>
      <c r="T471" s="99">
        <v>0</v>
      </c>
      <c r="U471" s="99">
        <v>0</v>
      </c>
      <c r="V471" s="99">
        <v>0</v>
      </c>
      <c r="W471" s="99">
        <v>0</v>
      </c>
      <c r="X471" s="99">
        <v>0</v>
      </c>
      <c r="Y471" s="99">
        <v>0</v>
      </c>
      <c r="DA471" s="63" t="s">
        <v>4429</v>
      </c>
    </row>
    <row r="472" spans="1:105" ht="12" customHeight="1" x14ac:dyDescent="0.25">
      <c r="A472" s="97" t="s">
        <v>53</v>
      </c>
      <c r="B472" s="99"/>
      <c r="C472" s="99">
        <v>0</v>
      </c>
      <c r="D472" s="99">
        <v>0</v>
      </c>
      <c r="E472" s="99">
        <v>0</v>
      </c>
      <c r="F472" s="99">
        <v>0</v>
      </c>
      <c r="G472" s="99">
        <v>0</v>
      </c>
      <c r="H472" s="99">
        <v>0</v>
      </c>
      <c r="I472" s="99">
        <v>0</v>
      </c>
      <c r="J472" s="99">
        <v>0</v>
      </c>
      <c r="K472" s="99">
        <v>0</v>
      </c>
      <c r="L472" s="99">
        <v>0</v>
      </c>
      <c r="M472" s="99">
        <v>0</v>
      </c>
      <c r="N472" s="99">
        <v>0</v>
      </c>
      <c r="O472" s="99">
        <v>0</v>
      </c>
      <c r="P472" s="99">
        <v>0</v>
      </c>
      <c r="Q472" s="99">
        <v>0</v>
      </c>
      <c r="R472" s="99">
        <v>0</v>
      </c>
      <c r="S472" s="99">
        <v>0</v>
      </c>
      <c r="T472" s="99">
        <v>0</v>
      </c>
      <c r="U472" s="99">
        <v>0</v>
      </c>
      <c r="V472" s="99">
        <v>0</v>
      </c>
      <c r="W472" s="99">
        <v>0</v>
      </c>
      <c r="X472" s="99">
        <v>0</v>
      </c>
      <c r="Y472" s="99">
        <v>0</v>
      </c>
      <c r="DA472" s="63" t="s">
        <v>4430</v>
      </c>
    </row>
    <row r="473" spans="1:105" ht="12" customHeight="1" x14ac:dyDescent="0.25">
      <c r="A473" s="121" t="s">
        <v>92</v>
      </c>
      <c r="B473" s="123"/>
      <c r="C473" s="123">
        <f t="shared" ref="C473:Y473" si="246">C474</f>
        <v>0</v>
      </c>
      <c r="D473" s="123">
        <f t="shared" si="246"/>
        <v>0</v>
      </c>
      <c r="E473" s="123">
        <f t="shared" si="246"/>
        <v>0</v>
      </c>
      <c r="F473" s="123">
        <f t="shared" si="246"/>
        <v>0</v>
      </c>
      <c r="G473" s="123">
        <f t="shared" si="246"/>
        <v>0</v>
      </c>
      <c r="H473" s="123">
        <f t="shared" si="246"/>
        <v>0</v>
      </c>
      <c r="I473" s="123">
        <f t="shared" si="246"/>
        <v>0</v>
      </c>
      <c r="J473" s="123">
        <f t="shared" si="246"/>
        <v>0</v>
      </c>
      <c r="K473" s="123">
        <f t="shared" si="246"/>
        <v>0</v>
      </c>
      <c r="L473" s="123">
        <f t="shared" si="246"/>
        <v>0</v>
      </c>
      <c r="M473" s="123">
        <f t="shared" si="246"/>
        <v>0</v>
      </c>
      <c r="N473" s="123">
        <f t="shared" si="246"/>
        <v>0</v>
      </c>
      <c r="O473" s="123">
        <f t="shared" si="246"/>
        <v>0</v>
      </c>
      <c r="P473" s="123">
        <f t="shared" si="246"/>
        <v>0</v>
      </c>
      <c r="Q473" s="123">
        <f t="shared" si="246"/>
        <v>0</v>
      </c>
      <c r="R473" s="123">
        <f t="shared" si="246"/>
        <v>0</v>
      </c>
      <c r="S473" s="123">
        <f t="shared" si="246"/>
        <v>0</v>
      </c>
      <c r="T473" s="123">
        <f t="shared" si="246"/>
        <v>0</v>
      </c>
      <c r="U473" s="123">
        <f t="shared" si="246"/>
        <v>0</v>
      </c>
      <c r="V473" s="123">
        <f t="shared" si="246"/>
        <v>0</v>
      </c>
      <c r="W473" s="123">
        <f t="shared" si="246"/>
        <v>0</v>
      </c>
      <c r="X473" s="123">
        <f t="shared" si="246"/>
        <v>0</v>
      </c>
      <c r="Y473" s="123">
        <f t="shared" si="246"/>
        <v>0</v>
      </c>
      <c r="DA473" s="130" t="s">
        <v>4431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0</v>
      </c>
      <c r="E474" s="99">
        <f>RES_hhdet_in_fecs!E8</f>
        <v>0</v>
      </c>
      <c r="F474" s="99">
        <f>RES_hhdet_in_fecs!F8</f>
        <v>0</v>
      </c>
      <c r="G474" s="99">
        <f>RES_hhdet_in_fecs!G8</f>
        <v>0</v>
      </c>
      <c r="H474" s="99">
        <f>RES_hhdet_in_fecs!H8</f>
        <v>0</v>
      </c>
      <c r="I474" s="99">
        <f>RES_hhdet_in_fecs!I8</f>
        <v>0</v>
      </c>
      <c r="J474" s="99">
        <f>RES_hhdet_in_fecs!J8</f>
        <v>0</v>
      </c>
      <c r="K474" s="99">
        <f>RES_hhdet_in_fecs!K8</f>
        <v>0</v>
      </c>
      <c r="L474" s="99">
        <f>RES_hhdet_in_fecs!L8</f>
        <v>0</v>
      </c>
      <c r="M474" s="99">
        <f>RES_hhdet_in_fecs!M8</f>
        <v>0</v>
      </c>
      <c r="N474" s="99">
        <f>RES_hhdet_in_fecs!N8</f>
        <v>0</v>
      </c>
      <c r="O474" s="99">
        <f>RES_hhdet_in_fecs!O8</f>
        <v>0</v>
      </c>
      <c r="P474" s="99">
        <f>RES_hhdet_in_fecs!P8</f>
        <v>0</v>
      </c>
      <c r="Q474" s="99">
        <f>RES_hhdet_in_fecs!Q8</f>
        <v>0</v>
      </c>
      <c r="R474" s="99">
        <f>RES_hhdet_in_fecs!R8</f>
        <v>0</v>
      </c>
      <c r="S474" s="99">
        <f>RES_hhdet_in_fecs!S8</f>
        <v>0</v>
      </c>
      <c r="T474" s="99">
        <f>RES_hhdet_in_fecs!T8</f>
        <v>0</v>
      </c>
      <c r="U474" s="99">
        <f>RES_hhdet_in_fecs!U8</f>
        <v>0</v>
      </c>
      <c r="V474" s="99">
        <f>RES_hhdet_in_fecs!V8</f>
        <v>0</v>
      </c>
      <c r="W474" s="99">
        <f>RES_hhdet_in_fecs!W8</f>
        <v>0</v>
      </c>
      <c r="X474" s="99">
        <f>RES_hhdet_in_fecs!X8</f>
        <v>0</v>
      </c>
      <c r="Y474" s="99">
        <f>RES_hhdet_in_fecs!Y8</f>
        <v>0</v>
      </c>
      <c r="DA474" s="63" t="s">
        <v>4432</v>
      </c>
    </row>
    <row r="475" spans="1:105" ht="12" customHeight="1" x14ac:dyDescent="0.25">
      <c r="A475" s="121" t="s">
        <v>55</v>
      </c>
      <c r="B475" s="123"/>
      <c r="C475" s="123">
        <v>0</v>
      </c>
      <c r="D475" s="123">
        <v>0</v>
      </c>
      <c r="E475" s="123">
        <v>0</v>
      </c>
      <c r="F475" s="123">
        <v>0</v>
      </c>
      <c r="G475" s="123">
        <v>0</v>
      </c>
      <c r="H475" s="123">
        <v>0</v>
      </c>
      <c r="I475" s="123">
        <v>0</v>
      </c>
      <c r="J475" s="123">
        <v>0</v>
      </c>
      <c r="K475" s="123">
        <v>0</v>
      </c>
      <c r="L475" s="123">
        <v>0</v>
      </c>
      <c r="M475" s="123">
        <v>0</v>
      </c>
      <c r="N475" s="123">
        <v>0</v>
      </c>
      <c r="O475" s="123">
        <v>0</v>
      </c>
      <c r="P475" s="123">
        <v>0</v>
      </c>
      <c r="Q475" s="123">
        <v>0</v>
      </c>
      <c r="R475" s="123">
        <v>0</v>
      </c>
      <c r="S475" s="123">
        <v>0</v>
      </c>
      <c r="T475" s="123">
        <v>0</v>
      </c>
      <c r="U475" s="123">
        <v>0</v>
      </c>
      <c r="V475" s="123">
        <v>0</v>
      </c>
      <c r="W475" s="123">
        <v>0</v>
      </c>
      <c r="X475" s="123">
        <v>0</v>
      </c>
      <c r="Y475" s="123">
        <v>0</v>
      </c>
      <c r="DA475" s="130" t="s">
        <v>4433</v>
      </c>
    </row>
    <row r="476" spans="1:105" ht="12" customHeight="1" x14ac:dyDescent="0.25">
      <c r="A476" s="97" t="s">
        <v>143</v>
      </c>
      <c r="B476" s="99"/>
      <c r="C476" s="99">
        <v>0</v>
      </c>
      <c r="D476" s="99">
        <v>0</v>
      </c>
      <c r="E476" s="99">
        <v>0</v>
      </c>
      <c r="F476" s="99">
        <v>0</v>
      </c>
      <c r="G476" s="99">
        <v>0</v>
      </c>
      <c r="H476" s="99">
        <v>0</v>
      </c>
      <c r="I476" s="99">
        <v>0</v>
      </c>
      <c r="J476" s="99">
        <v>0</v>
      </c>
      <c r="K476" s="99">
        <v>0</v>
      </c>
      <c r="L476" s="99">
        <v>0</v>
      </c>
      <c r="M476" s="99">
        <v>0</v>
      </c>
      <c r="N476" s="99">
        <v>0</v>
      </c>
      <c r="O476" s="99">
        <v>0</v>
      </c>
      <c r="P476" s="99">
        <v>0</v>
      </c>
      <c r="Q476" s="99">
        <v>0</v>
      </c>
      <c r="R476" s="99">
        <v>0</v>
      </c>
      <c r="S476" s="99">
        <v>0</v>
      </c>
      <c r="T476" s="99">
        <v>0</v>
      </c>
      <c r="U476" s="99">
        <v>0</v>
      </c>
      <c r="V476" s="99">
        <v>0</v>
      </c>
      <c r="W476" s="99">
        <v>0</v>
      </c>
      <c r="X476" s="99">
        <v>0</v>
      </c>
      <c r="Y476" s="99">
        <v>0</v>
      </c>
      <c r="DA476" s="63" t="s">
        <v>4434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4435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X478" s="99">
        <v>0</v>
      </c>
      <c r="Y478" s="99">
        <v>0</v>
      </c>
      <c r="DA478" s="63" t="s">
        <v>4436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X479" s="102">
        <v>0</v>
      </c>
      <c r="Y479" s="102">
        <v>0</v>
      </c>
      <c r="DA479" s="131" t="s">
        <v>4437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X480" s="105">
        <v>0</v>
      </c>
      <c r="Y480" s="105">
        <v>0</v>
      </c>
      <c r="DA480" s="132" t="s">
        <v>4438</v>
      </c>
    </row>
    <row r="481" spans="1:105" ht="12" customHeight="1" x14ac:dyDescent="0.25">
      <c r="A481" s="106" t="s">
        <v>122</v>
      </c>
      <c r="B481" s="102"/>
      <c r="C481" s="102">
        <v>0</v>
      </c>
      <c r="D481" s="102">
        <v>0</v>
      </c>
      <c r="E481" s="102">
        <v>0</v>
      </c>
      <c r="F481" s="102">
        <v>0</v>
      </c>
      <c r="G481" s="102">
        <v>0</v>
      </c>
      <c r="H481" s="102">
        <v>0</v>
      </c>
      <c r="I481" s="102">
        <v>0</v>
      </c>
      <c r="J481" s="102">
        <v>0</v>
      </c>
      <c r="K481" s="102">
        <v>0</v>
      </c>
      <c r="L481" s="102">
        <v>0</v>
      </c>
      <c r="M481" s="102">
        <v>0</v>
      </c>
      <c r="N481" s="102">
        <v>0</v>
      </c>
      <c r="O481" s="102">
        <v>0</v>
      </c>
      <c r="P481" s="102">
        <v>0</v>
      </c>
      <c r="Q481" s="102">
        <v>0</v>
      </c>
      <c r="R481" s="102">
        <v>0</v>
      </c>
      <c r="S481" s="102">
        <v>0</v>
      </c>
      <c r="T481" s="102">
        <v>0</v>
      </c>
      <c r="U481" s="102">
        <v>0</v>
      </c>
      <c r="V481" s="102">
        <v>0</v>
      </c>
      <c r="W481" s="102">
        <v>0</v>
      </c>
      <c r="X481" s="102">
        <v>0</v>
      </c>
      <c r="Y481" s="102">
        <v>0</v>
      </c>
      <c r="DA481" s="131" t="s">
        <v>4439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0</v>
      </c>
      <c r="J482" s="105">
        <v>0</v>
      </c>
      <c r="K482" s="105">
        <v>0</v>
      </c>
      <c r="L482" s="105">
        <v>0</v>
      </c>
      <c r="M482" s="105">
        <v>0</v>
      </c>
      <c r="N482" s="105">
        <v>0</v>
      </c>
      <c r="O482" s="105">
        <v>0</v>
      </c>
      <c r="P482" s="105">
        <v>0</v>
      </c>
      <c r="Q482" s="105">
        <v>0</v>
      </c>
      <c r="R482" s="105">
        <v>0</v>
      </c>
      <c r="S482" s="105">
        <v>0</v>
      </c>
      <c r="T482" s="105">
        <v>0</v>
      </c>
      <c r="U482" s="105">
        <v>0</v>
      </c>
      <c r="V482" s="105">
        <v>0</v>
      </c>
      <c r="W482" s="105">
        <v>0</v>
      </c>
      <c r="X482" s="105">
        <v>0</v>
      </c>
      <c r="Y482" s="105">
        <v>0</v>
      </c>
      <c r="DA482" s="132" t="s">
        <v>4440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0</v>
      </c>
      <c r="J483" s="99">
        <v>0</v>
      </c>
      <c r="K483" s="99">
        <v>0</v>
      </c>
      <c r="L483" s="99">
        <v>0</v>
      </c>
      <c r="M483" s="99">
        <v>0</v>
      </c>
      <c r="N483" s="99">
        <v>0</v>
      </c>
      <c r="O483" s="99">
        <v>0</v>
      </c>
      <c r="P483" s="99">
        <v>0</v>
      </c>
      <c r="Q483" s="99">
        <v>0</v>
      </c>
      <c r="R483" s="99">
        <v>0</v>
      </c>
      <c r="S483" s="99">
        <v>0</v>
      </c>
      <c r="T483" s="99">
        <v>0</v>
      </c>
      <c r="U483" s="99">
        <v>0</v>
      </c>
      <c r="V483" s="99">
        <v>0</v>
      </c>
      <c r="W483" s="99">
        <v>0</v>
      </c>
      <c r="X483" s="99">
        <v>0</v>
      </c>
      <c r="Y483" s="99">
        <v>0</v>
      </c>
      <c r="DA483" s="63" t="s">
        <v>4441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0</v>
      </c>
      <c r="J484" s="99">
        <v>0</v>
      </c>
      <c r="K484" s="99">
        <v>0</v>
      </c>
      <c r="L484" s="99">
        <v>0</v>
      </c>
      <c r="M484" s="99">
        <v>0</v>
      </c>
      <c r="N484" s="99">
        <v>0</v>
      </c>
      <c r="O484" s="99">
        <v>0</v>
      </c>
      <c r="P484" s="99">
        <v>0</v>
      </c>
      <c r="Q484" s="99">
        <v>0</v>
      </c>
      <c r="R484" s="99">
        <v>0</v>
      </c>
      <c r="S484" s="99">
        <v>0</v>
      </c>
      <c r="T484" s="99">
        <v>0</v>
      </c>
      <c r="U484" s="99">
        <v>0</v>
      </c>
      <c r="V484" s="99">
        <v>0</v>
      </c>
      <c r="W484" s="99">
        <v>0</v>
      </c>
      <c r="X484" s="99">
        <v>0</v>
      </c>
      <c r="Y484" s="99">
        <v>0</v>
      </c>
      <c r="DA484" s="63" t="s">
        <v>4442</v>
      </c>
    </row>
    <row r="485" spans="1:105" ht="12" customHeight="1" x14ac:dyDescent="0.25">
      <c r="A485" s="121" t="s">
        <v>54</v>
      </c>
      <c r="B485" s="123"/>
      <c r="C485" s="123">
        <v>0</v>
      </c>
      <c r="D485" s="123">
        <v>0</v>
      </c>
      <c r="E485" s="123">
        <v>0</v>
      </c>
      <c r="F485" s="123">
        <v>0</v>
      </c>
      <c r="G485" s="123">
        <v>0</v>
      </c>
      <c r="H485" s="123">
        <v>0</v>
      </c>
      <c r="I485" s="123">
        <v>0</v>
      </c>
      <c r="J485" s="123">
        <v>0</v>
      </c>
      <c r="K485" s="123">
        <v>0</v>
      </c>
      <c r="L485" s="123">
        <v>0</v>
      </c>
      <c r="M485" s="123">
        <v>0</v>
      </c>
      <c r="N485" s="123">
        <v>0</v>
      </c>
      <c r="O485" s="123">
        <v>0</v>
      </c>
      <c r="P485" s="123">
        <v>0</v>
      </c>
      <c r="Q485" s="123">
        <v>0</v>
      </c>
      <c r="R485" s="123">
        <v>0</v>
      </c>
      <c r="S485" s="123">
        <v>0</v>
      </c>
      <c r="T485" s="123">
        <v>0</v>
      </c>
      <c r="U485" s="123">
        <v>0</v>
      </c>
      <c r="V485" s="123">
        <v>0</v>
      </c>
      <c r="W485" s="123">
        <v>0</v>
      </c>
      <c r="X485" s="123">
        <v>0</v>
      </c>
      <c r="Y485" s="123">
        <v>0</v>
      </c>
      <c r="DA485" s="130" t="s">
        <v>4443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X486" s="99">
        <v>0</v>
      </c>
      <c r="Y486" s="99">
        <v>0</v>
      </c>
      <c r="DA486" s="63" t="s">
        <v>4444</v>
      </c>
    </row>
    <row r="487" spans="1:105" ht="12" customHeight="1" x14ac:dyDescent="0.25">
      <c r="A487" s="97" t="s">
        <v>50</v>
      </c>
      <c r="B487" s="99"/>
      <c r="C487" s="99">
        <v>0</v>
      </c>
      <c r="D487" s="99">
        <v>0</v>
      </c>
      <c r="E487" s="99">
        <v>0</v>
      </c>
      <c r="F487" s="99">
        <v>0</v>
      </c>
      <c r="G487" s="99">
        <v>0</v>
      </c>
      <c r="H487" s="99">
        <v>0</v>
      </c>
      <c r="I487" s="99">
        <v>0</v>
      </c>
      <c r="J487" s="99">
        <v>0</v>
      </c>
      <c r="K487" s="99">
        <v>0</v>
      </c>
      <c r="L487" s="99">
        <v>0</v>
      </c>
      <c r="M487" s="99">
        <v>0</v>
      </c>
      <c r="N487" s="99">
        <v>0</v>
      </c>
      <c r="O487" s="99">
        <v>0</v>
      </c>
      <c r="P487" s="99">
        <v>0</v>
      </c>
      <c r="Q487" s="99">
        <v>0</v>
      </c>
      <c r="R487" s="99">
        <v>0</v>
      </c>
      <c r="S487" s="99">
        <v>0</v>
      </c>
      <c r="T487" s="99">
        <v>0</v>
      </c>
      <c r="U487" s="99">
        <v>0</v>
      </c>
      <c r="V487" s="99">
        <v>0</v>
      </c>
      <c r="W487" s="99">
        <v>0</v>
      </c>
      <c r="X487" s="99">
        <v>0</v>
      </c>
      <c r="Y487" s="99">
        <v>0</v>
      </c>
      <c r="DA487" s="63" t="s">
        <v>4445</v>
      </c>
    </row>
    <row r="488" spans="1:105" ht="12" customHeight="1" x14ac:dyDescent="0.25">
      <c r="A488" s="109" t="s">
        <v>120</v>
      </c>
      <c r="B488" s="110"/>
      <c r="C488" s="110">
        <v>0</v>
      </c>
      <c r="D488" s="110">
        <v>0</v>
      </c>
      <c r="E488" s="110">
        <v>0</v>
      </c>
      <c r="F488" s="110">
        <v>0</v>
      </c>
      <c r="G488" s="110">
        <v>0</v>
      </c>
      <c r="H488" s="110">
        <v>0</v>
      </c>
      <c r="I488" s="110">
        <v>0</v>
      </c>
      <c r="J488" s="110">
        <v>0</v>
      </c>
      <c r="K488" s="110">
        <v>0</v>
      </c>
      <c r="L488" s="110">
        <v>0</v>
      </c>
      <c r="M488" s="110">
        <v>0</v>
      </c>
      <c r="N488" s="110">
        <v>0</v>
      </c>
      <c r="O488" s="110">
        <v>0</v>
      </c>
      <c r="P488" s="110">
        <v>0</v>
      </c>
      <c r="Q488" s="110">
        <v>0</v>
      </c>
      <c r="R488" s="110">
        <v>0</v>
      </c>
      <c r="S488" s="110">
        <v>0</v>
      </c>
      <c r="T488" s="110">
        <v>0</v>
      </c>
      <c r="U488" s="110">
        <v>0</v>
      </c>
      <c r="V488" s="110">
        <v>0</v>
      </c>
      <c r="W488" s="110">
        <v>0</v>
      </c>
      <c r="X488" s="110">
        <v>0</v>
      </c>
      <c r="Y488" s="110">
        <v>0</v>
      </c>
      <c r="DA488" s="60" t="s">
        <v>4446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0</v>
      </c>
      <c r="D490" s="118">
        <f t="shared" si="247"/>
        <v>0</v>
      </c>
      <c r="E490" s="118">
        <f t="shared" si="247"/>
        <v>0</v>
      </c>
      <c r="F490" s="118">
        <f t="shared" si="247"/>
        <v>0</v>
      </c>
      <c r="G490" s="118">
        <f t="shared" si="247"/>
        <v>0</v>
      </c>
      <c r="H490" s="118">
        <f t="shared" si="247"/>
        <v>0</v>
      </c>
      <c r="I490" s="118">
        <f t="shared" si="247"/>
        <v>0</v>
      </c>
      <c r="J490" s="118">
        <f t="shared" si="247"/>
        <v>0</v>
      </c>
      <c r="K490" s="118">
        <f t="shared" si="247"/>
        <v>0</v>
      </c>
      <c r="L490" s="118">
        <f t="shared" si="247"/>
        <v>0</v>
      </c>
      <c r="M490" s="118">
        <f t="shared" si="247"/>
        <v>0</v>
      </c>
      <c r="N490" s="118">
        <f t="shared" si="247"/>
        <v>0</v>
      </c>
      <c r="O490" s="118">
        <f t="shared" si="247"/>
        <v>0</v>
      </c>
      <c r="P490" s="118">
        <f t="shared" si="247"/>
        <v>0</v>
      </c>
      <c r="Q490" s="118">
        <f t="shared" si="247"/>
        <v>0</v>
      </c>
      <c r="R490" s="118">
        <f t="shared" ref="R490:V490" si="248">R491+R494+R496+R506</f>
        <v>0</v>
      </c>
      <c r="S490" s="118">
        <f t="shared" si="248"/>
        <v>0</v>
      </c>
      <c r="T490" s="118">
        <f t="shared" si="248"/>
        <v>0</v>
      </c>
      <c r="U490" s="118">
        <f t="shared" si="248"/>
        <v>0</v>
      </c>
      <c r="V490" s="118">
        <f t="shared" si="248"/>
        <v>0</v>
      </c>
      <c r="W490" s="118">
        <f t="shared" ref="W490:Y490" si="249">W491+W494+W496+W506</f>
        <v>0</v>
      </c>
      <c r="X490" s="118">
        <f t="shared" si="249"/>
        <v>0</v>
      </c>
      <c r="Y490" s="118">
        <f t="shared" si="249"/>
        <v>0</v>
      </c>
      <c r="DA490" s="129" t="s">
        <v>4595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0</v>
      </c>
      <c r="D491" s="123">
        <f t="shared" si="250"/>
        <v>0</v>
      </c>
      <c r="E491" s="123">
        <f t="shared" si="250"/>
        <v>0</v>
      </c>
      <c r="F491" s="123">
        <f t="shared" si="250"/>
        <v>0</v>
      </c>
      <c r="G491" s="123">
        <f t="shared" si="250"/>
        <v>0</v>
      </c>
      <c r="H491" s="123">
        <f t="shared" si="250"/>
        <v>0</v>
      </c>
      <c r="I491" s="123">
        <f t="shared" si="250"/>
        <v>0</v>
      </c>
      <c r="J491" s="123">
        <f t="shared" si="250"/>
        <v>0</v>
      </c>
      <c r="K491" s="123">
        <f t="shared" si="250"/>
        <v>0</v>
      </c>
      <c r="L491" s="123">
        <f t="shared" si="250"/>
        <v>0</v>
      </c>
      <c r="M491" s="123">
        <f t="shared" si="250"/>
        <v>0</v>
      </c>
      <c r="N491" s="123">
        <f t="shared" si="250"/>
        <v>0</v>
      </c>
      <c r="O491" s="123">
        <f t="shared" si="250"/>
        <v>0</v>
      </c>
      <c r="P491" s="123">
        <f t="shared" si="250"/>
        <v>0</v>
      </c>
      <c r="Q491" s="123">
        <f t="shared" si="250"/>
        <v>0</v>
      </c>
      <c r="R491" s="123">
        <f t="shared" ref="R491:V491" si="251">SUM(R492:R493)</f>
        <v>0</v>
      </c>
      <c r="S491" s="123">
        <f t="shared" si="251"/>
        <v>0</v>
      </c>
      <c r="T491" s="123">
        <f t="shared" si="251"/>
        <v>0</v>
      </c>
      <c r="U491" s="123">
        <f t="shared" si="251"/>
        <v>0</v>
      </c>
      <c r="V491" s="123">
        <f t="shared" si="251"/>
        <v>0</v>
      </c>
      <c r="W491" s="123">
        <f t="shared" ref="W491:Y491" si="252">SUM(W492:W493)</f>
        <v>0</v>
      </c>
      <c r="X491" s="123">
        <f t="shared" si="252"/>
        <v>0</v>
      </c>
      <c r="Y491" s="123">
        <f t="shared" si="252"/>
        <v>0</v>
      </c>
      <c r="DA491" s="130" t="s">
        <v>4596</v>
      </c>
    </row>
    <row r="492" spans="1:105" ht="12" customHeight="1" x14ac:dyDescent="0.25">
      <c r="A492" s="97" t="s">
        <v>51</v>
      </c>
      <c r="B492" s="99"/>
      <c r="C492" s="99">
        <v>0</v>
      </c>
      <c r="D492" s="99">
        <v>0</v>
      </c>
      <c r="E492" s="99">
        <v>0</v>
      </c>
      <c r="F492" s="99">
        <v>0</v>
      </c>
      <c r="G492" s="99">
        <v>0</v>
      </c>
      <c r="H492" s="99">
        <v>0</v>
      </c>
      <c r="I492" s="99">
        <v>0</v>
      </c>
      <c r="J492" s="99">
        <v>0</v>
      </c>
      <c r="K492" s="99">
        <v>0</v>
      </c>
      <c r="L492" s="99">
        <v>0</v>
      </c>
      <c r="M492" s="99">
        <v>0</v>
      </c>
      <c r="N492" s="99">
        <v>0</v>
      </c>
      <c r="O492" s="99">
        <v>0</v>
      </c>
      <c r="P492" s="99">
        <v>0</v>
      </c>
      <c r="Q492" s="99">
        <v>0</v>
      </c>
      <c r="R492" s="99">
        <v>0</v>
      </c>
      <c r="S492" s="99">
        <v>0</v>
      </c>
      <c r="T492" s="99">
        <v>0</v>
      </c>
      <c r="U492" s="99">
        <v>0</v>
      </c>
      <c r="V492" s="99">
        <v>0</v>
      </c>
      <c r="W492" s="99">
        <v>0</v>
      </c>
      <c r="X492" s="99">
        <v>0</v>
      </c>
      <c r="Y492" s="99">
        <v>0</v>
      </c>
      <c r="DA492" s="63" t="s">
        <v>4597</v>
      </c>
    </row>
    <row r="493" spans="1:105" ht="12" customHeight="1" x14ac:dyDescent="0.25">
      <c r="A493" s="97" t="s">
        <v>53</v>
      </c>
      <c r="B493" s="99"/>
      <c r="C493" s="99">
        <v>0</v>
      </c>
      <c r="D493" s="99">
        <v>0</v>
      </c>
      <c r="E493" s="99">
        <v>0</v>
      </c>
      <c r="F493" s="99">
        <v>0</v>
      </c>
      <c r="G493" s="99">
        <v>0</v>
      </c>
      <c r="H493" s="99">
        <v>0</v>
      </c>
      <c r="I493" s="99">
        <v>0</v>
      </c>
      <c r="J493" s="99">
        <v>0</v>
      </c>
      <c r="K493" s="99">
        <v>0</v>
      </c>
      <c r="L493" s="99">
        <v>0</v>
      </c>
      <c r="M493" s="99">
        <v>0</v>
      </c>
      <c r="N493" s="99">
        <v>0</v>
      </c>
      <c r="O493" s="99">
        <v>0</v>
      </c>
      <c r="P493" s="99">
        <v>0</v>
      </c>
      <c r="Q493" s="99">
        <v>0</v>
      </c>
      <c r="R493" s="99">
        <v>0</v>
      </c>
      <c r="S493" s="99">
        <v>0</v>
      </c>
      <c r="T493" s="99">
        <v>0</v>
      </c>
      <c r="U493" s="99">
        <v>0</v>
      </c>
      <c r="V493" s="99">
        <v>0</v>
      </c>
      <c r="W493" s="99">
        <v>0</v>
      </c>
      <c r="X493" s="99">
        <v>0</v>
      </c>
      <c r="Y493" s="99">
        <v>0</v>
      </c>
      <c r="DA493" s="63" t="s">
        <v>4598</v>
      </c>
    </row>
    <row r="494" spans="1:105" ht="12" customHeight="1" x14ac:dyDescent="0.25">
      <c r="A494" s="121" t="s">
        <v>92</v>
      </c>
      <c r="B494" s="123"/>
      <c r="C494" s="123">
        <f t="shared" ref="C494:Y494" si="253">C495</f>
        <v>0</v>
      </c>
      <c r="D494" s="123">
        <f t="shared" si="253"/>
        <v>0</v>
      </c>
      <c r="E494" s="123">
        <f t="shared" si="253"/>
        <v>0</v>
      </c>
      <c r="F494" s="123">
        <f t="shared" si="253"/>
        <v>0</v>
      </c>
      <c r="G494" s="123">
        <f t="shared" si="253"/>
        <v>0</v>
      </c>
      <c r="H494" s="123">
        <f t="shared" si="253"/>
        <v>0</v>
      </c>
      <c r="I494" s="123">
        <f t="shared" si="253"/>
        <v>0</v>
      </c>
      <c r="J494" s="123">
        <f t="shared" si="253"/>
        <v>0</v>
      </c>
      <c r="K494" s="123">
        <f t="shared" si="253"/>
        <v>0</v>
      </c>
      <c r="L494" s="123">
        <f t="shared" si="253"/>
        <v>0</v>
      </c>
      <c r="M494" s="123">
        <f t="shared" si="253"/>
        <v>0</v>
      </c>
      <c r="N494" s="123">
        <f t="shared" si="253"/>
        <v>0</v>
      </c>
      <c r="O494" s="123">
        <f t="shared" si="253"/>
        <v>0</v>
      </c>
      <c r="P494" s="123">
        <f t="shared" si="253"/>
        <v>0</v>
      </c>
      <c r="Q494" s="123">
        <f t="shared" si="253"/>
        <v>0</v>
      </c>
      <c r="R494" s="123">
        <f t="shared" si="253"/>
        <v>0</v>
      </c>
      <c r="S494" s="123">
        <f t="shared" si="253"/>
        <v>0</v>
      </c>
      <c r="T494" s="123">
        <f t="shared" si="253"/>
        <v>0</v>
      </c>
      <c r="U494" s="123">
        <f t="shared" si="253"/>
        <v>0</v>
      </c>
      <c r="V494" s="123">
        <f t="shared" si="253"/>
        <v>0</v>
      </c>
      <c r="W494" s="123">
        <f t="shared" si="253"/>
        <v>0</v>
      </c>
      <c r="X494" s="123">
        <f t="shared" si="253"/>
        <v>0</v>
      </c>
      <c r="Y494" s="123">
        <f t="shared" si="253"/>
        <v>0</v>
      </c>
      <c r="DA494" s="130" t="s">
        <v>4599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0</v>
      </c>
      <c r="E495" s="99">
        <f>RES_hhdet_in_tess!E8</f>
        <v>0</v>
      </c>
      <c r="F495" s="99">
        <f>RES_hhdet_in_tess!F8</f>
        <v>0</v>
      </c>
      <c r="G495" s="99">
        <f>RES_hhdet_in_tess!G8</f>
        <v>0</v>
      </c>
      <c r="H495" s="99">
        <f>RES_hhdet_in_tess!H8</f>
        <v>0</v>
      </c>
      <c r="I495" s="99">
        <f>RES_hhdet_in_tess!I8</f>
        <v>0</v>
      </c>
      <c r="J495" s="99">
        <f>RES_hhdet_in_tess!J8</f>
        <v>0</v>
      </c>
      <c r="K495" s="99">
        <f>RES_hhdet_in_tess!K8</f>
        <v>0</v>
      </c>
      <c r="L495" s="99">
        <f>RES_hhdet_in_tess!L8</f>
        <v>0</v>
      </c>
      <c r="M495" s="99">
        <f>RES_hhdet_in_tess!M8</f>
        <v>0</v>
      </c>
      <c r="N495" s="99">
        <f>RES_hhdet_in_tess!N8</f>
        <v>0</v>
      </c>
      <c r="O495" s="99">
        <f>RES_hhdet_in_tess!O8</f>
        <v>0</v>
      </c>
      <c r="P495" s="99">
        <f>RES_hhdet_in_tess!P8</f>
        <v>0</v>
      </c>
      <c r="Q495" s="99">
        <f>RES_hhdet_in_tess!Q8</f>
        <v>0</v>
      </c>
      <c r="R495" s="99">
        <f>RES_hhdet_in_tess!R8</f>
        <v>0</v>
      </c>
      <c r="S495" s="99">
        <f>RES_hhdet_in_tess!S8</f>
        <v>0</v>
      </c>
      <c r="T495" s="99">
        <f>RES_hhdet_in_tess!T8</f>
        <v>0</v>
      </c>
      <c r="U495" s="99">
        <f>RES_hhdet_in_tess!U8</f>
        <v>0</v>
      </c>
      <c r="V495" s="99">
        <f>RES_hhdet_in_tess!V8</f>
        <v>0</v>
      </c>
      <c r="W495" s="99">
        <f>RES_hhdet_in_tess!W8</f>
        <v>0</v>
      </c>
      <c r="X495" s="99">
        <f>RES_hhdet_in_tess!X8</f>
        <v>0</v>
      </c>
      <c r="Y495" s="99">
        <f>RES_hhdet_in_tess!Y8</f>
        <v>0</v>
      </c>
      <c r="DA495" s="63" t="s">
        <v>4600</v>
      </c>
    </row>
    <row r="496" spans="1:105" ht="12" customHeight="1" x14ac:dyDescent="0.25">
      <c r="A496" s="121" t="s">
        <v>55</v>
      </c>
      <c r="B496" s="123"/>
      <c r="C496" s="123">
        <v>0</v>
      </c>
      <c r="D496" s="123">
        <v>0</v>
      </c>
      <c r="E496" s="123">
        <v>0</v>
      </c>
      <c r="F496" s="123">
        <v>0</v>
      </c>
      <c r="G496" s="123">
        <v>0</v>
      </c>
      <c r="H496" s="123">
        <v>0</v>
      </c>
      <c r="I496" s="123">
        <v>0</v>
      </c>
      <c r="J496" s="123">
        <v>0</v>
      </c>
      <c r="K496" s="123">
        <v>0</v>
      </c>
      <c r="L496" s="123">
        <v>0</v>
      </c>
      <c r="M496" s="123">
        <v>0</v>
      </c>
      <c r="N496" s="123">
        <v>0</v>
      </c>
      <c r="O496" s="123">
        <v>0</v>
      </c>
      <c r="P496" s="123">
        <v>0</v>
      </c>
      <c r="Q496" s="123">
        <v>0</v>
      </c>
      <c r="R496" s="123">
        <v>0</v>
      </c>
      <c r="S496" s="123">
        <v>0</v>
      </c>
      <c r="T496" s="123">
        <v>0</v>
      </c>
      <c r="U496" s="123">
        <v>0</v>
      </c>
      <c r="V496" s="123">
        <v>0</v>
      </c>
      <c r="W496" s="123">
        <v>0</v>
      </c>
      <c r="X496" s="123">
        <v>0</v>
      </c>
      <c r="Y496" s="123">
        <v>0</v>
      </c>
      <c r="DA496" s="130" t="s">
        <v>4601</v>
      </c>
    </row>
    <row r="497" spans="1:105" ht="12" customHeight="1" x14ac:dyDescent="0.25">
      <c r="A497" s="97" t="s">
        <v>143</v>
      </c>
      <c r="B497" s="99"/>
      <c r="C497" s="99">
        <v>0</v>
      </c>
      <c r="D497" s="99">
        <v>0</v>
      </c>
      <c r="E497" s="99">
        <v>0</v>
      </c>
      <c r="F497" s="99">
        <v>0</v>
      </c>
      <c r="G497" s="99">
        <v>0</v>
      </c>
      <c r="H497" s="99">
        <v>0</v>
      </c>
      <c r="I497" s="99">
        <v>0</v>
      </c>
      <c r="J497" s="99">
        <v>0</v>
      </c>
      <c r="K497" s="99">
        <v>0</v>
      </c>
      <c r="L497" s="99">
        <v>0</v>
      </c>
      <c r="M497" s="99">
        <v>0</v>
      </c>
      <c r="N497" s="99">
        <v>0</v>
      </c>
      <c r="O497" s="99">
        <v>0</v>
      </c>
      <c r="P497" s="99">
        <v>0</v>
      </c>
      <c r="Q497" s="99">
        <v>0</v>
      </c>
      <c r="R497" s="99">
        <v>0</v>
      </c>
      <c r="S497" s="99">
        <v>0</v>
      </c>
      <c r="T497" s="99">
        <v>0</v>
      </c>
      <c r="U497" s="99">
        <v>0</v>
      </c>
      <c r="V497" s="99">
        <v>0</v>
      </c>
      <c r="W497" s="99">
        <v>0</v>
      </c>
      <c r="X497" s="99">
        <v>0</v>
      </c>
      <c r="Y497" s="99">
        <v>0</v>
      </c>
      <c r="DA497" s="63" t="s">
        <v>4602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0</v>
      </c>
      <c r="E498" s="99">
        <v>0</v>
      </c>
      <c r="F498" s="99">
        <v>0</v>
      </c>
      <c r="G498" s="99">
        <v>0</v>
      </c>
      <c r="H498" s="99">
        <v>0</v>
      </c>
      <c r="I498" s="99">
        <v>0</v>
      </c>
      <c r="J498" s="99">
        <v>0</v>
      </c>
      <c r="K498" s="99">
        <v>0</v>
      </c>
      <c r="L498" s="99">
        <v>0</v>
      </c>
      <c r="M498" s="99">
        <v>0</v>
      </c>
      <c r="N498" s="99">
        <v>0</v>
      </c>
      <c r="O498" s="99">
        <v>0</v>
      </c>
      <c r="P498" s="99">
        <v>0</v>
      </c>
      <c r="Q498" s="99">
        <v>0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0</v>
      </c>
      <c r="X498" s="99">
        <v>0</v>
      </c>
      <c r="Y498" s="99">
        <v>0</v>
      </c>
      <c r="DA498" s="63" t="s">
        <v>4603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X499" s="99">
        <v>0</v>
      </c>
      <c r="Y499" s="99">
        <v>0</v>
      </c>
      <c r="DA499" s="63" t="s">
        <v>4604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X500" s="102">
        <v>0</v>
      </c>
      <c r="Y500" s="102">
        <v>0</v>
      </c>
      <c r="DA500" s="131" t="s">
        <v>4605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X501" s="105">
        <v>0</v>
      </c>
      <c r="Y501" s="105">
        <v>0</v>
      </c>
      <c r="DA501" s="132" t="s">
        <v>4606</v>
      </c>
    </row>
    <row r="502" spans="1:105" ht="12" customHeight="1" x14ac:dyDescent="0.25">
      <c r="A502" s="106" t="s">
        <v>122</v>
      </c>
      <c r="B502" s="102"/>
      <c r="C502" s="102">
        <v>0</v>
      </c>
      <c r="D502" s="102">
        <v>0</v>
      </c>
      <c r="E502" s="102">
        <v>0</v>
      </c>
      <c r="F502" s="102">
        <v>0</v>
      </c>
      <c r="G502" s="102">
        <v>0</v>
      </c>
      <c r="H502" s="102">
        <v>0</v>
      </c>
      <c r="I502" s="102">
        <v>0</v>
      </c>
      <c r="J502" s="102">
        <v>0</v>
      </c>
      <c r="K502" s="102">
        <v>0</v>
      </c>
      <c r="L502" s="102">
        <v>0</v>
      </c>
      <c r="M502" s="102">
        <v>0</v>
      </c>
      <c r="N502" s="102">
        <v>0</v>
      </c>
      <c r="O502" s="102">
        <v>0</v>
      </c>
      <c r="P502" s="102">
        <v>0</v>
      </c>
      <c r="Q502" s="102">
        <v>0</v>
      </c>
      <c r="R502" s="102">
        <v>0</v>
      </c>
      <c r="S502" s="102">
        <v>0</v>
      </c>
      <c r="T502" s="102">
        <v>0</v>
      </c>
      <c r="U502" s="102">
        <v>0</v>
      </c>
      <c r="V502" s="102">
        <v>0</v>
      </c>
      <c r="W502" s="102">
        <v>0</v>
      </c>
      <c r="X502" s="102">
        <v>0</v>
      </c>
      <c r="Y502" s="102">
        <v>0</v>
      </c>
      <c r="DA502" s="131" t="s">
        <v>4607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0</v>
      </c>
      <c r="J503" s="105">
        <v>0</v>
      </c>
      <c r="K503" s="105">
        <v>0</v>
      </c>
      <c r="L503" s="105">
        <v>0</v>
      </c>
      <c r="M503" s="105">
        <v>0</v>
      </c>
      <c r="N503" s="105">
        <v>0</v>
      </c>
      <c r="O503" s="105">
        <v>0</v>
      </c>
      <c r="P503" s="105">
        <v>0</v>
      </c>
      <c r="Q503" s="105">
        <v>0</v>
      </c>
      <c r="R503" s="105">
        <v>0</v>
      </c>
      <c r="S503" s="105">
        <v>0</v>
      </c>
      <c r="T503" s="105">
        <v>0</v>
      </c>
      <c r="U503" s="105">
        <v>0</v>
      </c>
      <c r="V503" s="105">
        <v>0</v>
      </c>
      <c r="W503" s="105">
        <v>0</v>
      </c>
      <c r="X503" s="105">
        <v>0</v>
      </c>
      <c r="Y503" s="105">
        <v>0</v>
      </c>
      <c r="DA503" s="132" t="s">
        <v>4608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0</v>
      </c>
      <c r="J504" s="99">
        <v>0</v>
      </c>
      <c r="K504" s="99">
        <v>0</v>
      </c>
      <c r="L504" s="99">
        <v>0</v>
      </c>
      <c r="M504" s="99">
        <v>0</v>
      </c>
      <c r="N504" s="99">
        <v>0</v>
      </c>
      <c r="O504" s="99">
        <v>0</v>
      </c>
      <c r="P504" s="99">
        <v>0</v>
      </c>
      <c r="Q504" s="99">
        <v>0</v>
      </c>
      <c r="R504" s="99">
        <v>0</v>
      </c>
      <c r="S504" s="99">
        <v>0</v>
      </c>
      <c r="T504" s="99">
        <v>0</v>
      </c>
      <c r="U504" s="99">
        <v>0</v>
      </c>
      <c r="V504" s="99">
        <v>0</v>
      </c>
      <c r="W504" s="99">
        <v>0</v>
      </c>
      <c r="X504" s="99">
        <v>0</v>
      </c>
      <c r="Y504" s="99">
        <v>0</v>
      </c>
      <c r="DA504" s="63" t="s">
        <v>4609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0</v>
      </c>
      <c r="J505" s="99">
        <v>0</v>
      </c>
      <c r="K505" s="99">
        <v>0</v>
      </c>
      <c r="L505" s="99">
        <v>0</v>
      </c>
      <c r="M505" s="99">
        <v>0</v>
      </c>
      <c r="N505" s="99">
        <v>0</v>
      </c>
      <c r="O505" s="99">
        <v>0</v>
      </c>
      <c r="P505" s="99">
        <v>0</v>
      </c>
      <c r="Q505" s="99">
        <v>0</v>
      </c>
      <c r="R505" s="99">
        <v>0</v>
      </c>
      <c r="S505" s="99">
        <v>0</v>
      </c>
      <c r="T505" s="99">
        <v>0</v>
      </c>
      <c r="U505" s="99">
        <v>0</v>
      </c>
      <c r="V505" s="99">
        <v>0</v>
      </c>
      <c r="W505" s="99">
        <v>0</v>
      </c>
      <c r="X505" s="99">
        <v>0</v>
      </c>
      <c r="Y505" s="99">
        <v>0</v>
      </c>
      <c r="DA505" s="63" t="s">
        <v>4610</v>
      </c>
    </row>
    <row r="506" spans="1:105" ht="12" customHeight="1" x14ac:dyDescent="0.25">
      <c r="A506" s="121" t="s">
        <v>54</v>
      </c>
      <c r="B506" s="123"/>
      <c r="C506" s="123">
        <v>0</v>
      </c>
      <c r="D506" s="123">
        <v>0</v>
      </c>
      <c r="E506" s="123">
        <v>0</v>
      </c>
      <c r="F506" s="123">
        <v>0</v>
      </c>
      <c r="G506" s="123">
        <v>0</v>
      </c>
      <c r="H506" s="123">
        <v>0</v>
      </c>
      <c r="I506" s="123">
        <v>0</v>
      </c>
      <c r="J506" s="123">
        <v>0</v>
      </c>
      <c r="K506" s="123">
        <v>0</v>
      </c>
      <c r="L506" s="123">
        <v>0</v>
      </c>
      <c r="M506" s="123">
        <v>0</v>
      </c>
      <c r="N506" s="123">
        <v>0</v>
      </c>
      <c r="O506" s="123">
        <v>0</v>
      </c>
      <c r="P506" s="123">
        <v>0</v>
      </c>
      <c r="Q506" s="123">
        <v>0</v>
      </c>
      <c r="R506" s="123">
        <v>0</v>
      </c>
      <c r="S506" s="123">
        <v>0</v>
      </c>
      <c r="T506" s="123">
        <v>0</v>
      </c>
      <c r="U506" s="123">
        <v>0</v>
      </c>
      <c r="V506" s="123">
        <v>0</v>
      </c>
      <c r="W506" s="123">
        <v>0</v>
      </c>
      <c r="X506" s="123">
        <v>0</v>
      </c>
      <c r="Y506" s="123">
        <v>0</v>
      </c>
      <c r="DA506" s="130" t="s">
        <v>4611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X507" s="99">
        <v>0</v>
      </c>
      <c r="Y507" s="99">
        <v>0</v>
      </c>
      <c r="DA507" s="63" t="s">
        <v>4612</v>
      </c>
    </row>
    <row r="508" spans="1:105" ht="12" customHeight="1" x14ac:dyDescent="0.25">
      <c r="A508" s="97" t="s">
        <v>50</v>
      </c>
      <c r="B508" s="99"/>
      <c r="C508" s="99">
        <v>0</v>
      </c>
      <c r="D508" s="99">
        <v>0</v>
      </c>
      <c r="E508" s="99">
        <v>0</v>
      </c>
      <c r="F508" s="99">
        <v>0</v>
      </c>
      <c r="G508" s="99">
        <v>0</v>
      </c>
      <c r="H508" s="99">
        <v>0</v>
      </c>
      <c r="I508" s="99">
        <v>0</v>
      </c>
      <c r="J508" s="99">
        <v>0</v>
      </c>
      <c r="K508" s="99">
        <v>0</v>
      </c>
      <c r="L508" s="99">
        <v>0</v>
      </c>
      <c r="M508" s="99">
        <v>0</v>
      </c>
      <c r="N508" s="99">
        <v>0</v>
      </c>
      <c r="O508" s="99">
        <v>0</v>
      </c>
      <c r="P508" s="99">
        <v>0</v>
      </c>
      <c r="Q508" s="99">
        <v>0</v>
      </c>
      <c r="R508" s="99">
        <v>0</v>
      </c>
      <c r="S508" s="99">
        <v>0</v>
      </c>
      <c r="T508" s="99">
        <v>0</v>
      </c>
      <c r="U508" s="99">
        <v>0</v>
      </c>
      <c r="V508" s="99">
        <v>0</v>
      </c>
      <c r="W508" s="99">
        <v>0</v>
      </c>
      <c r="X508" s="99">
        <v>0</v>
      </c>
      <c r="Y508" s="99">
        <v>0</v>
      </c>
      <c r="DA508" s="63" t="s">
        <v>4613</v>
      </c>
    </row>
    <row r="509" spans="1:105" ht="12" customHeight="1" x14ac:dyDescent="0.25">
      <c r="A509" s="109" t="s">
        <v>120</v>
      </c>
      <c r="B509" s="110"/>
      <c r="C509" s="110">
        <v>0</v>
      </c>
      <c r="D509" s="110">
        <v>0</v>
      </c>
      <c r="E509" s="110">
        <v>0</v>
      </c>
      <c r="F509" s="110">
        <v>0</v>
      </c>
      <c r="G509" s="110">
        <v>0</v>
      </c>
      <c r="H509" s="110">
        <v>0</v>
      </c>
      <c r="I509" s="110">
        <v>0</v>
      </c>
      <c r="J509" s="110">
        <v>0</v>
      </c>
      <c r="K509" s="110">
        <v>0</v>
      </c>
      <c r="L509" s="110">
        <v>0</v>
      </c>
      <c r="M509" s="110">
        <v>0</v>
      </c>
      <c r="N509" s="110">
        <v>0</v>
      </c>
      <c r="O509" s="110">
        <v>0</v>
      </c>
      <c r="P509" s="110">
        <v>0</v>
      </c>
      <c r="Q509" s="110">
        <v>0</v>
      </c>
      <c r="R509" s="110">
        <v>0</v>
      </c>
      <c r="S509" s="110">
        <v>0</v>
      </c>
      <c r="T509" s="110">
        <v>0</v>
      </c>
      <c r="U509" s="110">
        <v>0</v>
      </c>
      <c r="V509" s="110">
        <v>0</v>
      </c>
      <c r="W509" s="110">
        <v>0</v>
      </c>
      <c r="X509" s="110">
        <v>0</v>
      </c>
      <c r="Y509" s="110">
        <v>0</v>
      </c>
      <c r="DA509" s="60" t="s">
        <v>4614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0</v>
      </c>
      <c r="D511" s="118">
        <f t="shared" si="254"/>
        <v>0</v>
      </c>
      <c r="E511" s="118">
        <f t="shared" si="254"/>
        <v>0</v>
      </c>
      <c r="F511" s="118">
        <f t="shared" si="254"/>
        <v>0</v>
      </c>
      <c r="G511" s="118">
        <f t="shared" si="254"/>
        <v>0</v>
      </c>
      <c r="H511" s="118">
        <f t="shared" si="254"/>
        <v>0</v>
      </c>
      <c r="I511" s="118">
        <f t="shared" si="254"/>
        <v>0</v>
      </c>
      <c r="J511" s="118">
        <f t="shared" si="254"/>
        <v>0</v>
      </c>
      <c r="K511" s="118">
        <f t="shared" si="254"/>
        <v>0</v>
      </c>
      <c r="L511" s="118">
        <f t="shared" si="254"/>
        <v>0</v>
      </c>
      <c r="M511" s="118">
        <f t="shared" si="254"/>
        <v>0</v>
      </c>
      <c r="N511" s="118">
        <f t="shared" si="254"/>
        <v>0</v>
      </c>
      <c r="O511" s="118">
        <f t="shared" si="254"/>
        <v>0</v>
      </c>
      <c r="P511" s="118">
        <f t="shared" si="254"/>
        <v>0</v>
      </c>
      <c r="Q511" s="118">
        <f t="shared" si="254"/>
        <v>0</v>
      </c>
      <c r="R511" s="118">
        <f t="shared" ref="R511:V511" si="255">R512+R515+R517+R527</f>
        <v>0</v>
      </c>
      <c r="S511" s="118">
        <f t="shared" si="255"/>
        <v>0</v>
      </c>
      <c r="T511" s="118">
        <f t="shared" si="255"/>
        <v>0</v>
      </c>
      <c r="U511" s="118">
        <f t="shared" si="255"/>
        <v>0</v>
      </c>
      <c r="V511" s="118">
        <f t="shared" si="255"/>
        <v>0</v>
      </c>
      <c r="W511" s="118">
        <f t="shared" ref="W511:Y511" si="256">W512+W515+W517+W527</f>
        <v>0</v>
      </c>
      <c r="X511" s="118">
        <f t="shared" si="256"/>
        <v>0</v>
      </c>
      <c r="Y511" s="118">
        <f t="shared" si="256"/>
        <v>0</v>
      </c>
      <c r="DA511" s="129" t="s">
        <v>4763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0</v>
      </c>
      <c r="D512" s="123">
        <f t="shared" si="257"/>
        <v>0</v>
      </c>
      <c r="E512" s="123">
        <f t="shared" si="257"/>
        <v>0</v>
      </c>
      <c r="F512" s="123">
        <f t="shared" si="257"/>
        <v>0</v>
      </c>
      <c r="G512" s="123">
        <f t="shared" si="257"/>
        <v>0</v>
      </c>
      <c r="H512" s="123">
        <f t="shared" si="257"/>
        <v>0</v>
      </c>
      <c r="I512" s="123">
        <f t="shared" si="257"/>
        <v>0</v>
      </c>
      <c r="J512" s="123">
        <f t="shared" si="257"/>
        <v>0</v>
      </c>
      <c r="K512" s="123">
        <f t="shared" si="257"/>
        <v>0</v>
      </c>
      <c r="L512" s="123">
        <f t="shared" si="257"/>
        <v>0</v>
      </c>
      <c r="M512" s="123">
        <f t="shared" si="257"/>
        <v>0</v>
      </c>
      <c r="N512" s="123">
        <f t="shared" si="257"/>
        <v>0</v>
      </c>
      <c r="O512" s="123">
        <f t="shared" si="257"/>
        <v>0</v>
      </c>
      <c r="P512" s="123">
        <f t="shared" si="257"/>
        <v>0</v>
      </c>
      <c r="Q512" s="123">
        <f t="shared" si="257"/>
        <v>0</v>
      </c>
      <c r="R512" s="123">
        <f t="shared" ref="R512:V512" si="258">SUM(R513:R514)</f>
        <v>0</v>
      </c>
      <c r="S512" s="123">
        <f t="shared" si="258"/>
        <v>0</v>
      </c>
      <c r="T512" s="123">
        <f t="shared" si="258"/>
        <v>0</v>
      </c>
      <c r="U512" s="123">
        <f t="shared" si="258"/>
        <v>0</v>
      </c>
      <c r="V512" s="123">
        <f t="shared" si="258"/>
        <v>0</v>
      </c>
      <c r="W512" s="123">
        <f t="shared" ref="W512:Y512" si="259">SUM(W513:W514)</f>
        <v>0</v>
      </c>
      <c r="X512" s="123">
        <f t="shared" si="259"/>
        <v>0</v>
      </c>
      <c r="Y512" s="123">
        <f t="shared" si="259"/>
        <v>0</v>
      </c>
      <c r="DA512" s="130" t="s">
        <v>4764</v>
      </c>
    </row>
    <row r="513" spans="1:105" ht="12" customHeight="1" x14ac:dyDescent="0.25">
      <c r="A513" s="97" t="s">
        <v>51</v>
      </c>
      <c r="B513" s="99"/>
      <c r="C513" s="99">
        <v>0</v>
      </c>
      <c r="D513" s="99">
        <v>0</v>
      </c>
      <c r="E513" s="99">
        <v>0</v>
      </c>
      <c r="F513" s="99">
        <v>0</v>
      </c>
      <c r="G513" s="99">
        <v>0</v>
      </c>
      <c r="H513" s="99">
        <v>0</v>
      </c>
      <c r="I513" s="99">
        <v>0</v>
      </c>
      <c r="J513" s="99">
        <v>0</v>
      </c>
      <c r="K513" s="99">
        <v>0</v>
      </c>
      <c r="L513" s="99">
        <v>0</v>
      </c>
      <c r="M513" s="99">
        <v>0</v>
      </c>
      <c r="N513" s="99">
        <v>0</v>
      </c>
      <c r="O513" s="99">
        <v>0</v>
      </c>
      <c r="P513" s="99">
        <v>0</v>
      </c>
      <c r="Q513" s="99">
        <v>0</v>
      </c>
      <c r="R513" s="99">
        <v>0</v>
      </c>
      <c r="S513" s="99">
        <v>0</v>
      </c>
      <c r="T513" s="99">
        <v>0</v>
      </c>
      <c r="U513" s="99">
        <v>0</v>
      </c>
      <c r="V513" s="99">
        <v>0</v>
      </c>
      <c r="W513" s="99">
        <v>0</v>
      </c>
      <c r="X513" s="99">
        <v>0</v>
      </c>
      <c r="Y513" s="99">
        <v>0</v>
      </c>
      <c r="DA513" s="63" t="s">
        <v>4765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X514" s="99">
        <v>0</v>
      </c>
      <c r="Y514" s="99">
        <v>0</v>
      </c>
      <c r="DA514" s="63" t="s">
        <v>4766</v>
      </c>
    </row>
    <row r="515" spans="1:105" ht="12" customHeight="1" x14ac:dyDescent="0.25">
      <c r="A515" s="121" t="s">
        <v>92</v>
      </c>
      <c r="B515" s="123"/>
      <c r="C515" s="123">
        <f t="shared" ref="C515:Y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X515" s="123">
        <f t="shared" si="260"/>
        <v>0</v>
      </c>
      <c r="Y515" s="123">
        <f t="shared" si="260"/>
        <v>0</v>
      </c>
      <c r="DA515" s="130" t="s">
        <v>4767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X516" s="99">
        <v>0</v>
      </c>
      <c r="Y516" s="99">
        <v>0</v>
      </c>
      <c r="DA516" s="63" t="s">
        <v>4768</v>
      </c>
    </row>
    <row r="517" spans="1:105" ht="12" customHeight="1" x14ac:dyDescent="0.25">
      <c r="A517" s="121" t="s">
        <v>55</v>
      </c>
      <c r="B517" s="123"/>
      <c r="C517" s="123">
        <v>0</v>
      </c>
      <c r="D517" s="123">
        <v>0</v>
      </c>
      <c r="E517" s="123">
        <v>0</v>
      </c>
      <c r="F517" s="123">
        <v>0</v>
      </c>
      <c r="G517" s="123">
        <v>0</v>
      </c>
      <c r="H517" s="123">
        <v>0</v>
      </c>
      <c r="I517" s="123">
        <v>0</v>
      </c>
      <c r="J517" s="123">
        <v>0</v>
      </c>
      <c r="K517" s="123">
        <v>0</v>
      </c>
      <c r="L517" s="123">
        <v>0</v>
      </c>
      <c r="M517" s="123">
        <v>0</v>
      </c>
      <c r="N517" s="123">
        <v>0</v>
      </c>
      <c r="O517" s="123">
        <v>0</v>
      </c>
      <c r="P517" s="123">
        <v>0</v>
      </c>
      <c r="Q517" s="123">
        <v>0</v>
      </c>
      <c r="R517" s="123">
        <v>0</v>
      </c>
      <c r="S517" s="123">
        <v>0</v>
      </c>
      <c r="T517" s="123">
        <v>0</v>
      </c>
      <c r="U517" s="123">
        <v>0</v>
      </c>
      <c r="V517" s="123">
        <v>0</v>
      </c>
      <c r="W517" s="123">
        <v>0</v>
      </c>
      <c r="X517" s="123">
        <v>0</v>
      </c>
      <c r="Y517" s="123">
        <v>0</v>
      </c>
      <c r="DA517" s="130" t="s">
        <v>4769</v>
      </c>
    </row>
    <row r="518" spans="1:105" ht="12" customHeight="1" x14ac:dyDescent="0.25">
      <c r="A518" s="97" t="s">
        <v>143</v>
      </c>
      <c r="B518" s="99"/>
      <c r="C518" s="99">
        <v>0</v>
      </c>
      <c r="D518" s="99">
        <v>0</v>
      </c>
      <c r="E518" s="99">
        <v>0</v>
      </c>
      <c r="F518" s="99">
        <v>0</v>
      </c>
      <c r="G518" s="99">
        <v>0</v>
      </c>
      <c r="H518" s="99">
        <v>0</v>
      </c>
      <c r="I518" s="99">
        <v>0</v>
      </c>
      <c r="J518" s="99">
        <v>0</v>
      </c>
      <c r="K518" s="99">
        <v>0</v>
      </c>
      <c r="L518" s="99">
        <v>0</v>
      </c>
      <c r="M518" s="99">
        <v>0</v>
      </c>
      <c r="N518" s="99">
        <v>0</v>
      </c>
      <c r="O518" s="99">
        <v>0</v>
      </c>
      <c r="P518" s="99">
        <v>0</v>
      </c>
      <c r="Q518" s="99">
        <v>0</v>
      </c>
      <c r="R518" s="99">
        <v>0</v>
      </c>
      <c r="S518" s="99">
        <v>0</v>
      </c>
      <c r="T518" s="99">
        <v>0</v>
      </c>
      <c r="U518" s="99">
        <v>0</v>
      </c>
      <c r="V518" s="99">
        <v>0</v>
      </c>
      <c r="W518" s="99">
        <v>0</v>
      </c>
      <c r="X518" s="99">
        <v>0</v>
      </c>
      <c r="Y518" s="99">
        <v>0</v>
      </c>
      <c r="DA518" s="63" t="s">
        <v>4770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0</v>
      </c>
      <c r="E519" s="99">
        <v>0</v>
      </c>
      <c r="F519" s="99">
        <v>0</v>
      </c>
      <c r="G519" s="99">
        <v>0</v>
      </c>
      <c r="H519" s="99">
        <v>0</v>
      </c>
      <c r="I519" s="99">
        <v>0</v>
      </c>
      <c r="J519" s="99">
        <v>0</v>
      </c>
      <c r="K519" s="99">
        <v>0</v>
      </c>
      <c r="L519" s="99">
        <v>0</v>
      </c>
      <c r="M519" s="99">
        <v>0</v>
      </c>
      <c r="N519" s="99">
        <v>0</v>
      </c>
      <c r="O519" s="99">
        <v>0</v>
      </c>
      <c r="P519" s="99">
        <v>0</v>
      </c>
      <c r="Q519" s="99">
        <v>0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0</v>
      </c>
      <c r="X519" s="99">
        <v>0</v>
      </c>
      <c r="Y519" s="99">
        <v>0</v>
      </c>
      <c r="DA519" s="63" t="s">
        <v>4771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X520" s="99">
        <v>0</v>
      </c>
      <c r="Y520" s="99">
        <v>0</v>
      </c>
      <c r="DA520" s="63" t="s">
        <v>4772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X521" s="102">
        <v>0</v>
      </c>
      <c r="Y521" s="102">
        <v>0</v>
      </c>
      <c r="DA521" s="131" t="s">
        <v>4773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X522" s="105">
        <v>0</v>
      </c>
      <c r="Y522" s="105">
        <v>0</v>
      </c>
      <c r="DA522" s="132" t="s">
        <v>4774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X523" s="102">
        <v>0</v>
      </c>
      <c r="Y523" s="102">
        <v>0</v>
      </c>
      <c r="DA523" s="131" t="s">
        <v>4775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X524" s="105">
        <v>0</v>
      </c>
      <c r="Y524" s="105">
        <v>0</v>
      </c>
      <c r="DA524" s="132" t="s">
        <v>4776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X525" s="99">
        <v>0</v>
      </c>
      <c r="Y525" s="99">
        <v>0</v>
      </c>
      <c r="DA525" s="63" t="s">
        <v>4777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X526" s="99">
        <v>0</v>
      </c>
      <c r="Y526" s="99">
        <v>0</v>
      </c>
      <c r="DA526" s="63" t="s">
        <v>4778</v>
      </c>
    </row>
    <row r="527" spans="1:105" ht="12" customHeight="1" x14ac:dyDescent="0.25">
      <c r="A527" s="121" t="s">
        <v>54</v>
      </c>
      <c r="B527" s="123"/>
      <c r="C527" s="123">
        <v>0</v>
      </c>
      <c r="D527" s="123">
        <v>0</v>
      </c>
      <c r="E527" s="123">
        <v>0</v>
      </c>
      <c r="F527" s="123">
        <v>0</v>
      </c>
      <c r="G527" s="123">
        <v>0</v>
      </c>
      <c r="H527" s="123">
        <v>0</v>
      </c>
      <c r="I527" s="123">
        <v>0</v>
      </c>
      <c r="J527" s="123">
        <v>0</v>
      </c>
      <c r="K527" s="123">
        <v>0</v>
      </c>
      <c r="L527" s="123">
        <v>0</v>
      </c>
      <c r="M527" s="123">
        <v>0</v>
      </c>
      <c r="N527" s="123">
        <v>0</v>
      </c>
      <c r="O527" s="123">
        <v>0</v>
      </c>
      <c r="P527" s="123">
        <v>0</v>
      </c>
      <c r="Q527" s="123">
        <v>0</v>
      </c>
      <c r="R527" s="123">
        <v>0</v>
      </c>
      <c r="S527" s="123">
        <v>0</v>
      </c>
      <c r="T527" s="123">
        <v>0</v>
      </c>
      <c r="U527" s="123">
        <v>0</v>
      </c>
      <c r="V527" s="123">
        <v>0</v>
      </c>
      <c r="W527" s="123">
        <v>0</v>
      </c>
      <c r="X527" s="123">
        <v>0</v>
      </c>
      <c r="Y527" s="123">
        <v>0</v>
      </c>
      <c r="DA527" s="130" t="s">
        <v>4779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X528" s="99">
        <v>0</v>
      </c>
      <c r="Y528" s="99">
        <v>0</v>
      </c>
      <c r="DA528" s="63" t="s">
        <v>4780</v>
      </c>
    </row>
    <row r="529" spans="1:105" ht="12" customHeight="1" x14ac:dyDescent="0.25">
      <c r="A529" s="97" t="s">
        <v>50</v>
      </c>
      <c r="B529" s="99"/>
      <c r="C529" s="99">
        <v>0</v>
      </c>
      <c r="D529" s="99">
        <v>0</v>
      </c>
      <c r="E529" s="99">
        <v>0</v>
      </c>
      <c r="F529" s="99">
        <v>0</v>
      </c>
      <c r="G529" s="99">
        <v>0</v>
      </c>
      <c r="H529" s="99">
        <v>0</v>
      </c>
      <c r="I529" s="99">
        <v>0</v>
      </c>
      <c r="J529" s="99">
        <v>0</v>
      </c>
      <c r="K529" s="99">
        <v>0</v>
      </c>
      <c r="L529" s="99">
        <v>0</v>
      </c>
      <c r="M529" s="99">
        <v>0</v>
      </c>
      <c r="N529" s="99">
        <v>0</v>
      </c>
      <c r="O529" s="99">
        <v>0</v>
      </c>
      <c r="P529" s="99">
        <v>0</v>
      </c>
      <c r="Q529" s="99">
        <v>0</v>
      </c>
      <c r="R529" s="99">
        <v>0</v>
      </c>
      <c r="S529" s="99">
        <v>0</v>
      </c>
      <c r="T529" s="99">
        <v>0</v>
      </c>
      <c r="U529" s="99">
        <v>0</v>
      </c>
      <c r="V529" s="99">
        <v>0</v>
      </c>
      <c r="W529" s="99">
        <v>0</v>
      </c>
      <c r="X529" s="99">
        <v>0</v>
      </c>
      <c r="Y529" s="99">
        <v>0</v>
      </c>
      <c r="DA529" s="63" t="s">
        <v>4781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X530" s="110">
        <v>0</v>
      </c>
      <c r="Y530" s="110">
        <v>0</v>
      </c>
      <c r="DA530" s="60" t="s">
        <v>4782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501</v>
      </c>
      <c r="E5" s="120">
        <v>846</v>
      </c>
      <c r="F5" s="120">
        <v>1097</v>
      </c>
      <c r="G5" s="120">
        <v>1385</v>
      </c>
      <c r="H5" s="120">
        <v>1562</v>
      </c>
      <c r="I5" s="120">
        <v>1737</v>
      </c>
      <c r="J5" s="120">
        <v>1776</v>
      </c>
      <c r="K5" s="120">
        <v>1754</v>
      </c>
      <c r="L5" s="120">
        <v>1687</v>
      </c>
      <c r="M5" s="120">
        <v>1650</v>
      </c>
      <c r="N5" s="120">
        <v>1720</v>
      </c>
      <c r="O5" s="120">
        <v>1822</v>
      </c>
      <c r="P5" s="120">
        <v>2011</v>
      </c>
      <c r="Q5" s="120">
        <v>1813</v>
      </c>
      <c r="R5" s="120">
        <v>1734</v>
      </c>
      <c r="S5" s="120">
        <v>1665</v>
      </c>
      <c r="T5" s="120">
        <v>1727</v>
      </c>
      <c r="U5" s="120">
        <v>1782</v>
      </c>
      <c r="V5" s="120">
        <v>1809</v>
      </c>
      <c r="W5" s="120">
        <v>1751</v>
      </c>
      <c r="X5" s="120">
        <v>1703</v>
      </c>
      <c r="Y5" s="120">
        <v>1668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74</v>
      </c>
      <c r="B7" s="52">
        <v>0</v>
      </c>
      <c r="C7" s="52">
        <v>0</v>
      </c>
      <c r="D7" s="52">
        <v>501</v>
      </c>
      <c r="E7" s="52">
        <v>846</v>
      </c>
      <c r="F7" s="52">
        <v>1097</v>
      </c>
      <c r="G7" s="52">
        <v>1385</v>
      </c>
      <c r="H7" s="52">
        <v>1562</v>
      </c>
      <c r="I7" s="52">
        <v>1737</v>
      </c>
      <c r="J7" s="52">
        <v>1776</v>
      </c>
      <c r="K7" s="52">
        <v>1754</v>
      </c>
      <c r="L7" s="52">
        <v>1687</v>
      </c>
      <c r="M7" s="52">
        <v>1650</v>
      </c>
      <c r="N7" s="52">
        <v>1720</v>
      </c>
      <c r="O7" s="52">
        <v>1822</v>
      </c>
      <c r="P7" s="52">
        <v>2011</v>
      </c>
      <c r="Q7" s="52">
        <v>1813</v>
      </c>
      <c r="R7" s="52">
        <v>1734</v>
      </c>
      <c r="S7" s="52">
        <v>1665</v>
      </c>
      <c r="T7" s="52">
        <v>1727</v>
      </c>
      <c r="U7" s="52">
        <v>1782</v>
      </c>
      <c r="V7" s="52">
        <v>1809</v>
      </c>
      <c r="W7" s="52">
        <v>1751</v>
      </c>
      <c r="X7" s="52">
        <v>1703</v>
      </c>
      <c r="Y7" s="52">
        <v>1668</v>
      </c>
      <c r="DA7" s="63" t="s">
        <v>1069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1</v>
      </c>
      <c r="F9" s="52">
        <v>3</v>
      </c>
      <c r="G9" s="52">
        <v>6</v>
      </c>
      <c r="H9" s="52">
        <v>9</v>
      </c>
      <c r="I9" s="52">
        <v>10</v>
      </c>
      <c r="J9" s="52">
        <v>10</v>
      </c>
      <c r="K9" s="52">
        <v>10</v>
      </c>
      <c r="L9" s="52">
        <v>9</v>
      </c>
      <c r="M9" s="52">
        <v>7</v>
      </c>
      <c r="N9" s="52">
        <v>5</v>
      </c>
      <c r="O9" s="52">
        <v>4</v>
      </c>
      <c r="P9" s="52">
        <v>8</v>
      </c>
      <c r="Q9" s="52">
        <v>11</v>
      </c>
      <c r="R9" s="52">
        <v>13</v>
      </c>
      <c r="S9" s="52">
        <v>14</v>
      </c>
      <c r="T9" s="52">
        <v>16</v>
      </c>
      <c r="U9" s="52">
        <v>18</v>
      </c>
      <c r="V9" s="52">
        <v>22</v>
      </c>
      <c r="W9" s="52">
        <v>21</v>
      </c>
      <c r="X9" s="52">
        <v>21</v>
      </c>
      <c r="Y9" s="52">
        <v>21</v>
      </c>
      <c r="DA9" s="63" t="s">
        <v>1070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141</v>
      </c>
      <c r="B11" s="52">
        <v>0</v>
      </c>
      <c r="C11" s="52">
        <v>0</v>
      </c>
      <c r="D11" s="52">
        <v>3</v>
      </c>
      <c r="E11" s="52">
        <v>5</v>
      </c>
      <c r="F11" s="52">
        <v>6</v>
      </c>
      <c r="G11" s="52">
        <v>7</v>
      </c>
      <c r="H11" s="52">
        <v>7</v>
      </c>
      <c r="I11" s="52">
        <v>8</v>
      </c>
      <c r="J11" s="52">
        <v>7</v>
      </c>
      <c r="K11" s="52">
        <v>6</v>
      </c>
      <c r="L11" s="52">
        <v>3</v>
      </c>
      <c r="M11" s="52">
        <v>2</v>
      </c>
      <c r="N11" s="52">
        <v>2</v>
      </c>
      <c r="O11" s="52">
        <v>3</v>
      </c>
      <c r="P11" s="52">
        <v>3</v>
      </c>
      <c r="Q11" s="52">
        <v>3</v>
      </c>
      <c r="R11" s="52">
        <v>3</v>
      </c>
      <c r="S11" s="52">
        <v>3</v>
      </c>
      <c r="T11" s="52">
        <v>3</v>
      </c>
      <c r="U11" s="52">
        <v>2</v>
      </c>
      <c r="V11" s="52">
        <v>1</v>
      </c>
      <c r="W11" s="52">
        <v>0</v>
      </c>
      <c r="X11" s="52">
        <v>0</v>
      </c>
      <c r="Y11" s="52">
        <v>0</v>
      </c>
      <c r="DA11" s="63" t="s">
        <v>1071</v>
      </c>
    </row>
    <row r="12" spans="1:105" ht="12" customHeight="1" x14ac:dyDescent="0.25">
      <c r="A12" s="97" t="s">
        <v>140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1072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438</v>
      </c>
      <c r="E13" s="52">
        <v>752</v>
      </c>
      <c r="F13" s="52">
        <v>982</v>
      </c>
      <c r="G13" s="52">
        <v>1239</v>
      </c>
      <c r="H13" s="52">
        <v>1398</v>
      </c>
      <c r="I13" s="52">
        <v>1467</v>
      </c>
      <c r="J13" s="52">
        <v>1488</v>
      </c>
      <c r="K13" s="52">
        <v>1476</v>
      </c>
      <c r="L13" s="52">
        <v>1411</v>
      </c>
      <c r="M13" s="52">
        <v>1377</v>
      </c>
      <c r="N13" s="52">
        <v>1443</v>
      </c>
      <c r="O13" s="52">
        <v>1536</v>
      </c>
      <c r="P13" s="52">
        <v>1701</v>
      </c>
      <c r="Q13" s="52">
        <v>1547</v>
      </c>
      <c r="R13" s="52">
        <v>1491</v>
      </c>
      <c r="S13" s="52">
        <v>1432</v>
      </c>
      <c r="T13" s="52">
        <v>1498</v>
      </c>
      <c r="U13" s="52">
        <v>1557</v>
      </c>
      <c r="V13" s="52">
        <v>1590</v>
      </c>
      <c r="W13" s="52">
        <v>1549</v>
      </c>
      <c r="X13" s="52">
        <v>1504</v>
      </c>
      <c r="Y13" s="52">
        <v>1477</v>
      </c>
      <c r="DA13" s="63" t="s">
        <v>1073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60</v>
      </c>
      <c r="E14" s="52">
        <v>89</v>
      </c>
      <c r="F14" s="52">
        <v>109</v>
      </c>
      <c r="G14" s="52">
        <v>139</v>
      </c>
      <c r="H14" s="52">
        <v>157</v>
      </c>
      <c r="I14" s="52">
        <v>262</v>
      </c>
      <c r="J14" s="52">
        <v>281</v>
      </c>
      <c r="K14" s="52">
        <v>272</v>
      </c>
      <c r="L14" s="52">
        <v>273</v>
      </c>
      <c r="M14" s="52">
        <v>271</v>
      </c>
      <c r="N14" s="52">
        <v>275</v>
      </c>
      <c r="O14" s="52">
        <v>283</v>
      </c>
      <c r="P14" s="52">
        <v>307</v>
      </c>
      <c r="Q14" s="52">
        <v>263</v>
      </c>
      <c r="R14" s="52">
        <v>240</v>
      </c>
      <c r="S14" s="52">
        <v>230</v>
      </c>
      <c r="T14" s="52">
        <v>226</v>
      </c>
      <c r="U14" s="52">
        <v>223</v>
      </c>
      <c r="V14" s="52">
        <v>218</v>
      </c>
      <c r="W14" s="52">
        <v>202</v>
      </c>
      <c r="X14" s="52">
        <v>199</v>
      </c>
      <c r="Y14" s="52">
        <v>191</v>
      </c>
      <c r="DA14" s="63" t="s">
        <v>1074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1075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501</v>
      </c>
      <c r="E17" s="36">
        <v>846</v>
      </c>
      <c r="F17" s="36">
        <v>1097</v>
      </c>
      <c r="G17" s="36">
        <v>1385</v>
      </c>
      <c r="H17" s="36">
        <v>1562</v>
      </c>
      <c r="I17" s="36">
        <v>1737</v>
      </c>
      <c r="J17" s="36">
        <v>1776</v>
      </c>
      <c r="K17" s="36">
        <v>1754</v>
      </c>
      <c r="L17" s="36">
        <v>1687</v>
      </c>
      <c r="M17" s="36">
        <v>1650</v>
      </c>
      <c r="N17" s="36">
        <v>1720</v>
      </c>
      <c r="O17" s="36">
        <v>1822</v>
      </c>
      <c r="P17" s="36">
        <v>2011</v>
      </c>
      <c r="Q17" s="36">
        <v>1813</v>
      </c>
      <c r="R17" s="36">
        <v>1734</v>
      </c>
      <c r="S17" s="36">
        <v>1665</v>
      </c>
      <c r="T17" s="36">
        <v>1727</v>
      </c>
      <c r="U17" s="36">
        <v>1782</v>
      </c>
      <c r="V17" s="36">
        <v>1809</v>
      </c>
      <c r="W17" s="36">
        <v>1751</v>
      </c>
      <c r="X17" s="36">
        <v>1703</v>
      </c>
      <c r="Y17" s="36">
        <v>1668</v>
      </c>
      <c r="DA17" s="60" t="s">
        <v>1076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1148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74</v>
      </c>
      <c r="B21" s="52"/>
      <c r="C21" s="52">
        <v>0</v>
      </c>
      <c r="D21" s="52">
        <v>0</v>
      </c>
      <c r="E21" s="52">
        <v>0</v>
      </c>
      <c r="F21" s="52">
        <v>1</v>
      </c>
      <c r="G21" s="52">
        <v>2</v>
      </c>
      <c r="H21" s="52">
        <v>7</v>
      </c>
      <c r="I21" s="52">
        <v>14</v>
      </c>
      <c r="J21" s="52">
        <v>18</v>
      </c>
      <c r="K21" s="52">
        <v>30</v>
      </c>
      <c r="L21" s="52">
        <v>68</v>
      </c>
      <c r="M21" s="52">
        <v>38</v>
      </c>
      <c r="N21" s="52">
        <v>78</v>
      </c>
      <c r="O21" s="52">
        <v>97</v>
      </c>
      <c r="P21" s="52">
        <v>125</v>
      </c>
      <c r="Q21" s="52">
        <v>198</v>
      </c>
      <c r="R21" s="52">
        <v>146</v>
      </c>
      <c r="S21" s="52">
        <v>213</v>
      </c>
      <c r="T21" s="52">
        <v>250</v>
      </c>
      <c r="U21" s="52">
        <v>191</v>
      </c>
      <c r="V21" s="52">
        <v>162</v>
      </c>
      <c r="W21" s="52">
        <v>145</v>
      </c>
      <c r="X21" s="52">
        <v>106</v>
      </c>
      <c r="Y21" s="52">
        <v>98</v>
      </c>
      <c r="DA21" s="63" t="s">
        <v>1149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1</v>
      </c>
      <c r="M23" s="52">
        <v>2</v>
      </c>
      <c r="N23" s="52">
        <v>3</v>
      </c>
      <c r="O23" s="52">
        <v>3</v>
      </c>
      <c r="P23" s="52">
        <v>1</v>
      </c>
      <c r="Q23" s="52">
        <v>0</v>
      </c>
      <c r="R23" s="52">
        <v>0</v>
      </c>
      <c r="S23" s="52">
        <v>0</v>
      </c>
      <c r="T23" s="52">
        <v>0</v>
      </c>
      <c r="U23" s="52">
        <v>2</v>
      </c>
      <c r="V23" s="52">
        <v>2</v>
      </c>
      <c r="W23" s="52">
        <v>4</v>
      </c>
      <c r="X23" s="52">
        <v>3</v>
      </c>
      <c r="Y23" s="52">
        <v>1</v>
      </c>
      <c r="DA23" s="63" t="s">
        <v>1150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141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1</v>
      </c>
      <c r="K25" s="52">
        <v>1</v>
      </c>
      <c r="L25" s="52">
        <v>3</v>
      </c>
      <c r="M25" s="52">
        <v>1</v>
      </c>
      <c r="N25" s="52">
        <v>1</v>
      </c>
      <c r="O25" s="52">
        <v>0</v>
      </c>
      <c r="P25" s="52">
        <v>1</v>
      </c>
      <c r="Q25" s="52">
        <v>0</v>
      </c>
      <c r="R25" s="52">
        <v>0</v>
      </c>
      <c r="S25" s="52">
        <v>0</v>
      </c>
      <c r="T25" s="52">
        <v>0</v>
      </c>
      <c r="U25" s="52">
        <v>1</v>
      </c>
      <c r="V25" s="52">
        <v>1</v>
      </c>
      <c r="W25" s="52">
        <v>1</v>
      </c>
      <c r="X25" s="52">
        <v>0</v>
      </c>
      <c r="Y25" s="52">
        <v>0</v>
      </c>
      <c r="DA25" s="63" t="s">
        <v>1151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1152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1</v>
      </c>
      <c r="F27" s="52">
        <v>6</v>
      </c>
      <c r="G27" s="52">
        <v>21</v>
      </c>
      <c r="H27" s="52">
        <v>46</v>
      </c>
      <c r="I27" s="52">
        <v>87</v>
      </c>
      <c r="J27" s="52">
        <v>145</v>
      </c>
      <c r="K27" s="52">
        <v>219</v>
      </c>
      <c r="L27" s="52">
        <v>324</v>
      </c>
      <c r="M27" s="52">
        <v>258</v>
      </c>
      <c r="N27" s="52">
        <v>238</v>
      </c>
      <c r="O27" s="52">
        <v>218</v>
      </c>
      <c r="P27" s="52">
        <v>197</v>
      </c>
      <c r="Q27" s="52">
        <v>216</v>
      </c>
      <c r="R27" s="52">
        <v>187</v>
      </c>
      <c r="S27" s="52">
        <v>247</v>
      </c>
      <c r="T27" s="52">
        <v>293</v>
      </c>
      <c r="U27" s="52">
        <v>270</v>
      </c>
      <c r="V27" s="52">
        <v>283</v>
      </c>
      <c r="W27" s="52">
        <v>263</v>
      </c>
      <c r="X27" s="52">
        <v>224</v>
      </c>
      <c r="Y27" s="52">
        <v>177</v>
      </c>
      <c r="DA27" s="63" t="s">
        <v>1153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1</v>
      </c>
      <c r="G28" s="52">
        <v>2</v>
      </c>
      <c r="H28" s="52">
        <v>5</v>
      </c>
      <c r="I28" s="52">
        <v>10</v>
      </c>
      <c r="J28" s="52">
        <v>19</v>
      </c>
      <c r="K28" s="52">
        <v>26</v>
      </c>
      <c r="L28" s="52">
        <v>40</v>
      </c>
      <c r="M28" s="52">
        <v>32</v>
      </c>
      <c r="N28" s="52">
        <v>39</v>
      </c>
      <c r="O28" s="52">
        <v>40</v>
      </c>
      <c r="P28" s="52">
        <v>51</v>
      </c>
      <c r="Q28" s="52">
        <v>58</v>
      </c>
      <c r="R28" s="52">
        <v>37</v>
      </c>
      <c r="S28" s="52">
        <v>31</v>
      </c>
      <c r="T28" s="52">
        <v>47</v>
      </c>
      <c r="U28" s="52">
        <v>42</v>
      </c>
      <c r="V28" s="52">
        <v>44</v>
      </c>
      <c r="W28" s="52">
        <v>46</v>
      </c>
      <c r="X28" s="52">
        <v>31</v>
      </c>
      <c r="Y28" s="52">
        <v>17</v>
      </c>
      <c r="DA28" s="63" t="s">
        <v>1154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1155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1</v>
      </c>
      <c r="F31" s="36">
        <v>6</v>
      </c>
      <c r="G31" s="36">
        <v>25</v>
      </c>
      <c r="H31" s="36">
        <v>53</v>
      </c>
      <c r="I31" s="36">
        <v>97</v>
      </c>
      <c r="J31" s="36">
        <v>163</v>
      </c>
      <c r="K31" s="36">
        <v>253</v>
      </c>
      <c r="L31" s="36">
        <v>362</v>
      </c>
      <c r="M31" s="36">
        <v>297</v>
      </c>
      <c r="N31" s="36">
        <v>272</v>
      </c>
      <c r="O31" s="36">
        <v>263</v>
      </c>
      <c r="P31" s="36">
        <v>249</v>
      </c>
      <c r="Q31" s="36">
        <v>273</v>
      </c>
      <c r="R31" s="36">
        <v>222</v>
      </c>
      <c r="S31" s="36">
        <v>277</v>
      </c>
      <c r="T31" s="36">
        <v>345</v>
      </c>
      <c r="U31" s="36">
        <v>315</v>
      </c>
      <c r="V31" s="36">
        <v>328</v>
      </c>
      <c r="W31" s="36">
        <v>307</v>
      </c>
      <c r="X31" s="36">
        <v>258</v>
      </c>
      <c r="Y31" s="36">
        <v>196</v>
      </c>
      <c r="DA31" s="60" t="s">
        <v>1156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1235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74</v>
      </c>
      <c r="B35" s="52"/>
      <c r="C35" s="52">
        <v>0</v>
      </c>
      <c r="D35" s="52">
        <v>501</v>
      </c>
      <c r="E35" s="52">
        <v>345</v>
      </c>
      <c r="F35" s="52">
        <v>252</v>
      </c>
      <c r="G35" s="52">
        <v>290</v>
      </c>
      <c r="H35" s="52">
        <v>184</v>
      </c>
      <c r="I35" s="52">
        <v>189</v>
      </c>
      <c r="J35" s="52">
        <v>57</v>
      </c>
      <c r="K35" s="52">
        <v>8</v>
      </c>
      <c r="L35" s="52">
        <v>1</v>
      </c>
      <c r="M35" s="52">
        <v>1</v>
      </c>
      <c r="N35" s="52">
        <v>148</v>
      </c>
      <c r="O35" s="52">
        <v>199</v>
      </c>
      <c r="P35" s="52">
        <v>314</v>
      </c>
      <c r="Q35" s="52">
        <v>0</v>
      </c>
      <c r="R35" s="52">
        <v>67</v>
      </c>
      <c r="S35" s="52">
        <v>144</v>
      </c>
      <c r="T35" s="52">
        <v>312</v>
      </c>
      <c r="U35" s="52">
        <v>246</v>
      </c>
      <c r="V35" s="52">
        <v>189</v>
      </c>
      <c r="W35" s="52">
        <v>87</v>
      </c>
      <c r="X35" s="52">
        <v>58</v>
      </c>
      <c r="Y35" s="52">
        <v>63</v>
      </c>
      <c r="DA35" s="63" t="s">
        <v>1236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1</v>
      </c>
      <c r="F37" s="52">
        <v>2</v>
      </c>
      <c r="G37" s="52">
        <v>3</v>
      </c>
      <c r="H37" s="52">
        <v>3</v>
      </c>
      <c r="I37" s="52">
        <v>1</v>
      </c>
      <c r="J37" s="52">
        <v>0</v>
      </c>
      <c r="K37" s="52">
        <v>0</v>
      </c>
      <c r="L37" s="52">
        <v>0</v>
      </c>
      <c r="M37" s="52">
        <v>0</v>
      </c>
      <c r="N37" s="52">
        <v>1</v>
      </c>
      <c r="O37" s="52">
        <v>2</v>
      </c>
      <c r="P37" s="52">
        <v>5</v>
      </c>
      <c r="Q37" s="52">
        <v>3</v>
      </c>
      <c r="R37" s="52">
        <v>2</v>
      </c>
      <c r="S37" s="52">
        <v>1</v>
      </c>
      <c r="T37" s="52">
        <v>2</v>
      </c>
      <c r="U37" s="52">
        <v>4</v>
      </c>
      <c r="V37" s="52">
        <v>6</v>
      </c>
      <c r="W37" s="52">
        <v>3</v>
      </c>
      <c r="X37" s="52">
        <v>3</v>
      </c>
      <c r="Y37" s="52">
        <v>1</v>
      </c>
      <c r="DA37" s="63" t="s">
        <v>1237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141</v>
      </c>
      <c r="B39" s="52"/>
      <c r="C39" s="52">
        <v>0</v>
      </c>
      <c r="D39" s="52">
        <v>3</v>
      </c>
      <c r="E39" s="52">
        <v>2</v>
      </c>
      <c r="F39" s="52">
        <v>1</v>
      </c>
      <c r="G39" s="52">
        <v>1</v>
      </c>
      <c r="H39" s="52">
        <v>0</v>
      </c>
      <c r="I39" s="52">
        <v>1</v>
      </c>
      <c r="J39" s="52">
        <v>0</v>
      </c>
      <c r="K39" s="52">
        <v>0</v>
      </c>
      <c r="L39" s="52">
        <v>0</v>
      </c>
      <c r="M39" s="52">
        <v>0</v>
      </c>
      <c r="N39" s="52">
        <v>1</v>
      </c>
      <c r="O39" s="52">
        <v>1</v>
      </c>
      <c r="P39" s="52">
        <v>1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1238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1239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438</v>
      </c>
      <c r="E41" s="52">
        <v>315</v>
      </c>
      <c r="F41" s="52">
        <v>236</v>
      </c>
      <c r="G41" s="52">
        <v>278</v>
      </c>
      <c r="H41" s="52">
        <v>205</v>
      </c>
      <c r="I41" s="52">
        <v>156</v>
      </c>
      <c r="J41" s="52">
        <v>166</v>
      </c>
      <c r="K41" s="52">
        <v>207</v>
      </c>
      <c r="L41" s="52">
        <v>259</v>
      </c>
      <c r="M41" s="52">
        <v>224</v>
      </c>
      <c r="N41" s="52">
        <v>304</v>
      </c>
      <c r="O41" s="52">
        <v>311</v>
      </c>
      <c r="P41" s="52">
        <v>362</v>
      </c>
      <c r="Q41" s="52">
        <v>62</v>
      </c>
      <c r="R41" s="52">
        <v>131</v>
      </c>
      <c r="S41" s="52">
        <v>188</v>
      </c>
      <c r="T41" s="52">
        <v>359</v>
      </c>
      <c r="U41" s="52">
        <v>329</v>
      </c>
      <c r="V41" s="52">
        <v>316</v>
      </c>
      <c r="W41" s="52">
        <v>222</v>
      </c>
      <c r="X41" s="52">
        <v>179</v>
      </c>
      <c r="Y41" s="52">
        <v>150</v>
      </c>
      <c r="DA41" s="63" t="s">
        <v>1240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60</v>
      </c>
      <c r="E42" s="52">
        <v>29</v>
      </c>
      <c r="F42" s="52">
        <v>21</v>
      </c>
      <c r="G42" s="52">
        <v>32</v>
      </c>
      <c r="H42" s="52">
        <v>23</v>
      </c>
      <c r="I42" s="52">
        <v>115</v>
      </c>
      <c r="J42" s="52">
        <v>38</v>
      </c>
      <c r="K42" s="52">
        <v>17</v>
      </c>
      <c r="L42" s="52">
        <v>41</v>
      </c>
      <c r="M42" s="52">
        <v>30</v>
      </c>
      <c r="N42" s="52">
        <v>43</v>
      </c>
      <c r="O42" s="52">
        <v>48</v>
      </c>
      <c r="P42" s="52">
        <v>75</v>
      </c>
      <c r="Q42" s="52">
        <v>14</v>
      </c>
      <c r="R42" s="52">
        <v>14</v>
      </c>
      <c r="S42" s="52">
        <v>21</v>
      </c>
      <c r="T42" s="52">
        <v>43</v>
      </c>
      <c r="U42" s="52">
        <v>39</v>
      </c>
      <c r="V42" s="52">
        <v>39</v>
      </c>
      <c r="W42" s="52">
        <v>30</v>
      </c>
      <c r="X42" s="52">
        <v>28</v>
      </c>
      <c r="Y42" s="52">
        <v>9</v>
      </c>
      <c r="DA42" s="63" t="s">
        <v>1241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1242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501</v>
      </c>
      <c r="E45" s="36">
        <v>346</v>
      </c>
      <c r="F45" s="36">
        <v>257</v>
      </c>
      <c r="G45" s="36">
        <v>313</v>
      </c>
      <c r="H45" s="36">
        <v>230</v>
      </c>
      <c r="I45" s="36">
        <v>272</v>
      </c>
      <c r="J45" s="36">
        <v>202</v>
      </c>
      <c r="K45" s="36">
        <v>231</v>
      </c>
      <c r="L45" s="36">
        <v>295</v>
      </c>
      <c r="M45" s="36">
        <v>260</v>
      </c>
      <c r="N45" s="36">
        <v>342</v>
      </c>
      <c r="O45" s="36">
        <v>365</v>
      </c>
      <c r="P45" s="36">
        <v>438</v>
      </c>
      <c r="Q45" s="36">
        <v>75</v>
      </c>
      <c r="R45" s="36">
        <v>143</v>
      </c>
      <c r="S45" s="36">
        <v>208</v>
      </c>
      <c r="T45" s="36">
        <v>407</v>
      </c>
      <c r="U45" s="36">
        <v>370</v>
      </c>
      <c r="V45" s="36">
        <v>355</v>
      </c>
      <c r="W45" s="36">
        <v>249</v>
      </c>
      <c r="X45" s="36">
        <v>210</v>
      </c>
      <c r="Y45" s="36">
        <v>161</v>
      </c>
      <c r="DA45" s="60" t="s">
        <v>1243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1322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74</v>
      </c>
      <c r="B49" s="52"/>
      <c r="C49" s="52">
        <v>0</v>
      </c>
      <c r="D49" s="52">
        <v>152</v>
      </c>
      <c r="E49" s="52">
        <v>110</v>
      </c>
      <c r="F49" s="52">
        <v>81</v>
      </c>
      <c r="G49" s="52">
        <v>90</v>
      </c>
      <c r="H49" s="52">
        <v>51</v>
      </c>
      <c r="I49" s="52">
        <v>54</v>
      </c>
      <c r="J49" s="52">
        <v>26</v>
      </c>
      <c r="K49" s="52">
        <v>3</v>
      </c>
      <c r="L49" s="52">
        <v>0</v>
      </c>
      <c r="M49" s="52">
        <v>0</v>
      </c>
      <c r="N49" s="52">
        <v>37</v>
      </c>
      <c r="O49" s="52">
        <v>71</v>
      </c>
      <c r="P49" s="52">
        <v>179</v>
      </c>
      <c r="Q49" s="52">
        <v>0</v>
      </c>
      <c r="R49" s="52">
        <v>26</v>
      </c>
      <c r="S49" s="52">
        <v>45</v>
      </c>
      <c r="T49" s="52">
        <v>129</v>
      </c>
      <c r="U49" s="52">
        <v>100</v>
      </c>
      <c r="V49" s="52">
        <v>74</v>
      </c>
      <c r="W49" s="52">
        <v>32</v>
      </c>
      <c r="X49" s="52">
        <v>23</v>
      </c>
      <c r="Y49" s="52">
        <v>21</v>
      </c>
      <c r="DA49" s="63" t="s">
        <v>1323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1</v>
      </c>
      <c r="H51" s="52">
        <v>1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1</v>
      </c>
      <c r="O51" s="52">
        <v>1</v>
      </c>
      <c r="P51" s="52">
        <v>3</v>
      </c>
      <c r="Q51" s="52">
        <v>0</v>
      </c>
      <c r="R51" s="52">
        <v>0</v>
      </c>
      <c r="S51" s="52">
        <v>1</v>
      </c>
      <c r="T51" s="52">
        <v>1</v>
      </c>
      <c r="U51" s="52">
        <v>1</v>
      </c>
      <c r="V51" s="52">
        <v>2</v>
      </c>
      <c r="W51" s="52">
        <v>0</v>
      </c>
      <c r="X51" s="52">
        <v>0</v>
      </c>
      <c r="Y51" s="52">
        <v>0</v>
      </c>
      <c r="DA51" s="63" t="s">
        <v>1324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141</v>
      </c>
      <c r="B53" s="52"/>
      <c r="C53" s="52">
        <v>0</v>
      </c>
      <c r="D53" s="52">
        <v>1</v>
      </c>
      <c r="E53" s="52">
        <v>1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1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1325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1326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133</v>
      </c>
      <c r="E55" s="52">
        <v>100</v>
      </c>
      <c r="F55" s="52">
        <v>74</v>
      </c>
      <c r="G55" s="52">
        <v>81</v>
      </c>
      <c r="H55" s="52">
        <v>46</v>
      </c>
      <c r="I55" s="52">
        <v>31</v>
      </c>
      <c r="J55" s="52">
        <v>21</v>
      </c>
      <c r="K55" s="52">
        <v>3</v>
      </c>
      <c r="L55" s="52">
        <v>0</v>
      </c>
      <c r="M55" s="52">
        <v>0</v>
      </c>
      <c r="N55" s="52">
        <v>32</v>
      </c>
      <c r="O55" s="52">
        <v>61</v>
      </c>
      <c r="P55" s="52">
        <v>148</v>
      </c>
      <c r="Q55" s="52">
        <v>0</v>
      </c>
      <c r="R55" s="52">
        <v>23</v>
      </c>
      <c r="S55" s="52">
        <v>40</v>
      </c>
      <c r="T55" s="52">
        <v>115</v>
      </c>
      <c r="U55" s="52">
        <v>89</v>
      </c>
      <c r="V55" s="52">
        <v>65</v>
      </c>
      <c r="W55" s="52">
        <v>28</v>
      </c>
      <c r="X55" s="52">
        <v>20</v>
      </c>
      <c r="Y55" s="52">
        <v>19</v>
      </c>
      <c r="DA55" s="63" t="s">
        <v>1327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18</v>
      </c>
      <c r="E56" s="52">
        <v>9</v>
      </c>
      <c r="F56" s="52">
        <v>7</v>
      </c>
      <c r="G56" s="52">
        <v>9</v>
      </c>
      <c r="H56" s="52">
        <v>5</v>
      </c>
      <c r="I56" s="52">
        <v>23</v>
      </c>
      <c r="J56" s="52">
        <v>5</v>
      </c>
      <c r="K56" s="52">
        <v>0</v>
      </c>
      <c r="L56" s="52">
        <v>0</v>
      </c>
      <c r="M56" s="52">
        <v>0</v>
      </c>
      <c r="N56" s="52">
        <v>5</v>
      </c>
      <c r="O56" s="52">
        <v>10</v>
      </c>
      <c r="P56" s="52">
        <v>30</v>
      </c>
      <c r="Q56" s="52">
        <v>0</v>
      </c>
      <c r="R56" s="52">
        <v>3</v>
      </c>
      <c r="S56" s="52">
        <v>5</v>
      </c>
      <c r="T56" s="52">
        <v>14</v>
      </c>
      <c r="U56" s="52">
        <v>11</v>
      </c>
      <c r="V56" s="52">
        <v>9</v>
      </c>
      <c r="W56" s="52">
        <v>4</v>
      </c>
      <c r="X56" s="52">
        <v>3</v>
      </c>
      <c r="Y56" s="52">
        <v>2</v>
      </c>
      <c r="DA56" s="63" t="s">
        <v>1328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1329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152</v>
      </c>
      <c r="E59" s="36">
        <v>110</v>
      </c>
      <c r="F59" s="36">
        <v>81</v>
      </c>
      <c r="G59" s="36">
        <v>90</v>
      </c>
      <c r="H59" s="36">
        <v>51</v>
      </c>
      <c r="I59" s="36">
        <v>54</v>
      </c>
      <c r="J59" s="36">
        <v>26</v>
      </c>
      <c r="K59" s="36">
        <v>3</v>
      </c>
      <c r="L59" s="36">
        <v>0</v>
      </c>
      <c r="M59" s="36">
        <v>0</v>
      </c>
      <c r="N59" s="36">
        <v>37</v>
      </c>
      <c r="O59" s="36">
        <v>71</v>
      </c>
      <c r="P59" s="36">
        <v>179</v>
      </c>
      <c r="Q59" s="36">
        <v>0</v>
      </c>
      <c r="R59" s="36">
        <v>26</v>
      </c>
      <c r="S59" s="36">
        <v>45</v>
      </c>
      <c r="T59" s="36">
        <v>129</v>
      </c>
      <c r="U59" s="36">
        <v>100</v>
      </c>
      <c r="V59" s="36">
        <v>74</v>
      </c>
      <c r="W59" s="36">
        <v>32</v>
      </c>
      <c r="X59" s="36">
        <v>23</v>
      </c>
      <c r="Y59" s="36">
        <v>21</v>
      </c>
      <c r="DA59" s="60" t="s">
        <v>1330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1409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74</v>
      </c>
      <c r="B63" s="52"/>
      <c r="C63" s="52">
        <v>0</v>
      </c>
      <c r="D63" s="52">
        <v>349</v>
      </c>
      <c r="E63" s="52">
        <v>235</v>
      </c>
      <c r="F63" s="52">
        <v>171</v>
      </c>
      <c r="G63" s="52">
        <v>200</v>
      </c>
      <c r="H63" s="52">
        <v>133</v>
      </c>
      <c r="I63" s="52">
        <v>135</v>
      </c>
      <c r="J63" s="52">
        <v>31</v>
      </c>
      <c r="K63" s="52">
        <v>5</v>
      </c>
      <c r="L63" s="52">
        <v>1</v>
      </c>
      <c r="M63" s="52">
        <v>1</v>
      </c>
      <c r="N63" s="52">
        <v>111</v>
      </c>
      <c r="O63" s="52">
        <v>128</v>
      </c>
      <c r="P63" s="52">
        <v>135</v>
      </c>
      <c r="Q63" s="52">
        <v>0</v>
      </c>
      <c r="R63" s="52">
        <v>41</v>
      </c>
      <c r="S63" s="52">
        <v>99</v>
      </c>
      <c r="T63" s="52">
        <v>183</v>
      </c>
      <c r="U63" s="52">
        <v>146</v>
      </c>
      <c r="V63" s="52">
        <v>115</v>
      </c>
      <c r="W63" s="52">
        <v>55</v>
      </c>
      <c r="X63" s="52">
        <v>35</v>
      </c>
      <c r="Y63" s="52">
        <v>42</v>
      </c>
      <c r="DA63" s="63" t="s">
        <v>1410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1</v>
      </c>
      <c r="F65" s="52">
        <v>2</v>
      </c>
      <c r="G65" s="52">
        <v>2</v>
      </c>
      <c r="H65" s="52">
        <v>2</v>
      </c>
      <c r="I65" s="52">
        <v>1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1</v>
      </c>
      <c r="P65" s="52">
        <v>2</v>
      </c>
      <c r="Q65" s="52">
        <v>3</v>
      </c>
      <c r="R65" s="52">
        <v>2</v>
      </c>
      <c r="S65" s="52">
        <v>0</v>
      </c>
      <c r="T65" s="52">
        <v>1</v>
      </c>
      <c r="U65" s="52">
        <v>3</v>
      </c>
      <c r="V65" s="52">
        <v>4</v>
      </c>
      <c r="W65" s="52">
        <v>3</v>
      </c>
      <c r="X65" s="52">
        <v>3</v>
      </c>
      <c r="Y65" s="52">
        <v>1</v>
      </c>
      <c r="DA65" s="63" t="s">
        <v>1411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0</v>
      </c>
      <c r="D67" s="52">
        <f t="shared" si="0"/>
        <v>2</v>
      </c>
      <c r="E67" s="52">
        <f t="shared" si="0"/>
        <v>1</v>
      </c>
      <c r="F67" s="52">
        <f t="shared" si="0"/>
        <v>1</v>
      </c>
      <c r="G67" s="52">
        <f t="shared" si="0"/>
        <v>1</v>
      </c>
      <c r="H67" s="52">
        <f t="shared" si="0"/>
        <v>0</v>
      </c>
      <c r="I67" s="52">
        <f t="shared" si="0"/>
        <v>1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1</v>
      </c>
      <c r="O67" s="52">
        <f t="shared" si="0"/>
        <v>1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1412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1413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305</v>
      </c>
      <c r="E69" s="52">
        <f t="shared" si="6"/>
        <v>215</v>
      </c>
      <c r="F69" s="52">
        <f t="shared" si="6"/>
        <v>162</v>
      </c>
      <c r="G69" s="52">
        <f t="shared" si="6"/>
        <v>197</v>
      </c>
      <c r="H69" s="52">
        <f t="shared" si="6"/>
        <v>159</v>
      </c>
      <c r="I69" s="52">
        <f t="shared" si="6"/>
        <v>125</v>
      </c>
      <c r="J69" s="52">
        <f t="shared" si="6"/>
        <v>145</v>
      </c>
      <c r="K69" s="52">
        <f t="shared" si="6"/>
        <v>204</v>
      </c>
      <c r="L69" s="52">
        <f t="shared" si="6"/>
        <v>259</v>
      </c>
      <c r="M69" s="52">
        <f t="shared" si="6"/>
        <v>224</v>
      </c>
      <c r="N69" s="52">
        <f t="shared" si="6"/>
        <v>272</v>
      </c>
      <c r="O69" s="52">
        <f t="shared" si="6"/>
        <v>250</v>
      </c>
      <c r="P69" s="52">
        <f t="shared" si="6"/>
        <v>214</v>
      </c>
      <c r="Q69" s="52">
        <f t="shared" si="6"/>
        <v>62</v>
      </c>
      <c r="R69" s="52">
        <f t="shared" ref="R69:V69" si="7">R41-R55</f>
        <v>108</v>
      </c>
      <c r="S69" s="52">
        <f t="shared" si="7"/>
        <v>148</v>
      </c>
      <c r="T69" s="52">
        <f t="shared" si="7"/>
        <v>244</v>
      </c>
      <c r="U69" s="52">
        <f t="shared" si="7"/>
        <v>240</v>
      </c>
      <c r="V69" s="52">
        <f t="shared" si="7"/>
        <v>251</v>
      </c>
      <c r="W69" s="52">
        <f t="shared" ref="W69:Y69" si="8">W41-W55</f>
        <v>194</v>
      </c>
      <c r="X69" s="52">
        <f t="shared" si="8"/>
        <v>159</v>
      </c>
      <c r="Y69" s="52">
        <f t="shared" si="8"/>
        <v>131</v>
      </c>
      <c r="DA69" s="63" t="s">
        <v>1414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42</v>
      </c>
      <c r="E70" s="52">
        <f t="shared" si="9"/>
        <v>20</v>
      </c>
      <c r="F70" s="52">
        <f t="shared" si="9"/>
        <v>14</v>
      </c>
      <c r="G70" s="52">
        <f t="shared" si="9"/>
        <v>23</v>
      </c>
      <c r="H70" s="52">
        <f t="shared" si="9"/>
        <v>18</v>
      </c>
      <c r="I70" s="52">
        <f t="shared" si="9"/>
        <v>92</v>
      </c>
      <c r="J70" s="52">
        <f t="shared" si="9"/>
        <v>33</v>
      </c>
      <c r="K70" s="52">
        <f t="shared" si="9"/>
        <v>17</v>
      </c>
      <c r="L70" s="52">
        <f t="shared" si="9"/>
        <v>41</v>
      </c>
      <c r="M70" s="52">
        <f t="shared" si="9"/>
        <v>30</v>
      </c>
      <c r="N70" s="52">
        <f t="shared" si="9"/>
        <v>38</v>
      </c>
      <c r="O70" s="52">
        <f t="shared" si="9"/>
        <v>38</v>
      </c>
      <c r="P70" s="52">
        <f t="shared" si="9"/>
        <v>45</v>
      </c>
      <c r="Q70" s="52">
        <f t="shared" si="9"/>
        <v>14</v>
      </c>
      <c r="R70" s="52">
        <f t="shared" ref="R70:V70" si="10">R42-R56</f>
        <v>11</v>
      </c>
      <c r="S70" s="52">
        <f t="shared" si="10"/>
        <v>16</v>
      </c>
      <c r="T70" s="52">
        <f t="shared" si="10"/>
        <v>29</v>
      </c>
      <c r="U70" s="52">
        <f t="shared" si="10"/>
        <v>28</v>
      </c>
      <c r="V70" s="52">
        <f t="shared" si="10"/>
        <v>30</v>
      </c>
      <c r="W70" s="52">
        <f t="shared" ref="W70:Y70" si="11">W42-W56</f>
        <v>26</v>
      </c>
      <c r="X70" s="52">
        <f t="shared" si="11"/>
        <v>25</v>
      </c>
      <c r="Y70" s="52">
        <f t="shared" si="11"/>
        <v>7</v>
      </c>
      <c r="DA70" s="63" t="s">
        <v>1415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1416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349</v>
      </c>
      <c r="E73" s="36">
        <v>236</v>
      </c>
      <c r="F73" s="36">
        <v>176</v>
      </c>
      <c r="G73" s="36">
        <v>223</v>
      </c>
      <c r="H73" s="36">
        <v>179</v>
      </c>
      <c r="I73" s="36">
        <v>218</v>
      </c>
      <c r="J73" s="36">
        <v>176</v>
      </c>
      <c r="K73" s="36">
        <v>228</v>
      </c>
      <c r="L73" s="36">
        <v>295</v>
      </c>
      <c r="M73" s="36">
        <v>260</v>
      </c>
      <c r="N73" s="36">
        <v>305</v>
      </c>
      <c r="O73" s="36">
        <v>294</v>
      </c>
      <c r="P73" s="36">
        <v>259</v>
      </c>
      <c r="Q73" s="36">
        <v>75</v>
      </c>
      <c r="R73" s="36">
        <v>117</v>
      </c>
      <c r="S73" s="36">
        <v>163</v>
      </c>
      <c r="T73" s="36">
        <v>278</v>
      </c>
      <c r="U73" s="36">
        <v>270</v>
      </c>
      <c r="V73" s="36">
        <v>281</v>
      </c>
      <c r="W73" s="36">
        <v>217</v>
      </c>
      <c r="X73" s="36">
        <v>187</v>
      </c>
      <c r="Y73" s="36">
        <v>140</v>
      </c>
      <c r="DA73" s="60" t="s">
        <v>1417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1496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X78" s="128">
        <f>RES_hhdet_numvin!X25</f>
        <v>0</v>
      </c>
      <c r="Y78" s="128">
        <f>RES_hhdet_numvin!Y25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0</v>
      </c>
      <c r="I79" s="52">
        <f>RES_hhdet_numvin!I26</f>
        <v>0</v>
      </c>
      <c r="J79" s="52">
        <f>RES_hhdet_numvin!J26</f>
        <v>10</v>
      </c>
      <c r="K79" s="52">
        <f>RES_hhdet_numvin!K26</f>
        <v>3</v>
      </c>
      <c r="L79" s="52">
        <f>RES_hhdet_numvin!L26</f>
        <v>0</v>
      </c>
      <c r="M79" s="52">
        <f>RES_hhdet_numvin!M26</f>
        <v>1</v>
      </c>
      <c r="N79" s="52">
        <f>RES_hhdet_numvin!N26</f>
        <v>99</v>
      </c>
      <c r="O79" s="52">
        <f>RES_hhdet_numvin!O26</f>
        <v>151</v>
      </c>
      <c r="P79" s="52">
        <f>RES_hhdet_numvin!P26</f>
        <v>257</v>
      </c>
      <c r="Q79" s="52">
        <f>RES_hhdet_numvin!Q26</f>
        <v>0</v>
      </c>
      <c r="R79" s="52">
        <f>RES_hhdet_numvin!R26</f>
        <v>63</v>
      </c>
      <c r="S79" s="52">
        <f>RES_hhdet_numvin!S26</f>
        <v>139</v>
      </c>
      <c r="T79" s="52">
        <f>RES_hhdet_numvin!T26</f>
        <v>305</v>
      </c>
      <c r="U79" s="52">
        <f>RES_hhdet_numvin!U26</f>
        <v>243</v>
      </c>
      <c r="V79" s="52">
        <f>RES_hhdet_numvin!V26</f>
        <v>189</v>
      </c>
      <c r="W79" s="52">
        <f>RES_hhdet_numvin!W26</f>
        <v>87</v>
      </c>
      <c r="X79" s="52">
        <f>RES_hhdet_numvin!X26</f>
        <v>58</v>
      </c>
      <c r="Y79" s="52">
        <f>RES_hhdet_numvin!Y26</f>
        <v>63</v>
      </c>
      <c r="DA79" s="63" t="s">
        <v>1497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X80" s="138">
        <f>RES_hhdet_numvin!X27</f>
        <v>0</v>
      </c>
      <c r="Y80" s="138">
        <f>RES_hhdet_numvin!Y27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X81" s="150">
        <f>RES_hhdet_numvin!X28</f>
        <v>0</v>
      </c>
      <c r="Y81" s="150">
        <f>RES_hhdet_numvin!Y28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0</v>
      </c>
      <c r="Q82" s="138">
        <f>RES_hhdet_numvin!Q29</f>
        <v>0</v>
      </c>
      <c r="R82" s="138">
        <f>RES_hhdet_numvin!R29</f>
        <v>1</v>
      </c>
      <c r="S82" s="138">
        <f>RES_hhdet_numvin!S29</f>
        <v>1</v>
      </c>
      <c r="T82" s="138">
        <f>RES_hhdet_numvin!T29</f>
        <v>2</v>
      </c>
      <c r="U82" s="138">
        <f>RES_hhdet_numvin!U29</f>
        <v>4</v>
      </c>
      <c r="V82" s="138">
        <f>RES_hhdet_numvin!V29</f>
        <v>6</v>
      </c>
      <c r="W82" s="138">
        <f>RES_hhdet_numvin!W29</f>
        <v>3</v>
      </c>
      <c r="X82" s="138">
        <f>RES_hhdet_numvin!X29</f>
        <v>3</v>
      </c>
      <c r="Y82" s="138">
        <f>RES_hhdet_numvin!Y29</f>
        <v>1</v>
      </c>
      <c r="DA82" s="63" t="s">
        <v>1498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X83" s="150">
        <f>RES_hhdet_numvin!X30</f>
        <v>0</v>
      </c>
      <c r="Y83" s="150">
        <f>RES_hhdet_numvin!Y30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0</v>
      </c>
      <c r="S84" s="138">
        <f>RES_hhdet_numvin!S31</f>
        <v>0</v>
      </c>
      <c r="T84" s="138">
        <f>RES_hhdet_numvin!T31</f>
        <v>0</v>
      </c>
      <c r="U84" s="138">
        <f>RES_hhdet_numvin!U31</f>
        <v>0</v>
      </c>
      <c r="V84" s="138">
        <f>RES_hhdet_numvin!V31</f>
        <v>0</v>
      </c>
      <c r="W84" s="138">
        <f>RES_hhdet_numvin!W31</f>
        <v>0</v>
      </c>
      <c r="X84" s="138">
        <f>RES_hhdet_numvin!X31</f>
        <v>0</v>
      </c>
      <c r="Y84" s="138">
        <f>RES_hhdet_numvin!Y31</f>
        <v>0</v>
      </c>
      <c r="DA84" s="63" t="s">
        <v>1499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X85" s="138">
        <f>RES_hhdet_numvin!X32</f>
        <v>0</v>
      </c>
      <c r="Y85" s="138">
        <f>RES_hhdet_numvin!Y32</f>
        <v>0</v>
      </c>
      <c r="DA85" s="63" t="s">
        <v>1500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X86" s="138">
        <f>RES_hhdet_numvin!X33</f>
        <v>0</v>
      </c>
      <c r="Y86" s="138">
        <f>RES_hhdet_numvin!Y33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X87" s="138">
        <f>RES_hhdet_numvin!X34</f>
        <v>0</v>
      </c>
      <c r="Y87" s="138">
        <f>RES_hhdet_numvin!Y34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0</v>
      </c>
      <c r="Q88" s="138">
        <f>RES_hhdet_numvin!Q35</f>
        <v>0</v>
      </c>
      <c r="R88" s="138">
        <f>RES_hhdet_numvin!R35</f>
        <v>29</v>
      </c>
      <c r="S88" s="138">
        <f>RES_hhdet_numvin!S35</f>
        <v>96</v>
      </c>
      <c r="T88" s="138">
        <f>RES_hhdet_numvin!T35</f>
        <v>259</v>
      </c>
      <c r="U88" s="138">
        <f>RES_hhdet_numvin!U35</f>
        <v>275</v>
      </c>
      <c r="V88" s="138">
        <f>RES_hhdet_numvin!V35</f>
        <v>285</v>
      </c>
      <c r="W88" s="138">
        <f>RES_hhdet_numvin!W35</f>
        <v>210</v>
      </c>
      <c r="X88" s="138">
        <f>RES_hhdet_numvin!X35</f>
        <v>173</v>
      </c>
      <c r="Y88" s="138">
        <f>RES_hhdet_numvin!Y35</f>
        <v>150</v>
      </c>
      <c r="DA88" s="63" t="s">
        <v>1501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0</v>
      </c>
      <c r="Q89" s="138">
        <f>RES_hhdet_numvin!Q36</f>
        <v>0</v>
      </c>
      <c r="R89" s="138">
        <f>RES_hhdet_numvin!R36</f>
        <v>2</v>
      </c>
      <c r="S89" s="138">
        <f>RES_hhdet_numvin!S36</f>
        <v>14</v>
      </c>
      <c r="T89" s="138">
        <f>RES_hhdet_numvin!T36</f>
        <v>36</v>
      </c>
      <c r="U89" s="138">
        <f>RES_hhdet_numvin!U36</f>
        <v>35</v>
      </c>
      <c r="V89" s="138">
        <f>RES_hhdet_numvin!V36</f>
        <v>37</v>
      </c>
      <c r="W89" s="138">
        <f>RES_hhdet_numvin!W36</f>
        <v>30</v>
      </c>
      <c r="X89" s="138">
        <f>RES_hhdet_numvin!X36</f>
        <v>28</v>
      </c>
      <c r="Y89" s="138">
        <f>RES_hhdet_numvin!Y36</f>
        <v>9</v>
      </c>
      <c r="DA89" s="63" t="s">
        <v>1502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X90" s="138">
        <f>RES_hhdet_numvin!X37</f>
        <v>0</v>
      </c>
      <c r="Y90" s="138">
        <f>RES_hhdet_numvin!Y37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X91" s="148">
        <f>RES_hhdet_numvin!X38</f>
        <v>0</v>
      </c>
      <c r="Y91" s="148">
        <f>RES_hhdet_numvin!Y38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X92" s="150">
        <f>RES_hhdet_numvin!X39</f>
        <v>0</v>
      </c>
      <c r="Y92" s="150">
        <f>RES_hhdet_numvin!Y39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0</v>
      </c>
      <c r="Q93" s="138">
        <f>RES_hhdet_numvin!Q40</f>
        <v>0</v>
      </c>
      <c r="R93" s="138">
        <f>RES_hhdet_numvin!R40</f>
        <v>0</v>
      </c>
      <c r="S93" s="138">
        <f>RES_hhdet_numvin!S40</f>
        <v>0</v>
      </c>
      <c r="T93" s="138">
        <f>RES_hhdet_numvin!T40</f>
        <v>0</v>
      </c>
      <c r="U93" s="138">
        <f>RES_hhdet_numvin!U40</f>
        <v>0</v>
      </c>
      <c r="V93" s="138">
        <f>RES_hhdet_numvin!V40</f>
        <v>0</v>
      </c>
      <c r="W93" s="138">
        <f>RES_hhdet_numvin!W40</f>
        <v>0</v>
      </c>
      <c r="X93" s="138">
        <f>RES_hhdet_numvin!X40</f>
        <v>0</v>
      </c>
      <c r="Y93" s="138">
        <f>RES_hhdet_numvin!Y40</f>
        <v>0</v>
      </c>
      <c r="DA93" s="63" t="s">
        <v>1503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0</v>
      </c>
      <c r="Q94" s="39">
        <f>RES_hhdet_numvin!Q41</f>
        <v>0</v>
      </c>
      <c r="R94" s="39">
        <f>RES_hhdet_numvin!R41</f>
        <v>31</v>
      </c>
      <c r="S94" s="39">
        <f>RES_hhdet_numvin!S41</f>
        <v>110</v>
      </c>
      <c r="T94" s="39">
        <f>RES_hhdet_numvin!T41</f>
        <v>295</v>
      </c>
      <c r="U94" s="39">
        <f>RES_hhdet_numvin!U41</f>
        <v>301</v>
      </c>
      <c r="V94" s="39">
        <f>RES_hhdet_numvin!V41</f>
        <v>326</v>
      </c>
      <c r="W94" s="39">
        <f>RES_hhdet_numvin!W41</f>
        <v>236</v>
      </c>
      <c r="X94" s="39">
        <f>RES_hhdet_numvin!X41</f>
        <v>208</v>
      </c>
      <c r="Y94" s="39">
        <f>RES_hhdet_numvin!Y41</f>
        <v>161</v>
      </c>
      <c r="DA94" s="60" t="s">
        <v>1504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0.9809331386597534</v>
      </c>
      <c r="E98" s="117">
        <f t="shared" si="12"/>
        <v>1.9395232115886818</v>
      </c>
      <c r="F98" s="117">
        <f t="shared" si="12"/>
        <v>1.9437685085915897</v>
      </c>
      <c r="G98" s="117">
        <f t="shared" si="12"/>
        <v>3.1809543493064747</v>
      </c>
      <c r="H98" s="117">
        <f t="shared" si="12"/>
        <v>3.2319034381733514</v>
      </c>
      <c r="I98" s="117">
        <f t="shared" si="12"/>
        <v>3.7610873853284259</v>
      </c>
      <c r="J98" s="117">
        <f t="shared" si="12"/>
        <v>3.6341493896258017</v>
      </c>
      <c r="K98" s="117">
        <f t="shared" si="12"/>
        <v>3.6221145746347858</v>
      </c>
      <c r="L98" s="117">
        <f t="shared" si="12"/>
        <v>4.1860106320335735</v>
      </c>
      <c r="M98" s="117">
        <f t="shared" si="12"/>
        <v>3.8202760316909936</v>
      </c>
      <c r="N98" s="117">
        <f t="shared" si="12"/>
        <v>3.8475541746219779</v>
      </c>
      <c r="O98" s="117">
        <f t="shared" si="12"/>
        <v>3.7674924428575434</v>
      </c>
      <c r="P98" s="117">
        <f t="shared" si="12"/>
        <v>5.2600075793988292</v>
      </c>
      <c r="Q98" s="117">
        <f t="shared" si="12"/>
        <v>3.2996500233089985</v>
      </c>
      <c r="R98" s="117">
        <f t="shared" ref="R98:V98" si="13">R99+R102+R104+R113</f>
        <v>3.5519380983327049</v>
      </c>
      <c r="S98" s="117">
        <f t="shared" si="13"/>
        <v>3.4354749925792478</v>
      </c>
      <c r="T98" s="117">
        <f t="shared" si="13"/>
        <v>3.3043311961872606</v>
      </c>
      <c r="U98" s="117">
        <f t="shared" si="13"/>
        <v>3.3058467264577307</v>
      </c>
      <c r="V98" s="117">
        <f t="shared" si="13"/>
        <v>3.2979301606922005</v>
      </c>
      <c r="W98" s="117">
        <f t="shared" ref="W98:Y98" si="14">W99+W102+W104+W113</f>
        <v>3.1099137072170562</v>
      </c>
      <c r="X98" s="117">
        <f t="shared" si="14"/>
        <v>2.8553481265914975</v>
      </c>
      <c r="Y98" s="117">
        <f t="shared" si="14"/>
        <v>2.6364451713425745</v>
      </c>
      <c r="DA98" s="129" t="s">
        <v>1592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0.92475948325476964</v>
      </c>
      <c r="E99" s="122">
        <f t="shared" si="15"/>
        <v>1.8433414637299164</v>
      </c>
      <c r="F99" s="122">
        <f t="shared" si="15"/>
        <v>1.8170915235412755</v>
      </c>
      <c r="G99" s="122">
        <f t="shared" si="15"/>
        <v>3.0145467047753391</v>
      </c>
      <c r="H99" s="122">
        <f t="shared" si="15"/>
        <v>3.0400585242504468</v>
      </c>
      <c r="I99" s="122">
        <f t="shared" si="15"/>
        <v>3.550509834383166</v>
      </c>
      <c r="J99" s="122">
        <f t="shared" si="15"/>
        <v>3.4334339717323874</v>
      </c>
      <c r="K99" s="122">
        <f t="shared" si="15"/>
        <v>3.4117347448281703</v>
      </c>
      <c r="L99" s="122">
        <f t="shared" si="15"/>
        <v>3.9824527486039063</v>
      </c>
      <c r="M99" s="122">
        <f t="shared" si="15"/>
        <v>3.6152005469990693</v>
      </c>
      <c r="N99" s="122">
        <f t="shared" si="15"/>
        <v>3.6348203855138648</v>
      </c>
      <c r="O99" s="122">
        <f t="shared" si="15"/>
        <v>3.5233044898970265</v>
      </c>
      <c r="P99" s="122">
        <f t="shared" si="15"/>
        <v>4.9933275610008758</v>
      </c>
      <c r="Q99" s="122">
        <f t="shared" si="15"/>
        <v>3.0394358417505241</v>
      </c>
      <c r="R99" s="122">
        <f t="shared" ref="R99:V99" si="16">SUM(R100:R101)</f>
        <v>3.2866110299229256</v>
      </c>
      <c r="S99" s="122">
        <f t="shared" si="16"/>
        <v>3.1947754503200354</v>
      </c>
      <c r="T99" s="122">
        <f t="shared" si="16"/>
        <v>3.044341360722044</v>
      </c>
      <c r="U99" s="122">
        <f t="shared" si="16"/>
        <v>3.0455889374568854</v>
      </c>
      <c r="V99" s="122">
        <f t="shared" si="16"/>
        <v>3.046520007902024</v>
      </c>
      <c r="W99" s="122">
        <f t="shared" ref="W99:Y99" si="17">SUM(W100:W101)</f>
        <v>2.8522887644275996</v>
      </c>
      <c r="X99" s="122">
        <f t="shared" si="17"/>
        <v>2.6157255525878433</v>
      </c>
      <c r="Y99" s="122">
        <f t="shared" si="17"/>
        <v>2.3952564103532388</v>
      </c>
      <c r="DA99" s="130" t="s">
        <v>1593</v>
      </c>
    </row>
    <row r="100" spans="1:105" ht="12" customHeight="1" x14ac:dyDescent="0.25">
      <c r="A100" s="97" t="s">
        <v>74</v>
      </c>
      <c r="B100" s="98">
        <v>0</v>
      </c>
      <c r="C100" s="98">
        <v>0</v>
      </c>
      <c r="D100" s="98">
        <v>0.91339923850425886</v>
      </c>
      <c r="E100" s="98">
        <v>1.8211388898276655</v>
      </c>
      <c r="F100" s="98">
        <v>1.7958151980872243</v>
      </c>
      <c r="G100" s="98">
        <v>2.9794067936501079</v>
      </c>
      <c r="H100" s="98">
        <v>3.0055041577004062</v>
      </c>
      <c r="I100" s="98">
        <v>3.5108919831155303</v>
      </c>
      <c r="J100" s="98">
        <v>3.3956534096583511</v>
      </c>
      <c r="K100" s="98">
        <v>3.3749074506537879</v>
      </c>
      <c r="L100" s="98">
        <v>3.939715638944516</v>
      </c>
      <c r="M100" s="98">
        <v>3.5769185016039295</v>
      </c>
      <c r="N100" s="98">
        <v>3.5961792435505435</v>
      </c>
      <c r="O100" s="98">
        <v>3.486082665193639</v>
      </c>
      <c r="P100" s="98">
        <v>4.9400148534161907</v>
      </c>
      <c r="Q100" s="98">
        <v>3.0071127453674542</v>
      </c>
      <c r="R100" s="98">
        <v>3.2514734633274003</v>
      </c>
      <c r="S100" s="98">
        <v>3.1601627503829506</v>
      </c>
      <c r="T100" s="98">
        <v>3.009974204643163</v>
      </c>
      <c r="U100" s="98">
        <v>3.009974204643163</v>
      </c>
      <c r="V100" s="98">
        <v>3.0099742046431635</v>
      </c>
      <c r="W100" s="98">
        <v>2.8173772393988097</v>
      </c>
      <c r="X100" s="98">
        <v>2.5832023050535358</v>
      </c>
      <c r="Y100" s="98">
        <v>2.3651354150418089</v>
      </c>
      <c r="DA100" s="63" t="s">
        <v>1594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1.136024475051076E-2</v>
      </c>
      <c r="E101" s="98">
        <v>2.2202573902250788E-2</v>
      </c>
      <c r="F101" s="98">
        <v>2.1276325454051011E-2</v>
      </c>
      <c r="G101" s="98">
        <v>3.5139911125231231E-2</v>
      </c>
      <c r="H101" s="98">
        <v>3.4554366550040294E-2</v>
      </c>
      <c r="I101" s="98">
        <v>3.9617851267635541E-2</v>
      </c>
      <c r="J101" s="98">
        <v>3.7780562074036392E-2</v>
      </c>
      <c r="K101" s="98">
        <v>3.6827294174382331E-2</v>
      </c>
      <c r="L101" s="98">
        <v>4.2737109659390073E-2</v>
      </c>
      <c r="M101" s="98">
        <v>3.8282045395139741E-2</v>
      </c>
      <c r="N101" s="98">
        <v>3.8641141963321295E-2</v>
      </c>
      <c r="O101" s="98">
        <v>3.7221824703387543E-2</v>
      </c>
      <c r="P101" s="98">
        <v>5.3312707584684885E-2</v>
      </c>
      <c r="Q101" s="98">
        <v>3.2323096383070016E-2</v>
      </c>
      <c r="R101" s="98">
        <v>3.5137566595525485E-2</v>
      </c>
      <c r="S101" s="98">
        <v>3.4612699937084983E-2</v>
      </c>
      <c r="T101" s="98">
        <v>3.4367156078880939E-2</v>
      </c>
      <c r="U101" s="98">
        <v>3.5614732813722544E-2</v>
      </c>
      <c r="V101" s="98">
        <v>3.6545803258860754E-2</v>
      </c>
      <c r="W101" s="98">
        <v>3.4911525028790032E-2</v>
      </c>
      <c r="X101" s="98">
        <v>3.2523247534307381E-2</v>
      </c>
      <c r="Y101" s="98">
        <v>3.01209953114298E-2</v>
      </c>
      <c r="DA101" s="63" t="s">
        <v>1595</v>
      </c>
    </row>
    <row r="102" spans="1:105" ht="12" customHeight="1" x14ac:dyDescent="0.25">
      <c r="A102" s="121" t="s">
        <v>92</v>
      </c>
      <c r="B102" s="122">
        <f t="shared" ref="B102:Y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1.062598806664716E-5</v>
      </c>
      <c r="F102" s="122">
        <f t="shared" si="18"/>
        <v>3.1935599913905511E-5</v>
      </c>
      <c r="G102" s="122">
        <f t="shared" si="18"/>
        <v>6.3956797889219859E-5</v>
      </c>
      <c r="H102" s="122">
        <f t="shared" si="18"/>
        <v>9.6862351668131541E-5</v>
      </c>
      <c r="I102" s="122">
        <f t="shared" si="18"/>
        <v>1.0982475926006008E-4</v>
      </c>
      <c r="J102" s="122">
        <f t="shared" si="18"/>
        <v>1.169064201423521E-4</v>
      </c>
      <c r="K102" s="122">
        <f t="shared" si="18"/>
        <v>1.2066740851106401E-4</v>
      </c>
      <c r="L102" s="122">
        <f t="shared" si="18"/>
        <v>1.1724936349943135E-4</v>
      </c>
      <c r="M102" s="122">
        <f t="shared" si="18"/>
        <v>8.5694612931609936E-5</v>
      </c>
      <c r="N102" s="122">
        <f t="shared" si="18"/>
        <v>5.7803347986209586E-5</v>
      </c>
      <c r="O102" s="122">
        <f t="shared" si="18"/>
        <v>3.8527904261402945E-5</v>
      </c>
      <c r="P102" s="122">
        <f t="shared" si="18"/>
        <v>7.1557135448935413E-5</v>
      </c>
      <c r="Q102" s="122">
        <f t="shared" si="18"/>
        <v>9.50187282803019E-5</v>
      </c>
      <c r="R102" s="122">
        <f t="shared" si="18"/>
        <v>1.1538385785959806E-4</v>
      </c>
      <c r="S102" s="122">
        <f t="shared" si="18"/>
        <v>1.2929455988250541E-4</v>
      </c>
      <c r="T102" s="122">
        <f t="shared" si="18"/>
        <v>1.5719024474851549E-4</v>
      </c>
      <c r="U102" s="122">
        <f t="shared" si="18"/>
        <v>1.7086221123083385E-4</v>
      </c>
      <c r="V102" s="122">
        <f t="shared" si="18"/>
        <v>1.9652074675901082E-4</v>
      </c>
      <c r="W102" s="122">
        <f t="shared" si="18"/>
        <v>1.9027250771123439E-4</v>
      </c>
      <c r="X102" s="122">
        <f t="shared" si="18"/>
        <v>1.9583602795206483E-4</v>
      </c>
      <c r="Y102" s="122">
        <f t="shared" si="18"/>
        <v>2.0523263890041463E-4</v>
      </c>
      <c r="DA102" s="130" t="s">
        <v>1596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1.062598806664716E-5</v>
      </c>
      <c r="F103" s="98">
        <v>3.1935599913905511E-5</v>
      </c>
      <c r="G103" s="98">
        <v>6.3956797889219859E-5</v>
      </c>
      <c r="H103" s="98">
        <v>9.6862351668131541E-5</v>
      </c>
      <c r="I103" s="98">
        <v>1.0982475926006008E-4</v>
      </c>
      <c r="J103" s="98">
        <v>1.169064201423521E-4</v>
      </c>
      <c r="K103" s="98">
        <v>1.2066740851106401E-4</v>
      </c>
      <c r="L103" s="98">
        <v>1.1724936349943135E-4</v>
      </c>
      <c r="M103" s="98">
        <v>8.5694612931609936E-5</v>
      </c>
      <c r="N103" s="98">
        <v>5.7803347986209586E-5</v>
      </c>
      <c r="O103" s="98">
        <v>3.8527904261402945E-5</v>
      </c>
      <c r="P103" s="98">
        <v>7.1557135448935413E-5</v>
      </c>
      <c r="Q103" s="98">
        <v>9.50187282803019E-5</v>
      </c>
      <c r="R103" s="98">
        <v>1.1538385785959806E-4</v>
      </c>
      <c r="S103" s="98">
        <v>1.2929455988250541E-4</v>
      </c>
      <c r="T103" s="98">
        <v>1.5719024474851549E-4</v>
      </c>
      <c r="U103" s="98">
        <v>1.7086221123083385E-4</v>
      </c>
      <c r="V103" s="98">
        <v>1.9652074675901082E-4</v>
      </c>
      <c r="W103" s="98">
        <v>1.9027250771123439E-4</v>
      </c>
      <c r="X103" s="98">
        <v>1.9583602795206483E-4</v>
      </c>
      <c r="Y103" s="98">
        <v>2.0523263890041463E-4</v>
      </c>
      <c r="DA103" s="63" t="s">
        <v>1597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4.9301615545266478E-2</v>
      </c>
      <c r="E104" s="122">
        <v>8.4125703912146424E-2</v>
      </c>
      <c r="F104" s="122">
        <v>0.1103242828047115</v>
      </c>
      <c r="G104" s="122">
        <v>0.14476092873703902</v>
      </c>
      <c r="H104" s="122">
        <v>0.16670869800429483</v>
      </c>
      <c r="I104" s="122">
        <v>0.18278844059446234</v>
      </c>
      <c r="J104" s="122">
        <v>0.17359637107102521</v>
      </c>
      <c r="K104" s="122">
        <v>0.18088501918976907</v>
      </c>
      <c r="L104" s="122">
        <v>0.17308796382142544</v>
      </c>
      <c r="M104" s="122">
        <v>0.17517654515640102</v>
      </c>
      <c r="N104" s="122">
        <v>0.18091806094450591</v>
      </c>
      <c r="O104" s="122">
        <v>0.20727811616470948</v>
      </c>
      <c r="P104" s="122">
        <v>0.22619310018086999</v>
      </c>
      <c r="Q104" s="122">
        <v>0.22069095344457407</v>
      </c>
      <c r="R104" s="122">
        <v>0.22763031412851448</v>
      </c>
      <c r="S104" s="122">
        <v>0.20177038636928205</v>
      </c>
      <c r="T104" s="122">
        <v>0.21795485658535202</v>
      </c>
      <c r="U104" s="122">
        <v>0.21742772645249836</v>
      </c>
      <c r="V104" s="122">
        <v>0.20822986492406864</v>
      </c>
      <c r="W104" s="122">
        <v>0.21616981862450127</v>
      </c>
      <c r="X104" s="122">
        <v>0.20099502457950255</v>
      </c>
      <c r="Y104" s="122">
        <v>0.2031190771241374</v>
      </c>
      <c r="DA104" s="130" t="s">
        <v>1598</v>
      </c>
    </row>
    <row r="105" spans="1:105" ht="12" customHeight="1" x14ac:dyDescent="0.25">
      <c r="A105" s="97" t="s">
        <v>141</v>
      </c>
      <c r="B105" s="98">
        <v>0</v>
      </c>
      <c r="C105" s="98">
        <v>0</v>
      </c>
      <c r="D105" s="98">
        <v>2.6567696733590084E-4</v>
      </c>
      <c r="E105" s="98">
        <v>5.1690617397871102E-4</v>
      </c>
      <c r="F105" s="98">
        <v>4.9080539151828836E-4</v>
      </c>
      <c r="G105" s="98">
        <v>7.1424049306677306E-4</v>
      </c>
      <c r="H105" s="98">
        <v>6.5612572705554253E-4</v>
      </c>
      <c r="I105" s="98">
        <v>8.0795647468668652E-4</v>
      </c>
      <c r="J105" s="98">
        <v>6.5609334990406076E-4</v>
      </c>
      <c r="K105" s="98">
        <v>5.7733449922638548E-4</v>
      </c>
      <c r="L105" s="98">
        <v>2.7797463316507734E-4</v>
      </c>
      <c r="M105" s="98">
        <v>1.9903085689543102E-4</v>
      </c>
      <c r="N105" s="98">
        <v>1.7581939148341984E-4</v>
      </c>
      <c r="O105" s="98">
        <v>2.7991403683984121E-4</v>
      </c>
      <c r="P105" s="98">
        <v>3.8438727341236277E-4</v>
      </c>
      <c r="Q105" s="98">
        <v>2.7753252003951437E-4</v>
      </c>
      <c r="R105" s="98">
        <v>3.2243916928563683E-4</v>
      </c>
      <c r="S105" s="98">
        <v>3.3948097158161851E-4</v>
      </c>
      <c r="T105" s="98">
        <v>3.3680449088381353E-4</v>
      </c>
      <c r="U105" s="98">
        <v>2.2043324982285351E-4</v>
      </c>
      <c r="V105" s="98">
        <v>1.0159028008736034E-4</v>
      </c>
      <c r="W105" s="98">
        <v>0</v>
      </c>
      <c r="X105" s="98">
        <v>0</v>
      </c>
      <c r="Y105" s="98">
        <v>0</v>
      </c>
      <c r="DA105" s="63" t="s">
        <v>1599</v>
      </c>
    </row>
    <row r="106" spans="1:105" ht="12" customHeight="1" x14ac:dyDescent="0.25">
      <c r="A106" s="97" t="s">
        <v>140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1600</v>
      </c>
    </row>
    <row r="107" spans="1:105" ht="12" customHeight="1" x14ac:dyDescent="0.25">
      <c r="A107" s="100" t="s">
        <v>50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1601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1602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4.372795740935536E-2</v>
      </c>
      <c r="E109" s="101">
        <v>7.5753055721184265E-2</v>
      </c>
      <c r="F109" s="101">
        <v>0.10008075730925314</v>
      </c>
      <c r="G109" s="101">
        <v>0.13140744876120392</v>
      </c>
      <c r="H109" s="101">
        <v>0.15134241240977434</v>
      </c>
      <c r="I109" s="101">
        <v>0.15773284936874388</v>
      </c>
      <c r="J109" s="101">
        <v>0.14879259655733815</v>
      </c>
      <c r="K109" s="101">
        <v>0.15558126635544497</v>
      </c>
      <c r="L109" s="101">
        <v>0.14818377393529089</v>
      </c>
      <c r="M109" s="101">
        <v>0.14970232414118681</v>
      </c>
      <c r="N109" s="101">
        <v>0.15529063959970907</v>
      </c>
      <c r="O109" s="101">
        <v>0.17827312870735648</v>
      </c>
      <c r="P109" s="101">
        <v>0.19496859674169331</v>
      </c>
      <c r="Q109" s="101">
        <v>0.19163577654639841</v>
      </c>
      <c r="R109" s="101">
        <v>0.19863911971556455</v>
      </c>
      <c r="S109" s="101">
        <v>0.17604036673119272</v>
      </c>
      <c r="T109" s="101">
        <v>0.19119125088167313</v>
      </c>
      <c r="U109" s="101">
        <v>0.19179790365184957</v>
      </c>
      <c r="V109" s="101">
        <v>0.18459599692626752</v>
      </c>
      <c r="W109" s="101">
        <v>0.19258909784094511</v>
      </c>
      <c r="X109" s="101">
        <v>0.17877318721567906</v>
      </c>
      <c r="Y109" s="101">
        <v>0.18102966525038811</v>
      </c>
      <c r="DA109" s="131" t="s">
        <v>1603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5.307981168575223E-3</v>
      </c>
      <c r="E110" s="104">
        <v>7.8557420169834413E-3</v>
      </c>
      <c r="F110" s="104">
        <v>9.7527201039400765E-3</v>
      </c>
      <c r="G110" s="104">
        <v>1.2639239482768332E-2</v>
      </c>
      <c r="H110" s="104">
        <v>1.4710159867464948E-2</v>
      </c>
      <c r="I110" s="104">
        <v>2.4247634751031776E-2</v>
      </c>
      <c r="J110" s="104">
        <v>2.4147681163782984E-2</v>
      </c>
      <c r="K110" s="104">
        <v>2.4726418335097693E-2</v>
      </c>
      <c r="L110" s="104">
        <v>2.4626215252969465E-2</v>
      </c>
      <c r="M110" s="104">
        <v>2.5275190158318785E-2</v>
      </c>
      <c r="N110" s="104">
        <v>2.5451601953313432E-2</v>
      </c>
      <c r="O110" s="104">
        <v>2.8725073420513184E-2</v>
      </c>
      <c r="P110" s="104">
        <v>3.0840116165764309E-2</v>
      </c>
      <c r="Q110" s="104">
        <v>2.8777644378136139E-2</v>
      </c>
      <c r="R110" s="104">
        <v>2.8668755243664266E-2</v>
      </c>
      <c r="S110" s="104">
        <v>2.53905386665077E-2</v>
      </c>
      <c r="T110" s="104">
        <v>2.6426801212795101E-2</v>
      </c>
      <c r="U110" s="104">
        <v>2.5409389550825948E-2</v>
      </c>
      <c r="V110" s="104">
        <v>2.3532277717713782E-2</v>
      </c>
      <c r="W110" s="104">
        <v>2.3580720783556171E-2</v>
      </c>
      <c r="X110" s="104">
        <v>2.22218373638235E-2</v>
      </c>
      <c r="Y110" s="104">
        <v>2.2089411873749312E-2</v>
      </c>
      <c r="DA110" s="132" t="s">
        <v>1604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4.0984802262452845E-3</v>
      </c>
      <c r="E111" s="98">
        <v>5.8783447537650553E-3</v>
      </c>
      <c r="F111" s="98">
        <v>7.3278382354660786E-3</v>
      </c>
      <c r="G111" s="98">
        <v>8.8681542306662479E-3</v>
      </c>
      <c r="H111" s="98">
        <v>1.0596975853617113E-2</v>
      </c>
      <c r="I111" s="98">
        <v>1.7281520561137704E-2</v>
      </c>
      <c r="J111" s="98">
        <v>1.7090403274677608E-2</v>
      </c>
      <c r="K111" s="98">
        <v>1.7598698818824591E-2</v>
      </c>
      <c r="L111" s="98">
        <v>1.7173937501873474E-2</v>
      </c>
      <c r="M111" s="98">
        <v>1.7387176708732504E-2</v>
      </c>
      <c r="N111" s="98">
        <v>1.7384736096102957E-2</v>
      </c>
      <c r="O111" s="98">
        <v>2.0350379246866036E-2</v>
      </c>
      <c r="P111" s="98">
        <v>2.1786826268958094E-2</v>
      </c>
      <c r="Q111" s="98">
        <v>2.0943890461698363E-2</v>
      </c>
      <c r="R111" s="98">
        <v>2.1581990703319995E-2</v>
      </c>
      <c r="S111" s="98">
        <v>1.8661345572022391E-2</v>
      </c>
      <c r="T111" s="98">
        <v>1.9930634882965523E-2</v>
      </c>
      <c r="U111" s="98">
        <v>1.9160332871812548E-2</v>
      </c>
      <c r="V111" s="98">
        <v>1.7563818424204923E-2</v>
      </c>
      <c r="W111" s="98">
        <v>1.819573546988763E-2</v>
      </c>
      <c r="X111" s="98">
        <v>1.7150314755153172E-2</v>
      </c>
      <c r="Y111" s="98">
        <v>1.7136861280545351E-2</v>
      </c>
      <c r="DA111" s="63" t="s">
        <v>1605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1.2095009423299385E-3</v>
      </c>
      <c r="E112" s="98">
        <v>1.9773972632183864E-3</v>
      </c>
      <c r="F112" s="98">
        <v>2.4248818684739974E-3</v>
      </c>
      <c r="G112" s="98">
        <v>3.7710852521020844E-3</v>
      </c>
      <c r="H112" s="98">
        <v>4.113184013847835E-3</v>
      </c>
      <c r="I112" s="98">
        <v>6.9661141898940734E-3</v>
      </c>
      <c r="J112" s="98">
        <v>7.0572778891053751E-3</v>
      </c>
      <c r="K112" s="98">
        <v>7.1277195162731026E-3</v>
      </c>
      <c r="L112" s="98">
        <v>7.452277751095992E-3</v>
      </c>
      <c r="M112" s="98">
        <v>7.8880134495862824E-3</v>
      </c>
      <c r="N112" s="98">
        <v>8.0668658572104774E-3</v>
      </c>
      <c r="O112" s="98">
        <v>8.3746941736471472E-3</v>
      </c>
      <c r="P112" s="98">
        <v>9.0532898968062152E-3</v>
      </c>
      <c r="Q112" s="98">
        <v>7.833753916437777E-3</v>
      </c>
      <c r="R112" s="98">
        <v>7.0867645403442734E-3</v>
      </c>
      <c r="S112" s="98">
        <v>6.7291930944853107E-3</v>
      </c>
      <c r="T112" s="98">
        <v>6.4961663298295797E-3</v>
      </c>
      <c r="U112" s="98">
        <v>6.2490566790133996E-3</v>
      </c>
      <c r="V112" s="98">
        <v>5.9684592935088576E-3</v>
      </c>
      <c r="W112" s="98">
        <v>5.3849853136685426E-3</v>
      </c>
      <c r="X112" s="98">
        <v>5.0715226086703287E-3</v>
      </c>
      <c r="Y112" s="98">
        <v>4.9525505932039634E-3</v>
      </c>
      <c r="DA112" s="63" t="s">
        <v>1606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6.8720398597173025E-3</v>
      </c>
      <c r="E113" s="122">
        <v>1.2045417958552474E-2</v>
      </c>
      <c r="F113" s="122">
        <v>1.6320766645688781E-2</v>
      </c>
      <c r="G113" s="122">
        <v>2.1582758996207152E-2</v>
      </c>
      <c r="H113" s="122">
        <v>2.5039353566942094E-2</v>
      </c>
      <c r="I113" s="122">
        <v>2.7679285591537466E-2</v>
      </c>
      <c r="J113" s="122">
        <v>2.7002140402246525E-2</v>
      </c>
      <c r="K113" s="122">
        <v>2.9374143208335646E-2</v>
      </c>
      <c r="L113" s="122">
        <v>3.0352670244742457E-2</v>
      </c>
      <c r="M113" s="122">
        <v>2.9813244922591697E-2</v>
      </c>
      <c r="N113" s="122">
        <v>3.1757924815620994E-2</v>
      </c>
      <c r="O113" s="122">
        <v>3.6871308891545954E-2</v>
      </c>
      <c r="P113" s="122">
        <v>4.0415361081634293E-2</v>
      </c>
      <c r="Q113" s="122">
        <v>3.9428209385620173E-2</v>
      </c>
      <c r="R113" s="122">
        <v>3.7581370423405321E-2</v>
      </c>
      <c r="S113" s="122">
        <v>3.8799861330047716E-2</v>
      </c>
      <c r="T113" s="122">
        <v>4.1877788635115917E-2</v>
      </c>
      <c r="U113" s="122">
        <v>4.26592003371161E-2</v>
      </c>
      <c r="V113" s="122">
        <v>4.2983767119348738E-2</v>
      </c>
      <c r="W113" s="122">
        <v>4.1264851657243945E-2</v>
      </c>
      <c r="X113" s="122">
        <v>3.8431713396199378E-2</v>
      </c>
      <c r="Y113" s="122">
        <v>3.7864451226297814E-2</v>
      </c>
      <c r="DA113" s="130" t="s">
        <v>1607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X114" s="98">
        <v>0</v>
      </c>
      <c r="Y114" s="98">
        <v>0</v>
      </c>
      <c r="DA114" s="63" t="s">
        <v>1608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6.8720398597173025E-3</v>
      </c>
      <c r="E115" s="33">
        <v>1.2045417958552474E-2</v>
      </c>
      <c r="F115" s="33">
        <v>1.6320766645688781E-2</v>
      </c>
      <c r="G115" s="33">
        <v>2.1582758996207152E-2</v>
      </c>
      <c r="H115" s="33">
        <v>2.5039353566942094E-2</v>
      </c>
      <c r="I115" s="33">
        <v>2.7679285591537466E-2</v>
      </c>
      <c r="J115" s="33">
        <v>2.7002140402246525E-2</v>
      </c>
      <c r="K115" s="33">
        <v>2.9374143208335646E-2</v>
      </c>
      <c r="L115" s="33">
        <v>3.0352670244742457E-2</v>
      </c>
      <c r="M115" s="33">
        <v>2.9813244922591697E-2</v>
      </c>
      <c r="N115" s="33">
        <v>3.1757924815620994E-2</v>
      </c>
      <c r="O115" s="33">
        <v>3.6871308891545954E-2</v>
      </c>
      <c r="P115" s="33">
        <v>4.0415361081634293E-2</v>
      </c>
      <c r="Q115" s="33">
        <v>3.9428209385620173E-2</v>
      </c>
      <c r="R115" s="33">
        <v>3.7581370423405321E-2</v>
      </c>
      <c r="S115" s="33">
        <v>3.8799861330047716E-2</v>
      </c>
      <c r="T115" s="33">
        <v>4.1877788635115917E-2</v>
      </c>
      <c r="U115" s="33">
        <v>4.26592003371161E-2</v>
      </c>
      <c r="V115" s="33">
        <v>4.2983767119348738E-2</v>
      </c>
      <c r="W115" s="33">
        <v>4.1264851657243945E-2</v>
      </c>
      <c r="X115" s="33">
        <v>3.8431713396199378E-2</v>
      </c>
      <c r="Y115" s="33">
        <v>3.7864451226297814E-2</v>
      </c>
      <c r="DA115" s="60" t="s">
        <v>1609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0.54462263826205026</v>
      </c>
      <c r="E117" s="117">
        <f t="shared" si="19"/>
        <v>1.0787548797275732</v>
      </c>
      <c r="F117" s="117">
        <f t="shared" si="19"/>
        <v>1.0877268922872507</v>
      </c>
      <c r="G117" s="117">
        <f t="shared" si="19"/>
        <v>1.7827622027291776</v>
      </c>
      <c r="H117" s="117">
        <f t="shared" si="19"/>
        <v>1.8187468547083023</v>
      </c>
      <c r="I117" s="117">
        <f t="shared" si="19"/>
        <v>2.1229042700209897</v>
      </c>
      <c r="J117" s="117">
        <f t="shared" si="19"/>
        <v>2.0536967529353123</v>
      </c>
      <c r="K117" s="117">
        <f t="shared" si="19"/>
        <v>2.0489891566569729</v>
      </c>
      <c r="L117" s="117">
        <f t="shared" si="19"/>
        <v>2.3647833753535554</v>
      </c>
      <c r="M117" s="117">
        <f t="shared" si="19"/>
        <v>2.1616130618681839</v>
      </c>
      <c r="N117" s="117">
        <f t="shared" si="19"/>
        <v>2.1990584076418367</v>
      </c>
      <c r="O117" s="117">
        <f t="shared" si="19"/>
        <v>2.1910412981202918</v>
      </c>
      <c r="P117" s="117">
        <f t="shared" si="19"/>
        <v>3.1283223890538845</v>
      </c>
      <c r="Q117" s="117">
        <f t="shared" si="19"/>
        <v>1.9836033581454435</v>
      </c>
      <c r="R117" s="117">
        <f t="shared" ref="R117:V117" si="20">R118+R121+R123+R132</f>
        <v>2.1601124126468569</v>
      </c>
      <c r="S117" s="117">
        <f t="shared" si="20"/>
        <v>2.1416427441565977</v>
      </c>
      <c r="T117" s="117">
        <f t="shared" si="20"/>
        <v>2.15465859668589</v>
      </c>
      <c r="U117" s="117">
        <f t="shared" si="20"/>
        <v>2.2275083148020651</v>
      </c>
      <c r="V117" s="117">
        <f t="shared" si="20"/>
        <v>2.2807061081232827</v>
      </c>
      <c r="W117" s="117">
        <f t="shared" ref="W117:Y117" si="21">W118+W121+W123+W132</f>
        <v>2.194106892166122</v>
      </c>
      <c r="X117" s="117">
        <f t="shared" si="21"/>
        <v>2.0422099582374735</v>
      </c>
      <c r="Y117" s="117">
        <f t="shared" si="21"/>
        <v>1.9076185623551827</v>
      </c>
      <c r="DA117" s="129" t="s">
        <v>1760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0.50727300371757655</v>
      </c>
      <c r="E118" s="122">
        <f t="shared" si="22"/>
        <v>1.0147075327954789</v>
      </c>
      <c r="F118" s="122">
        <f t="shared" si="22"/>
        <v>1.0032694872333054</v>
      </c>
      <c r="G118" s="122">
        <f t="shared" si="22"/>
        <v>1.6713872796280898</v>
      </c>
      <c r="H118" s="122">
        <f t="shared" si="22"/>
        <v>1.6902228093373268</v>
      </c>
      <c r="I118" s="122">
        <f t="shared" si="22"/>
        <v>1.9807135911840059</v>
      </c>
      <c r="J118" s="122">
        <f t="shared" si="22"/>
        <v>1.9177005329658929</v>
      </c>
      <c r="K118" s="122">
        <f t="shared" si="22"/>
        <v>1.9060660303174586</v>
      </c>
      <c r="L118" s="122">
        <f t="shared" si="22"/>
        <v>2.2254844156116609</v>
      </c>
      <c r="M118" s="122">
        <f t="shared" si="22"/>
        <v>2.0207407012739727</v>
      </c>
      <c r="N118" s="122">
        <f t="shared" si="22"/>
        <v>2.0519406159487086</v>
      </c>
      <c r="O118" s="122">
        <f t="shared" si="22"/>
        <v>2.0209058162652882</v>
      </c>
      <c r="P118" s="122">
        <f t="shared" si="22"/>
        <v>2.9399491099099446</v>
      </c>
      <c r="Q118" s="122">
        <f t="shared" si="22"/>
        <v>1.7989611310857245</v>
      </c>
      <c r="R118" s="122">
        <f t="shared" ref="R118:V118" si="23">SUM(R119:R120)</f>
        <v>1.970520923775535</v>
      </c>
      <c r="S118" s="122">
        <f t="shared" si="23"/>
        <v>1.96639283846619</v>
      </c>
      <c r="T118" s="122">
        <f t="shared" si="23"/>
        <v>1.9609663262556338</v>
      </c>
      <c r="U118" s="122">
        <f t="shared" si="23"/>
        <v>2.0292292207856111</v>
      </c>
      <c r="V118" s="122">
        <f t="shared" si="23"/>
        <v>2.0844982746543259</v>
      </c>
      <c r="W118" s="122">
        <f t="shared" ref="W118:Y118" si="24">SUM(W119:W120)</f>
        <v>1.9900140102784372</v>
      </c>
      <c r="X118" s="122">
        <f t="shared" si="24"/>
        <v>1.8496556898135235</v>
      </c>
      <c r="Y118" s="122">
        <f t="shared" si="24"/>
        <v>1.712429498883594</v>
      </c>
      <c r="DA118" s="130" t="s">
        <v>1761</v>
      </c>
    </row>
    <row r="119" spans="1:105" ht="12" customHeight="1" x14ac:dyDescent="0.25">
      <c r="A119" s="97" t="s">
        <v>74</v>
      </c>
      <c r="B119" s="98">
        <v>0</v>
      </c>
      <c r="C119" s="98">
        <v>0</v>
      </c>
      <c r="D119" s="98">
        <v>0.49591275896706577</v>
      </c>
      <c r="E119" s="98">
        <v>0.9925049588932281</v>
      </c>
      <c r="F119" s="98">
        <v>0.98199316177925444</v>
      </c>
      <c r="G119" s="98">
        <v>1.6362473685028585</v>
      </c>
      <c r="H119" s="98">
        <v>1.6556684427872865</v>
      </c>
      <c r="I119" s="98">
        <v>1.9410957399163704</v>
      </c>
      <c r="J119" s="98">
        <v>1.8799199708918566</v>
      </c>
      <c r="K119" s="98">
        <v>1.8692387361430762</v>
      </c>
      <c r="L119" s="98">
        <v>2.1827473059522706</v>
      </c>
      <c r="M119" s="98">
        <v>1.9824586558788331</v>
      </c>
      <c r="N119" s="98">
        <v>2.0132994739853873</v>
      </c>
      <c r="O119" s="98">
        <v>1.9836839915619007</v>
      </c>
      <c r="P119" s="98">
        <v>2.8866364023252595</v>
      </c>
      <c r="Q119" s="98">
        <v>1.7666380347026545</v>
      </c>
      <c r="R119" s="98">
        <v>1.9353833571800094</v>
      </c>
      <c r="S119" s="98">
        <v>1.9317801385291049</v>
      </c>
      <c r="T119" s="98">
        <v>1.9265991701767529</v>
      </c>
      <c r="U119" s="98">
        <v>1.9936144879718884</v>
      </c>
      <c r="V119" s="98">
        <v>2.0479524713954653</v>
      </c>
      <c r="W119" s="98">
        <v>1.955102485249647</v>
      </c>
      <c r="X119" s="98">
        <v>1.8171324422792161</v>
      </c>
      <c r="Y119" s="98">
        <v>1.6823085035721641</v>
      </c>
      <c r="DA119" s="63" t="s">
        <v>1762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1.136024475051076E-2</v>
      </c>
      <c r="E120" s="98">
        <v>2.2202573902250788E-2</v>
      </c>
      <c r="F120" s="98">
        <v>2.1276325454051011E-2</v>
      </c>
      <c r="G120" s="98">
        <v>3.5139911125231231E-2</v>
      </c>
      <c r="H120" s="98">
        <v>3.4554366550040294E-2</v>
      </c>
      <c r="I120" s="98">
        <v>3.9617851267635541E-2</v>
      </c>
      <c r="J120" s="98">
        <v>3.7780562074036392E-2</v>
      </c>
      <c r="K120" s="98">
        <v>3.6827294174382331E-2</v>
      </c>
      <c r="L120" s="98">
        <v>4.2737109659390073E-2</v>
      </c>
      <c r="M120" s="98">
        <v>3.8282045395139741E-2</v>
      </c>
      <c r="N120" s="98">
        <v>3.8641141963321295E-2</v>
      </c>
      <c r="O120" s="98">
        <v>3.7221824703387543E-2</v>
      </c>
      <c r="P120" s="98">
        <v>5.3312707584684885E-2</v>
      </c>
      <c r="Q120" s="98">
        <v>3.2323096383070016E-2</v>
      </c>
      <c r="R120" s="98">
        <v>3.5137566595525485E-2</v>
      </c>
      <c r="S120" s="98">
        <v>3.4612699937084983E-2</v>
      </c>
      <c r="T120" s="98">
        <v>3.4367156078880939E-2</v>
      </c>
      <c r="U120" s="98">
        <v>3.5614732813722544E-2</v>
      </c>
      <c r="V120" s="98">
        <v>3.6545803258860754E-2</v>
      </c>
      <c r="W120" s="98">
        <v>3.4911525028790032E-2</v>
      </c>
      <c r="X120" s="98">
        <v>3.2523247534307381E-2</v>
      </c>
      <c r="Y120" s="98">
        <v>3.01209953114298E-2</v>
      </c>
      <c r="DA120" s="63" t="s">
        <v>1763</v>
      </c>
    </row>
    <row r="121" spans="1:105" ht="12" customHeight="1" x14ac:dyDescent="0.25">
      <c r="A121" s="121" t="s">
        <v>92</v>
      </c>
      <c r="B121" s="122">
        <f t="shared" ref="B121:Y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2.9200249570092367E-5</v>
      </c>
      <c r="F121" s="122">
        <f t="shared" si="25"/>
        <v>9.019007927398732E-5</v>
      </c>
      <c r="G121" s="122">
        <f t="shared" si="25"/>
        <v>1.8546449929232969E-4</v>
      </c>
      <c r="H121" s="122">
        <f t="shared" si="25"/>
        <v>2.8696495528552301E-4</v>
      </c>
      <c r="I121" s="122">
        <f t="shared" si="25"/>
        <v>3.279481996499919E-4</v>
      </c>
      <c r="J121" s="122">
        <f t="shared" si="25"/>
        <v>3.4909477855011087E-4</v>
      </c>
      <c r="K121" s="122">
        <f t="shared" si="25"/>
        <v>3.6032548256197198E-4</v>
      </c>
      <c r="L121" s="122">
        <f t="shared" si="25"/>
        <v>3.5362067661449432E-4</v>
      </c>
      <c r="M121" s="122">
        <f t="shared" si="25"/>
        <v>2.625565144097187E-4</v>
      </c>
      <c r="N121" s="122">
        <f t="shared" si="25"/>
        <v>1.8775782740763965E-4</v>
      </c>
      <c r="O121" s="122">
        <f t="shared" si="25"/>
        <v>1.4562145647632475E-4</v>
      </c>
      <c r="P121" s="122">
        <f t="shared" si="25"/>
        <v>3.0077432548690351E-4</v>
      </c>
      <c r="Q121" s="122">
        <f t="shared" si="25"/>
        <v>4.056980632584187E-4</v>
      </c>
      <c r="R121" s="122">
        <f t="shared" si="25"/>
        <v>4.9637106365291303E-4</v>
      </c>
      <c r="S121" s="122">
        <f t="shared" si="25"/>
        <v>5.5772196880221842E-4</v>
      </c>
      <c r="T121" s="122">
        <f t="shared" si="25"/>
        <v>6.8114529682944749E-4</v>
      </c>
      <c r="U121" s="122">
        <f t="shared" si="25"/>
        <v>7.5120128542368442E-4</v>
      </c>
      <c r="V121" s="122">
        <f t="shared" si="25"/>
        <v>8.762032699233495E-4</v>
      </c>
      <c r="W121" s="122">
        <f t="shared" si="25"/>
        <v>8.5589141347507504E-4</v>
      </c>
      <c r="X121" s="122">
        <f t="shared" si="25"/>
        <v>8.8645035674841358E-4</v>
      </c>
      <c r="Y121" s="122">
        <f t="shared" si="25"/>
        <v>9.3094658156790103E-4</v>
      </c>
      <c r="DA121" s="130" t="s">
        <v>1764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2.9200249570092367E-5</v>
      </c>
      <c r="F122" s="98">
        <v>9.019007927398732E-5</v>
      </c>
      <c r="G122" s="98">
        <v>1.8546449929232969E-4</v>
      </c>
      <c r="H122" s="98">
        <v>2.8696495528552301E-4</v>
      </c>
      <c r="I122" s="98">
        <v>3.279481996499919E-4</v>
      </c>
      <c r="J122" s="98">
        <v>3.4909477855011087E-4</v>
      </c>
      <c r="K122" s="98">
        <v>3.6032548256197198E-4</v>
      </c>
      <c r="L122" s="98">
        <v>3.5362067661449432E-4</v>
      </c>
      <c r="M122" s="98">
        <v>2.625565144097187E-4</v>
      </c>
      <c r="N122" s="98">
        <v>1.8775782740763965E-4</v>
      </c>
      <c r="O122" s="98">
        <v>1.4562145647632475E-4</v>
      </c>
      <c r="P122" s="98">
        <v>3.0077432548690351E-4</v>
      </c>
      <c r="Q122" s="98">
        <v>4.056980632584187E-4</v>
      </c>
      <c r="R122" s="98">
        <v>4.9637106365291303E-4</v>
      </c>
      <c r="S122" s="98">
        <v>5.5772196880221842E-4</v>
      </c>
      <c r="T122" s="98">
        <v>6.8114529682944749E-4</v>
      </c>
      <c r="U122" s="98">
        <v>7.5120128542368442E-4</v>
      </c>
      <c r="V122" s="98">
        <v>8.762032699233495E-4</v>
      </c>
      <c r="W122" s="98">
        <v>8.5589141347507504E-4</v>
      </c>
      <c r="X122" s="98">
        <v>8.8645035674841358E-4</v>
      </c>
      <c r="Y122" s="98">
        <v>9.3094658156790103E-4</v>
      </c>
      <c r="DA122" s="63" t="s">
        <v>1765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3.1975791597345954E-2</v>
      </c>
      <c r="E123" s="122">
        <v>5.459256713038358E-2</v>
      </c>
      <c r="F123" s="122">
        <v>7.158840483252274E-2</v>
      </c>
      <c r="G123" s="122">
        <v>9.4276393063262812E-2</v>
      </c>
      <c r="H123" s="122">
        <v>0.10860113831985059</v>
      </c>
      <c r="I123" s="122">
        <v>0.120135038426455</v>
      </c>
      <c r="J123" s="122">
        <v>0.11443007234975798</v>
      </c>
      <c r="K123" s="122">
        <v>0.11944775426065946</v>
      </c>
      <c r="L123" s="122">
        <v>0.1150018063007079</v>
      </c>
      <c r="M123" s="122">
        <v>0.11703709336594748</v>
      </c>
      <c r="N123" s="122">
        <v>0.12174240357802994</v>
      </c>
      <c r="O123" s="122">
        <v>0.1406333426829241</v>
      </c>
      <c r="P123" s="122">
        <v>0.15573101540288808</v>
      </c>
      <c r="Q123" s="122">
        <v>0.15260798879261278</v>
      </c>
      <c r="R123" s="122">
        <v>0.1588169286827904</v>
      </c>
      <c r="S123" s="122">
        <v>0.14318574421041919</v>
      </c>
      <c r="T123" s="122">
        <v>0.15844998282886091</v>
      </c>
      <c r="U123" s="122">
        <v>0.16173052919833611</v>
      </c>
      <c r="V123" s="122">
        <v>0.15861176809126901</v>
      </c>
      <c r="W123" s="122">
        <v>0.16746710554012686</v>
      </c>
      <c r="X123" s="122">
        <v>0.15795477100653726</v>
      </c>
      <c r="Y123" s="122">
        <v>0.16082920194864248</v>
      </c>
      <c r="DA123" s="130" t="s">
        <v>1766</v>
      </c>
    </row>
    <row r="124" spans="1:105" ht="12" customHeight="1" x14ac:dyDescent="0.25">
      <c r="A124" s="97" t="s">
        <v>141</v>
      </c>
      <c r="B124" s="98">
        <v>0</v>
      </c>
      <c r="C124" s="98">
        <v>0</v>
      </c>
      <c r="D124" s="98">
        <v>1.8991493880248872E-4</v>
      </c>
      <c r="E124" s="98">
        <v>3.6993045702342657E-4</v>
      </c>
      <c r="F124" s="98">
        <v>3.5152547674169061E-4</v>
      </c>
      <c r="G124" s="98">
        <v>5.1207740647582316E-4</v>
      </c>
      <c r="H124" s="98">
        <v>4.7041180651914564E-4</v>
      </c>
      <c r="I124" s="98">
        <v>5.8024521384044249E-4</v>
      </c>
      <c r="J124" s="98">
        <v>4.7149684929019586E-4</v>
      </c>
      <c r="K124" s="98">
        <v>4.1526499031313677E-4</v>
      </c>
      <c r="L124" s="98">
        <v>2.0079847778792188E-4</v>
      </c>
      <c r="M124" s="98">
        <v>1.4410702041595387E-4</v>
      </c>
      <c r="N124" s="98">
        <v>1.3090152919920101E-4</v>
      </c>
      <c r="O124" s="98">
        <v>2.1210656349741699E-4</v>
      </c>
      <c r="P124" s="98">
        <v>3.0224877054296908E-4</v>
      </c>
      <c r="Q124" s="98">
        <v>2.1822747205692803E-4</v>
      </c>
      <c r="R124" s="98">
        <v>2.5353816120475537E-4</v>
      </c>
      <c r="S124" s="98">
        <v>2.6693835457242457E-4</v>
      </c>
      <c r="T124" s="98">
        <v>2.6483380258475854E-4</v>
      </c>
      <c r="U124" s="98">
        <v>1.7606599832319995E-4</v>
      </c>
      <c r="V124" s="98">
        <v>8.2588094869042285E-5</v>
      </c>
      <c r="W124" s="98">
        <v>0</v>
      </c>
      <c r="X124" s="98">
        <v>0</v>
      </c>
      <c r="Y124" s="98">
        <v>0</v>
      </c>
      <c r="DA124" s="63" t="s">
        <v>1767</v>
      </c>
    </row>
    <row r="125" spans="1:105" ht="12" customHeight="1" x14ac:dyDescent="0.25">
      <c r="A125" s="97" t="s">
        <v>140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1768</v>
      </c>
    </row>
    <row r="126" spans="1:105" ht="12" customHeight="1" x14ac:dyDescent="0.25">
      <c r="A126" s="100" t="s">
        <v>50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1769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1770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2.7956137256933727E-2</v>
      </c>
      <c r="E128" s="101">
        <v>4.8483872506515591E-2</v>
      </c>
      <c r="F128" s="101">
        <v>6.4119107052689653E-2</v>
      </c>
      <c r="G128" s="101">
        <v>8.4305348767069826E-2</v>
      </c>
      <c r="H128" s="101">
        <v>9.721231331786033E-2</v>
      </c>
      <c r="I128" s="101">
        <v>0.10144057135495095</v>
      </c>
      <c r="J128" s="101">
        <v>9.5857243641591941E-2</v>
      </c>
      <c r="K128" s="101">
        <v>0.10051532951110798</v>
      </c>
      <c r="L128" s="101">
        <v>9.6194940907173287E-2</v>
      </c>
      <c r="M128" s="101">
        <v>9.7676792977160004E-2</v>
      </c>
      <c r="N128" s="101">
        <v>0.10214893880744363</v>
      </c>
      <c r="O128" s="101">
        <v>0.11857598837753926</v>
      </c>
      <c r="P128" s="101">
        <v>0.13167630558921475</v>
      </c>
      <c r="Q128" s="101">
        <v>0.13025905396520582</v>
      </c>
      <c r="R128" s="101">
        <v>0.13658978217400836</v>
      </c>
      <c r="S128" s="101">
        <v>0.12314895799230657</v>
      </c>
      <c r="T128" s="101">
        <v>0.13744809567227517</v>
      </c>
      <c r="U128" s="101">
        <v>0.1413068595664175</v>
      </c>
      <c r="V128" s="101">
        <v>0.13940376018741907</v>
      </c>
      <c r="W128" s="101">
        <v>0.14814072678777279</v>
      </c>
      <c r="X128" s="101">
        <v>0.13949075975407618</v>
      </c>
      <c r="Y128" s="101">
        <v>0.14241446888138898</v>
      </c>
      <c r="DA128" s="131" t="s">
        <v>1771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3.8297394016097372E-3</v>
      </c>
      <c r="E129" s="104">
        <v>5.7387641668445689E-3</v>
      </c>
      <c r="F129" s="104">
        <v>7.1177723030913988E-3</v>
      </c>
      <c r="G129" s="104">
        <v>9.4589668897171637E-3</v>
      </c>
      <c r="H129" s="104">
        <v>1.0918413195471119E-2</v>
      </c>
      <c r="I129" s="104">
        <v>1.811422185766361E-2</v>
      </c>
      <c r="J129" s="104">
        <v>1.8101331858875844E-2</v>
      </c>
      <c r="K129" s="104">
        <v>1.8517159759238341E-2</v>
      </c>
      <c r="L129" s="104">
        <v>1.8606066915746695E-2</v>
      </c>
      <c r="M129" s="104">
        <v>1.9216193368371527E-2</v>
      </c>
      <c r="N129" s="104">
        <v>1.946256324138711E-2</v>
      </c>
      <c r="O129" s="104">
        <v>2.1845247741887414E-2</v>
      </c>
      <c r="P129" s="104">
        <v>2.375246104313037E-2</v>
      </c>
      <c r="Q129" s="104">
        <v>2.2130707355350037E-2</v>
      </c>
      <c r="R129" s="104">
        <v>2.197360834757732E-2</v>
      </c>
      <c r="S129" s="104">
        <v>1.9769847863540191E-2</v>
      </c>
      <c r="T129" s="104">
        <v>2.0737053354000987E-2</v>
      </c>
      <c r="U129" s="104">
        <v>2.0247603633595412E-2</v>
      </c>
      <c r="V129" s="104">
        <v>1.912541980898089E-2</v>
      </c>
      <c r="W129" s="104">
        <v>1.9326378752354066E-2</v>
      </c>
      <c r="X129" s="104">
        <v>1.8464011252461072E-2</v>
      </c>
      <c r="Y129" s="104">
        <v>1.8414733067253511E-2</v>
      </c>
      <c r="DA129" s="132" t="s">
        <v>1772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2.6202384592797986E-3</v>
      </c>
      <c r="E130" s="98">
        <v>3.7613669036261825E-3</v>
      </c>
      <c r="F130" s="98">
        <v>4.692890434617401E-3</v>
      </c>
      <c r="G130" s="98">
        <v>5.6878816376150785E-3</v>
      </c>
      <c r="H130" s="98">
        <v>6.8052291816232836E-3</v>
      </c>
      <c r="I130" s="98">
        <v>1.1148107667769537E-2</v>
      </c>
      <c r="J130" s="98">
        <v>1.1044053969770469E-2</v>
      </c>
      <c r="K130" s="98">
        <v>1.1389440242965237E-2</v>
      </c>
      <c r="L130" s="98">
        <v>1.1153789164650702E-2</v>
      </c>
      <c r="M130" s="98">
        <v>1.1328179918785245E-2</v>
      </c>
      <c r="N130" s="98">
        <v>1.1395697384176633E-2</v>
      </c>
      <c r="O130" s="98">
        <v>1.3470553568240267E-2</v>
      </c>
      <c r="P130" s="98">
        <v>1.4699171146324156E-2</v>
      </c>
      <c r="Q130" s="98">
        <v>1.429695343891226E-2</v>
      </c>
      <c r="R130" s="98">
        <v>1.4886843807233045E-2</v>
      </c>
      <c r="S130" s="98">
        <v>1.3040654769054881E-2</v>
      </c>
      <c r="T130" s="98">
        <v>1.4240887024171409E-2</v>
      </c>
      <c r="U130" s="98">
        <v>1.3998546954582013E-2</v>
      </c>
      <c r="V130" s="98">
        <v>1.3156960515472034E-2</v>
      </c>
      <c r="W130" s="98">
        <v>1.3941393438685522E-2</v>
      </c>
      <c r="X130" s="98">
        <v>1.3392488643790744E-2</v>
      </c>
      <c r="Y130" s="98">
        <v>1.3462182474049546E-2</v>
      </c>
      <c r="DA130" s="63" t="s">
        <v>1773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1.2095009423299385E-3</v>
      </c>
      <c r="E131" s="98">
        <v>1.9773972632183864E-3</v>
      </c>
      <c r="F131" s="98">
        <v>2.4248818684739974E-3</v>
      </c>
      <c r="G131" s="98">
        <v>3.7710852521020844E-3</v>
      </c>
      <c r="H131" s="98">
        <v>4.113184013847835E-3</v>
      </c>
      <c r="I131" s="98">
        <v>6.9661141898940734E-3</v>
      </c>
      <c r="J131" s="98">
        <v>7.0572778891053751E-3</v>
      </c>
      <c r="K131" s="98">
        <v>7.1277195162731026E-3</v>
      </c>
      <c r="L131" s="98">
        <v>7.452277751095992E-3</v>
      </c>
      <c r="M131" s="98">
        <v>7.8880134495862824E-3</v>
      </c>
      <c r="N131" s="98">
        <v>8.0668658572104774E-3</v>
      </c>
      <c r="O131" s="98">
        <v>8.3746941736471472E-3</v>
      </c>
      <c r="P131" s="98">
        <v>9.0532898968062152E-3</v>
      </c>
      <c r="Q131" s="98">
        <v>7.833753916437777E-3</v>
      </c>
      <c r="R131" s="98">
        <v>7.0867645403442734E-3</v>
      </c>
      <c r="S131" s="98">
        <v>6.7291930944853107E-3</v>
      </c>
      <c r="T131" s="98">
        <v>6.4961663298295797E-3</v>
      </c>
      <c r="U131" s="98">
        <v>6.2490566790133996E-3</v>
      </c>
      <c r="V131" s="98">
        <v>5.9684592935088576E-3</v>
      </c>
      <c r="W131" s="98">
        <v>5.3849853136685426E-3</v>
      </c>
      <c r="X131" s="98">
        <v>5.0715226086703287E-3</v>
      </c>
      <c r="Y131" s="98">
        <v>4.9525505932039634E-3</v>
      </c>
      <c r="DA131" s="63" t="s">
        <v>1774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5.3738429471277029E-3</v>
      </c>
      <c r="E132" s="122">
        <v>9.4255795521407497E-3</v>
      </c>
      <c r="F132" s="122">
        <v>1.2778810142148368E-2</v>
      </c>
      <c r="G132" s="122">
        <v>1.6913065538532862E-2</v>
      </c>
      <c r="H132" s="122">
        <v>1.9635942095839354E-2</v>
      </c>
      <c r="I132" s="122">
        <v>2.1727692210878533E-2</v>
      </c>
      <c r="J132" s="122">
        <v>2.1217052841111517E-2</v>
      </c>
      <c r="K132" s="122">
        <v>2.3115046596292689E-2</v>
      </c>
      <c r="L132" s="122">
        <v>2.3943532764571923E-2</v>
      </c>
      <c r="M132" s="122">
        <v>2.3572710713854063E-2</v>
      </c>
      <c r="N132" s="122">
        <v>2.5187630287690572E-2</v>
      </c>
      <c r="O132" s="122">
        <v>2.9356517715603169E-2</v>
      </c>
      <c r="P132" s="122">
        <v>3.2341489415564841E-2</v>
      </c>
      <c r="Q132" s="122">
        <v>3.1628540203847651E-2</v>
      </c>
      <c r="R132" s="122">
        <v>3.0278189124878556E-2</v>
      </c>
      <c r="S132" s="122">
        <v>3.1506439511186479E-2</v>
      </c>
      <c r="T132" s="122">
        <v>3.4561142304565973E-2</v>
      </c>
      <c r="U132" s="122">
        <v>3.5797363532694283E-2</v>
      </c>
      <c r="V132" s="122">
        <v>3.6719862107764629E-2</v>
      </c>
      <c r="W132" s="122">
        <v>3.5769884934082882E-2</v>
      </c>
      <c r="X132" s="122">
        <v>3.3713047060664213E-2</v>
      </c>
      <c r="Y132" s="122">
        <v>3.3428914941378479E-2</v>
      </c>
      <c r="DA132" s="130" t="s">
        <v>1775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1776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5.3738429471277029E-3</v>
      </c>
      <c r="E134" s="33">
        <v>9.4255795521407497E-3</v>
      </c>
      <c r="F134" s="33">
        <v>1.2778810142148368E-2</v>
      </c>
      <c r="G134" s="33">
        <v>1.6913065538532862E-2</v>
      </c>
      <c r="H134" s="33">
        <v>1.9635942095839354E-2</v>
      </c>
      <c r="I134" s="33">
        <v>2.1727692210878533E-2</v>
      </c>
      <c r="J134" s="33">
        <v>2.1217052841111517E-2</v>
      </c>
      <c r="K134" s="33">
        <v>2.3115046596292689E-2</v>
      </c>
      <c r="L134" s="33">
        <v>2.3943532764571923E-2</v>
      </c>
      <c r="M134" s="33">
        <v>2.3572710713854063E-2</v>
      </c>
      <c r="N134" s="33">
        <v>2.5187630287690572E-2</v>
      </c>
      <c r="O134" s="33">
        <v>2.9356517715603169E-2</v>
      </c>
      <c r="P134" s="33">
        <v>3.2341489415564841E-2</v>
      </c>
      <c r="Q134" s="33">
        <v>3.1628540203847651E-2</v>
      </c>
      <c r="R134" s="33">
        <v>3.0278189124878556E-2</v>
      </c>
      <c r="S134" s="33">
        <v>3.1506439511186479E-2</v>
      </c>
      <c r="T134" s="33">
        <v>3.4561142304565973E-2</v>
      </c>
      <c r="U134" s="33">
        <v>3.5797363532694283E-2</v>
      </c>
      <c r="V134" s="33">
        <v>3.6719862107764629E-2</v>
      </c>
      <c r="W134" s="33">
        <v>3.5769884934082882E-2</v>
      </c>
      <c r="X134" s="33">
        <v>3.3713047060664213E-2</v>
      </c>
      <c r="Y134" s="33">
        <v>3.3428914941378479E-2</v>
      </c>
      <c r="DA134" s="60" t="s">
        <v>1777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>
        <f t="shared" si="26"/>
        <v>0.55520872605666771</v>
      </c>
      <c r="E136" s="119">
        <f t="shared" si="26"/>
        <v>0.5561959110785557</v>
      </c>
      <c r="F136" s="119">
        <f t="shared" si="26"/>
        <v>0.55959693115688602</v>
      </c>
      <c r="G136" s="119">
        <f t="shared" si="26"/>
        <v>0.56044884866639566</v>
      </c>
      <c r="H136" s="119">
        <f t="shared" si="26"/>
        <v>0.56274789439137607</v>
      </c>
      <c r="I136" s="119">
        <f t="shared" si="26"/>
        <v>0.5644389647265835</v>
      </c>
      <c r="J136" s="119">
        <f t="shared" si="26"/>
        <v>0.56511071305926031</v>
      </c>
      <c r="K136" s="119">
        <f t="shared" si="26"/>
        <v>0.56568866457339229</v>
      </c>
      <c r="L136" s="119">
        <f t="shared" si="26"/>
        <v>0.5649253151095649</v>
      </c>
      <c r="M136" s="119">
        <f t="shared" si="26"/>
        <v>0.56582640729009703</v>
      </c>
      <c r="N136" s="119">
        <f t="shared" si="26"/>
        <v>0.57154709403354775</v>
      </c>
      <c r="O136" s="119">
        <f t="shared" si="26"/>
        <v>0.58156488204086343</v>
      </c>
      <c r="P136" s="119">
        <f t="shared" si="26"/>
        <v>0.59473723979147253</v>
      </c>
      <c r="Q136" s="119">
        <f t="shared" si="26"/>
        <v>0.60115568140048392</v>
      </c>
      <c r="R136" s="119">
        <f t="shared" ref="R136:V136" si="27">IF(R117=0,"",R117/R98)</f>
        <v>0.6081503542138933</v>
      </c>
      <c r="S136" s="119">
        <f t="shared" si="27"/>
        <v>0.62339057882319759</v>
      </c>
      <c r="T136" s="119">
        <f t="shared" si="27"/>
        <v>0.65207101490675845</v>
      </c>
      <c r="U136" s="119">
        <f t="shared" si="27"/>
        <v>0.67380870896845146</v>
      </c>
      <c r="V136" s="119">
        <f t="shared" si="27"/>
        <v>0.6915568241277088</v>
      </c>
      <c r="W136" s="119">
        <f t="shared" ref="W136:Y136" si="28">IF(W117=0,"",W117/W98)</f>
        <v>0.70552018439429465</v>
      </c>
      <c r="X136" s="119">
        <f t="shared" si="28"/>
        <v>0.71522275662943846</v>
      </c>
      <c r="Y136" s="119">
        <f t="shared" si="28"/>
        <v>0.72355707719260232</v>
      </c>
      <c r="DA136" s="129" t="s">
        <v>1928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>
        <f t="shared" si="29"/>
        <v>0.54854587912111596</v>
      </c>
      <c r="E137" s="124">
        <f t="shared" si="29"/>
        <v>0.55047182128820837</v>
      </c>
      <c r="F137" s="124">
        <f t="shared" si="29"/>
        <v>0.55212930897287082</v>
      </c>
      <c r="G137" s="124">
        <f t="shared" si="29"/>
        <v>0.55444066498636346</v>
      </c>
      <c r="H137" s="124">
        <f t="shared" si="29"/>
        <v>0.55598364171428782</v>
      </c>
      <c r="I137" s="124">
        <f t="shared" si="29"/>
        <v>0.55786737217364091</v>
      </c>
      <c r="J137" s="124">
        <f t="shared" si="29"/>
        <v>0.55853718136256747</v>
      </c>
      <c r="K137" s="124">
        <f t="shared" si="29"/>
        <v>0.55867943227616201</v>
      </c>
      <c r="L137" s="124">
        <f t="shared" si="29"/>
        <v>0.55882255386252344</v>
      </c>
      <c r="M137" s="124">
        <f t="shared" si="29"/>
        <v>0.55895673697863402</v>
      </c>
      <c r="N137" s="124">
        <f t="shared" si="29"/>
        <v>0.56452324965670075</v>
      </c>
      <c r="O137" s="124">
        <f t="shared" si="29"/>
        <v>0.5735825053043746</v>
      </c>
      <c r="P137" s="124">
        <f t="shared" si="29"/>
        <v>0.58877553575128438</v>
      </c>
      <c r="Q137" s="124">
        <f t="shared" si="29"/>
        <v>0.59187336885835895</v>
      </c>
      <c r="R137" s="124">
        <f t="shared" ref="R137:V137" si="30">IF(R118=0,"",R118/R99)</f>
        <v>0.59956012617098342</v>
      </c>
      <c r="S137" s="124">
        <f t="shared" si="30"/>
        <v>0.61550267586700258</v>
      </c>
      <c r="T137" s="124">
        <f t="shared" si="30"/>
        <v>0.64413483703106811</v>
      </c>
      <c r="U137" s="124">
        <f t="shared" si="30"/>
        <v>0.66628467020899063</v>
      </c>
      <c r="V137" s="124">
        <f t="shared" si="30"/>
        <v>0.68422274242334902</v>
      </c>
      <c r="W137" s="124">
        <f t="shared" ref="W137:Y137" si="31">IF(W118=0,"",W118/W99)</f>
        <v>0.69769023217317738</v>
      </c>
      <c r="X137" s="124">
        <f t="shared" si="31"/>
        <v>0.70712911298495518</v>
      </c>
      <c r="Y137" s="124">
        <f t="shared" si="31"/>
        <v>0.71492533804806924</v>
      </c>
      <c r="DA137" s="130" t="s">
        <v>1929</v>
      </c>
    </row>
    <row r="138" spans="1:105" ht="12" customHeight="1" x14ac:dyDescent="0.25">
      <c r="A138" s="97" t="s">
        <v>74</v>
      </c>
      <c r="B138" s="111" t="str">
        <f t="shared" ref="B138:Q138" si="32">IF(B119=0,"",B119/B100)</f>
        <v/>
      </c>
      <c r="C138" s="111" t="str">
        <f t="shared" si="32"/>
        <v/>
      </c>
      <c r="D138" s="111">
        <f t="shared" si="32"/>
        <v>0.54293099672291167</v>
      </c>
      <c r="E138" s="111">
        <f t="shared" si="32"/>
        <v>0.54499135921870789</v>
      </c>
      <c r="F138" s="111">
        <f t="shared" si="32"/>
        <v>0.54682305998145264</v>
      </c>
      <c r="G138" s="111">
        <f t="shared" si="32"/>
        <v>0.54918562043629893</v>
      </c>
      <c r="H138" s="111">
        <f t="shared" si="32"/>
        <v>0.55087877304887312</v>
      </c>
      <c r="I138" s="111">
        <f t="shared" si="32"/>
        <v>0.55287822845346024</v>
      </c>
      <c r="J138" s="111">
        <f t="shared" si="32"/>
        <v>0.55362539814715728</v>
      </c>
      <c r="K138" s="111">
        <f t="shared" si="32"/>
        <v>0.55386370247900185</v>
      </c>
      <c r="L138" s="111">
        <f t="shared" si="32"/>
        <v>0.55403676457650319</v>
      </c>
      <c r="M138" s="111">
        <f t="shared" si="32"/>
        <v>0.5542364621922129</v>
      </c>
      <c r="N138" s="111">
        <f t="shared" si="32"/>
        <v>0.55984402824082724</v>
      </c>
      <c r="O138" s="111">
        <f t="shared" si="32"/>
        <v>0.5690295331684897</v>
      </c>
      <c r="P138" s="111">
        <f t="shared" si="32"/>
        <v>0.584337595731934</v>
      </c>
      <c r="Q138" s="111">
        <f t="shared" si="32"/>
        <v>0.58748646435828267</v>
      </c>
      <c r="R138" s="111">
        <f t="shared" ref="R138:V138" si="33">IF(R119=0,"",R119/R100)</f>
        <v>0.59523270880379009</v>
      </c>
      <c r="S138" s="111">
        <f t="shared" si="33"/>
        <v>0.61129134513562966</v>
      </c>
      <c r="T138" s="111">
        <f t="shared" si="33"/>
        <v>0.64007165483504669</v>
      </c>
      <c r="U138" s="111">
        <f t="shared" si="33"/>
        <v>0.6623360708196615</v>
      </c>
      <c r="V138" s="111">
        <f t="shared" si="33"/>
        <v>0.6803887117159706</v>
      </c>
      <c r="W138" s="111">
        <f t="shared" ref="W138:Y138" si="34">IF(W119=0,"",W119/W100)</f>
        <v>0.69394416122522506</v>
      </c>
      <c r="X138" s="111">
        <f t="shared" si="34"/>
        <v>0.70344178569535487</v>
      </c>
      <c r="Y138" s="111">
        <f t="shared" si="34"/>
        <v>0.71129479220217318</v>
      </c>
      <c r="DA138" s="63" t="s">
        <v>1930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1931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>
        <f t="shared" si="38"/>
        <v>2.7480032338588898</v>
      </c>
      <c r="F140" s="124">
        <f t="shared" si="38"/>
        <v>2.8241235335214867</v>
      </c>
      <c r="G140" s="124">
        <f t="shared" si="38"/>
        <v>2.8998402892773711</v>
      </c>
      <c r="H140" s="124">
        <f t="shared" si="38"/>
        <v>2.9626057012193798</v>
      </c>
      <c r="I140" s="124">
        <f t="shared" si="38"/>
        <v>2.9861044254458626</v>
      </c>
      <c r="J140" s="124">
        <f t="shared" si="38"/>
        <v>2.9861044254458622</v>
      </c>
      <c r="K140" s="124">
        <f t="shared" si="38"/>
        <v>2.9861044254458626</v>
      </c>
      <c r="L140" s="124">
        <f t="shared" si="38"/>
        <v>3.0159709704198896</v>
      </c>
      <c r="M140" s="124">
        <f t="shared" si="38"/>
        <v>3.0638625396354433</v>
      </c>
      <c r="N140" s="124">
        <f t="shared" si="38"/>
        <v>3.248217169919533</v>
      </c>
      <c r="O140" s="124">
        <f t="shared" si="38"/>
        <v>3.7796360655465908</v>
      </c>
      <c r="P140" s="124">
        <f t="shared" si="38"/>
        <v>4.2032750975832736</v>
      </c>
      <c r="Q140" s="124">
        <f t="shared" si="38"/>
        <v>4.2696642083192664</v>
      </c>
      <c r="R140" s="124">
        <f t="shared" ref="R140:V140" si="39">IF(R121=0,"",R121/R102)</f>
        <v>4.3019107946356732</v>
      </c>
      <c r="S140" s="124">
        <f t="shared" si="39"/>
        <v>4.3135764513916151</v>
      </c>
      <c r="T140" s="124">
        <f t="shared" si="39"/>
        <v>4.333254254544828</v>
      </c>
      <c r="U140" s="124">
        <f t="shared" si="39"/>
        <v>4.3965326212992517</v>
      </c>
      <c r="V140" s="124">
        <f t="shared" si="39"/>
        <v>4.4585789763857289</v>
      </c>
      <c r="W140" s="124">
        <f t="shared" ref="W140:Y140" si="40">IF(W121=0,"",W121/W102)</f>
        <v>4.4982400440846249</v>
      </c>
      <c r="X140" s="124">
        <f t="shared" si="40"/>
        <v>4.5264927297514008</v>
      </c>
      <c r="Y140" s="124">
        <f t="shared" si="40"/>
        <v>4.5360552130288871</v>
      </c>
      <c r="DA140" s="130" t="s">
        <v>1932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>
        <f t="shared" si="41"/>
        <v>2.7480032338588898</v>
      </c>
      <c r="F141" s="111">
        <f t="shared" si="41"/>
        <v>2.8241235335214867</v>
      </c>
      <c r="G141" s="111">
        <f t="shared" si="41"/>
        <v>2.8998402892773711</v>
      </c>
      <c r="H141" s="111">
        <f t="shared" si="41"/>
        <v>2.9626057012193798</v>
      </c>
      <c r="I141" s="111">
        <f t="shared" si="41"/>
        <v>2.9861044254458626</v>
      </c>
      <c r="J141" s="111">
        <f t="shared" si="41"/>
        <v>2.9861044254458622</v>
      </c>
      <c r="K141" s="111">
        <f t="shared" si="41"/>
        <v>2.9861044254458626</v>
      </c>
      <c r="L141" s="111">
        <f t="shared" si="41"/>
        <v>3.0159709704198896</v>
      </c>
      <c r="M141" s="111">
        <f t="shared" si="41"/>
        <v>3.0638625396354433</v>
      </c>
      <c r="N141" s="111">
        <f t="shared" si="41"/>
        <v>3.248217169919533</v>
      </c>
      <c r="O141" s="111">
        <f t="shared" si="41"/>
        <v>3.7796360655465908</v>
      </c>
      <c r="P141" s="111">
        <f t="shared" si="41"/>
        <v>4.2032750975832736</v>
      </c>
      <c r="Q141" s="111">
        <f t="shared" si="41"/>
        <v>4.2696642083192664</v>
      </c>
      <c r="R141" s="111">
        <f t="shared" ref="R141:V141" si="42">IF(R122=0,"",R122/R103)</f>
        <v>4.3019107946356732</v>
      </c>
      <c r="S141" s="111">
        <f t="shared" si="42"/>
        <v>4.3135764513916151</v>
      </c>
      <c r="T141" s="111">
        <f t="shared" si="42"/>
        <v>4.333254254544828</v>
      </c>
      <c r="U141" s="111">
        <f t="shared" si="42"/>
        <v>4.3965326212992517</v>
      </c>
      <c r="V141" s="111">
        <f t="shared" si="42"/>
        <v>4.4585789763857289</v>
      </c>
      <c r="W141" s="111">
        <f t="shared" ref="W141:Y141" si="43">IF(W122=0,"",W122/W103)</f>
        <v>4.4982400440846249</v>
      </c>
      <c r="X141" s="111">
        <f t="shared" si="43"/>
        <v>4.5264927297514008</v>
      </c>
      <c r="Y141" s="111">
        <f t="shared" si="43"/>
        <v>4.5360552130288871</v>
      </c>
      <c r="DA141" s="63" t="s">
        <v>1933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>
        <f t="shared" si="44"/>
        <v>0.64857492485184898</v>
      </c>
      <c r="E142" s="124">
        <f t="shared" si="44"/>
        <v>0.64894039029254735</v>
      </c>
      <c r="F142" s="124">
        <f t="shared" si="44"/>
        <v>0.64889073386720886</v>
      </c>
      <c r="G142" s="124">
        <f t="shared" si="44"/>
        <v>0.651255790397129</v>
      </c>
      <c r="H142" s="124">
        <f t="shared" si="44"/>
        <v>0.65144254391005296</v>
      </c>
      <c r="I142" s="124">
        <f t="shared" si="44"/>
        <v>0.65723542493033638</v>
      </c>
      <c r="J142" s="124">
        <f t="shared" si="44"/>
        <v>0.65917318227199617</v>
      </c>
      <c r="K142" s="124">
        <f t="shared" si="44"/>
        <v>0.66035183452834811</v>
      </c>
      <c r="L142" s="124">
        <f t="shared" si="44"/>
        <v>0.66441249733202168</v>
      </c>
      <c r="M142" s="124">
        <f t="shared" si="44"/>
        <v>0.66810938223181926</v>
      </c>
      <c r="N142" s="124">
        <f t="shared" si="44"/>
        <v>0.67291459427797384</v>
      </c>
      <c r="O142" s="124">
        <f t="shared" si="44"/>
        <v>0.67847655741512325</v>
      </c>
      <c r="P142" s="124">
        <f t="shared" si="44"/>
        <v>0.68848702846533094</v>
      </c>
      <c r="Q142" s="124">
        <f t="shared" si="44"/>
        <v>0.69150088125809772</v>
      </c>
      <c r="R142" s="124">
        <f t="shared" ref="R142:V142" si="45">IF(R123=0,"",R123/R104)</f>
        <v>0.69769674259258052</v>
      </c>
      <c r="S142" s="124">
        <f t="shared" si="45"/>
        <v>0.70964697439969859</v>
      </c>
      <c r="T142" s="124">
        <f t="shared" si="45"/>
        <v>0.7269853276557352</v>
      </c>
      <c r="U142" s="124">
        <f t="shared" si="45"/>
        <v>0.74383581080984873</v>
      </c>
      <c r="V142" s="124">
        <f t="shared" si="45"/>
        <v>0.76171479124335528</v>
      </c>
      <c r="W142" s="124">
        <f t="shared" ref="W142:Y142" si="46">IF(W123=0,"",W123/W104)</f>
        <v>0.77470160545874511</v>
      </c>
      <c r="X142" s="124">
        <f t="shared" si="46"/>
        <v>0.78586408463090618</v>
      </c>
      <c r="Y142" s="124">
        <f t="shared" si="46"/>
        <v>0.79179762051769653</v>
      </c>
      <c r="DA142" s="130" t="s">
        <v>1934</v>
      </c>
    </row>
    <row r="143" spans="1:105" ht="12" customHeight="1" x14ac:dyDescent="0.25">
      <c r="A143" s="97" t="s">
        <v>141</v>
      </c>
      <c r="B143" s="111" t="str">
        <f t="shared" ref="B143:Q143" si="47">IF(B124=0,"",B124/B105)</f>
        <v/>
      </c>
      <c r="C143" s="111" t="str">
        <f t="shared" si="47"/>
        <v/>
      </c>
      <c r="D143" s="111">
        <f t="shared" si="47"/>
        <v>0.71483403588529892</v>
      </c>
      <c r="E143" s="111">
        <f t="shared" si="47"/>
        <v>0.7156626785399206</v>
      </c>
      <c r="F143" s="111">
        <f t="shared" si="47"/>
        <v>0.71622170990065848</v>
      </c>
      <c r="G143" s="111">
        <f t="shared" si="47"/>
        <v>0.71695375919823401</v>
      </c>
      <c r="H143" s="111">
        <f t="shared" si="47"/>
        <v>0.71695375919823401</v>
      </c>
      <c r="I143" s="111">
        <f t="shared" si="47"/>
        <v>0.71816395068243366</v>
      </c>
      <c r="J143" s="111">
        <f t="shared" si="47"/>
        <v>0.71864293298985871</v>
      </c>
      <c r="K143" s="111">
        <f t="shared" si="47"/>
        <v>0.71927970850448397</v>
      </c>
      <c r="L143" s="111">
        <f t="shared" si="47"/>
        <v>0.72236259654914692</v>
      </c>
      <c r="M143" s="111">
        <f t="shared" si="47"/>
        <v>0.72404361144697471</v>
      </c>
      <c r="N143" s="111">
        <f t="shared" si="47"/>
        <v>0.74452270648169838</v>
      </c>
      <c r="O143" s="111">
        <f t="shared" si="47"/>
        <v>0.75775608073123635</v>
      </c>
      <c r="P143" s="111">
        <f t="shared" si="47"/>
        <v>0.78631315719634354</v>
      </c>
      <c r="Q143" s="111">
        <f t="shared" si="47"/>
        <v>0.78631315719634354</v>
      </c>
      <c r="R143" s="111">
        <f t="shared" ref="R143:V143" si="48">IF(R124=0,"",R124/R105)</f>
        <v>0.78631315719634354</v>
      </c>
      <c r="S143" s="111">
        <f t="shared" si="48"/>
        <v>0.78631315719634343</v>
      </c>
      <c r="T143" s="111">
        <f t="shared" si="48"/>
        <v>0.78631315719634365</v>
      </c>
      <c r="U143" s="111">
        <f t="shared" si="48"/>
        <v>0.79872704532865002</v>
      </c>
      <c r="V143" s="111">
        <f t="shared" si="48"/>
        <v>0.81295272341037417</v>
      </c>
      <c r="W143" s="111" t="str">
        <f t="shared" ref="W143:Y143" si="49">IF(W124=0,"",W124/W105)</f>
        <v/>
      </c>
      <c r="X143" s="111" t="str">
        <f t="shared" si="49"/>
        <v/>
      </c>
      <c r="Y143" s="111" t="str">
        <f t="shared" si="49"/>
        <v/>
      </c>
      <c r="DA143" s="63" t="s">
        <v>1935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1936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1937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1938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>
        <f t="shared" si="59"/>
        <v>0.63931953178660617</v>
      </c>
      <c r="E147" s="112">
        <f t="shared" si="59"/>
        <v>0.64002530386318301</v>
      </c>
      <c r="F147" s="112">
        <f t="shared" si="59"/>
        <v>0.640673679702076</v>
      </c>
      <c r="G147" s="112">
        <f t="shared" si="59"/>
        <v>0.64155684903578858</v>
      </c>
      <c r="H147" s="112">
        <f t="shared" si="59"/>
        <v>0.6423335783405415</v>
      </c>
      <c r="I147" s="112">
        <f t="shared" si="59"/>
        <v>0.64311633094134846</v>
      </c>
      <c r="J147" s="112">
        <f t="shared" si="59"/>
        <v>0.64423395961540841</v>
      </c>
      <c r="K147" s="112">
        <f t="shared" si="59"/>
        <v>0.64606319170502224</v>
      </c>
      <c r="L147" s="112">
        <f t="shared" si="59"/>
        <v>0.64915974504185481</v>
      </c>
      <c r="M147" s="112">
        <f t="shared" si="59"/>
        <v>0.65247345715915106</v>
      </c>
      <c r="N147" s="112">
        <f t="shared" si="59"/>
        <v>0.65779198972167163</v>
      </c>
      <c r="O147" s="112">
        <f t="shared" si="59"/>
        <v>0.66513663184869087</v>
      </c>
      <c r="P147" s="112">
        <f t="shared" si="59"/>
        <v>0.67537186905883018</v>
      </c>
      <c r="Q147" s="112">
        <f t="shared" si="59"/>
        <v>0.67972200344160583</v>
      </c>
      <c r="R147" s="112">
        <f t="shared" ref="R147:V147" si="60">IF(R128=0,"",R128/R109)</f>
        <v>0.68762780649448141</v>
      </c>
      <c r="S147" s="112">
        <f t="shared" si="60"/>
        <v>0.69954954240893275</v>
      </c>
      <c r="T147" s="112">
        <f t="shared" si="60"/>
        <v>0.71890368956966966</v>
      </c>
      <c r="U147" s="112">
        <f t="shared" si="60"/>
        <v>0.73674871766542815</v>
      </c>
      <c r="V147" s="112">
        <f t="shared" si="60"/>
        <v>0.75518300780433811</v>
      </c>
      <c r="W147" s="112">
        <f t="shared" ref="W147:Y147" si="61">IF(W128=0,"",W128/W109)</f>
        <v>0.76920619312583727</v>
      </c>
      <c r="X147" s="112">
        <f t="shared" si="61"/>
        <v>0.78026667156629592</v>
      </c>
      <c r="Y147" s="112">
        <f t="shared" si="61"/>
        <v>0.78669133417669879</v>
      </c>
      <c r="DA147" s="131" t="s">
        <v>1939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>
        <f t="shared" si="62"/>
        <v>0.72150583809205981</v>
      </c>
      <c r="E148" s="113">
        <f t="shared" si="62"/>
        <v>0.73051840990168115</v>
      </c>
      <c r="F148" s="113">
        <f t="shared" si="62"/>
        <v>0.72982431847047835</v>
      </c>
      <c r="G148" s="113">
        <f t="shared" si="62"/>
        <v>0.74838101632720988</v>
      </c>
      <c r="H148" s="113">
        <f t="shared" si="62"/>
        <v>0.74223620231482412</v>
      </c>
      <c r="I148" s="113">
        <f t="shared" si="62"/>
        <v>0.74705108533906883</v>
      </c>
      <c r="J148" s="113">
        <f t="shared" si="62"/>
        <v>0.74960952714683282</v>
      </c>
      <c r="K148" s="113">
        <f t="shared" si="62"/>
        <v>0.74888160138236937</v>
      </c>
      <c r="L148" s="113">
        <f t="shared" si="62"/>
        <v>0.75553903531737987</v>
      </c>
      <c r="M148" s="113">
        <f t="shared" si="62"/>
        <v>0.76027888407585065</v>
      </c>
      <c r="N148" s="113">
        <f t="shared" si="62"/>
        <v>0.76468912554454616</v>
      </c>
      <c r="O148" s="113">
        <f t="shared" si="62"/>
        <v>0.76049406113222529</v>
      </c>
      <c r="P148" s="113">
        <f t="shared" si="62"/>
        <v>0.77018066065192181</v>
      </c>
      <c r="Q148" s="113">
        <f t="shared" si="62"/>
        <v>0.76902428373059883</v>
      </c>
      <c r="R148" s="113">
        <f t="shared" ref="R148:V148" si="63">IF(R129=0,"",R129/R110)</f>
        <v>0.76646537880061749</v>
      </c>
      <c r="S148" s="113">
        <f t="shared" si="63"/>
        <v>0.77863050182619076</v>
      </c>
      <c r="T148" s="113">
        <f t="shared" si="63"/>
        <v>0.78469782199597804</v>
      </c>
      <c r="U148" s="113">
        <f t="shared" si="63"/>
        <v>0.79685517800789707</v>
      </c>
      <c r="V148" s="113">
        <f t="shared" si="63"/>
        <v>0.81273134876290976</v>
      </c>
      <c r="W148" s="113">
        <f t="shared" ref="W148:Y148" si="64">IF(W129=0,"",W129/W110)</f>
        <v>0.8195838850622057</v>
      </c>
      <c r="X148" s="113">
        <f t="shared" si="64"/>
        <v>0.83089489632031688</v>
      </c>
      <c r="Y148" s="113">
        <f t="shared" si="64"/>
        <v>0.83364524019479536</v>
      </c>
      <c r="DA148" s="132" t="s">
        <v>1940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>
        <f t="shared" si="65"/>
        <v>0.63931953178660605</v>
      </c>
      <c r="E149" s="111">
        <f t="shared" si="65"/>
        <v>0.63986837471841762</v>
      </c>
      <c r="F149" s="111">
        <f t="shared" si="65"/>
        <v>0.64041949123606923</v>
      </c>
      <c r="G149" s="111">
        <f t="shared" si="65"/>
        <v>0.64138280522301638</v>
      </c>
      <c r="H149" s="111">
        <f t="shared" si="65"/>
        <v>0.64218596660295535</v>
      </c>
      <c r="I149" s="111">
        <f t="shared" si="65"/>
        <v>0.64508835483141169</v>
      </c>
      <c r="J149" s="111">
        <f t="shared" si="65"/>
        <v>0.64621377227149157</v>
      </c>
      <c r="K149" s="111">
        <f t="shared" si="65"/>
        <v>0.6471751326741515</v>
      </c>
      <c r="L149" s="111">
        <f t="shared" si="65"/>
        <v>0.64946021629774509</v>
      </c>
      <c r="M149" s="111">
        <f t="shared" si="65"/>
        <v>0.65152497777835316</v>
      </c>
      <c r="N149" s="111">
        <f t="shared" si="65"/>
        <v>0.65550016527033417</v>
      </c>
      <c r="O149" s="111">
        <f t="shared" si="65"/>
        <v>0.66193132839599222</v>
      </c>
      <c r="P149" s="111">
        <f t="shared" si="65"/>
        <v>0.67468161561776252</v>
      </c>
      <c r="Q149" s="111">
        <f t="shared" si="65"/>
        <v>0.6826312172066672</v>
      </c>
      <c r="R149" s="111">
        <f t="shared" ref="R149:V149" si="66">IF(R130=0,"",R130/R111)</f>
        <v>0.68978084607102419</v>
      </c>
      <c r="S149" s="111">
        <f t="shared" si="66"/>
        <v>0.69880570609044368</v>
      </c>
      <c r="T149" s="111">
        <f t="shared" si="66"/>
        <v>0.71452249804359846</v>
      </c>
      <c r="U149" s="111">
        <f t="shared" si="66"/>
        <v>0.73060040492176292</v>
      </c>
      <c r="V149" s="111">
        <f t="shared" si="66"/>
        <v>0.74909454184178181</v>
      </c>
      <c r="W149" s="111">
        <f t="shared" ref="W149:Y149" si="67">IF(W130=0,"",W130/W111)</f>
        <v>0.76619015822456438</v>
      </c>
      <c r="X149" s="111">
        <f t="shared" si="67"/>
        <v>0.78088879621096685</v>
      </c>
      <c r="Y149" s="111">
        <f t="shared" si="67"/>
        <v>0.7855687371019634</v>
      </c>
      <c r="DA149" s="63" t="s">
        <v>1941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1942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>
        <f t="shared" si="71"/>
        <v>0.78198657994233001</v>
      </c>
      <c r="E151" s="124">
        <f t="shared" si="71"/>
        <v>0.78250332072939066</v>
      </c>
      <c r="F151" s="124">
        <f t="shared" si="71"/>
        <v>0.78297854626357022</v>
      </c>
      <c r="G151" s="124">
        <f t="shared" si="71"/>
        <v>0.78363778891776914</v>
      </c>
      <c r="H151" s="124">
        <f t="shared" si="71"/>
        <v>0.78420323605172737</v>
      </c>
      <c r="I151" s="124">
        <f t="shared" si="71"/>
        <v>0.78498023870679146</v>
      </c>
      <c r="J151" s="124">
        <f t="shared" si="71"/>
        <v>0.78575448186864105</v>
      </c>
      <c r="K151" s="124">
        <f t="shared" si="71"/>
        <v>0.78691815561562384</v>
      </c>
      <c r="L151" s="124">
        <f t="shared" si="71"/>
        <v>0.78884436102353483</v>
      </c>
      <c r="M151" s="124">
        <f t="shared" si="71"/>
        <v>0.79067913523198141</v>
      </c>
      <c r="N151" s="124">
        <f t="shared" si="71"/>
        <v>0.79311322871138468</v>
      </c>
      <c r="O151" s="124">
        <f t="shared" si="71"/>
        <v>0.7961886517767256</v>
      </c>
      <c r="P151" s="124">
        <f t="shared" si="71"/>
        <v>0.80022764983439887</v>
      </c>
      <c r="Q151" s="124">
        <f t="shared" si="71"/>
        <v>0.80218048693286248</v>
      </c>
      <c r="R151" s="124">
        <f t="shared" ref="R151:V151" si="72">IF(R132=0,"",R132/R113)</f>
        <v>0.80567017071898972</v>
      </c>
      <c r="S151" s="124">
        <f t="shared" si="72"/>
        <v>0.81202453903583915</v>
      </c>
      <c r="T151" s="124">
        <f t="shared" si="72"/>
        <v>0.82528575244742763</v>
      </c>
      <c r="U151" s="124">
        <f t="shared" si="72"/>
        <v>0.83914755198888247</v>
      </c>
      <c r="V151" s="124">
        <f t="shared" si="72"/>
        <v>0.8542727771116071</v>
      </c>
      <c r="W151" s="124">
        <f t="shared" ref="W151:Y151" si="73">IF(W132=0,"",W132/W113)</f>
        <v>0.86683662966236708</v>
      </c>
      <c r="X151" s="124">
        <f t="shared" si="73"/>
        <v>0.87721946490156211</v>
      </c>
      <c r="Y151" s="124">
        <f t="shared" si="73"/>
        <v>0.88285750509335936</v>
      </c>
      <c r="DA151" s="130" t="s">
        <v>1943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:Y152" si="76">IF(W133=0,"",W133/W114)</f>
        <v/>
      </c>
      <c r="X152" s="111" t="str">
        <f t="shared" si="76"/>
        <v/>
      </c>
      <c r="Y152" s="111" t="str">
        <f t="shared" si="76"/>
        <v/>
      </c>
      <c r="DA152" s="63" t="s">
        <v>1944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>
        <f t="shared" si="77"/>
        <v>0.78198657994233001</v>
      </c>
      <c r="E153" s="45">
        <f t="shared" si="77"/>
        <v>0.78250332072939066</v>
      </c>
      <c r="F153" s="45">
        <f t="shared" si="77"/>
        <v>0.78297854626357022</v>
      </c>
      <c r="G153" s="45">
        <f t="shared" si="77"/>
        <v>0.78363778891776914</v>
      </c>
      <c r="H153" s="45">
        <f t="shared" si="77"/>
        <v>0.78420323605172737</v>
      </c>
      <c r="I153" s="45">
        <f t="shared" si="77"/>
        <v>0.78498023870679146</v>
      </c>
      <c r="J153" s="45">
        <f t="shared" si="77"/>
        <v>0.78575448186864105</v>
      </c>
      <c r="K153" s="45">
        <f t="shared" si="77"/>
        <v>0.78691815561562384</v>
      </c>
      <c r="L153" s="45">
        <f t="shared" si="77"/>
        <v>0.78884436102353483</v>
      </c>
      <c r="M153" s="45">
        <f t="shared" si="77"/>
        <v>0.79067913523198141</v>
      </c>
      <c r="N153" s="45">
        <f t="shared" si="77"/>
        <v>0.79311322871138468</v>
      </c>
      <c r="O153" s="45">
        <f t="shared" si="77"/>
        <v>0.7961886517767256</v>
      </c>
      <c r="P153" s="45">
        <f t="shared" si="77"/>
        <v>0.80022764983439887</v>
      </c>
      <c r="Q153" s="45">
        <f t="shared" si="77"/>
        <v>0.80218048693286248</v>
      </c>
      <c r="R153" s="45">
        <f t="shared" ref="R153:V153" si="78">IF(R134=0,"",R134/R115)</f>
        <v>0.80567017071898972</v>
      </c>
      <c r="S153" s="45">
        <f t="shared" si="78"/>
        <v>0.81202453903583915</v>
      </c>
      <c r="T153" s="45">
        <f t="shared" si="78"/>
        <v>0.82528575244742763</v>
      </c>
      <c r="U153" s="45">
        <f t="shared" si="78"/>
        <v>0.83914755198888247</v>
      </c>
      <c r="V153" s="45">
        <f t="shared" si="78"/>
        <v>0.8542727771116071</v>
      </c>
      <c r="W153" s="45">
        <f t="shared" ref="W153:Y153" si="79">IF(W134=0,"",W134/W115)</f>
        <v>0.86683662966236708</v>
      </c>
      <c r="X153" s="45">
        <f t="shared" si="79"/>
        <v>0.87721946490156211</v>
      </c>
      <c r="Y153" s="45">
        <f t="shared" si="79"/>
        <v>0.88285750509335936</v>
      </c>
      <c r="DA153" s="60" t="s">
        <v>1945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2.4137846611688749</v>
      </c>
      <c r="E155" s="117">
        <f t="shared" si="80"/>
        <v>4.8125792551075017</v>
      </c>
      <c r="F155" s="117">
        <f t="shared" si="80"/>
        <v>4.7456083784551897</v>
      </c>
      <c r="G155" s="117">
        <f t="shared" si="80"/>
        <v>7.8730947405686571</v>
      </c>
      <c r="H155" s="117">
        <f t="shared" si="80"/>
        <v>7.9418870729067361</v>
      </c>
      <c r="I155" s="117">
        <f t="shared" si="80"/>
        <v>9.2774575287651597</v>
      </c>
      <c r="J155" s="117">
        <f t="shared" si="80"/>
        <v>8.9726109037600228</v>
      </c>
      <c r="K155" s="117">
        <f t="shared" si="80"/>
        <v>8.9175946897400227</v>
      </c>
      <c r="L155" s="117">
        <f t="shared" si="80"/>
        <v>10.408954079897361</v>
      </c>
      <c r="M155" s="117">
        <f t="shared" si="80"/>
        <v>9.4502823571763077</v>
      </c>
      <c r="N155" s="117">
        <f t="shared" si="80"/>
        <v>9.5011054272187039</v>
      </c>
      <c r="O155" s="117">
        <f t="shared" si="80"/>
        <v>9.2105194962816892</v>
      </c>
      <c r="P155" s="117">
        <f t="shared" si="80"/>
        <v>13.051896494320037</v>
      </c>
      <c r="Q155" s="117">
        <f t="shared" si="80"/>
        <v>7.9451365593548564</v>
      </c>
      <c r="R155" s="117">
        <f t="shared" ref="R155:V155" si="81">R156+R159+R161+R170</f>
        <v>8.5908246423656429</v>
      </c>
      <c r="S155" s="117">
        <f t="shared" si="81"/>
        <v>8.3496385583503852</v>
      </c>
      <c r="T155" s="117">
        <f t="shared" si="81"/>
        <v>7.9528527539497729</v>
      </c>
      <c r="U155" s="117">
        <f t="shared" si="81"/>
        <v>7.952545316166054</v>
      </c>
      <c r="V155" s="117">
        <f t="shared" si="81"/>
        <v>7.9522313483945259</v>
      </c>
      <c r="W155" s="117">
        <f t="shared" ref="W155:Y155" si="82">W156+W159+W161+W170</f>
        <v>7.4431466613523263</v>
      </c>
      <c r="X155" s="117">
        <f t="shared" si="82"/>
        <v>6.8244867402136293</v>
      </c>
      <c r="Y155" s="117">
        <f t="shared" si="82"/>
        <v>6.2483821910448363</v>
      </c>
      <c r="DA155" s="129" t="s">
        <v>2096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2.4130827769466374</v>
      </c>
      <c r="E156" s="122">
        <f t="shared" si="83"/>
        <v>4.8112136557801275</v>
      </c>
      <c r="F156" s="122">
        <f t="shared" si="83"/>
        <v>4.7443117340228547</v>
      </c>
      <c r="G156" s="122">
        <f t="shared" si="83"/>
        <v>7.8712078094658464</v>
      </c>
      <c r="H156" s="122">
        <f t="shared" si="83"/>
        <v>7.9401536735072993</v>
      </c>
      <c r="I156" s="122">
        <f t="shared" si="83"/>
        <v>9.2753230121470143</v>
      </c>
      <c r="J156" s="122">
        <f t="shared" si="83"/>
        <v>8.9708775898968369</v>
      </c>
      <c r="K156" s="122">
        <f t="shared" si="83"/>
        <v>8.9160694465846841</v>
      </c>
      <c r="L156" s="122">
        <f t="shared" si="83"/>
        <v>10.408219706830861</v>
      </c>
      <c r="M156" s="122">
        <f t="shared" si="83"/>
        <v>9.449756543367176</v>
      </c>
      <c r="N156" s="122">
        <f t="shared" si="83"/>
        <v>9.50064093510227</v>
      </c>
      <c r="O156" s="122">
        <f t="shared" si="83"/>
        <v>9.2097799995612526</v>
      </c>
      <c r="P156" s="122">
        <f t="shared" si="83"/>
        <v>13.050880992806517</v>
      </c>
      <c r="Q156" s="122">
        <f t="shared" si="83"/>
        <v>7.9444033542941135</v>
      </c>
      <c r="R156" s="122">
        <f t="shared" ref="R156:V156" si="84">SUM(R157:R158)</f>
        <v>8.589972799739531</v>
      </c>
      <c r="S156" s="122">
        <f t="shared" si="84"/>
        <v>8.3487416934844081</v>
      </c>
      <c r="T156" s="122">
        <f t="shared" si="84"/>
        <v>7.9519629599999977</v>
      </c>
      <c r="U156" s="122">
        <f t="shared" si="84"/>
        <v>7.9519629599999977</v>
      </c>
      <c r="V156" s="122">
        <f t="shared" si="84"/>
        <v>7.9519629599999995</v>
      </c>
      <c r="W156" s="122">
        <f t="shared" ref="W156:Y156" si="85">SUM(W157:W158)</f>
        <v>7.4431466613523263</v>
      </c>
      <c r="X156" s="122">
        <f t="shared" si="85"/>
        <v>6.8244867402136293</v>
      </c>
      <c r="Y156" s="122">
        <f t="shared" si="85"/>
        <v>6.2483821910448363</v>
      </c>
      <c r="DA156" s="130" t="s">
        <v>2097</v>
      </c>
    </row>
    <row r="157" spans="1:105" ht="12" customHeight="1" x14ac:dyDescent="0.25">
      <c r="A157" s="97" t="s">
        <v>74</v>
      </c>
      <c r="B157" s="98">
        <v>0</v>
      </c>
      <c r="C157" s="98">
        <v>0</v>
      </c>
      <c r="D157" s="98">
        <v>2.4130827769466374</v>
      </c>
      <c r="E157" s="98">
        <v>4.8112136557801275</v>
      </c>
      <c r="F157" s="98">
        <v>4.7443117340228547</v>
      </c>
      <c r="G157" s="98">
        <v>7.8712078094658464</v>
      </c>
      <c r="H157" s="98">
        <v>7.9401536735072993</v>
      </c>
      <c r="I157" s="98">
        <v>9.2753230121470143</v>
      </c>
      <c r="J157" s="98">
        <v>8.9708775898968369</v>
      </c>
      <c r="K157" s="98">
        <v>8.9160694465846841</v>
      </c>
      <c r="L157" s="98">
        <v>10.408219706830861</v>
      </c>
      <c r="M157" s="98">
        <v>9.449756543367176</v>
      </c>
      <c r="N157" s="98">
        <v>9.50064093510227</v>
      </c>
      <c r="O157" s="98">
        <v>9.2097799995612526</v>
      </c>
      <c r="P157" s="98">
        <v>13.050880992806517</v>
      </c>
      <c r="Q157" s="98">
        <v>7.9444033542941135</v>
      </c>
      <c r="R157" s="98">
        <v>8.589972799739531</v>
      </c>
      <c r="S157" s="98">
        <v>8.3487416934844081</v>
      </c>
      <c r="T157" s="98">
        <v>7.9519629599999977</v>
      </c>
      <c r="U157" s="98">
        <v>7.9519629599999977</v>
      </c>
      <c r="V157" s="98">
        <v>7.9519629599999995</v>
      </c>
      <c r="W157" s="98">
        <v>7.4431466613523263</v>
      </c>
      <c r="X157" s="98">
        <v>6.8244867402136293</v>
      </c>
      <c r="Y157" s="98">
        <v>6.2483821910448363</v>
      </c>
      <c r="DA157" s="63" t="s">
        <v>2098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2099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2100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2101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7.0188422223727031E-4</v>
      </c>
      <c r="E161" s="122">
        <v>1.3655993273740767E-3</v>
      </c>
      <c r="F161" s="122">
        <v>1.2966444323347338E-3</v>
      </c>
      <c r="G161" s="122">
        <v>1.8869311028107106E-3</v>
      </c>
      <c r="H161" s="122">
        <v>1.7333993994368081E-3</v>
      </c>
      <c r="I161" s="122">
        <v>2.1345166181456965E-3</v>
      </c>
      <c r="J161" s="122">
        <v>1.7333138631857212E-3</v>
      </c>
      <c r="K161" s="122">
        <v>1.5252431553388105E-3</v>
      </c>
      <c r="L161" s="122">
        <v>7.3437306649952949E-4</v>
      </c>
      <c r="M161" s="122">
        <v>5.2581380913101791E-4</v>
      </c>
      <c r="N161" s="122">
        <v>4.644921164338156E-4</v>
      </c>
      <c r="O161" s="122">
        <v>7.3949672043730093E-4</v>
      </c>
      <c r="P161" s="122">
        <v>1.0155015135197376E-3</v>
      </c>
      <c r="Q161" s="122">
        <v>7.3320506074280793E-4</v>
      </c>
      <c r="R161" s="122">
        <v>8.5184262611198095E-4</v>
      </c>
      <c r="S161" s="122">
        <v>8.9686486597710788E-4</v>
      </c>
      <c r="T161" s="122">
        <v>8.8979394977481332E-4</v>
      </c>
      <c r="U161" s="122">
        <v>5.8235616605610194E-4</v>
      </c>
      <c r="V161" s="122">
        <v>2.6838839452661878E-4</v>
      </c>
      <c r="W161" s="122">
        <v>0</v>
      </c>
      <c r="X161" s="122">
        <v>0</v>
      </c>
      <c r="Y161" s="122">
        <v>0</v>
      </c>
      <c r="DA161" s="130" t="s">
        <v>2102</v>
      </c>
    </row>
    <row r="162" spans="1:105" ht="12" customHeight="1" x14ac:dyDescent="0.25">
      <c r="A162" s="97" t="s">
        <v>141</v>
      </c>
      <c r="B162" s="98">
        <v>0</v>
      </c>
      <c r="C162" s="98">
        <v>0</v>
      </c>
      <c r="D162" s="98">
        <v>7.0188422223727031E-4</v>
      </c>
      <c r="E162" s="98">
        <v>1.3655993273740767E-3</v>
      </c>
      <c r="F162" s="98">
        <v>1.2966444323347338E-3</v>
      </c>
      <c r="G162" s="98">
        <v>1.8869311028107106E-3</v>
      </c>
      <c r="H162" s="98">
        <v>1.7333993994368081E-3</v>
      </c>
      <c r="I162" s="98">
        <v>2.1345166181456965E-3</v>
      </c>
      <c r="J162" s="98">
        <v>1.7333138631857212E-3</v>
      </c>
      <c r="K162" s="98">
        <v>1.5252431553388105E-3</v>
      </c>
      <c r="L162" s="98">
        <v>7.3437306649952949E-4</v>
      </c>
      <c r="M162" s="98">
        <v>5.2581380913101791E-4</v>
      </c>
      <c r="N162" s="98">
        <v>4.644921164338156E-4</v>
      </c>
      <c r="O162" s="98">
        <v>7.3949672043730093E-4</v>
      </c>
      <c r="P162" s="98">
        <v>1.0155015135197376E-3</v>
      </c>
      <c r="Q162" s="98">
        <v>7.3320506074280793E-4</v>
      </c>
      <c r="R162" s="98">
        <v>8.5184262611198095E-4</v>
      </c>
      <c r="S162" s="98">
        <v>8.9686486597710788E-4</v>
      </c>
      <c r="T162" s="98">
        <v>8.8979394977481332E-4</v>
      </c>
      <c r="U162" s="98">
        <v>5.8235616605610194E-4</v>
      </c>
      <c r="V162" s="98">
        <v>2.6838839452661878E-4</v>
      </c>
      <c r="W162" s="98">
        <v>0</v>
      </c>
      <c r="X162" s="98">
        <v>0</v>
      </c>
      <c r="Y162" s="98">
        <v>0</v>
      </c>
      <c r="DA162" s="63" t="s">
        <v>2103</v>
      </c>
    </row>
    <row r="163" spans="1:105" ht="12" customHeight="1" x14ac:dyDescent="0.25">
      <c r="A163" s="97" t="s">
        <v>140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2104</v>
      </c>
    </row>
    <row r="164" spans="1:105" ht="12" customHeight="1" x14ac:dyDescent="0.25">
      <c r="A164" s="100" t="s">
        <v>50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2105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2106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2107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2108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2109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2110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X170" s="122">
        <v>0</v>
      </c>
      <c r="Y170" s="122">
        <v>0</v>
      </c>
      <c r="DA170" s="130" t="s">
        <v>2111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2112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2113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22770.962879466926</v>
      </c>
      <c r="E174" s="117">
        <f t="shared" si="87"/>
        <v>26662.712707773484</v>
      </c>
      <c r="F174" s="117">
        <f t="shared" si="87"/>
        <v>20607.135601568083</v>
      </c>
      <c r="G174" s="117">
        <f t="shared" si="87"/>
        <v>26710.829662407439</v>
      </c>
      <c r="H174" s="117">
        <f t="shared" si="87"/>
        <v>24063.403960279178</v>
      </c>
      <c r="I174" s="117">
        <f t="shared" si="87"/>
        <v>25182.179787777539</v>
      </c>
      <c r="J174" s="117">
        <f t="shared" si="87"/>
        <v>23797.948987245538</v>
      </c>
      <c r="K174" s="117">
        <f t="shared" si="87"/>
        <v>24016.643388256878</v>
      </c>
      <c r="L174" s="117">
        <f t="shared" si="87"/>
        <v>28857.91561976909</v>
      </c>
      <c r="M174" s="117">
        <f t="shared" si="87"/>
        <v>26927.157726403791</v>
      </c>
      <c r="N174" s="117">
        <f t="shared" si="87"/>
        <v>26015.72968072884</v>
      </c>
      <c r="O174" s="117">
        <f t="shared" si="87"/>
        <v>24048.26405622021</v>
      </c>
      <c r="P174" s="117">
        <f t="shared" si="87"/>
        <v>30419.636075787363</v>
      </c>
      <c r="Q174" s="117">
        <f t="shared" si="87"/>
        <v>21166.536001700861</v>
      </c>
      <c r="R174" s="117">
        <f t="shared" ref="R174:V174" si="88">R175+R178+R180+R189</f>
        <v>23822.975826764334</v>
      </c>
      <c r="S174" s="117">
        <f t="shared" si="88"/>
        <v>23996.741239457449</v>
      </c>
      <c r="T174" s="117">
        <f t="shared" si="88"/>
        <v>22252.097169460241</v>
      </c>
      <c r="U174" s="117">
        <f t="shared" si="88"/>
        <v>21575.194965602361</v>
      </c>
      <c r="V174" s="117">
        <f t="shared" si="88"/>
        <v>21202.281795937146</v>
      </c>
      <c r="W174" s="117">
        <f t="shared" ref="W174:Y174" si="89">W175+W178+W180+W189</f>
        <v>20655.794640168111</v>
      </c>
      <c r="X174" s="117">
        <f t="shared" si="89"/>
        <v>19499.52948459137</v>
      </c>
      <c r="Y174" s="117">
        <f t="shared" si="89"/>
        <v>18382.408478845413</v>
      </c>
      <c r="DA174" s="129" t="s">
        <v>2264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21466.971637231476</v>
      </c>
      <c r="E175" s="122">
        <f t="shared" si="90"/>
        <v>25340.497899738682</v>
      </c>
      <c r="F175" s="122">
        <f t="shared" si="90"/>
        <v>19264.151703541509</v>
      </c>
      <c r="G175" s="122">
        <f t="shared" si="90"/>
        <v>25313.486048041297</v>
      </c>
      <c r="H175" s="122">
        <f t="shared" si="90"/>
        <v>22635.006809880084</v>
      </c>
      <c r="I175" s="122">
        <f t="shared" si="90"/>
        <v>23772.267918178593</v>
      </c>
      <c r="J175" s="122">
        <f t="shared" si="90"/>
        <v>22483.579443270082</v>
      </c>
      <c r="K175" s="122">
        <f t="shared" si="90"/>
        <v>22621.707572606396</v>
      </c>
      <c r="L175" s="122">
        <f t="shared" si="90"/>
        <v>27454.609049355917</v>
      </c>
      <c r="M175" s="122">
        <f t="shared" si="90"/>
        <v>25481.686279757076</v>
      </c>
      <c r="N175" s="122">
        <f t="shared" si="90"/>
        <v>24577.302955538518</v>
      </c>
      <c r="O175" s="122">
        <f t="shared" si="90"/>
        <v>22489.589032657746</v>
      </c>
      <c r="P175" s="122">
        <f t="shared" si="90"/>
        <v>28877.374209070207</v>
      </c>
      <c r="Q175" s="122">
        <f t="shared" si="90"/>
        <v>19497.318720109542</v>
      </c>
      <c r="R175" s="122">
        <f t="shared" ref="R175:V175" si="91">SUM(R176:R177)</f>
        <v>22043.417692043611</v>
      </c>
      <c r="S175" s="122">
        <f t="shared" si="91"/>
        <v>22315.458550884094</v>
      </c>
      <c r="T175" s="122">
        <f t="shared" si="91"/>
        <v>20501.268109552617</v>
      </c>
      <c r="U175" s="122">
        <f t="shared" si="91"/>
        <v>19876.655074424005</v>
      </c>
      <c r="V175" s="122">
        <f t="shared" si="91"/>
        <v>19585.97440127172</v>
      </c>
      <c r="W175" s="122">
        <f t="shared" ref="W175:Y175" si="92">SUM(W176:W177)</f>
        <v>18944.670662645905</v>
      </c>
      <c r="X175" s="122">
        <f t="shared" si="92"/>
        <v>17863.116956310398</v>
      </c>
      <c r="Y175" s="122">
        <f t="shared" si="92"/>
        <v>16700.738640532476</v>
      </c>
      <c r="DA175" s="130" t="s">
        <v>2265</v>
      </c>
    </row>
    <row r="176" spans="1:105" ht="12" customHeight="1" x14ac:dyDescent="0.25">
      <c r="A176" s="97" t="s">
        <v>74</v>
      </c>
      <c r="B176" s="98">
        <v>0</v>
      </c>
      <c r="C176" s="98">
        <v>0</v>
      </c>
      <c r="D176" s="98">
        <v>21203.259768072912</v>
      </c>
      <c r="E176" s="98">
        <v>25035.278119025708</v>
      </c>
      <c r="F176" s="98">
        <v>19038.587742711414</v>
      </c>
      <c r="G176" s="98">
        <v>25018.412281697299</v>
      </c>
      <c r="H176" s="98">
        <v>22377.729420010066</v>
      </c>
      <c r="I176" s="98">
        <v>23507.008499501218</v>
      </c>
      <c r="J176" s="98">
        <v>22236.176325634358</v>
      </c>
      <c r="K176" s="98">
        <v>22377.522035976941</v>
      </c>
      <c r="L176" s="98">
        <v>27159.983924673816</v>
      </c>
      <c r="M176" s="98">
        <v>25211.855862820423</v>
      </c>
      <c r="N176" s="98">
        <v>24316.025931681874</v>
      </c>
      <c r="O176" s="98">
        <v>22251.998570912194</v>
      </c>
      <c r="P176" s="98">
        <v>28569.056561526755</v>
      </c>
      <c r="Q176" s="98">
        <v>19289.973099075287</v>
      </c>
      <c r="R176" s="98">
        <v>21807.748776526911</v>
      </c>
      <c r="S176" s="98">
        <v>22073.689361533765</v>
      </c>
      <c r="T176" s="98">
        <v>20269.832078749267</v>
      </c>
      <c r="U176" s="98">
        <v>19644.219977553301</v>
      </c>
      <c r="V176" s="98">
        <v>19351.022664455497</v>
      </c>
      <c r="W176" s="98">
        <v>18712.791144607741</v>
      </c>
      <c r="X176" s="98">
        <v>17641.01163110547</v>
      </c>
      <c r="Y176" s="98">
        <v>16490.722348283118</v>
      </c>
      <c r="DA176" s="63" t="s">
        <v>2266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263.7118691585631</v>
      </c>
      <c r="E177" s="98">
        <v>305.2197807129748</v>
      </c>
      <c r="F177" s="98">
        <v>225.56396083009412</v>
      </c>
      <c r="G177" s="98">
        <v>295.07376634399947</v>
      </c>
      <c r="H177" s="98">
        <v>257.27738987001834</v>
      </c>
      <c r="I177" s="98">
        <v>265.25941867737555</v>
      </c>
      <c r="J177" s="98">
        <v>247.40311763572257</v>
      </c>
      <c r="K177" s="98">
        <v>244.18553662945641</v>
      </c>
      <c r="L177" s="98">
        <v>294.6251246821023</v>
      </c>
      <c r="M177" s="98">
        <v>269.8304169366516</v>
      </c>
      <c r="N177" s="98">
        <v>261.27702385664338</v>
      </c>
      <c r="O177" s="98">
        <v>237.59046174555274</v>
      </c>
      <c r="P177" s="98">
        <v>308.31764754345363</v>
      </c>
      <c r="Q177" s="98">
        <v>207.34562103425498</v>
      </c>
      <c r="R177" s="98">
        <v>235.66891551670207</v>
      </c>
      <c r="S177" s="98">
        <v>241.76918935032933</v>
      </c>
      <c r="T177" s="98">
        <v>231.43603080334995</v>
      </c>
      <c r="U177" s="98">
        <v>232.43509687070323</v>
      </c>
      <c r="V177" s="98">
        <v>234.95173681622475</v>
      </c>
      <c r="W177" s="98">
        <v>231.87951803816563</v>
      </c>
      <c r="X177" s="98">
        <v>222.10532520492944</v>
      </c>
      <c r="Y177" s="98">
        <v>210.01629224935769</v>
      </c>
      <c r="DA177" s="63" t="s">
        <v>2267</v>
      </c>
    </row>
    <row r="178" spans="1:105" ht="12" customHeight="1" x14ac:dyDescent="0.25">
      <c r="A178" s="121" t="s">
        <v>92</v>
      </c>
      <c r="B178" s="122">
        <f t="shared" ref="B178:Y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0.14607593524244264</v>
      </c>
      <c r="F178" s="122">
        <f t="shared" si="93"/>
        <v>0.3385697602540757</v>
      </c>
      <c r="G178" s="122">
        <f t="shared" si="93"/>
        <v>0.53705238949575951</v>
      </c>
      <c r="H178" s="122">
        <f t="shared" si="93"/>
        <v>0.72119663886067209</v>
      </c>
      <c r="I178" s="122">
        <f t="shared" si="93"/>
        <v>0.73532639619717832</v>
      </c>
      <c r="J178" s="122">
        <f t="shared" si="93"/>
        <v>0.76555274000875839</v>
      </c>
      <c r="K178" s="122">
        <f t="shared" si="93"/>
        <v>0.80009233807507096</v>
      </c>
      <c r="L178" s="122">
        <f t="shared" si="93"/>
        <v>0.80830474066294411</v>
      </c>
      <c r="M178" s="122">
        <f t="shared" si="93"/>
        <v>0.60401718084522638</v>
      </c>
      <c r="N178" s="122">
        <f t="shared" si="93"/>
        <v>0.39084473086024274</v>
      </c>
      <c r="O178" s="122">
        <f t="shared" si="93"/>
        <v>0.24592729229424601</v>
      </c>
      <c r="P178" s="122">
        <f t="shared" si="93"/>
        <v>0.41382868486878116</v>
      </c>
      <c r="Q178" s="122">
        <f t="shared" si="93"/>
        <v>0.6095244400992339</v>
      </c>
      <c r="R178" s="122">
        <f t="shared" si="93"/>
        <v>0.7738836602693917</v>
      </c>
      <c r="S178" s="122">
        <f t="shared" si="93"/>
        <v>0.90312055941954228</v>
      </c>
      <c r="T178" s="122">
        <f t="shared" si="93"/>
        <v>1.058553877490003</v>
      </c>
      <c r="U178" s="122">
        <f t="shared" si="93"/>
        <v>1.115110839851065</v>
      </c>
      <c r="V178" s="122">
        <f t="shared" si="93"/>
        <v>1.2634252541776096</v>
      </c>
      <c r="W178" s="122">
        <f t="shared" si="93"/>
        <v>1.2637745657805002</v>
      </c>
      <c r="X178" s="122">
        <f t="shared" si="93"/>
        <v>1.3373887287624862</v>
      </c>
      <c r="Y178" s="122">
        <f t="shared" si="93"/>
        <v>1.4309685793835865</v>
      </c>
      <c r="DA178" s="130" t="s">
        <v>2268</v>
      </c>
    </row>
    <row r="179" spans="1:105" ht="12" customHeight="1" x14ac:dyDescent="0.25">
      <c r="A179" s="97" t="s">
        <v>53</v>
      </c>
      <c r="B179" s="98">
        <f>RES_hhdet_fech!B29</f>
        <v>0</v>
      </c>
      <c r="C179" s="98">
        <f>RES_hhdet_fech!C29</f>
        <v>0</v>
      </c>
      <c r="D179" s="98">
        <f>RES_hhdet_fech!D29</f>
        <v>0</v>
      </c>
      <c r="E179" s="98">
        <f>RES_hhdet_fech!E29</f>
        <v>0.14607593524244264</v>
      </c>
      <c r="F179" s="98">
        <f>RES_hhdet_fech!F29</f>
        <v>0.3385697602540757</v>
      </c>
      <c r="G179" s="98">
        <f>RES_hhdet_fech!G29</f>
        <v>0.53705238949575951</v>
      </c>
      <c r="H179" s="98">
        <f>RES_hhdet_fech!H29</f>
        <v>0.72119663886067209</v>
      </c>
      <c r="I179" s="98">
        <f>RES_hhdet_fech!I29</f>
        <v>0.73532639619717832</v>
      </c>
      <c r="J179" s="98">
        <f>RES_hhdet_fech!J29</f>
        <v>0.76555274000875839</v>
      </c>
      <c r="K179" s="98">
        <f>RES_hhdet_fech!K29</f>
        <v>0.80009233807507096</v>
      </c>
      <c r="L179" s="98">
        <f>RES_hhdet_fech!L29</f>
        <v>0.80830474066294411</v>
      </c>
      <c r="M179" s="98">
        <f>RES_hhdet_fech!M29</f>
        <v>0.60401718084522638</v>
      </c>
      <c r="N179" s="98">
        <f>RES_hhdet_fech!N29</f>
        <v>0.39084473086024274</v>
      </c>
      <c r="O179" s="98">
        <f>RES_hhdet_fech!O29</f>
        <v>0.24592729229424601</v>
      </c>
      <c r="P179" s="98">
        <f>RES_hhdet_fech!P29</f>
        <v>0.41382868486878116</v>
      </c>
      <c r="Q179" s="98">
        <f>RES_hhdet_fech!Q29</f>
        <v>0.6095244400992339</v>
      </c>
      <c r="R179" s="98">
        <f>RES_hhdet_fech!R29</f>
        <v>0.7738836602693917</v>
      </c>
      <c r="S179" s="98">
        <f>RES_hhdet_fech!S29</f>
        <v>0.90312055941954228</v>
      </c>
      <c r="T179" s="98">
        <f>RES_hhdet_fech!T29</f>
        <v>1.058553877490003</v>
      </c>
      <c r="U179" s="98">
        <f>RES_hhdet_fech!U29</f>
        <v>1.115110839851065</v>
      </c>
      <c r="V179" s="98">
        <f>RES_hhdet_fech!V29</f>
        <v>1.2634252541776096</v>
      </c>
      <c r="W179" s="98">
        <f>RES_hhdet_fech!W29</f>
        <v>1.2637745657805002</v>
      </c>
      <c r="X179" s="98">
        <f>RES_hhdet_fech!X29</f>
        <v>1.3373887287624862</v>
      </c>
      <c r="Y179" s="98">
        <f>RES_hhdet_fech!Y29</f>
        <v>1.4309685793835865</v>
      </c>
      <c r="DA179" s="63" t="s">
        <v>2269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1144.4666442943096</v>
      </c>
      <c r="E180" s="122">
        <v>1156.4798303761972</v>
      </c>
      <c r="F180" s="122">
        <v>1169.6184220772971</v>
      </c>
      <c r="G180" s="122">
        <v>1215.5737192864722</v>
      </c>
      <c r="H180" s="122">
        <v>1241.2433788668047</v>
      </c>
      <c r="I180" s="122">
        <v>1223.8512171062735</v>
      </c>
      <c r="J180" s="122">
        <v>1136.7825425428059</v>
      </c>
      <c r="K180" s="122">
        <v>1199.3687418341017</v>
      </c>
      <c r="L180" s="122">
        <v>1193.2501595988015</v>
      </c>
      <c r="M180" s="122">
        <v>1234.7292243448146</v>
      </c>
      <c r="N180" s="122">
        <v>1223.3006097584905</v>
      </c>
      <c r="O180" s="122">
        <v>1323.0760104256701</v>
      </c>
      <c r="P180" s="122">
        <v>1308.1182273016002</v>
      </c>
      <c r="Q180" s="122">
        <v>1415.6843842031972</v>
      </c>
      <c r="R180" s="122">
        <v>1526.7246558907864</v>
      </c>
      <c r="S180" s="122">
        <v>1409.3631192040541</v>
      </c>
      <c r="T180" s="122">
        <v>1467.7562142951035</v>
      </c>
      <c r="U180" s="122">
        <v>1419.0148477230953</v>
      </c>
      <c r="V180" s="122">
        <v>1338.7027800259364</v>
      </c>
      <c r="W180" s="122">
        <v>1435.7824046847229</v>
      </c>
      <c r="X180" s="122">
        <v>1372.6201619845065</v>
      </c>
      <c r="Y180" s="122">
        <v>1416.2319346245313</v>
      </c>
      <c r="DA180" s="130" t="s">
        <v>2270</v>
      </c>
    </row>
    <row r="181" spans="1:105" ht="12" customHeight="1" x14ac:dyDescent="0.25">
      <c r="A181" s="97" t="s">
        <v>141</v>
      </c>
      <c r="B181" s="98">
        <v>0</v>
      </c>
      <c r="C181" s="98">
        <v>0</v>
      </c>
      <c r="D181" s="98">
        <v>1029.9410433721757</v>
      </c>
      <c r="E181" s="98">
        <v>1202.3237606744819</v>
      </c>
      <c r="F181" s="98">
        <v>951.34445055961567</v>
      </c>
      <c r="G181" s="98">
        <v>1186.6595620523672</v>
      </c>
      <c r="H181" s="98">
        <v>1090.1060293794228</v>
      </c>
      <c r="I181" s="98">
        <v>1174.5667250757706</v>
      </c>
      <c r="J181" s="98">
        <v>1090.0522370548895</v>
      </c>
      <c r="K181" s="98">
        <v>1119.0667043338105</v>
      </c>
      <c r="L181" s="98">
        <v>1077.6149945699499</v>
      </c>
      <c r="M181" s="98">
        <v>1157.3644328469315</v>
      </c>
      <c r="N181" s="98">
        <v>1022.3897614760864</v>
      </c>
      <c r="O181" s="98">
        <v>1085.1334161491177</v>
      </c>
      <c r="P181" s="98">
        <v>1490.141329928593</v>
      </c>
      <c r="Q181" s="98">
        <v>1075.9010693531841</v>
      </c>
      <c r="R181" s="98">
        <v>1249.9891795973188</v>
      </c>
      <c r="S181" s="98">
        <v>1316.0545664980743</v>
      </c>
      <c r="T181" s="98">
        <v>1305.678742992917</v>
      </c>
      <c r="U181" s="98">
        <v>1281.8193477198931</v>
      </c>
      <c r="V181" s="98">
        <v>1181.4949574160007</v>
      </c>
      <c r="W181" s="98">
        <v>0</v>
      </c>
      <c r="X181" s="98">
        <v>0</v>
      </c>
      <c r="Y181" s="98">
        <v>0</v>
      </c>
      <c r="DA181" s="63" t="s">
        <v>2271</v>
      </c>
    </row>
    <row r="182" spans="1:105" ht="12" customHeight="1" x14ac:dyDescent="0.25">
      <c r="A182" s="97" t="s">
        <v>140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2272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2273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2274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1161.0870882895042</v>
      </c>
      <c r="E185" s="101">
        <v>1171.5532420709746</v>
      </c>
      <c r="F185" s="101">
        <v>1185.2741420637617</v>
      </c>
      <c r="G185" s="101">
        <v>1233.4694342960465</v>
      </c>
      <c r="H185" s="101">
        <v>1259.0216425791671</v>
      </c>
      <c r="I185" s="101">
        <v>1250.4656020166949</v>
      </c>
      <c r="J185" s="101">
        <v>1162.9421357270448</v>
      </c>
      <c r="K185" s="101">
        <v>1225.8876204023204</v>
      </c>
      <c r="L185" s="101">
        <v>1221.3871657458774</v>
      </c>
      <c r="M185" s="101">
        <v>1264.3703919840252</v>
      </c>
      <c r="N185" s="101">
        <v>1251.5801375915569</v>
      </c>
      <c r="O185" s="101">
        <v>1349.8154211370806</v>
      </c>
      <c r="P185" s="101">
        <v>1333.0304409793609</v>
      </c>
      <c r="Q185" s="101">
        <v>1440.6749070682699</v>
      </c>
      <c r="R185" s="101">
        <v>1549.4117788678843</v>
      </c>
      <c r="S185" s="101">
        <v>1429.7133136059856</v>
      </c>
      <c r="T185" s="101">
        <v>1484.3486300092513</v>
      </c>
      <c r="U185" s="101">
        <v>1432.6330247084202</v>
      </c>
      <c r="V185" s="101">
        <v>1350.2210341210634</v>
      </c>
      <c r="W185" s="101">
        <v>1445.9723743642296</v>
      </c>
      <c r="X185" s="101">
        <v>1382.4017069935821</v>
      </c>
      <c r="Y185" s="101">
        <v>1425.4400858916815</v>
      </c>
      <c r="DA185" s="131" t="s">
        <v>2275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1028.8636831754975</v>
      </c>
      <c r="E186" s="104">
        <v>1026.5424680619935</v>
      </c>
      <c r="F186" s="104">
        <v>1040.5883927414961</v>
      </c>
      <c r="G186" s="104">
        <v>1057.5133466517675</v>
      </c>
      <c r="H186" s="104">
        <v>1089.6761736217666</v>
      </c>
      <c r="I186" s="104">
        <v>1076.3358479179371</v>
      </c>
      <c r="J186" s="104">
        <v>999.42182183201476</v>
      </c>
      <c r="K186" s="104">
        <v>1057.2361957249491</v>
      </c>
      <c r="L186" s="104">
        <v>1049.0948109598346</v>
      </c>
      <c r="M186" s="104">
        <v>1084.6880499677029</v>
      </c>
      <c r="N186" s="104">
        <v>1076.3713844255828</v>
      </c>
      <c r="O186" s="104">
        <v>1180.4685649490048</v>
      </c>
      <c r="P186" s="104">
        <v>1168.3079837388889</v>
      </c>
      <c r="Q186" s="104">
        <v>1272.5627532993283</v>
      </c>
      <c r="R186" s="104">
        <v>1389.2400978492308</v>
      </c>
      <c r="S186" s="104">
        <v>1283.8781073542807</v>
      </c>
      <c r="T186" s="104">
        <v>1359.9278677203849</v>
      </c>
      <c r="U186" s="104">
        <v>1325.1623339735686</v>
      </c>
      <c r="V186" s="104">
        <v>1255.4146323716113</v>
      </c>
      <c r="W186" s="104">
        <v>1357.6424886770212</v>
      </c>
      <c r="X186" s="104">
        <v>1298.6933092525996</v>
      </c>
      <c r="Y186" s="104">
        <v>1345.0254455063064</v>
      </c>
      <c r="DA186" s="132" t="s">
        <v>2276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794.42208385387778</v>
      </c>
      <c r="E187" s="98">
        <v>768.14774703693934</v>
      </c>
      <c r="F187" s="98">
        <v>781.86017136211478</v>
      </c>
      <c r="G187" s="98">
        <v>741.99017052265083</v>
      </c>
      <c r="H187" s="98">
        <v>784.98617310552243</v>
      </c>
      <c r="I187" s="98">
        <v>767.11482490851711</v>
      </c>
      <c r="J187" s="98">
        <v>707.33590777402344</v>
      </c>
      <c r="K187" s="98">
        <v>752.47377670194851</v>
      </c>
      <c r="L187" s="98">
        <v>731.62231921900548</v>
      </c>
      <c r="M187" s="98">
        <v>746.17293403158305</v>
      </c>
      <c r="N187" s="98">
        <v>735.21629380973593</v>
      </c>
      <c r="O187" s="98">
        <v>836.30710473869965</v>
      </c>
      <c r="P187" s="98">
        <v>825.34459123121371</v>
      </c>
      <c r="Q187" s="98">
        <v>926.14998505533072</v>
      </c>
      <c r="R187" s="98">
        <v>1045.8272994983813</v>
      </c>
      <c r="S187" s="98">
        <v>943.61499566356702</v>
      </c>
      <c r="T187" s="98">
        <v>1025.6339986234027</v>
      </c>
      <c r="U187" s="98">
        <v>999.25861569138999</v>
      </c>
      <c r="V187" s="98">
        <v>937.00554253900577</v>
      </c>
      <c r="W187" s="98">
        <v>1047.6059579940254</v>
      </c>
      <c r="X187" s="98">
        <v>1002.3023145850824</v>
      </c>
      <c r="Y187" s="98">
        <v>1043.4643805902745</v>
      </c>
      <c r="DA187" s="63" t="s">
        <v>2277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234.44159932161978</v>
      </c>
      <c r="E188" s="98">
        <v>258.39472102505431</v>
      </c>
      <c r="F188" s="98">
        <v>258.72822137938158</v>
      </c>
      <c r="G188" s="98">
        <v>315.52317612911685</v>
      </c>
      <c r="H188" s="98">
        <v>304.69000051624408</v>
      </c>
      <c r="I188" s="98">
        <v>309.22102300942015</v>
      </c>
      <c r="J188" s="98">
        <v>292.0859140579912</v>
      </c>
      <c r="K188" s="98">
        <v>304.76241902300063</v>
      </c>
      <c r="L188" s="98">
        <v>317.47249174082924</v>
      </c>
      <c r="M188" s="98">
        <v>338.5151159361198</v>
      </c>
      <c r="N188" s="98">
        <v>341.15509061584675</v>
      </c>
      <c r="O188" s="98">
        <v>344.16146021030505</v>
      </c>
      <c r="P188" s="98">
        <v>342.96339250767517</v>
      </c>
      <c r="Q188" s="98">
        <v>346.41276824399756</v>
      </c>
      <c r="R188" s="98">
        <v>343.41279835084958</v>
      </c>
      <c r="S188" s="98">
        <v>340.26311169071374</v>
      </c>
      <c r="T188" s="98">
        <v>334.29386909698235</v>
      </c>
      <c r="U188" s="98">
        <v>325.9037182821786</v>
      </c>
      <c r="V188" s="98">
        <v>318.40908983260562</v>
      </c>
      <c r="W188" s="98">
        <v>310.03653068299582</v>
      </c>
      <c r="X188" s="98">
        <v>296.39099466751719</v>
      </c>
      <c r="Y188" s="98">
        <v>301.56106491603191</v>
      </c>
      <c r="DA188" s="63" t="s">
        <v>2278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159.52459794114216</v>
      </c>
      <c r="E189" s="122">
        <v>165.58890172336319</v>
      </c>
      <c r="F189" s="122">
        <v>173.02690618902508</v>
      </c>
      <c r="G189" s="122">
        <v>181.2328426901727</v>
      </c>
      <c r="H189" s="122">
        <v>186.43257489342926</v>
      </c>
      <c r="I189" s="122">
        <v>185.32532609647711</v>
      </c>
      <c r="J189" s="122">
        <v>176.82144869263914</v>
      </c>
      <c r="K189" s="122">
        <v>194.76698147830305</v>
      </c>
      <c r="L189" s="122">
        <v>209.24810607371356</v>
      </c>
      <c r="M189" s="122">
        <v>210.13820512105539</v>
      </c>
      <c r="N189" s="122">
        <v>214.73527070097219</v>
      </c>
      <c r="O189" s="122">
        <v>235.35308584450021</v>
      </c>
      <c r="P189" s="122">
        <v>233.72981073068465</v>
      </c>
      <c r="Q189" s="122">
        <v>252.9233729480213</v>
      </c>
      <c r="R189" s="122">
        <v>252.05959516966777</v>
      </c>
      <c r="S189" s="122">
        <v>271.01644880988283</v>
      </c>
      <c r="T189" s="122">
        <v>282.01429173503078</v>
      </c>
      <c r="U189" s="122">
        <v>278.40993261540979</v>
      </c>
      <c r="V189" s="122">
        <v>276.34118938531003</v>
      </c>
      <c r="W189" s="122">
        <v>274.0777982717002</v>
      </c>
      <c r="X189" s="122">
        <v>262.45497756770334</v>
      </c>
      <c r="Y189" s="122">
        <v>264.00693510901891</v>
      </c>
      <c r="DA189" s="130" t="s">
        <v>2279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2280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159.52459794114216</v>
      </c>
      <c r="E191" s="33">
        <v>165.58890172336319</v>
      </c>
      <c r="F191" s="33">
        <v>173.02690618902508</v>
      </c>
      <c r="G191" s="33">
        <v>181.2328426901727</v>
      </c>
      <c r="H191" s="33">
        <v>186.43257489342926</v>
      </c>
      <c r="I191" s="33">
        <v>185.32532609647711</v>
      </c>
      <c r="J191" s="33">
        <v>176.82144869263914</v>
      </c>
      <c r="K191" s="33">
        <v>194.76698147830305</v>
      </c>
      <c r="L191" s="33">
        <v>209.24810607371356</v>
      </c>
      <c r="M191" s="33">
        <v>210.13820512105539</v>
      </c>
      <c r="N191" s="33">
        <v>214.73527070097219</v>
      </c>
      <c r="O191" s="33">
        <v>235.35308584450021</v>
      </c>
      <c r="P191" s="33">
        <v>233.72981073068465</v>
      </c>
      <c r="Q191" s="33">
        <v>252.9233729480213</v>
      </c>
      <c r="R191" s="33">
        <v>252.05959516966777</v>
      </c>
      <c r="S191" s="33">
        <v>271.01644880988283</v>
      </c>
      <c r="T191" s="33">
        <v>282.01429173503078</v>
      </c>
      <c r="U191" s="33">
        <v>278.40993261540979</v>
      </c>
      <c r="V191" s="33">
        <v>276.34118938531003</v>
      </c>
      <c r="W191" s="33">
        <v>274.0777982717002</v>
      </c>
      <c r="X191" s="33">
        <v>262.45497756770334</v>
      </c>
      <c r="Y191" s="33">
        <v>264.00693510901891</v>
      </c>
      <c r="DA191" s="60" t="s">
        <v>2281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12642.637291392504</v>
      </c>
      <c r="E193" s="117">
        <f t="shared" si="94"/>
        <v>14829.69178632586</v>
      </c>
      <c r="F193" s="117">
        <f t="shared" si="94"/>
        <v>11531.689842571306</v>
      </c>
      <c r="G193" s="117">
        <f t="shared" si="94"/>
        <v>14970.053731220463</v>
      </c>
      <c r="H193" s="117">
        <f t="shared" si="94"/>
        <v>13541.629910536205</v>
      </c>
      <c r="I193" s="117">
        <f t="shared" si="94"/>
        <v>14213.803488971853</v>
      </c>
      <c r="J193" s="117">
        <f t="shared" si="94"/>
        <v>13448.475921530229</v>
      </c>
      <c r="K193" s="117">
        <f t="shared" si="94"/>
        <v>13585.942925838424</v>
      </c>
      <c r="L193" s="117">
        <f t="shared" si="94"/>
        <v>16302.567074903289</v>
      </c>
      <c r="M193" s="117">
        <f t="shared" si="94"/>
        <v>15236.096914864836</v>
      </c>
      <c r="N193" s="117">
        <f t="shared" si="94"/>
        <v>14869.214698182883</v>
      </c>
      <c r="O193" s="117">
        <f t="shared" si="94"/>
        <v>13985.625849143245</v>
      </c>
      <c r="P193" s="117">
        <f t="shared" si="94"/>
        <v>18091.690395174875</v>
      </c>
      <c r="Q193" s="117">
        <f t="shared" si="94"/>
        <v>12724.383372990351</v>
      </c>
      <c r="R193" s="117">
        <f t="shared" ref="R193:V193" si="95">R194+R197+R199+R208</f>
        <v>14487.951187475748</v>
      </c>
      <c r="S193" s="117">
        <f t="shared" si="95"/>
        <v>14959.342411135876</v>
      </c>
      <c r="T193" s="117">
        <f t="shared" si="95"/>
        <v>14509.947585093749</v>
      </c>
      <c r="U193" s="117">
        <f t="shared" si="95"/>
        <v>14537.554265515164</v>
      </c>
      <c r="V193" s="117">
        <f t="shared" si="95"/>
        <v>14662.582663059031</v>
      </c>
      <c r="W193" s="117">
        <f t="shared" ref="W193:Y193" si="96">W194+W197+W199+W208</f>
        <v>14573.08004334209</v>
      </c>
      <c r="X193" s="117">
        <f t="shared" si="96"/>
        <v>13946.507230946458</v>
      </c>
      <c r="Y193" s="117">
        <f t="shared" si="96"/>
        <v>13300.721750713894</v>
      </c>
      <c r="DA193" s="129" t="s">
        <v>2432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11775.618828813205</v>
      </c>
      <c r="E194" s="122">
        <f t="shared" si="97"/>
        <v>13949.230031219173</v>
      </c>
      <c r="F194" s="122">
        <f t="shared" si="97"/>
        <v>10636.302768024923</v>
      </c>
      <c r="G194" s="122">
        <f t="shared" si="97"/>
        <v>14034.826037599052</v>
      </c>
      <c r="H194" s="122">
        <f t="shared" si="97"/>
        <v>12584.693516384832</v>
      </c>
      <c r="I194" s="122">
        <f t="shared" si="97"/>
        <v>13261.772634122044</v>
      </c>
      <c r="J194" s="122">
        <f t="shared" si="97"/>
        <v>12557.915089185437</v>
      </c>
      <c r="K194" s="122">
        <f t="shared" si="97"/>
        <v>12638.282743781097</v>
      </c>
      <c r="L194" s="122">
        <f t="shared" si="97"/>
        <v>15342.25474425822</v>
      </c>
      <c r="M194" s="122">
        <f t="shared" si="97"/>
        <v>14243.160215646243</v>
      </c>
      <c r="N194" s="122">
        <f t="shared" si="97"/>
        <v>13874.458932257836</v>
      </c>
      <c r="O194" s="122">
        <f t="shared" si="97"/>
        <v>12899.634820617617</v>
      </c>
      <c r="P194" s="122">
        <f t="shared" si="97"/>
        <v>17002.291471035631</v>
      </c>
      <c r="Q194" s="122">
        <f t="shared" si="97"/>
        <v>11539.943714576379</v>
      </c>
      <c r="R194" s="122">
        <f t="shared" ref="R194:V194" si="98">SUM(R195:R196)</f>
        <v>13216.354292681357</v>
      </c>
      <c r="S194" s="122">
        <f t="shared" si="98"/>
        <v>13735.224451268341</v>
      </c>
      <c r="T194" s="122">
        <f t="shared" si="98"/>
        <v>13205.580992676909</v>
      </c>
      <c r="U194" s="122">
        <f t="shared" si="98"/>
        <v>13243.51057112046</v>
      </c>
      <c r="V194" s="122">
        <f t="shared" si="98"/>
        <v>13401.16911787165</v>
      </c>
      <c r="W194" s="122">
        <f t="shared" ref="W194:Y194" si="99">SUM(W195:W196)</f>
        <v>13217.511673065805</v>
      </c>
      <c r="X194" s="122">
        <f t="shared" si="99"/>
        <v>12631.530048462289</v>
      </c>
      <c r="Y194" s="122">
        <f t="shared" si="99"/>
        <v>11939.78121823513</v>
      </c>
      <c r="DA194" s="130" t="s">
        <v>2433</v>
      </c>
    </row>
    <row r="195" spans="1:105" ht="12" customHeight="1" x14ac:dyDescent="0.25">
      <c r="A195" s="97" t="s">
        <v>74</v>
      </c>
      <c r="B195" s="98">
        <v>0</v>
      </c>
      <c r="C195" s="98">
        <v>0</v>
      </c>
      <c r="D195" s="98">
        <v>11511.906959654641</v>
      </c>
      <c r="E195" s="98">
        <v>13644.010250506199</v>
      </c>
      <c r="F195" s="98">
        <v>10410.73880719483</v>
      </c>
      <c r="G195" s="98">
        <v>13739.752271255053</v>
      </c>
      <c r="H195" s="98">
        <v>12327.416126514814</v>
      </c>
      <c r="I195" s="98">
        <v>12996.513215444669</v>
      </c>
      <c r="J195" s="98">
        <v>12310.511971549715</v>
      </c>
      <c r="K195" s="98">
        <v>12394.097207151641</v>
      </c>
      <c r="L195" s="98">
        <v>15047.629619576117</v>
      </c>
      <c r="M195" s="98">
        <v>13973.329798709592</v>
      </c>
      <c r="N195" s="98">
        <v>13613.181908401193</v>
      </c>
      <c r="O195" s="98">
        <v>12662.044358872065</v>
      </c>
      <c r="P195" s="98">
        <v>16693.973823492179</v>
      </c>
      <c r="Q195" s="98">
        <v>11332.598093542123</v>
      </c>
      <c r="R195" s="98">
        <v>12980.685377164655</v>
      </c>
      <c r="S195" s="98">
        <v>13493.455261918012</v>
      </c>
      <c r="T195" s="98">
        <v>12974.144961873559</v>
      </c>
      <c r="U195" s="98">
        <v>13011.075474249756</v>
      </c>
      <c r="V195" s="98">
        <v>13166.217381055425</v>
      </c>
      <c r="W195" s="98">
        <v>12985.632155027639</v>
      </c>
      <c r="X195" s="98">
        <v>12409.42472325736</v>
      </c>
      <c r="Y195" s="98">
        <v>11729.764925985772</v>
      </c>
      <c r="DA195" s="63" t="s">
        <v>2434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263.7118691585631</v>
      </c>
      <c r="E196" s="98">
        <v>305.2197807129748</v>
      </c>
      <c r="F196" s="98">
        <v>225.56396083009412</v>
      </c>
      <c r="G196" s="98">
        <v>295.07376634399947</v>
      </c>
      <c r="H196" s="98">
        <v>257.27738987001834</v>
      </c>
      <c r="I196" s="98">
        <v>265.25941867737555</v>
      </c>
      <c r="J196" s="98">
        <v>247.40311763572257</v>
      </c>
      <c r="K196" s="98">
        <v>244.18553662945641</v>
      </c>
      <c r="L196" s="98">
        <v>294.6251246821023</v>
      </c>
      <c r="M196" s="98">
        <v>269.8304169366516</v>
      </c>
      <c r="N196" s="98">
        <v>261.27702385664338</v>
      </c>
      <c r="O196" s="98">
        <v>237.59046174555274</v>
      </c>
      <c r="P196" s="98">
        <v>308.31764754345363</v>
      </c>
      <c r="Q196" s="98">
        <v>207.34562103425498</v>
      </c>
      <c r="R196" s="98">
        <v>235.66891551670207</v>
      </c>
      <c r="S196" s="98">
        <v>241.76918935032933</v>
      </c>
      <c r="T196" s="98">
        <v>231.43603080334995</v>
      </c>
      <c r="U196" s="98">
        <v>232.43509687070323</v>
      </c>
      <c r="V196" s="98">
        <v>234.95173681622475</v>
      </c>
      <c r="W196" s="98">
        <v>231.87951803816563</v>
      </c>
      <c r="X196" s="98">
        <v>222.10532520492944</v>
      </c>
      <c r="Y196" s="98">
        <v>210.01629224935769</v>
      </c>
      <c r="DA196" s="63" t="s">
        <v>2435</v>
      </c>
    </row>
    <row r="197" spans="1:105" ht="12" customHeight="1" x14ac:dyDescent="0.25">
      <c r="A197" s="121" t="s">
        <v>92</v>
      </c>
      <c r="B197" s="122">
        <f t="shared" ref="B197:Y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0.40141714243519411</v>
      </c>
      <c r="F197" s="122">
        <f t="shared" si="100"/>
        <v>0.95616282767226313</v>
      </c>
      <c r="G197" s="122">
        <f t="shared" si="100"/>
        <v>1.5573661565124868</v>
      </c>
      <c r="H197" s="122">
        <f t="shared" si="100"/>
        <v>2.1366212739888812</v>
      </c>
      <c r="I197" s="122">
        <f t="shared" si="100"/>
        <v>2.195761405831552</v>
      </c>
      <c r="J197" s="122">
        <f t="shared" si="100"/>
        <v>2.2860204248523592</v>
      </c>
      <c r="K197" s="122">
        <f t="shared" si="100"/>
        <v>2.3891592714912964</v>
      </c>
      <c r="L197" s="122">
        <f t="shared" si="100"/>
        <v>2.4378236330922163</v>
      </c>
      <c r="M197" s="122">
        <f t="shared" si="100"/>
        <v>1.850625613687896</v>
      </c>
      <c r="N197" s="122">
        <f t="shared" si="100"/>
        <v>1.2695485655528194</v>
      </c>
      <c r="O197" s="122">
        <f t="shared" si="100"/>
        <v>0.92951566345755032</v>
      </c>
      <c r="P197" s="122">
        <f t="shared" si="100"/>
        <v>1.7394358057745838</v>
      </c>
      <c r="Q197" s="122">
        <f t="shared" si="100"/>
        <v>2.6024646859875395</v>
      </c>
      <c r="R197" s="122">
        <f t="shared" si="100"/>
        <v>3.3291784719050628</v>
      </c>
      <c r="S197" s="122">
        <f t="shared" si="100"/>
        <v>3.8956795778797599</v>
      </c>
      <c r="T197" s="122">
        <f t="shared" si="100"/>
        <v>4.5869830932984792</v>
      </c>
      <c r="U197" s="122">
        <f t="shared" si="100"/>
        <v>4.9026211837696128</v>
      </c>
      <c r="V197" s="122">
        <f t="shared" si="100"/>
        <v>5.6330812765110867</v>
      </c>
      <c r="W197" s="122">
        <f t="shared" si="100"/>
        <v>5.6847613584895047</v>
      </c>
      <c r="X197" s="122">
        <f t="shared" si="100"/>
        <v>6.0536803575948621</v>
      </c>
      <c r="Y197" s="122">
        <f t="shared" si="100"/>
        <v>6.4909524841934587</v>
      </c>
      <c r="DA197" s="130" t="s">
        <v>2436</v>
      </c>
    </row>
    <row r="198" spans="1:105" ht="12" customHeight="1" x14ac:dyDescent="0.25">
      <c r="A198" s="97" t="s">
        <v>53</v>
      </c>
      <c r="B198" s="98">
        <f>RES_hhdet_tesh!B29</f>
        <v>0</v>
      </c>
      <c r="C198" s="98">
        <f>RES_hhdet_tesh!C29</f>
        <v>0</v>
      </c>
      <c r="D198" s="98">
        <f>RES_hhdet_tesh!D29</f>
        <v>0</v>
      </c>
      <c r="E198" s="98">
        <f>RES_hhdet_tesh!E29</f>
        <v>0.40141714243519411</v>
      </c>
      <c r="F198" s="98">
        <f>RES_hhdet_tesh!F29</f>
        <v>0.95616282767226313</v>
      </c>
      <c r="G198" s="98">
        <f>RES_hhdet_tesh!G29</f>
        <v>1.5573661565124868</v>
      </c>
      <c r="H198" s="98">
        <f>RES_hhdet_tesh!H29</f>
        <v>2.1366212739888812</v>
      </c>
      <c r="I198" s="98">
        <f>RES_hhdet_tesh!I29</f>
        <v>2.195761405831552</v>
      </c>
      <c r="J198" s="98">
        <f>RES_hhdet_tesh!J29</f>
        <v>2.2860204248523592</v>
      </c>
      <c r="K198" s="98">
        <f>RES_hhdet_tesh!K29</f>
        <v>2.3891592714912964</v>
      </c>
      <c r="L198" s="98">
        <f>RES_hhdet_tesh!L29</f>
        <v>2.4378236330922163</v>
      </c>
      <c r="M198" s="98">
        <f>RES_hhdet_tesh!M29</f>
        <v>1.850625613687896</v>
      </c>
      <c r="N198" s="98">
        <f>RES_hhdet_tesh!N29</f>
        <v>1.2695485655528194</v>
      </c>
      <c r="O198" s="98">
        <f>RES_hhdet_tesh!O29</f>
        <v>0.92951566345755032</v>
      </c>
      <c r="P198" s="98">
        <f>RES_hhdet_tesh!P29</f>
        <v>1.7394358057745838</v>
      </c>
      <c r="Q198" s="98">
        <f>RES_hhdet_tesh!Q29</f>
        <v>2.6024646859875395</v>
      </c>
      <c r="R198" s="98">
        <f>RES_hhdet_tesh!R29</f>
        <v>3.3291784719050628</v>
      </c>
      <c r="S198" s="98">
        <f>RES_hhdet_tesh!S29</f>
        <v>3.8956795778797599</v>
      </c>
      <c r="T198" s="98">
        <f>RES_hhdet_tesh!T29</f>
        <v>4.5869830932984792</v>
      </c>
      <c r="U198" s="98">
        <f>RES_hhdet_tesh!U29</f>
        <v>4.9026211837696128</v>
      </c>
      <c r="V198" s="98">
        <f>RES_hhdet_tesh!V29</f>
        <v>5.6330812765110867</v>
      </c>
      <c r="W198" s="98">
        <f>RES_hhdet_tesh!W29</f>
        <v>5.6847613584895047</v>
      </c>
      <c r="X198" s="98">
        <f>RES_hhdet_tesh!X29</f>
        <v>6.0536803575948621</v>
      </c>
      <c r="Y198" s="98">
        <f>RES_hhdet_tesh!Y29</f>
        <v>6.4909524841934587</v>
      </c>
      <c r="DA198" s="63" t="s">
        <v>2437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742.27236781862973</v>
      </c>
      <c r="E199" s="122">
        <v>750.48647248978841</v>
      </c>
      <c r="F199" s="122">
        <v>758.95455624634417</v>
      </c>
      <c r="G199" s="122">
        <v>791.64942333988915</v>
      </c>
      <c r="H199" s="122">
        <v>808.59874434050073</v>
      </c>
      <c r="I199" s="122">
        <v>804.35837472635092</v>
      </c>
      <c r="J199" s="122">
        <v>749.33656611919218</v>
      </c>
      <c r="K199" s="122">
        <v>792.00534894610576</v>
      </c>
      <c r="L199" s="122">
        <v>792.81031848087321</v>
      </c>
      <c r="M199" s="122">
        <v>824.9341793005874</v>
      </c>
      <c r="N199" s="122">
        <v>823.17683349563265</v>
      </c>
      <c r="O199" s="122">
        <v>897.67605675214452</v>
      </c>
      <c r="P199" s="122">
        <v>900.62243119621496</v>
      </c>
      <c r="Q199" s="122">
        <v>978.94699925983821</v>
      </c>
      <c r="R199" s="122">
        <v>1065.1908192507799</v>
      </c>
      <c r="S199" s="122">
        <v>1000.1502733736788</v>
      </c>
      <c r="T199" s="122">
        <v>1067.0372323680674</v>
      </c>
      <c r="U199" s="122">
        <v>1055.5140598073228</v>
      </c>
      <c r="V199" s="122">
        <v>1019.7097086243551</v>
      </c>
      <c r="W199" s="122">
        <v>1112.3029339986724</v>
      </c>
      <c r="X199" s="122">
        <v>1078.6928871438806</v>
      </c>
      <c r="Y199" s="122">
        <v>1121.3690759368776</v>
      </c>
      <c r="DA199" s="130" t="s">
        <v>2438</v>
      </c>
    </row>
    <row r="200" spans="1:105" ht="12" customHeight="1" x14ac:dyDescent="0.25">
      <c r="A200" s="97" t="s">
        <v>141</v>
      </c>
      <c r="B200" s="98">
        <v>0</v>
      </c>
      <c r="C200" s="98">
        <v>0</v>
      </c>
      <c r="D200" s="98">
        <v>736.23691275764793</v>
      </c>
      <c r="E200" s="98">
        <v>860.45824303649022</v>
      </c>
      <c r="F200" s="98">
        <v>681.37354908431018</v>
      </c>
      <c r="G200" s="98">
        <v>850.78003390197478</v>
      </c>
      <c r="H200" s="98">
        <v>781.55561568823771</v>
      </c>
      <c r="I200" s="98">
        <v>843.53147962054334</v>
      </c>
      <c r="J200" s="98">
        <v>783.35833674928267</v>
      </c>
      <c r="K200" s="98">
        <v>804.92197289029673</v>
      </c>
      <c r="L200" s="98">
        <v>778.4287655578438</v>
      </c>
      <c r="M200" s="98">
        <v>837.9823237187718</v>
      </c>
      <c r="N200" s="98">
        <v>761.19239229335392</v>
      </c>
      <c r="O200" s="98">
        <v>822.26644449165315</v>
      </c>
      <c r="P200" s="98">
        <v>1171.7177338049103</v>
      </c>
      <c r="Q200" s="98">
        <v>845.9951666740244</v>
      </c>
      <c r="R200" s="98">
        <v>982.88293827043492</v>
      </c>
      <c r="S200" s="98">
        <v>1034.8310212257659</v>
      </c>
      <c r="T200" s="98">
        <v>1026.6723746869141</v>
      </c>
      <c r="U200" s="98">
        <v>1023.8237802494077</v>
      </c>
      <c r="V200" s="98">
        <v>960.49954332696177</v>
      </c>
      <c r="W200" s="98">
        <v>0</v>
      </c>
      <c r="X200" s="98">
        <v>0</v>
      </c>
      <c r="Y200" s="98">
        <v>0</v>
      </c>
      <c r="DA200" s="63" t="s">
        <v>2439</v>
      </c>
    </row>
    <row r="201" spans="1:105" ht="12" customHeight="1" x14ac:dyDescent="0.25">
      <c r="A201" s="97" t="s">
        <v>140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2440</v>
      </c>
    </row>
    <row r="202" spans="1:105" ht="12" customHeight="1" x14ac:dyDescent="0.25">
      <c r="A202" s="100" t="s">
        <v>50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2441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2442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742.30565364871984</v>
      </c>
      <c r="E204" s="101">
        <v>749.82371974837281</v>
      </c>
      <c r="F204" s="101">
        <v>759.37394605171141</v>
      </c>
      <c r="G204" s="101">
        <v>791.34076364892826</v>
      </c>
      <c r="H204" s="101">
        <v>808.71187688606278</v>
      </c>
      <c r="I204" s="101">
        <v>804.19484993734113</v>
      </c>
      <c r="J204" s="101">
        <v>749.20681690303388</v>
      </c>
      <c r="K204" s="101">
        <v>792.00086870879784</v>
      </c>
      <c r="L204" s="101">
        <v>792.8753811129875</v>
      </c>
      <c r="M204" s="101">
        <v>824.96812078748781</v>
      </c>
      <c r="N204" s="101">
        <v>823.27938900247364</v>
      </c>
      <c r="O204" s="101">
        <v>897.8116828325401</v>
      </c>
      <c r="P204" s="101">
        <v>900.29126043654765</v>
      </c>
      <c r="Q204" s="101">
        <v>979.2584341404937</v>
      </c>
      <c r="R204" s="101">
        <v>1065.4186228596359</v>
      </c>
      <c r="S204" s="101">
        <v>1000.1552943090262</v>
      </c>
      <c r="T204" s="101">
        <v>1067.1037067213351</v>
      </c>
      <c r="U204" s="101">
        <v>1055.4905438390724</v>
      </c>
      <c r="V204" s="101">
        <v>1019.6639817482287</v>
      </c>
      <c r="W204" s="101">
        <v>1112.2509054498371</v>
      </c>
      <c r="X204" s="101">
        <v>1078.6419786834481</v>
      </c>
      <c r="Y204" s="101">
        <v>1121.3813629590752</v>
      </c>
      <c r="DA204" s="131" t="s">
        <v>2443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742.33115401202076</v>
      </c>
      <c r="E205" s="104">
        <v>749.90817146519476</v>
      </c>
      <c r="F205" s="104">
        <v>759.44671454085289</v>
      </c>
      <c r="G205" s="104">
        <v>791.42291314683894</v>
      </c>
      <c r="H205" s="104">
        <v>808.79710486196893</v>
      </c>
      <c r="I205" s="104">
        <v>804.07786337644188</v>
      </c>
      <c r="J205" s="104">
        <v>749.17611928372264</v>
      </c>
      <c r="K205" s="104">
        <v>791.74473529390411</v>
      </c>
      <c r="L205" s="104">
        <v>792.63208142906251</v>
      </c>
      <c r="M205" s="104">
        <v>824.66542019985559</v>
      </c>
      <c r="N205" s="104">
        <v>823.08949271757126</v>
      </c>
      <c r="O205" s="104">
        <v>897.73933299699877</v>
      </c>
      <c r="P205" s="104">
        <v>899.80821476093229</v>
      </c>
      <c r="Q205" s="104">
        <v>978.63165985825447</v>
      </c>
      <c r="R205" s="104">
        <v>1064.8044378430177</v>
      </c>
      <c r="S205" s="104">
        <v>999.66665501292357</v>
      </c>
      <c r="T205" s="104">
        <v>1067.1324358718207</v>
      </c>
      <c r="U205" s="104">
        <v>1055.9624675278685</v>
      </c>
      <c r="V205" s="104">
        <v>1020.3148274240723</v>
      </c>
      <c r="W205" s="104">
        <v>1112.7019053954346</v>
      </c>
      <c r="X205" s="104">
        <v>1079.077642543328</v>
      </c>
      <c r="Y205" s="104">
        <v>1121.2740605872164</v>
      </c>
      <c r="DA205" s="132" t="s">
        <v>2444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507.88955469040104</v>
      </c>
      <c r="E206" s="98">
        <v>491.5134504401405</v>
      </c>
      <c r="F206" s="98">
        <v>500.71849316147137</v>
      </c>
      <c r="G206" s="98">
        <v>475.89973701772198</v>
      </c>
      <c r="H206" s="98">
        <v>504.10710434572474</v>
      </c>
      <c r="I206" s="98">
        <v>494.85684036702179</v>
      </c>
      <c r="J206" s="98">
        <v>457.09020522573155</v>
      </c>
      <c r="K206" s="98">
        <v>486.98231627090331</v>
      </c>
      <c r="L206" s="98">
        <v>475.15958968823327</v>
      </c>
      <c r="M206" s="98">
        <v>486.15030426373579</v>
      </c>
      <c r="N206" s="98">
        <v>481.93440210172452</v>
      </c>
      <c r="O206" s="98">
        <v>553.57787278669366</v>
      </c>
      <c r="P206" s="98">
        <v>556.84482225325723</v>
      </c>
      <c r="Q206" s="98">
        <v>632.2188916142569</v>
      </c>
      <c r="R206" s="98">
        <v>721.39163949216788</v>
      </c>
      <c r="S206" s="98">
        <v>659.40354332220977</v>
      </c>
      <c r="T206" s="98">
        <v>732.83856677483834</v>
      </c>
      <c r="U206" s="98">
        <v>730.05874924568968</v>
      </c>
      <c r="V206" s="98">
        <v>701.90573759146673</v>
      </c>
      <c r="W206" s="98">
        <v>802.66537471243873</v>
      </c>
      <c r="X206" s="98">
        <v>782.68664787581076</v>
      </c>
      <c r="Y206" s="98">
        <v>819.71299567118433</v>
      </c>
      <c r="DA206" s="63" t="s">
        <v>2445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234.44159932161978</v>
      </c>
      <c r="E207" s="98">
        <v>258.39472102505431</v>
      </c>
      <c r="F207" s="98">
        <v>258.72822137938158</v>
      </c>
      <c r="G207" s="98">
        <v>315.52317612911685</v>
      </c>
      <c r="H207" s="98">
        <v>304.69000051624408</v>
      </c>
      <c r="I207" s="98">
        <v>309.22102300942015</v>
      </c>
      <c r="J207" s="98">
        <v>292.0859140579912</v>
      </c>
      <c r="K207" s="98">
        <v>304.76241902300063</v>
      </c>
      <c r="L207" s="98">
        <v>317.47249174082924</v>
      </c>
      <c r="M207" s="98">
        <v>338.5151159361198</v>
      </c>
      <c r="N207" s="98">
        <v>341.15509061584675</v>
      </c>
      <c r="O207" s="98">
        <v>344.16146021030505</v>
      </c>
      <c r="P207" s="98">
        <v>342.96339250767517</v>
      </c>
      <c r="Q207" s="98">
        <v>346.41276824399756</v>
      </c>
      <c r="R207" s="98">
        <v>343.41279835084958</v>
      </c>
      <c r="S207" s="98">
        <v>340.26311169071374</v>
      </c>
      <c r="T207" s="98">
        <v>334.29386909698235</v>
      </c>
      <c r="U207" s="98">
        <v>325.9037182821786</v>
      </c>
      <c r="V207" s="98">
        <v>318.40908983260562</v>
      </c>
      <c r="W207" s="98">
        <v>310.03653068299582</v>
      </c>
      <c r="X207" s="98">
        <v>296.39099466751719</v>
      </c>
      <c r="Y207" s="98">
        <v>301.56106491603191</v>
      </c>
      <c r="DA207" s="63" t="s">
        <v>2446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124.74609476066902</v>
      </c>
      <c r="E208" s="122">
        <v>129.57386547446444</v>
      </c>
      <c r="F208" s="122">
        <v>135.47635547236601</v>
      </c>
      <c r="G208" s="122">
        <v>142.0209041250088</v>
      </c>
      <c r="H208" s="122">
        <v>146.20102853688329</v>
      </c>
      <c r="I208" s="122">
        <v>145.47671871762657</v>
      </c>
      <c r="J208" s="122">
        <v>138.93824580074715</v>
      </c>
      <c r="K208" s="122">
        <v>153.26567383972861</v>
      </c>
      <c r="L208" s="122">
        <v>165.06418853110344</v>
      </c>
      <c r="M208" s="122">
        <v>166.15189430431681</v>
      </c>
      <c r="N208" s="122">
        <v>170.30938386386126</v>
      </c>
      <c r="O208" s="122">
        <v>187.38545611002462</v>
      </c>
      <c r="P208" s="122">
        <v>187.03705713725466</v>
      </c>
      <c r="Q208" s="122">
        <v>202.89019446814572</v>
      </c>
      <c r="R208" s="122">
        <v>203.07689707170567</v>
      </c>
      <c r="S208" s="122">
        <v>220.07200691597521</v>
      </c>
      <c r="T208" s="122">
        <v>232.74237695547325</v>
      </c>
      <c r="U208" s="122">
        <v>233.62701340361087</v>
      </c>
      <c r="V208" s="122">
        <v>236.07075528651336</v>
      </c>
      <c r="W208" s="122">
        <v>237.58067491912277</v>
      </c>
      <c r="X208" s="122">
        <v>230.2306149826922</v>
      </c>
      <c r="Y208" s="122">
        <v>233.08050405769288</v>
      </c>
      <c r="DA208" s="130" t="s">
        <v>2447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2448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124.74609476066902</v>
      </c>
      <c r="E210" s="33">
        <v>129.57386547446444</v>
      </c>
      <c r="F210" s="33">
        <v>135.47635547236601</v>
      </c>
      <c r="G210" s="33">
        <v>142.0209041250088</v>
      </c>
      <c r="H210" s="33">
        <v>146.20102853688329</v>
      </c>
      <c r="I210" s="33">
        <v>145.47671871762657</v>
      </c>
      <c r="J210" s="33">
        <v>138.93824580074715</v>
      </c>
      <c r="K210" s="33">
        <v>153.26567383972861</v>
      </c>
      <c r="L210" s="33">
        <v>165.06418853110344</v>
      </c>
      <c r="M210" s="33">
        <v>166.15189430431681</v>
      </c>
      <c r="N210" s="33">
        <v>170.30938386386126</v>
      </c>
      <c r="O210" s="33">
        <v>187.38545611002462</v>
      </c>
      <c r="P210" s="33">
        <v>187.03705713725466</v>
      </c>
      <c r="Q210" s="33">
        <v>202.89019446814572</v>
      </c>
      <c r="R210" s="33">
        <v>203.07689707170567</v>
      </c>
      <c r="S210" s="33">
        <v>220.07200691597521</v>
      </c>
      <c r="T210" s="33">
        <v>232.74237695547325</v>
      </c>
      <c r="U210" s="33">
        <v>233.62701340361087</v>
      </c>
      <c r="V210" s="33">
        <v>236.07075528651336</v>
      </c>
      <c r="W210" s="33">
        <v>237.58067491912277</v>
      </c>
      <c r="X210" s="33">
        <v>230.2306149826922</v>
      </c>
      <c r="Y210" s="33">
        <v>233.08050405769288</v>
      </c>
      <c r="DA210" s="60" t="s">
        <v>2449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4817.9334554268953</v>
      </c>
      <c r="E212" s="117">
        <f t="shared" si="101"/>
        <v>5688.627961119978</v>
      </c>
      <c r="F212" s="117">
        <f t="shared" si="101"/>
        <v>4325.9875829126613</v>
      </c>
      <c r="G212" s="117">
        <f t="shared" si="101"/>
        <v>5684.5449390387412</v>
      </c>
      <c r="H212" s="117">
        <f t="shared" si="101"/>
        <v>5084.4347457789609</v>
      </c>
      <c r="I212" s="117">
        <f t="shared" si="101"/>
        <v>5341.0809031463214</v>
      </c>
      <c r="J212" s="117">
        <f t="shared" si="101"/>
        <v>5052.1457791441571</v>
      </c>
      <c r="K212" s="117">
        <f t="shared" si="101"/>
        <v>5084.1474855986453</v>
      </c>
      <c r="L212" s="117">
        <f t="shared" si="101"/>
        <v>6170.0972613499471</v>
      </c>
      <c r="M212" s="117">
        <f t="shared" si="101"/>
        <v>5727.4438528341252</v>
      </c>
      <c r="N212" s="117">
        <f t="shared" si="101"/>
        <v>5523.8985041969217</v>
      </c>
      <c r="O212" s="117">
        <f t="shared" si="101"/>
        <v>5055.169866235834</v>
      </c>
      <c r="P212" s="117">
        <f t="shared" si="101"/>
        <v>6490.2518619194616</v>
      </c>
      <c r="Q212" s="117">
        <f t="shared" si="101"/>
        <v>4382.3147045531477</v>
      </c>
      <c r="R212" s="117">
        <f t="shared" ref="R212:V212" si="102">R213+R216+R218+R227</f>
        <v>4954.3394707991019</v>
      </c>
      <c r="S212" s="117">
        <f t="shared" si="102"/>
        <v>5014.7979329431746</v>
      </c>
      <c r="T212" s="117">
        <f t="shared" si="102"/>
        <v>4605.0102802256934</v>
      </c>
      <c r="U212" s="117">
        <f t="shared" si="102"/>
        <v>4462.7078092963275</v>
      </c>
      <c r="V212" s="117">
        <f t="shared" si="102"/>
        <v>4395.9266713070901</v>
      </c>
      <c r="W212" s="117">
        <f t="shared" ref="W212:Y212" si="103">W213+W216+W218+W227</f>
        <v>4250.7976364090955</v>
      </c>
      <c r="X212" s="117">
        <f t="shared" si="103"/>
        <v>4007.3322021219201</v>
      </c>
      <c r="Y212" s="117">
        <f t="shared" si="103"/>
        <v>3746.0324886359931</v>
      </c>
      <c r="DA212" s="129" t="s">
        <v>2600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4816.5324889154435</v>
      </c>
      <c r="E213" s="122">
        <f t="shared" si="104"/>
        <v>5687.013777517881</v>
      </c>
      <c r="F213" s="122">
        <f t="shared" si="104"/>
        <v>4324.8055916343255</v>
      </c>
      <c r="G213" s="122">
        <f t="shared" si="104"/>
        <v>5683.182533910358</v>
      </c>
      <c r="H213" s="122">
        <f t="shared" si="104"/>
        <v>5083.3250150494878</v>
      </c>
      <c r="I213" s="122">
        <f t="shared" si="104"/>
        <v>5339.8520507466983</v>
      </c>
      <c r="J213" s="122">
        <f t="shared" si="104"/>
        <v>5051.1698141311017</v>
      </c>
      <c r="K213" s="122">
        <f t="shared" si="104"/>
        <v>5083.2779056925228</v>
      </c>
      <c r="L213" s="122">
        <f t="shared" si="104"/>
        <v>6169.6619483289041</v>
      </c>
      <c r="M213" s="122">
        <f t="shared" si="104"/>
        <v>5727.125177798288</v>
      </c>
      <c r="N213" s="122">
        <f t="shared" si="104"/>
        <v>5523.6284506408556</v>
      </c>
      <c r="O213" s="122">
        <f t="shared" si="104"/>
        <v>5054.7639953684147</v>
      </c>
      <c r="P213" s="122">
        <f t="shared" si="104"/>
        <v>6489.746888516418</v>
      </c>
      <c r="Q213" s="122">
        <f t="shared" si="104"/>
        <v>4381.9102891859429</v>
      </c>
      <c r="R213" s="122">
        <f t="shared" ref="R213:V213" si="105">SUM(R214:R215)</f>
        <v>4953.8482120758536</v>
      </c>
      <c r="S213" s="122">
        <f t="shared" si="105"/>
        <v>5014.259275366011</v>
      </c>
      <c r="T213" s="122">
        <f t="shared" si="105"/>
        <v>4604.4950550086842</v>
      </c>
      <c r="U213" s="122">
        <f t="shared" si="105"/>
        <v>4462.3810101010095</v>
      </c>
      <c r="V213" s="122">
        <f t="shared" si="105"/>
        <v>4395.7783084577113</v>
      </c>
      <c r="W213" s="122">
        <f t="shared" ref="W213:Y213" si="106">SUM(W214:W215)</f>
        <v>4250.7976364090955</v>
      </c>
      <c r="X213" s="122">
        <f t="shared" si="106"/>
        <v>4007.3322021219201</v>
      </c>
      <c r="Y213" s="122">
        <f t="shared" si="106"/>
        <v>3746.0324886359931</v>
      </c>
      <c r="DA213" s="130" t="s">
        <v>2601</v>
      </c>
    </row>
    <row r="214" spans="1:105" ht="12" customHeight="1" x14ac:dyDescent="0.25">
      <c r="A214" s="97" t="s">
        <v>74</v>
      </c>
      <c r="B214" s="98">
        <v>0</v>
      </c>
      <c r="C214" s="98">
        <v>0</v>
      </c>
      <c r="D214" s="98">
        <v>4816.5324889154435</v>
      </c>
      <c r="E214" s="98">
        <v>5687.013777517881</v>
      </c>
      <c r="F214" s="98">
        <v>4324.8055916343255</v>
      </c>
      <c r="G214" s="98">
        <v>5683.182533910358</v>
      </c>
      <c r="H214" s="98">
        <v>5083.3250150494878</v>
      </c>
      <c r="I214" s="98">
        <v>5339.8520507466983</v>
      </c>
      <c r="J214" s="98">
        <v>5051.1698141311017</v>
      </c>
      <c r="K214" s="98">
        <v>5083.2779056925228</v>
      </c>
      <c r="L214" s="98">
        <v>6169.6619483289041</v>
      </c>
      <c r="M214" s="98">
        <v>5727.125177798288</v>
      </c>
      <c r="N214" s="98">
        <v>5523.6284506408556</v>
      </c>
      <c r="O214" s="98">
        <v>5054.7639953684147</v>
      </c>
      <c r="P214" s="98">
        <v>6489.746888516418</v>
      </c>
      <c r="Q214" s="98">
        <v>4381.9102891859429</v>
      </c>
      <c r="R214" s="98">
        <v>4953.8482120758536</v>
      </c>
      <c r="S214" s="98">
        <v>5014.259275366011</v>
      </c>
      <c r="T214" s="98">
        <v>4604.4950550086842</v>
      </c>
      <c r="U214" s="98">
        <v>4462.3810101010095</v>
      </c>
      <c r="V214" s="98">
        <v>4395.7783084577113</v>
      </c>
      <c r="W214" s="98">
        <v>4250.7976364090955</v>
      </c>
      <c r="X214" s="98">
        <v>4007.3322021219201</v>
      </c>
      <c r="Y214" s="98">
        <v>3746.0324886359931</v>
      </c>
      <c r="DA214" s="63" t="s">
        <v>2602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2603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2604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2605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1.4009665114516374</v>
      </c>
      <c r="E218" s="122">
        <v>1.6141836020970173</v>
      </c>
      <c r="F218" s="122">
        <v>1.181991278336129</v>
      </c>
      <c r="G218" s="122">
        <v>1.3624051283831846</v>
      </c>
      <c r="H218" s="122">
        <v>1.1097307294729886</v>
      </c>
      <c r="I218" s="122">
        <v>1.2288523996233141</v>
      </c>
      <c r="J218" s="122">
        <v>0.97596501305502315</v>
      </c>
      <c r="K218" s="122">
        <v>0.86957990612246894</v>
      </c>
      <c r="L218" s="122">
        <v>0.43531302104299319</v>
      </c>
      <c r="M218" s="122">
        <v>0.31867503583698059</v>
      </c>
      <c r="N218" s="122">
        <v>0.27005355606617187</v>
      </c>
      <c r="O218" s="122">
        <v>0.40587086741893574</v>
      </c>
      <c r="P218" s="122">
        <v>0.50497340304313154</v>
      </c>
      <c r="Q218" s="122">
        <v>0.40441536720507887</v>
      </c>
      <c r="R218" s="122">
        <v>0.49125872324797054</v>
      </c>
      <c r="S218" s="122">
        <v>0.53865757716342821</v>
      </c>
      <c r="T218" s="122">
        <v>0.51522521700915658</v>
      </c>
      <c r="U218" s="122">
        <v>0.32679919531767787</v>
      </c>
      <c r="V218" s="122">
        <v>0.14836284937900429</v>
      </c>
      <c r="W218" s="122">
        <v>0</v>
      </c>
      <c r="X218" s="122">
        <v>0</v>
      </c>
      <c r="Y218" s="122">
        <v>0</v>
      </c>
      <c r="DA218" s="130" t="s">
        <v>2606</v>
      </c>
    </row>
    <row r="219" spans="1:105" ht="12" customHeight="1" x14ac:dyDescent="0.25">
      <c r="A219" s="97" t="s">
        <v>141</v>
      </c>
      <c r="B219" s="98">
        <v>0</v>
      </c>
      <c r="C219" s="98">
        <v>0</v>
      </c>
      <c r="D219" s="98">
        <v>233.96140741242345</v>
      </c>
      <c r="E219" s="98">
        <v>273.11986547481536</v>
      </c>
      <c r="F219" s="98">
        <v>216.10740538912228</v>
      </c>
      <c r="G219" s="98">
        <v>269.56158611581583</v>
      </c>
      <c r="H219" s="98">
        <v>247.62848563382974</v>
      </c>
      <c r="I219" s="98">
        <v>266.81457726821208</v>
      </c>
      <c r="J219" s="98">
        <v>247.61626616938875</v>
      </c>
      <c r="K219" s="98">
        <v>254.20719255646841</v>
      </c>
      <c r="L219" s="98">
        <v>244.79102216650983</v>
      </c>
      <c r="M219" s="98">
        <v>262.90690456550897</v>
      </c>
      <c r="N219" s="98">
        <v>232.24605821690781</v>
      </c>
      <c r="O219" s="98">
        <v>246.49890681243366</v>
      </c>
      <c r="P219" s="98">
        <v>338.5005045065792</v>
      </c>
      <c r="Q219" s="98">
        <v>244.40168691426933</v>
      </c>
      <c r="R219" s="98">
        <v>283.94754203732697</v>
      </c>
      <c r="S219" s="98">
        <v>298.95495532570266</v>
      </c>
      <c r="T219" s="98">
        <v>296.59798325827109</v>
      </c>
      <c r="U219" s="98">
        <v>291.17808302805099</v>
      </c>
      <c r="V219" s="98">
        <v>268.38839452661875</v>
      </c>
      <c r="W219" s="98">
        <v>0</v>
      </c>
      <c r="X219" s="98">
        <v>0</v>
      </c>
      <c r="Y219" s="98">
        <v>0</v>
      </c>
      <c r="DA219" s="63" t="s">
        <v>2607</v>
      </c>
    </row>
    <row r="220" spans="1:105" ht="12" customHeight="1" x14ac:dyDescent="0.25">
      <c r="A220" s="97" t="s">
        <v>140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2608</v>
      </c>
    </row>
    <row r="221" spans="1:105" ht="12" customHeight="1" x14ac:dyDescent="0.25">
      <c r="A221" s="100" t="s">
        <v>50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2609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2610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2611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2612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2613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2614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X227" s="122">
        <v>0</v>
      </c>
      <c r="Y227" s="122">
        <v>0</v>
      </c>
      <c r="DA227" s="130" t="s">
        <v>2615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2616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2617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240.04746952306982</v>
      </c>
      <c r="E231" s="118">
        <f t="shared" si="108"/>
        <v>281.49726314096836</v>
      </c>
      <c r="F231" s="118">
        <f t="shared" si="108"/>
        <v>217.89263699927611</v>
      </c>
      <c r="G231" s="118">
        <f t="shared" si="108"/>
        <v>282.85792573066061</v>
      </c>
      <c r="H231" s="118">
        <f t="shared" si="108"/>
        <v>255.20845178669521</v>
      </c>
      <c r="I231" s="118">
        <f t="shared" si="108"/>
        <v>267.47873078164218</v>
      </c>
      <c r="J231" s="118">
        <f t="shared" si="108"/>
        <v>253.15956165032782</v>
      </c>
      <c r="K231" s="118">
        <f t="shared" si="108"/>
        <v>255.87444191197756</v>
      </c>
      <c r="L231" s="118">
        <f t="shared" si="108"/>
        <v>307.92163290991152</v>
      </c>
      <c r="M231" s="118">
        <f t="shared" si="108"/>
        <v>287.75781435010146</v>
      </c>
      <c r="N231" s="118">
        <f t="shared" si="108"/>
        <v>278.44181997079903</v>
      </c>
      <c r="O231" s="118">
        <f t="shared" si="108"/>
        <v>257.76504551027824</v>
      </c>
      <c r="P231" s="118">
        <f t="shared" si="108"/>
        <v>326.63569836212548</v>
      </c>
      <c r="Q231" s="118">
        <f t="shared" si="108"/>
        <v>227.70361597490029</v>
      </c>
      <c r="R231" s="118">
        <f t="shared" ref="R231:V231" si="109">R232+R235+R237+R246</f>
        <v>256.88734593297625</v>
      </c>
      <c r="S231" s="118">
        <f t="shared" si="109"/>
        <v>259.36648598043621</v>
      </c>
      <c r="T231" s="118">
        <f t="shared" si="109"/>
        <v>241.24894020581024</v>
      </c>
      <c r="U231" s="118">
        <f t="shared" si="109"/>
        <v>234.65415125048145</v>
      </c>
      <c r="V231" s="118">
        <f t="shared" si="109"/>
        <v>231.101311966938</v>
      </c>
      <c r="W231" s="118">
        <f t="shared" ref="W231:Y231" si="110">W232+W235+W237+W246</f>
        <v>225.6984573565764</v>
      </c>
      <c r="X231" s="118">
        <f t="shared" si="110"/>
        <v>213.62503779175955</v>
      </c>
      <c r="Y231" s="118">
        <f t="shared" si="110"/>
        <v>202.00386994933638</v>
      </c>
      <c r="DA231" s="129" t="s">
        <v>2768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226.3010241208369</v>
      </c>
      <c r="E232" s="123">
        <f t="shared" si="111"/>
        <v>267.53769894262092</v>
      </c>
      <c r="F232" s="123">
        <f t="shared" si="111"/>
        <v>203.69239545933542</v>
      </c>
      <c r="G232" s="123">
        <f t="shared" si="111"/>
        <v>268.06056745732843</v>
      </c>
      <c r="H232" s="123">
        <f t="shared" si="111"/>
        <v>240.05934711756299</v>
      </c>
      <c r="I232" s="123">
        <f t="shared" si="111"/>
        <v>252.50300427295693</v>
      </c>
      <c r="J232" s="123">
        <f t="shared" si="111"/>
        <v>239.17746521934123</v>
      </c>
      <c r="K232" s="123">
        <f t="shared" si="111"/>
        <v>241.01273049117515</v>
      </c>
      <c r="L232" s="123">
        <f t="shared" si="111"/>
        <v>292.94797866792538</v>
      </c>
      <c r="M232" s="123">
        <f t="shared" si="111"/>
        <v>272.31074383420082</v>
      </c>
      <c r="N232" s="123">
        <f t="shared" si="111"/>
        <v>263.0465894632606</v>
      </c>
      <c r="O232" s="123">
        <f t="shared" si="111"/>
        <v>241.0581456922686</v>
      </c>
      <c r="P232" s="123">
        <f t="shared" si="111"/>
        <v>310.07541537131743</v>
      </c>
      <c r="Q232" s="123">
        <f t="shared" si="111"/>
        <v>209.74664791760483</v>
      </c>
      <c r="R232" s="123">
        <f t="shared" ref="R232:V232" si="112">SUM(R233:R234)</f>
        <v>237.69805700928706</v>
      </c>
      <c r="S232" s="123">
        <f t="shared" si="112"/>
        <v>241.19450260471052</v>
      </c>
      <c r="T232" s="123">
        <f t="shared" si="112"/>
        <v>222.26710438298497</v>
      </c>
      <c r="U232" s="123">
        <f t="shared" si="112"/>
        <v>216.18064789790515</v>
      </c>
      <c r="V232" s="123">
        <f t="shared" si="112"/>
        <v>213.48383272370765</v>
      </c>
      <c r="W232" s="123">
        <f t="shared" ref="W232:Y232" si="113">SUM(W233:W234)</f>
        <v>207.00161955390027</v>
      </c>
      <c r="X232" s="123">
        <f t="shared" si="113"/>
        <v>195.69749300288808</v>
      </c>
      <c r="Y232" s="123">
        <f t="shared" si="113"/>
        <v>183.52403822830698</v>
      </c>
      <c r="DA232" s="130" t="s">
        <v>2769</v>
      </c>
    </row>
    <row r="233" spans="1:105" ht="12" customHeight="1" x14ac:dyDescent="0.25">
      <c r="A233" s="97" t="s">
        <v>74</v>
      </c>
      <c r="B233" s="99">
        <v>0</v>
      </c>
      <c r="C233" s="99">
        <v>0</v>
      </c>
      <c r="D233" s="99">
        <v>223.52102016536983</v>
      </c>
      <c r="E233" s="99">
        <v>264.31527615808034</v>
      </c>
      <c r="F233" s="99">
        <v>201.30736111067364</v>
      </c>
      <c r="G233" s="99">
        <v>264.93584409453962</v>
      </c>
      <c r="H233" s="99">
        <v>237.33074876727011</v>
      </c>
      <c r="I233" s="99">
        <v>249.6854859630393</v>
      </c>
      <c r="J233" s="99">
        <v>236.54562224643831</v>
      </c>
      <c r="K233" s="99">
        <v>238.41116636341741</v>
      </c>
      <c r="L233" s="99">
        <v>289.80425024748985</v>
      </c>
      <c r="M233" s="99">
        <v>269.42719363511202</v>
      </c>
      <c r="N233" s="99">
        <v>260.25018702012301</v>
      </c>
      <c r="O233" s="99">
        <v>238.51149550406885</v>
      </c>
      <c r="P233" s="99">
        <v>306.76480541293984</v>
      </c>
      <c r="Q233" s="99">
        <v>207.516082289754</v>
      </c>
      <c r="R233" s="99">
        <v>235.15679756855954</v>
      </c>
      <c r="S233" s="99">
        <v>238.5813634107509</v>
      </c>
      <c r="T233" s="99">
        <v>219.75796123429441</v>
      </c>
      <c r="U233" s="99">
        <v>213.65265867398503</v>
      </c>
      <c r="V233" s="99">
        <v>210.92289823798899</v>
      </c>
      <c r="W233" s="99">
        <v>204.46795525167934</v>
      </c>
      <c r="X233" s="99">
        <v>193.26424154786466</v>
      </c>
      <c r="Y233" s="99">
        <v>181.21617395493917</v>
      </c>
      <c r="DA233" s="63" t="s">
        <v>2770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2.7800039554670732</v>
      </c>
      <c r="E234" s="99">
        <v>3.2224227845405791</v>
      </c>
      <c r="F234" s="99">
        <v>2.3850343486617662</v>
      </c>
      <c r="G234" s="99">
        <v>3.124723362788826</v>
      </c>
      <c r="H234" s="99">
        <v>2.7285983502928985</v>
      </c>
      <c r="I234" s="99">
        <v>2.8175183099176206</v>
      </c>
      <c r="J234" s="99">
        <v>2.6318429729029069</v>
      </c>
      <c r="K234" s="99">
        <v>2.6015641277577282</v>
      </c>
      <c r="L234" s="99">
        <v>3.1437284204355547</v>
      </c>
      <c r="M234" s="99">
        <v>2.8835501990888113</v>
      </c>
      <c r="N234" s="99">
        <v>2.7964024431376062</v>
      </c>
      <c r="O234" s="99">
        <v>2.546650188199747</v>
      </c>
      <c r="P234" s="99">
        <v>3.3106099583775834</v>
      </c>
      <c r="Q234" s="99">
        <v>2.2305656278508357</v>
      </c>
      <c r="R234" s="99">
        <v>2.5412594407275217</v>
      </c>
      <c r="S234" s="99">
        <v>2.6131391939596282</v>
      </c>
      <c r="T234" s="99">
        <v>2.5091431486905447</v>
      </c>
      <c r="U234" s="99">
        <v>2.5279892239201156</v>
      </c>
      <c r="V234" s="99">
        <v>2.5609344857186533</v>
      </c>
      <c r="W234" s="99">
        <v>2.5336643022209326</v>
      </c>
      <c r="X234" s="99">
        <v>2.4332514550234228</v>
      </c>
      <c r="Y234" s="99">
        <v>2.3078642733678234</v>
      </c>
      <c r="DA234" s="63" t="s">
        <v>2771</v>
      </c>
    </row>
    <row r="235" spans="1:105" ht="12" customHeight="1" x14ac:dyDescent="0.25">
      <c r="A235" s="121" t="s">
        <v>92</v>
      </c>
      <c r="B235" s="123">
        <f t="shared" ref="B235:Y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1.54222777075179E-3</v>
      </c>
      <c r="F235" s="123">
        <f t="shared" si="114"/>
        <v>3.5799181068309001E-3</v>
      </c>
      <c r="G235" s="123">
        <f t="shared" si="114"/>
        <v>5.6871885606481669E-3</v>
      </c>
      <c r="H235" s="123">
        <f t="shared" si="114"/>
        <v>7.6487714681271182E-3</v>
      </c>
      <c r="I235" s="123">
        <f t="shared" si="114"/>
        <v>7.8104505973117999E-3</v>
      </c>
      <c r="J235" s="123">
        <f t="shared" si="114"/>
        <v>8.1438529086979364E-3</v>
      </c>
      <c r="K235" s="123">
        <f t="shared" si="114"/>
        <v>8.5242211900064691E-3</v>
      </c>
      <c r="L235" s="123">
        <f t="shared" si="114"/>
        <v>8.624826509065377E-3</v>
      </c>
      <c r="M235" s="123">
        <f t="shared" si="114"/>
        <v>6.4548462766086867E-3</v>
      </c>
      <c r="N235" s="123">
        <f t="shared" si="114"/>
        <v>4.1831430262491203E-3</v>
      </c>
      <c r="O235" s="123">
        <f t="shared" si="114"/>
        <v>2.6360097985554712E-3</v>
      </c>
      <c r="P235" s="123">
        <f t="shared" si="114"/>
        <v>4.4435515647731358E-3</v>
      </c>
      <c r="Q235" s="123">
        <f t="shared" si="114"/>
        <v>6.5570917709217684E-3</v>
      </c>
      <c r="R235" s="123">
        <f t="shared" si="114"/>
        <v>8.3449238664866868E-3</v>
      </c>
      <c r="S235" s="123">
        <f t="shared" si="114"/>
        <v>9.7612923178159172E-3</v>
      </c>
      <c r="T235" s="123">
        <f t="shared" si="114"/>
        <v>1.147644642886524E-2</v>
      </c>
      <c r="U235" s="123">
        <f t="shared" si="114"/>
        <v>1.2128065961519236E-2</v>
      </c>
      <c r="V235" s="123">
        <f t="shared" si="114"/>
        <v>1.3771123156591463E-2</v>
      </c>
      <c r="W235" s="123">
        <f t="shared" si="114"/>
        <v>1.3808811276060144E-2</v>
      </c>
      <c r="X235" s="123">
        <f t="shared" si="114"/>
        <v>1.4651621104494892E-2</v>
      </c>
      <c r="Y235" s="123">
        <f t="shared" si="114"/>
        <v>1.5724881271354737E-2</v>
      </c>
      <c r="DA235" s="130" t="s">
        <v>2772</v>
      </c>
    </row>
    <row r="236" spans="1:105" ht="12" customHeight="1" x14ac:dyDescent="0.25">
      <c r="A236" s="97" t="s">
        <v>53</v>
      </c>
      <c r="B236" s="99">
        <f>RES_hhdet_fecs!B29</f>
        <v>0</v>
      </c>
      <c r="C236" s="99">
        <f>RES_hhdet_fecs!C29</f>
        <v>0</v>
      </c>
      <c r="D236" s="99">
        <f>RES_hhdet_fecs!D29</f>
        <v>0</v>
      </c>
      <c r="E236" s="99">
        <f>RES_hhdet_fecs!E29</f>
        <v>1.54222777075179E-3</v>
      </c>
      <c r="F236" s="99">
        <f>RES_hhdet_fecs!F29</f>
        <v>3.5799181068309001E-3</v>
      </c>
      <c r="G236" s="99">
        <f>RES_hhdet_fecs!G29</f>
        <v>5.6871885606481669E-3</v>
      </c>
      <c r="H236" s="99">
        <f>RES_hhdet_fecs!H29</f>
        <v>7.6487714681271182E-3</v>
      </c>
      <c r="I236" s="99">
        <f>RES_hhdet_fecs!I29</f>
        <v>7.8104505973117999E-3</v>
      </c>
      <c r="J236" s="99">
        <f>RES_hhdet_fecs!J29</f>
        <v>8.1438529086979364E-3</v>
      </c>
      <c r="K236" s="99">
        <f>RES_hhdet_fecs!K29</f>
        <v>8.5242211900064691E-3</v>
      </c>
      <c r="L236" s="99">
        <f>RES_hhdet_fecs!L29</f>
        <v>8.624826509065377E-3</v>
      </c>
      <c r="M236" s="99">
        <f>RES_hhdet_fecs!M29</f>
        <v>6.4548462766086867E-3</v>
      </c>
      <c r="N236" s="99">
        <f>RES_hhdet_fecs!N29</f>
        <v>4.1831430262491203E-3</v>
      </c>
      <c r="O236" s="99">
        <f>RES_hhdet_fecs!O29</f>
        <v>2.6360097985554712E-3</v>
      </c>
      <c r="P236" s="99">
        <f>RES_hhdet_fecs!P29</f>
        <v>4.4435515647731358E-3</v>
      </c>
      <c r="Q236" s="99">
        <f>RES_hhdet_fecs!Q29</f>
        <v>6.5570917709217684E-3</v>
      </c>
      <c r="R236" s="99">
        <f>RES_hhdet_fecs!R29</f>
        <v>8.3449238664866868E-3</v>
      </c>
      <c r="S236" s="99">
        <f>RES_hhdet_fecs!S29</f>
        <v>9.7612923178159172E-3</v>
      </c>
      <c r="T236" s="99">
        <f>RES_hhdet_fecs!T29</f>
        <v>1.147644642886524E-2</v>
      </c>
      <c r="U236" s="99">
        <f>RES_hhdet_fecs!U29</f>
        <v>1.2128065961519236E-2</v>
      </c>
      <c r="V236" s="99">
        <f>RES_hhdet_fecs!V29</f>
        <v>1.3771123156591463E-2</v>
      </c>
      <c r="W236" s="99">
        <f>RES_hhdet_fecs!W29</f>
        <v>1.3808811276060144E-2</v>
      </c>
      <c r="X236" s="99">
        <f>RES_hhdet_fecs!X29</f>
        <v>1.4651621104494892E-2</v>
      </c>
      <c r="Y236" s="99">
        <f>RES_hhdet_fecs!Y29</f>
        <v>1.5724881271354737E-2</v>
      </c>
      <c r="DA236" s="63" t="s">
        <v>2773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12.064765261381854</v>
      </c>
      <c r="E237" s="123">
        <v>12.20978190391401</v>
      </c>
      <c r="F237" s="123">
        <v>12.367135694975573</v>
      </c>
      <c r="G237" s="123">
        <v>12.872481504907551</v>
      </c>
      <c r="H237" s="123">
        <v>13.164214071042359</v>
      </c>
      <c r="I237" s="123">
        <v>12.999437418679662</v>
      </c>
      <c r="J237" s="123">
        <v>12.092948443419262</v>
      </c>
      <c r="K237" s="123">
        <v>12.77813066973075</v>
      </c>
      <c r="L237" s="123">
        <v>12.732296485126927</v>
      </c>
      <c r="M237" s="123">
        <v>13.194967939867743</v>
      </c>
      <c r="N237" s="123">
        <v>13.092773192706382</v>
      </c>
      <c r="O237" s="123">
        <v>14.181595280376076</v>
      </c>
      <c r="P237" s="123">
        <v>14.046128285373459</v>
      </c>
      <c r="Q237" s="123">
        <v>15.229532755684005</v>
      </c>
      <c r="R237" s="123">
        <v>16.462940972370081</v>
      </c>
      <c r="S237" s="123">
        <v>15.232966678714195</v>
      </c>
      <c r="T237" s="123">
        <v>15.912865582178066</v>
      </c>
      <c r="U237" s="123">
        <v>15.433358782396413</v>
      </c>
      <c r="V237" s="123">
        <v>14.591635550144643</v>
      </c>
      <c r="W237" s="123">
        <v>15.688279220538393</v>
      </c>
      <c r="X237" s="123">
        <v>15.037595353743278</v>
      </c>
      <c r="Y237" s="123">
        <v>15.562940616253771</v>
      </c>
      <c r="DA237" s="130" t="s">
        <v>2774</v>
      </c>
    </row>
    <row r="238" spans="1:105" ht="12" customHeight="1" x14ac:dyDescent="0.25">
      <c r="A238" s="97" t="s">
        <v>141</v>
      </c>
      <c r="B238" s="99">
        <v>0</v>
      </c>
      <c r="C238" s="99">
        <v>0</v>
      </c>
      <c r="D238" s="99">
        <v>10.857456600677086</v>
      </c>
      <c r="E238" s="99">
        <v>12.693788953460398</v>
      </c>
      <c r="F238" s="99">
        <v>10.059183140974161</v>
      </c>
      <c r="G238" s="99">
        <v>12.566291145309714</v>
      </c>
      <c r="H238" s="99">
        <v>11.56130165543032</v>
      </c>
      <c r="I238" s="99">
        <v>12.475950036466024</v>
      </c>
      <c r="J238" s="99">
        <v>11.595837383157422</v>
      </c>
      <c r="K238" s="99">
        <v>11.922589006492814</v>
      </c>
      <c r="L238" s="99">
        <v>11.498438527170364</v>
      </c>
      <c r="M238" s="99">
        <v>12.368206959920256</v>
      </c>
      <c r="N238" s="99">
        <v>10.942459404311327</v>
      </c>
      <c r="O238" s="99">
        <v>11.631170705066033</v>
      </c>
      <c r="P238" s="99">
        <v>16.000630406847957</v>
      </c>
      <c r="Q238" s="99">
        <v>11.574239823809423</v>
      </c>
      <c r="R238" s="99">
        <v>13.478853570885173</v>
      </c>
      <c r="S238" s="99">
        <v>14.224450097826253</v>
      </c>
      <c r="T238" s="99">
        <v>14.155682073355623</v>
      </c>
      <c r="U238" s="99">
        <v>13.941205702901032</v>
      </c>
      <c r="V238" s="99">
        <v>12.87809667700394</v>
      </c>
      <c r="W238" s="99">
        <v>0</v>
      </c>
      <c r="X238" s="99">
        <v>0</v>
      </c>
      <c r="Y238" s="99">
        <v>0</v>
      </c>
      <c r="DA238" s="63" t="s">
        <v>2775</v>
      </c>
    </row>
    <row r="239" spans="1:105" ht="12" customHeight="1" x14ac:dyDescent="0.25">
      <c r="A239" s="97" t="s">
        <v>140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2776</v>
      </c>
    </row>
    <row r="240" spans="1:105" ht="12" customHeight="1" x14ac:dyDescent="0.25">
      <c r="A240" s="100" t="s">
        <v>50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2777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2778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12.2399750469546</v>
      </c>
      <c r="E242" s="102">
        <v>12.368922655449012</v>
      </c>
      <c r="F242" s="102">
        <v>12.53267379682188</v>
      </c>
      <c r="G242" s="102">
        <v>13.061990587592444</v>
      </c>
      <c r="H242" s="102">
        <v>13.35276441765903</v>
      </c>
      <c r="I242" s="102">
        <v>13.282128669253165</v>
      </c>
      <c r="J242" s="102">
        <v>12.371230876372714</v>
      </c>
      <c r="K242" s="102">
        <v>13.060664042279068</v>
      </c>
      <c r="L242" s="102">
        <v>13.032525822275192</v>
      </c>
      <c r="M242" s="102">
        <v>13.511729096069553</v>
      </c>
      <c r="N242" s="102">
        <v>13.395444049698975</v>
      </c>
      <c r="O242" s="102">
        <v>14.468205798408956</v>
      </c>
      <c r="P242" s="102">
        <v>14.313627156566685</v>
      </c>
      <c r="Q242" s="102">
        <v>15.498373742278279</v>
      </c>
      <c r="R242" s="102">
        <v>16.707580216888566</v>
      </c>
      <c r="S242" s="102">
        <v>15.452919811449107</v>
      </c>
      <c r="T242" s="102">
        <v>16.092754366413025</v>
      </c>
      <c r="U242" s="102">
        <v>15.581471546483366</v>
      </c>
      <c r="V242" s="102">
        <v>14.717182586004835</v>
      </c>
      <c r="W242" s="102">
        <v>15.799621363372372</v>
      </c>
      <c r="X242" s="102">
        <v>15.144756037998597</v>
      </c>
      <c r="Y242" s="102">
        <v>15.66412878173186</v>
      </c>
      <c r="DA242" s="131" t="s">
        <v>2779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10.846099259736063</v>
      </c>
      <c r="E243" s="105">
        <v>10.837940551081942</v>
      </c>
      <c r="F243" s="105">
        <v>11.002817340030004</v>
      </c>
      <c r="G243" s="105">
        <v>11.198679915487425</v>
      </c>
      <c r="H243" s="105">
        <v>11.556742748361971</v>
      </c>
      <c r="I243" s="105">
        <v>11.432566557864325</v>
      </c>
      <c r="J243" s="105">
        <v>10.63172252593561</v>
      </c>
      <c r="K243" s="105">
        <v>11.263843875973789</v>
      </c>
      <c r="L243" s="105">
        <v>11.194120584605548</v>
      </c>
      <c r="M243" s="105">
        <v>11.591548788096526</v>
      </c>
      <c r="N243" s="105">
        <v>11.520215305202674</v>
      </c>
      <c r="O243" s="105">
        <v>12.653035273405877</v>
      </c>
      <c r="P243" s="105">
        <v>12.54489347669559</v>
      </c>
      <c r="Q243" s="105">
        <v>13.6898706740653</v>
      </c>
      <c r="R243" s="105">
        <v>14.980420758317528</v>
      </c>
      <c r="S243" s="105">
        <v>13.876673912045808</v>
      </c>
      <c r="T243" s="105">
        <v>14.743830855374981</v>
      </c>
      <c r="U243" s="105">
        <v>14.41260870381169</v>
      </c>
      <c r="V243" s="105">
        <v>13.683808723793391</v>
      </c>
      <c r="W243" s="105">
        <v>14.834472392568921</v>
      </c>
      <c r="X243" s="105">
        <v>14.227697518969427</v>
      </c>
      <c r="Y243" s="105">
        <v>14.780454121954619</v>
      </c>
      <c r="DA243" s="132" t="s">
        <v>2780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8.374657320017187</v>
      </c>
      <c r="E244" s="99">
        <v>8.1098832983996125</v>
      </c>
      <c r="F244" s="99">
        <v>8.2671157116000895</v>
      </c>
      <c r="G244" s="99">
        <v>7.8574047754853567</v>
      </c>
      <c r="H244" s="99">
        <v>8.3253020330336867</v>
      </c>
      <c r="I244" s="99">
        <v>8.1480992296743757</v>
      </c>
      <c r="J244" s="99">
        <v>7.5245496344067337</v>
      </c>
      <c r="K244" s="99">
        <v>8.016890810026867</v>
      </c>
      <c r="L244" s="99">
        <v>7.8066046825961051</v>
      </c>
      <c r="M244" s="99">
        <v>7.9739976571529141</v>
      </c>
      <c r="N244" s="99">
        <v>7.8688918370877463</v>
      </c>
      <c r="O244" s="99">
        <v>8.9640873207969207</v>
      </c>
      <c r="P244" s="99">
        <v>8.8622693011370171</v>
      </c>
      <c r="Q244" s="99">
        <v>9.9632599550182679</v>
      </c>
      <c r="R244" s="99">
        <v>11.277340044586728</v>
      </c>
      <c r="S244" s="99">
        <v>10.198972564711347</v>
      </c>
      <c r="T244" s="99">
        <v>11.119541377274384</v>
      </c>
      <c r="U244" s="99">
        <v>10.868044655848033</v>
      </c>
      <c r="V244" s="99">
        <v>10.213203101684627</v>
      </c>
      <c r="W244" s="99">
        <v>11.446814453558375</v>
      </c>
      <c r="X244" s="99">
        <v>10.980617250339426</v>
      </c>
      <c r="Y244" s="99">
        <v>11.466606417548279</v>
      </c>
      <c r="DA244" s="63" t="s">
        <v>2781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2.4714419397188765</v>
      </c>
      <c r="E245" s="99">
        <v>2.7280572526823312</v>
      </c>
      <c r="F245" s="99">
        <v>2.7357016284299176</v>
      </c>
      <c r="G245" s="99">
        <v>3.3412751400020704</v>
      </c>
      <c r="H245" s="99">
        <v>3.2314407153282843</v>
      </c>
      <c r="I245" s="99">
        <v>3.2844673281899506</v>
      </c>
      <c r="J245" s="99">
        <v>3.1071728915288754</v>
      </c>
      <c r="K245" s="99">
        <v>3.2469530659469217</v>
      </c>
      <c r="L245" s="99">
        <v>3.3875159020094441</v>
      </c>
      <c r="M245" s="99">
        <v>3.6175511309436117</v>
      </c>
      <c r="N245" s="99">
        <v>3.6513234681149251</v>
      </c>
      <c r="O245" s="99">
        <v>3.6889479526089555</v>
      </c>
      <c r="P245" s="99">
        <v>3.6826241755585718</v>
      </c>
      <c r="Q245" s="99">
        <v>3.726610719047033</v>
      </c>
      <c r="R245" s="99">
        <v>3.7030807137308019</v>
      </c>
      <c r="S245" s="99">
        <v>3.6777013473344615</v>
      </c>
      <c r="T245" s="99">
        <v>3.6242894781005979</v>
      </c>
      <c r="U245" s="99">
        <v>3.5445640479636573</v>
      </c>
      <c r="V245" s="99">
        <v>3.4706056221087644</v>
      </c>
      <c r="W245" s="99">
        <v>3.3876579390105479</v>
      </c>
      <c r="X245" s="99">
        <v>3.24708026863</v>
      </c>
      <c r="Y245" s="99">
        <v>3.3138477044063404</v>
      </c>
      <c r="DA245" s="63" t="s">
        <v>2782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1.681680140851064</v>
      </c>
      <c r="E246" s="123">
        <v>1.7482400666626692</v>
      </c>
      <c r="F246" s="123">
        <v>1.8295259268582766</v>
      </c>
      <c r="G246" s="123">
        <v>1.9191895798639536</v>
      </c>
      <c r="H246" s="123">
        <v>1.9772418266217389</v>
      </c>
      <c r="I246" s="123">
        <v>1.9684786394083049</v>
      </c>
      <c r="J246" s="123">
        <v>1.881004134658649</v>
      </c>
      <c r="K246" s="123">
        <v>2.0750565298816448</v>
      </c>
      <c r="L246" s="123">
        <v>2.2327329303501444</v>
      </c>
      <c r="M246" s="123">
        <v>2.2456477297562896</v>
      </c>
      <c r="N246" s="123">
        <v>2.2982741718058097</v>
      </c>
      <c r="O246" s="123">
        <v>2.5226685278349845</v>
      </c>
      <c r="P246" s="123">
        <v>2.5097111538698291</v>
      </c>
      <c r="Q246" s="123">
        <v>2.7208782098405186</v>
      </c>
      <c r="R246" s="123">
        <v>2.7180030274526348</v>
      </c>
      <c r="S246" s="123">
        <v>2.9292554046936643</v>
      </c>
      <c r="T246" s="123">
        <v>3.0574937942183484</v>
      </c>
      <c r="U246" s="123">
        <v>3.0280165042183551</v>
      </c>
      <c r="V246" s="123">
        <v>3.0120725699290927</v>
      </c>
      <c r="W246" s="123">
        <v>2.994749770861695</v>
      </c>
      <c r="X246" s="123">
        <v>2.8752978140236882</v>
      </c>
      <c r="Y246" s="123">
        <v>2.9011662235042888</v>
      </c>
      <c r="DA246" s="130" t="s">
        <v>2783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2784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1.681680140851064</v>
      </c>
      <c r="E248" s="110">
        <v>1.7482400666626692</v>
      </c>
      <c r="F248" s="110">
        <v>1.8295259268582766</v>
      </c>
      <c r="G248" s="110">
        <v>1.9191895798639536</v>
      </c>
      <c r="H248" s="110">
        <v>1.9772418266217389</v>
      </c>
      <c r="I248" s="110">
        <v>1.9684786394083049</v>
      </c>
      <c r="J248" s="110">
        <v>1.881004134658649</v>
      </c>
      <c r="K248" s="110">
        <v>2.0750565298816448</v>
      </c>
      <c r="L248" s="110">
        <v>2.2327329303501444</v>
      </c>
      <c r="M248" s="110">
        <v>2.2456477297562896</v>
      </c>
      <c r="N248" s="110">
        <v>2.2982741718058097</v>
      </c>
      <c r="O248" s="110">
        <v>2.5226685278349845</v>
      </c>
      <c r="P248" s="110">
        <v>2.5097111538698291</v>
      </c>
      <c r="Q248" s="110">
        <v>2.7208782098405186</v>
      </c>
      <c r="R248" s="110">
        <v>2.7180030274526348</v>
      </c>
      <c r="S248" s="110">
        <v>2.9292554046936643</v>
      </c>
      <c r="T248" s="110">
        <v>3.0574937942183484</v>
      </c>
      <c r="U248" s="110">
        <v>3.0280165042183551</v>
      </c>
      <c r="V248" s="110">
        <v>3.0120725699290927</v>
      </c>
      <c r="W248" s="110">
        <v>2.994749770861695</v>
      </c>
      <c r="X248" s="110">
        <v>2.8752978140236882</v>
      </c>
      <c r="Y248" s="110">
        <v>2.9011662235042888</v>
      </c>
      <c r="DA248" s="60" t="s">
        <v>2785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133.2764497470304</v>
      </c>
      <c r="E250" s="118">
        <f t="shared" si="115"/>
        <v>156.56762673881084</v>
      </c>
      <c r="F250" s="118">
        <f t="shared" si="115"/>
        <v>121.93205098647621</v>
      </c>
      <c r="G250" s="118">
        <f t="shared" si="115"/>
        <v>158.5273988119136</v>
      </c>
      <c r="H250" s="118">
        <f t="shared" si="115"/>
        <v>143.61801887384573</v>
      </c>
      <c r="I250" s="118">
        <f t="shared" si="115"/>
        <v>150.97541788877069</v>
      </c>
      <c r="J250" s="118">
        <f t="shared" si="115"/>
        <v>143.06318040198659</v>
      </c>
      <c r="K250" s="118">
        <f t="shared" si="115"/>
        <v>144.7452713436486</v>
      </c>
      <c r="L250" s="118">
        <f t="shared" si="115"/>
        <v>173.95272550068353</v>
      </c>
      <c r="M250" s="118">
        <f t="shared" si="115"/>
        <v>162.82097026336865</v>
      </c>
      <c r="N250" s="118">
        <f t="shared" si="115"/>
        <v>159.14261306172241</v>
      </c>
      <c r="O250" s="118">
        <f t="shared" si="115"/>
        <v>149.90709828644273</v>
      </c>
      <c r="P250" s="118">
        <f t="shared" si="115"/>
        <v>194.26241366125049</v>
      </c>
      <c r="Q250" s="118">
        <f t="shared" si="115"/>
        <v>136.88532241874523</v>
      </c>
      <c r="R250" s="118">
        <f t="shared" ref="R250:V250" si="116">R251+R254+R256+R265</f>
        <v>156.22613042220644</v>
      </c>
      <c r="S250" s="118">
        <f t="shared" si="116"/>
        <v>161.68662382268286</v>
      </c>
      <c r="T250" s="118">
        <f t="shared" si="116"/>
        <v>157.31144128518258</v>
      </c>
      <c r="U250" s="118">
        <f t="shared" si="116"/>
        <v>158.11201070817467</v>
      </c>
      <c r="V250" s="118">
        <f t="shared" si="116"/>
        <v>159.81968935560252</v>
      </c>
      <c r="W250" s="118">
        <f t="shared" ref="W250:Y250" si="117">W251+W254+W256+W265</f>
        <v>159.23481725171965</v>
      </c>
      <c r="X250" s="118">
        <f t="shared" si="117"/>
        <v>152.78948841449025</v>
      </c>
      <c r="Y250" s="118">
        <f t="shared" si="117"/>
        <v>146.16132972213637</v>
      </c>
      <c r="DA250" s="129" t="s">
        <v>2936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124.13649422237339</v>
      </c>
      <c r="E251" s="123">
        <f t="shared" si="118"/>
        <v>147.27196440020091</v>
      </c>
      <c r="F251" s="123">
        <f t="shared" si="118"/>
        <v>112.46454154799157</v>
      </c>
      <c r="G251" s="123">
        <f t="shared" si="118"/>
        <v>148.62367927766311</v>
      </c>
      <c r="H251" s="123">
        <f t="shared" si="118"/>
        <v>133.46907003797696</v>
      </c>
      <c r="I251" s="123">
        <f t="shared" si="118"/>
        <v>140.86318745970414</v>
      </c>
      <c r="J251" s="123">
        <f t="shared" si="118"/>
        <v>133.58950726905439</v>
      </c>
      <c r="K251" s="123">
        <f t="shared" si="118"/>
        <v>134.64885544213737</v>
      </c>
      <c r="L251" s="123">
        <f t="shared" si="118"/>
        <v>163.70593758807411</v>
      </c>
      <c r="M251" s="123">
        <f t="shared" si="118"/>
        <v>152.20992481778958</v>
      </c>
      <c r="N251" s="123">
        <f t="shared" si="118"/>
        <v>148.49591549491188</v>
      </c>
      <c r="O251" s="123">
        <f t="shared" si="118"/>
        <v>138.26673513019836</v>
      </c>
      <c r="P251" s="123">
        <f t="shared" si="118"/>
        <v>182.56481880854943</v>
      </c>
      <c r="Q251" s="123">
        <f t="shared" si="118"/>
        <v>124.14345510974083</v>
      </c>
      <c r="R251" s="123">
        <f t="shared" ref="R251:V251" si="119">SUM(R252:R253)</f>
        <v>142.51427705108577</v>
      </c>
      <c r="S251" s="123">
        <f t="shared" si="119"/>
        <v>148.45586175761002</v>
      </c>
      <c r="T251" s="123">
        <f t="shared" si="119"/>
        <v>143.16998505910144</v>
      </c>
      <c r="U251" s="123">
        <f t="shared" si="119"/>
        <v>144.03785169022166</v>
      </c>
      <c r="V251" s="123">
        <f t="shared" si="119"/>
        <v>146.07049348926276</v>
      </c>
      <c r="W251" s="123">
        <f t="shared" ref="W251:Y251" si="120">SUM(W252:W253)</f>
        <v>144.42300800678439</v>
      </c>
      <c r="X251" s="123">
        <f t="shared" si="120"/>
        <v>138.38339464051177</v>
      </c>
      <c r="Y251" s="123">
        <f t="shared" si="120"/>
        <v>131.20598507031912</v>
      </c>
      <c r="DA251" s="130" t="s">
        <v>2937</v>
      </c>
    </row>
    <row r="252" spans="1:105" ht="12" customHeight="1" x14ac:dyDescent="0.25">
      <c r="A252" s="97" t="s">
        <v>74</v>
      </c>
      <c r="B252" s="99">
        <v>0</v>
      </c>
      <c r="C252" s="99">
        <v>0</v>
      </c>
      <c r="D252" s="99">
        <v>121.35649026690631</v>
      </c>
      <c r="E252" s="99">
        <v>144.04954161566033</v>
      </c>
      <c r="F252" s="99">
        <v>110.07950719932981</v>
      </c>
      <c r="G252" s="99">
        <v>145.4989559148743</v>
      </c>
      <c r="H252" s="99">
        <v>130.74047168768408</v>
      </c>
      <c r="I252" s="99">
        <v>138.04566914978651</v>
      </c>
      <c r="J252" s="99">
        <v>130.95766429615148</v>
      </c>
      <c r="K252" s="99">
        <v>132.04729131437963</v>
      </c>
      <c r="L252" s="99">
        <v>160.56220916763854</v>
      </c>
      <c r="M252" s="99">
        <v>149.32637461870078</v>
      </c>
      <c r="N252" s="99">
        <v>145.69951305177429</v>
      </c>
      <c r="O252" s="99">
        <v>135.72008494199861</v>
      </c>
      <c r="P252" s="99">
        <v>179.25420885017184</v>
      </c>
      <c r="Q252" s="99">
        <v>121.91288948188999</v>
      </c>
      <c r="R252" s="99">
        <v>139.97301761035826</v>
      </c>
      <c r="S252" s="99">
        <v>145.8427225636504</v>
      </c>
      <c r="T252" s="99">
        <v>140.66084191041088</v>
      </c>
      <c r="U252" s="99">
        <v>141.50986246630154</v>
      </c>
      <c r="V252" s="99">
        <v>143.5095590035441</v>
      </c>
      <c r="W252" s="99">
        <v>141.88934370456346</v>
      </c>
      <c r="X252" s="99">
        <v>135.95014318548834</v>
      </c>
      <c r="Y252" s="99">
        <v>128.8981207969513</v>
      </c>
      <c r="DA252" s="63" t="s">
        <v>2938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2.7800039554670732</v>
      </c>
      <c r="E253" s="99">
        <v>3.2224227845405791</v>
      </c>
      <c r="F253" s="99">
        <v>2.3850343486617662</v>
      </c>
      <c r="G253" s="99">
        <v>3.124723362788826</v>
      </c>
      <c r="H253" s="99">
        <v>2.7285983502928985</v>
      </c>
      <c r="I253" s="99">
        <v>2.8175183099176206</v>
      </c>
      <c r="J253" s="99">
        <v>2.6318429729029069</v>
      </c>
      <c r="K253" s="99">
        <v>2.6015641277577282</v>
      </c>
      <c r="L253" s="99">
        <v>3.1437284204355547</v>
      </c>
      <c r="M253" s="99">
        <v>2.8835501990888113</v>
      </c>
      <c r="N253" s="99">
        <v>2.7964024431376062</v>
      </c>
      <c r="O253" s="99">
        <v>2.546650188199747</v>
      </c>
      <c r="P253" s="99">
        <v>3.3106099583775834</v>
      </c>
      <c r="Q253" s="99">
        <v>2.2305656278508357</v>
      </c>
      <c r="R253" s="99">
        <v>2.5412594407275217</v>
      </c>
      <c r="S253" s="99">
        <v>2.6131391939596282</v>
      </c>
      <c r="T253" s="99">
        <v>2.5091431486905447</v>
      </c>
      <c r="U253" s="99">
        <v>2.5279892239201156</v>
      </c>
      <c r="V253" s="99">
        <v>2.5609344857186533</v>
      </c>
      <c r="W253" s="99">
        <v>2.5336643022209326</v>
      </c>
      <c r="X253" s="99">
        <v>2.4332514550234228</v>
      </c>
      <c r="Y253" s="99">
        <v>2.3078642733678234</v>
      </c>
      <c r="DA253" s="63" t="s">
        <v>2939</v>
      </c>
    </row>
    <row r="254" spans="1:105" ht="12" customHeight="1" x14ac:dyDescent="0.25">
      <c r="A254" s="121" t="s">
        <v>92</v>
      </c>
      <c r="B254" s="123">
        <f t="shared" ref="B254:Y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4.2380469013729048E-3</v>
      </c>
      <c r="F254" s="123">
        <f t="shared" si="121"/>
        <v>1.0110130973580834E-2</v>
      </c>
      <c r="G254" s="123">
        <f t="shared" si="121"/>
        <v>1.6491938520884937E-2</v>
      </c>
      <c r="H254" s="123">
        <f t="shared" si="121"/>
        <v>2.2660293958797526E-2</v>
      </c>
      <c r="I254" s="123">
        <f t="shared" si="121"/>
        <v>2.3322821093359047E-2</v>
      </c>
      <c r="J254" s="123">
        <f t="shared" si="121"/>
        <v>2.4318395210843068E-2</v>
      </c>
      <c r="K254" s="123">
        <f t="shared" si="121"/>
        <v>2.5454214618957711E-2</v>
      </c>
      <c r="L254" s="123">
        <f t="shared" si="121"/>
        <v>2.601222637624909E-2</v>
      </c>
      <c r="M254" s="123">
        <f t="shared" si="121"/>
        <v>1.9776761706006674E-2</v>
      </c>
      <c r="N254" s="123">
        <f t="shared" si="121"/>
        <v>1.358775700209155E-2</v>
      </c>
      <c r="O254" s="123">
        <f t="shared" si="121"/>
        <v>9.9631577037544612E-3</v>
      </c>
      <c r="P254" s="123">
        <f t="shared" si="121"/>
        <v>1.8677469637038112E-2</v>
      </c>
      <c r="Q254" s="123">
        <f t="shared" si="121"/>
        <v>2.7996580044969469E-2</v>
      </c>
      <c r="R254" s="123">
        <f t="shared" si="121"/>
        <v>3.5899118061651941E-2</v>
      </c>
      <c r="S254" s="123">
        <f t="shared" si="121"/>
        <v>4.2106080677280618E-2</v>
      </c>
      <c r="T254" s="123">
        <f t="shared" si="121"/>
        <v>4.9730360314936092E-2</v>
      </c>
      <c r="U254" s="123">
        <f t="shared" si="121"/>
        <v>5.3321437633088394E-2</v>
      </c>
      <c r="V254" s="123">
        <f t="shared" si="121"/>
        <v>6.1399640187197381E-2</v>
      </c>
      <c r="W254" s="123">
        <f t="shared" si="121"/>
        <v>6.2115347843181047E-2</v>
      </c>
      <c r="X254" s="123">
        <f t="shared" si="121"/>
        <v>6.6320456408568318E-2</v>
      </c>
      <c r="Y254" s="123">
        <f t="shared" si="121"/>
        <v>7.1328929665188973E-2</v>
      </c>
      <c r="DA254" s="130" t="s">
        <v>2940</v>
      </c>
    </row>
    <row r="255" spans="1:105" ht="12" customHeight="1" x14ac:dyDescent="0.25">
      <c r="A255" s="97" t="s">
        <v>53</v>
      </c>
      <c r="B255" s="99">
        <f>RES_hhdet_tess!B29</f>
        <v>0</v>
      </c>
      <c r="C255" s="99">
        <f>RES_hhdet_tess!C29</f>
        <v>0</v>
      </c>
      <c r="D255" s="99">
        <f>RES_hhdet_tess!D29</f>
        <v>0</v>
      </c>
      <c r="E255" s="99">
        <f>RES_hhdet_tess!E29</f>
        <v>4.2380469013729048E-3</v>
      </c>
      <c r="F255" s="99">
        <f>RES_hhdet_tess!F29</f>
        <v>1.0110130973580834E-2</v>
      </c>
      <c r="G255" s="99">
        <f>RES_hhdet_tess!G29</f>
        <v>1.6491938520884937E-2</v>
      </c>
      <c r="H255" s="99">
        <f>RES_hhdet_tess!H29</f>
        <v>2.2660293958797526E-2</v>
      </c>
      <c r="I255" s="99">
        <f>RES_hhdet_tess!I29</f>
        <v>2.3322821093359047E-2</v>
      </c>
      <c r="J255" s="99">
        <f>RES_hhdet_tess!J29</f>
        <v>2.4318395210843068E-2</v>
      </c>
      <c r="K255" s="99">
        <f>RES_hhdet_tess!K29</f>
        <v>2.5454214618957711E-2</v>
      </c>
      <c r="L255" s="99">
        <f>RES_hhdet_tess!L29</f>
        <v>2.601222637624909E-2</v>
      </c>
      <c r="M255" s="99">
        <f>RES_hhdet_tess!M29</f>
        <v>1.9776761706006674E-2</v>
      </c>
      <c r="N255" s="99">
        <f>RES_hhdet_tess!N29</f>
        <v>1.358775700209155E-2</v>
      </c>
      <c r="O255" s="99">
        <f>RES_hhdet_tess!O29</f>
        <v>9.9631577037544612E-3</v>
      </c>
      <c r="P255" s="99">
        <f>RES_hhdet_tess!P29</f>
        <v>1.8677469637038112E-2</v>
      </c>
      <c r="Q255" s="99">
        <f>RES_hhdet_tess!Q29</f>
        <v>2.7996580044969469E-2</v>
      </c>
      <c r="R255" s="99">
        <f>RES_hhdet_tess!R29</f>
        <v>3.5899118061651941E-2</v>
      </c>
      <c r="S255" s="99">
        <f>RES_hhdet_tess!S29</f>
        <v>4.2106080677280618E-2</v>
      </c>
      <c r="T255" s="99">
        <f>RES_hhdet_tess!T29</f>
        <v>4.9730360314936092E-2</v>
      </c>
      <c r="U255" s="99">
        <f>RES_hhdet_tess!U29</f>
        <v>5.3321437633088394E-2</v>
      </c>
      <c r="V255" s="99">
        <f>RES_hhdet_tess!V29</f>
        <v>6.1399640187197381E-2</v>
      </c>
      <c r="W255" s="99">
        <f>RES_hhdet_tess!W29</f>
        <v>6.2115347843181047E-2</v>
      </c>
      <c r="X255" s="99">
        <f>RES_hhdet_tess!X29</f>
        <v>6.6320456408568318E-2</v>
      </c>
      <c r="Y255" s="99">
        <f>RES_hhdet_tess!Y29</f>
        <v>7.1328929665188973E-2</v>
      </c>
      <c r="DA255" s="63" t="s">
        <v>2941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7.8249042227559347</v>
      </c>
      <c r="E256" s="123">
        <v>7.9234206341128397</v>
      </c>
      <c r="F256" s="123">
        <v>8.0249197569480533</v>
      </c>
      <c r="G256" s="123">
        <v>8.3832781168509918</v>
      </c>
      <c r="H256" s="123">
        <v>8.5757291030163465</v>
      </c>
      <c r="I256" s="123">
        <v>8.5436907757212417</v>
      </c>
      <c r="J256" s="123">
        <v>7.9713473084998574</v>
      </c>
      <c r="K256" s="123">
        <v>8.4380620295996493</v>
      </c>
      <c r="L256" s="123">
        <v>8.4594969044549035</v>
      </c>
      <c r="M256" s="123">
        <v>8.815681878873697</v>
      </c>
      <c r="N256" s="123">
        <v>8.810318160943547</v>
      </c>
      <c r="O256" s="123">
        <v>9.621879944484121</v>
      </c>
      <c r="P256" s="123">
        <v>9.6705771246396051</v>
      </c>
      <c r="Q256" s="123">
        <v>10.531235321704553</v>
      </c>
      <c r="R256" s="123">
        <v>11.486140289916534</v>
      </c>
      <c r="S256" s="123">
        <v>10.810028714680955</v>
      </c>
      <c r="T256" s="123">
        <v>11.568419799201394</v>
      </c>
      <c r="U256" s="123">
        <v>11.479884943423139</v>
      </c>
      <c r="V256" s="123">
        <v>11.114664626977545</v>
      </c>
      <c r="W256" s="123">
        <v>12.153735099036162</v>
      </c>
      <c r="X256" s="123">
        <v>11.817506107719433</v>
      </c>
      <c r="Y256" s="123">
        <v>12.322699348207948</v>
      </c>
      <c r="DA256" s="130" t="s">
        <v>2942</v>
      </c>
    </row>
    <row r="257" spans="1:105" ht="12" customHeight="1" x14ac:dyDescent="0.25">
      <c r="A257" s="97" t="s">
        <v>141</v>
      </c>
      <c r="B257" s="99">
        <v>0</v>
      </c>
      <c r="C257" s="99">
        <v>0</v>
      </c>
      <c r="D257" s="99">
        <v>7.7612795213114785</v>
      </c>
      <c r="E257" s="99">
        <v>9.084471003253924</v>
      </c>
      <c r="F257" s="99">
        <v>7.2046053494323878</v>
      </c>
      <c r="G257" s="99">
        <v>9.0094496758092824</v>
      </c>
      <c r="H257" s="99">
        <v>8.2889186830855337</v>
      </c>
      <c r="I257" s="99">
        <v>8.9597775667050925</v>
      </c>
      <c r="J257" s="99">
        <v>8.3332665875056993</v>
      </c>
      <c r="K257" s="99">
        <v>8.5756763452089153</v>
      </c>
      <c r="L257" s="99">
        <v>8.306041910747533</v>
      </c>
      <c r="M257" s="99">
        <v>8.9551212343842685</v>
      </c>
      <c r="N257" s="99">
        <v>8.1469094912639832</v>
      </c>
      <c r="O257" s="99">
        <v>8.8135903277868088</v>
      </c>
      <c r="P257" s="99">
        <v>12.581506212340434</v>
      </c>
      <c r="Q257" s="99">
        <v>9.1009770580072384</v>
      </c>
      <c r="R257" s="99">
        <v>10.598599906709929</v>
      </c>
      <c r="S257" s="99">
        <v>11.184872265803596</v>
      </c>
      <c r="T257" s="99">
        <v>11.130799063367943</v>
      </c>
      <c r="U257" s="99">
        <v>11.135218039397067</v>
      </c>
      <c r="V257" s="99">
        <v>10.469283765912442</v>
      </c>
      <c r="W257" s="99">
        <v>0</v>
      </c>
      <c r="X257" s="99">
        <v>0</v>
      </c>
      <c r="Y257" s="99">
        <v>0</v>
      </c>
      <c r="DA257" s="63" t="s">
        <v>2943</v>
      </c>
    </row>
    <row r="258" spans="1:105" ht="12" customHeight="1" x14ac:dyDescent="0.25">
      <c r="A258" s="97" t="s">
        <v>140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2944</v>
      </c>
    </row>
    <row r="259" spans="1:105" ht="12" customHeight="1" x14ac:dyDescent="0.25">
      <c r="A259" s="100" t="s">
        <v>50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2945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2946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7.8252551160987593</v>
      </c>
      <c r="E261" s="102">
        <v>7.9164234810139629</v>
      </c>
      <c r="F261" s="102">
        <v>8.0293542379156619</v>
      </c>
      <c r="G261" s="102">
        <v>8.3800095235109371</v>
      </c>
      <c r="H261" s="102">
        <v>8.5769289491331815</v>
      </c>
      <c r="I261" s="102">
        <v>8.5419538568609887</v>
      </c>
      <c r="J261" s="102">
        <v>7.9699670528019935</v>
      </c>
      <c r="K261" s="102">
        <v>8.4380142969418319</v>
      </c>
      <c r="L261" s="102">
        <v>8.4601911400395533</v>
      </c>
      <c r="M261" s="102">
        <v>8.816044595510391</v>
      </c>
      <c r="N261" s="102">
        <v>8.8114157946568152</v>
      </c>
      <c r="O261" s="102">
        <v>9.6233336736474335</v>
      </c>
      <c r="P261" s="102">
        <v>9.6670211257416714</v>
      </c>
      <c r="Q261" s="102">
        <v>10.53458565018817</v>
      </c>
      <c r="R261" s="102">
        <v>11.488596736369677</v>
      </c>
      <c r="S261" s="102">
        <v>10.810082982981154</v>
      </c>
      <c r="T261" s="102">
        <v>11.569140489352733</v>
      </c>
      <c r="U261" s="102">
        <v>11.479629181211978</v>
      </c>
      <c r="V261" s="102">
        <v>11.114166211704759</v>
      </c>
      <c r="W261" s="102">
        <v>12.153166601749314</v>
      </c>
      <c r="X261" s="102">
        <v>11.816948385452728</v>
      </c>
      <c r="Y261" s="102">
        <v>12.322834370016265</v>
      </c>
      <c r="DA261" s="131" t="s">
        <v>2947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7.8255239364255376</v>
      </c>
      <c r="E262" s="105">
        <v>7.9173150979853295</v>
      </c>
      <c r="F262" s="105">
        <v>8.0301236664425595</v>
      </c>
      <c r="G262" s="105">
        <v>8.3808794566755935</v>
      </c>
      <c r="H262" s="105">
        <v>8.5778328486735731</v>
      </c>
      <c r="I262" s="105">
        <v>8.5407112552636875</v>
      </c>
      <c r="J262" s="105">
        <v>7.9696404954229223</v>
      </c>
      <c r="K262" s="105">
        <v>8.4352854395602463</v>
      </c>
      <c r="L262" s="105">
        <v>8.4575950677193017</v>
      </c>
      <c r="M262" s="105">
        <v>8.8128097773248051</v>
      </c>
      <c r="N262" s="105">
        <v>8.8093833678203275</v>
      </c>
      <c r="O262" s="105">
        <v>9.6225581807217324</v>
      </c>
      <c r="P262" s="105">
        <v>9.6618343456893943</v>
      </c>
      <c r="Q262" s="105">
        <v>10.527842989487596</v>
      </c>
      <c r="R262" s="105">
        <v>11.481973871116478</v>
      </c>
      <c r="S262" s="105">
        <v>10.804801571814638</v>
      </c>
      <c r="T262" s="105">
        <v>11.569451960089845</v>
      </c>
      <c r="U262" s="105">
        <v>11.484761874234033</v>
      </c>
      <c r="V262" s="105">
        <v>11.121260320302273</v>
      </c>
      <c r="W262" s="105">
        <v>12.158094516349669</v>
      </c>
      <c r="X262" s="105">
        <v>11.821721254900931</v>
      </c>
      <c r="Y262" s="105">
        <v>12.321655226685012</v>
      </c>
      <c r="DA262" s="132" t="s">
        <v>2948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5.3540819967066611</v>
      </c>
      <c r="E263" s="99">
        <v>5.1892578453029987</v>
      </c>
      <c r="F263" s="99">
        <v>5.2944220380126437</v>
      </c>
      <c r="G263" s="99">
        <v>5.0396043166735227</v>
      </c>
      <c r="H263" s="99">
        <v>5.3463921333452875</v>
      </c>
      <c r="I263" s="99">
        <v>5.2562439270737373</v>
      </c>
      <c r="J263" s="99">
        <v>4.8624676038940482</v>
      </c>
      <c r="K263" s="99">
        <v>5.1883323736133233</v>
      </c>
      <c r="L263" s="99">
        <v>5.0700791657098572</v>
      </c>
      <c r="M263" s="99">
        <v>5.1952586463811929</v>
      </c>
      <c r="N263" s="99">
        <v>5.1580598997054015</v>
      </c>
      <c r="O263" s="99">
        <v>5.9336102281127765</v>
      </c>
      <c r="P263" s="99">
        <v>5.9792101701308233</v>
      </c>
      <c r="Q263" s="99">
        <v>6.801232270440563</v>
      </c>
      <c r="R263" s="99">
        <v>7.7788931573856743</v>
      </c>
      <c r="S263" s="99">
        <v>7.1271002244801753</v>
      </c>
      <c r="T263" s="99">
        <v>7.9451624819892475</v>
      </c>
      <c r="U263" s="99">
        <v>7.9401978262703734</v>
      </c>
      <c r="V263" s="99">
        <v>7.6506546981935104</v>
      </c>
      <c r="W263" s="99">
        <v>8.7704365773391224</v>
      </c>
      <c r="X263" s="99">
        <v>8.5746409862709303</v>
      </c>
      <c r="Y263" s="99">
        <v>9.0078075222786698</v>
      </c>
      <c r="DA263" s="63" t="s">
        <v>2949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2.4714419397188765</v>
      </c>
      <c r="E264" s="99">
        <v>2.7280572526823312</v>
      </c>
      <c r="F264" s="99">
        <v>2.7357016284299176</v>
      </c>
      <c r="G264" s="99">
        <v>3.3412751400020704</v>
      </c>
      <c r="H264" s="99">
        <v>3.2314407153282843</v>
      </c>
      <c r="I264" s="99">
        <v>3.2844673281899506</v>
      </c>
      <c r="J264" s="99">
        <v>3.1071728915288754</v>
      </c>
      <c r="K264" s="99">
        <v>3.2469530659469217</v>
      </c>
      <c r="L264" s="99">
        <v>3.3875159020094441</v>
      </c>
      <c r="M264" s="99">
        <v>3.6175511309436117</v>
      </c>
      <c r="N264" s="99">
        <v>3.6513234681149251</v>
      </c>
      <c r="O264" s="99">
        <v>3.6889479526089555</v>
      </c>
      <c r="P264" s="99">
        <v>3.6826241755585718</v>
      </c>
      <c r="Q264" s="99">
        <v>3.726610719047033</v>
      </c>
      <c r="R264" s="99">
        <v>3.7030807137308019</v>
      </c>
      <c r="S264" s="99">
        <v>3.6777013473344615</v>
      </c>
      <c r="T264" s="99">
        <v>3.6242894781005979</v>
      </c>
      <c r="U264" s="99">
        <v>3.5445640479636573</v>
      </c>
      <c r="V264" s="99">
        <v>3.4706056221087644</v>
      </c>
      <c r="W264" s="99">
        <v>3.3876579390105479</v>
      </c>
      <c r="X264" s="99">
        <v>3.24708026863</v>
      </c>
      <c r="Y264" s="99">
        <v>3.3138477044063404</v>
      </c>
      <c r="DA264" s="63" t="s">
        <v>2950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1.3150513019010595</v>
      </c>
      <c r="E265" s="123">
        <v>1.3680036575957102</v>
      </c>
      <c r="F265" s="123">
        <v>1.4324795505630046</v>
      </c>
      <c r="G265" s="123">
        <v>1.5039494788786107</v>
      </c>
      <c r="H265" s="123">
        <v>1.5505594388935964</v>
      </c>
      <c r="I265" s="123">
        <v>1.5452168322519511</v>
      </c>
      <c r="J265" s="123">
        <v>1.4780074292214782</v>
      </c>
      <c r="K265" s="123">
        <v>1.6328996572926204</v>
      </c>
      <c r="L265" s="123">
        <v>1.7612787817782645</v>
      </c>
      <c r="M265" s="123">
        <v>1.7755868049993655</v>
      </c>
      <c r="N265" s="123">
        <v>1.8227916488648892</v>
      </c>
      <c r="O265" s="123">
        <v>2.0085200540565138</v>
      </c>
      <c r="P265" s="123">
        <v>2.0083402584244312</v>
      </c>
      <c r="Q265" s="123">
        <v>2.1826354072548826</v>
      </c>
      <c r="R265" s="123">
        <v>2.1898139631424951</v>
      </c>
      <c r="S265" s="123">
        <v>2.3786272697146131</v>
      </c>
      <c r="T265" s="123">
        <v>2.5233060665648299</v>
      </c>
      <c r="U265" s="123">
        <v>2.5409526368967663</v>
      </c>
      <c r="V265" s="123">
        <v>2.5731315991750217</v>
      </c>
      <c r="W265" s="123">
        <v>2.5959587980558982</v>
      </c>
      <c r="X265" s="123">
        <v>2.522267209850491</v>
      </c>
      <c r="Y265" s="123">
        <v>2.5613163739441198</v>
      </c>
      <c r="DA265" s="130" t="s">
        <v>2951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2952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1.3150513019010595</v>
      </c>
      <c r="E267" s="110">
        <v>1.3680036575957102</v>
      </c>
      <c r="F267" s="110">
        <v>1.4324795505630046</v>
      </c>
      <c r="G267" s="110">
        <v>1.5039494788786107</v>
      </c>
      <c r="H267" s="110">
        <v>1.5505594388935964</v>
      </c>
      <c r="I267" s="110">
        <v>1.5452168322519511</v>
      </c>
      <c r="J267" s="110">
        <v>1.4780074292214782</v>
      </c>
      <c r="K267" s="110">
        <v>1.6328996572926204</v>
      </c>
      <c r="L267" s="110">
        <v>1.7612787817782645</v>
      </c>
      <c r="M267" s="110">
        <v>1.7755868049993655</v>
      </c>
      <c r="N267" s="110">
        <v>1.8227916488648892</v>
      </c>
      <c r="O267" s="110">
        <v>2.0085200540565138</v>
      </c>
      <c r="P267" s="110">
        <v>2.0083402584244312</v>
      </c>
      <c r="Q267" s="110">
        <v>2.1826354072548826</v>
      </c>
      <c r="R267" s="110">
        <v>2.1898139631424951</v>
      </c>
      <c r="S267" s="110">
        <v>2.3786272697146131</v>
      </c>
      <c r="T267" s="110">
        <v>2.5233060665648299</v>
      </c>
      <c r="U267" s="110">
        <v>2.5409526368967663</v>
      </c>
      <c r="V267" s="110">
        <v>2.5731315991750217</v>
      </c>
      <c r="W267" s="110">
        <v>2.5959587980558982</v>
      </c>
      <c r="X267" s="110">
        <v>2.522267209850491</v>
      </c>
      <c r="Y267" s="110">
        <v>2.5613163739441198</v>
      </c>
      <c r="DA267" s="60" t="s">
        <v>2953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50.789803682330749</v>
      </c>
      <c r="E269" s="118">
        <f t="shared" si="122"/>
        <v>60.058900218941098</v>
      </c>
      <c r="F269" s="118">
        <f t="shared" si="122"/>
        <v>45.74147811184578</v>
      </c>
      <c r="G269" s="118">
        <f t="shared" si="122"/>
        <v>60.197253716989245</v>
      </c>
      <c r="H269" s="118">
        <f t="shared" si="122"/>
        <v>53.923822324664727</v>
      </c>
      <c r="I269" s="118">
        <f t="shared" si="122"/>
        <v>56.731607550075751</v>
      </c>
      <c r="J269" s="118">
        <f t="shared" si="122"/>
        <v>53.744085741471494</v>
      </c>
      <c r="K269" s="118">
        <f t="shared" si="122"/>
        <v>54.16674509610381</v>
      </c>
      <c r="L269" s="118">
        <f t="shared" si="122"/>
        <v>65.836578391902961</v>
      </c>
      <c r="M269" s="118">
        <f t="shared" si="122"/>
        <v>61.206486835719346</v>
      </c>
      <c r="N269" s="118">
        <f t="shared" si="122"/>
        <v>59.121322819628688</v>
      </c>
      <c r="O269" s="118">
        <f t="shared" si="122"/>
        <v>54.184621708502355</v>
      </c>
      <c r="P269" s="118">
        <f t="shared" si="122"/>
        <v>69.690115430129339</v>
      </c>
      <c r="Q269" s="118">
        <f t="shared" si="122"/>
        <v>47.143703839236792</v>
      </c>
      <c r="R269" s="118">
        <f t="shared" ref="R269:V269" si="123">R270+R273+R275+R284</f>
        <v>53.423515465046243</v>
      </c>
      <c r="S269" s="118">
        <f t="shared" si="123"/>
        <v>54.201964541366763</v>
      </c>
      <c r="T269" s="118">
        <f t="shared" si="123"/>
        <v>49.925804353669264</v>
      </c>
      <c r="U269" s="118">
        <f t="shared" si="123"/>
        <v>48.536892247735395</v>
      </c>
      <c r="V269" s="118">
        <f t="shared" si="123"/>
        <v>47.914862693891472</v>
      </c>
      <c r="W269" s="118">
        <f t="shared" ref="W269:Y269" si="124">W270+W273+W275+W284</f>
        <v>46.44694071497149</v>
      </c>
      <c r="X269" s="118">
        <f t="shared" si="124"/>
        <v>43.901905110012947</v>
      </c>
      <c r="Y269" s="118">
        <f t="shared" si="124"/>
        <v>41.165066075603981</v>
      </c>
      <c r="DA269" s="129" t="s">
        <v>3104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50.775034940765423</v>
      </c>
      <c r="E270" s="123">
        <f t="shared" si="125"/>
        <v>60.041858132069535</v>
      </c>
      <c r="F270" s="123">
        <f t="shared" si="125"/>
        <v>45.728980149900636</v>
      </c>
      <c r="G270" s="123">
        <f t="shared" si="125"/>
        <v>60.182826344515611</v>
      </c>
      <c r="H270" s="123">
        <f t="shared" si="125"/>
        <v>53.91205288997309</v>
      </c>
      <c r="I270" s="123">
        <f t="shared" si="125"/>
        <v>56.718554991364023</v>
      </c>
      <c r="J270" s="123">
        <f t="shared" si="125"/>
        <v>53.733703549500937</v>
      </c>
      <c r="K270" s="123">
        <f t="shared" si="125"/>
        <v>54.157480551113906</v>
      </c>
      <c r="L270" s="123">
        <f t="shared" si="125"/>
        <v>65.831933486219796</v>
      </c>
      <c r="M270" s="123">
        <f t="shared" si="125"/>
        <v>61.203081306152058</v>
      </c>
      <c r="N270" s="123">
        <f t="shared" si="125"/>
        <v>59.118432483491148</v>
      </c>
      <c r="O270" s="123">
        <f t="shared" si="125"/>
        <v>54.180271318704285</v>
      </c>
      <c r="P270" s="123">
        <f t="shared" si="125"/>
        <v>69.684693197603409</v>
      </c>
      <c r="Q270" s="123">
        <f t="shared" si="125"/>
        <v>47.139353252940523</v>
      </c>
      <c r="R270" s="123">
        <f t="shared" ref="R270:V270" si="126">SUM(R271:R272)</f>
        <v>53.418218135673989</v>
      </c>
      <c r="S270" s="123">
        <f t="shared" si="126"/>
        <v>54.196142512386182</v>
      </c>
      <c r="T270" s="123">
        <f t="shared" si="126"/>
        <v>49.920218473982324</v>
      </c>
      <c r="U270" s="123">
        <f t="shared" si="126"/>
        <v>48.533337944382453</v>
      </c>
      <c r="V270" s="123">
        <f t="shared" si="126"/>
        <v>47.913245563741583</v>
      </c>
      <c r="W270" s="123">
        <f t="shared" ref="W270:Y270" si="127">SUM(W271:W272)</f>
        <v>46.44694071497149</v>
      </c>
      <c r="X270" s="123">
        <f t="shared" si="127"/>
        <v>43.901905110012947</v>
      </c>
      <c r="Y270" s="123">
        <f t="shared" si="127"/>
        <v>41.165066075603981</v>
      </c>
      <c r="DA270" s="130" t="s">
        <v>3105</v>
      </c>
    </row>
    <row r="271" spans="1:105" ht="12" customHeight="1" x14ac:dyDescent="0.25">
      <c r="A271" s="97" t="s">
        <v>74</v>
      </c>
      <c r="B271" s="99">
        <v>0</v>
      </c>
      <c r="C271" s="99">
        <v>0</v>
      </c>
      <c r="D271" s="99">
        <v>50.775034940765423</v>
      </c>
      <c r="E271" s="99">
        <v>60.041858132069535</v>
      </c>
      <c r="F271" s="99">
        <v>45.728980149900636</v>
      </c>
      <c r="G271" s="99">
        <v>60.182826344515611</v>
      </c>
      <c r="H271" s="99">
        <v>53.91205288997309</v>
      </c>
      <c r="I271" s="99">
        <v>56.718554991364023</v>
      </c>
      <c r="J271" s="99">
        <v>53.733703549500937</v>
      </c>
      <c r="K271" s="99">
        <v>54.157480551113906</v>
      </c>
      <c r="L271" s="99">
        <v>65.831933486219796</v>
      </c>
      <c r="M271" s="99">
        <v>61.203081306152058</v>
      </c>
      <c r="N271" s="99">
        <v>59.118432483491148</v>
      </c>
      <c r="O271" s="99">
        <v>54.180271318704285</v>
      </c>
      <c r="P271" s="99">
        <v>69.684693197603409</v>
      </c>
      <c r="Q271" s="99">
        <v>47.139353252940523</v>
      </c>
      <c r="R271" s="99">
        <v>53.418218135673989</v>
      </c>
      <c r="S271" s="99">
        <v>54.196142512386182</v>
      </c>
      <c r="T271" s="99">
        <v>49.920218473982324</v>
      </c>
      <c r="U271" s="99">
        <v>48.533337944382453</v>
      </c>
      <c r="V271" s="99">
        <v>47.913245563741583</v>
      </c>
      <c r="W271" s="99">
        <v>46.44694071497149</v>
      </c>
      <c r="X271" s="99">
        <v>43.901905110012947</v>
      </c>
      <c r="Y271" s="99">
        <v>41.165066075603981</v>
      </c>
      <c r="DA271" s="63" t="s">
        <v>3106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3107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3108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3109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1.4768741565328185E-2</v>
      </c>
      <c r="E275" s="123">
        <v>1.7042086871560662E-2</v>
      </c>
      <c r="F275" s="123">
        <v>1.2497961945143245E-2</v>
      </c>
      <c r="G275" s="123">
        <v>1.4427372473631688E-2</v>
      </c>
      <c r="H275" s="123">
        <v>1.1769434691634356E-2</v>
      </c>
      <c r="I275" s="123">
        <v>1.3052558711726527E-2</v>
      </c>
      <c r="J275" s="123">
        <v>1.0382191970555338E-2</v>
      </c>
      <c r="K275" s="123">
        <v>9.2645449899027635E-3</v>
      </c>
      <c r="L275" s="123">
        <v>4.6449056831630474E-3</v>
      </c>
      <c r="M275" s="123">
        <v>3.4055295672914977E-3</v>
      </c>
      <c r="N275" s="123">
        <v>2.8903361375387923E-3</v>
      </c>
      <c r="O275" s="123">
        <v>4.3503897980726692E-3</v>
      </c>
      <c r="P275" s="123">
        <v>5.4222325259367212E-3</v>
      </c>
      <c r="Q275" s="123">
        <v>4.3505862962656631E-3</v>
      </c>
      <c r="R275" s="123">
        <v>5.2973293722530729E-3</v>
      </c>
      <c r="S275" s="123">
        <v>5.8220289805805637E-3</v>
      </c>
      <c r="T275" s="123">
        <v>5.5858796869429021E-3</v>
      </c>
      <c r="U275" s="123">
        <v>3.5543033529416373E-3</v>
      </c>
      <c r="V275" s="123">
        <v>1.6171301498884552E-3</v>
      </c>
      <c r="W275" s="123">
        <v>0</v>
      </c>
      <c r="X275" s="123">
        <v>0</v>
      </c>
      <c r="Y275" s="123">
        <v>0</v>
      </c>
      <c r="DA275" s="130" t="s">
        <v>3110</v>
      </c>
    </row>
    <row r="276" spans="1:105" ht="12" customHeight="1" x14ac:dyDescent="0.25">
      <c r="A276" s="97" t="s">
        <v>141</v>
      </c>
      <c r="B276" s="99">
        <v>0</v>
      </c>
      <c r="C276" s="99">
        <v>0</v>
      </c>
      <c r="D276" s="99">
        <v>2.466379841409807</v>
      </c>
      <c r="E276" s="99">
        <v>2.8835210986680648</v>
      </c>
      <c r="F276" s="99">
        <v>2.2850440423036904</v>
      </c>
      <c r="G276" s="99">
        <v>2.8545586965685557</v>
      </c>
      <c r="H276" s="99">
        <v>2.6262652840475522</v>
      </c>
      <c r="I276" s="99">
        <v>2.8340368102836222</v>
      </c>
      <c r="J276" s="99">
        <v>2.6341104199580405</v>
      </c>
      <c r="K276" s="99">
        <v>2.7083353187149077</v>
      </c>
      <c r="L276" s="99">
        <v>2.61198529583202</v>
      </c>
      <c r="M276" s="99">
        <v>2.8095618930154851</v>
      </c>
      <c r="N276" s="99">
        <v>2.4856890782833614</v>
      </c>
      <c r="O276" s="99">
        <v>2.6421367373628009</v>
      </c>
      <c r="P276" s="99">
        <v>3.6347032032195825</v>
      </c>
      <c r="Q276" s="99">
        <v>2.6292043183765492</v>
      </c>
      <c r="R276" s="99">
        <v>3.0618563771622762</v>
      </c>
      <c r="S276" s="99">
        <v>3.2312260842222127</v>
      </c>
      <c r="T276" s="99">
        <v>3.2156047397834637</v>
      </c>
      <c r="U276" s="99">
        <v>3.166884287470999</v>
      </c>
      <c r="V276" s="99">
        <v>2.9253884411482152</v>
      </c>
      <c r="W276" s="99">
        <v>0</v>
      </c>
      <c r="X276" s="99">
        <v>0</v>
      </c>
      <c r="Y276" s="99">
        <v>0</v>
      </c>
      <c r="DA276" s="63" t="s">
        <v>3111</v>
      </c>
    </row>
    <row r="277" spans="1:105" ht="12" customHeight="1" x14ac:dyDescent="0.25">
      <c r="A277" s="97" t="s">
        <v>140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3112</v>
      </c>
    </row>
    <row r="278" spans="1:105" ht="12" customHeight="1" x14ac:dyDescent="0.25">
      <c r="A278" s="100" t="s">
        <v>50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3113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3114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3115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3116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3117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3118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3119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3120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3121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0.28443513986645746</v>
      </c>
      <c r="E290" s="117">
        <f t="shared" si="129"/>
        <v>0.23740625688660164</v>
      </c>
      <c r="F290" s="117">
        <f t="shared" si="129"/>
        <v>0.13297156903827498</v>
      </c>
      <c r="G290" s="117">
        <f t="shared" si="129"/>
        <v>0.18573518242817671</v>
      </c>
      <c r="H290" s="117">
        <f t="shared" si="129"/>
        <v>9.2850626691227539E-2</v>
      </c>
      <c r="I290" s="117">
        <f t="shared" si="129"/>
        <v>0.10115926432652161</v>
      </c>
      <c r="J290" s="117">
        <f t="shared" si="129"/>
        <v>4.5805739003437505E-2</v>
      </c>
      <c r="K290" s="117">
        <f t="shared" si="129"/>
        <v>5.1571526730888441E-3</v>
      </c>
      <c r="L290" s="117">
        <f t="shared" si="129"/>
        <v>0</v>
      </c>
      <c r="M290" s="117">
        <f t="shared" si="129"/>
        <v>0</v>
      </c>
      <c r="N290" s="117">
        <f t="shared" si="129"/>
        <v>5.9283614243008688E-2</v>
      </c>
      <c r="O290" s="117">
        <f t="shared" si="129"/>
        <v>0.10117507839139966</v>
      </c>
      <c r="P290" s="117">
        <f t="shared" si="129"/>
        <v>0.30497559725211554</v>
      </c>
      <c r="Q290" s="117">
        <f t="shared" si="129"/>
        <v>0</v>
      </c>
      <c r="R290" s="117">
        <f t="shared" ref="R290:V290" si="130">R291+R294+R296+R305</f>
        <v>3.111232787161438E-2</v>
      </c>
      <c r="S290" s="117">
        <f t="shared" si="130"/>
        <v>5.3014299192540811E-2</v>
      </c>
      <c r="T290" s="117">
        <f t="shared" si="130"/>
        <v>0.14447585899483059</v>
      </c>
      <c r="U290" s="117">
        <f t="shared" si="130"/>
        <v>0.10757654598399544</v>
      </c>
      <c r="V290" s="117">
        <f t="shared" si="130"/>
        <v>7.7427786520324615E-2</v>
      </c>
      <c r="W290" s="117">
        <f t="shared" ref="W290:Y290" si="131">W291+W294+W296+W305</f>
        <v>3.0525349329603428E-2</v>
      </c>
      <c r="X290" s="117">
        <f t="shared" si="131"/>
        <v>1.9203359001710416E-2</v>
      </c>
      <c r="Y290" s="117">
        <f t="shared" si="131"/>
        <v>1.4804334435976483E-2</v>
      </c>
      <c r="DA290" s="129" t="s">
        <v>3272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0.26743518145500367</v>
      </c>
      <c r="E291" s="122">
        <f t="shared" si="132"/>
        <v>0.224942227952241</v>
      </c>
      <c r="F291" s="122">
        <f t="shared" si="132"/>
        <v>0.12368691936072225</v>
      </c>
      <c r="G291" s="122">
        <f t="shared" si="132"/>
        <v>0.17505368129062363</v>
      </c>
      <c r="H291" s="122">
        <f t="shared" si="132"/>
        <v>8.6682606539397314E-2</v>
      </c>
      <c r="I291" s="122">
        <f t="shared" si="132"/>
        <v>9.4964372052054866E-2</v>
      </c>
      <c r="J291" s="122">
        <f t="shared" si="132"/>
        <v>4.2956291548701793E-2</v>
      </c>
      <c r="K291" s="122">
        <f t="shared" si="132"/>
        <v>4.8021245771496376E-3</v>
      </c>
      <c r="L291" s="122">
        <f t="shared" si="132"/>
        <v>0</v>
      </c>
      <c r="M291" s="122">
        <f t="shared" si="132"/>
        <v>0</v>
      </c>
      <c r="N291" s="122">
        <f t="shared" si="132"/>
        <v>5.4917770275686603E-2</v>
      </c>
      <c r="O291" s="122">
        <f t="shared" si="132"/>
        <v>9.2233881263862935E-2</v>
      </c>
      <c r="P291" s="122">
        <f t="shared" si="132"/>
        <v>0.28299348228351218</v>
      </c>
      <c r="Q291" s="122">
        <f t="shared" si="132"/>
        <v>0</v>
      </c>
      <c r="R291" s="122">
        <f t="shared" ref="R291:V291" si="133">SUM(R292:R293)</f>
        <v>2.7547739001420029E-2</v>
      </c>
      <c r="S291" s="122">
        <f t="shared" si="133"/>
        <v>4.7199492738128679E-2</v>
      </c>
      <c r="T291" s="122">
        <f t="shared" si="133"/>
        <v>0.12703720902594715</v>
      </c>
      <c r="U291" s="122">
        <f t="shared" si="133"/>
        <v>9.4423655522503536E-2</v>
      </c>
      <c r="V291" s="122">
        <f t="shared" si="133"/>
        <v>6.8128847543505552E-2</v>
      </c>
      <c r="W291" s="122">
        <f t="shared" ref="W291:Y291" si="134">SUM(W292:W293)</f>
        <v>2.6292135926884931E-2</v>
      </c>
      <c r="X291" s="122">
        <f t="shared" si="134"/>
        <v>1.6316032983439789E-2</v>
      </c>
      <c r="Y291" s="122">
        <f t="shared" si="134"/>
        <v>1.2129016304104101E-2</v>
      </c>
      <c r="DA291" s="130" t="s">
        <v>3273</v>
      </c>
    </row>
    <row r="292" spans="1:105" ht="12" customHeight="1" x14ac:dyDescent="0.25">
      <c r="A292" s="97" t="s">
        <v>74</v>
      </c>
      <c r="B292" s="98"/>
      <c r="C292" s="98">
        <v>0</v>
      </c>
      <c r="D292" s="98">
        <v>0.26414986330337664</v>
      </c>
      <c r="E292" s="98">
        <v>0.22221795528426519</v>
      </c>
      <c r="F292" s="98">
        <v>0.1222222620349294</v>
      </c>
      <c r="G292" s="98">
        <v>0.17297934062158243</v>
      </c>
      <c r="H292" s="98">
        <v>8.567437516373802E-2</v>
      </c>
      <c r="I292" s="98">
        <v>9.3873030712730773E-2</v>
      </c>
      <c r="J292" s="98">
        <v>4.2464857623139514E-2</v>
      </c>
      <c r="K292" s="98">
        <v>4.7476121371566324E-3</v>
      </c>
      <c r="L292" s="98">
        <v>0</v>
      </c>
      <c r="M292" s="98">
        <v>0</v>
      </c>
      <c r="N292" s="98">
        <v>5.4265511123963869E-2</v>
      </c>
      <c r="O292" s="98">
        <v>9.1111029603266988E-2</v>
      </c>
      <c r="P292" s="98">
        <v>0.27942248551752991</v>
      </c>
      <c r="Q292" s="98">
        <v>0</v>
      </c>
      <c r="R292" s="98">
        <v>2.7187073274135679E-2</v>
      </c>
      <c r="S292" s="98">
        <v>4.658550405604709E-2</v>
      </c>
      <c r="T292" s="98">
        <v>0.12538845725115569</v>
      </c>
      <c r="U292" s="98">
        <v>9.3195549988609641E-2</v>
      </c>
      <c r="V292" s="98">
        <v>6.7241643439989354E-2</v>
      </c>
      <c r="W292" s="98">
        <v>2.5948312815625943E-2</v>
      </c>
      <c r="X292" s="98">
        <v>1.6101565687724795E-2</v>
      </c>
      <c r="Y292" s="98">
        <v>1.1969135620595905E-2</v>
      </c>
      <c r="DA292" s="63" t="s">
        <v>3274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3.2853181516269989E-3</v>
      </c>
      <c r="E293" s="98">
        <v>2.7242726679758108E-3</v>
      </c>
      <c r="F293" s="98">
        <v>1.4646573257928455E-3</v>
      </c>
      <c r="G293" s="98">
        <v>2.0743406690411836E-3</v>
      </c>
      <c r="H293" s="98">
        <v>1.0082313756592906E-3</v>
      </c>
      <c r="I293" s="98">
        <v>1.0913413393240931E-3</v>
      </c>
      <c r="J293" s="98">
        <v>4.9143392556228187E-4</v>
      </c>
      <c r="K293" s="98">
        <v>5.4512439993005039E-5</v>
      </c>
      <c r="L293" s="98">
        <v>0</v>
      </c>
      <c r="M293" s="98">
        <v>0</v>
      </c>
      <c r="N293" s="98">
        <v>6.5225915172273407E-4</v>
      </c>
      <c r="O293" s="98">
        <v>1.1228516605959467E-3</v>
      </c>
      <c r="P293" s="98">
        <v>3.5709967659822719E-3</v>
      </c>
      <c r="Q293" s="98">
        <v>0</v>
      </c>
      <c r="R293" s="98">
        <v>3.606657272843504E-4</v>
      </c>
      <c r="S293" s="98">
        <v>6.1398868208158988E-4</v>
      </c>
      <c r="T293" s="98">
        <v>1.6487517747914566E-3</v>
      </c>
      <c r="U293" s="98">
        <v>1.2281055338938935E-3</v>
      </c>
      <c r="V293" s="98">
        <v>8.8720410351619675E-4</v>
      </c>
      <c r="W293" s="98">
        <v>3.4382311125898775E-4</v>
      </c>
      <c r="X293" s="98">
        <v>2.1446729571499533E-4</v>
      </c>
      <c r="Y293" s="98">
        <v>1.5988068350819559E-4</v>
      </c>
      <c r="DA293" s="63" t="s">
        <v>3275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1.004430125224594E-5</v>
      </c>
      <c r="H294" s="122">
        <f t="shared" si="135"/>
        <v>9.9146726870551307E-6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8.6978415882240991E-6</v>
      </c>
      <c r="O294" s="122">
        <f t="shared" si="135"/>
        <v>8.5036415668201587E-6</v>
      </c>
      <c r="P294" s="122">
        <f t="shared" si="135"/>
        <v>2.5317046138978355E-5</v>
      </c>
      <c r="Q294" s="122">
        <f t="shared" si="135"/>
        <v>0</v>
      </c>
      <c r="R294" s="122">
        <f t="shared" si="135"/>
        <v>0</v>
      </c>
      <c r="S294" s="122">
        <f t="shared" si="135"/>
        <v>7.7061645688526134E-6</v>
      </c>
      <c r="T294" s="122">
        <f t="shared" si="135"/>
        <v>8.0601389209496974E-6</v>
      </c>
      <c r="U294" s="122">
        <f t="shared" si="135"/>
        <v>7.7815303558881166E-6</v>
      </c>
      <c r="V294" s="122">
        <f t="shared" si="135"/>
        <v>1.5097219352348439E-5</v>
      </c>
      <c r="W294" s="122">
        <f t="shared" si="135"/>
        <v>0</v>
      </c>
      <c r="X294" s="122">
        <f t="shared" si="135"/>
        <v>0</v>
      </c>
      <c r="Y294" s="122">
        <f t="shared" si="135"/>
        <v>0</v>
      </c>
      <c r="DA294" s="130" t="s">
        <v>3276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1.004430125224594E-5</v>
      </c>
      <c r="H295" s="98">
        <v>9.9146726870551307E-6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8.6978415882240991E-6</v>
      </c>
      <c r="O295" s="98">
        <v>8.5036415668201587E-6</v>
      </c>
      <c r="P295" s="98">
        <v>2.5317046138978355E-5</v>
      </c>
      <c r="Q295" s="98">
        <v>0</v>
      </c>
      <c r="R295" s="98">
        <v>0</v>
      </c>
      <c r="S295" s="98">
        <v>7.7061645688526134E-6</v>
      </c>
      <c r="T295" s="98">
        <v>8.0601389209496974E-6</v>
      </c>
      <c r="U295" s="98">
        <v>7.7815303558881166E-6</v>
      </c>
      <c r="V295" s="98">
        <v>1.5097219352348439E-5</v>
      </c>
      <c r="W295" s="98">
        <v>0</v>
      </c>
      <c r="X295" s="98">
        <v>0</v>
      </c>
      <c r="Y295" s="98">
        <v>0</v>
      </c>
      <c r="DA295" s="63" t="s">
        <v>3277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1.4915028154613433E-2</v>
      </c>
      <c r="E296" s="122">
        <v>1.0899335424621494E-2</v>
      </c>
      <c r="F296" s="122">
        <v>8.081934658804862E-3</v>
      </c>
      <c r="G296" s="122">
        <v>9.2729126848304557E-3</v>
      </c>
      <c r="H296" s="122">
        <v>5.3436928310506785E-3</v>
      </c>
      <c r="I296" s="122">
        <v>5.3384007761167248E-3</v>
      </c>
      <c r="J296" s="122">
        <v>2.4563614137294797E-3</v>
      </c>
      <c r="K296" s="122">
        <v>3.0510065113374251E-4</v>
      </c>
      <c r="L296" s="122">
        <v>0</v>
      </c>
      <c r="M296" s="122">
        <v>0</v>
      </c>
      <c r="N296" s="122">
        <v>3.6797527183550145E-3</v>
      </c>
      <c r="O296" s="122">
        <v>7.5113283760104219E-3</v>
      </c>
      <c r="P296" s="122">
        <v>1.840898195144685E-2</v>
      </c>
      <c r="Q296" s="122">
        <v>0</v>
      </c>
      <c r="R296" s="122">
        <v>3.0185771579701072E-3</v>
      </c>
      <c r="S296" s="122">
        <v>4.8005189685043307E-3</v>
      </c>
      <c r="T296" s="122">
        <v>1.4434130746292417E-2</v>
      </c>
      <c r="U296" s="122">
        <v>1.085306818469638E-2</v>
      </c>
      <c r="V296" s="122">
        <v>7.5939070931522303E-3</v>
      </c>
      <c r="W296" s="122">
        <v>3.5053625109658123E-3</v>
      </c>
      <c r="X296" s="122">
        <v>2.3841455534615373E-3</v>
      </c>
      <c r="Y296" s="122">
        <v>2.2132589892239663E-3</v>
      </c>
      <c r="DA296" s="130" t="s">
        <v>3278</v>
      </c>
    </row>
    <row r="297" spans="1:105" ht="12" customHeight="1" x14ac:dyDescent="0.25">
      <c r="A297" s="97" t="s">
        <v>141</v>
      </c>
      <c r="B297" s="98"/>
      <c r="C297" s="98">
        <v>0</v>
      </c>
      <c r="D297" s="98">
        <v>8.8309373785310102E-5</v>
      </c>
      <c r="E297" s="98">
        <v>1.0273635523382539E-4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1.1960377499571593E-4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X297" s="98">
        <v>0</v>
      </c>
      <c r="Y297" s="98">
        <v>0</v>
      </c>
      <c r="DA297" s="63" t="s">
        <v>3279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3280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3281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3282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1.3239036560903918E-2</v>
      </c>
      <c r="E301" s="101">
        <v>1.0007342085152906E-2</v>
      </c>
      <c r="F301" s="101">
        <v>7.4619948906985076E-3</v>
      </c>
      <c r="G301" s="101">
        <v>8.4655859271205083E-3</v>
      </c>
      <c r="H301" s="101">
        <v>4.8835556817916322E-3</v>
      </c>
      <c r="I301" s="101">
        <v>3.2513516546955404E-3</v>
      </c>
      <c r="J301" s="101">
        <v>2.0371454702243319E-3</v>
      </c>
      <c r="K301" s="101">
        <v>3.0510065113374251E-4</v>
      </c>
      <c r="L301" s="101">
        <v>0</v>
      </c>
      <c r="M301" s="101">
        <v>0</v>
      </c>
      <c r="N301" s="101">
        <v>3.2419398586386781E-3</v>
      </c>
      <c r="O301" s="101">
        <v>6.5640655004278832E-3</v>
      </c>
      <c r="P301" s="101">
        <v>1.5497607291153348E-2</v>
      </c>
      <c r="Q301" s="101">
        <v>0</v>
      </c>
      <c r="R301" s="101">
        <v>2.6962974619787641E-3</v>
      </c>
      <c r="S301" s="101">
        <v>4.3074214040378263E-3</v>
      </c>
      <c r="T301" s="101">
        <v>1.2971440158489018E-2</v>
      </c>
      <c r="U301" s="101">
        <v>9.7330143901588288E-3</v>
      </c>
      <c r="V301" s="101">
        <v>6.7241868695718035E-3</v>
      </c>
      <c r="W301" s="101">
        <v>3.0886557376316359E-3</v>
      </c>
      <c r="X301" s="101">
        <v>2.0871328658195964E-3</v>
      </c>
      <c r="Y301" s="101">
        <v>2.0115149219941258E-3</v>
      </c>
      <c r="DA301" s="131" t="s">
        <v>3283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1.5876822199242051E-3</v>
      </c>
      <c r="E302" s="104">
        <v>7.8925698423476119E-4</v>
      </c>
      <c r="F302" s="104">
        <v>6.1993976810635447E-4</v>
      </c>
      <c r="G302" s="104">
        <v>8.0732675770994755E-4</v>
      </c>
      <c r="H302" s="104">
        <v>4.6013714925904653E-4</v>
      </c>
      <c r="I302" s="104">
        <v>2.0870491214211848E-3</v>
      </c>
      <c r="J302" s="104">
        <v>4.1921594350514783E-4</v>
      </c>
      <c r="K302" s="104">
        <v>0</v>
      </c>
      <c r="L302" s="104">
        <v>0</v>
      </c>
      <c r="M302" s="104">
        <v>0</v>
      </c>
      <c r="N302" s="104">
        <v>4.378128597163363E-4</v>
      </c>
      <c r="O302" s="104">
        <v>9.4726287558253848E-4</v>
      </c>
      <c r="P302" s="104">
        <v>2.7917708852977872E-3</v>
      </c>
      <c r="Q302" s="104">
        <v>0</v>
      </c>
      <c r="R302" s="104">
        <v>3.2227969599134287E-4</v>
      </c>
      <c r="S302" s="104">
        <v>4.9309756446650453E-4</v>
      </c>
      <c r="T302" s="104">
        <v>1.4626905878033997E-3</v>
      </c>
      <c r="U302" s="104">
        <v>1.1200537945375507E-3</v>
      </c>
      <c r="V302" s="104">
        <v>8.6972022358042678E-4</v>
      </c>
      <c r="W302" s="104">
        <v>4.167067733341764E-4</v>
      </c>
      <c r="X302" s="104">
        <v>2.9701268764194098E-4</v>
      </c>
      <c r="Y302" s="104">
        <v>2.0174406722984033E-4</v>
      </c>
      <c r="DA302" s="132" t="s">
        <v>3284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1.2259056649342286E-3</v>
      </c>
      <c r="E303" s="98">
        <v>5.9032564260068636E-4</v>
      </c>
      <c r="F303" s="98">
        <v>4.6538510942443882E-4</v>
      </c>
      <c r="G303" s="98">
        <v>5.656138766849864E-4</v>
      </c>
      <c r="H303" s="98">
        <v>3.3085032886371436E-4</v>
      </c>
      <c r="I303" s="98">
        <v>1.4851057423254548E-3</v>
      </c>
      <c r="J303" s="98">
        <v>2.9605186296914273E-4</v>
      </c>
      <c r="K303" s="98">
        <v>0</v>
      </c>
      <c r="L303" s="98">
        <v>0</v>
      </c>
      <c r="M303" s="98">
        <v>0</v>
      </c>
      <c r="N303" s="98">
        <v>2.9653366786073083E-4</v>
      </c>
      <c r="O303" s="98">
        <v>6.6339663660179246E-4</v>
      </c>
      <c r="P303" s="98">
        <v>1.9440359370999677E-3</v>
      </c>
      <c r="Q303" s="98">
        <v>0</v>
      </c>
      <c r="R303" s="98">
        <v>2.3832809612146021E-4</v>
      </c>
      <c r="S303" s="98">
        <v>3.551866051012437E-4</v>
      </c>
      <c r="T303" s="98">
        <v>1.0843624308672457E-3</v>
      </c>
      <c r="U303" s="98">
        <v>8.3153059765711719E-4</v>
      </c>
      <c r="V303" s="98">
        <v>6.4037969919257152E-4</v>
      </c>
      <c r="W303" s="98">
        <v>3.1828008915696159E-4</v>
      </c>
      <c r="X303" s="98">
        <v>2.2710785456727157E-4</v>
      </c>
      <c r="Y303" s="98">
        <v>1.5480453008437351E-4</v>
      </c>
      <c r="DA303" s="63" t="s">
        <v>3285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3.6177655498997668E-4</v>
      </c>
      <c r="E304" s="98">
        <v>1.989313416340748E-4</v>
      </c>
      <c r="F304" s="98">
        <v>1.5455465868191565E-4</v>
      </c>
      <c r="G304" s="98">
        <v>2.4171288102496112E-4</v>
      </c>
      <c r="H304" s="98">
        <v>1.2928682039533215E-4</v>
      </c>
      <c r="I304" s="98">
        <v>6.0194337909573014E-4</v>
      </c>
      <c r="J304" s="98">
        <v>1.2316408053600507E-4</v>
      </c>
      <c r="K304" s="98">
        <v>0</v>
      </c>
      <c r="L304" s="98">
        <v>0</v>
      </c>
      <c r="M304" s="98">
        <v>0</v>
      </c>
      <c r="N304" s="98">
        <v>1.4127919185560547E-4</v>
      </c>
      <c r="O304" s="98">
        <v>2.8386623898074602E-4</v>
      </c>
      <c r="P304" s="98">
        <v>8.4773494819781925E-4</v>
      </c>
      <c r="Q304" s="98">
        <v>0</v>
      </c>
      <c r="R304" s="98">
        <v>8.3951599869882686E-5</v>
      </c>
      <c r="S304" s="98">
        <v>1.379109593652608E-4</v>
      </c>
      <c r="T304" s="98">
        <v>3.7832815693615405E-4</v>
      </c>
      <c r="U304" s="98">
        <v>2.8852319688043362E-4</v>
      </c>
      <c r="V304" s="98">
        <v>2.2934052438785521E-4</v>
      </c>
      <c r="W304" s="98">
        <v>9.8426684177214838E-5</v>
      </c>
      <c r="X304" s="98">
        <v>6.9904833074669429E-5</v>
      </c>
      <c r="Y304" s="98">
        <v>4.6939537145466817E-5</v>
      </c>
      <c r="DA304" s="63" t="s">
        <v>3286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2.0849302568403793E-3</v>
      </c>
      <c r="E305" s="122">
        <v>1.5646935097391376E-3</v>
      </c>
      <c r="F305" s="122">
        <v>1.2027150187478703E-3</v>
      </c>
      <c r="G305" s="122">
        <v>1.3985441514704066E-3</v>
      </c>
      <c r="H305" s="122">
        <v>8.1441264809247816E-4</v>
      </c>
      <c r="I305" s="122">
        <v>8.5649149835002642E-4</v>
      </c>
      <c r="J305" s="122">
        <v>3.9308604100623585E-4</v>
      </c>
      <c r="K305" s="122">
        <v>4.9927444805463992E-5</v>
      </c>
      <c r="L305" s="122">
        <v>0</v>
      </c>
      <c r="M305" s="122">
        <v>0</v>
      </c>
      <c r="N305" s="122">
        <v>6.7739340737884267E-4</v>
      </c>
      <c r="O305" s="122">
        <v>1.4213651099595002E-3</v>
      </c>
      <c r="P305" s="122">
        <v>3.5478159710175361E-3</v>
      </c>
      <c r="Q305" s="122">
        <v>0</v>
      </c>
      <c r="R305" s="122">
        <v>5.4601171222424443E-4</v>
      </c>
      <c r="S305" s="122">
        <v>1.0065813213389469E-3</v>
      </c>
      <c r="T305" s="122">
        <v>2.9964590836700751E-3</v>
      </c>
      <c r="U305" s="122">
        <v>2.2920407464396366E-3</v>
      </c>
      <c r="V305" s="122">
        <v>1.6899346643144827E-3</v>
      </c>
      <c r="W305" s="122">
        <v>7.2785089175268444E-4</v>
      </c>
      <c r="X305" s="122">
        <v>5.0318046480908975E-4</v>
      </c>
      <c r="Y305" s="122">
        <v>4.6205914264841561E-4</v>
      </c>
      <c r="DA305" s="130" t="s">
        <v>3287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3288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2.0849302568403793E-3</v>
      </c>
      <c r="E307" s="33">
        <v>1.5646935097391376E-3</v>
      </c>
      <c r="F307" s="33">
        <v>1.2027150187478703E-3</v>
      </c>
      <c r="G307" s="33">
        <v>1.3985441514704066E-3</v>
      </c>
      <c r="H307" s="33">
        <v>8.1441264809247816E-4</v>
      </c>
      <c r="I307" s="33">
        <v>8.5649149835002642E-4</v>
      </c>
      <c r="J307" s="33">
        <v>3.9308604100623585E-4</v>
      </c>
      <c r="K307" s="33">
        <v>4.9927444805463992E-5</v>
      </c>
      <c r="L307" s="33">
        <v>0</v>
      </c>
      <c r="M307" s="33">
        <v>0</v>
      </c>
      <c r="N307" s="33">
        <v>6.7739340737884267E-4</v>
      </c>
      <c r="O307" s="33">
        <v>1.4213651099595002E-3</v>
      </c>
      <c r="P307" s="33">
        <v>3.5478159710175361E-3</v>
      </c>
      <c r="Q307" s="33">
        <v>0</v>
      </c>
      <c r="R307" s="33">
        <v>5.4601171222424443E-4</v>
      </c>
      <c r="S307" s="33">
        <v>1.0065813213389469E-3</v>
      </c>
      <c r="T307" s="33">
        <v>2.9964590836700751E-3</v>
      </c>
      <c r="U307" s="33">
        <v>2.2920407464396366E-3</v>
      </c>
      <c r="V307" s="33">
        <v>1.6899346643144827E-3</v>
      </c>
      <c r="W307" s="33">
        <v>7.2785089175268444E-4</v>
      </c>
      <c r="X307" s="33">
        <v>5.0318046480908975E-4</v>
      </c>
      <c r="Y307" s="33">
        <v>4.6205914264841561E-4</v>
      </c>
      <c r="DA307" s="60" t="s">
        <v>3289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0.15800347739231763</v>
      </c>
      <c r="E309" s="117">
        <f t="shared" si="136"/>
        <v>0.13279670473935498</v>
      </c>
      <c r="F309" s="117">
        <f t="shared" si="136"/>
        <v>7.5258010568585193E-2</v>
      </c>
      <c r="G309" s="117">
        <f t="shared" si="136"/>
        <v>0.10585536201972907</v>
      </c>
      <c r="H309" s="117">
        <f t="shared" si="136"/>
        <v>5.3489929920251394E-2</v>
      </c>
      <c r="I309" s="117">
        <f t="shared" si="136"/>
        <v>5.8911844371398167E-2</v>
      </c>
      <c r="J309" s="117">
        <f t="shared" si="136"/>
        <v>2.6897433908931633E-2</v>
      </c>
      <c r="K309" s="117">
        <f t="shared" si="136"/>
        <v>3.0604075534763461E-3</v>
      </c>
      <c r="L309" s="117">
        <f t="shared" si="136"/>
        <v>0</v>
      </c>
      <c r="M309" s="117">
        <f t="shared" si="136"/>
        <v>0</v>
      </c>
      <c r="N309" s="117">
        <f t="shared" si="136"/>
        <v>3.7735283910358526E-2</v>
      </c>
      <c r="O309" s="117">
        <f t="shared" si="136"/>
        <v>6.7400841892767391E-2</v>
      </c>
      <c r="P309" s="117">
        <f t="shared" si="136"/>
        <v>0.21320566874889382</v>
      </c>
      <c r="Q309" s="117">
        <f t="shared" si="136"/>
        <v>0</v>
      </c>
      <c r="R309" s="117">
        <f t="shared" ref="R309:V309" si="137">R310+R313+R315+R324</f>
        <v>2.2935653452847041E-2</v>
      </c>
      <c r="S309" s="117">
        <f t="shared" si="137"/>
        <v>3.9413984625032962E-2</v>
      </c>
      <c r="T309" s="117">
        <f t="shared" si="137"/>
        <v>0.10782336293259918</v>
      </c>
      <c r="U309" s="117">
        <f t="shared" si="137"/>
        <v>8.0517971165951191E-2</v>
      </c>
      <c r="V309" s="117">
        <f t="shared" si="137"/>
        <v>5.8218085473630297E-2</v>
      </c>
      <c r="W309" s="117">
        <f t="shared" ref="W309:Y309" si="138">W310+W313+W315+W324</f>
        <v>2.3078262786170995E-2</v>
      </c>
      <c r="X309" s="117">
        <f t="shared" si="138"/>
        <v>1.4603437265026411E-2</v>
      </c>
      <c r="Y309" s="117">
        <f t="shared" si="138"/>
        <v>1.1342812105383276E-2</v>
      </c>
      <c r="DA309" s="129" t="s">
        <v>3440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0.14670046671915016</v>
      </c>
      <c r="E310" s="122">
        <f t="shared" si="139"/>
        <v>0.12450538436463246</v>
      </c>
      <c r="F310" s="122">
        <f t="shared" si="139"/>
        <v>6.9064839574584994E-2</v>
      </c>
      <c r="G310" s="122">
        <f t="shared" si="139"/>
        <v>9.8663499617141992E-2</v>
      </c>
      <c r="H310" s="122">
        <f t="shared" si="139"/>
        <v>4.9317520139199211E-2</v>
      </c>
      <c r="I310" s="122">
        <f t="shared" si="139"/>
        <v>5.4562136871518355E-2</v>
      </c>
      <c r="J310" s="122">
        <f t="shared" si="139"/>
        <v>2.4944655379173463E-2</v>
      </c>
      <c r="K310" s="122">
        <f t="shared" si="139"/>
        <v>2.8213940890792718E-3</v>
      </c>
      <c r="L310" s="122">
        <f t="shared" si="139"/>
        <v>0</v>
      </c>
      <c r="M310" s="122">
        <f t="shared" si="139"/>
        <v>0</v>
      </c>
      <c r="N310" s="122">
        <f t="shared" si="139"/>
        <v>3.4636581051733784E-2</v>
      </c>
      <c r="O310" s="122">
        <f t="shared" si="139"/>
        <v>6.0963627382162419E-2</v>
      </c>
      <c r="P310" s="122">
        <f t="shared" si="139"/>
        <v>0.19692394626486351</v>
      </c>
      <c r="Q310" s="122">
        <f t="shared" si="139"/>
        <v>0</v>
      </c>
      <c r="R310" s="122">
        <f t="shared" ref="R310:V310" si="140">SUM(R311:R312)</f>
        <v>2.0226197513433825E-2</v>
      </c>
      <c r="S310" s="122">
        <f t="shared" si="140"/>
        <v>3.4881501574251739E-2</v>
      </c>
      <c r="T310" s="122">
        <f t="shared" si="140"/>
        <v>9.4076644087145445E-2</v>
      </c>
      <c r="U310" s="122">
        <f t="shared" si="140"/>
        <v>6.9974065188712575E-2</v>
      </c>
      <c r="V310" s="122">
        <f t="shared" si="140"/>
        <v>5.0604317271295905E-2</v>
      </c>
      <c r="W310" s="122">
        <f t="shared" ref="W310:Y310" si="141">SUM(W311:W312)</f>
        <v>1.959847952498972E-2</v>
      </c>
      <c r="X310" s="122">
        <f t="shared" si="141"/>
        <v>1.2197141548663271E-2</v>
      </c>
      <c r="Y310" s="122">
        <f t="shared" si="141"/>
        <v>9.089487113900745E-3</v>
      </c>
      <c r="DA310" s="130" t="s">
        <v>3441</v>
      </c>
    </row>
    <row r="311" spans="1:105" ht="12" customHeight="1" x14ac:dyDescent="0.25">
      <c r="A311" s="97" t="s">
        <v>74</v>
      </c>
      <c r="B311" s="98"/>
      <c r="C311" s="98">
        <v>0</v>
      </c>
      <c r="D311" s="98">
        <v>0.14341514856752316</v>
      </c>
      <c r="E311" s="98">
        <v>0.12178111169665665</v>
      </c>
      <c r="F311" s="98">
        <v>6.7600182248792148E-2</v>
      </c>
      <c r="G311" s="98">
        <v>9.6589158948100814E-2</v>
      </c>
      <c r="H311" s="98">
        <v>4.8309288763539918E-2</v>
      </c>
      <c r="I311" s="98">
        <v>5.3470795532194262E-2</v>
      </c>
      <c r="J311" s="98">
        <v>2.4453221453611181E-2</v>
      </c>
      <c r="K311" s="98">
        <v>2.7668816490862666E-3</v>
      </c>
      <c r="L311" s="98">
        <v>0</v>
      </c>
      <c r="M311" s="98">
        <v>0</v>
      </c>
      <c r="N311" s="98">
        <v>3.398432190001105E-2</v>
      </c>
      <c r="O311" s="98">
        <v>5.9840775721566472E-2</v>
      </c>
      <c r="P311" s="98">
        <v>0.19335294949888124</v>
      </c>
      <c r="Q311" s="98">
        <v>0</v>
      </c>
      <c r="R311" s="98">
        <v>1.9865531786149474E-2</v>
      </c>
      <c r="S311" s="98">
        <v>3.426751289217015E-2</v>
      </c>
      <c r="T311" s="98">
        <v>9.2427892312353988E-2</v>
      </c>
      <c r="U311" s="98">
        <v>6.8745959654818681E-2</v>
      </c>
      <c r="V311" s="98">
        <v>4.9717113167779707E-2</v>
      </c>
      <c r="W311" s="98">
        <v>1.9254656413730732E-2</v>
      </c>
      <c r="X311" s="98">
        <v>1.1982674252948276E-2</v>
      </c>
      <c r="Y311" s="98">
        <v>8.9296064303925494E-3</v>
      </c>
      <c r="DA311" s="63" t="s">
        <v>3442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3.2853181516269989E-3</v>
      </c>
      <c r="E312" s="98">
        <v>2.7242726679758108E-3</v>
      </c>
      <c r="F312" s="98">
        <v>1.4646573257928455E-3</v>
      </c>
      <c r="G312" s="98">
        <v>2.0743406690411836E-3</v>
      </c>
      <c r="H312" s="98">
        <v>1.0082313756592906E-3</v>
      </c>
      <c r="I312" s="98">
        <v>1.0913413393240931E-3</v>
      </c>
      <c r="J312" s="98">
        <v>4.9143392556228187E-4</v>
      </c>
      <c r="K312" s="98">
        <v>5.4512439993005039E-5</v>
      </c>
      <c r="L312" s="98">
        <v>0</v>
      </c>
      <c r="M312" s="98">
        <v>0</v>
      </c>
      <c r="N312" s="98">
        <v>6.5225915172273407E-4</v>
      </c>
      <c r="O312" s="98">
        <v>1.1228516605959467E-3</v>
      </c>
      <c r="P312" s="98">
        <v>3.5709967659822719E-3</v>
      </c>
      <c r="Q312" s="98">
        <v>0</v>
      </c>
      <c r="R312" s="98">
        <v>3.606657272843504E-4</v>
      </c>
      <c r="S312" s="98">
        <v>6.1398868208158988E-4</v>
      </c>
      <c r="T312" s="98">
        <v>1.6487517747914566E-3</v>
      </c>
      <c r="U312" s="98">
        <v>1.2281055338938935E-3</v>
      </c>
      <c r="V312" s="98">
        <v>8.8720410351619675E-4</v>
      </c>
      <c r="W312" s="98">
        <v>3.4382311125898775E-4</v>
      </c>
      <c r="X312" s="98">
        <v>2.1446729571499533E-4</v>
      </c>
      <c r="Y312" s="98">
        <v>1.5988068350819559E-4</v>
      </c>
      <c r="DA312" s="63" t="s">
        <v>3443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2.9947522160297859E-5</v>
      </c>
      <c r="H313" s="122">
        <f t="shared" si="142"/>
        <v>3.0741454167809544E-5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3.4065862444724069E-5</v>
      </c>
      <c r="O313" s="122">
        <f t="shared" si="142"/>
        <v>3.4954701670815409E-5</v>
      </c>
      <c r="P313" s="122">
        <f t="shared" si="142"/>
        <v>1.0908685435457613E-4</v>
      </c>
      <c r="Q313" s="122">
        <f t="shared" si="142"/>
        <v>0</v>
      </c>
      <c r="R313" s="122">
        <f t="shared" si="142"/>
        <v>0</v>
      </c>
      <c r="S313" s="122">
        <f t="shared" si="142"/>
        <v>3.4659538499985971E-5</v>
      </c>
      <c r="T313" s="122">
        <f t="shared" si="142"/>
        <v>3.6284397038904162E-5</v>
      </c>
      <c r="U313" s="122">
        <f t="shared" si="142"/>
        <v>3.5065377928235457E-5</v>
      </c>
      <c r="V313" s="122">
        <f t="shared" si="142"/>
        <v>6.8226690745884299E-5</v>
      </c>
      <c r="W313" s="122">
        <f t="shared" si="142"/>
        <v>0</v>
      </c>
      <c r="X313" s="122">
        <f t="shared" si="142"/>
        <v>0</v>
      </c>
      <c r="Y313" s="122">
        <f t="shared" si="142"/>
        <v>0</v>
      </c>
      <c r="DA313" s="130" t="s">
        <v>3444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2.9947522160297859E-5</v>
      </c>
      <c r="H314" s="98">
        <v>3.0741454167809544E-5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3.4065862444724069E-5</v>
      </c>
      <c r="O314" s="98">
        <v>3.4954701670815409E-5</v>
      </c>
      <c r="P314" s="98">
        <v>1.0908685435457613E-4</v>
      </c>
      <c r="Q314" s="98">
        <v>0</v>
      </c>
      <c r="R314" s="98">
        <v>0</v>
      </c>
      <c r="S314" s="98">
        <v>3.4659538499985971E-5</v>
      </c>
      <c r="T314" s="98">
        <v>3.6284397038904162E-5</v>
      </c>
      <c r="U314" s="98">
        <v>3.5065377928235457E-5</v>
      </c>
      <c r="V314" s="98">
        <v>6.8226690745884299E-5</v>
      </c>
      <c r="W314" s="98">
        <v>0</v>
      </c>
      <c r="X314" s="98">
        <v>0</v>
      </c>
      <c r="Y314" s="98">
        <v>0</v>
      </c>
      <c r="DA314" s="63" t="s">
        <v>3445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9.6726231922025872E-3</v>
      </c>
      <c r="E315" s="122">
        <v>7.0657722060044545E-3</v>
      </c>
      <c r="F315" s="122">
        <v>5.2496125423010138E-3</v>
      </c>
      <c r="G315" s="122">
        <v>6.0628709104138109E-3</v>
      </c>
      <c r="H315" s="122">
        <v>3.5005460177372494E-3</v>
      </c>
      <c r="I315" s="122">
        <v>3.674235203168565E-3</v>
      </c>
      <c r="J315" s="122">
        <v>1.6421685219491066E-3</v>
      </c>
      <c r="K315" s="122">
        <v>1.9947803692336961E-4</v>
      </c>
      <c r="L315" s="122">
        <v>0</v>
      </c>
      <c r="M315" s="122">
        <v>0</v>
      </c>
      <c r="N315" s="122">
        <v>2.5228100655727208E-3</v>
      </c>
      <c r="O315" s="122">
        <v>5.2582901284688177E-3</v>
      </c>
      <c r="P315" s="122">
        <v>1.3293905343556355E-2</v>
      </c>
      <c r="Q315" s="122">
        <v>0</v>
      </c>
      <c r="R315" s="122">
        <v>2.2554577172408728E-3</v>
      </c>
      <c r="S315" s="122">
        <v>3.6462981200870064E-3</v>
      </c>
      <c r="T315" s="122">
        <v>1.1128855202735044E-2</v>
      </c>
      <c r="U315" s="122">
        <v>8.500009873569964E-3</v>
      </c>
      <c r="V315" s="122">
        <v>6.0434576000492129E-3</v>
      </c>
      <c r="W315" s="122">
        <v>2.8260789105869553E-3</v>
      </c>
      <c r="X315" s="122">
        <v>1.9509815164833549E-3</v>
      </c>
      <c r="Y315" s="122">
        <v>1.832457357328485E-3</v>
      </c>
      <c r="DA315" s="130" t="s">
        <v>3446</v>
      </c>
    </row>
    <row r="316" spans="1:105" ht="12" customHeight="1" x14ac:dyDescent="0.25">
      <c r="A316" s="97" t="s">
        <v>141</v>
      </c>
      <c r="B316" s="98"/>
      <c r="C316" s="98">
        <v>0</v>
      </c>
      <c r="D316" s="98">
        <v>6.3126546069456626E-5</v>
      </c>
      <c r="E316" s="98">
        <v>7.3652891777778012E-5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9.7232214612928862E-5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X316" s="98">
        <v>0</v>
      </c>
      <c r="Y316" s="98">
        <v>0</v>
      </c>
      <c r="DA316" s="63" t="s">
        <v>3447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3448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3449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3450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8.463974655422854E-3</v>
      </c>
      <c r="E320" s="101">
        <v>6.4147846145852609E-3</v>
      </c>
      <c r="F320" s="101">
        <v>4.7959471975342694E-3</v>
      </c>
      <c r="G320" s="101">
        <v>5.4565854552762515E-3</v>
      </c>
      <c r="H320" s="101">
        <v>3.1573552144441197E-3</v>
      </c>
      <c r="I320" s="101">
        <v>2.1089815169011037E-3</v>
      </c>
      <c r="J320" s="101">
        <v>1.3262628810054205E-3</v>
      </c>
      <c r="K320" s="101">
        <v>1.9947803692336961E-4</v>
      </c>
      <c r="L320" s="101">
        <v>0</v>
      </c>
      <c r="M320" s="101">
        <v>0</v>
      </c>
      <c r="N320" s="101">
        <v>2.1819521345183652E-3</v>
      </c>
      <c r="O320" s="101">
        <v>4.5178298576203065E-3</v>
      </c>
      <c r="P320" s="101">
        <v>1.0972532340181954E-2</v>
      </c>
      <c r="Q320" s="101">
        <v>0</v>
      </c>
      <c r="R320" s="101">
        <v>1.9951528114984128E-3</v>
      </c>
      <c r="S320" s="101">
        <v>3.2411264082512327E-3</v>
      </c>
      <c r="T320" s="101">
        <v>9.9211565729015148E-3</v>
      </c>
      <c r="U320" s="101">
        <v>7.5651642433243521E-3</v>
      </c>
      <c r="V320" s="101">
        <v>5.3085554096464222E-3</v>
      </c>
      <c r="W320" s="101">
        <v>2.472831637485056E-3</v>
      </c>
      <c r="X320" s="101">
        <v>1.6964773519380812E-3</v>
      </c>
      <c r="Y320" s="101">
        <v>1.6579252590556619E-3</v>
      </c>
      <c r="DA320" s="131" t="s">
        <v>3451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1.1455219907102758E-3</v>
      </c>
      <c r="E321" s="104">
        <v>5.7733469964141532E-4</v>
      </c>
      <c r="F321" s="104">
        <v>4.5366534476674436E-4</v>
      </c>
      <c r="G321" s="104">
        <v>6.0628545513755961E-4</v>
      </c>
      <c r="H321" s="104">
        <v>3.4319080329312988E-4</v>
      </c>
      <c r="I321" s="104">
        <v>1.5652536862674612E-3</v>
      </c>
      <c r="J321" s="104">
        <v>3.1590564094368626E-4</v>
      </c>
      <c r="K321" s="104">
        <v>0</v>
      </c>
      <c r="L321" s="104">
        <v>0</v>
      </c>
      <c r="M321" s="104">
        <v>0</v>
      </c>
      <c r="N321" s="104">
        <v>3.4085793105435559E-4</v>
      </c>
      <c r="O321" s="104">
        <v>7.4046027084851101E-4</v>
      </c>
      <c r="P321" s="104">
        <v>2.2241407887614727E-3</v>
      </c>
      <c r="Q321" s="104">
        <v>0</v>
      </c>
      <c r="R321" s="104">
        <v>2.6030490574246014E-4</v>
      </c>
      <c r="S321" s="104">
        <v>4.0517171183577377E-4</v>
      </c>
      <c r="T321" s="104">
        <v>1.2076986298335292E-3</v>
      </c>
      <c r="U321" s="104">
        <v>9.348456302456119E-4</v>
      </c>
      <c r="V321" s="104">
        <v>7.3490219040279049E-4</v>
      </c>
      <c r="W321" s="104">
        <v>3.5324727310189928E-4</v>
      </c>
      <c r="X321" s="104">
        <v>2.5450416454527363E-4</v>
      </c>
      <c r="Y321" s="104">
        <v>1.7453209827282318E-4</v>
      </c>
      <c r="DA321" s="132" t="s">
        <v>3452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7.8374543572029911E-4</v>
      </c>
      <c r="E322" s="98">
        <v>3.7840335800734049E-4</v>
      </c>
      <c r="F322" s="98">
        <v>2.9911068608482871E-4</v>
      </c>
      <c r="G322" s="98">
        <v>3.6457257411259846E-4</v>
      </c>
      <c r="H322" s="98">
        <v>2.1390398289779775E-4</v>
      </c>
      <c r="I322" s="98">
        <v>9.6331030717173118E-4</v>
      </c>
      <c r="J322" s="98">
        <v>1.9274156040768119E-4</v>
      </c>
      <c r="K322" s="98">
        <v>0</v>
      </c>
      <c r="L322" s="98">
        <v>0</v>
      </c>
      <c r="M322" s="98">
        <v>0</v>
      </c>
      <c r="N322" s="98">
        <v>1.9957873919875012E-4</v>
      </c>
      <c r="O322" s="98">
        <v>4.5659403186776505E-4</v>
      </c>
      <c r="P322" s="98">
        <v>1.3764058405636534E-3</v>
      </c>
      <c r="Q322" s="98">
        <v>0</v>
      </c>
      <c r="R322" s="98">
        <v>1.7635330587257748E-4</v>
      </c>
      <c r="S322" s="98">
        <v>2.67260752470513E-4</v>
      </c>
      <c r="T322" s="98">
        <v>8.2937047289737519E-4</v>
      </c>
      <c r="U322" s="98">
        <v>6.4632243336517833E-4</v>
      </c>
      <c r="V322" s="98">
        <v>5.0556166601493533E-4</v>
      </c>
      <c r="W322" s="98">
        <v>2.5482058892468441E-4</v>
      </c>
      <c r="X322" s="98">
        <v>1.8459933147060419E-4</v>
      </c>
      <c r="Y322" s="98">
        <v>1.2759256112735635E-4</v>
      </c>
      <c r="DA322" s="63" t="s">
        <v>3453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3.6177655498997668E-4</v>
      </c>
      <c r="E323" s="98">
        <v>1.989313416340748E-4</v>
      </c>
      <c r="F323" s="98">
        <v>1.5455465868191565E-4</v>
      </c>
      <c r="G323" s="98">
        <v>2.4171288102496112E-4</v>
      </c>
      <c r="H323" s="98">
        <v>1.2928682039533215E-4</v>
      </c>
      <c r="I323" s="98">
        <v>6.0194337909573014E-4</v>
      </c>
      <c r="J323" s="98">
        <v>1.2316408053600507E-4</v>
      </c>
      <c r="K323" s="98">
        <v>0</v>
      </c>
      <c r="L323" s="98">
        <v>0</v>
      </c>
      <c r="M323" s="98">
        <v>0</v>
      </c>
      <c r="N323" s="98">
        <v>1.4127919185560547E-4</v>
      </c>
      <c r="O323" s="98">
        <v>2.8386623898074602E-4</v>
      </c>
      <c r="P323" s="98">
        <v>8.4773494819781925E-4</v>
      </c>
      <c r="Q323" s="98">
        <v>0</v>
      </c>
      <c r="R323" s="98">
        <v>8.3951599869882686E-5</v>
      </c>
      <c r="S323" s="98">
        <v>1.379109593652608E-4</v>
      </c>
      <c r="T323" s="98">
        <v>3.7832815693615405E-4</v>
      </c>
      <c r="U323" s="98">
        <v>2.8852319688043362E-4</v>
      </c>
      <c r="V323" s="98">
        <v>2.2934052438785521E-4</v>
      </c>
      <c r="W323" s="98">
        <v>9.8426684177214838E-5</v>
      </c>
      <c r="X323" s="98">
        <v>6.9904833074669429E-5</v>
      </c>
      <c r="Y323" s="98">
        <v>4.6939537145466817E-5</v>
      </c>
      <c r="DA323" s="63" t="s">
        <v>3454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1.6303874809648921E-3</v>
      </c>
      <c r="E324" s="122">
        <v>1.2255481687180644E-3</v>
      </c>
      <c r="F324" s="122">
        <v>9.4355845169919578E-4</v>
      </c>
      <c r="G324" s="122">
        <v>1.0990439700129654E-3</v>
      </c>
      <c r="H324" s="122">
        <v>6.4112230914712375E-4</v>
      </c>
      <c r="I324" s="122">
        <v>6.7547229671124931E-4</v>
      </c>
      <c r="J324" s="122">
        <v>3.1061000780906514E-4</v>
      </c>
      <c r="K324" s="122">
        <v>3.9535427473704695E-5</v>
      </c>
      <c r="L324" s="122">
        <v>0</v>
      </c>
      <c r="M324" s="122">
        <v>0</v>
      </c>
      <c r="N324" s="122">
        <v>5.4182693060729687E-4</v>
      </c>
      <c r="O324" s="122">
        <v>1.1439696804653259E-3</v>
      </c>
      <c r="P324" s="122">
        <v>2.8787302861193942E-3</v>
      </c>
      <c r="Q324" s="122">
        <v>0</v>
      </c>
      <c r="R324" s="122">
        <v>4.5399822217234248E-4</v>
      </c>
      <c r="S324" s="122">
        <v>8.5152539219423011E-4</v>
      </c>
      <c r="T324" s="122">
        <v>2.5815792456797995E-3</v>
      </c>
      <c r="U324" s="122">
        <v>2.0088307257404158E-3</v>
      </c>
      <c r="V324" s="122">
        <v>1.5020839115392969E-3</v>
      </c>
      <c r="W324" s="122">
        <v>6.537043505943196E-4</v>
      </c>
      <c r="X324" s="122">
        <v>4.5531419987978521E-4</v>
      </c>
      <c r="Y324" s="122">
        <v>4.2086763415404623E-4</v>
      </c>
      <c r="DA324" s="130" t="s">
        <v>3455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3456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1.6303874809648921E-3</v>
      </c>
      <c r="E326" s="33">
        <v>1.2255481687180644E-3</v>
      </c>
      <c r="F326" s="33">
        <v>9.4355845169919578E-4</v>
      </c>
      <c r="G326" s="33">
        <v>1.0990439700129654E-3</v>
      </c>
      <c r="H326" s="33">
        <v>6.4112230914712375E-4</v>
      </c>
      <c r="I326" s="33">
        <v>6.7547229671124931E-4</v>
      </c>
      <c r="J326" s="33">
        <v>3.1061000780906514E-4</v>
      </c>
      <c r="K326" s="33">
        <v>3.9535427473704695E-5</v>
      </c>
      <c r="L326" s="33">
        <v>0</v>
      </c>
      <c r="M326" s="33">
        <v>0</v>
      </c>
      <c r="N326" s="33">
        <v>5.4182693060729687E-4</v>
      </c>
      <c r="O326" s="33">
        <v>1.1439696804653259E-3</v>
      </c>
      <c r="P326" s="33">
        <v>2.8787302861193942E-3</v>
      </c>
      <c r="Q326" s="33">
        <v>0</v>
      </c>
      <c r="R326" s="33">
        <v>4.5399822217234248E-4</v>
      </c>
      <c r="S326" s="33">
        <v>8.5152539219423011E-4</v>
      </c>
      <c r="T326" s="33">
        <v>2.5815792456797995E-3</v>
      </c>
      <c r="U326" s="33">
        <v>2.0088307257404158E-3</v>
      </c>
      <c r="V326" s="33">
        <v>1.5020839115392969E-3</v>
      </c>
      <c r="W326" s="33">
        <v>6.537043505943196E-4</v>
      </c>
      <c r="X326" s="33">
        <v>4.5531419987978521E-4</v>
      </c>
      <c r="Y326" s="33">
        <v>4.2086763415404623E-4</v>
      </c>
      <c r="DA326" s="60" t="s">
        <v>3457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>
        <f t="shared" si="143"/>
        <v>0.55549914636602349</v>
      </c>
      <c r="E328" s="119">
        <f t="shared" si="143"/>
        <v>0.55936480563267565</v>
      </c>
      <c r="F328" s="119">
        <f t="shared" si="143"/>
        <v>0.56597068916982307</v>
      </c>
      <c r="G328" s="119">
        <f t="shared" si="143"/>
        <v>0.56992628233298259</v>
      </c>
      <c r="H328" s="119">
        <f t="shared" si="143"/>
        <v>0.5760858254423078</v>
      </c>
      <c r="I328" s="119">
        <f t="shared" si="143"/>
        <v>0.58236726772985092</v>
      </c>
      <c r="J328" s="119">
        <f t="shared" si="143"/>
        <v>0.58720663598317036</v>
      </c>
      <c r="K328" s="119">
        <f t="shared" si="143"/>
        <v>0.59342969802818235</v>
      </c>
      <c r="L328" s="119" t="str">
        <f t="shared" si="143"/>
        <v/>
      </c>
      <c r="M328" s="119" t="str">
        <f t="shared" si="143"/>
        <v/>
      </c>
      <c r="N328" s="119">
        <f t="shared" si="143"/>
        <v>0.636521311870061</v>
      </c>
      <c r="O328" s="119">
        <f t="shared" si="143"/>
        <v>0.66618027842809924</v>
      </c>
      <c r="P328" s="119">
        <f t="shared" si="143"/>
        <v>0.69909091307604565</v>
      </c>
      <c r="Q328" s="119" t="str">
        <f t="shared" si="143"/>
        <v/>
      </c>
      <c r="R328" s="119">
        <f t="shared" ref="R328:V328" si="144">IF(R309=0,"",R309/R290)</f>
        <v>0.73718860084952365</v>
      </c>
      <c r="S328" s="119">
        <f t="shared" si="144"/>
        <v>0.74345950480051937</v>
      </c>
      <c r="T328" s="119">
        <f t="shared" si="144"/>
        <v>0.74630712482185102</v>
      </c>
      <c r="U328" s="119">
        <f t="shared" si="144"/>
        <v>0.74847142961747581</v>
      </c>
      <c r="V328" s="119">
        <f t="shared" si="144"/>
        <v>0.75190171500444725</v>
      </c>
      <c r="W328" s="119">
        <f t="shared" ref="W328:Y328" si="145">IF(W309=0,"",W309/W290)</f>
        <v>0.75603599280646849</v>
      </c>
      <c r="X328" s="119">
        <f t="shared" si="145"/>
        <v>0.76046264946282072</v>
      </c>
      <c r="Y328" s="119">
        <f t="shared" si="145"/>
        <v>0.76618183373504101</v>
      </c>
      <c r="DA328" s="129" t="s">
        <v>3608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>
        <f t="shared" si="146"/>
        <v>0.54854587912111596</v>
      </c>
      <c r="E329" s="124">
        <f t="shared" si="146"/>
        <v>0.55349938292185419</v>
      </c>
      <c r="F329" s="124">
        <f t="shared" si="146"/>
        <v>0.55838434598862741</v>
      </c>
      <c r="G329" s="124">
        <f t="shared" si="146"/>
        <v>0.56361853626683311</v>
      </c>
      <c r="H329" s="124">
        <f t="shared" si="146"/>
        <v>0.56894366826387899</v>
      </c>
      <c r="I329" s="124">
        <f t="shared" si="146"/>
        <v>0.5745537583464464</v>
      </c>
      <c r="J329" s="124">
        <f t="shared" si="146"/>
        <v>0.58069853052590459</v>
      </c>
      <c r="K329" s="124">
        <f t="shared" si="146"/>
        <v>0.5875303823862783</v>
      </c>
      <c r="L329" s="124" t="str">
        <f t="shared" si="146"/>
        <v/>
      </c>
      <c r="M329" s="124" t="str">
        <f t="shared" si="146"/>
        <v/>
      </c>
      <c r="N329" s="124">
        <f t="shared" si="146"/>
        <v>0.63069896825487504</v>
      </c>
      <c r="O329" s="124">
        <f t="shared" si="146"/>
        <v>0.66096781949094729</v>
      </c>
      <c r="P329" s="124">
        <f t="shared" si="146"/>
        <v>0.69586035931236967</v>
      </c>
      <c r="Q329" s="124" t="str">
        <f t="shared" si="146"/>
        <v/>
      </c>
      <c r="R329" s="124">
        <f t="shared" ref="R329:V329" si="147">IF(R310=0,"",R310/R291)</f>
        <v>0.73422350605221021</v>
      </c>
      <c r="S329" s="124">
        <f t="shared" si="147"/>
        <v>0.73902280619371519</v>
      </c>
      <c r="T329" s="124">
        <f t="shared" si="147"/>
        <v>0.74054400918025864</v>
      </c>
      <c r="U329" s="124">
        <f t="shared" si="147"/>
        <v>0.74106498844493462</v>
      </c>
      <c r="V329" s="124">
        <f t="shared" si="147"/>
        <v>0.74277371621442922</v>
      </c>
      <c r="W329" s="124">
        <f t="shared" ref="W329:Y329" si="148">IF(W310=0,"",W310/W291)</f>
        <v>0.74541222438110721</v>
      </c>
      <c r="X329" s="124">
        <f t="shared" si="148"/>
        <v>0.74755558296817304</v>
      </c>
      <c r="Y329" s="124">
        <f t="shared" si="148"/>
        <v>0.74940018926556573</v>
      </c>
      <c r="DA329" s="130" t="s">
        <v>3609</v>
      </c>
    </row>
    <row r="330" spans="1:105" ht="12" customHeight="1" x14ac:dyDescent="0.25">
      <c r="A330" s="97" t="s">
        <v>74</v>
      </c>
      <c r="B330" s="111"/>
      <c r="C330" s="111" t="str">
        <f t="shared" ref="C330:Q330" si="149">IF(C311=0,"",C311/C292)</f>
        <v/>
      </c>
      <c r="D330" s="111">
        <f t="shared" si="149"/>
        <v>0.54293099672291167</v>
      </c>
      <c r="E330" s="111">
        <f t="shared" si="149"/>
        <v>0.54802552539407567</v>
      </c>
      <c r="F330" s="111">
        <f t="shared" si="149"/>
        <v>0.55309222005294723</v>
      </c>
      <c r="G330" s="111">
        <f t="shared" si="149"/>
        <v>0.55838551934016045</v>
      </c>
      <c r="H330" s="111">
        <f t="shared" si="149"/>
        <v>0.5638709202280473</v>
      </c>
      <c r="I330" s="111">
        <f t="shared" si="149"/>
        <v>0.56960764051418566</v>
      </c>
      <c r="J330" s="111">
        <f t="shared" si="149"/>
        <v>0.57584607184191716</v>
      </c>
      <c r="K330" s="111">
        <f t="shared" si="149"/>
        <v>0.58279437518317689</v>
      </c>
      <c r="L330" s="111" t="str">
        <f t="shared" si="149"/>
        <v/>
      </c>
      <c r="M330" s="111" t="str">
        <f t="shared" si="149"/>
        <v/>
      </c>
      <c r="N330" s="111">
        <f t="shared" si="149"/>
        <v>0.62626005350576042</v>
      </c>
      <c r="O330" s="111">
        <f t="shared" si="149"/>
        <v>0.65678958938491405</v>
      </c>
      <c r="P330" s="111">
        <f t="shared" si="149"/>
        <v>0.69197347930236996</v>
      </c>
      <c r="Q330" s="111" t="str">
        <f t="shared" si="149"/>
        <v/>
      </c>
      <c r="R330" s="111">
        <f t="shared" ref="R330:V330" si="150">IF(R311=0,"",R311/R292)</f>
        <v>0.73069769540248652</v>
      </c>
      <c r="S330" s="111">
        <f t="shared" si="150"/>
        <v>0.73558317306050514</v>
      </c>
      <c r="T330" s="111">
        <f t="shared" si="150"/>
        <v>0.73713238314447871</v>
      </c>
      <c r="U330" s="111">
        <f t="shared" si="150"/>
        <v>0.73765281350043876</v>
      </c>
      <c r="V330" s="111">
        <f t="shared" si="150"/>
        <v>0.73937980430461026</v>
      </c>
      <c r="W330" s="111">
        <f t="shared" ref="W330:Y330" si="151">IF(W311=0,"",W311/W292)</f>
        <v>0.74203885819257098</v>
      </c>
      <c r="X330" s="111">
        <f t="shared" si="151"/>
        <v>0.7441931104925652</v>
      </c>
      <c r="Y330" s="111">
        <f t="shared" si="151"/>
        <v>0.74605274043573522</v>
      </c>
      <c r="DA330" s="63" t="s">
        <v>3610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 t="str">
        <f t="shared" si="152"/>
        <v/>
      </c>
      <c r="M331" s="111" t="str">
        <f t="shared" si="152"/>
        <v/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 t="str">
        <f t="shared" si="152"/>
        <v/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3611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>
        <f t="shared" si="155"/>
        <v>2.9815436044992669</v>
      </c>
      <c r="H332" s="124">
        <f t="shared" si="155"/>
        <v>3.1006020206745131</v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>
        <f t="shared" si="155"/>
        <v>3.9165880522410781</v>
      </c>
      <c r="O332" s="124">
        <f t="shared" si="155"/>
        <v>4.1105568004186619</v>
      </c>
      <c r="P332" s="124">
        <f t="shared" si="155"/>
        <v>4.308830254356768</v>
      </c>
      <c r="Q332" s="124" t="str">
        <f t="shared" si="155"/>
        <v/>
      </c>
      <c r="R332" s="124" t="str">
        <f t="shared" ref="R332:V332" si="156">IF(R313=0,"",R313/R294)</f>
        <v/>
      </c>
      <c r="S332" s="124">
        <f t="shared" si="156"/>
        <v>4.497637987135084</v>
      </c>
      <c r="T332" s="124">
        <f t="shared" si="156"/>
        <v>4.5017086423404846</v>
      </c>
      <c r="U332" s="124">
        <f t="shared" si="156"/>
        <v>4.5062315925687084</v>
      </c>
      <c r="V332" s="124">
        <f t="shared" si="156"/>
        <v>4.5191560878574197</v>
      </c>
      <c r="W332" s="124" t="str">
        <f t="shared" ref="W332:Y332" si="157">IF(W313=0,"",W313/W294)</f>
        <v/>
      </c>
      <c r="X332" s="124" t="str">
        <f t="shared" si="157"/>
        <v/>
      </c>
      <c r="Y332" s="124" t="str">
        <f t="shared" si="157"/>
        <v/>
      </c>
      <c r="DA332" s="130" t="s">
        <v>3612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>
        <f t="shared" si="158"/>
        <v>2.9815436044992669</v>
      </c>
      <c r="H333" s="111">
        <f t="shared" si="158"/>
        <v>3.1006020206745131</v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>
        <f t="shared" si="158"/>
        <v>3.9165880522410781</v>
      </c>
      <c r="O333" s="111">
        <f t="shared" si="158"/>
        <v>4.1105568004186619</v>
      </c>
      <c r="P333" s="111">
        <f t="shared" si="158"/>
        <v>4.308830254356768</v>
      </c>
      <c r="Q333" s="111" t="str">
        <f t="shared" si="158"/>
        <v/>
      </c>
      <c r="R333" s="111" t="str">
        <f t="shared" ref="R333:V333" si="159">IF(R314=0,"",R314/R295)</f>
        <v/>
      </c>
      <c r="S333" s="111">
        <f t="shared" si="159"/>
        <v>4.497637987135084</v>
      </c>
      <c r="T333" s="111">
        <f t="shared" si="159"/>
        <v>4.5017086423404846</v>
      </c>
      <c r="U333" s="111">
        <f t="shared" si="159"/>
        <v>4.5062315925687084</v>
      </c>
      <c r="V333" s="111">
        <f t="shared" si="159"/>
        <v>4.5191560878574197</v>
      </c>
      <c r="W333" s="111" t="str">
        <f t="shared" ref="W333:Y333" si="160">IF(W314=0,"",W314/W295)</f>
        <v/>
      </c>
      <c r="X333" s="111" t="str">
        <f t="shared" si="160"/>
        <v/>
      </c>
      <c r="Y333" s="111" t="str">
        <f t="shared" si="160"/>
        <v/>
      </c>
      <c r="DA333" s="63" t="s">
        <v>3613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>
        <f t="shared" si="161"/>
        <v>0.64851524864273924</v>
      </c>
      <c r="E334" s="124">
        <f t="shared" si="161"/>
        <v>0.64827550770140929</v>
      </c>
      <c r="F334" s="124">
        <f t="shared" si="161"/>
        <v>0.64954899586843662</v>
      </c>
      <c r="G334" s="124">
        <f t="shared" si="161"/>
        <v>0.6538259462242163</v>
      </c>
      <c r="H334" s="124">
        <f t="shared" si="161"/>
        <v>0.65507994722237262</v>
      </c>
      <c r="I334" s="124">
        <f t="shared" si="161"/>
        <v>0.68826514854534548</v>
      </c>
      <c r="J334" s="124">
        <f t="shared" si="161"/>
        <v>0.6685370128232927</v>
      </c>
      <c r="K334" s="124">
        <f t="shared" si="161"/>
        <v>0.65381059064317548</v>
      </c>
      <c r="L334" s="124" t="str">
        <f t="shared" si="161"/>
        <v/>
      </c>
      <c r="M334" s="124" t="str">
        <f t="shared" si="161"/>
        <v/>
      </c>
      <c r="N334" s="124">
        <f t="shared" si="161"/>
        <v>0.68559228259786709</v>
      </c>
      <c r="O334" s="124">
        <f t="shared" si="161"/>
        <v>0.70004796292260008</v>
      </c>
      <c r="P334" s="124">
        <f t="shared" si="161"/>
        <v>0.7221423421794122</v>
      </c>
      <c r="Q334" s="124" t="str">
        <f t="shared" si="161"/>
        <v/>
      </c>
      <c r="R334" s="124">
        <f t="shared" ref="R334:V334" si="162">IF(R315=0,"",R315/R296)</f>
        <v>0.74719233572866273</v>
      </c>
      <c r="S334" s="124">
        <f t="shared" si="162"/>
        <v>0.75956331888488759</v>
      </c>
      <c r="T334" s="124">
        <f t="shared" si="162"/>
        <v>0.7710097267612479</v>
      </c>
      <c r="U334" s="124">
        <f t="shared" si="162"/>
        <v>0.78318957634078068</v>
      </c>
      <c r="V334" s="124">
        <f t="shared" si="162"/>
        <v>0.79582980485748533</v>
      </c>
      <c r="W334" s="124">
        <f t="shared" ref="W334:Y334" si="163">IF(W315=0,"",W315/W296)</f>
        <v>0.80621587688752394</v>
      </c>
      <c r="X334" s="124">
        <f t="shared" si="163"/>
        <v>0.81831476842960693</v>
      </c>
      <c r="Y334" s="124">
        <f t="shared" si="163"/>
        <v>0.82794529074566114</v>
      </c>
      <c r="DA334" s="130" t="s">
        <v>3614</v>
      </c>
    </row>
    <row r="335" spans="1:105" ht="12" customHeight="1" x14ac:dyDescent="0.25">
      <c r="A335" s="97" t="s">
        <v>141</v>
      </c>
      <c r="B335" s="111"/>
      <c r="C335" s="111" t="str">
        <f t="shared" ref="C335:Q335" si="164">IF(C316=0,"",C316/C297)</f>
        <v/>
      </c>
      <c r="D335" s="111">
        <f t="shared" si="164"/>
        <v>0.71483403588529881</v>
      </c>
      <c r="E335" s="111">
        <f t="shared" si="164"/>
        <v>0.71691166783312354</v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>
        <f t="shared" si="164"/>
        <v>0.81295272341037406</v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3615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3616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3617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3618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>
        <f t="shared" si="176"/>
        <v>0.63931953178660617</v>
      </c>
      <c r="E339" s="112">
        <f t="shared" si="176"/>
        <v>0.64100782805280176</v>
      </c>
      <c r="F339" s="112">
        <f t="shared" si="176"/>
        <v>0.64271649442061296</v>
      </c>
      <c r="G339" s="112">
        <f t="shared" si="176"/>
        <v>0.64456087295687747</v>
      </c>
      <c r="H339" s="112">
        <f t="shared" si="176"/>
        <v>0.64652794401758096</v>
      </c>
      <c r="I339" s="112">
        <f t="shared" si="176"/>
        <v>0.64864762132245912</v>
      </c>
      <c r="J339" s="112">
        <f t="shared" si="176"/>
        <v>0.65103984982445628</v>
      </c>
      <c r="K339" s="112">
        <f t="shared" si="176"/>
        <v>0.65381059064317548</v>
      </c>
      <c r="L339" s="112" t="str">
        <f t="shared" si="176"/>
        <v/>
      </c>
      <c r="M339" s="112" t="str">
        <f t="shared" si="176"/>
        <v/>
      </c>
      <c r="N339" s="112">
        <f t="shared" si="176"/>
        <v>0.67303905367158412</v>
      </c>
      <c r="O339" s="112">
        <f t="shared" si="176"/>
        <v>0.68826702861600153</v>
      </c>
      <c r="P339" s="112">
        <f t="shared" si="176"/>
        <v>0.7080146072900888</v>
      </c>
      <c r="Q339" s="112" t="str">
        <f t="shared" si="176"/>
        <v/>
      </c>
      <c r="R339" s="112">
        <f t="shared" ref="R339:V339" si="177">IF(R320=0,"",R320/R301)</f>
        <v>0.73996020084305014</v>
      </c>
      <c r="S339" s="112">
        <f t="shared" si="177"/>
        <v>0.75245166521505502</v>
      </c>
      <c r="T339" s="112">
        <f t="shared" si="177"/>
        <v>0.7648461891418219</v>
      </c>
      <c r="U339" s="112">
        <f t="shared" si="177"/>
        <v>0.77726837134583748</v>
      </c>
      <c r="V339" s="112">
        <f t="shared" si="177"/>
        <v>0.78947172537227106</v>
      </c>
      <c r="W339" s="112">
        <f t="shared" ref="W339:Y339" si="178">IF(W320=0,"",W320/W301)</f>
        <v>0.80061743604394375</v>
      </c>
      <c r="X339" s="112">
        <f t="shared" si="178"/>
        <v>0.81282671540505469</v>
      </c>
      <c r="Y339" s="112">
        <f t="shared" si="178"/>
        <v>0.82421723096742872</v>
      </c>
      <c r="DA339" s="131" t="s">
        <v>3619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>
        <f t="shared" si="179"/>
        <v>0.72150583809205993</v>
      </c>
      <c r="E340" s="113">
        <f t="shared" si="179"/>
        <v>0.73149140416056113</v>
      </c>
      <c r="F340" s="113">
        <f t="shared" si="179"/>
        <v>0.73178939004428456</v>
      </c>
      <c r="G340" s="113">
        <f t="shared" si="179"/>
        <v>0.75097901729076955</v>
      </c>
      <c r="H340" s="113">
        <f t="shared" si="179"/>
        <v>0.74584458969628076</v>
      </c>
      <c r="I340" s="113">
        <f t="shared" si="179"/>
        <v>0.74998411403062482</v>
      </c>
      <c r="J340" s="113">
        <f t="shared" si="179"/>
        <v>0.75356304033271349</v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>
        <f t="shared" si="179"/>
        <v>0.77854709721226811</v>
      </c>
      <c r="O340" s="113">
        <f t="shared" si="179"/>
        <v>0.7816840392833404</v>
      </c>
      <c r="P340" s="113">
        <f t="shared" si="179"/>
        <v>0.79667740661470232</v>
      </c>
      <c r="Q340" s="113" t="str">
        <f t="shared" si="179"/>
        <v/>
      </c>
      <c r="R340" s="113">
        <f t="shared" ref="R340:V340" si="180">IF(R321=0,"",R321/R302)</f>
        <v>0.80769874422821997</v>
      </c>
      <c r="S340" s="113">
        <f t="shared" si="180"/>
        <v>0.82168670265921895</v>
      </c>
      <c r="T340" s="113">
        <f t="shared" si="180"/>
        <v>0.82566924262990882</v>
      </c>
      <c r="U340" s="113">
        <f t="shared" si="180"/>
        <v>0.83464350980712687</v>
      </c>
      <c r="V340" s="113">
        <f t="shared" si="180"/>
        <v>0.84498689403516081</v>
      </c>
      <c r="W340" s="113">
        <f t="shared" ref="W340:Y340" si="181">IF(W321=0,"",W321/W302)</f>
        <v>0.84771185809023075</v>
      </c>
      <c r="X340" s="113">
        <f t="shared" si="181"/>
        <v>0.8568797736078102</v>
      </c>
      <c r="Y340" s="113">
        <f t="shared" si="181"/>
        <v>0.86511638567286608</v>
      </c>
      <c r="DA340" s="132" t="s">
        <v>3620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>
        <f t="shared" si="182"/>
        <v>0.63931953178660617</v>
      </c>
      <c r="E341" s="111">
        <f t="shared" si="182"/>
        <v>0.64100782805280176</v>
      </c>
      <c r="F341" s="111">
        <f t="shared" si="182"/>
        <v>0.64271649442061296</v>
      </c>
      <c r="G341" s="111">
        <f t="shared" si="182"/>
        <v>0.64456087295687747</v>
      </c>
      <c r="H341" s="111">
        <f t="shared" si="182"/>
        <v>0.64652794401758096</v>
      </c>
      <c r="I341" s="111">
        <f t="shared" si="182"/>
        <v>0.64864762132245912</v>
      </c>
      <c r="J341" s="111">
        <f t="shared" si="182"/>
        <v>0.65103984982445628</v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>
        <f t="shared" si="182"/>
        <v>0.67303905367158412</v>
      </c>
      <c r="O341" s="111">
        <f t="shared" si="182"/>
        <v>0.68826702861600153</v>
      </c>
      <c r="P341" s="111">
        <f t="shared" si="182"/>
        <v>0.7080146072900888</v>
      </c>
      <c r="Q341" s="111" t="str">
        <f t="shared" si="182"/>
        <v/>
      </c>
      <c r="R341" s="111">
        <f t="shared" ref="R341:V341" si="183">IF(R322=0,"",R322/R303)</f>
        <v>0.73996020084305025</v>
      </c>
      <c r="S341" s="111">
        <f t="shared" si="183"/>
        <v>0.75245166521505502</v>
      </c>
      <c r="T341" s="111">
        <f t="shared" si="183"/>
        <v>0.7648461891418219</v>
      </c>
      <c r="U341" s="111">
        <f t="shared" si="183"/>
        <v>0.77726837134583748</v>
      </c>
      <c r="V341" s="111">
        <f t="shared" si="183"/>
        <v>0.78947172537227095</v>
      </c>
      <c r="W341" s="111">
        <f t="shared" ref="W341:Y341" si="184">IF(W322=0,"",W322/W303)</f>
        <v>0.80061743604394375</v>
      </c>
      <c r="X341" s="111">
        <f t="shared" si="184"/>
        <v>0.81282671540505469</v>
      </c>
      <c r="Y341" s="111">
        <f t="shared" si="184"/>
        <v>0.82421723096742872</v>
      </c>
      <c r="DA341" s="63" t="s">
        <v>3621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 t="str">
        <f t="shared" si="185"/>
        <v/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3622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>
        <f t="shared" si="188"/>
        <v>0.78198657994233012</v>
      </c>
      <c r="E343" s="124">
        <f t="shared" si="188"/>
        <v>0.78325126364356501</v>
      </c>
      <c r="F343" s="124">
        <f t="shared" si="188"/>
        <v>0.78452371259279796</v>
      </c>
      <c r="G343" s="124">
        <f t="shared" si="188"/>
        <v>0.7858486046775488</v>
      </c>
      <c r="H343" s="124">
        <f t="shared" si="188"/>
        <v>0.78722047189316624</v>
      </c>
      <c r="I343" s="124">
        <f t="shared" si="188"/>
        <v>0.78865032287244119</v>
      </c>
      <c r="J343" s="124">
        <f t="shared" si="188"/>
        <v>0.79018325609821816</v>
      </c>
      <c r="K343" s="124">
        <f t="shared" si="188"/>
        <v>0.79185761714322689</v>
      </c>
      <c r="L343" s="124" t="str">
        <f t="shared" si="188"/>
        <v/>
      </c>
      <c r="M343" s="124" t="str">
        <f t="shared" si="188"/>
        <v/>
      </c>
      <c r="N343" s="124">
        <f t="shared" si="188"/>
        <v>0.79987039245611058</v>
      </c>
      <c r="O343" s="124">
        <f t="shared" si="188"/>
        <v>0.8048387233157297</v>
      </c>
      <c r="P343" s="124">
        <f t="shared" si="188"/>
        <v>0.81140913441847884</v>
      </c>
      <c r="Q343" s="124" t="str">
        <f t="shared" si="188"/>
        <v/>
      </c>
      <c r="R343" s="124">
        <f t="shared" ref="R343:V343" si="189">IF(R324=0,"",R324/R305)</f>
        <v>0.83148073934701161</v>
      </c>
      <c r="S343" s="124">
        <f t="shared" si="189"/>
        <v>0.84595787160200575</v>
      </c>
      <c r="T343" s="124">
        <f t="shared" si="189"/>
        <v>0.8615432994726131</v>
      </c>
      <c r="U343" s="124">
        <f t="shared" si="189"/>
        <v>0.8764376151954768</v>
      </c>
      <c r="V343" s="124">
        <f t="shared" si="189"/>
        <v>0.88884141100721969</v>
      </c>
      <c r="W343" s="124">
        <f t="shared" ref="W343:Y343" si="190">IF(W324=0,"",W324/W305)</f>
        <v>0.89812949053367508</v>
      </c>
      <c r="X343" s="124">
        <f t="shared" si="190"/>
        <v>0.90487256903452051</v>
      </c>
      <c r="Y343" s="124">
        <f t="shared" si="190"/>
        <v>0.91085230289293873</v>
      </c>
      <c r="DA343" s="130" t="s">
        <v>3623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3624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>
        <f t="shared" si="194"/>
        <v>0.78198657994233012</v>
      </c>
      <c r="E345" s="45">
        <f t="shared" si="194"/>
        <v>0.78325126364356501</v>
      </c>
      <c r="F345" s="45">
        <f t="shared" si="194"/>
        <v>0.78452371259279796</v>
      </c>
      <c r="G345" s="45">
        <f t="shared" si="194"/>
        <v>0.7858486046775488</v>
      </c>
      <c r="H345" s="45">
        <f t="shared" si="194"/>
        <v>0.78722047189316624</v>
      </c>
      <c r="I345" s="45">
        <f t="shared" si="194"/>
        <v>0.78865032287244119</v>
      </c>
      <c r="J345" s="45">
        <f t="shared" si="194"/>
        <v>0.79018325609821816</v>
      </c>
      <c r="K345" s="45">
        <f t="shared" si="194"/>
        <v>0.79185761714322689</v>
      </c>
      <c r="L345" s="45" t="str">
        <f t="shared" si="194"/>
        <v/>
      </c>
      <c r="M345" s="45" t="str">
        <f t="shared" si="194"/>
        <v/>
      </c>
      <c r="N345" s="45">
        <f t="shared" si="194"/>
        <v>0.79987039245611058</v>
      </c>
      <c r="O345" s="45">
        <f t="shared" si="194"/>
        <v>0.8048387233157297</v>
      </c>
      <c r="P345" s="45">
        <f t="shared" si="194"/>
        <v>0.81140913441847884</v>
      </c>
      <c r="Q345" s="45" t="str">
        <f t="shared" si="194"/>
        <v/>
      </c>
      <c r="R345" s="45">
        <f t="shared" ref="R345:V345" si="195">IF(R326=0,"",R326/R307)</f>
        <v>0.83148073934701161</v>
      </c>
      <c r="S345" s="45">
        <f t="shared" si="195"/>
        <v>0.84595787160200575</v>
      </c>
      <c r="T345" s="45">
        <f t="shared" si="195"/>
        <v>0.8615432994726131</v>
      </c>
      <c r="U345" s="45">
        <f t="shared" si="195"/>
        <v>0.8764376151954768</v>
      </c>
      <c r="V345" s="45">
        <f t="shared" si="195"/>
        <v>0.88884141100721969</v>
      </c>
      <c r="W345" s="45">
        <f t="shared" ref="W345:Y345" si="196">IF(W326=0,"",W326/W307)</f>
        <v>0.89812949053367508</v>
      </c>
      <c r="X345" s="45">
        <f t="shared" si="196"/>
        <v>0.90487256903452051</v>
      </c>
      <c r="Y345" s="45">
        <f t="shared" si="196"/>
        <v>0.91085230289293873</v>
      </c>
      <c r="DA345" s="60" t="s">
        <v>3625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0.69808311264115208</v>
      </c>
      <c r="E347" s="117">
        <f t="shared" si="197"/>
        <v>0.5873425434781967</v>
      </c>
      <c r="F347" s="117">
        <f t="shared" si="197"/>
        <v>0.32289542518002862</v>
      </c>
      <c r="G347" s="117">
        <f t="shared" si="197"/>
        <v>0.45698906899141256</v>
      </c>
      <c r="H347" s="117">
        <f t="shared" si="197"/>
        <v>0.22634063005332472</v>
      </c>
      <c r="I347" s="117">
        <f t="shared" si="197"/>
        <v>0.24800041874746664</v>
      </c>
      <c r="J347" s="117">
        <f t="shared" si="197"/>
        <v>0.1121866673807297</v>
      </c>
      <c r="K347" s="117">
        <f t="shared" si="197"/>
        <v>1.2542577874879704E-2</v>
      </c>
      <c r="L347" s="117">
        <f t="shared" si="197"/>
        <v>0</v>
      </c>
      <c r="M347" s="117">
        <f t="shared" si="197"/>
        <v>0</v>
      </c>
      <c r="N347" s="117">
        <f t="shared" si="197"/>
        <v>0.14336246928547536</v>
      </c>
      <c r="O347" s="117">
        <f t="shared" si="197"/>
        <v>0.24070356866680667</v>
      </c>
      <c r="P347" s="117">
        <f t="shared" si="197"/>
        <v>0.73851408307291622</v>
      </c>
      <c r="Q347" s="117">
        <f t="shared" si="197"/>
        <v>0</v>
      </c>
      <c r="R347" s="117">
        <f t="shared" ref="R347:V347" si="198">R348+R351+R353+R362</f>
        <v>7.1824735020399461E-2</v>
      </c>
      <c r="S347" s="117">
        <f t="shared" si="198"/>
        <v>0.12307288286895239</v>
      </c>
      <c r="T347" s="117">
        <f t="shared" si="198"/>
        <v>0.33126010386887655</v>
      </c>
      <c r="U347" s="117">
        <f t="shared" si="198"/>
        <v>0.24621060220484819</v>
      </c>
      <c r="V347" s="117">
        <f t="shared" si="198"/>
        <v>0.17764373434811945</v>
      </c>
      <c r="W347" s="117">
        <f t="shared" ref="W347:Y347" si="199">W348+W351+W353+W362</f>
        <v>6.8552089936867969E-2</v>
      </c>
      <c r="X347" s="117">
        <f t="shared" si="199"/>
        <v>4.2538256224682061E-2</v>
      </c>
      <c r="Y347" s="117">
        <f t="shared" si="199"/>
        <v>3.1620909897292208E-2</v>
      </c>
      <c r="DA347" s="129" t="s">
        <v>3776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0.69784981068518237</v>
      </c>
      <c r="E348" s="122">
        <f t="shared" si="200"/>
        <v>0.58707112730120603</v>
      </c>
      <c r="F348" s="122">
        <f t="shared" si="200"/>
        <v>0.32289542518002862</v>
      </c>
      <c r="G348" s="122">
        <f t="shared" si="200"/>
        <v>0.45698906899141256</v>
      </c>
      <c r="H348" s="122">
        <f t="shared" si="200"/>
        <v>0.22634063005332472</v>
      </c>
      <c r="I348" s="122">
        <f t="shared" si="200"/>
        <v>0.24800041874746664</v>
      </c>
      <c r="J348" s="122">
        <f t="shared" si="200"/>
        <v>0.1121866673807297</v>
      </c>
      <c r="K348" s="122">
        <f t="shared" si="200"/>
        <v>1.2542577874879704E-2</v>
      </c>
      <c r="L348" s="122">
        <f t="shared" si="200"/>
        <v>0</v>
      </c>
      <c r="M348" s="122">
        <f t="shared" si="200"/>
        <v>0</v>
      </c>
      <c r="N348" s="122">
        <f t="shared" si="200"/>
        <v>0.14336246928547536</v>
      </c>
      <c r="O348" s="122">
        <f t="shared" si="200"/>
        <v>0.24070356866680667</v>
      </c>
      <c r="P348" s="122">
        <f t="shared" si="200"/>
        <v>0.73819810535218522</v>
      </c>
      <c r="Q348" s="122">
        <f t="shared" si="200"/>
        <v>0</v>
      </c>
      <c r="R348" s="122">
        <f t="shared" ref="R348:V348" si="201">SUM(R349:R350)</f>
        <v>7.1824735020399461E-2</v>
      </c>
      <c r="S348" s="122">
        <f t="shared" si="201"/>
        <v>0.12307288286895239</v>
      </c>
      <c r="T348" s="122">
        <f t="shared" si="201"/>
        <v>0.33126010386887655</v>
      </c>
      <c r="U348" s="122">
        <f t="shared" si="201"/>
        <v>0.24621060220484819</v>
      </c>
      <c r="V348" s="122">
        <f t="shared" si="201"/>
        <v>0.17764373434811945</v>
      </c>
      <c r="W348" s="122">
        <f t="shared" ref="W348:Y348" si="202">SUM(W349:W350)</f>
        <v>6.8552089936867969E-2</v>
      </c>
      <c r="X348" s="122">
        <f t="shared" si="202"/>
        <v>4.2538256224682061E-2</v>
      </c>
      <c r="Y348" s="122">
        <f t="shared" si="202"/>
        <v>3.1620909897292208E-2</v>
      </c>
      <c r="DA348" s="130" t="s">
        <v>3777</v>
      </c>
    </row>
    <row r="349" spans="1:105" ht="12" customHeight="1" x14ac:dyDescent="0.25">
      <c r="A349" s="97" t="s">
        <v>74</v>
      </c>
      <c r="B349" s="98"/>
      <c r="C349" s="98">
        <v>0</v>
      </c>
      <c r="D349" s="98">
        <v>0.69784981068518237</v>
      </c>
      <c r="E349" s="98">
        <v>0.58707112730120603</v>
      </c>
      <c r="F349" s="98">
        <v>0.32289542518002862</v>
      </c>
      <c r="G349" s="98">
        <v>0.45698906899141256</v>
      </c>
      <c r="H349" s="98">
        <v>0.22634063005332472</v>
      </c>
      <c r="I349" s="98">
        <v>0.24800041874746664</v>
      </c>
      <c r="J349" s="98">
        <v>0.1121866673807297</v>
      </c>
      <c r="K349" s="98">
        <v>1.2542577874879704E-2</v>
      </c>
      <c r="L349" s="98">
        <v>0</v>
      </c>
      <c r="M349" s="98">
        <v>0</v>
      </c>
      <c r="N349" s="98">
        <v>0.14336246928547536</v>
      </c>
      <c r="O349" s="98">
        <v>0.24070356866680667</v>
      </c>
      <c r="P349" s="98">
        <v>0.73819810535218522</v>
      </c>
      <c r="Q349" s="98">
        <v>0</v>
      </c>
      <c r="R349" s="98">
        <v>7.1824735020399461E-2</v>
      </c>
      <c r="S349" s="98">
        <v>0.12307288286895239</v>
      </c>
      <c r="T349" s="98">
        <v>0.33126010386887655</v>
      </c>
      <c r="U349" s="98">
        <v>0.24621060220484819</v>
      </c>
      <c r="V349" s="98">
        <v>0.17764373434811945</v>
      </c>
      <c r="W349" s="98">
        <v>6.8552089936867969E-2</v>
      </c>
      <c r="X349" s="98">
        <v>4.2538256224682061E-2</v>
      </c>
      <c r="Y349" s="98">
        <v>3.1620909897292208E-2</v>
      </c>
      <c r="DA349" s="63" t="s">
        <v>3778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3779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3780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3781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2.3330195596969627E-4</v>
      </c>
      <c r="E353" s="122">
        <v>2.7141617699067051E-4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3.1597772073095208E-4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3782</v>
      </c>
    </row>
    <row r="354" spans="1:105" ht="12" customHeight="1" x14ac:dyDescent="0.25">
      <c r="A354" s="97" t="s">
        <v>141</v>
      </c>
      <c r="B354" s="98"/>
      <c r="C354" s="98">
        <v>0</v>
      </c>
      <c r="D354" s="98">
        <v>2.3330195596969627E-4</v>
      </c>
      <c r="E354" s="98">
        <v>2.7141617699067051E-4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3.1597772073095208E-4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3783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3784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3785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3786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3787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3788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3789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3790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3791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3792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3793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21763.030767413817</v>
      </c>
      <c r="E366" s="117">
        <f t="shared" si="204"/>
        <v>25100.3160690107</v>
      </c>
      <c r="F366" s="117">
        <f t="shared" si="204"/>
        <v>19092.090715001708</v>
      </c>
      <c r="G366" s="117">
        <f t="shared" si="204"/>
        <v>24001.113018218835</v>
      </c>
      <c r="H366" s="117">
        <f t="shared" si="204"/>
        <v>21173.584086646584</v>
      </c>
      <c r="I366" s="117">
        <f t="shared" si="204"/>
        <v>21786.708224397153</v>
      </c>
      <c r="J366" s="117">
        <f t="shared" si="204"/>
        <v>20489.25940807609</v>
      </c>
      <c r="K366" s="117">
        <f t="shared" si="204"/>
        <v>19992.561862674422</v>
      </c>
      <c r="L366" s="117">
        <f t="shared" si="204"/>
        <v>0</v>
      </c>
      <c r="M366" s="117">
        <f t="shared" si="204"/>
        <v>0</v>
      </c>
      <c r="N366" s="117">
        <f t="shared" si="204"/>
        <v>18634.28199043759</v>
      </c>
      <c r="O366" s="117">
        <f t="shared" si="204"/>
        <v>16572.762840732088</v>
      </c>
      <c r="P366" s="117">
        <f t="shared" si="204"/>
        <v>19814.894949955888</v>
      </c>
      <c r="Q366" s="117">
        <f t="shared" si="204"/>
        <v>0</v>
      </c>
      <c r="R366" s="117">
        <f t="shared" ref="R366:V366" si="205">R367+R370+R372+R381</f>
        <v>13916.783582572125</v>
      </c>
      <c r="S366" s="117">
        <f t="shared" si="205"/>
        <v>13701.25110242777</v>
      </c>
      <c r="T366" s="117">
        <f t="shared" si="205"/>
        <v>13025.226667518449</v>
      </c>
      <c r="U366" s="117">
        <f t="shared" si="205"/>
        <v>12511.152297938668</v>
      </c>
      <c r="V366" s="117">
        <f t="shared" si="205"/>
        <v>12168.718340964529</v>
      </c>
      <c r="W366" s="117">
        <f t="shared" ref="W366:Y366" si="206">W367+W370+W372+W381</f>
        <v>11094.056646977746</v>
      </c>
      <c r="X366" s="117">
        <f t="shared" si="206"/>
        <v>9710.2202256474848</v>
      </c>
      <c r="Y366" s="117">
        <f t="shared" si="206"/>
        <v>8198.7814043050712</v>
      </c>
      <c r="DA366" s="129" t="s">
        <v>3944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20462.310265274293</v>
      </c>
      <c r="E367" s="122">
        <f t="shared" si="207"/>
        <v>23782.528282586936</v>
      </c>
      <c r="F367" s="122">
        <f t="shared" si="207"/>
        <v>17758.998421792592</v>
      </c>
      <c r="G367" s="122">
        <f t="shared" si="207"/>
        <v>22620.825704555031</v>
      </c>
      <c r="H367" s="122">
        <f t="shared" si="207"/>
        <v>19767.033608886089</v>
      </c>
      <c r="I367" s="122">
        <f t="shared" si="207"/>
        <v>20452.511980840703</v>
      </c>
      <c r="J367" s="122">
        <f t="shared" si="207"/>
        <v>19214.679642746229</v>
      </c>
      <c r="K367" s="122">
        <f t="shared" si="207"/>
        <v>18616.236277416763</v>
      </c>
      <c r="L367" s="122">
        <f t="shared" si="207"/>
        <v>0</v>
      </c>
      <c r="M367" s="122">
        <f t="shared" si="207"/>
        <v>0</v>
      </c>
      <c r="N367" s="122">
        <f t="shared" si="207"/>
        <v>17261.991035303654</v>
      </c>
      <c r="O367" s="122">
        <f t="shared" si="207"/>
        <v>15108.169564770789</v>
      </c>
      <c r="P367" s="122">
        <f t="shared" si="207"/>
        <v>18386.671502554451</v>
      </c>
      <c r="Q367" s="122">
        <f t="shared" si="207"/>
        <v>0</v>
      </c>
      <c r="R367" s="122">
        <f t="shared" ref="R367:V367" si="208">SUM(R368:R369)</f>
        <v>12322.315561019806</v>
      </c>
      <c r="S367" s="122">
        <f t="shared" si="208"/>
        <v>12198.446678765256</v>
      </c>
      <c r="T367" s="122">
        <f t="shared" si="208"/>
        <v>11453.044503657096</v>
      </c>
      <c r="U367" s="122">
        <f t="shared" si="208"/>
        <v>10981.471137267161</v>
      </c>
      <c r="V367" s="122">
        <f t="shared" si="208"/>
        <v>10707.276985553643</v>
      </c>
      <c r="W367" s="122">
        <f t="shared" ref="W367:Y367" si="209">SUM(W368:W369)</f>
        <v>9555.5481509272413</v>
      </c>
      <c r="X367" s="122">
        <f t="shared" si="209"/>
        <v>8250.23754771325</v>
      </c>
      <c r="Y367" s="122">
        <f t="shared" si="209"/>
        <v>6717.1647436538424</v>
      </c>
      <c r="DA367" s="130" t="s">
        <v>3945</v>
      </c>
    </row>
    <row r="368" spans="1:105" ht="12" customHeight="1" x14ac:dyDescent="0.25">
      <c r="A368" s="97" t="s">
        <v>74</v>
      </c>
      <c r="B368" s="98"/>
      <c r="C368" s="98">
        <v>0</v>
      </c>
      <c r="D368" s="98">
        <v>20210.940198804412</v>
      </c>
      <c r="E368" s="98">
        <v>23494.498363236402</v>
      </c>
      <c r="F368" s="98">
        <v>17548.702561311471</v>
      </c>
      <c r="G368" s="98">
        <v>22352.774793655597</v>
      </c>
      <c r="H368" s="98">
        <v>19537.117316750453</v>
      </c>
      <c r="I368" s="98">
        <v>20217.469392389976</v>
      </c>
      <c r="J368" s="98">
        <v>18994.857467581252</v>
      </c>
      <c r="K368" s="98">
        <v>18404.909718377214</v>
      </c>
      <c r="L368" s="98">
        <v>0</v>
      </c>
      <c r="M368" s="98">
        <v>0</v>
      </c>
      <c r="N368" s="98">
        <v>17056.970118154048</v>
      </c>
      <c r="O368" s="98">
        <v>14924.243299802749</v>
      </c>
      <c r="P368" s="98">
        <v>18154.656461278621</v>
      </c>
      <c r="Q368" s="98">
        <v>0</v>
      </c>
      <c r="R368" s="98">
        <v>12160.987006853768</v>
      </c>
      <c r="S368" s="98">
        <v>12039.764714929503</v>
      </c>
      <c r="T368" s="98">
        <v>11304.401223495664</v>
      </c>
      <c r="U368" s="98">
        <v>10838.642463675302</v>
      </c>
      <c r="V368" s="98">
        <v>10567.842070365894</v>
      </c>
      <c r="W368" s="98">
        <v>9430.5899389290535</v>
      </c>
      <c r="X368" s="98">
        <v>8141.7916934017112</v>
      </c>
      <c r="Y368" s="98">
        <v>6628.621298453827</v>
      </c>
      <c r="DA368" s="63" t="s">
        <v>3946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251.37006646988155</v>
      </c>
      <c r="E369" s="98">
        <v>288.02991935053342</v>
      </c>
      <c r="F369" s="98">
        <v>210.29586048112091</v>
      </c>
      <c r="G369" s="98">
        <v>268.05091089943295</v>
      </c>
      <c r="H369" s="98">
        <v>229.91629213563826</v>
      </c>
      <c r="I369" s="98">
        <v>235.04258845072599</v>
      </c>
      <c r="J369" s="98">
        <v>219.82217516497454</v>
      </c>
      <c r="K369" s="98">
        <v>211.32655903954955</v>
      </c>
      <c r="L369" s="98">
        <v>0</v>
      </c>
      <c r="M369" s="98">
        <v>0</v>
      </c>
      <c r="N369" s="98">
        <v>205.02091714960534</v>
      </c>
      <c r="O369" s="98">
        <v>183.92626496804027</v>
      </c>
      <c r="P369" s="98">
        <v>232.01504127583141</v>
      </c>
      <c r="Q369" s="98">
        <v>0</v>
      </c>
      <c r="R369" s="98">
        <v>161.32855416603829</v>
      </c>
      <c r="S369" s="98">
        <v>158.68196383575312</v>
      </c>
      <c r="T369" s="98">
        <v>148.64328016143131</v>
      </c>
      <c r="U369" s="98">
        <v>142.8286735918598</v>
      </c>
      <c r="V369" s="98">
        <v>139.4349151877482</v>
      </c>
      <c r="W369" s="98">
        <v>124.95821199818836</v>
      </c>
      <c r="X369" s="98">
        <v>108.44585431153894</v>
      </c>
      <c r="Y369" s="98">
        <v>88.543445200014986</v>
      </c>
      <c r="DA369" s="63" t="s">
        <v>3947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1.2979469284846699</v>
      </c>
      <c r="H370" s="122">
        <f t="shared" si="210"/>
        <v>2.2609341833421799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2.7339431802985481</v>
      </c>
      <c r="O370" s="122">
        <f t="shared" si="210"/>
        <v>1.3929204425650488</v>
      </c>
      <c r="P370" s="122">
        <f t="shared" si="210"/>
        <v>1.6449008189738452</v>
      </c>
      <c r="Q370" s="122">
        <f t="shared" si="210"/>
        <v>0</v>
      </c>
      <c r="R370" s="122">
        <f t="shared" si="210"/>
        <v>0</v>
      </c>
      <c r="S370" s="122">
        <f t="shared" si="210"/>
        <v>1.9916154207945753</v>
      </c>
      <c r="T370" s="122">
        <f t="shared" si="210"/>
        <v>0.72666213682670533</v>
      </c>
      <c r="U370" s="122">
        <f t="shared" si="210"/>
        <v>0.90499198038978801</v>
      </c>
      <c r="V370" s="122">
        <f t="shared" si="210"/>
        <v>2.3727116360515184</v>
      </c>
      <c r="W370" s="122">
        <f t="shared" si="210"/>
        <v>0</v>
      </c>
      <c r="X370" s="122">
        <f t="shared" si="210"/>
        <v>0</v>
      </c>
      <c r="Y370" s="122">
        <f t="shared" si="210"/>
        <v>0</v>
      </c>
      <c r="DA370" s="130" t="s">
        <v>3948</v>
      </c>
    </row>
    <row r="371" spans="1:105" ht="12" customHeight="1" x14ac:dyDescent="0.25">
      <c r="A371" s="97" t="s">
        <v>53</v>
      </c>
      <c r="B371" s="98"/>
      <c r="C371" s="98">
        <f>RES_hhdet_in_fech!C29</f>
        <v>0</v>
      </c>
      <c r="D371" s="98">
        <f>RES_hhdet_in_fech!D29</f>
        <v>0</v>
      </c>
      <c r="E371" s="98">
        <f>RES_hhdet_in_fech!E29</f>
        <v>0</v>
      </c>
      <c r="F371" s="98">
        <f>RES_hhdet_in_fech!F29</f>
        <v>0</v>
      </c>
      <c r="G371" s="98">
        <f>RES_hhdet_in_fech!G29</f>
        <v>1.2979469284846699</v>
      </c>
      <c r="H371" s="98">
        <f>RES_hhdet_in_fech!H29</f>
        <v>2.2609341833421799</v>
      </c>
      <c r="I371" s="98">
        <f>RES_hhdet_in_fech!I29</f>
        <v>0</v>
      </c>
      <c r="J371" s="98">
        <f>RES_hhdet_in_fech!J29</f>
        <v>0</v>
      </c>
      <c r="K371" s="98">
        <f>RES_hhdet_in_fech!K29</f>
        <v>0</v>
      </c>
      <c r="L371" s="98">
        <f>RES_hhdet_in_fech!L29</f>
        <v>0</v>
      </c>
      <c r="M371" s="98">
        <f>RES_hhdet_in_fech!M29</f>
        <v>0</v>
      </c>
      <c r="N371" s="98">
        <f>RES_hhdet_in_fech!N29</f>
        <v>2.7339431802985481</v>
      </c>
      <c r="O371" s="98">
        <f>RES_hhdet_in_fech!O29</f>
        <v>1.3929204425650488</v>
      </c>
      <c r="P371" s="98">
        <f>RES_hhdet_in_fech!P29</f>
        <v>1.6449008189738452</v>
      </c>
      <c r="Q371" s="98">
        <f>RES_hhdet_in_fech!Q29</f>
        <v>0</v>
      </c>
      <c r="R371" s="98">
        <f>RES_hhdet_in_fech!R29</f>
        <v>0</v>
      </c>
      <c r="S371" s="98">
        <f>RES_hhdet_in_fech!S29</f>
        <v>1.9916154207945753</v>
      </c>
      <c r="T371" s="98">
        <f>RES_hhdet_in_fech!T29</f>
        <v>0.72666213682670533</v>
      </c>
      <c r="U371" s="98">
        <f>RES_hhdet_in_fech!U29</f>
        <v>0.90499198038978801</v>
      </c>
      <c r="V371" s="98">
        <f>RES_hhdet_in_fech!V29</f>
        <v>2.3727116360515184</v>
      </c>
      <c r="W371" s="98">
        <f>RES_hhdet_in_fech!W29</f>
        <v>0</v>
      </c>
      <c r="X371" s="98">
        <f>RES_hhdet_in_fech!X29</f>
        <v>0</v>
      </c>
      <c r="Y371" s="98">
        <f>RES_hhdet_in_fech!Y29</f>
        <v>0</v>
      </c>
      <c r="DA371" s="63" t="s">
        <v>3949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1141.1959041983832</v>
      </c>
      <c r="E372" s="122">
        <v>1152.3570089849816</v>
      </c>
      <c r="F372" s="122">
        <v>1160.4061738506241</v>
      </c>
      <c r="G372" s="122">
        <v>1198.2663836064244</v>
      </c>
      <c r="H372" s="122">
        <v>1218.5715220611644</v>
      </c>
      <c r="I372" s="122">
        <v>1149.7333523377317</v>
      </c>
      <c r="J372" s="122">
        <v>1098.7493554489943</v>
      </c>
      <c r="K372" s="122">
        <v>1182.773524228475</v>
      </c>
      <c r="L372" s="122">
        <v>0</v>
      </c>
      <c r="M372" s="122">
        <v>0</v>
      </c>
      <c r="N372" s="122">
        <v>1156.6357868775356</v>
      </c>
      <c r="O372" s="122">
        <v>1230.3767466619888</v>
      </c>
      <c r="P372" s="122">
        <v>1196.0696094711</v>
      </c>
      <c r="Q372" s="122">
        <v>0</v>
      </c>
      <c r="R372" s="122">
        <v>1350.2327825843208</v>
      </c>
      <c r="S372" s="122">
        <v>1240.6674578601194</v>
      </c>
      <c r="T372" s="122">
        <v>1301.3096168944248</v>
      </c>
      <c r="U372" s="122">
        <v>1262.2118298801888</v>
      </c>
      <c r="V372" s="122">
        <v>1193.4748580183843</v>
      </c>
      <c r="W372" s="122">
        <v>1273.9801875791375</v>
      </c>
      <c r="X372" s="122">
        <v>1205.5483820329425</v>
      </c>
      <c r="Y372" s="122">
        <v>1225.7239068892727</v>
      </c>
      <c r="DA372" s="130" t="s">
        <v>3950</v>
      </c>
    </row>
    <row r="373" spans="1:105" ht="12" customHeight="1" x14ac:dyDescent="0.25">
      <c r="A373" s="97" t="s">
        <v>141</v>
      </c>
      <c r="B373" s="98"/>
      <c r="C373" s="98">
        <v>0</v>
      </c>
      <c r="D373" s="98">
        <v>1027.0380171231566</v>
      </c>
      <c r="E373" s="98">
        <v>1194.8238113693892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1390.9919032001762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3951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3952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3953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3954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1157.6691368670117</v>
      </c>
      <c r="E377" s="101">
        <v>1163.8538845032829</v>
      </c>
      <c r="F377" s="101">
        <v>1172.7432510651845</v>
      </c>
      <c r="G377" s="101">
        <v>1215.4909176840929</v>
      </c>
      <c r="H377" s="101">
        <v>1234.6902734616672</v>
      </c>
      <c r="I377" s="101">
        <v>1219.7812820680365</v>
      </c>
      <c r="J377" s="101">
        <v>1128.1905627956658</v>
      </c>
      <c r="K377" s="101">
        <v>1182.773524228475</v>
      </c>
      <c r="L377" s="101">
        <v>0</v>
      </c>
      <c r="M377" s="101">
        <v>0</v>
      </c>
      <c r="N377" s="101">
        <v>1178.2425173739946</v>
      </c>
      <c r="O377" s="101">
        <v>1251.47675032748</v>
      </c>
      <c r="P377" s="101">
        <v>1217.8187351088745</v>
      </c>
      <c r="Q377" s="101">
        <v>0</v>
      </c>
      <c r="R377" s="101">
        <v>1363.3886731657838</v>
      </c>
      <c r="S377" s="101">
        <v>1252.3827732239979</v>
      </c>
      <c r="T377" s="101">
        <v>1311.8073829845848</v>
      </c>
      <c r="U377" s="101">
        <v>1271.8534534555863</v>
      </c>
      <c r="V377" s="101">
        <v>1203.1122045095397</v>
      </c>
      <c r="W377" s="101">
        <v>1282.8952224519974</v>
      </c>
      <c r="X377" s="101">
        <v>1213.6677614740952</v>
      </c>
      <c r="Y377" s="101">
        <v>1231.2588706732465</v>
      </c>
      <c r="DA377" s="131" t="s">
        <v>3955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1025.8191232065835</v>
      </c>
      <c r="E378" s="104">
        <v>1019.8954140722524</v>
      </c>
      <c r="F378" s="104">
        <v>1029.9856432967003</v>
      </c>
      <c r="G378" s="104">
        <v>1043.2455769074102</v>
      </c>
      <c r="H378" s="104">
        <v>1070.2790091765423</v>
      </c>
      <c r="I378" s="104">
        <v>1055.3209253099296</v>
      </c>
      <c r="J378" s="104">
        <v>975.0962845929738</v>
      </c>
      <c r="K378" s="104">
        <v>0</v>
      </c>
      <c r="L378" s="104">
        <v>0</v>
      </c>
      <c r="M378" s="104">
        <v>0</v>
      </c>
      <c r="N378" s="104">
        <v>1018.3527117001983</v>
      </c>
      <c r="O378" s="104">
        <v>1101.6667243024924</v>
      </c>
      <c r="P378" s="104">
        <v>1082.2765132004422</v>
      </c>
      <c r="Q378" s="104">
        <v>0</v>
      </c>
      <c r="R378" s="104">
        <v>1249.3709547931057</v>
      </c>
      <c r="S378" s="104">
        <v>1146.9449349490897</v>
      </c>
      <c r="T378" s="104">
        <v>1215.07796686811</v>
      </c>
      <c r="U378" s="104">
        <v>1184.2023300428832</v>
      </c>
      <c r="V378" s="104">
        <v>1123.871800026707</v>
      </c>
      <c r="W378" s="104">
        <v>1211.5749434691179</v>
      </c>
      <c r="X378" s="104">
        <v>1151.4191857585913</v>
      </c>
      <c r="Y378" s="104">
        <v>1173.1417509415217</v>
      </c>
      <c r="DA378" s="132" t="s">
        <v>3956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792.07127128805996</v>
      </c>
      <c r="E379" s="98">
        <v>762.83191371622024</v>
      </c>
      <c r="F379" s="98">
        <v>773.20411751517474</v>
      </c>
      <c r="G379" s="98">
        <v>730.89882064959909</v>
      </c>
      <c r="H379" s="98">
        <v>769.55786493699964</v>
      </c>
      <c r="I379" s="98">
        <v>750.94694709761052</v>
      </c>
      <c r="J379" s="98">
        <v>688.61663326622602</v>
      </c>
      <c r="K379" s="98">
        <v>0</v>
      </c>
      <c r="L379" s="98">
        <v>0</v>
      </c>
      <c r="M379" s="98">
        <v>0</v>
      </c>
      <c r="N379" s="98">
        <v>689.73731144405997</v>
      </c>
      <c r="O379" s="98">
        <v>771.53028836788462</v>
      </c>
      <c r="P379" s="98">
        <v>753.63793161575416</v>
      </c>
      <c r="Q379" s="98">
        <v>0</v>
      </c>
      <c r="R379" s="98">
        <v>923.91858596419399</v>
      </c>
      <c r="S379" s="98">
        <v>826.1640434654928</v>
      </c>
      <c r="T379" s="98">
        <v>900.79536221329056</v>
      </c>
      <c r="U379" s="98">
        <v>879.154622795661</v>
      </c>
      <c r="V379" s="98">
        <v>827.5128779566229</v>
      </c>
      <c r="W379" s="98">
        <v>925.39935922386587</v>
      </c>
      <c r="X379" s="98">
        <v>880.42144953912282</v>
      </c>
      <c r="Y379" s="98">
        <v>900.18834244063191</v>
      </c>
      <c r="DA379" s="63" t="s">
        <v>3957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233.74785191852385</v>
      </c>
      <c r="E380" s="98">
        <v>257.06350035603219</v>
      </c>
      <c r="F380" s="98">
        <v>256.7815257815256</v>
      </c>
      <c r="G380" s="98">
        <v>312.34675625781091</v>
      </c>
      <c r="H380" s="98">
        <v>300.72114423954258</v>
      </c>
      <c r="I380" s="98">
        <v>304.37397821231917</v>
      </c>
      <c r="J380" s="98">
        <v>286.47965132674778</v>
      </c>
      <c r="K380" s="98">
        <v>0</v>
      </c>
      <c r="L380" s="98">
        <v>0</v>
      </c>
      <c r="M380" s="98">
        <v>0</v>
      </c>
      <c r="N380" s="98">
        <v>328.61540025613834</v>
      </c>
      <c r="O380" s="98">
        <v>330.13643593460768</v>
      </c>
      <c r="P380" s="98">
        <v>328.63858158468793</v>
      </c>
      <c r="Q380" s="98">
        <v>0</v>
      </c>
      <c r="R380" s="98">
        <v>325.45236882891191</v>
      </c>
      <c r="S380" s="98">
        <v>320.78089148359658</v>
      </c>
      <c r="T380" s="98">
        <v>314.28260465481941</v>
      </c>
      <c r="U380" s="98">
        <v>305.04770724722209</v>
      </c>
      <c r="V380" s="98">
        <v>296.35892207008396</v>
      </c>
      <c r="W380" s="98">
        <v>286.17558424525214</v>
      </c>
      <c r="X380" s="98">
        <v>270.99773621946844</v>
      </c>
      <c r="Y380" s="98">
        <v>272.95340850088957</v>
      </c>
      <c r="DA380" s="63" t="s">
        <v>3958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159.52459794114219</v>
      </c>
      <c r="E381" s="122">
        <v>165.43077743878339</v>
      </c>
      <c r="F381" s="122">
        <v>172.68611935849052</v>
      </c>
      <c r="G381" s="122">
        <v>180.72298312889811</v>
      </c>
      <c r="H381" s="122">
        <v>185.71802151599061</v>
      </c>
      <c r="I381" s="122">
        <v>184.46289121871865</v>
      </c>
      <c r="J381" s="122">
        <v>175.83040988086626</v>
      </c>
      <c r="K381" s="122">
        <v>193.55206102918206</v>
      </c>
      <c r="L381" s="122">
        <v>0</v>
      </c>
      <c r="M381" s="122">
        <v>0</v>
      </c>
      <c r="N381" s="122">
        <v>212.92122507610648</v>
      </c>
      <c r="O381" s="122">
        <v>232.82360885674632</v>
      </c>
      <c r="P381" s="122">
        <v>230.5089371113628</v>
      </c>
      <c r="Q381" s="122">
        <v>0</v>
      </c>
      <c r="R381" s="122">
        <v>244.23523896799855</v>
      </c>
      <c r="S381" s="122">
        <v>260.14535038159892</v>
      </c>
      <c r="T381" s="122">
        <v>270.14588483010061</v>
      </c>
      <c r="U381" s="122">
        <v>266.56433881092971</v>
      </c>
      <c r="V381" s="122">
        <v>265.59378575645184</v>
      </c>
      <c r="W381" s="122">
        <v>264.52830847136624</v>
      </c>
      <c r="X381" s="122">
        <v>254.4342959012919</v>
      </c>
      <c r="Y381" s="122">
        <v>255.8927537619559</v>
      </c>
      <c r="DA381" s="130" t="s">
        <v>3959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3960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159.52459794114219</v>
      </c>
      <c r="E383" s="33">
        <v>165.43077743878339</v>
      </c>
      <c r="F383" s="33">
        <v>172.68611935849052</v>
      </c>
      <c r="G383" s="33">
        <v>180.72298312889811</v>
      </c>
      <c r="H383" s="33">
        <v>185.71802151599061</v>
      </c>
      <c r="I383" s="33">
        <v>184.46289121871865</v>
      </c>
      <c r="J383" s="33">
        <v>175.83040988086626</v>
      </c>
      <c r="K383" s="33">
        <v>193.55206102918206</v>
      </c>
      <c r="L383" s="33">
        <v>0</v>
      </c>
      <c r="M383" s="33">
        <v>0</v>
      </c>
      <c r="N383" s="33">
        <v>212.92122507610648</v>
      </c>
      <c r="O383" s="33">
        <v>232.82360885674632</v>
      </c>
      <c r="P383" s="33">
        <v>230.5089371113628</v>
      </c>
      <c r="Q383" s="33">
        <v>0</v>
      </c>
      <c r="R383" s="33">
        <v>244.23523896799855</v>
      </c>
      <c r="S383" s="33">
        <v>260.14535038159892</v>
      </c>
      <c r="T383" s="33">
        <v>270.14588483010061</v>
      </c>
      <c r="U383" s="33">
        <v>266.56433881092971</v>
      </c>
      <c r="V383" s="33">
        <v>265.59378575645184</v>
      </c>
      <c r="W383" s="33">
        <v>264.52830847136624</v>
      </c>
      <c r="X383" s="33">
        <v>254.4342959012919</v>
      </c>
      <c r="Y383" s="33">
        <v>255.8927537619559</v>
      </c>
      <c r="DA383" s="60" t="s">
        <v>3961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12089.345013635881</v>
      </c>
      <c r="E385" s="117">
        <f t="shared" si="211"/>
        <v>14040.233419260894</v>
      </c>
      <c r="F385" s="117">
        <f t="shared" si="211"/>
        <v>10805.563739662295</v>
      </c>
      <c r="G385" s="117">
        <f t="shared" si="211"/>
        <v>13678.865114327215</v>
      </c>
      <c r="H385" s="117">
        <f t="shared" si="211"/>
        <v>12197.801666127914</v>
      </c>
      <c r="I385" s="117">
        <f t="shared" si="211"/>
        <v>12687.865741469643</v>
      </c>
      <c r="J385" s="117">
        <f t="shared" si="211"/>
        <v>12031.429090802882</v>
      </c>
      <c r="K385" s="117">
        <f t="shared" si="211"/>
        <v>11864.179948976634</v>
      </c>
      <c r="L385" s="117">
        <f t="shared" si="211"/>
        <v>0</v>
      </c>
      <c r="M385" s="117">
        <f t="shared" si="211"/>
        <v>0</v>
      </c>
      <c r="N385" s="117">
        <f t="shared" si="211"/>
        <v>11861.117618309992</v>
      </c>
      <c r="O385" s="117">
        <f t="shared" si="211"/>
        <v>11040.447763561757</v>
      </c>
      <c r="P385" s="117">
        <f t="shared" si="211"/>
        <v>13852.413003070591</v>
      </c>
      <c r="Q385" s="117">
        <f t="shared" si="211"/>
        <v>0</v>
      </c>
      <c r="R385" s="117">
        <f t="shared" ref="R385:V385" si="212">R386+R389+R391+R400</f>
        <v>10259.294217561965</v>
      </c>
      <c r="S385" s="117">
        <f t="shared" si="212"/>
        <v>10186.325359758521</v>
      </c>
      <c r="T385" s="117">
        <f t="shared" si="212"/>
        <v>9720.8194643885927</v>
      </c>
      <c r="U385" s="117">
        <f t="shared" si="212"/>
        <v>9364.2400466001236</v>
      </c>
      <c r="V385" s="117">
        <f t="shared" si="212"/>
        <v>9149.6801899773018</v>
      </c>
      <c r="W385" s="117">
        <f t="shared" ref="W385:Y385" si="213">W386+W389+W391+W400</f>
        <v>8387.5061313490223</v>
      </c>
      <c r="X385" s="117">
        <f t="shared" si="213"/>
        <v>7384.259799663354</v>
      </c>
      <c r="Y385" s="117">
        <f t="shared" si="213"/>
        <v>6281.7573707432157</v>
      </c>
      <c r="DA385" s="129" t="s">
        <v>4112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11224.515973313923</v>
      </c>
      <c r="E386" s="122">
        <f t="shared" si="214"/>
        <v>13163.614728733413</v>
      </c>
      <c r="F386" s="122">
        <f t="shared" si="214"/>
        <v>9916.3467191657219</v>
      </c>
      <c r="G386" s="122">
        <f t="shared" si="214"/>
        <v>12749.516672748461</v>
      </c>
      <c r="H386" s="122">
        <f t="shared" si="214"/>
        <v>11246.328612135034</v>
      </c>
      <c r="I386" s="122">
        <f t="shared" si="214"/>
        <v>11751.067626217749</v>
      </c>
      <c r="J386" s="122">
        <f t="shared" si="214"/>
        <v>11157.936233068745</v>
      </c>
      <c r="K386" s="122">
        <f t="shared" si="214"/>
        <v>10937.604418663976</v>
      </c>
      <c r="L386" s="122">
        <f t="shared" si="214"/>
        <v>0</v>
      </c>
      <c r="M386" s="122">
        <f t="shared" si="214"/>
        <v>0</v>
      </c>
      <c r="N386" s="122">
        <f t="shared" si="214"/>
        <v>10887.119935990919</v>
      </c>
      <c r="O386" s="122">
        <f t="shared" si="214"/>
        <v>9986.0138937260417</v>
      </c>
      <c r="P386" s="122">
        <f t="shared" si="214"/>
        <v>12794.55583832605</v>
      </c>
      <c r="Q386" s="122">
        <f t="shared" si="214"/>
        <v>0</v>
      </c>
      <c r="R386" s="122">
        <f t="shared" ref="R386:V386" si="215">SUM(R387:R388)</f>
        <v>9047.333733893669</v>
      </c>
      <c r="S386" s="122">
        <f t="shared" si="215"/>
        <v>9014.9302957455056</v>
      </c>
      <c r="T386" s="122">
        <f t="shared" si="215"/>
        <v>8481.4834940581513</v>
      </c>
      <c r="U386" s="122">
        <f t="shared" si="215"/>
        <v>8137.983781447273</v>
      </c>
      <c r="V386" s="122">
        <f t="shared" si="215"/>
        <v>7953.0839170969102</v>
      </c>
      <c r="W386" s="122">
        <f t="shared" ref="W386:Y386" si="216">SUM(W387:W388)</f>
        <v>7122.8224023634521</v>
      </c>
      <c r="X386" s="122">
        <f t="shared" si="216"/>
        <v>6167.5111396066877</v>
      </c>
      <c r="Y386" s="122">
        <f t="shared" si="216"/>
        <v>5033.8445302221753</v>
      </c>
      <c r="DA386" s="130" t="s">
        <v>4113</v>
      </c>
    </row>
    <row r="387" spans="1:105" ht="12" customHeight="1" x14ac:dyDescent="0.25">
      <c r="A387" s="97" t="s">
        <v>74</v>
      </c>
      <c r="B387" s="98"/>
      <c r="C387" s="98">
        <v>0</v>
      </c>
      <c r="D387" s="98">
        <v>10973.145906844042</v>
      </c>
      <c r="E387" s="98">
        <v>12875.584809382881</v>
      </c>
      <c r="F387" s="98">
        <v>9706.0508586846008</v>
      </c>
      <c r="G387" s="98">
        <v>12481.465761849027</v>
      </c>
      <c r="H387" s="98">
        <v>11016.412319999396</v>
      </c>
      <c r="I387" s="98">
        <v>11516.025037767024</v>
      </c>
      <c r="J387" s="98">
        <v>10938.114057903771</v>
      </c>
      <c r="K387" s="98">
        <v>10726.277859624426</v>
      </c>
      <c r="L387" s="98">
        <v>0</v>
      </c>
      <c r="M387" s="98">
        <v>0</v>
      </c>
      <c r="N387" s="98">
        <v>10682.099018841312</v>
      </c>
      <c r="O387" s="98">
        <v>9802.0876287580013</v>
      </c>
      <c r="P387" s="98">
        <v>12562.540797050218</v>
      </c>
      <c r="Q387" s="98">
        <v>0</v>
      </c>
      <c r="R387" s="98">
        <v>8886.0051797276301</v>
      </c>
      <c r="S387" s="98">
        <v>8856.2483319097519</v>
      </c>
      <c r="T387" s="98">
        <v>8332.8402138967194</v>
      </c>
      <c r="U387" s="98">
        <v>7995.155107855413</v>
      </c>
      <c r="V387" s="98">
        <v>7813.6490019091616</v>
      </c>
      <c r="W387" s="98">
        <v>6997.8641903652633</v>
      </c>
      <c r="X387" s="98">
        <v>6059.0652852951489</v>
      </c>
      <c r="Y387" s="98">
        <v>4945.3010850221599</v>
      </c>
      <c r="DA387" s="63" t="s">
        <v>4114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251.37006646988155</v>
      </c>
      <c r="E388" s="98">
        <v>288.02991935053342</v>
      </c>
      <c r="F388" s="98">
        <v>210.29586048112091</v>
      </c>
      <c r="G388" s="98">
        <v>268.05091089943295</v>
      </c>
      <c r="H388" s="98">
        <v>229.91629213563826</v>
      </c>
      <c r="I388" s="98">
        <v>235.04258845072599</v>
      </c>
      <c r="J388" s="98">
        <v>219.82217516497454</v>
      </c>
      <c r="K388" s="98">
        <v>211.32655903954955</v>
      </c>
      <c r="L388" s="98">
        <v>0</v>
      </c>
      <c r="M388" s="98">
        <v>0</v>
      </c>
      <c r="N388" s="98">
        <v>205.02091714960534</v>
      </c>
      <c r="O388" s="98">
        <v>183.92626496804027</v>
      </c>
      <c r="P388" s="98">
        <v>232.01504127583141</v>
      </c>
      <c r="Q388" s="98">
        <v>0</v>
      </c>
      <c r="R388" s="98">
        <v>161.32855416603829</v>
      </c>
      <c r="S388" s="98">
        <v>158.68196383575312</v>
      </c>
      <c r="T388" s="98">
        <v>148.64328016143131</v>
      </c>
      <c r="U388" s="98">
        <v>142.8286735918598</v>
      </c>
      <c r="V388" s="98">
        <v>139.4349151877482</v>
      </c>
      <c r="W388" s="98">
        <v>124.95821199818836</v>
      </c>
      <c r="X388" s="98">
        <v>108.44585431153894</v>
      </c>
      <c r="Y388" s="98">
        <v>88.543445200014986</v>
      </c>
      <c r="DA388" s="63" t="s">
        <v>4115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3.8698853636029344</v>
      </c>
      <c r="H389" s="122">
        <f t="shared" si="217"/>
        <v>7.0102570974828424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10.707729195463269</v>
      </c>
      <c r="O389" s="122">
        <f t="shared" si="217"/>
        <v>5.7256785976279323</v>
      </c>
      <c r="P389" s="122">
        <f t="shared" si="217"/>
        <v>7.0875984142107287</v>
      </c>
      <c r="Q389" s="122">
        <f t="shared" si="217"/>
        <v>0</v>
      </c>
      <c r="R389" s="122">
        <f t="shared" si="217"/>
        <v>0</v>
      </c>
      <c r="S389" s="122">
        <f t="shared" si="217"/>
        <v>8.9575651723297085</v>
      </c>
      <c r="T389" s="122">
        <f t="shared" si="217"/>
        <v>3.2712212214143825</v>
      </c>
      <c r="U389" s="122">
        <f t="shared" si="217"/>
        <v>4.0781034530537834</v>
      </c>
      <c r="V389" s="122">
        <f t="shared" si="217"/>
        <v>10.722654234792358</v>
      </c>
      <c r="W389" s="122">
        <f t="shared" si="217"/>
        <v>0</v>
      </c>
      <c r="X389" s="122">
        <f t="shared" si="217"/>
        <v>0</v>
      </c>
      <c r="Y389" s="122">
        <f t="shared" si="217"/>
        <v>0</v>
      </c>
      <c r="DA389" s="130" t="s">
        <v>4116</v>
      </c>
    </row>
    <row r="390" spans="1:105" ht="12" customHeight="1" x14ac:dyDescent="0.25">
      <c r="A390" s="97" t="s">
        <v>53</v>
      </c>
      <c r="B390" s="98"/>
      <c r="C390" s="98">
        <f>RES_hhdet_in_tesh!C29</f>
        <v>0</v>
      </c>
      <c r="D390" s="98">
        <f>RES_hhdet_in_tesh!D29</f>
        <v>0</v>
      </c>
      <c r="E390" s="98">
        <f>RES_hhdet_in_tesh!E29</f>
        <v>0</v>
      </c>
      <c r="F390" s="98">
        <f>RES_hhdet_in_tesh!F29</f>
        <v>0</v>
      </c>
      <c r="G390" s="98">
        <f>RES_hhdet_in_tesh!G29</f>
        <v>3.8698853636029344</v>
      </c>
      <c r="H390" s="98">
        <f>RES_hhdet_in_tesh!H29</f>
        <v>7.0102570974828424</v>
      </c>
      <c r="I390" s="98">
        <f>RES_hhdet_in_tesh!I29</f>
        <v>0</v>
      </c>
      <c r="J390" s="98">
        <f>RES_hhdet_in_tesh!J29</f>
        <v>0</v>
      </c>
      <c r="K390" s="98">
        <f>RES_hhdet_in_tesh!K29</f>
        <v>0</v>
      </c>
      <c r="L390" s="98">
        <f>RES_hhdet_in_tesh!L29</f>
        <v>0</v>
      </c>
      <c r="M390" s="98">
        <f>RES_hhdet_in_tesh!M29</f>
        <v>0</v>
      </c>
      <c r="N390" s="98">
        <f>RES_hhdet_in_tesh!N29</f>
        <v>10.707729195463269</v>
      </c>
      <c r="O390" s="98">
        <f>RES_hhdet_in_tesh!O29</f>
        <v>5.7256785976279323</v>
      </c>
      <c r="P390" s="98">
        <f>RES_hhdet_in_tesh!P29</f>
        <v>7.0875984142107287</v>
      </c>
      <c r="Q390" s="98">
        <f>RES_hhdet_in_tesh!Q29</f>
        <v>0</v>
      </c>
      <c r="R390" s="98">
        <f>RES_hhdet_in_tesh!R29</f>
        <v>0</v>
      </c>
      <c r="S390" s="98">
        <f>RES_hhdet_in_tesh!S29</f>
        <v>8.9575651723297085</v>
      </c>
      <c r="T390" s="98">
        <f>RES_hhdet_in_tesh!T29</f>
        <v>3.2712212214143825</v>
      </c>
      <c r="U390" s="98">
        <f>RES_hhdet_in_tesh!U29</f>
        <v>4.0781034530537834</v>
      </c>
      <c r="V390" s="98">
        <f>RES_hhdet_in_tesh!V29</f>
        <v>10.722654234792358</v>
      </c>
      <c r="W390" s="98">
        <f>RES_hhdet_in_tesh!W29</f>
        <v>0</v>
      </c>
      <c r="X390" s="98">
        <f>RES_hhdet_in_tesh!X29</f>
        <v>0</v>
      </c>
      <c r="Y390" s="98">
        <f>RES_hhdet_in_tesh!Y29</f>
        <v>0</v>
      </c>
      <c r="DA390" s="63" t="s">
        <v>4117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740.0829455612901</v>
      </c>
      <c r="E391" s="122">
        <v>747.04482505301644</v>
      </c>
      <c r="F391" s="122">
        <v>753.74066502420726</v>
      </c>
      <c r="G391" s="122">
        <v>783.4576520901403</v>
      </c>
      <c r="H391" s="122">
        <v>798.2617683585139</v>
      </c>
      <c r="I391" s="122">
        <v>791.32139653426691</v>
      </c>
      <c r="J391" s="122">
        <v>734.55461193338874</v>
      </c>
      <c r="K391" s="122">
        <v>773.30985647292948</v>
      </c>
      <c r="L391" s="122">
        <v>0</v>
      </c>
      <c r="M391" s="122">
        <v>0</v>
      </c>
      <c r="N391" s="122">
        <v>792.98056925974981</v>
      </c>
      <c r="O391" s="122">
        <v>861.32273512806125</v>
      </c>
      <c r="P391" s="122">
        <v>863.73250919307486</v>
      </c>
      <c r="Q391" s="122">
        <v>0</v>
      </c>
      <c r="R391" s="122">
        <v>1008.8835865965904</v>
      </c>
      <c r="S391" s="122">
        <v>942.36549192470852</v>
      </c>
      <c r="T391" s="122">
        <v>1003.3223721535549</v>
      </c>
      <c r="U391" s="122">
        <v>988.55114829618685</v>
      </c>
      <c r="V391" s="122">
        <v>949.80286335908568</v>
      </c>
      <c r="W391" s="122">
        <v>1027.1030540664465</v>
      </c>
      <c r="X391" s="122">
        <v>986.51804507397469</v>
      </c>
      <c r="Y391" s="122">
        <v>1014.8323364633467</v>
      </c>
      <c r="DA391" s="130" t="s">
        <v>4118</v>
      </c>
    </row>
    <row r="392" spans="1:105" ht="12" customHeight="1" x14ac:dyDescent="0.25">
      <c r="A392" s="97" t="s">
        <v>141</v>
      </c>
      <c r="B392" s="98"/>
      <c r="C392" s="98">
        <v>0</v>
      </c>
      <c r="D392" s="98">
        <v>734.16173078778058</v>
      </c>
      <c r="E392" s="98">
        <v>856.58313137555831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1130.8106559483626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4119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4120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4121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4122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740.12049054562249</v>
      </c>
      <c r="E396" s="101">
        <v>746.0394506762658</v>
      </c>
      <c r="F396" s="101">
        <v>753.74143118004804</v>
      </c>
      <c r="G396" s="101">
        <v>783.4578869736149</v>
      </c>
      <c r="H396" s="101">
        <v>798.26176399967642</v>
      </c>
      <c r="I396" s="101">
        <v>791.20822714709141</v>
      </c>
      <c r="J396" s="101">
        <v>734.497014575859</v>
      </c>
      <c r="K396" s="101">
        <v>773.30985647292948</v>
      </c>
      <c r="L396" s="101">
        <v>0</v>
      </c>
      <c r="M396" s="101">
        <v>0</v>
      </c>
      <c r="N396" s="101">
        <v>793.00322888901826</v>
      </c>
      <c r="O396" s="101">
        <v>861.35018432990432</v>
      </c>
      <c r="P396" s="101">
        <v>862.23345348862244</v>
      </c>
      <c r="Q396" s="101">
        <v>0</v>
      </c>
      <c r="R396" s="101">
        <v>1008.8533564228929</v>
      </c>
      <c r="S396" s="101">
        <v>942.35750319904605</v>
      </c>
      <c r="T396" s="101">
        <v>1003.3308777638663</v>
      </c>
      <c r="U396" s="101">
        <v>988.57146235800246</v>
      </c>
      <c r="V396" s="101">
        <v>949.82306791058295</v>
      </c>
      <c r="W396" s="101">
        <v>1027.1082837125427</v>
      </c>
      <c r="X396" s="101">
        <v>986.50158015199418</v>
      </c>
      <c r="Y396" s="101">
        <v>1014.8247769903868</v>
      </c>
      <c r="DA396" s="131" t="s">
        <v>4123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740.13448622002818</v>
      </c>
      <c r="E397" s="104">
        <v>746.0447285366289</v>
      </c>
      <c r="F397" s="104">
        <v>753.73256566246243</v>
      </c>
      <c r="G397" s="104">
        <v>783.45553813886863</v>
      </c>
      <c r="H397" s="104">
        <v>798.26180845982003</v>
      </c>
      <c r="I397" s="104">
        <v>791.47392918654657</v>
      </c>
      <c r="J397" s="104">
        <v>734.79652083501423</v>
      </c>
      <c r="K397" s="104">
        <v>0</v>
      </c>
      <c r="L397" s="104">
        <v>0</v>
      </c>
      <c r="M397" s="104">
        <v>0</v>
      </c>
      <c r="N397" s="104">
        <v>792.83554763243114</v>
      </c>
      <c r="O397" s="104">
        <v>861.15529499681838</v>
      </c>
      <c r="P397" s="104">
        <v>862.22524577653098</v>
      </c>
      <c r="Q397" s="104">
        <v>0</v>
      </c>
      <c r="R397" s="104">
        <v>1009.1153512616038</v>
      </c>
      <c r="S397" s="104">
        <v>942.42940173000966</v>
      </c>
      <c r="T397" s="104">
        <v>1003.2525046402817</v>
      </c>
      <c r="U397" s="104">
        <v>988.38678906876964</v>
      </c>
      <c r="V397" s="104">
        <v>949.65694159827274</v>
      </c>
      <c r="W397" s="104">
        <v>1027.0664465437721</v>
      </c>
      <c r="X397" s="104">
        <v>986.62781122051081</v>
      </c>
      <c r="Y397" s="104">
        <v>1014.9041514564667</v>
      </c>
      <c r="DA397" s="132" t="s">
        <v>4124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506.38663430150439</v>
      </c>
      <c r="E398" s="98">
        <v>488.9812281805967</v>
      </c>
      <c r="F398" s="98">
        <v>496.95103988093689</v>
      </c>
      <c r="G398" s="98">
        <v>471.10878188105772</v>
      </c>
      <c r="H398" s="98">
        <v>497.54066422027756</v>
      </c>
      <c r="I398" s="98">
        <v>487.09995097422751</v>
      </c>
      <c r="J398" s="98">
        <v>448.31686950826645</v>
      </c>
      <c r="K398" s="98">
        <v>0</v>
      </c>
      <c r="L398" s="98">
        <v>0</v>
      </c>
      <c r="M398" s="98">
        <v>0</v>
      </c>
      <c r="N398" s="98">
        <v>464.2201473762928</v>
      </c>
      <c r="O398" s="98">
        <v>531.01885906221082</v>
      </c>
      <c r="P398" s="98">
        <v>533.58666419184306</v>
      </c>
      <c r="Q398" s="98">
        <v>0</v>
      </c>
      <c r="R398" s="98">
        <v>683.66298243269205</v>
      </c>
      <c r="S398" s="98">
        <v>621.64851024641325</v>
      </c>
      <c r="T398" s="98">
        <v>688.96989998546246</v>
      </c>
      <c r="U398" s="98">
        <v>683.33908182154767</v>
      </c>
      <c r="V398" s="98">
        <v>653.29801952818855</v>
      </c>
      <c r="W398" s="98">
        <v>740.89086229852001</v>
      </c>
      <c r="X398" s="98">
        <v>715.63007500104231</v>
      </c>
      <c r="Y398" s="98">
        <v>741.9507429555772</v>
      </c>
      <c r="DA398" s="63" t="s">
        <v>4125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233.74785191852385</v>
      </c>
      <c r="E399" s="98">
        <v>257.06350035603219</v>
      </c>
      <c r="F399" s="98">
        <v>256.7815257815256</v>
      </c>
      <c r="G399" s="98">
        <v>312.34675625781091</v>
      </c>
      <c r="H399" s="98">
        <v>300.72114423954258</v>
      </c>
      <c r="I399" s="98">
        <v>304.37397821231917</v>
      </c>
      <c r="J399" s="98">
        <v>286.47965132674778</v>
      </c>
      <c r="K399" s="98">
        <v>0</v>
      </c>
      <c r="L399" s="98">
        <v>0</v>
      </c>
      <c r="M399" s="98">
        <v>0</v>
      </c>
      <c r="N399" s="98">
        <v>328.61540025613834</v>
      </c>
      <c r="O399" s="98">
        <v>330.13643593460768</v>
      </c>
      <c r="P399" s="98">
        <v>328.63858158468793</v>
      </c>
      <c r="Q399" s="98">
        <v>0</v>
      </c>
      <c r="R399" s="98">
        <v>325.45236882891191</v>
      </c>
      <c r="S399" s="98">
        <v>320.78089148359658</v>
      </c>
      <c r="T399" s="98">
        <v>314.28260465481941</v>
      </c>
      <c r="U399" s="98">
        <v>305.04770724722209</v>
      </c>
      <c r="V399" s="98">
        <v>296.35892207008396</v>
      </c>
      <c r="W399" s="98">
        <v>286.17558424525214</v>
      </c>
      <c r="X399" s="98">
        <v>270.99773621946844</v>
      </c>
      <c r="Y399" s="98">
        <v>272.95340850088957</v>
      </c>
      <c r="DA399" s="63" t="s">
        <v>4126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124.74609476066905</v>
      </c>
      <c r="E400" s="122">
        <v>129.57386547446444</v>
      </c>
      <c r="F400" s="122">
        <v>135.47635547236601</v>
      </c>
      <c r="G400" s="122">
        <v>142.02090412500877</v>
      </c>
      <c r="H400" s="122">
        <v>146.20102853688331</v>
      </c>
      <c r="I400" s="122">
        <v>145.47671871762648</v>
      </c>
      <c r="J400" s="122">
        <v>138.93824580074721</v>
      </c>
      <c r="K400" s="122">
        <v>153.26567383972852</v>
      </c>
      <c r="L400" s="122">
        <v>0</v>
      </c>
      <c r="M400" s="122">
        <v>0</v>
      </c>
      <c r="N400" s="122">
        <v>170.30938386386117</v>
      </c>
      <c r="O400" s="122">
        <v>187.38545611002453</v>
      </c>
      <c r="P400" s="122">
        <v>187.03705713725449</v>
      </c>
      <c r="Q400" s="122">
        <v>0</v>
      </c>
      <c r="R400" s="122">
        <v>203.07689707170553</v>
      </c>
      <c r="S400" s="122">
        <v>220.07200691597549</v>
      </c>
      <c r="T400" s="122">
        <v>232.74237695547342</v>
      </c>
      <c r="U400" s="122">
        <v>233.62701340361036</v>
      </c>
      <c r="V400" s="122">
        <v>236.07075528651379</v>
      </c>
      <c r="W400" s="122">
        <v>237.58067491912303</v>
      </c>
      <c r="X400" s="122">
        <v>230.23061498269138</v>
      </c>
      <c r="Y400" s="122">
        <v>233.08050405769322</v>
      </c>
      <c r="DA400" s="130" t="s">
        <v>4127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4128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124.74609476066905</v>
      </c>
      <c r="E402" s="33">
        <v>129.57386547446444</v>
      </c>
      <c r="F402" s="33">
        <v>135.47635547236601</v>
      </c>
      <c r="G402" s="33">
        <v>142.02090412500877</v>
      </c>
      <c r="H402" s="33">
        <v>146.20102853688331</v>
      </c>
      <c r="I402" s="33">
        <v>145.47671871762648</v>
      </c>
      <c r="J402" s="33">
        <v>138.93824580074721</v>
      </c>
      <c r="K402" s="33">
        <v>153.26567383972852</v>
      </c>
      <c r="L402" s="33">
        <v>0</v>
      </c>
      <c r="M402" s="33">
        <v>0</v>
      </c>
      <c r="N402" s="33">
        <v>170.30938386386117</v>
      </c>
      <c r="O402" s="33">
        <v>187.38545611002453</v>
      </c>
      <c r="P402" s="33">
        <v>187.03705713725449</v>
      </c>
      <c r="Q402" s="33">
        <v>0</v>
      </c>
      <c r="R402" s="33">
        <v>203.07689707170553</v>
      </c>
      <c r="S402" s="33">
        <v>220.07200691597549</v>
      </c>
      <c r="T402" s="33">
        <v>232.74237695547342</v>
      </c>
      <c r="U402" s="33">
        <v>233.62701340361036</v>
      </c>
      <c r="V402" s="33">
        <v>236.07075528651379</v>
      </c>
      <c r="W402" s="33">
        <v>237.58067491912303</v>
      </c>
      <c r="X402" s="33">
        <v>230.23061498269138</v>
      </c>
      <c r="Y402" s="33">
        <v>233.08050405769322</v>
      </c>
      <c r="DA402" s="60" t="s">
        <v>4129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4592.6520568496844</v>
      </c>
      <c r="E404" s="117">
        <f t="shared" si="218"/>
        <v>5339.4776679836059</v>
      </c>
      <c r="F404" s="117">
        <f t="shared" si="218"/>
        <v>3986.3632738275137</v>
      </c>
      <c r="G404" s="117">
        <f t="shared" si="218"/>
        <v>5077.6563221268061</v>
      </c>
      <c r="H404" s="117">
        <f t="shared" si="218"/>
        <v>4438.0515696730336</v>
      </c>
      <c r="I404" s="117">
        <f t="shared" si="218"/>
        <v>4592.6003471753083</v>
      </c>
      <c r="J404" s="117">
        <f t="shared" si="218"/>
        <v>4314.8718223357582</v>
      </c>
      <c r="K404" s="117">
        <f t="shared" si="218"/>
        <v>4180.8592916265679</v>
      </c>
      <c r="L404" s="117">
        <f t="shared" si="218"/>
        <v>0</v>
      </c>
      <c r="M404" s="117">
        <f t="shared" si="218"/>
        <v>0</v>
      </c>
      <c r="N404" s="117">
        <f t="shared" si="218"/>
        <v>3874.6613320398742</v>
      </c>
      <c r="O404" s="117">
        <f t="shared" si="218"/>
        <v>3390.1911079831925</v>
      </c>
      <c r="P404" s="117">
        <f t="shared" si="218"/>
        <v>4125.7770004073527</v>
      </c>
      <c r="Q404" s="117">
        <f t="shared" si="218"/>
        <v>0</v>
      </c>
      <c r="R404" s="117">
        <f t="shared" ref="R404:V404" si="219">R405+R408+R410+R419</f>
        <v>2762.489808476902</v>
      </c>
      <c r="S404" s="117">
        <f t="shared" si="219"/>
        <v>2734.9529526433867</v>
      </c>
      <c r="T404" s="117">
        <f t="shared" si="219"/>
        <v>2567.9077819292752</v>
      </c>
      <c r="U404" s="117">
        <f t="shared" si="219"/>
        <v>2462.1060220484819</v>
      </c>
      <c r="V404" s="117">
        <f t="shared" si="219"/>
        <v>2400.5910047043167</v>
      </c>
      <c r="W404" s="117">
        <f t="shared" ref="W404:Y404" si="220">W405+W408+W410+W419</f>
        <v>2142.252810527124</v>
      </c>
      <c r="X404" s="117">
        <f t="shared" si="220"/>
        <v>1849.489401073133</v>
      </c>
      <c r="Y404" s="117">
        <f t="shared" si="220"/>
        <v>1505.7576141567718</v>
      </c>
      <c r="DA404" s="129" t="s">
        <v>4279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4591.11717556041</v>
      </c>
      <c r="E405" s="122">
        <f t="shared" si="221"/>
        <v>5337.0102481927815</v>
      </c>
      <c r="F405" s="122">
        <f t="shared" si="221"/>
        <v>3986.3632738275137</v>
      </c>
      <c r="G405" s="122">
        <f t="shared" si="221"/>
        <v>5077.6563221268061</v>
      </c>
      <c r="H405" s="122">
        <f t="shared" si="221"/>
        <v>4438.0515696730336</v>
      </c>
      <c r="I405" s="122">
        <f t="shared" si="221"/>
        <v>4592.6003471753083</v>
      </c>
      <c r="J405" s="122">
        <f t="shared" si="221"/>
        <v>4314.8718223357582</v>
      </c>
      <c r="K405" s="122">
        <f t="shared" si="221"/>
        <v>4180.8592916265679</v>
      </c>
      <c r="L405" s="122">
        <f t="shared" si="221"/>
        <v>0</v>
      </c>
      <c r="M405" s="122">
        <f t="shared" si="221"/>
        <v>0</v>
      </c>
      <c r="N405" s="122">
        <f t="shared" si="221"/>
        <v>3874.6613320398742</v>
      </c>
      <c r="O405" s="122">
        <f t="shared" si="221"/>
        <v>3390.1911079831925</v>
      </c>
      <c r="P405" s="122">
        <f t="shared" si="221"/>
        <v>4124.011761744051</v>
      </c>
      <c r="Q405" s="122">
        <f t="shared" si="221"/>
        <v>0</v>
      </c>
      <c r="R405" s="122">
        <f t="shared" ref="R405:V405" si="222">SUM(R406:R407)</f>
        <v>2762.489808476902</v>
      </c>
      <c r="S405" s="122">
        <f t="shared" si="222"/>
        <v>2734.9529526433867</v>
      </c>
      <c r="T405" s="122">
        <f t="shared" si="222"/>
        <v>2567.9077819292752</v>
      </c>
      <c r="U405" s="122">
        <f t="shared" si="222"/>
        <v>2462.1060220484819</v>
      </c>
      <c r="V405" s="122">
        <f t="shared" si="222"/>
        <v>2400.5910047043167</v>
      </c>
      <c r="W405" s="122">
        <f t="shared" ref="W405:Y405" si="223">SUM(W406:W407)</f>
        <v>2142.252810527124</v>
      </c>
      <c r="X405" s="122">
        <f t="shared" si="223"/>
        <v>1849.489401073133</v>
      </c>
      <c r="Y405" s="122">
        <f t="shared" si="223"/>
        <v>1505.7576141567718</v>
      </c>
      <c r="DA405" s="130" t="s">
        <v>4280</v>
      </c>
    </row>
    <row r="406" spans="1:105" ht="12" customHeight="1" x14ac:dyDescent="0.25">
      <c r="A406" s="97" t="s">
        <v>74</v>
      </c>
      <c r="B406" s="98"/>
      <c r="C406" s="98">
        <v>0</v>
      </c>
      <c r="D406" s="98">
        <v>4591.11717556041</v>
      </c>
      <c r="E406" s="98">
        <v>5337.0102481927815</v>
      </c>
      <c r="F406" s="98">
        <v>3986.3632738275137</v>
      </c>
      <c r="G406" s="98">
        <v>5077.6563221268061</v>
      </c>
      <c r="H406" s="98">
        <v>4438.0515696730336</v>
      </c>
      <c r="I406" s="98">
        <v>4592.6003471753083</v>
      </c>
      <c r="J406" s="98">
        <v>4314.8718223357582</v>
      </c>
      <c r="K406" s="98">
        <v>4180.8592916265679</v>
      </c>
      <c r="L406" s="98">
        <v>0</v>
      </c>
      <c r="M406" s="98">
        <v>0</v>
      </c>
      <c r="N406" s="98">
        <v>3874.6613320398742</v>
      </c>
      <c r="O406" s="98">
        <v>3390.1911079831925</v>
      </c>
      <c r="P406" s="98">
        <v>4124.011761744051</v>
      </c>
      <c r="Q406" s="98">
        <v>0</v>
      </c>
      <c r="R406" s="98">
        <v>2762.489808476902</v>
      </c>
      <c r="S406" s="98">
        <v>2734.9529526433867</v>
      </c>
      <c r="T406" s="98">
        <v>2567.9077819292752</v>
      </c>
      <c r="U406" s="98">
        <v>2462.1060220484819</v>
      </c>
      <c r="V406" s="98">
        <v>2400.5910047043167</v>
      </c>
      <c r="W406" s="98">
        <v>2142.252810527124</v>
      </c>
      <c r="X406" s="98">
        <v>1849.489401073133</v>
      </c>
      <c r="Y406" s="98">
        <v>1505.7576141567718</v>
      </c>
      <c r="DA406" s="63" t="s">
        <v>4281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4282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4283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4284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1.5348812892743176</v>
      </c>
      <c r="E410" s="122">
        <v>2.4674197908242776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1.7652386633014081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4285</v>
      </c>
    </row>
    <row r="411" spans="1:105" ht="12" customHeight="1" x14ac:dyDescent="0.25">
      <c r="A411" s="97" t="s">
        <v>141</v>
      </c>
      <c r="B411" s="98"/>
      <c r="C411" s="98">
        <v>0</v>
      </c>
      <c r="D411" s="98">
        <v>233.30195596969628</v>
      </c>
      <c r="E411" s="98">
        <v>271.41617699067052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315.97772073095206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4286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4287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4288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4289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4290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4291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4292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4293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4294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4295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4296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242.52428145308539</v>
      </c>
      <c r="E423" s="118">
        <f t="shared" si="225"/>
        <v>279.48142891606142</v>
      </c>
      <c r="F423" s="118">
        <f t="shared" si="225"/>
        <v>212.52378453492611</v>
      </c>
      <c r="G423" s="118">
        <f t="shared" si="225"/>
        <v>271.61067625699974</v>
      </c>
      <c r="H423" s="118">
        <f t="shared" si="225"/>
        <v>239.7750583561662</v>
      </c>
      <c r="I423" s="118">
        <f t="shared" si="225"/>
        <v>243.9732609671691</v>
      </c>
      <c r="J423" s="118">
        <f t="shared" si="225"/>
        <v>223.11832537653967</v>
      </c>
      <c r="K423" s="118">
        <f t="shared" si="225"/>
        <v>218.73598848913088</v>
      </c>
      <c r="L423" s="118">
        <f t="shared" si="225"/>
        <v>0</v>
      </c>
      <c r="M423" s="118">
        <f t="shared" si="225"/>
        <v>0</v>
      </c>
      <c r="N423" s="118">
        <f t="shared" si="225"/>
        <v>208.50082156146954</v>
      </c>
      <c r="O423" s="118">
        <f t="shared" si="225"/>
        <v>182.56900077998895</v>
      </c>
      <c r="P423" s="118">
        <f t="shared" si="225"/>
        <v>222.96015556133332</v>
      </c>
      <c r="Q423" s="118">
        <f t="shared" si="225"/>
        <v>0</v>
      </c>
      <c r="R423" s="118">
        <f t="shared" ref="R423:V423" si="226">R424+R427+R429+R438</f>
        <v>160.22040519132958</v>
      </c>
      <c r="S423" s="118">
        <f t="shared" si="226"/>
        <v>158.60460619225469</v>
      </c>
      <c r="T423" s="118">
        <f t="shared" si="226"/>
        <v>150.28854454383065</v>
      </c>
      <c r="U423" s="118">
        <f t="shared" si="226"/>
        <v>145.41267009842835</v>
      </c>
      <c r="V423" s="118">
        <f t="shared" si="226"/>
        <v>138.12460391261882</v>
      </c>
      <c r="W423" s="118">
        <f t="shared" ref="W423:Y423" si="227">W424+W427+W429+W438</f>
        <v>127.87022465361332</v>
      </c>
      <c r="X423" s="118">
        <f t="shared" si="227"/>
        <v>111.43905227460976</v>
      </c>
      <c r="Y423" s="118">
        <f t="shared" si="227"/>
        <v>96.889583748332228</v>
      </c>
      <c r="DA423" s="129" t="s">
        <v>4447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228.02922750016708</v>
      </c>
      <c r="E424" s="123">
        <f t="shared" si="228"/>
        <v>264.8084179250742</v>
      </c>
      <c r="F424" s="123">
        <f t="shared" si="228"/>
        <v>197.68445533225636</v>
      </c>
      <c r="G424" s="123">
        <f t="shared" si="228"/>
        <v>255.9905352073491</v>
      </c>
      <c r="H424" s="123">
        <f t="shared" si="228"/>
        <v>223.8469225476135</v>
      </c>
      <c r="I424" s="123">
        <f t="shared" si="228"/>
        <v>229.03258223048394</v>
      </c>
      <c r="J424" s="123">
        <f t="shared" si="228"/>
        <v>209.238755737867</v>
      </c>
      <c r="K424" s="123">
        <f t="shared" si="228"/>
        <v>203.67779137351903</v>
      </c>
      <c r="L424" s="123">
        <f t="shared" si="228"/>
        <v>0</v>
      </c>
      <c r="M424" s="123">
        <f t="shared" si="228"/>
        <v>0</v>
      </c>
      <c r="N424" s="123">
        <f t="shared" si="228"/>
        <v>193.14612253342926</v>
      </c>
      <c r="O424" s="123">
        <f t="shared" si="228"/>
        <v>166.43473677639369</v>
      </c>
      <c r="P424" s="123">
        <f t="shared" si="228"/>
        <v>206.88957215358846</v>
      </c>
      <c r="Q424" s="123">
        <f t="shared" si="228"/>
        <v>0</v>
      </c>
      <c r="R424" s="123">
        <f t="shared" ref="R424:V424" si="229">SUM(R425:R426)</f>
        <v>141.86369863180181</v>
      </c>
      <c r="S424" s="123">
        <f t="shared" si="229"/>
        <v>141.20826026609785</v>
      </c>
      <c r="T424" s="123">
        <f t="shared" si="229"/>
        <v>132.14828678127543</v>
      </c>
      <c r="U424" s="123">
        <f t="shared" si="229"/>
        <v>127.63373042321111</v>
      </c>
      <c r="V424" s="123">
        <f t="shared" si="229"/>
        <v>121.53608549173396</v>
      </c>
      <c r="W424" s="123">
        <f t="shared" ref="W424:Y424" si="230">SUM(W425:W426)</f>
        <v>110.13735801325197</v>
      </c>
      <c r="X424" s="123">
        <f t="shared" si="230"/>
        <v>94.683604696129223</v>
      </c>
      <c r="Y424" s="123">
        <f t="shared" si="230"/>
        <v>79.380491305678049</v>
      </c>
      <c r="DA424" s="130" t="s">
        <v>4448</v>
      </c>
    </row>
    <row r="425" spans="1:105" ht="12" customHeight="1" x14ac:dyDescent="0.25">
      <c r="A425" s="97" t="s">
        <v>74</v>
      </c>
      <c r="B425" s="99"/>
      <c r="C425" s="99">
        <v>0</v>
      </c>
      <c r="D425" s="99">
        <v>225.22799336136762</v>
      </c>
      <c r="E425" s="99">
        <v>261.60132630083564</v>
      </c>
      <c r="F425" s="99">
        <v>195.34354501454249</v>
      </c>
      <c r="G425" s="99">
        <v>252.95711383537213</v>
      </c>
      <c r="H425" s="99">
        <v>221.24329190396526</v>
      </c>
      <c r="I425" s="99">
        <v>226.400513806936</v>
      </c>
      <c r="J425" s="99">
        <v>206.84499642101704</v>
      </c>
      <c r="K425" s="99">
        <v>201.3656952998376</v>
      </c>
      <c r="L425" s="99">
        <v>0</v>
      </c>
      <c r="M425" s="99">
        <v>0</v>
      </c>
      <c r="N425" s="99">
        <v>190.85212324303993</v>
      </c>
      <c r="O425" s="99">
        <v>164.40856680491009</v>
      </c>
      <c r="P425" s="99">
        <v>204.27890427843306</v>
      </c>
      <c r="Q425" s="99">
        <v>0</v>
      </c>
      <c r="R425" s="99">
        <v>140.00636384147114</v>
      </c>
      <c r="S425" s="99">
        <v>139.37137032109686</v>
      </c>
      <c r="T425" s="99">
        <v>130.43320090968817</v>
      </c>
      <c r="U425" s="99">
        <v>125.97368358667542</v>
      </c>
      <c r="V425" s="99">
        <v>119.95338862159088</v>
      </c>
      <c r="W425" s="99">
        <v>108.69708822295168</v>
      </c>
      <c r="X425" s="99">
        <v>93.439029089525775</v>
      </c>
      <c r="Y425" s="99">
        <v>78.334123909595505</v>
      </c>
      <c r="DA425" s="63" t="s">
        <v>4449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2.8012341387994479</v>
      </c>
      <c r="E426" s="99">
        <v>3.2070916242385703</v>
      </c>
      <c r="F426" s="99">
        <v>2.3409103177138673</v>
      </c>
      <c r="G426" s="99">
        <v>3.0334213719769725</v>
      </c>
      <c r="H426" s="99">
        <v>2.6036306436482506</v>
      </c>
      <c r="I426" s="99">
        <v>2.6320684235479379</v>
      </c>
      <c r="J426" s="99">
        <v>2.3937593168499429</v>
      </c>
      <c r="K426" s="99">
        <v>2.3120960736814258</v>
      </c>
      <c r="L426" s="99">
        <v>0</v>
      </c>
      <c r="M426" s="99">
        <v>0</v>
      </c>
      <c r="N426" s="99">
        <v>2.2939992903893396</v>
      </c>
      <c r="O426" s="99">
        <v>2.0261699714836001</v>
      </c>
      <c r="P426" s="99">
        <v>2.6106678751553862</v>
      </c>
      <c r="Q426" s="99">
        <v>0</v>
      </c>
      <c r="R426" s="99">
        <v>1.8573347903306778</v>
      </c>
      <c r="S426" s="99">
        <v>1.8368899450009843</v>
      </c>
      <c r="T426" s="99">
        <v>1.7150858715872497</v>
      </c>
      <c r="U426" s="99">
        <v>1.6600468365356815</v>
      </c>
      <c r="V426" s="99">
        <v>1.5826968701430855</v>
      </c>
      <c r="W426" s="99">
        <v>1.4402697903002906</v>
      </c>
      <c r="X426" s="99">
        <v>1.2445756066034495</v>
      </c>
      <c r="Y426" s="99">
        <v>1.0463673960825486</v>
      </c>
      <c r="DA426" s="63" t="s">
        <v>4450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1.4688328942237493E-2</v>
      </c>
      <c r="H427" s="123">
        <f t="shared" si="231"/>
        <v>2.5603394471709433E-2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3.0590360255744846E-2</v>
      </c>
      <c r="O427" s="123">
        <f t="shared" si="231"/>
        <v>1.5344701170772759E-2</v>
      </c>
      <c r="P427" s="123">
        <f t="shared" si="231"/>
        <v>1.8508669534086503E-2</v>
      </c>
      <c r="Q427" s="123">
        <f t="shared" si="231"/>
        <v>0</v>
      </c>
      <c r="R427" s="123">
        <f t="shared" si="231"/>
        <v>0</v>
      </c>
      <c r="S427" s="123">
        <f t="shared" si="231"/>
        <v>2.3054783620860251E-2</v>
      </c>
      <c r="T427" s="123">
        <f t="shared" si="231"/>
        <v>8.3844218382114217E-3</v>
      </c>
      <c r="U427" s="123">
        <f t="shared" si="231"/>
        <v>1.0518399676728855E-2</v>
      </c>
      <c r="V427" s="123">
        <f t="shared" si="231"/>
        <v>2.6932158814557697E-2</v>
      </c>
      <c r="W427" s="123">
        <f t="shared" si="231"/>
        <v>0</v>
      </c>
      <c r="X427" s="123">
        <f t="shared" si="231"/>
        <v>0</v>
      </c>
      <c r="Y427" s="123">
        <f t="shared" si="231"/>
        <v>0</v>
      </c>
      <c r="DA427" s="130" t="s">
        <v>4451</v>
      </c>
    </row>
    <row r="428" spans="1:105" ht="12" customHeight="1" x14ac:dyDescent="0.25">
      <c r="A428" s="97" t="s">
        <v>53</v>
      </c>
      <c r="B428" s="99"/>
      <c r="C428" s="99">
        <f>RES_hhdet_in_fecs!C29</f>
        <v>0</v>
      </c>
      <c r="D428" s="99">
        <f>RES_hhdet_in_fecs!D29</f>
        <v>0</v>
      </c>
      <c r="E428" s="99">
        <f>RES_hhdet_in_fecs!E29</f>
        <v>0</v>
      </c>
      <c r="F428" s="99">
        <f>RES_hhdet_in_fecs!F29</f>
        <v>0</v>
      </c>
      <c r="G428" s="99">
        <f>RES_hhdet_in_fecs!G29</f>
        <v>1.4688328942237493E-2</v>
      </c>
      <c r="H428" s="99">
        <f>RES_hhdet_in_fecs!H29</f>
        <v>2.5603394471709433E-2</v>
      </c>
      <c r="I428" s="99">
        <f>RES_hhdet_in_fecs!I29</f>
        <v>0</v>
      </c>
      <c r="J428" s="99">
        <f>RES_hhdet_in_fecs!J29</f>
        <v>0</v>
      </c>
      <c r="K428" s="99">
        <f>RES_hhdet_in_fecs!K29</f>
        <v>0</v>
      </c>
      <c r="L428" s="99">
        <f>RES_hhdet_in_fecs!L29</f>
        <v>0</v>
      </c>
      <c r="M428" s="99">
        <f>RES_hhdet_in_fecs!M29</f>
        <v>0</v>
      </c>
      <c r="N428" s="99">
        <f>RES_hhdet_in_fecs!N29</f>
        <v>3.0590360255744846E-2</v>
      </c>
      <c r="O428" s="99">
        <f>RES_hhdet_in_fecs!O29</f>
        <v>1.5344701170772759E-2</v>
      </c>
      <c r="P428" s="99">
        <f>RES_hhdet_in_fecs!P29</f>
        <v>1.8508669534086503E-2</v>
      </c>
      <c r="Q428" s="99">
        <f>RES_hhdet_in_fecs!Q29</f>
        <v>0</v>
      </c>
      <c r="R428" s="99">
        <f>RES_hhdet_in_fecs!R29</f>
        <v>0</v>
      </c>
      <c r="S428" s="99">
        <f>RES_hhdet_in_fecs!S29</f>
        <v>2.3054783620860251E-2</v>
      </c>
      <c r="T428" s="99">
        <f>RES_hhdet_in_fecs!T29</f>
        <v>8.3844218382114217E-3</v>
      </c>
      <c r="U428" s="99">
        <f>RES_hhdet_in_fecs!U29</f>
        <v>1.0518399676728855E-2</v>
      </c>
      <c r="V428" s="99">
        <f>RES_hhdet_in_fecs!V29</f>
        <v>2.6932158814557697E-2</v>
      </c>
      <c r="W428" s="99">
        <f>RES_hhdet_in_fecs!W29</f>
        <v>0</v>
      </c>
      <c r="X428" s="99">
        <f>RES_hhdet_in_fecs!X29</f>
        <v>0</v>
      </c>
      <c r="Y428" s="99">
        <f>RES_hhdet_in_fecs!Y29</f>
        <v>0</v>
      </c>
      <c r="DA428" s="63" t="s">
        <v>4452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12.71733333563661</v>
      </c>
      <c r="E429" s="123">
        <v>12.831009083992582</v>
      </c>
      <c r="F429" s="123">
        <v>12.917072066426433</v>
      </c>
      <c r="G429" s="123">
        <v>13.560285414277152</v>
      </c>
      <c r="H429" s="123">
        <v>13.799414242657537</v>
      </c>
      <c r="I429" s="123">
        <v>12.875015001047194</v>
      </c>
      <c r="J429" s="123">
        <v>11.964859798675919</v>
      </c>
      <c r="K429" s="123">
        <v>12.940569485689711</v>
      </c>
      <c r="L429" s="123">
        <v>0</v>
      </c>
      <c r="M429" s="123">
        <v>0</v>
      </c>
      <c r="N429" s="123">
        <v>12.941712051750471</v>
      </c>
      <c r="O429" s="123">
        <v>13.554086025350383</v>
      </c>
      <c r="P429" s="123">
        <v>13.458353771916075</v>
      </c>
      <c r="Q429" s="123">
        <v>0</v>
      </c>
      <c r="R429" s="123">
        <v>15.54488810181619</v>
      </c>
      <c r="S429" s="123">
        <v>14.361869007318802</v>
      </c>
      <c r="T429" s="123">
        <v>15.014857961102424</v>
      </c>
      <c r="U429" s="123">
        <v>14.670238843063373</v>
      </c>
      <c r="V429" s="123">
        <v>13.546886157149066</v>
      </c>
      <c r="W429" s="123">
        <v>14.683910311056076</v>
      </c>
      <c r="X429" s="123">
        <v>13.83543998416185</v>
      </c>
      <c r="Y429" s="123">
        <v>14.485064703215768</v>
      </c>
      <c r="DA429" s="130" t="s">
        <v>4453</v>
      </c>
    </row>
    <row r="430" spans="1:105" ht="12" customHeight="1" x14ac:dyDescent="0.25">
      <c r="A430" s="97" t="s">
        <v>141</v>
      </c>
      <c r="B430" s="99"/>
      <c r="C430" s="99">
        <v>0</v>
      </c>
      <c r="D430" s="99">
        <v>11.445173229307274</v>
      </c>
      <c r="E430" s="99">
        <v>13.303859010633289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15.651648515187146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4454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4455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4456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4457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12.90090882008387</v>
      </c>
      <c r="E434" s="102">
        <v>12.959021942041488</v>
      </c>
      <c r="F434" s="102">
        <v>13.054402355648126</v>
      </c>
      <c r="G434" s="102">
        <v>13.755208347455126</v>
      </c>
      <c r="H434" s="102">
        <v>13.981947088389665</v>
      </c>
      <c r="I434" s="102">
        <v>13.659430051925053</v>
      </c>
      <c r="J434" s="102">
        <v>12.285460594899115</v>
      </c>
      <c r="K434" s="102">
        <v>12.940569485689711</v>
      </c>
      <c r="L434" s="102">
        <v>0</v>
      </c>
      <c r="M434" s="102">
        <v>0</v>
      </c>
      <c r="N434" s="102">
        <v>13.183471893212609</v>
      </c>
      <c r="O434" s="102">
        <v>13.786528052228061</v>
      </c>
      <c r="P434" s="102">
        <v>13.703078179881306</v>
      </c>
      <c r="Q434" s="102">
        <v>0</v>
      </c>
      <c r="R434" s="102">
        <v>15.696348538569293</v>
      </c>
      <c r="S434" s="102">
        <v>14.49748457744559</v>
      </c>
      <c r="T434" s="102">
        <v>15.135983990378065</v>
      </c>
      <c r="U434" s="102">
        <v>14.782300002163282</v>
      </c>
      <c r="V434" s="102">
        <v>13.656277682991053</v>
      </c>
      <c r="W434" s="102">
        <v>14.786665105651249</v>
      </c>
      <c r="X434" s="102">
        <v>13.928621799708125</v>
      </c>
      <c r="Y434" s="102">
        <v>14.550474464818842</v>
      </c>
      <c r="DA434" s="131" t="s">
        <v>4458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11.431590039794578</v>
      </c>
      <c r="E435" s="105">
        <v>11.356105113822411</v>
      </c>
      <c r="F435" s="105">
        <v>11.465294723225686</v>
      </c>
      <c r="G435" s="105">
        <v>11.80597901567541</v>
      </c>
      <c r="H435" s="105">
        <v>12.120112061922006</v>
      </c>
      <c r="I435" s="105">
        <v>11.817759932472688</v>
      </c>
      <c r="J435" s="105">
        <v>10.61833645453849</v>
      </c>
      <c r="K435" s="105">
        <v>0</v>
      </c>
      <c r="L435" s="105">
        <v>0</v>
      </c>
      <c r="M435" s="105">
        <v>0</v>
      </c>
      <c r="N435" s="105">
        <v>11.394449066392793</v>
      </c>
      <c r="O435" s="105">
        <v>12.136189661396546</v>
      </c>
      <c r="P435" s="105">
        <v>12.177936867845224</v>
      </c>
      <c r="Q435" s="105">
        <v>0</v>
      </c>
      <c r="R435" s="105">
        <v>14.383691420042409</v>
      </c>
      <c r="S435" s="105">
        <v>13.276944446304482</v>
      </c>
      <c r="T435" s="105">
        <v>14.019894149195348</v>
      </c>
      <c r="U435" s="105">
        <v>13.76356219216412</v>
      </c>
      <c r="V435" s="105">
        <v>12.756836248290263</v>
      </c>
      <c r="W435" s="105">
        <v>13.964626748889875</v>
      </c>
      <c r="X435" s="105">
        <v>13.214227880520008</v>
      </c>
      <c r="Y435" s="105">
        <v>13.86367196798656</v>
      </c>
      <c r="DA435" s="132" t="s">
        <v>4459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8.8267354846733124</v>
      </c>
      <c r="E436" s="99">
        <v>8.4938114995053855</v>
      </c>
      <c r="F436" s="99">
        <v>8.6069287918894108</v>
      </c>
      <c r="G436" s="99">
        <v>8.27127986945389</v>
      </c>
      <c r="H436" s="99">
        <v>8.7146692415709772</v>
      </c>
      <c r="I436" s="99">
        <v>8.409300460157688</v>
      </c>
      <c r="J436" s="99">
        <v>7.4987088103453301</v>
      </c>
      <c r="K436" s="99">
        <v>0</v>
      </c>
      <c r="L436" s="99">
        <v>0</v>
      </c>
      <c r="M436" s="99">
        <v>0</v>
      </c>
      <c r="N436" s="99">
        <v>7.7175388980098045</v>
      </c>
      <c r="O436" s="99">
        <v>8.4993380507820735</v>
      </c>
      <c r="P436" s="99">
        <v>8.4800464950405434</v>
      </c>
      <c r="Q436" s="99">
        <v>0</v>
      </c>
      <c r="R436" s="99">
        <v>10.636840713134388</v>
      </c>
      <c r="S436" s="99">
        <v>9.5636100517000973</v>
      </c>
      <c r="T436" s="99">
        <v>10.393617506593493</v>
      </c>
      <c r="U436" s="99">
        <v>10.218101265632946</v>
      </c>
      <c r="V436" s="99">
        <v>9.3929274470568505</v>
      </c>
      <c r="W436" s="99">
        <v>10.666163669761087</v>
      </c>
      <c r="X436" s="99">
        <v>10.104130458311593</v>
      </c>
      <c r="Y436" s="99">
        <v>10.638028932979786</v>
      </c>
      <c r="DA436" s="63" t="s">
        <v>4460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2.6048545551212685</v>
      </c>
      <c r="E437" s="99">
        <v>2.862293614317025</v>
      </c>
      <c r="F437" s="99">
        <v>2.8583659313362757</v>
      </c>
      <c r="G437" s="99">
        <v>3.5346991462215178</v>
      </c>
      <c r="H437" s="99">
        <v>3.4054428203510274</v>
      </c>
      <c r="I437" s="99">
        <v>3.4084594723150001</v>
      </c>
      <c r="J437" s="99">
        <v>3.1196276441931596</v>
      </c>
      <c r="K437" s="99">
        <v>0</v>
      </c>
      <c r="L437" s="99">
        <v>0</v>
      </c>
      <c r="M437" s="99">
        <v>0</v>
      </c>
      <c r="N437" s="99">
        <v>3.6769101683829892</v>
      </c>
      <c r="O437" s="99">
        <v>3.6368516106144719</v>
      </c>
      <c r="P437" s="99">
        <v>3.6978903728046792</v>
      </c>
      <c r="Q437" s="99">
        <v>0</v>
      </c>
      <c r="R437" s="99">
        <v>3.7468507069080212</v>
      </c>
      <c r="S437" s="99">
        <v>3.71333439460438</v>
      </c>
      <c r="T437" s="99">
        <v>3.6262766426018547</v>
      </c>
      <c r="U437" s="99">
        <v>3.545460926531173</v>
      </c>
      <c r="V437" s="99">
        <v>3.3639088012334115</v>
      </c>
      <c r="W437" s="99">
        <v>3.2984630791287897</v>
      </c>
      <c r="X437" s="99">
        <v>3.1100974222084146</v>
      </c>
      <c r="Y437" s="99">
        <v>3.2256430350067706</v>
      </c>
      <c r="DA437" s="63" t="s">
        <v>4461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1.7777206172817153</v>
      </c>
      <c r="E438" s="123">
        <v>1.8420019069946481</v>
      </c>
      <c r="F438" s="123">
        <v>1.9222571362432941</v>
      </c>
      <c r="G438" s="123">
        <v>2.0451673064312392</v>
      </c>
      <c r="H438" s="123">
        <v>2.1031181714234282</v>
      </c>
      <c r="I438" s="123">
        <v>2.0656637356379823</v>
      </c>
      <c r="J438" s="123">
        <v>1.9147098399967588</v>
      </c>
      <c r="K438" s="123">
        <v>2.1176276299221262</v>
      </c>
      <c r="L438" s="123">
        <v>0</v>
      </c>
      <c r="M438" s="123">
        <v>0</v>
      </c>
      <c r="N438" s="123">
        <v>2.3823966160340504</v>
      </c>
      <c r="O438" s="123">
        <v>2.5648332770741247</v>
      </c>
      <c r="P438" s="123">
        <v>2.5937209662946739</v>
      </c>
      <c r="Q438" s="123">
        <v>0</v>
      </c>
      <c r="R438" s="123">
        <v>2.8118184577115906</v>
      </c>
      <c r="S438" s="123">
        <v>3.0114221352171677</v>
      </c>
      <c r="T438" s="123">
        <v>3.1170153796145916</v>
      </c>
      <c r="U438" s="123">
        <v>3.0981824324771248</v>
      </c>
      <c r="V438" s="123">
        <v>3.0147001049212458</v>
      </c>
      <c r="W438" s="123">
        <v>3.0489563293052631</v>
      </c>
      <c r="X438" s="123">
        <v>2.9200075943186898</v>
      </c>
      <c r="Y438" s="123">
        <v>3.0240277394384165</v>
      </c>
      <c r="DA438" s="130" t="s">
        <v>4462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4463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1.7777206172817153</v>
      </c>
      <c r="E440" s="110">
        <v>1.8420019069946481</v>
      </c>
      <c r="F440" s="110">
        <v>1.9222571362432941</v>
      </c>
      <c r="G440" s="110">
        <v>2.0451673064312392</v>
      </c>
      <c r="H440" s="110">
        <v>2.1031181714234282</v>
      </c>
      <c r="I440" s="110">
        <v>2.0656637356379823</v>
      </c>
      <c r="J440" s="110">
        <v>1.9147098399967588</v>
      </c>
      <c r="K440" s="110">
        <v>2.1176276299221262</v>
      </c>
      <c r="L440" s="110">
        <v>0</v>
      </c>
      <c r="M440" s="110">
        <v>0</v>
      </c>
      <c r="N440" s="110">
        <v>2.3823966160340504</v>
      </c>
      <c r="O440" s="110">
        <v>2.5648332770741247</v>
      </c>
      <c r="P440" s="110">
        <v>2.5937209662946739</v>
      </c>
      <c r="Q440" s="110">
        <v>0</v>
      </c>
      <c r="R440" s="110">
        <v>2.8118184577115906</v>
      </c>
      <c r="S440" s="110">
        <v>3.0114221352171677</v>
      </c>
      <c r="T440" s="110">
        <v>3.1170153796145916</v>
      </c>
      <c r="U440" s="110">
        <v>3.0981824324771248</v>
      </c>
      <c r="V440" s="110">
        <v>3.0147001049212458</v>
      </c>
      <c r="W440" s="110">
        <v>3.0489563293052631</v>
      </c>
      <c r="X440" s="110">
        <v>2.9200075943186898</v>
      </c>
      <c r="Y440" s="110">
        <v>3.0240277394384165</v>
      </c>
      <c r="DA440" s="60" t="s">
        <v>4464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134.72203132022219</v>
      </c>
      <c r="E442" s="118">
        <f t="shared" si="232"/>
        <v>156.33207516357513</v>
      </c>
      <c r="F442" s="118">
        <f t="shared" si="232"/>
        <v>120.28223279821108</v>
      </c>
      <c r="G442" s="118">
        <f t="shared" si="232"/>
        <v>154.79806296109916</v>
      </c>
      <c r="H442" s="118">
        <f t="shared" si="232"/>
        <v>138.1310124135895</v>
      </c>
      <c r="I442" s="118">
        <f t="shared" si="232"/>
        <v>142.08204138859219</v>
      </c>
      <c r="J442" s="118">
        <f t="shared" si="232"/>
        <v>131.01656127055625</v>
      </c>
      <c r="K442" s="118">
        <f t="shared" si="232"/>
        <v>129.80443159700084</v>
      </c>
      <c r="L442" s="118">
        <f t="shared" si="232"/>
        <v>0</v>
      </c>
      <c r="M442" s="118">
        <f t="shared" si="232"/>
        <v>0</v>
      </c>
      <c r="N442" s="118">
        <f t="shared" si="232"/>
        <v>132.71521646629213</v>
      </c>
      <c r="O442" s="118">
        <f t="shared" si="232"/>
        <v>121.62386777195286</v>
      </c>
      <c r="P442" s="118">
        <f t="shared" si="232"/>
        <v>155.86941873094972</v>
      </c>
      <c r="Q442" s="118">
        <f t="shared" si="232"/>
        <v>0</v>
      </c>
      <c r="R442" s="118">
        <f t="shared" ref="R442:V442" si="233">R443+R446+R448+R457</f>
        <v>118.11265633053999</v>
      </c>
      <c r="S442" s="118">
        <f t="shared" si="233"/>
        <v>117.91610197877505</v>
      </c>
      <c r="T442" s="118">
        <f t="shared" si="233"/>
        <v>112.16141157216694</v>
      </c>
      <c r="U442" s="118">
        <f t="shared" si="233"/>
        <v>108.83722907306503</v>
      </c>
      <c r="V442" s="118">
        <f t="shared" si="233"/>
        <v>103.85612656620808</v>
      </c>
      <c r="W442" s="118">
        <f t="shared" ref="W442:Y442" si="234">W443+W446+W448+W457</f>
        <v>96.674492246380694</v>
      </c>
      <c r="X442" s="118">
        <f t="shared" si="234"/>
        <v>84.745236946375499</v>
      </c>
      <c r="Y442" s="118">
        <f t="shared" si="234"/>
        <v>74.235038946122046</v>
      </c>
      <c r="DA442" s="129" t="s">
        <v>4615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125.0844930643881</v>
      </c>
      <c r="E443" s="123">
        <f t="shared" si="235"/>
        <v>146.57129591404103</v>
      </c>
      <c r="F443" s="123">
        <f t="shared" si="235"/>
        <v>110.38390530281998</v>
      </c>
      <c r="G443" s="123">
        <f t="shared" si="235"/>
        <v>144.2810107517293</v>
      </c>
      <c r="H443" s="123">
        <f t="shared" si="235"/>
        <v>127.3562892438196</v>
      </c>
      <c r="I443" s="123">
        <f t="shared" si="235"/>
        <v>131.5915309043161</v>
      </c>
      <c r="J443" s="123">
        <f t="shared" si="235"/>
        <v>121.50463798604801</v>
      </c>
      <c r="K443" s="123">
        <f t="shared" si="235"/>
        <v>119.66689064927623</v>
      </c>
      <c r="L443" s="123">
        <f t="shared" si="235"/>
        <v>0</v>
      </c>
      <c r="M443" s="123">
        <f t="shared" si="235"/>
        <v>0</v>
      </c>
      <c r="N443" s="123">
        <f t="shared" si="235"/>
        <v>121.81706020426353</v>
      </c>
      <c r="O443" s="123">
        <f t="shared" si="235"/>
        <v>110.00800505464269</v>
      </c>
      <c r="P443" s="123">
        <f t="shared" si="235"/>
        <v>143.96625201677853</v>
      </c>
      <c r="Q443" s="123">
        <f t="shared" si="235"/>
        <v>0</v>
      </c>
      <c r="R443" s="123">
        <f t="shared" ref="R443:V443" si="236">SUM(R444:R445)</f>
        <v>104.15966219097565</v>
      </c>
      <c r="S443" s="123">
        <f t="shared" si="236"/>
        <v>104.35612475958413</v>
      </c>
      <c r="T443" s="123">
        <f t="shared" si="236"/>
        <v>97.861622099308264</v>
      </c>
      <c r="U443" s="123">
        <f t="shared" si="236"/>
        <v>94.584888961260859</v>
      </c>
      <c r="V443" s="123">
        <f t="shared" si="236"/>
        <v>90.273809874849803</v>
      </c>
      <c r="W443" s="123">
        <f t="shared" ref="W443:Y443" si="237">SUM(W444:W445)</f>
        <v>82.097733024116508</v>
      </c>
      <c r="X443" s="123">
        <f t="shared" si="237"/>
        <v>70.781257306142919</v>
      </c>
      <c r="Y443" s="123">
        <f t="shared" si="237"/>
        <v>59.487755208468741</v>
      </c>
      <c r="DA443" s="130" t="s">
        <v>4616</v>
      </c>
    </row>
    <row r="444" spans="1:105" ht="12" customHeight="1" x14ac:dyDescent="0.25">
      <c r="A444" s="97" t="s">
        <v>74</v>
      </c>
      <c r="B444" s="99"/>
      <c r="C444" s="99">
        <v>0</v>
      </c>
      <c r="D444" s="99">
        <v>122.28325892558865</v>
      </c>
      <c r="E444" s="99">
        <v>143.36420428980247</v>
      </c>
      <c r="F444" s="99">
        <v>108.04299498510612</v>
      </c>
      <c r="G444" s="99">
        <v>141.24758937975233</v>
      </c>
      <c r="H444" s="99">
        <v>124.75265860017136</v>
      </c>
      <c r="I444" s="99">
        <v>128.95946248076817</v>
      </c>
      <c r="J444" s="99">
        <v>119.11087866919807</v>
      </c>
      <c r="K444" s="99">
        <v>117.35479457559479</v>
      </c>
      <c r="L444" s="99">
        <v>0</v>
      </c>
      <c r="M444" s="99">
        <v>0</v>
      </c>
      <c r="N444" s="99">
        <v>119.52306091387419</v>
      </c>
      <c r="O444" s="99">
        <v>107.9818350831591</v>
      </c>
      <c r="P444" s="99">
        <v>141.35558414162313</v>
      </c>
      <c r="Q444" s="99">
        <v>0</v>
      </c>
      <c r="R444" s="99">
        <v>102.30232740064497</v>
      </c>
      <c r="S444" s="99">
        <v>102.51923481458314</v>
      </c>
      <c r="T444" s="99">
        <v>96.146536227721015</v>
      </c>
      <c r="U444" s="99">
        <v>92.924842124725174</v>
      </c>
      <c r="V444" s="99">
        <v>88.691113004706722</v>
      </c>
      <c r="W444" s="99">
        <v>80.657463233816216</v>
      </c>
      <c r="X444" s="99">
        <v>69.536681699539471</v>
      </c>
      <c r="Y444" s="99">
        <v>58.441387812386189</v>
      </c>
      <c r="DA444" s="63" t="s">
        <v>4617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2.8012341387994479</v>
      </c>
      <c r="E445" s="99">
        <v>3.2070916242385703</v>
      </c>
      <c r="F445" s="99">
        <v>2.3409103177138673</v>
      </c>
      <c r="G445" s="99">
        <v>3.0334213719769725</v>
      </c>
      <c r="H445" s="99">
        <v>2.6036306436482506</v>
      </c>
      <c r="I445" s="99">
        <v>2.6320684235479379</v>
      </c>
      <c r="J445" s="99">
        <v>2.3937593168499429</v>
      </c>
      <c r="K445" s="99">
        <v>2.3120960736814258</v>
      </c>
      <c r="L445" s="99">
        <v>0</v>
      </c>
      <c r="M445" s="99">
        <v>0</v>
      </c>
      <c r="N445" s="99">
        <v>2.2939992903893396</v>
      </c>
      <c r="O445" s="99">
        <v>2.0261699714836001</v>
      </c>
      <c r="P445" s="99">
        <v>2.6106678751553862</v>
      </c>
      <c r="Q445" s="99">
        <v>0</v>
      </c>
      <c r="R445" s="99">
        <v>1.8573347903306778</v>
      </c>
      <c r="S445" s="99">
        <v>1.8368899450009843</v>
      </c>
      <c r="T445" s="99">
        <v>1.7150858715872497</v>
      </c>
      <c r="U445" s="99">
        <v>1.6600468365356815</v>
      </c>
      <c r="V445" s="99">
        <v>1.5826968701430855</v>
      </c>
      <c r="W445" s="99">
        <v>1.4402697903002906</v>
      </c>
      <c r="X445" s="99">
        <v>1.2445756066034495</v>
      </c>
      <c r="Y445" s="99">
        <v>1.0463673960825486</v>
      </c>
      <c r="DA445" s="63" t="s">
        <v>4618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4.3793893218509676E-2</v>
      </c>
      <c r="H446" s="123">
        <f t="shared" si="238"/>
        <v>7.9385936635108914E-2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0.1198098394914006</v>
      </c>
      <c r="O446" s="123">
        <f t="shared" si="238"/>
        <v>6.3075265747912154E-2</v>
      </c>
      <c r="P446" s="123">
        <f t="shared" si="238"/>
        <v>7.9750715256363305E-2</v>
      </c>
      <c r="Q446" s="123">
        <f t="shared" si="238"/>
        <v>0</v>
      </c>
      <c r="R446" s="123">
        <f t="shared" si="238"/>
        <v>0</v>
      </c>
      <c r="S446" s="123">
        <f t="shared" si="238"/>
        <v>0.10369207059836083</v>
      </c>
      <c r="T446" s="123">
        <f t="shared" si="238"/>
        <v>3.7744224250104645E-2</v>
      </c>
      <c r="U446" s="123">
        <f t="shared" si="238"/>
        <v>4.7398344926540048E-2</v>
      </c>
      <c r="V446" s="123">
        <f t="shared" si="238"/>
        <v>0.12171062946595129</v>
      </c>
      <c r="W446" s="123">
        <f t="shared" si="238"/>
        <v>0</v>
      </c>
      <c r="X446" s="123">
        <f t="shared" si="238"/>
        <v>0</v>
      </c>
      <c r="Y446" s="123">
        <f t="shared" si="238"/>
        <v>0</v>
      </c>
      <c r="DA446" s="130" t="s">
        <v>4619</v>
      </c>
    </row>
    <row r="447" spans="1:105" ht="12" customHeight="1" x14ac:dyDescent="0.25">
      <c r="A447" s="97" t="s">
        <v>53</v>
      </c>
      <c r="B447" s="99"/>
      <c r="C447" s="99">
        <f>RES_hhdet_in_tess!C29</f>
        <v>0</v>
      </c>
      <c r="D447" s="99">
        <f>RES_hhdet_in_tess!D29</f>
        <v>0</v>
      </c>
      <c r="E447" s="99">
        <f>RES_hhdet_in_tess!E29</f>
        <v>0</v>
      </c>
      <c r="F447" s="99">
        <f>RES_hhdet_in_tess!F29</f>
        <v>0</v>
      </c>
      <c r="G447" s="99">
        <f>RES_hhdet_in_tess!G29</f>
        <v>4.3793893218509676E-2</v>
      </c>
      <c r="H447" s="99">
        <f>RES_hhdet_in_tess!H29</f>
        <v>7.9385936635108914E-2</v>
      </c>
      <c r="I447" s="99">
        <f>RES_hhdet_in_tess!I29</f>
        <v>0</v>
      </c>
      <c r="J447" s="99">
        <f>RES_hhdet_in_tess!J29</f>
        <v>0</v>
      </c>
      <c r="K447" s="99">
        <f>RES_hhdet_in_tess!K29</f>
        <v>0</v>
      </c>
      <c r="L447" s="99">
        <f>RES_hhdet_in_tess!L29</f>
        <v>0</v>
      </c>
      <c r="M447" s="99">
        <f>RES_hhdet_in_tess!M29</f>
        <v>0</v>
      </c>
      <c r="N447" s="99">
        <f>RES_hhdet_in_tess!N29</f>
        <v>0.1198098394914006</v>
      </c>
      <c r="O447" s="99">
        <f>RES_hhdet_in_tess!O29</f>
        <v>6.3075265747912154E-2</v>
      </c>
      <c r="P447" s="99">
        <f>RES_hhdet_in_tess!P29</f>
        <v>7.9750715256363305E-2</v>
      </c>
      <c r="Q447" s="99">
        <f>RES_hhdet_in_tess!Q29</f>
        <v>0</v>
      </c>
      <c r="R447" s="99">
        <f>RES_hhdet_in_tess!R29</f>
        <v>0</v>
      </c>
      <c r="S447" s="99">
        <f>RES_hhdet_in_tess!S29</f>
        <v>0.10369207059836083</v>
      </c>
      <c r="T447" s="99">
        <f>RES_hhdet_in_tess!T29</f>
        <v>3.7744224250104645E-2</v>
      </c>
      <c r="U447" s="99">
        <f>RES_hhdet_in_tess!U29</f>
        <v>4.7398344926540048E-2</v>
      </c>
      <c r="V447" s="99">
        <f>RES_hhdet_in_tess!V29</f>
        <v>0.12171062946595129</v>
      </c>
      <c r="W447" s="99">
        <f>RES_hhdet_in_tess!W29</f>
        <v>0</v>
      </c>
      <c r="X447" s="99">
        <f>RES_hhdet_in_tess!X29</f>
        <v>0</v>
      </c>
      <c r="Y447" s="99">
        <f>RES_hhdet_in_tess!Y29</f>
        <v>0</v>
      </c>
      <c r="DA447" s="63" t="s">
        <v>4620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8.2473845902329721</v>
      </c>
      <c r="E448" s="123">
        <v>8.3180289282466866</v>
      </c>
      <c r="F448" s="123">
        <v>8.3902711903075193</v>
      </c>
      <c r="G448" s="123">
        <v>8.8660664420602</v>
      </c>
      <c r="H448" s="123">
        <v>9.0397195537797579</v>
      </c>
      <c r="I448" s="123">
        <v>8.8614241122192983</v>
      </c>
      <c r="J448" s="123">
        <v>7.9989516286563003</v>
      </c>
      <c r="K448" s="123">
        <v>8.4606813786978421</v>
      </c>
      <c r="L448" s="123">
        <v>0</v>
      </c>
      <c r="M448" s="123">
        <v>0</v>
      </c>
      <c r="N448" s="123">
        <v>8.8727379062839322</v>
      </c>
      <c r="O448" s="123">
        <v>9.4885103113242177</v>
      </c>
      <c r="P448" s="123">
        <v>9.7188471147305986</v>
      </c>
      <c r="Q448" s="123">
        <v>0</v>
      </c>
      <c r="R448" s="123">
        <v>11.615021249436738</v>
      </c>
      <c r="S448" s="123">
        <v>10.908748888589074</v>
      </c>
      <c r="T448" s="123">
        <v>11.576601533948528</v>
      </c>
      <c r="U448" s="123">
        <v>11.489578144316869</v>
      </c>
      <c r="V448" s="123">
        <v>10.781015766870508</v>
      </c>
      <c r="W448" s="123">
        <v>11.838401627565828</v>
      </c>
      <c r="X448" s="123">
        <v>11.321744866761129</v>
      </c>
      <c r="Y448" s="123">
        <v>11.992841107173694</v>
      </c>
      <c r="DA448" s="130" t="s">
        <v>4621</v>
      </c>
    </row>
    <row r="449" spans="1:105" ht="12" customHeight="1" x14ac:dyDescent="0.25">
      <c r="A449" s="97" t="s">
        <v>141</v>
      </c>
      <c r="B449" s="99"/>
      <c r="C449" s="99">
        <v>0</v>
      </c>
      <c r="D449" s="99">
        <v>8.1813993709120965</v>
      </c>
      <c r="E449" s="99">
        <v>9.5376917519298399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12.724050286283326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DA449" s="63" t="s">
        <v>4622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4623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4624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4625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8.2478029864777191</v>
      </c>
      <c r="E453" s="102">
        <v>8.3068345087566158</v>
      </c>
      <c r="F453" s="102">
        <v>8.3902797187783538</v>
      </c>
      <c r="G453" s="102">
        <v>8.8660691001394039</v>
      </c>
      <c r="H453" s="102">
        <v>9.0397195044191712</v>
      </c>
      <c r="I453" s="102">
        <v>8.8601568118016996</v>
      </c>
      <c r="J453" s="102">
        <v>7.9983244207273945</v>
      </c>
      <c r="K453" s="102">
        <v>8.4606813786978421</v>
      </c>
      <c r="L453" s="102">
        <v>0</v>
      </c>
      <c r="M453" s="102">
        <v>0</v>
      </c>
      <c r="N453" s="102">
        <v>8.8729914471137405</v>
      </c>
      <c r="O453" s="102">
        <v>9.4888126974381599</v>
      </c>
      <c r="P453" s="102">
        <v>9.7019795161940472</v>
      </c>
      <c r="Q453" s="102">
        <v>0</v>
      </c>
      <c r="R453" s="102">
        <v>11.614673217102249</v>
      </c>
      <c r="S453" s="102">
        <v>10.908656411728515</v>
      </c>
      <c r="T453" s="102">
        <v>11.576699673952291</v>
      </c>
      <c r="U453" s="102">
        <v>11.489814247427024</v>
      </c>
      <c r="V453" s="102">
        <v>10.781245104553788</v>
      </c>
      <c r="W453" s="102">
        <v>11.83846190452695</v>
      </c>
      <c r="X453" s="102">
        <v>11.321555907575997</v>
      </c>
      <c r="Y453" s="102">
        <v>11.992751772655266</v>
      </c>
      <c r="DA453" s="131" t="s">
        <v>4626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8.2479589523868313</v>
      </c>
      <c r="E454" s="105">
        <v>8.3068932755048852</v>
      </c>
      <c r="F454" s="105">
        <v>8.3901810321872787</v>
      </c>
      <c r="G454" s="105">
        <v>8.8660425193473635</v>
      </c>
      <c r="H454" s="105">
        <v>9.0397200078971611</v>
      </c>
      <c r="I454" s="105">
        <v>8.8631322127821441</v>
      </c>
      <c r="J454" s="105">
        <v>8.0015859019577107</v>
      </c>
      <c r="K454" s="105">
        <v>0</v>
      </c>
      <c r="L454" s="105">
        <v>0</v>
      </c>
      <c r="M454" s="105">
        <v>0</v>
      </c>
      <c r="N454" s="105">
        <v>8.8711152449731472</v>
      </c>
      <c r="O454" s="105">
        <v>9.4866657560291667</v>
      </c>
      <c r="P454" s="105">
        <v>9.7018871617925058</v>
      </c>
      <c r="Q454" s="105">
        <v>0</v>
      </c>
      <c r="R454" s="105">
        <v>11.617689497334476</v>
      </c>
      <c r="S454" s="105">
        <v>10.909488703473556</v>
      </c>
      <c r="T454" s="105">
        <v>11.575795383917612</v>
      </c>
      <c r="U454" s="105">
        <v>11.487667855516534</v>
      </c>
      <c r="V454" s="105">
        <v>10.779359439157945</v>
      </c>
      <c r="W454" s="105">
        <v>11.837979688837974</v>
      </c>
      <c r="X454" s="105">
        <v>11.323004594661997</v>
      </c>
      <c r="Y454" s="105">
        <v>11.993689785098761</v>
      </c>
      <c r="DA454" s="132" t="s">
        <v>4627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5.6431043972655637</v>
      </c>
      <c r="E455" s="99">
        <v>5.4445996611878593</v>
      </c>
      <c r="F455" s="99">
        <v>5.5318151008510048</v>
      </c>
      <c r="G455" s="99">
        <v>5.3313433731258462</v>
      </c>
      <c r="H455" s="99">
        <v>5.634277187546135</v>
      </c>
      <c r="I455" s="99">
        <v>5.4546727404671449</v>
      </c>
      <c r="J455" s="99">
        <v>4.8819582577645502</v>
      </c>
      <c r="K455" s="99">
        <v>0</v>
      </c>
      <c r="L455" s="99">
        <v>0</v>
      </c>
      <c r="M455" s="99">
        <v>0</v>
      </c>
      <c r="N455" s="99">
        <v>5.1942050765901593</v>
      </c>
      <c r="O455" s="99">
        <v>5.8498141454146966</v>
      </c>
      <c r="P455" s="99">
        <v>6.0039967889878252</v>
      </c>
      <c r="Q455" s="99">
        <v>0</v>
      </c>
      <c r="R455" s="99">
        <v>7.8708387904264567</v>
      </c>
      <c r="S455" s="99">
        <v>7.1961543088691782</v>
      </c>
      <c r="T455" s="99">
        <v>7.9495187413157593</v>
      </c>
      <c r="U455" s="99">
        <v>7.9422069289853621</v>
      </c>
      <c r="V455" s="99">
        <v>7.4154506379245309</v>
      </c>
      <c r="W455" s="99">
        <v>8.5395166097091835</v>
      </c>
      <c r="X455" s="99">
        <v>8.2129071724535816</v>
      </c>
      <c r="Y455" s="99">
        <v>8.7680467500919903</v>
      </c>
      <c r="DA455" s="63" t="s">
        <v>4628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2.6048545551212685</v>
      </c>
      <c r="E456" s="99">
        <v>2.862293614317025</v>
      </c>
      <c r="F456" s="99">
        <v>2.8583659313362757</v>
      </c>
      <c r="G456" s="99">
        <v>3.5346991462215178</v>
      </c>
      <c r="H456" s="99">
        <v>3.4054428203510274</v>
      </c>
      <c r="I456" s="99">
        <v>3.4084594723150001</v>
      </c>
      <c r="J456" s="99">
        <v>3.1196276441931596</v>
      </c>
      <c r="K456" s="99">
        <v>0</v>
      </c>
      <c r="L456" s="99">
        <v>0</v>
      </c>
      <c r="M456" s="99">
        <v>0</v>
      </c>
      <c r="N456" s="99">
        <v>3.6769101683829892</v>
      </c>
      <c r="O456" s="99">
        <v>3.6368516106144719</v>
      </c>
      <c r="P456" s="99">
        <v>3.6978903728046792</v>
      </c>
      <c r="Q456" s="99">
        <v>0</v>
      </c>
      <c r="R456" s="99">
        <v>3.7468507069080212</v>
      </c>
      <c r="S456" s="99">
        <v>3.71333439460438</v>
      </c>
      <c r="T456" s="99">
        <v>3.6262766426018547</v>
      </c>
      <c r="U456" s="99">
        <v>3.545460926531173</v>
      </c>
      <c r="V456" s="99">
        <v>3.3639088012334115</v>
      </c>
      <c r="W456" s="99">
        <v>3.2984630791287897</v>
      </c>
      <c r="X456" s="99">
        <v>3.1100974222084146</v>
      </c>
      <c r="Y456" s="99">
        <v>3.2256430350067706</v>
      </c>
      <c r="DA456" s="63" t="s">
        <v>4629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1.3901536656010964</v>
      </c>
      <c r="E457" s="123">
        <v>1.4427503212874144</v>
      </c>
      <c r="F457" s="123">
        <v>1.5080563050835889</v>
      </c>
      <c r="G457" s="123">
        <v>1.6071918740911302</v>
      </c>
      <c r="H457" s="123">
        <v>1.6556176793550439</v>
      </c>
      <c r="I457" s="123">
        <v>1.6290863720567881</v>
      </c>
      <c r="J457" s="123">
        <v>1.5129716558519373</v>
      </c>
      <c r="K457" s="123">
        <v>1.6768595690267938</v>
      </c>
      <c r="L457" s="123">
        <v>0</v>
      </c>
      <c r="M457" s="123">
        <v>0</v>
      </c>
      <c r="N457" s="123">
        <v>1.9056085162532659</v>
      </c>
      <c r="O457" s="123">
        <v>2.0642771402380378</v>
      </c>
      <c r="P457" s="123">
        <v>2.1045688841842223</v>
      </c>
      <c r="Q457" s="123">
        <v>0</v>
      </c>
      <c r="R457" s="123">
        <v>2.3379728901276078</v>
      </c>
      <c r="S457" s="123">
        <v>2.5475362600034832</v>
      </c>
      <c r="T457" s="123">
        <v>2.685443714660035</v>
      </c>
      <c r="U457" s="123">
        <v>2.7153636225607731</v>
      </c>
      <c r="V457" s="123">
        <v>2.6795902950218125</v>
      </c>
      <c r="W457" s="123">
        <v>2.73835759469836</v>
      </c>
      <c r="X457" s="123">
        <v>2.6422347734714631</v>
      </c>
      <c r="Y457" s="123">
        <v>2.754442630479609</v>
      </c>
      <c r="DA457" s="130" t="s">
        <v>4630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4631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1.3901536656010964</v>
      </c>
      <c r="E459" s="110">
        <v>1.4427503212874144</v>
      </c>
      <c r="F459" s="110">
        <v>1.5080563050835889</v>
      </c>
      <c r="G459" s="110">
        <v>1.6071918740911302</v>
      </c>
      <c r="H459" s="110">
        <v>1.6556176793550439</v>
      </c>
      <c r="I459" s="110">
        <v>1.6290863720567881</v>
      </c>
      <c r="J459" s="110">
        <v>1.5129716558519373</v>
      </c>
      <c r="K459" s="110">
        <v>1.6768595690267938</v>
      </c>
      <c r="L459" s="110">
        <v>0</v>
      </c>
      <c r="M459" s="110">
        <v>0</v>
      </c>
      <c r="N459" s="110">
        <v>1.9056085162532659</v>
      </c>
      <c r="O459" s="110">
        <v>2.0642771402380378</v>
      </c>
      <c r="P459" s="110">
        <v>2.1045688841842223</v>
      </c>
      <c r="Q459" s="110">
        <v>0</v>
      </c>
      <c r="R459" s="110">
        <v>2.3379728901276078</v>
      </c>
      <c r="S459" s="110">
        <v>2.5475362600034832</v>
      </c>
      <c r="T459" s="110">
        <v>2.685443714660035</v>
      </c>
      <c r="U459" s="110">
        <v>2.7153636225607731</v>
      </c>
      <c r="V459" s="110">
        <v>2.6795902950218125</v>
      </c>
      <c r="W459" s="110">
        <v>2.73835759469836</v>
      </c>
      <c r="X459" s="110">
        <v>2.6422347734714631</v>
      </c>
      <c r="Y459" s="110">
        <v>2.754442630479609</v>
      </c>
      <c r="DA459" s="60" t="s">
        <v>4632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51.1798954821707</v>
      </c>
      <c r="E461" s="118">
        <f t="shared" si="239"/>
        <v>59.452830960796511</v>
      </c>
      <c r="F461" s="118">
        <f t="shared" si="239"/>
        <v>44.374239685503468</v>
      </c>
      <c r="G461" s="118">
        <f t="shared" si="239"/>
        <v>57.461737978843139</v>
      </c>
      <c r="H461" s="118">
        <f t="shared" si="239"/>
        <v>50.257626188904752</v>
      </c>
      <c r="I461" s="118">
        <f t="shared" si="239"/>
        <v>51.4291407163836</v>
      </c>
      <c r="J461" s="118">
        <f t="shared" si="239"/>
        <v>46.986909386998242</v>
      </c>
      <c r="K461" s="118">
        <f t="shared" si="239"/>
        <v>45.742231344311108</v>
      </c>
      <c r="L461" s="118">
        <f t="shared" si="239"/>
        <v>0</v>
      </c>
      <c r="M461" s="118">
        <f t="shared" si="239"/>
        <v>0</v>
      </c>
      <c r="N461" s="118">
        <f t="shared" si="239"/>
        <v>43.353968315888963</v>
      </c>
      <c r="O461" s="118">
        <f t="shared" si="239"/>
        <v>37.347050035403377</v>
      </c>
      <c r="P461" s="118">
        <f t="shared" si="239"/>
        <v>46.423858624809014</v>
      </c>
      <c r="Q461" s="118">
        <f t="shared" si="239"/>
        <v>0</v>
      </c>
      <c r="R461" s="118">
        <f t="shared" ref="R461:V461" si="240">R462+R465+R467+R476</f>
        <v>31.803845610228585</v>
      </c>
      <c r="S461" s="118">
        <f t="shared" si="240"/>
        <v>31.65960048214037</v>
      </c>
      <c r="T461" s="118">
        <f t="shared" si="240"/>
        <v>29.629205918644764</v>
      </c>
      <c r="U461" s="118">
        <f t="shared" si="240"/>
        <v>28.616181963549195</v>
      </c>
      <c r="V461" s="118">
        <f t="shared" si="240"/>
        <v>27.248611759280585</v>
      </c>
      <c r="W461" s="118">
        <f t="shared" ref="W461:Y461" si="241">W462+W465+W467+W476</f>
        <v>24.691630560725706</v>
      </c>
      <c r="X461" s="118">
        <f t="shared" si="241"/>
        <v>21.225609847976678</v>
      </c>
      <c r="Y461" s="118">
        <f t="shared" si="241"/>
        <v>17.79437958730372</v>
      </c>
      <c r="DA461" s="129" t="s">
        <v>4783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51.162790971968271</v>
      </c>
      <c r="E462" s="123">
        <f t="shared" si="242"/>
        <v>59.425357282497828</v>
      </c>
      <c r="F462" s="123">
        <f t="shared" si="242"/>
        <v>44.374239685503468</v>
      </c>
      <c r="G462" s="123">
        <f t="shared" si="242"/>
        <v>57.461737978843139</v>
      </c>
      <c r="H462" s="123">
        <f t="shared" si="242"/>
        <v>50.257626188904752</v>
      </c>
      <c r="I462" s="123">
        <f t="shared" si="242"/>
        <v>51.4291407163836</v>
      </c>
      <c r="J462" s="123">
        <f t="shared" si="242"/>
        <v>46.986909386998242</v>
      </c>
      <c r="K462" s="123">
        <f t="shared" si="242"/>
        <v>45.742231344311108</v>
      </c>
      <c r="L462" s="123">
        <f t="shared" si="242"/>
        <v>0</v>
      </c>
      <c r="M462" s="123">
        <f t="shared" si="242"/>
        <v>0</v>
      </c>
      <c r="N462" s="123">
        <f t="shared" si="242"/>
        <v>43.353968315888963</v>
      </c>
      <c r="O462" s="123">
        <f t="shared" si="242"/>
        <v>37.347050035403377</v>
      </c>
      <c r="P462" s="123">
        <f t="shared" si="242"/>
        <v>46.403995895888848</v>
      </c>
      <c r="Q462" s="123">
        <f t="shared" si="242"/>
        <v>0</v>
      </c>
      <c r="R462" s="123">
        <f t="shared" ref="R462:V462" si="243">SUM(R463:R464)</f>
        <v>31.803845610228585</v>
      </c>
      <c r="S462" s="123">
        <f t="shared" si="243"/>
        <v>31.65960048214037</v>
      </c>
      <c r="T462" s="123">
        <f t="shared" si="243"/>
        <v>29.629205918644764</v>
      </c>
      <c r="U462" s="123">
        <f t="shared" si="243"/>
        <v>28.616181963549195</v>
      </c>
      <c r="V462" s="123">
        <f t="shared" si="243"/>
        <v>27.248611759280585</v>
      </c>
      <c r="W462" s="123">
        <f t="shared" ref="W462:Y462" si="244">SUM(W463:W464)</f>
        <v>24.691630560725706</v>
      </c>
      <c r="X462" s="123">
        <f t="shared" si="244"/>
        <v>21.225609847976678</v>
      </c>
      <c r="Y462" s="123">
        <f t="shared" si="244"/>
        <v>17.79437958730372</v>
      </c>
      <c r="DA462" s="130" t="s">
        <v>4784</v>
      </c>
    </row>
    <row r="463" spans="1:105" ht="12" customHeight="1" x14ac:dyDescent="0.25">
      <c r="A463" s="97" t="s">
        <v>74</v>
      </c>
      <c r="B463" s="99"/>
      <c r="C463" s="99">
        <v>0</v>
      </c>
      <c r="D463" s="99">
        <v>51.162790971968271</v>
      </c>
      <c r="E463" s="99">
        <v>59.425357282497828</v>
      </c>
      <c r="F463" s="99">
        <v>44.374239685503468</v>
      </c>
      <c r="G463" s="99">
        <v>57.461737978843139</v>
      </c>
      <c r="H463" s="99">
        <v>50.257626188904752</v>
      </c>
      <c r="I463" s="99">
        <v>51.4291407163836</v>
      </c>
      <c r="J463" s="99">
        <v>46.986909386998242</v>
      </c>
      <c r="K463" s="99">
        <v>45.742231344311108</v>
      </c>
      <c r="L463" s="99">
        <v>0</v>
      </c>
      <c r="M463" s="99">
        <v>0</v>
      </c>
      <c r="N463" s="99">
        <v>43.353968315888963</v>
      </c>
      <c r="O463" s="99">
        <v>37.347050035403377</v>
      </c>
      <c r="P463" s="99">
        <v>46.403995895888848</v>
      </c>
      <c r="Q463" s="99">
        <v>0</v>
      </c>
      <c r="R463" s="99">
        <v>31.803845610228585</v>
      </c>
      <c r="S463" s="99">
        <v>31.65960048214037</v>
      </c>
      <c r="T463" s="99">
        <v>29.629205918644764</v>
      </c>
      <c r="U463" s="99">
        <v>28.616181963549195</v>
      </c>
      <c r="V463" s="99">
        <v>27.248611759280585</v>
      </c>
      <c r="W463" s="99">
        <v>24.691630560725706</v>
      </c>
      <c r="X463" s="99">
        <v>21.225609847976678</v>
      </c>
      <c r="Y463" s="99">
        <v>17.79437958730372</v>
      </c>
      <c r="DA463" s="63" t="s">
        <v>4785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4786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4787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4788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1.7104510202430531E-2</v>
      </c>
      <c r="E467" s="123">
        <v>2.7473678298685991E-2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1.9862728920167105E-2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4789</v>
      </c>
    </row>
    <row r="468" spans="1:105" ht="12" customHeight="1" x14ac:dyDescent="0.25">
      <c r="A468" s="97" t="s">
        <v>141</v>
      </c>
      <c r="B468" s="99"/>
      <c r="C468" s="99">
        <v>0</v>
      </c>
      <c r="D468" s="99">
        <v>2.5998855507694407</v>
      </c>
      <c r="E468" s="99">
        <v>3.0221046128554585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3.555428476709912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4790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4791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4792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4793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4794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4795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4796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4797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4798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4799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4800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376945</v>
      </c>
      <c r="C5" s="120">
        <v>351987</v>
      </c>
      <c r="D5" s="120">
        <v>314087</v>
      </c>
      <c r="E5" s="120">
        <v>284110</v>
      </c>
      <c r="F5" s="120">
        <v>250585</v>
      </c>
      <c r="G5" s="120">
        <v>244675</v>
      </c>
      <c r="H5" s="120">
        <v>215604</v>
      </c>
      <c r="I5" s="120">
        <v>191079</v>
      </c>
      <c r="J5" s="120">
        <v>161920</v>
      </c>
      <c r="K5" s="120">
        <v>137844</v>
      </c>
      <c r="L5" s="120">
        <v>115424</v>
      </c>
      <c r="M5" s="120">
        <v>105419</v>
      </c>
      <c r="N5" s="120">
        <v>103222</v>
      </c>
      <c r="O5" s="120">
        <v>107323</v>
      </c>
      <c r="P5" s="120">
        <v>108046</v>
      </c>
      <c r="Q5" s="120">
        <v>106467</v>
      </c>
      <c r="R5" s="120">
        <v>99804</v>
      </c>
      <c r="S5" s="120">
        <v>96390</v>
      </c>
      <c r="T5" s="120">
        <v>95434</v>
      </c>
      <c r="U5" s="120">
        <v>99525</v>
      </c>
      <c r="V5" s="120">
        <v>103662</v>
      </c>
      <c r="W5" s="120">
        <v>102024</v>
      </c>
      <c r="X5" s="120">
        <v>92517</v>
      </c>
      <c r="Y5" s="120">
        <v>83827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210</v>
      </c>
      <c r="B7" s="52">
        <v>376945</v>
      </c>
      <c r="C7" s="52">
        <v>351987</v>
      </c>
      <c r="D7" s="52">
        <v>314087</v>
      </c>
      <c r="E7" s="52">
        <v>284110</v>
      </c>
      <c r="F7" s="52">
        <v>250585</v>
      </c>
      <c r="G7" s="52">
        <v>244675</v>
      </c>
      <c r="H7" s="52">
        <v>215604</v>
      </c>
      <c r="I7" s="52">
        <v>191079</v>
      </c>
      <c r="J7" s="52">
        <v>161920</v>
      </c>
      <c r="K7" s="52">
        <v>137844</v>
      </c>
      <c r="L7" s="52">
        <v>115424</v>
      </c>
      <c r="M7" s="52">
        <v>105419</v>
      </c>
      <c r="N7" s="52">
        <v>103222</v>
      </c>
      <c r="O7" s="52">
        <v>107323</v>
      </c>
      <c r="P7" s="52">
        <v>108046</v>
      </c>
      <c r="Q7" s="52">
        <v>106467</v>
      </c>
      <c r="R7" s="52">
        <v>99804</v>
      </c>
      <c r="S7" s="52">
        <v>96390</v>
      </c>
      <c r="T7" s="52">
        <v>95434</v>
      </c>
      <c r="U7" s="52">
        <v>99525</v>
      </c>
      <c r="V7" s="52">
        <v>103662</v>
      </c>
      <c r="W7" s="52">
        <v>102024</v>
      </c>
      <c r="X7" s="52">
        <v>92517</v>
      </c>
      <c r="Y7" s="52">
        <v>83827</v>
      </c>
      <c r="DA7" s="63" t="s">
        <v>1077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763</v>
      </c>
      <c r="C9" s="52">
        <v>772</v>
      </c>
      <c r="D9" s="52">
        <v>761</v>
      </c>
      <c r="E9" s="52">
        <v>646</v>
      </c>
      <c r="F9" s="52">
        <v>521</v>
      </c>
      <c r="G9" s="52">
        <v>419</v>
      </c>
      <c r="H9" s="52">
        <v>320</v>
      </c>
      <c r="I9" s="52">
        <v>275</v>
      </c>
      <c r="J9" s="52">
        <v>233</v>
      </c>
      <c r="K9" s="52">
        <v>181</v>
      </c>
      <c r="L9" s="52">
        <v>180</v>
      </c>
      <c r="M9" s="52">
        <v>260</v>
      </c>
      <c r="N9" s="52">
        <v>495</v>
      </c>
      <c r="O9" s="52">
        <v>786</v>
      </c>
      <c r="P9" s="52">
        <v>1035</v>
      </c>
      <c r="Q9" s="52">
        <v>1117</v>
      </c>
      <c r="R9" s="52">
        <v>1073</v>
      </c>
      <c r="S9" s="52">
        <v>974</v>
      </c>
      <c r="T9" s="52">
        <v>827</v>
      </c>
      <c r="U9" s="52">
        <v>675</v>
      </c>
      <c r="V9" s="52">
        <v>600</v>
      </c>
      <c r="W9" s="52">
        <v>534</v>
      </c>
      <c r="X9" s="52">
        <v>539</v>
      </c>
      <c r="Y9" s="52">
        <v>517</v>
      </c>
      <c r="DA9" s="63" t="s">
        <v>1078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138</v>
      </c>
      <c r="B11" s="52">
        <v>361832</v>
      </c>
      <c r="C11" s="52">
        <v>337895</v>
      </c>
      <c r="D11" s="52">
        <v>301517</v>
      </c>
      <c r="E11" s="52">
        <v>272772</v>
      </c>
      <c r="F11" s="52">
        <v>240618</v>
      </c>
      <c r="G11" s="52">
        <v>234958</v>
      </c>
      <c r="H11" s="52">
        <v>207066</v>
      </c>
      <c r="I11" s="52">
        <v>183457</v>
      </c>
      <c r="J11" s="52">
        <v>155427</v>
      </c>
      <c r="K11" s="52">
        <v>132326</v>
      </c>
      <c r="L11" s="52">
        <v>110810</v>
      </c>
      <c r="M11" s="52">
        <v>101234</v>
      </c>
      <c r="N11" s="52">
        <v>99129</v>
      </c>
      <c r="O11" s="52">
        <v>103086</v>
      </c>
      <c r="P11" s="52">
        <v>103795</v>
      </c>
      <c r="Q11" s="52">
        <v>102293</v>
      </c>
      <c r="R11" s="52">
        <v>95892</v>
      </c>
      <c r="S11" s="52">
        <v>92567</v>
      </c>
      <c r="T11" s="52">
        <v>91592</v>
      </c>
      <c r="U11" s="52">
        <v>90181</v>
      </c>
      <c r="V11" s="52">
        <v>84866</v>
      </c>
      <c r="W11" s="52">
        <v>64353</v>
      </c>
      <c r="X11" s="52">
        <v>44160</v>
      </c>
      <c r="Y11" s="52">
        <v>37871</v>
      </c>
      <c r="DA11" s="63" t="s">
        <v>1079</v>
      </c>
    </row>
    <row r="12" spans="1:105" ht="12" customHeight="1" x14ac:dyDescent="0.25">
      <c r="A12" s="97" t="s">
        <v>137</v>
      </c>
      <c r="B12" s="52">
        <v>359</v>
      </c>
      <c r="C12" s="52">
        <v>331</v>
      </c>
      <c r="D12" s="52">
        <v>306</v>
      </c>
      <c r="E12" s="52">
        <v>276</v>
      </c>
      <c r="F12" s="52">
        <v>232</v>
      </c>
      <c r="G12" s="52">
        <v>270</v>
      </c>
      <c r="H12" s="52">
        <v>220</v>
      </c>
      <c r="I12" s="52">
        <v>264</v>
      </c>
      <c r="J12" s="52">
        <v>265</v>
      </c>
      <c r="K12" s="52">
        <v>223</v>
      </c>
      <c r="L12" s="52">
        <v>181</v>
      </c>
      <c r="M12" s="52">
        <v>153</v>
      </c>
      <c r="N12" s="52">
        <v>156</v>
      </c>
      <c r="O12" s="52">
        <v>163</v>
      </c>
      <c r="P12" s="52">
        <v>163</v>
      </c>
      <c r="Q12" s="52">
        <v>160</v>
      </c>
      <c r="R12" s="52">
        <v>152</v>
      </c>
      <c r="S12" s="52">
        <v>143</v>
      </c>
      <c r="T12" s="52">
        <v>138</v>
      </c>
      <c r="U12" s="52">
        <v>128</v>
      </c>
      <c r="V12" s="52">
        <v>136</v>
      </c>
      <c r="W12" s="52">
        <v>98</v>
      </c>
      <c r="X12" s="52">
        <v>67</v>
      </c>
      <c r="Y12" s="52">
        <v>57</v>
      </c>
      <c r="DA12" s="63" t="s">
        <v>1080</v>
      </c>
    </row>
    <row r="13" spans="1:105" ht="12" customHeight="1" x14ac:dyDescent="0.25">
      <c r="A13" s="97" t="s">
        <v>122</v>
      </c>
      <c r="B13" s="52">
        <v>13380</v>
      </c>
      <c r="C13" s="52">
        <v>12482</v>
      </c>
      <c r="D13" s="52">
        <v>11102</v>
      </c>
      <c r="E13" s="52">
        <v>10021</v>
      </c>
      <c r="F13" s="52">
        <v>8831</v>
      </c>
      <c r="G13" s="52">
        <v>8542</v>
      </c>
      <c r="H13" s="52">
        <v>7507</v>
      </c>
      <c r="I13" s="52">
        <v>6490</v>
      </c>
      <c r="J13" s="52">
        <v>5466</v>
      </c>
      <c r="K13" s="52">
        <v>4631</v>
      </c>
      <c r="L13" s="52">
        <v>3851</v>
      </c>
      <c r="M13" s="52">
        <v>3481</v>
      </c>
      <c r="N13" s="52">
        <v>3384</v>
      </c>
      <c r="O13" s="52">
        <v>3491</v>
      </c>
      <c r="P13" s="52">
        <v>3499</v>
      </c>
      <c r="Q13" s="52">
        <v>3464</v>
      </c>
      <c r="R13" s="52">
        <v>3239</v>
      </c>
      <c r="S13" s="52">
        <v>3180</v>
      </c>
      <c r="T13" s="52">
        <v>3215</v>
      </c>
      <c r="U13" s="52">
        <v>8112</v>
      </c>
      <c r="V13" s="52">
        <v>16393</v>
      </c>
      <c r="W13" s="52">
        <v>32671</v>
      </c>
      <c r="X13" s="52">
        <v>41881</v>
      </c>
      <c r="Y13" s="52">
        <v>39768</v>
      </c>
      <c r="DA13" s="63" t="s">
        <v>1081</v>
      </c>
    </row>
    <row r="14" spans="1:105" ht="12" customHeight="1" x14ac:dyDescent="0.25">
      <c r="A14" s="97" t="s">
        <v>121</v>
      </c>
      <c r="B14" s="52">
        <v>1374</v>
      </c>
      <c r="C14" s="52">
        <v>1279</v>
      </c>
      <c r="D14" s="52">
        <v>1162</v>
      </c>
      <c r="E14" s="52">
        <v>1041</v>
      </c>
      <c r="F14" s="52">
        <v>904</v>
      </c>
      <c r="G14" s="52">
        <v>905</v>
      </c>
      <c r="H14" s="52">
        <v>811</v>
      </c>
      <c r="I14" s="52">
        <v>868</v>
      </c>
      <c r="J14" s="52">
        <v>762</v>
      </c>
      <c r="K14" s="52">
        <v>664</v>
      </c>
      <c r="L14" s="52">
        <v>582</v>
      </c>
      <c r="M14" s="52">
        <v>551</v>
      </c>
      <c r="N14" s="52">
        <v>553</v>
      </c>
      <c r="O14" s="52">
        <v>583</v>
      </c>
      <c r="P14" s="52">
        <v>589</v>
      </c>
      <c r="Q14" s="52">
        <v>550</v>
      </c>
      <c r="R14" s="52">
        <v>521</v>
      </c>
      <c r="S14" s="52">
        <v>500</v>
      </c>
      <c r="T14" s="52">
        <v>489</v>
      </c>
      <c r="U14" s="52">
        <v>1104</v>
      </c>
      <c r="V14" s="52">
        <v>2267</v>
      </c>
      <c r="W14" s="52">
        <v>4902</v>
      </c>
      <c r="X14" s="52">
        <v>6409</v>
      </c>
      <c r="Y14" s="52">
        <v>6131</v>
      </c>
      <c r="DA14" s="63" t="s">
        <v>1082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1083</v>
      </c>
    </row>
    <row r="17" spans="1:105" ht="12" customHeight="1" x14ac:dyDescent="0.25">
      <c r="A17" s="109" t="s">
        <v>120</v>
      </c>
      <c r="B17" s="36">
        <v>376945</v>
      </c>
      <c r="C17" s="36">
        <v>351987</v>
      </c>
      <c r="D17" s="36">
        <v>314087</v>
      </c>
      <c r="E17" s="36">
        <v>284110</v>
      </c>
      <c r="F17" s="36">
        <v>250585</v>
      </c>
      <c r="G17" s="36">
        <v>244675</v>
      </c>
      <c r="H17" s="36">
        <v>215604</v>
      </c>
      <c r="I17" s="36">
        <v>191079</v>
      </c>
      <c r="J17" s="36">
        <v>161920</v>
      </c>
      <c r="K17" s="36">
        <v>137844</v>
      </c>
      <c r="L17" s="36">
        <v>115424</v>
      </c>
      <c r="M17" s="36">
        <v>105419</v>
      </c>
      <c r="N17" s="36">
        <v>103222</v>
      </c>
      <c r="O17" s="36">
        <v>107323</v>
      </c>
      <c r="P17" s="36">
        <v>108046</v>
      </c>
      <c r="Q17" s="36">
        <v>106467</v>
      </c>
      <c r="R17" s="36">
        <v>99804</v>
      </c>
      <c r="S17" s="36">
        <v>96390</v>
      </c>
      <c r="T17" s="36">
        <v>95434</v>
      </c>
      <c r="U17" s="36">
        <v>99525</v>
      </c>
      <c r="V17" s="36">
        <v>103662</v>
      </c>
      <c r="W17" s="36">
        <v>102024</v>
      </c>
      <c r="X17" s="36">
        <v>92517</v>
      </c>
      <c r="Y17" s="36">
        <v>83827</v>
      </c>
      <c r="DA17" s="60" t="s">
        <v>1084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1157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210</v>
      </c>
      <c r="B21" s="52"/>
      <c r="C21" s="52">
        <v>29449</v>
      </c>
      <c r="D21" s="52">
        <v>37900</v>
      </c>
      <c r="E21" s="52">
        <v>29977</v>
      </c>
      <c r="F21" s="52">
        <v>33525</v>
      </c>
      <c r="G21" s="52">
        <v>16850</v>
      </c>
      <c r="H21" s="52">
        <v>29452</v>
      </c>
      <c r="I21" s="52">
        <v>29468</v>
      </c>
      <c r="J21" s="52">
        <v>29501</v>
      </c>
      <c r="K21" s="52">
        <v>29661</v>
      </c>
      <c r="L21" s="52">
        <v>29877</v>
      </c>
      <c r="M21" s="52">
        <v>30050</v>
      </c>
      <c r="N21" s="52">
        <v>30281</v>
      </c>
      <c r="O21" s="52">
        <v>24700</v>
      </c>
      <c r="P21" s="52">
        <v>1567</v>
      </c>
      <c r="Q21" s="52">
        <v>2155</v>
      </c>
      <c r="R21" s="52">
        <v>6663</v>
      </c>
      <c r="S21" s="52">
        <v>3414</v>
      </c>
      <c r="T21" s="52">
        <v>1984</v>
      </c>
      <c r="U21" s="52">
        <v>4063</v>
      </c>
      <c r="V21" s="52">
        <v>6244</v>
      </c>
      <c r="W21" s="52">
        <v>7918</v>
      </c>
      <c r="X21" s="52">
        <v>9507</v>
      </c>
      <c r="Y21" s="52">
        <v>8690</v>
      </c>
      <c r="DA21" s="63" t="s">
        <v>1158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119</v>
      </c>
      <c r="D23" s="52">
        <v>119</v>
      </c>
      <c r="E23" s="52">
        <v>122</v>
      </c>
      <c r="F23" s="52">
        <v>125</v>
      </c>
      <c r="G23" s="52">
        <v>132</v>
      </c>
      <c r="H23" s="52">
        <v>142</v>
      </c>
      <c r="I23" s="52">
        <v>85</v>
      </c>
      <c r="J23" s="52">
        <v>52</v>
      </c>
      <c r="K23" s="52">
        <v>77</v>
      </c>
      <c r="L23" s="52">
        <v>47</v>
      </c>
      <c r="M23" s="52">
        <v>13</v>
      </c>
      <c r="N23" s="52">
        <v>22</v>
      </c>
      <c r="O23" s="52">
        <v>41</v>
      </c>
      <c r="P23" s="52">
        <v>36</v>
      </c>
      <c r="Q23" s="52">
        <v>48</v>
      </c>
      <c r="R23" s="52">
        <v>62</v>
      </c>
      <c r="S23" s="52">
        <v>103</v>
      </c>
      <c r="T23" s="52">
        <v>150</v>
      </c>
      <c r="U23" s="52">
        <v>197</v>
      </c>
      <c r="V23" s="52">
        <v>236</v>
      </c>
      <c r="W23" s="52">
        <v>206</v>
      </c>
      <c r="X23" s="52">
        <v>132</v>
      </c>
      <c r="Y23" s="52">
        <v>62</v>
      </c>
      <c r="DA23" s="63" t="s">
        <v>1159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138</v>
      </c>
      <c r="B25" s="52"/>
      <c r="C25" s="52">
        <v>28268</v>
      </c>
      <c r="D25" s="52">
        <v>44253</v>
      </c>
      <c r="E25" s="52">
        <v>44059</v>
      </c>
      <c r="F25" s="52">
        <v>60515</v>
      </c>
      <c r="G25" s="52">
        <v>14526</v>
      </c>
      <c r="H25" s="52">
        <v>52472</v>
      </c>
      <c r="I25" s="52">
        <v>44390</v>
      </c>
      <c r="J25" s="52">
        <v>51695</v>
      </c>
      <c r="K25" s="52">
        <v>42750</v>
      </c>
      <c r="L25" s="52">
        <v>39514</v>
      </c>
      <c r="M25" s="52">
        <v>33566</v>
      </c>
      <c r="N25" s="52">
        <v>29482</v>
      </c>
      <c r="O25" s="52">
        <v>24050</v>
      </c>
      <c r="P25" s="52">
        <v>1102</v>
      </c>
      <c r="Q25" s="52">
        <v>3724</v>
      </c>
      <c r="R25" s="52">
        <v>13073</v>
      </c>
      <c r="S25" s="52">
        <v>7481</v>
      </c>
      <c r="T25" s="52">
        <v>3320</v>
      </c>
      <c r="U25" s="52">
        <v>4931</v>
      </c>
      <c r="V25" s="52">
        <v>11755</v>
      </c>
      <c r="W25" s="52">
        <v>36676</v>
      </c>
      <c r="X25" s="52">
        <v>34066</v>
      </c>
      <c r="Y25" s="52">
        <v>12102</v>
      </c>
      <c r="DA25" s="63" t="s">
        <v>1160</v>
      </c>
    </row>
    <row r="26" spans="1:105" ht="12" customHeight="1" x14ac:dyDescent="0.25">
      <c r="A26" s="97" t="s">
        <v>137</v>
      </c>
      <c r="B26" s="52"/>
      <c r="C26" s="52">
        <v>28</v>
      </c>
      <c r="D26" s="52">
        <v>36</v>
      </c>
      <c r="E26" s="52">
        <v>36</v>
      </c>
      <c r="F26" s="52">
        <v>44</v>
      </c>
      <c r="G26" s="52">
        <v>8</v>
      </c>
      <c r="H26" s="52">
        <v>50</v>
      </c>
      <c r="I26" s="52">
        <v>29</v>
      </c>
      <c r="J26" s="52">
        <v>49</v>
      </c>
      <c r="K26" s="52">
        <v>42</v>
      </c>
      <c r="L26" s="52">
        <v>42</v>
      </c>
      <c r="M26" s="52">
        <v>52</v>
      </c>
      <c r="N26" s="52">
        <v>48</v>
      </c>
      <c r="O26" s="52">
        <v>33</v>
      </c>
      <c r="P26" s="52">
        <v>0</v>
      </c>
      <c r="Q26" s="52">
        <v>3</v>
      </c>
      <c r="R26" s="52">
        <v>8</v>
      </c>
      <c r="S26" s="52">
        <v>9</v>
      </c>
      <c r="T26" s="52">
        <v>5</v>
      </c>
      <c r="U26" s="52">
        <v>10</v>
      </c>
      <c r="V26" s="52">
        <v>14</v>
      </c>
      <c r="W26" s="52">
        <v>38</v>
      </c>
      <c r="X26" s="52">
        <v>31</v>
      </c>
      <c r="Y26" s="52">
        <v>10</v>
      </c>
      <c r="DA26" s="63" t="s">
        <v>1161</v>
      </c>
    </row>
    <row r="27" spans="1:105" ht="12" customHeight="1" x14ac:dyDescent="0.25">
      <c r="A27" s="97" t="s">
        <v>122</v>
      </c>
      <c r="B27" s="52"/>
      <c r="C27" s="52">
        <v>2091</v>
      </c>
      <c r="D27" s="52">
        <v>2093</v>
      </c>
      <c r="E27" s="52">
        <v>2108</v>
      </c>
      <c r="F27" s="52">
        <v>2146</v>
      </c>
      <c r="G27" s="52">
        <v>2303</v>
      </c>
      <c r="H27" s="52">
        <v>2258</v>
      </c>
      <c r="I27" s="52">
        <v>1270</v>
      </c>
      <c r="J27" s="52">
        <v>1024</v>
      </c>
      <c r="K27" s="52">
        <v>835</v>
      </c>
      <c r="L27" s="52">
        <v>905</v>
      </c>
      <c r="M27" s="52">
        <v>1168</v>
      </c>
      <c r="N27" s="52">
        <v>1013</v>
      </c>
      <c r="O27" s="52">
        <v>1025</v>
      </c>
      <c r="P27" s="52">
        <v>510</v>
      </c>
      <c r="Q27" s="52">
        <v>203</v>
      </c>
      <c r="R27" s="52">
        <v>232</v>
      </c>
      <c r="S27" s="52">
        <v>390</v>
      </c>
      <c r="T27" s="52">
        <v>578</v>
      </c>
      <c r="U27" s="52">
        <v>774</v>
      </c>
      <c r="V27" s="52">
        <v>719</v>
      </c>
      <c r="W27" s="52">
        <v>678</v>
      </c>
      <c r="X27" s="52">
        <v>645</v>
      </c>
      <c r="Y27" s="52">
        <v>2113</v>
      </c>
      <c r="DA27" s="63" t="s">
        <v>1162</v>
      </c>
    </row>
    <row r="28" spans="1:105" ht="12" customHeight="1" x14ac:dyDescent="0.25">
      <c r="A28" s="97" t="s">
        <v>121</v>
      </c>
      <c r="B28" s="52"/>
      <c r="C28" s="52">
        <v>215</v>
      </c>
      <c r="D28" s="52">
        <v>214</v>
      </c>
      <c r="E28" s="52">
        <v>217</v>
      </c>
      <c r="F28" s="52">
        <v>221</v>
      </c>
      <c r="G28" s="52">
        <v>235</v>
      </c>
      <c r="H28" s="52">
        <v>233</v>
      </c>
      <c r="I28" s="52">
        <v>133</v>
      </c>
      <c r="J28" s="52">
        <v>106</v>
      </c>
      <c r="K28" s="52">
        <v>98</v>
      </c>
      <c r="L28" s="52">
        <v>101</v>
      </c>
      <c r="M28" s="52">
        <v>131</v>
      </c>
      <c r="N28" s="52">
        <v>134</v>
      </c>
      <c r="O28" s="52">
        <v>147</v>
      </c>
      <c r="P28" s="52">
        <v>98</v>
      </c>
      <c r="Q28" s="52">
        <v>77</v>
      </c>
      <c r="R28" s="52">
        <v>29</v>
      </c>
      <c r="S28" s="52">
        <v>58</v>
      </c>
      <c r="T28" s="52">
        <v>85</v>
      </c>
      <c r="U28" s="52">
        <v>113</v>
      </c>
      <c r="V28" s="52">
        <v>116</v>
      </c>
      <c r="W28" s="52">
        <v>105</v>
      </c>
      <c r="X28" s="52">
        <v>107</v>
      </c>
      <c r="Y28" s="52">
        <v>278</v>
      </c>
      <c r="DA28" s="63" t="s">
        <v>1163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1164</v>
      </c>
    </row>
    <row r="31" spans="1:105" ht="12" customHeight="1" x14ac:dyDescent="0.25">
      <c r="A31" s="109" t="s">
        <v>120</v>
      </c>
      <c r="B31" s="36"/>
      <c r="C31" s="36">
        <v>58898</v>
      </c>
      <c r="D31" s="36">
        <v>59074</v>
      </c>
      <c r="E31" s="36">
        <v>59473</v>
      </c>
      <c r="F31" s="36">
        <v>60545</v>
      </c>
      <c r="G31" s="36">
        <v>62371</v>
      </c>
      <c r="H31" s="36">
        <v>66046</v>
      </c>
      <c r="I31" s="36">
        <v>36091</v>
      </c>
      <c r="J31" s="36">
        <v>30998</v>
      </c>
      <c r="K31" s="36">
        <v>31845</v>
      </c>
      <c r="L31" s="36">
        <v>31234</v>
      </c>
      <c r="M31" s="36">
        <v>32230</v>
      </c>
      <c r="N31" s="36">
        <v>33649</v>
      </c>
      <c r="O31" s="36">
        <v>29839</v>
      </c>
      <c r="P31" s="36">
        <v>5046</v>
      </c>
      <c r="Q31" s="36">
        <v>8154</v>
      </c>
      <c r="R31" s="36">
        <v>10938</v>
      </c>
      <c r="S31" s="36">
        <v>14864</v>
      </c>
      <c r="T31" s="36">
        <v>18662</v>
      </c>
      <c r="U31" s="36">
        <v>22770</v>
      </c>
      <c r="V31" s="36">
        <v>22061</v>
      </c>
      <c r="W31" s="36">
        <v>17666</v>
      </c>
      <c r="X31" s="36">
        <v>10543</v>
      </c>
      <c r="Y31" s="36">
        <v>9931</v>
      </c>
      <c r="DA31" s="60" t="s">
        <v>1165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1244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210</v>
      </c>
      <c r="B35" s="52"/>
      <c r="C35" s="52">
        <v>4491</v>
      </c>
      <c r="D35" s="52">
        <v>0</v>
      </c>
      <c r="E35" s="52">
        <v>0</v>
      </c>
      <c r="F35" s="52">
        <v>0</v>
      </c>
      <c r="G35" s="52">
        <v>10940</v>
      </c>
      <c r="H35" s="52">
        <v>381</v>
      </c>
      <c r="I35" s="52">
        <v>4943</v>
      </c>
      <c r="J35" s="52">
        <v>342</v>
      </c>
      <c r="K35" s="52">
        <v>5585</v>
      </c>
      <c r="L35" s="52">
        <v>7457</v>
      </c>
      <c r="M35" s="52">
        <v>20045</v>
      </c>
      <c r="N35" s="52">
        <v>28084</v>
      </c>
      <c r="O35" s="52">
        <v>28801</v>
      </c>
      <c r="P35" s="52">
        <v>2290</v>
      </c>
      <c r="Q35" s="52">
        <v>576</v>
      </c>
      <c r="R35" s="52">
        <v>0</v>
      </c>
      <c r="S35" s="52">
        <v>0</v>
      </c>
      <c r="T35" s="52">
        <v>1028</v>
      </c>
      <c r="U35" s="52">
        <v>8154</v>
      </c>
      <c r="V35" s="52">
        <v>10381</v>
      </c>
      <c r="W35" s="52">
        <v>6280</v>
      </c>
      <c r="X35" s="52">
        <v>0</v>
      </c>
      <c r="Y35" s="52">
        <v>0</v>
      </c>
      <c r="DA35" s="63" t="s">
        <v>1245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128</v>
      </c>
      <c r="D37" s="52">
        <v>108</v>
      </c>
      <c r="E37" s="52">
        <v>7</v>
      </c>
      <c r="F37" s="52">
        <v>0</v>
      </c>
      <c r="G37" s="52">
        <v>30</v>
      </c>
      <c r="H37" s="52">
        <v>43</v>
      </c>
      <c r="I37" s="52">
        <v>40</v>
      </c>
      <c r="J37" s="52">
        <v>10</v>
      </c>
      <c r="K37" s="52">
        <v>25</v>
      </c>
      <c r="L37" s="52">
        <v>46</v>
      </c>
      <c r="M37" s="52">
        <v>93</v>
      </c>
      <c r="N37" s="52">
        <v>257</v>
      </c>
      <c r="O37" s="52">
        <v>332</v>
      </c>
      <c r="P37" s="52">
        <v>285</v>
      </c>
      <c r="Q37" s="52">
        <v>130</v>
      </c>
      <c r="R37" s="52">
        <v>18</v>
      </c>
      <c r="S37" s="52">
        <v>4</v>
      </c>
      <c r="T37" s="52">
        <v>3</v>
      </c>
      <c r="U37" s="52">
        <v>45</v>
      </c>
      <c r="V37" s="52">
        <v>161</v>
      </c>
      <c r="W37" s="52">
        <v>140</v>
      </c>
      <c r="X37" s="52">
        <v>137</v>
      </c>
      <c r="Y37" s="52">
        <v>40</v>
      </c>
      <c r="DA37" s="63" t="s">
        <v>1246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138</v>
      </c>
      <c r="B39" s="52"/>
      <c r="C39" s="52">
        <v>4331</v>
      </c>
      <c r="D39" s="52">
        <v>7875</v>
      </c>
      <c r="E39" s="52">
        <v>15314</v>
      </c>
      <c r="F39" s="52">
        <v>28361</v>
      </c>
      <c r="G39" s="52">
        <v>8866</v>
      </c>
      <c r="H39" s="52">
        <v>24580</v>
      </c>
      <c r="I39" s="52">
        <v>20781</v>
      </c>
      <c r="J39" s="52">
        <v>23665</v>
      </c>
      <c r="K39" s="52">
        <v>19649</v>
      </c>
      <c r="L39" s="52">
        <v>17998</v>
      </c>
      <c r="M39" s="52">
        <v>23990</v>
      </c>
      <c r="N39" s="52">
        <v>27377</v>
      </c>
      <c r="O39" s="52">
        <v>28007</v>
      </c>
      <c r="P39" s="52">
        <v>1811</v>
      </c>
      <c r="Q39" s="52">
        <v>2222</v>
      </c>
      <c r="R39" s="52">
        <v>6672</v>
      </c>
      <c r="S39" s="52">
        <v>4156</v>
      </c>
      <c r="T39" s="52">
        <v>2345</v>
      </c>
      <c r="U39" s="52">
        <v>3520</v>
      </c>
      <c r="V39" s="52">
        <v>6440</v>
      </c>
      <c r="W39" s="52">
        <v>16163</v>
      </c>
      <c r="X39" s="52">
        <v>13873</v>
      </c>
      <c r="Y39" s="52">
        <v>5813</v>
      </c>
      <c r="DA39" s="63" t="s">
        <v>1247</v>
      </c>
    </row>
    <row r="40" spans="1:105" ht="12" customHeight="1" x14ac:dyDescent="0.25">
      <c r="A40" s="97" t="s">
        <v>137</v>
      </c>
      <c r="B40" s="52"/>
      <c r="C40" s="52">
        <v>0</v>
      </c>
      <c r="D40" s="52">
        <v>11</v>
      </c>
      <c r="E40" s="52">
        <v>6</v>
      </c>
      <c r="F40" s="52">
        <v>0</v>
      </c>
      <c r="G40" s="52">
        <v>46</v>
      </c>
      <c r="H40" s="52">
        <v>0</v>
      </c>
      <c r="I40" s="52">
        <v>73</v>
      </c>
      <c r="J40" s="52">
        <v>50</v>
      </c>
      <c r="K40" s="52">
        <v>0</v>
      </c>
      <c r="L40" s="52">
        <v>0</v>
      </c>
      <c r="M40" s="52">
        <v>24</v>
      </c>
      <c r="N40" s="52">
        <v>51</v>
      </c>
      <c r="O40" s="52">
        <v>40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22</v>
      </c>
      <c r="W40" s="52">
        <v>0</v>
      </c>
      <c r="X40" s="52">
        <v>0</v>
      </c>
      <c r="Y40" s="52">
        <v>0</v>
      </c>
      <c r="DA40" s="63" t="s">
        <v>1248</v>
      </c>
    </row>
    <row r="41" spans="1:105" ht="12" customHeight="1" x14ac:dyDescent="0.25">
      <c r="A41" s="97" t="s">
        <v>122</v>
      </c>
      <c r="B41" s="52"/>
      <c r="C41" s="52">
        <v>1193</v>
      </c>
      <c r="D41" s="52">
        <v>713</v>
      </c>
      <c r="E41" s="52">
        <v>1027</v>
      </c>
      <c r="F41" s="52">
        <v>956</v>
      </c>
      <c r="G41" s="52">
        <v>2014</v>
      </c>
      <c r="H41" s="52">
        <v>1223</v>
      </c>
      <c r="I41" s="52">
        <v>253</v>
      </c>
      <c r="J41" s="52">
        <v>0</v>
      </c>
      <c r="K41" s="52">
        <v>0</v>
      </c>
      <c r="L41" s="52">
        <v>125</v>
      </c>
      <c r="M41" s="52">
        <v>798</v>
      </c>
      <c r="N41" s="52">
        <v>916</v>
      </c>
      <c r="O41" s="52">
        <v>1132</v>
      </c>
      <c r="P41" s="52">
        <v>518</v>
      </c>
      <c r="Q41" s="52">
        <v>168</v>
      </c>
      <c r="R41" s="52">
        <v>7</v>
      </c>
      <c r="S41" s="52">
        <v>331</v>
      </c>
      <c r="T41" s="52">
        <v>613</v>
      </c>
      <c r="U41" s="52">
        <v>5671</v>
      </c>
      <c r="V41" s="52">
        <v>9000</v>
      </c>
      <c r="W41" s="52">
        <v>16956</v>
      </c>
      <c r="X41" s="52">
        <v>9855</v>
      </c>
      <c r="Y41" s="52">
        <v>0</v>
      </c>
      <c r="DA41" s="63" t="s">
        <v>1249</v>
      </c>
    </row>
    <row r="42" spans="1:105" ht="12" customHeight="1" x14ac:dyDescent="0.25">
      <c r="A42" s="97" t="s">
        <v>121</v>
      </c>
      <c r="B42" s="52"/>
      <c r="C42" s="52">
        <v>120</v>
      </c>
      <c r="D42" s="52">
        <v>97</v>
      </c>
      <c r="E42" s="52">
        <v>96</v>
      </c>
      <c r="F42" s="52">
        <v>84</v>
      </c>
      <c r="G42" s="52">
        <v>236</v>
      </c>
      <c r="H42" s="52">
        <v>139</v>
      </c>
      <c r="I42" s="52">
        <v>190</v>
      </c>
      <c r="J42" s="52">
        <v>0</v>
      </c>
      <c r="K42" s="52">
        <v>0</v>
      </c>
      <c r="L42" s="52">
        <v>19</v>
      </c>
      <c r="M42" s="52">
        <v>100</v>
      </c>
      <c r="N42" s="52">
        <v>136</v>
      </c>
      <c r="O42" s="52">
        <v>177</v>
      </c>
      <c r="P42" s="52">
        <v>104</v>
      </c>
      <c r="Q42" s="52">
        <v>38</v>
      </c>
      <c r="R42" s="52">
        <v>0</v>
      </c>
      <c r="S42" s="52">
        <v>37</v>
      </c>
      <c r="T42" s="52">
        <v>74</v>
      </c>
      <c r="U42" s="52">
        <v>728</v>
      </c>
      <c r="V42" s="52">
        <v>1279</v>
      </c>
      <c r="W42" s="52">
        <v>2740</v>
      </c>
      <c r="X42" s="52">
        <v>1614</v>
      </c>
      <c r="Y42" s="52">
        <v>0</v>
      </c>
      <c r="DA42" s="63" t="s">
        <v>1250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1251</v>
      </c>
    </row>
    <row r="45" spans="1:105" ht="12" customHeight="1" x14ac:dyDescent="0.25">
      <c r="A45" s="109" t="s">
        <v>120</v>
      </c>
      <c r="B45" s="36"/>
      <c r="C45" s="36">
        <v>33940</v>
      </c>
      <c r="D45" s="36">
        <v>21174</v>
      </c>
      <c r="E45" s="36">
        <v>29496</v>
      </c>
      <c r="F45" s="36">
        <v>27020</v>
      </c>
      <c r="G45" s="36">
        <v>56461</v>
      </c>
      <c r="H45" s="36">
        <v>36975</v>
      </c>
      <c r="I45" s="36">
        <v>11566</v>
      </c>
      <c r="J45" s="36">
        <v>1839</v>
      </c>
      <c r="K45" s="36">
        <v>7769</v>
      </c>
      <c r="L45" s="36">
        <v>8814</v>
      </c>
      <c r="M45" s="36">
        <v>22225</v>
      </c>
      <c r="N45" s="36">
        <v>31452</v>
      </c>
      <c r="O45" s="36">
        <v>33940</v>
      </c>
      <c r="P45" s="36">
        <v>5769</v>
      </c>
      <c r="Q45" s="36">
        <v>6575</v>
      </c>
      <c r="R45" s="36">
        <v>4275</v>
      </c>
      <c r="S45" s="36">
        <v>11450</v>
      </c>
      <c r="T45" s="36">
        <v>17706</v>
      </c>
      <c r="U45" s="36">
        <v>26861</v>
      </c>
      <c r="V45" s="36">
        <v>26198</v>
      </c>
      <c r="W45" s="36">
        <v>16028</v>
      </c>
      <c r="X45" s="36">
        <v>1036</v>
      </c>
      <c r="Y45" s="36">
        <v>1241</v>
      </c>
      <c r="DA45" s="60" t="s">
        <v>1252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1331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210</v>
      </c>
      <c r="B49" s="52"/>
      <c r="C49" s="52">
        <v>1394</v>
      </c>
      <c r="D49" s="52">
        <v>0</v>
      </c>
      <c r="E49" s="52">
        <v>0</v>
      </c>
      <c r="F49" s="52">
        <v>0</v>
      </c>
      <c r="G49" s="52">
        <v>3420</v>
      </c>
      <c r="H49" s="52">
        <v>106</v>
      </c>
      <c r="I49" s="52">
        <v>1438</v>
      </c>
      <c r="J49" s="52">
        <v>158</v>
      </c>
      <c r="K49" s="52">
        <v>2375</v>
      </c>
      <c r="L49" s="52">
        <v>1973</v>
      </c>
      <c r="M49" s="52">
        <v>4712</v>
      </c>
      <c r="N49" s="52">
        <v>7078</v>
      </c>
      <c r="O49" s="52">
        <v>10389</v>
      </c>
      <c r="P49" s="52">
        <v>1306</v>
      </c>
      <c r="Q49" s="52">
        <v>289</v>
      </c>
      <c r="R49" s="52">
        <v>0</v>
      </c>
      <c r="S49" s="52">
        <v>0</v>
      </c>
      <c r="T49" s="52">
        <v>425</v>
      </c>
      <c r="U49" s="52">
        <v>3331</v>
      </c>
      <c r="V49" s="52">
        <v>4101</v>
      </c>
      <c r="W49" s="52">
        <v>2336</v>
      </c>
      <c r="X49" s="52">
        <v>0</v>
      </c>
      <c r="Y49" s="52">
        <v>0</v>
      </c>
      <c r="DA49" s="63" t="s">
        <v>1332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4</v>
      </c>
      <c r="D51" s="52">
        <v>0</v>
      </c>
      <c r="E51" s="52">
        <v>0</v>
      </c>
      <c r="F51" s="52">
        <v>0</v>
      </c>
      <c r="G51" s="52">
        <v>27</v>
      </c>
      <c r="H51" s="52">
        <v>1</v>
      </c>
      <c r="I51" s="52">
        <v>13</v>
      </c>
      <c r="J51" s="52">
        <v>0</v>
      </c>
      <c r="K51" s="52">
        <v>14</v>
      </c>
      <c r="L51" s="52">
        <v>28</v>
      </c>
      <c r="M51" s="52">
        <v>54</v>
      </c>
      <c r="N51" s="52">
        <v>121</v>
      </c>
      <c r="O51" s="52">
        <v>97</v>
      </c>
      <c r="P51" s="52">
        <v>23</v>
      </c>
      <c r="Q51" s="52">
        <v>3</v>
      </c>
      <c r="R51" s="52">
        <v>0</v>
      </c>
      <c r="S51" s="52">
        <v>0</v>
      </c>
      <c r="T51" s="52">
        <v>3</v>
      </c>
      <c r="U51" s="52">
        <v>38</v>
      </c>
      <c r="V51" s="52">
        <v>95</v>
      </c>
      <c r="W51" s="52">
        <v>13</v>
      </c>
      <c r="X51" s="52">
        <v>0</v>
      </c>
      <c r="Y51" s="52">
        <v>0</v>
      </c>
      <c r="DA51" s="63" t="s">
        <v>1333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138</v>
      </c>
      <c r="B53" s="52"/>
      <c r="C53" s="52">
        <v>986</v>
      </c>
      <c r="D53" s="52">
        <v>0</v>
      </c>
      <c r="E53" s="52">
        <v>0</v>
      </c>
      <c r="F53" s="52">
        <v>0</v>
      </c>
      <c r="G53" s="52">
        <v>2707</v>
      </c>
      <c r="H53" s="52">
        <v>12</v>
      </c>
      <c r="I53" s="52">
        <v>1326</v>
      </c>
      <c r="J53" s="52">
        <v>158</v>
      </c>
      <c r="K53" s="52">
        <v>2375</v>
      </c>
      <c r="L53" s="52">
        <v>1946</v>
      </c>
      <c r="M53" s="52">
        <v>4496</v>
      </c>
      <c r="N53" s="52">
        <v>6800</v>
      </c>
      <c r="O53" s="52">
        <v>9902</v>
      </c>
      <c r="P53" s="52">
        <v>965</v>
      </c>
      <c r="Q53" s="52">
        <v>206</v>
      </c>
      <c r="R53" s="52">
        <v>0</v>
      </c>
      <c r="S53" s="52">
        <v>0</v>
      </c>
      <c r="T53" s="52">
        <v>188</v>
      </c>
      <c r="U53" s="52">
        <v>754</v>
      </c>
      <c r="V53" s="52">
        <v>617</v>
      </c>
      <c r="W53" s="52">
        <v>504</v>
      </c>
      <c r="X53" s="52">
        <v>0</v>
      </c>
      <c r="Y53" s="52">
        <v>0</v>
      </c>
      <c r="DA53" s="63" t="s">
        <v>1334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14</v>
      </c>
      <c r="H54" s="52">
        <v>0</v>
      </c>
      <c r="I54" s="52">
        <v>5</v>
      </c>
      <c r="J54" s="52">
        <v>0</v>
      </c>
      <c r="K54" s="52">
        <v>0</v>
      </c>
      <c r="L54" s="52">
        <v>0</v>
      </c>
      <c r="M54" s="52">
        <v>5</v>
      </c>
      <c r="N54" s="52">
        <v>13</v>
      </c>
      <c r="O54" s="52">
        <v>14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2</v>
      </c>
      <c r="W54" s="52">
        <v>0</v>
      </c>
      <c r="X54" s="52">
        <v>0</v>
      </c>
      <c r="Y54" s="52">
        <v>0</v>
      </c>
      <c r="DA54" s="63" t="s">
        <v>1335</v>
      </c>
    </row>
    <row r="55" spans="1:105" ht="12" customHeight="1" x14ac:dyDescent="0.25">
      <c r="A55" s="108" t="s">
        <v>122</v>
      </c>
      <c r="B55" s="52"/>
      <c r="C55" s="52">
        <v>371</v>
      </c>
      <c r="D55" s="52">
        <v>0</v>
      </c>
      <c r="E55" s="52">
        <v>0</v>
      </c>
      <c r="F55" s="52">
        <v>0</v>
      </c>
      <c r="G55" s="52">
        <v>625</v>
      </c>
      <c r="H55" s="52">
        <v>84</v>
      </c>
      <c r="I55" s="52">
        <v>61</v>
      </c>
      <c r="J55" s="52">
        <v>0</v>
      </c>
      <c r="K55" s="52">
        <v>0</v>
      </c>
      <c r="L55" s="52">
        <v>23</v>
      </c>
      <c r="M55" s="52">
        <v>187</v>
      </c>
      <c r="N55" s="52">
        <v>231</v>
      </c>
      <c r="O55" s="52">
        <v>409</v>
      </c>
      <c r="P55" s="52">
        <v>283</v>
      </c>
      <c r="Q55" s="52">
        <v>68</v>
      </c>
      <c r="R55" s="52">
        <v>0</v>
      </c>
      <c r="S55" s="52">
        <v>0</v>
      </c>
      <c r="T55" s="52">
        <v>211</v>
      </c>
      <c r="U55" s="52">
        <v>2283</v>
      </c>
      <c r="V55" s="52">
        <v>3047</v>
      </c>
      <c r="W55" s="52">
        <v>1577</v>
      </c>
      <c r="X55" s="52">
        <v>0</v>
      </c>
      <c r="Y55" s="52">
        <v>0</v>
      </c>
      <c r="DA55" s="63" t="s">
        <v>1336</v>
      </c>
    </row>
    <row r="56" spans="1:105" ht="12" customHeight="1" x14ac:dyDescent="0.25">
      <c r="A56" s="108" t="s">
        <v>121</v>
      </c>
      <c r="B56" s="52"/>
      <c r="C56" s="52">
        <v>37</v>
      </c>
      <c r="D56" s="52">
        <v>0</v>
      </c>
      <c r="E56" s="52">
        <v>0</v>
      </c>
      <c r="F56" s="52">
        <v>0</v>
      </c>
      <c r="G56" s="52">
        <v>74</v>
      </c>
      <c r="H56" s="52">
        <v>10</v>
      </c>
      <c r="I56" s="52">
        <v>46</v>
      </c>
      <c r="J56" s="52">
        <v>0</v>
      </c>
      <c r="K56" s="52">
        <v>0</v>
      </c>
      <c r="L56" s="52">
        <v>4</v>
      </c>
      <c r="M56" s="52">
        <v>24</v>
      </c>
      <c r="N56" s="52">
        <v>34</v>
      </c>
      <c r="O56" s="52">
        <v>64</v>
      </c>
      <c r="P56" s="52">
        <v>58</v>
      </c>
      <c r="Q56" s="52">
        <v>15</v>
      </c>
      <c r="R56" s="52">
        <v>0</v>
      </c>
      <c r="S56" s="52">
        <v>0</v>
      </c>
      <c r="T56" s="52">
        <v>26</v>
      </c>
      <c r="U56" s="52">
        <v>294</v>
      </c>
      <c r="V56" s="52">
        <v>435</v>
      </c>
      <c r="W56" s="52">
        <v>255</v>
      </c>
      <c r="X56" s="52">
        <v>0</v>
      </c>
      <c r="Y56" s="52">
        <v>0</v>
      </c>
      <c r="DA56" s="63" t="s">
        <v>1337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1338</v>
      </c>
    </row>
    <row r="59" spans="1:105" ht="12" customHeight="1" x14ac:dyDescent="0.25">
      <c r="A59" s="115" t="s">
        <v>120</v>
      </c>
      <c r="B59" s="36"/>
      <c r="C59" s="36">
        <v>1394</v>
      </c>
      <c r="D59" s="36">
        <v>0</v>
      </c>
      <c r="E59" s="36">
        <v>0</v>
      </c>
      <c r="F59" s="36">
        <v>0</v>
      </c>
      <c r="G59" s="36">
        <v>3420</v>
      </c>
      <c r="H59" s="36">
        <v>106</v>
      </c>
      <c r="I59" s="36">
        <v>1438</v>
      </c>
      <c r="J59" s="36">
        <v>158</v>
      </c>
      <c r="K59" s="36">
        <v>2375</v>
      </c>
      <c r="L59" s="36">
        <v>1973</v>
      </c>
      <c r="M59" s="36">
        <v>4712</v>
      </c>
      <c r="N59" s="36">
        <v>7078</v>
      </c>
      <c r="O59" s="36">
        <v>10389</v>
      </c>
      <c r="P59" s="36">
        <v>1306</v>
      </c>
      <c r="Q59" s="36">
        <v>289</v>
      </c>
      <c r="R59" s="36">
        <v>0</v>
      </c>
      <c r="S59" s="36">
        <v>0</v>
      </c>
      <c r="T59" s="36">
        <v>425</v>
      </c>
      <c r="U59" s="36">
        <v>3331</v>
      </c>
      <c r="V59" s="36">
        <v>4101</v>
      </c>
      <c r="W59" s="36">
        <v>2336</v>
      </c>
      <c r="X59" s="36">
        <v>0</v>
      </c>
      <c r="Y59" s="36">
        <v>0</v>
      </c>
      <c r="DA59" s="60" t="s">
        <v>1339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1418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210</v>
      </c>
      <c r="B63" s="52"/>
      <c r="C63" s="52">
        <v>3097</v>
      </c>
      <c r="D63" s="52">
        <v>0</v>
      </c>
      <c r="E63" s="52">
        <v>0</v>
      </c>
      <c r="F63" s="52">
        <v>0</v>
      </c>
      <c r="G63" s="52">
        <v>7520</v>
      </c>
      <c r="H63" s="52">
        <v>275</v>
      </c>
      <c r="I63" s="52">
        <v>3505</v>
      </c>
      <c r="J63" s="52">
        <v>184</v>
      </c>
      <c r="K63" s="52">
        <v>3210</v>
      </c>
      <c r="L63" s="52">
        <v>5484</v>
      </c>
      <c r="M63" s="52">
        <v>15333</v>
      </c>
      <c r="N63" s="52">
        <v>21006</v>
      </c>
      <c r="O63" s="52">
        <v>18412</v>
      </c>
      <c r="P63" s="52">
        <v>984</v>
      </c>
      <c r="Q63" s="52">
        <v>287</v>
      </c>
      <c r="R63" s="52">
        <v>0</v>
      </c>
      <c r="S63" s="52">
        <v>0</v>
      </c>
      <c r="T63" s="52">
        <v>603</v>
      </c>
      <c r="U63" s="52">
        <v>4823</v>
      </c>
      <c r="V63" s="52">
        <v>6280</v>
      </c>
      <c r="W63" s="52">
        <v>3944</v>
      </c>
      <c r="X63" s="52">
        <v>0</v>
      </c>
      <c r="Y63" s="52">
        <v>0</v>
      </c>
      <c r="DA63" s="63" t="s">
        <v>1419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124</v>
      </c>
      <c r="D65" s="52">
        <v>108</v>
      </c>
      <c r="E65" s="52">
        <v>7</v>
      </c>
      <c r="F65" s="52">
        <v>0</v>
      </c>
      <c r="G65" s="52">
        <v>3</v>
      </c>
      <c r="H65" s="52">
        <v>42</v>
      </c>
      <c r="I65" s="52">
        <v>27</v>
      </c>
      <c r="J65" s="52">
        <v>10</v>
      </c>
      <c r="K65" s="52">
        <v>11</v>
      </c>
      <c r="L65" s="52">
        <v>18</v>
      </c>
      <c r="M65" s="52">
        <v>39</v>
      </c>
      <c r="N65" s="52">
        <v>136</v>
      </c>
      <c r="O65" s="52">
        <v>235</v>
      </c>
      <c r="P65" s="52">
        <v>262</v>
      </c>
      <c r="Q65" s="52">
        <v>127</v>
      </c>
      <c r="R65" s="52">
        <v>18</v>
      </c>
      <c r="S65" s="52">
        <v>4</v>
      </c>
      <c r="T65" s="52">
        <v>0</v>
      </c>
      <c r="U65" s="52">
        <v>7</v>
      </c>
      <c r="V65" s="52">
        <v>66</v>
      </c>
      <c r="W65" s="52">
        <v>127</v>
      </c>
      <c r="X65" s="52">
        <v>137</v>
      </c>
      <c r="Y65" s="52">
        <v>40</v>
      </c>
      <c r="DA65" s="63" t="s">
        <v>1420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3345</v>
      </c>
      <c r="D67" s="52">
        <f t="shared" si="0"/>
        <v>7875</v>
      </c>
      <c r="E67" s="52">
        <f t="shared" si="0"/>
        <v>15314</v>
      </c>
      <c r="F67" s="52">
        <f t="shared" si="0"/>
        <v>28361</v>
      </c>
      <c r="G67" s="52">
        <f t="shared" si="0"/>
        <v>6159</v>
      </c>
      <c r="H67" s="52">
        <f t="shared" si="0"/>
        <v>24568</v>
      </c>
      <c r="I67" s="52">
        <f t="shared" si="0"/>
        <v>19455</v>
      </c>
      <c r="J67" s="52">
        <f t="shared" si="0"/>
        <v>23507</v>
      </c>
      <c r="K67" s="52">
        <f t="shared" si="0"/>
        <v>17274</v>
      </c>
      <c r="L67" s="52">
        <f t="shared" si="0"/>
        <v>16052</v>
      </c>
      <c r="M67" s="52">
        <f t="shared" si="0"/>
        <v>19494</v>
      </c>
      <c r="N67" s="52">
        <f t="shared" si="0"/>
        <v>20577</v>
      </c>
      <c r="O67" s="52">
        <f t="shared" si="0"/>
        <v>18105</v>
      </c>
      <c r="P67" s="52">
        <f t="shared" si="0"/>
        <v>846</v>
      </c>
      <c r="Q67" s="52">
        <f t="shared" si="0"/>
        <v>2016</v>
      </c>
      <c r="R67" s="52">
        <f t="shared" ref="R67:V67" si="1">R39-R53</f>
        <v>6672</v>
      </c>
      <c r="S67" s="52">
        <f t="shared" si="1"/>
        <v>4156</v>
      </c>
      <c r="T67" s="52">
        <f t="shared" si="1"/>
        <v>2157</v>
      </c>
      <c r="U67" s="52">
        <f t="shared" si="1"/>
        <v>2766</v>
      </c>
      <c r="V67" s="52">
        <f t="shared" si="1"/>
        <v>5823</v>
      </c>
      <c r="W67" s="52">
        <f t="shared" ref="W67:Y67" si="2">W39-W53</f>
        <v>15659</v>
      </c>
      <c r="X67" s="52">
        <f t="shared" si="2"/>
        <v>13873</v>
      </c>
      <c r="Y67" s="52">
        <f t="shared" si="2"/>
        <v>5813</v>
      </c>
      <c r="DA67" s="63" t="s">
        <v>1421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0</v>
      </c>
      <c r="D68" s="52">
        <f t="shared" si="3"/>
        <v>11</v>
      </c>
      <c r="E68" s="52">
        <f t="shared" si="3"/>
        <v>6</v>
      </c>
      <c r="F68" s="52">
        <f t="shared" si="3"/>
        <v>0</v>
      </c>
      <c r="G68" s="52">
        <f t="shared" si="3"/>
        <v>32</v>
      </c>
      <c r="H68" s="52">
        <f t="shared" si="3"/>
        <v>0</v>
      </c>
      <c r="I68" s="52">
        <f t="shared" si="3"/>
        <v>68</v>
      </c>
      <c r="J68" s="52">
        <f t="shared" si="3"/>
        <v>50</v>
      </c>
      <c r="K68" s="52">
        <f t="shared" si="3"/>
        <v>0</v>
      </c>
      <c r="L68" s="52">
        <f t="shared" si="3"/>
        <v>0</v>
      </c>
      <c r="M68" s="52">
        <f t="shared" si="3"/>
        <v>19</v>
      </c>
      <c r="N68" s="52">
        <f t="shared" si="3"/>
        <v>38</v>
      </c>
      <c r="O68" s="52">
        <f t="shared" si="3"/>
        <v>26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20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1422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822</v>
      </c>
      <c r="D69" s="52">
        <f t="shared" si="6"/>
        <v>713</v>
      </c>
      <c r="E69" s="52">
        <f t="shared" si="6"/>
        <v>1027</v>
      </c>
      <c r="F69" s="52">
        <f t="shared" si="6"/>
        <v>956</v>
      </c>
      <c r="G69" s="52">
        <f t="shared" si="6"/>
        <v>1389</v>
      </c>
      <c r="H69" s="52">
        <f t="shared" si="6"/>
        <v>1139</v>
      </c>
      <c r="I69" s="52">
        <f t="shared" si="6"/>
        <v>192</v>
      </c>
      <c r="J69" s="52">
        <f t="shared" si="6"/>
        <v>0</v>
      </c>
      <c r="K69" s="52">
        <f t="shared" si="6"/>
        <v>0</v>
      </c>
      <c r="L69" s="52">
        <f t="shared" si="6"/>
        <v>102</v>
      </c>
      <c r="M69" s="52">
        <f t="shared" si="6"/>
        <v>611</v>
      </c>
      <c r="N69" s="52">
        <f t="shared" si="6"/>
        <v>685</v>
      </c>
      <c r="O69" s="52">
        <f t="shared" si="6"/>
        <v>723</v>
      </c>
      <c r="P69" s="52">
        <f t="shared" si="6"/>
        <v>235</v>
      </c>
      <c r="Q69" s="52">
        <f t="shared" si="6"/>
        <v>100</v>
      </c>
      <c r="R69" s="52">
        <f t="shared" ref="R69:V69" si="7">R41-R55</f>
        <v>7</v>
      </c>
      <c r="S69" s="52">
        <f t="shared" si="7"/>
        <v>331</v>
      </c>
      <c r="T69" s="52">
        <f t="shared" si="7"/>
        <v>402</v>
      </c>
      <c r="U69" s="52">
        <f t="shared" si="7"/>
        <v>3388</v>
      </c>
      <c r="V69" s="52">
        <f t="shared" si="7"/>
        <v>5953</v>
      </c>
      <c r="W69" s="52">
        <f t="shared" ref="W69:Y69" si="8">W41-W55</f>
        <v>15379</v>
      </c>
      <c r="X69" s="52">
        <f t="shared" si="8"/>
        <v>9855</v>
      </c>
      <c r="Y69" s="52">
        <f t="shared" si="8"/>
        <v>0</v>
      </c>
      <c r="DA69" s="63" t="s">
        <v>1423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83</v>
      </c>
      <c r="D70" s="52">
        <f t="shared" si="9"/>
        <v>97</v>
      </c>
      <c r="E70" s="52">
        <f t="shared" si="9"/>
        <v>96</v>
      </c>
      <c r="F70" s="52">
        <f t="shared" si="9"/>
        <v>84</v>
      </c>
      <c r="G70" s="52">
        <f t="shared" si="9"/>
        <v>162</v>
      </c>
      <c r="H70" s="52">
        <f t="shared" si="9"/>
        <v>129</v>
      </c>
      <c r="I70" s="52">
        <f t="shared" si="9"/>
        <v>144</v>
      </c>
      <c r="J70" s="52">
        <f t="shared" si="9"/>
        <v>0</v>
      </c>
      <c r="K70" s="52">
        <f t="shared" si="9"/>
        <v>0</v>
      </c>
      <c r="L70" s="52">
        <f t="shared" si="9"/>
        <v>15</v>
      </c>
      <c r="M70" s="52">
        <f t="shared" si="9"/>
        <v>76</v>
      </c>
      <c r="N70" s="52">
        <f t="shared" si="9"/>
        <v>102</v>
      </c>
      <c r="O70" s="52">
        <f t="shared" si="9"/>
        <v>113</v>
      </c>
      <c r="P70" s="52">
        <f t="shared" si="9"/>
        <v>46</v>
      </c>
      <c r="Q70" s="52">
        <f t="shared" si="9"/>
        <v>23</v>
      </c>
      <c r="R70" s="52">
        <f t="shared" ref="R70:V70" si="10">R42-R56</f>
        <v>0</v>
      </c>
      <c r="S70" s="52">
        <f t="shared" si="10"/>
        <v>37</v>
      </c>
      <c r="T70" s="52">
        <f t="shared" si="10"/>
        <v>48</v>
      </c>
      <c r="U70" s="52">
        <f t="shared" si="10"/>
        <v>434</v>
      </c>
      <c r="V70" s="52">
        <f t="shared" si="10"/>
        <v>844</v>
      </c>
      <c r="W70" s="52">
        <f t="shared" ref="W70:Y70" si="11">W42-W56</f>
        <v>2485</v>
      </c>
      <c r="X70" s="52">
        <f t="shared" si="11"/>
        <v>1614</v>
      </c>
      <c r="Y70" s="52">
        <f t="shared" si="11"/>
        <v>0</v>
      </c>
      <c r="DA70" s="63" t="s">
        <v>1424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1425</v>
      </c>
    </row>
    <row r="73" spans="1:105" ht="12" customHeight="1" x14ac:dyDescent="0.25">
      <c r="A73" s="115" t="s">
        <v>120</v>
      </c>
      <c r="B73" s="36"/>
      <c r="C73" s="36">
        <v>32546</v>
      </c>
      <c r="D73" s="36">
        <v>21174</v>
      </c>
      <c r="E73" s="36">
        <v>29496</v>
      </c>
      <c r="F73" s="36">
        <v>27020</v>
      </c>
      <c r="G73" s="36">
        <v>53041</v>
      </c>
      <c r="H73" s="36">
        <v>36869</v>
      </c>
      <c r="I73" s="36">
        <v>10128</v>
      </c>
      <c r="J73" s="36">
        <v>1681</v>
      </c>
      <c r="K73" s="36">
        <v>5394</v>
      </c>
      <c r="L73" s="36">
        <v>6841</v>
      </c>
      <c r="M73" s="36">
        <v>17513</v>
      </c>
      <c r="N73" s="36">
        <v>24374</v>
      </c>
      <c r="O73" s="36">
        <v>23551</v>
      </c>
      <c r="P73" s="36">
        <v>4463</v>
      </c>
      <c r="Q73" s="36">
        <v>6286</v>
      </c>
      <c r="R73" s="36">
        <v>4275</v>
      </c>
      <c r="S73" s="36">
        <v>11450</v>
      </c>
      <c r="T73" s="36">
        <v>17281</v>
      </c>
      <c r="U73" s="36">
        <v>23530</v>
      </c>
      <c r="V73" s="36">
        <v>22097</v>
      </c>
      <c r="W73" s="36">
        <v>13692</v>
      </c>
      <c r="X73" s="36">
        <v>1036</v>
      </c>
      <c r="Y73" s="36">
        <v>1241</v>
      </c>
      <c r="DA73" s="60" t="s">
        <v>1426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1505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X78" s="128">
        <f>RES_hhdet_numvin!X44</f>
        <v>0</v>
      </c>
      <c r="Y78" s="128">
        <f>RES_hhdet_numvin!Y44</f>
        <v>0</v>
      </c>
      <c r="DA78" s="133"/>
    </row>
    <row r="79" spans="1:105" ht="12" customHeight="1" x14ac:dyDescent="0.25">
      <c r="A79" s="97" t="s">
        <v>210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0</v>
      </c>
      <c r="I79" s="52">
        <f>RES_hhdet_numvin!I45</f>
        <v>0</v>
      </c>
      <c r="J79" s="52">
        <f>RES_hhdet_numvin!J45</f>
        <v>59</v>
      </c>
      <c r="K79" s="52">
        <f>RES_hhdet_numvin!K45</f>
        <v>1815</v>
      </c>
      <c r="L79" s="52">
        <f>RES_hhdet_numvin!L45</f>
        <v>3400</v>
      </c>
      <c r="M79" s="52">
        <f>RES_hhdet_numvin!M45</f>
        <v>11393</v>
      </c>
      <c r="N79" s="52">
        <f>RES_hhdet_numvin!N45</f>
        <v>18636</v>
      </c>
      <c r="O79" s="52">
        <f>RES_hhdet_numvin!O45</f>
        <v>21405</v>
      </c>
      <c r="P79" s="52">
        <f>RES_hhdet_numvin!P45</f>
        <v>1851</v>
      </c>
      <c r="Q79" s="52">
        <f>RES_hhdet_numvin!Q45</f>
        <v>499</v>
      </c>
      <c r="R79" s="52">
        <f>RES_hhdet_numvin!R45</f>
        <v>0</v>
      </c>
      <c r="S79" s="52">
        <f>RES_hhdet_numvin!S45</f>
        <v>0</v>
      </c>
      <c r="T79" s="52">
        <f>RES_hhdet_numvin!T45</f>
        <v>972</v>
      </c>
      <c r="U79" s="52">
        <f>RES_hhdet_numvin!U45</f>
        <v>7791</v>
      </c>
      <c r="V79" s="52">
        <f>RES_hhdet_numvin!V45</f>
        <v>9966</v>
      </c>
      <c r="W79" s="52">
        <f>RES_hhdet_numvin!W45</f>
        <v>6040</v>
      </c>
      <c r="X79" s="52">
        <f>RES_hhdet_numvin!X45</f>
        <v>0</v>
      </c>
      <c r="Y79" s="52">
        <f>RES_hhdet_numvin!Y45</f>
        <v>0</v>
      </c>
      <c r="DA79" s="63" t="s">
        <v>1506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X80" s="138">
        <f>RES_hhdet_numvin!X46</f>
        <v>0</v>
      </c>
      <c r="Y80" s="138">
        <f>RES_hhdet_numvin!Y46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X81" s="150">
        <f>RES_hhdet_numvin!X47</f>
        <v>0</v>
      </c>
      <c r="Y81" s="150">
        <f>RES_hhdet_numvin!Y47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0</v>
      </c>
      <c r="Q82" s="138">
        <f>RES_hhdet_numvin!Q48</f>
        <v>0</v>
      </c>
      <c r="R82" s="138">
        <f>RES_hhdet_numvin!R48</f>
        <v>6</v>
      </c>
      <c r="S82" s="138">
        <f>RES_hhdet_numvin!S48</f>
        <v>2</v>
      </c>
      <c r="T82" s="138">
        <f>RES_hhdet_numvin!T48</f>
        <v>2</v>
      </c>
      <c r="U82" s="138">
        <f>RES_hhdet_numvin!U48</f>
        <v>39</v>
      </c>
      <c r="V82" s="138">
        <f>RES_hhdet_numvin!V48</f>
        <v>153</v>
      </c>
      <c r="W82" s="138">
        <f>RES_hhdet_numvin!W48</f>
        <v>138</v>
      </c>
      <c r="X82" s="138">
        <f>RES_hhdet_numvin!X48</f>
        <v>137</v>
      </c>
      <c r="Y82" s="138">
        <f>RES_hhdet_numvin!Y48</f>
        <v>40</v>
      </c>
      <c r="DA82" s="63" t="s">
        <v>1507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X83" s="150">
        <f>RES_hhdet_numvin!X49</f>
        <v>0</v>
      </c>
      <c r="Y83" s="150">
        <f>RES_hhdet_numvin!Y49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7</v>
      </c>
      <c r="K84" s="138">
        <f>RES_hhdet_numvin!K50</f>
        <v>350</v>
      </c>
      <c r="L84" s="138">
        <f>RES_hhdet_numvin!L50</f>
        <v>923</v>
      </c>
      <c r="M84" s="138">
        <f>RES_hhdet_numvin!M50</f>
        <v>2832</v>
      </c>
      <c r="N84" s="138">
        <f>RES_hhdet_numvin!N50</f>
        <v>3666</v>
      </c>
      <c r="O84" s="138">
        <f>RES_hhdet_numvin!O50</f>
        <v>3751</v>
      </c>
      <c r="P84" s="138">
        <f>RES_hhdet_numvin!P50</f>
        <v>244</v>
      </c>
      <c r="Q84" s="138">
        <f>RES_hhdet_numvin!Q50</f>
        <v>343</v>
      </c>
      <c r="R84" s="138">
        <f>RES_hhdet_numvin!R50</f>
        <v>1061</v>
      </c>
      <c r="S84" s="138">
        <f>RES_hhdet_numvin!S50</f>
        <v>719</v>
      </c>
      <c r="T84" s="138">
        <f>RES_hhdet_numvin!T50</f>
        <v>433</v>
      </c>
      <c r="U84" s="138">
        <f>RES_hhdet_numvin!U50</f>
        <v>657</v>
      </c>
      <c r="V84" s="138">
        <f>RES_hhdet_numvin!V50</f>
        <v>1334</v>
      </c>
      <c r="W84" s="138">
        <f>RES_hhdet_numvin!W50</f>
        <v>5544</v>
      </c>
      <c r="X84" s="138">
        <f>RES_hhdet_numvin!X50</f>
        <v>10194</v>
      </c>
      <c r="Y84" s="138">
        <f>RES_hhdet_numvin!Y50</f>
        <v>5813</v>
      </c>
      <c r="DA84" s="63" t="s">
        <v>1508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0</v>
      </c>
      <c r="K85" s="138">
        <f>RES_hhdet_numvin!K51</f>
        <v>0</v>
      </c>
      <c r="L85" s="138">
        <f>RES_hhdet_numvin!L51</f>
        <v>0</v>
      </c>
      <c r="M85" s="138">
        <f>RES_hhdet_numvin!M51</f>
        <v>8</v>
      </c>
      <c r="N85" s="138">
        <f>RES_hhdet_numvin!N51</f>
        <v>20</v>
      </c>
      <c r="O85" s="138">
        <f>RES_hhdet_numvin!O51</f>
        <v>18</v>
      </c>
      <c r="P85" s="138">
        <f>RES_hhdet_numvin!P51</f>
        <v>0</v>
      </c>
      <c r="Q85" s="138">
        <f>RES_hhdet_numvin!Q51</f>
        <v>0</v>
      </c>
      <c r="R85" s="138">
        <f>RES_hhdet_numvin!R51</f>
        <v>0</v>
      </c>
      <c r="S85" s="138">
        <f>RES_hhdet_numvin!S51</f>
        <v>0</v>
      </c>
      <c r="T85" s="138">
        <f>RES_hhdet_numvin!T51</f>
        <v>0</v>
      </c>
      <c r="U85" s="138">
        <f>RES_hhdet_numvin!U51</f>
        <v>0</v>
      </c>
      <c r="V85" s="138">
        <f>RES_hhdet_numvin!V51</f>
        <v>11</v>
      </c>
      <c r="W85" s="138">
        <f>RES_hhdet_numvin!W51</f>
        <v>0</v>
      </c>
      <c r="X85" s="138">
        <f>RES_hhdet_numvin!X51</f>
        <v>0</v>
      </c>
      <c r="Y85" s="138">
        <f>RES_hhdet_numvin!Y51</f>
        <v>0</v>
      </c>
      <c r="DA85" s="63" t="s">
        <v>1509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X86" s="138">
        <f>RES_hhdet_numvin!X52</f>
        <v>0</v>
      </c>
      <c r="Y86" s="138">
        <f>RES_hhdet_numvin!Y52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X87" s="138">
        <f>RES_hhdet_numvin!X53</f>
        <v>0</v>
      </c>
      <c r="Y87" s="138">
        <f>RES_hhdet_numvin!Y53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0</v>
      </c>
      <c r="Q88" s="138">
        <f>RES_hhdet_numvin!Q54</f>
        <v>0</v>
      </c>
      <c r="R88" s="138">
        <f>RES_hhdet_numvin!R54</f>
        <v>0</v>
      </c>
      <c r="S88" s="138">
        <f>RES_hhdet_numvin!S54</f>
        <v>0</v>
      </c>
      <c r="T88" s="138">
        <f>RES_hhdet_numvin!T54</f>
        <v>0</v>
      </c>
      <c r="U88" s="138">
        <f>RES_hhdet_numvin!U54</f>
        <v>4892</v>
      </c>
      <c r="V88" s="138">
        <f>RES_hhdet_numvin!V54</f>
        <v>8524</v>
      </c>
      <c r="W88" s="138">
        <f>RES_hhdet_numvin!W54</f>
        <v>16577</v>
      </c>
      <c r="X88" s="138">
        <f>RES_hhdet_numvin!X54</f>
        <v>9775</v>
      </c>
      <c r="Y88" s="138">
        <f>RES_hhdet_numvin!Y54</f>
        <v>0</v>
      </c>
      <c r="DA88" s="63" t="s">
        <v>1510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0</v>
      </c>
      <c r="R89" s="138">
        <f>RES_hhdet_numvin!R55</f>
        <v>0</v>
      </c>
      <c r="S89" s="138">
        <f>RES_hhdet_numvin!S55</f>
        <v>0</v>
      </c>
      <c r="T89" s="138">
        <f>RES_hhdet_numvin!T55</f>
        <v>0</v>
      </c>
      <c r="U89" s="138">
        <f>RES_hhdet_numvin!U55</f>
        <v>632</v>
      </c>
      <c r="V89" s="138">
        <f>RES_hhdet_numvin!V55</f>
        <v>1212</v>
      </c>
      <c r="W89" s="138">
        <f>RES_hhdet_numvin!W55</f>
        <v>2684</v>
      </c>
      <c r="X89" s="138">
        <f>RES_hhdet_numvin!X55</f>
        <v>1603</v>
      </c>
      <c r="Y89" s="138">
        <f>RES_hhdet_numvin!Y55</f>
        <v>0</v>
      </c>
      <c r="DA89" s="63" t="s">
        <v>1511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X90" s="138">
        <f>RES_hhdet_numvin!X56</f>
        <v>0</v>
      </c>
      <c r="Y90" s="138">
        <f>RES_hhdet_numvin!Y56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X91" s="148">
        <f>RES_hhdet_numvin!X57</f>
        <v>0</v>
      </c>
      <c r="Y91" s="148">
        <f>RES_hhdet_numvin!Y57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X92" s="150">
        <f>RES_hhdet_numvin!X58</f>
        <v>0</v>
      </c>
      <c r="Y92" s="150">
        <f>RES_hhdet_numvin!Y58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0</v>
      </c>
      <c r="Q93" s="138">
        <f>RES_hhdet_numvin!Q59</f>
        <v>0</v>
      </c>
      <c r="R93" s="138">
        <f>RES_hhdet_numvin!R59</f>
        <v>0</v>
      </c>
      <c r="S93" s="138">
        <f>RES_hhdet_numvin!S59</f>
        <v>0</v>
      </c>
      <c r="T93" s="138">
        <f>RES_hhdet_numvin!T59</f>
        <v>0</v>
      </c>
      <c r="U93" s="138">
        <f>RES_hhdet_numvin!U59</f>
        <v>0</v>
      </c>
      <c r="V93" s="138">
        <f>RES_hhdet_numvin!V59</f>
        <v>0</v>
      </c>
      <c r="W93" s="138">
        <f>RES_hhdet_numvin!W59</f>
        <v>0</v>
      </c>
      <c r="X93" s="138">
        <f>RES_hhdet_numvin!X59</f>
        <v>0</v>
      </c>
      <c r="Y93" s="138">
        <f>RES_hhdet_numvin!Y59</f>
        <v>0</v>
      </c>
      <c r="DA93" s="63" t="s">
        <v>1512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0</v>
      </c>
      <c r="Q94" s="39">
        <f>RES_hhdet_numvin!Q60</f>
        <v>0</v>
      </c>
      <c r="R94" s="39">
        <f>RES_hhdet_numvin!R60</f>
        <v>1385</v>
      </c>
      <c r="S94" s="39">
        <f>RES_hhdet_numvin!S60</f>
        <v>6456</v>
      </c>
      <c r="T94" s="39">
        <f>RES_hhdet_numvin!T60</f>
        <v>12666</v>
      </c>
      <c r="U94" s="39">
        <f>RES_hhdet_numvin!U60</f>
        <v>22621</v>
      </c>
      <c r="V94" s="39">
        <f>RES_hhdet_numvin!V60</f>
        <v>23663</v>
      </c>
      <c r="W94" s="39">
        <f>RES_hhdet_numvin!W60</f>
        <v>14781</v>
      </c>
      <c r="X94" s="39">
        <f>RES_hhdet_numvin!X60</f>
        <v>1014</v>
      </c>
      <c r="Y94" s="39">
        <f>RES_hhdet_numvin!Y60</f>
        <v>1241</v>
      </c>
      <c r="DA94" s="60" t="s">
        <v>1513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900.17681917901302</v>
      </c>
      <c r="C98" s="117">
        <f t="shared" si="12"/>
        <v>856.60324421026849</v>
      </c>
      <c r="D98" s="117">
        <f t="shared" si="12"/>
        <v>762.7229333925452</v>
      </c>
      <c r="E98" s="117">
        <f t="shared" si="12"/>
        <v>722.08795751418484</v>
      </c>
      <c r="F98" s="117">
        <f t="shared" si="12"/>
        <v>512.25937461799901</v>
      </c>
      <c r="G98" s="117">
        <f t="shared" si="12"/>
        <v>761.73291221828299</v>
      </c>
      <c r="H98" s="117">
        <f t="shared" si="12"/>
        <v>568.05233721229627</v>
      </c>
      <c r="I98" s="117">
        <f t="shared" si="12"/>
        <v>473.6069902480092</v>
      </c>
      <c r="J98" s="117">
        <f t="shared" si="12"/>
        <v>408.72458666529519</v>
      </c>
      <c r="K98" s="117">
        <f t="shared" si="12"/>
        <v>360.93301246964364</v>
      </c>
      <c r="L98" s="117">
        <f t="shared" si="12"/>
        <v>318.53538647401808</v>
      </c>
      <c r="M98" s="117">
        <f t="shared" si="12"/>
        <v>272.07746740516353</v>
      </c>
      <c r="N98" s="117">
        <f t="shared" si="12"/>
        <v>268.85522488687616</v>
      </c>
      <c r="O98" s="117">
        <f t="shared" si="12"/>
        <v>261.87364693113375</v>
      </c>
      <c r="P98" s="117">
        <f t="shared" si="12"/>
        <v>242.09531000659069</v>
      </c>
      <c r="Q98" s="117">
        <f t="shared" si="12"/>
        <v>247.22446777027494</v>
      </c>
      <c r="R98" s="117">
        <f t="shared" ref="R98:V98" si="13">R99+R102+R104+R113</f>
        <v>222.49225535691505</v>
      </c>
      <c r="S98" s="117">
        <f t="shared" si="13"/>
        <v>222.19492990324758</v>
      </c>
      <c r="T98" s="117">
        <f t="shared" si="13"/>
        <v>204.54369912936579</v>
      </c>
      <c r="U98" s="117">
        <f t="shared" si="13"/>
        <v>207.20003876995818</v>
      </c>
      <c r="V98" s="117">
        <f t="shared" si="13"/>
        <v>229.36266367193355</v>
      </c>
      <c r="W98" s="117">
        <f t="shared" ref="W98:Y98" si="14">W99+W102+W104+W113</f>
        <v>238.84091360844639</v>
      </c>
      <c r="X98" s="117">
        <f t="shared" si="14"/>
        <v>174.27932973465289</v>
      </c>
      <c r="Y98" s="117">
        <f t="shared" si="14"/>
        <v>157.12183593238592</v>
      </c>
      <c r="DA98" s="129" t="s">
        <v>1610</v>
      </c>
    </row>
    <row r="99" spans="1:105" ht="12" customHeight="1" x14ac:dyDescent="0.25">
      <c r="A99" s="121" t="s">
        <v>57</v>
      </c>
      <c r="B99" s="122">
        <f t="shared" ref="B99:Q99" si="15">SUM(B100:B101)</f>
        <v>842.51560896284946</v>
      </c>
      <c r="C99" s="122">
        <f t="shared" si="15"/>
        <v>806.06787541248161</v>
      </c>
      <c r="D99" s="122">
        <f t="shared" si="15"/>
        <v>717.79802036653939</v>
      </c>
      <c r="E99" s="122">
        <f t="shared" si="15"/>
        <v>680.59260500762662</v>
      </c>
      <c r="F99" s="122">
        <f t="shared" si="15"/>
        <v>481.28199970374658</v>
      </c>
      <c r="G99" s="122">
        <f t="shared" si="15"/>
        <v>719.78910842353844</v>
      </c>
      <c r="H99" s="122">
        <f t="shared" si="15"/>
        <v>535.75396394087466</v>
      </c>
      <c r="I99" s="122">
        <f t="shared" si="15"/>
        <v>445.81927936234337</v>
      </c>
      <c r="J99" s="122">
        <f t="shared" si="15"/>
        <v>385.57830117477937</v>
      </c>
      <c r="K99" s="122">
        <f t="shared" si="15"/>
        <v>339.98381985426289</v>
      </c>
      <c r="L99" s="122">
        <f t="shared" si="15"/>
        <v>303.18721081943926</v>
      </c>
      <c r="M99" s="122">
        <f t="shared" si="15"/>
        <v>257.00642673825462</v>
      </c>
      <c r="N99" s="122">
        <f t="shared" si="15"/>
        <v>254.02632167486081</v>
      </c>
      <c r="O99" s="122">
        <f t="shared" si="15"/>
        <v>244.93198300956371</v>
      </c>
      <c r="P99" s="122">
        <f t="shared" si="15"/>
        <v>225.09374757405112</v>
      </c>
      <c r="Q99" s="122">
        <f t="shared" si="15"/>
        <v>228.56773869308446</v>
      </c>
      <c r="R99" s="122">
        <f t="shared" ref="R99:V99" si="16">SUM(R100:R101)</f>
        <v>205.4170225981143</v>
      </c>
      <c r="S99" s="122">
        <f t="shared" si="16"/>
        <v>206.00540119906714</v>
      </c>
      <c r="T99" s="122">
        <f t="shared" si="16"/>
        <v>188.21986708658611</v>
      </c>
      <c r="U99" s="122">
        <f t="shared" si="16"/>
        <v>189.59775482069918</v>
      </c>
      <c r="V99" s="122">
        <f t="shared" si="16"/>
        <v>209.43645158091729</v>
      </c>
      <c r="W99" s="122">
        <f t="shared" ref="W99:Y99" si="17">SUM(W100:W101)</f>
        <v>223.86885652537822</v>
      </c>
      <c r="X99" s="122">
        <f t="shared" si="17"/>
        <v>160.5182852133093</v>
      </c>
      <c r="Y99" s="122">
        <f t="shared" si="17"/>
        <v>144.72174941471877</v>
      </c>
      <c r="DA99" s="130" t="s">
        <v>1611</v>
      </c>
    </row>
    <row r="100" spans="1:105" ht="12" customHeight="1" x14ac:dyDescent="0.25">
      <c r="A100" s="97" t="s">
        <v>211</v>
      </c>
      <c r="B100" s="98">
        <v>833.8272144063842</v>
      </c>
      <c r="C100" s="98">
        <v>797.95999808768056</v>
      </c>
      <c r="D100" s="98">
        <v>710.77131687361032</v>
      </c>
      <c r="E100" s="98">
        <v>674.08429821229311</v>
      </c>
      <c r="F100" s="98">
        <v>476.82256899819419</v>
      </c>
      <c r="G100" s="98">
        <v>713.13906470451786</v>
      </c>
      <c r="H100" s="98">
        <v>530.93647405415174</v>
      </c>
      <c r="I100" s="98">
        <v>441.87874298584182</v>
      </c>
      <c r="J100" s="98">
        <v>382.21275093392757</v>
      </c>
      <c r="K100" s="98">
        <v>337.04661188107974</v>
      </c>
      <c r="L100" s="98">
        <v>300.54092133123146</v>
      </c>
      <c r="M100" s="98">
        <v>254.69593787972033</v>
      </c>
      <c r="N100" s="98">
        <v>251.58940636753039</v>
      </c>
      <c r="O100" s="98">
        <v>242.44455874473175</v>
      </c>
      <c r="P100" s="98">
        <v>222.83538640318704</v>
      </c>
      <c r="Q100" s="98">
        <v>226.28998444820027</v>
      </c>
      <c r="R100" s="98">
        <v>203.38094457551716</v>
      </c>
      <c r="S100" s="98">
        <v>203.98529686351154</v>
      </c>
      <c r="T100" s="98">
        <v>186.3758797830167</v>
      </c>
      <c r="U100" s="98">
        <v>187.7113117416643</v>
      </c>
      <c r="V100" s="98">
        <v>207.31997843360045</v>
      </c>
      <c r="W100" s="98">
        <v>221.57531288812453</v>
      </c>
      <c r="X100" s="98">
        <v>158.86213814846653</v>
      </c>
      <c r="Y100" s="98">
        <v>143.21899302569992</v>
      </c>
      <c r="DA100" s="63" t="s">
        <v>1612</v>
      </c>
    </row>
    <row r="101" spans="1:105" ht="12" customHeight="1" x14ac:dyDescent="0.25">
      <c r="A101" s="97" t="s">
        <v>53</v>
      </c>
      <c r="B101" s="98">
        <v>8.6883945564652763</v>
      </c>
      <c r="C101" s="98">
        <v>8.1078773248010894</v>
      </c>
      <c r="D101" s="98">
        <v>7.0267034929290411</v>
      </c>
      <c r="E101" s="98">
        <v>6.508306795333505</v>
      </c>
      <c r="F101" s="98">
        <v>4.4594307055523865</v>
      </c>
      <c r="G101" s="98">
        <v>6.6500437190205322</v>
      </c>
      <c r="H101" s="98">
        <v>4.8174898867229325</v>
      </c>
      <c r="I101" s="98">
        <v>3.9405363765015626</v>
      </c>
      <c r="J101" s="98">
        <v>3.3655502408517859</v>
      </c>
      <c r="K101" s="98">
        <v>2.9372079731831482</v>
      </c>
      <c r="L101" s="98">
        <v>2.6462894882078203</v>
      </c>
      <c r="M101" s="98">
        <v>2.3104888585342702</v>
      </c>
      <c r="N101" s="98">
        <v>2.4369153073304193</v>
      </c>
      <c r="O101" s="98">
        <v>2.4874242648319633</v>
      </c>
      <c r="P101" s="98">
        <v>2.258361170864073</v>
      </c>
      <c r="Q101" s="98">
        <v>2.2777542448841883</v>
      </c>
      <c r="R101" s="98">
        <v>2.0360780225971502</v>
      </c>
      <c r="S101" s="98">
        <v>2.0201043355556032</v>
      </c>
      <c r="T101" s="98">
        <v>1.8439873035694012</v>
      </c>
      <c r="U101" s="98">
        <v>1.8864430790348878</v>
      </c>
      <c r="V101" s="98">
        <v>2.1164731473168379</v>
      </c>
      <c r="W101" s="98">
        <v>2.2935436372536775</v>
      </c>
      <c r="X101" s="98">
        <v>1.656147064842769</v>
      </c>
      <c r="Y101" s="98">
        <v>1.5027563890188655</v>
      </c>
      <c r="DA101" s="63" t="s">
        <v>1613</v>
      </c>
    </row>
    <row r="102" spans="1:105" ht="12" customHeight="1" x14ac:dyDescent="0.25">
      <c r="A102" s="121" t="s">
        <v>92</v>
      </c>
      <c r="B102" s="122">
        <f t="shared" ref="B102:Y102" si="18">B103</f>
        <v>1.1404452054187031E-2</v>
      </c>
      <c r="C102" s="122">
        <f t="shared" si="18"/>
        <v>1.1458758780593227E-2</v>
      </c>
      <c r="D102" s="122">
        <f t="shared" si="18"/>
        <v>1.1117677968505048E-2</v>
      </c>
      <c r="E102" s="122">
        <f t="shared" si="18"/>
        <v>9.5407828847055912E-3</v>
      </c>
      <c r="F102" s="122">
        <f t="shared" si="18"/>
        <v>7.7645990327334588E-3</v>
      </c>
      <c r="G102" s="122">
        <f t="shared" si="18"/>
        <v>6.112693703149639E-3</v>
      </c>
      <c r="H102" s="122">
        <f t="shared" si="18"/>
        <v>4.319590547350015E-3</v>
      </c>
      <c r="I102" s="122">
        <f t="shared" si="18"/>
        <v>3.4274076456247914E-3</v>
      </c>
      <c r="J102" s="122">
        <f t="shared" si="18"/>
        <v>2.9779662872246532E-3</v>
      </c>
      <c r="K102" s="122">
        <f t="shared" si="18"/>
        <v>2.1600403924873081E-3</v>
      </c>
      <c r="L102" s="122">
        <f t="shared" si="18"/>
        <v>2.0946946539296897E-3</v>
      </c>
      <c r="M102" s="122">
        <f t="shared" si="18"/>
        <v>2.7011176295241583E-3</v>
      </c>
      <c r="N102" s="122">
        <f t="shared" si="18"/>
        <v>4.7961166087612944E-3</v>
      </c>
      <c r="O102" s="122">
        <f t="shared" si="18"/>
        <v>7.3348153752093182E-3</v>
      </c>
      <c r="P102" s="122">
        <f t="shared" si="18"/>
        <v>1.0047314388261045E-2</v>
      </c>
      <c r="Q102" s="122">
        <f t="shared" si="18"/>
        <v>1.044650583788234E-2</v>
      </c>
      <c r="R102" s="122">
        <f t="shared" si="18"/>
        <v>1.0346082932953424E-2</v>
      </c>
      <c r="S102" s="122">
        <f t="shared" si="18"/>
        <v>9.8073925056692234E-3</v>
      </c>
      <c r="T102" s="122">
        <f t="shared" si="18"/>
        <v>8.9605265329342331E-3</v>
      </c>
      <c r="U102" s="122">
        <f t="shared" si="18"/>
        <v>7.1970716986084491E-3</v>
      </c>
      <c r="V102" s="122">
        <f t="shared" si="18"/>
        <v>5.7859207074688265E-3</v>
      </c>
      <c r="W102" s="122">
        <f t="shared" si="18"/>
        <v>4.9029460847720713E-3</v>
      </c>
      <c r="X102" s="122">
        <f t="shared" si="18"/>
        <v>4.8458779743855039E-3</v>
      </c>
      <c r="Y102" s="122">
        <f t="shared" si="18"/>
        <v>4.7687236283896397E-3</v>
      </c>
      <c r="DA102" s="130" t="s">
        <v>1614</v>
      </c>
    </row>
    <row r="103" spans="1:105" ht="12" customHeight="1" x14ac:dyDescent="0.25">
      <c r="A103" s="97" t="s">
        <v>53</v>
      </c>
      <c r="B103" s="98">
        <v>1.1404452054187031E-2</v>
      </c>
      <c r="C103" s="98">
        <v>1.1458758780593227E-2</v>
      </c>
      <c r="D103" s="98">
        <v>1.1117677968505048E-2</v>
      </c>
      <c r="E103" s="98">
        <v>9.5407828847055912E-3</v>
      </c>
      <c r="F103" s="98">
        <v>7.7645990327334588E-3</v>
      </c>
      <c r="G103" s="98">
        <v>6.112693703149639E-3</v>
      </c>
      <c r="H103" s="98">
        <v>4.319590547350015E-3</v>
      </c>
      <c r="I103" s="98">
        <v>3.4274076456247914E-3</v>
      </c>
      <c r="J103" s="98">
        <v>2.9779662872246532E-3</v>
      </c>
      <c r="K103" s="98">
        <v>2.1600403924873081E-3</v>
      </c>
      <c r="L103" s="98">
        <v>2.0946946539296897E-3</v>
      </c>
      <c r="M103" s="98">
        <v>2.7011176295241583E-3</v>
      </c>
      <c r="N103" s="98">
        <v>4.7961166087612944E-3</v>
      </c>
      <c r="O103" s="98">
        <v>7.3348153752093182E-3</v>
      </c>
      <c r="P103" s="98">
        <v>1.0047314388261045E-2</v>
      </c>
      <c r="Q103" s="98">
        <v>1.044650583788234E-2</v>
      </c>
      <c r="R103" s="98">
        <v>1.0346082932953424E-2</v>
      </c>
      <c r="S103" s="98">
        <v>9.8073925056692234E-3</v>
      </c>
      <c r="T103" s="98">
        <v>8.9605265329342331E-3</v>
      </c>
      <c r="U103" s="98">
        <v>7.1970716986084491E-3</v>
      </c>
      <c r="V103" s="98">
        <v>5.7859207074688265E-3</v>
      </c>
      <c r="W103" s="98">
        <v>4.9029460847720713E-3</v>
      </c>
      <c r="X103" s="98">
        <v>4.8458779743855039E-3</v>
      </c>
      <c r="Y103" s="98">
        <v>4.7687236283896397E-3</v>
      </c>
      <c r="DA103" s="63" t="s">
        <v>1615</v>
      </c>
    </row>
    <row r="104" spans="1:105" ht="12" customHeight="1" x14ac:dyDescent="0.25">
      <c r="A104" s="121" t="s">
        <v>55</v>
      </c>
      <c r="B104" s="122">
        <v>52.436001775147837</v>
      </c>
      <c r="C104" s="122">
        <v>45.69703861367627</v>
      </c>
      <c r="D104" s="122">
        <v>40.538715626201849</v>
      </c>
      <c r="E104" s="122">
        <v>37.384814734983692</v>
      </c>
      <c r="F104" s="122">
        <v>27.198861545651404</v>
      </c>
      <c r="G104" s="122">
        <v>38.098565658954207</v>
      </c>
      <c r="H104" s="122">
        <v>28.830883085571394</v>
      </c>
      <c r="I104" s="122">
        <v>24.73912445555321</v>
      </c>
      <c r="J104" s="122">
        <v>20.679937462785485</v>
      </c>
      <c r="K104" s="122">
        <v>18.636196642221257</v>
      </c>
      <c r="L104" s="122">
        <v>13.264800110262611</v>
      </c>
      <c r="M104" s="122">
        <v>13.160961627022125</v>
      </c>
      <c r="N104" s="122">
        <v>12.919931019666823</v>
      </c>
      <c r="O104" s="122">
        <v>14.77061860631081</v>
      </c>
      <c r="P104" s="122">
        <v>14.819862586218258</v>
      </c>
      <c r="Q104" s="122">
        <v>16.329796706610747</v>
      </c>
      <c r="R104" s="122">
        <v>14.896072021359968</v>
      </c>
      <c r="S104" s="122">
        <v>13.925767473791206</v>
      </c>
      <c r="T104" s="122">
        <v>13.987001864969741</v>
      </c>
      <c r="U104" s="122">
        <v>15.213313659615679</v>
      </c>
      <c r="V104" s="122">
        <v>17.47091230848196</v>
      </c>
      <c r="W104" s="122">
        <v>12.57865249519868</v>
      </c>
      <c r="X104" s="122">
        <v>11.664970724825199</v>
      </c>
      <c r="Y104" s="122">
        <v>10.483939945250851</v>
      </c>
      <c r="DA104" s="130" t="s">
        <v>1616</v>
      </c>
    </row>
    <row r="105" spans="1:105" ht="12" customHeight="1" x14ac:dyDescent="0.25">
      <c r="A105" s="97" t="s">
        <v>138</v>
      </c>
      <c r="B105" s="98">
        <v>50.803729939554032</v>
      </c>
      <c r="C105" s="98">
        <v>44.252010082303009</v>
      </c>
      <c r="D105" s="98">
        <v>39.258771912269296</v>
      </c>
      <c r="E105" s="98">
        <v>36.224139011175872</v>
      </c>
      <c r="F105" s="98">
        <v>26.17494252905459</v>
      </c>
      <c r="G105" s="98">
        <v>37.062848941896561</v>
      </c>
      <c r="H105" s="98">
        <v>27.91391112869103</v>
      </c>
      <c r="I105" s="98">
        <v>23.932602314269968</v>
      </c>
      <c r="J105" s="98">
        <v>20.039559638349221</v>
      </c>
      <c r="K105" s="98">
        <v>18.061245683923499</v>
      </c>
      <c r="L105" s="98">
        <v>12.788185312301831</v>
      </c>
      <c r="M105" s="98">
        <v>12.71457018468984</v>
      </c>
      <c r="N105" s="98">
        <v>12.489767630380648</v>
      </c>
      <c r="O105" s="98">
        <v>14.293819498326615</v>
      </c>
      <c r="P105" s="98">
        <v>14.345856157850369</v>
      </c>
      <c r="Q105" s="98">
        <v>15.824396202637166</v>
      </c>
      <c r="R105" s="98">
        <v>14.382105250594678</v>
      </c>
      <c r="S105" s="98">
        <v>13.457864165427907</v>
      </c>
      <c r="T105" s="98">
        <v>13.494661268011217</v>
      </c>
      <c r="U105" s="98">
        <v>14.113614750984295</v>
      </c>
      <c r="V105" s="98">
        <v>15.389075132417872</v>
      </c>
      <c r="W105" s="98">
        <v>8.0637877867573664</v>
      </c>
      <c r="X105" s="98">
        <v>6.0474294003100795</v>
      </c>
      <c r="Y105" s="98">
        <v>4.9316144968452171</v>
      </c>
      <c r="DA105" s="63" t="s">
        <v>1617</v>
      </c>
    </row>
    <row r="106" spans="1:105" ht="12" customHeight="1" x14ac:dyDescent="0.25">
      <c r="A106" s="97" t="s">
        <v>137</v>
      </c>
      <c r="B106" s="98">
        <v>4.0218527025734419E-2</v>
      </c>
      <c r="C106" s="98">
        <v>3.6753582255154106E-2</v>
      </c>
      <c r="D106" s="98">
        <v>3.3487584340861805E-2</v>
      </c>
      <c r="E106" s="98">
        <v>3.0329166421209707E-2</v>
      </c>
      <c r="F106" s="98">
        <v>2.1050909702004954E-2</v>
      </c>
      <c r="G106" s="98">
        <v>3.4081044083751212E-2</v>
      </c>
      <c r="H106" s="98">
        <v>2.4190442199143129E-2</v>
      </c>
      <c r="I106" s="98">
        <v>2.7769960728406585E-2</v>
      </c>
      <c r="J106" s="98">
        <v>2.7482226448166017E-2</v>
      </c>
      <c r="K106" s="98">
        <v>2.4735672309117801E-2</v>
      </c>
      <c r="L106" s="98">
        <v>1.6940348176364254E-2</v>
      </c>
      <c r="M106" s="98">
        <v>1.5590851382350385E-2</v>
      </c>
      <c r="N106" s="98">
        <v>1.5995736818565962E-2</v>
      </c>
      <c r="O106" s="98">
        <v>1.9015471781645352E-2</v>
      </c>
      <c r="P106" s="98">
        <v>1.9026052026343519E-2</v>
      </c>
      <c r="Q106" s="98">
        <v>2.1260793325299954E-2</v>
      </c>
      <c r="R106" s="98">
        <v>2.0159024762295231E-2</v>
      </c>
      <c r="S106" s="98">
        <v>1.8341342809038826E-2</v>
      </c>
      <c r="T106" s="98">
        <v>1.8256885897590391E-2</v>
      </c>
      <c r="U106" s="98">
        <v>1.8140657586755086E-2</v>
      </c>
      <c r="V106" s="98">
        <v>2.1926104281213034E-2</v>
      </c>
      <c r="W106" s="98">
        <v>1.15855444712716E-2</v>
      </c>
      <c r="X106" s="98">
        <v>9.159694810856267E-3</v>
      </c>
      <c r="Y106" s="98">
        <v>7.5217677383526181E-3</v>
      </c>
      <c r="DA106" s="63" t="s">
        <v>1618</v>
      </c>
    </row>
    <row r="107" spans="1:105" ht="12" customHeight="1" x14ac:dyDescent="0.25">
      <c r="A107" s="100" t="s">
        <v>211</v>
      </c>
      <c r="B107" s="101">
        <v>3.0276634285222027E-2</v>
      </c>
      <c r="C107" s="101">
        <v>3.0296215227025747E-2</v>
      </c>
      <c r="D107" s="101">
        <v>2.7262890818568156E-2</v>
      </c>
      <c r="E107" s="101">
        <v>2.4064926143950595E-2</v>
      </c>
      <c r="F107" s="101">
        <v>1.6761903533693553E-2</v>
      </c>
      <c r="G107" s="101">
        <v>2.560140087682922E-2</v>
      </c>
      <c r="H107" s="101">
        <v>1.8574404431537052E-2</v>
      </c>
      <c r="I107" s="101">
        <v>2.1070864978431639E-2</v>
      </c>
      <c r="J107" s="101">
        <v>2.0690287568435099E-2</v>
      </c>
      <c r="K107" s="101">
        <v>1.8711652537720332E-2</v>
      </c>
      <c r="L107" s="101">
        <v>1.2595850017709001E-2</v>
      </c>
      <c r="M107" s="101">
        <v>1.1417988900314672E-2</v>
      </c>
      <c r="N107" s="101">
        <v>1.1539673627947836E-2</v>
      </c>
      <c r="O107" s="101">
        <v>1.4072315841137214E-2</v>
      </c>
      <c r="P107" s="101">
        <v>1.4114274732106261E-2</v>
      </c>
      <c r="Q107" s="101">
        <v>1.6229839274538339E-2</v>
      </c>
      <c r="R107" s="101">
        <v>1.5883965805800638E-2</v>
      </c>
      <c r="S107" s="101">
        <v>1.4190647758790262E-2</v>
      </c>
      <c r="T107" s="101">
        <v>1.4497642007137095E-2</v>
      </c>
      <c r="U107" s="101">
        <v>1.4454418787355592E-2</v>
      </c>
      <c r="V107" s="101">
        <v>1.7257697954051972E-2</v>
      </c>
      <c r="W107" s="101">
        <v>9.39459596928887E-3</v>
      </c>
      <c r="X107" s="101">
        <v>7.4573867349186215E-3</v>
      </c>
      <c r="Y107" s="101">
        <v>6.1422624936600754E-3</v>
      </c>
      <c r="DA107" s="131" t="s">
        <v>1619</v>
      </c>
    </row>
    <row r="108" spans="1:105" ht="12" customHeight="1" x14ac:dyDescent="0.25">
      <c r="A108" s="103" t="s">
        <v>52</v>
      </c>
      <c r="B108" s="104">
        <v>9.9418927405123918E-3</v>
      </c>
      <c r="C108" s="104">
        <v>6.4573670281283602E-3</v>
      </c>
      <c r="D108" s="104">
        <v>6.2246935222936475E-3</v>
      </c>
      <c r="E108" s="104">
        <v>6.2642402772591132E-3</v>
      </c>
      <c r="F108" s="104">
        <v>4.2890061683113993E-3</v>
      </c>
      <c r="G108" s="104">
        <v>8.4796432069219919E-3</v>
      </c>
      <c r="H108" s="104">
        <v>5.6160377676060759E-3</v>
      </c>
      <c r="I108" s="104">
        <v>6.6990957499749445E-3</v>
      </c>
      <c r="J108" s="104">
        <v>6.7919388797309157E-3</v>
      </c>
      <c r="K108" s="104">
        <v>6.0240197713974705E-3</v>
      </c>
      <c r="L108" s="104">
        <v>4.3444981586552526E-3</v>
      </c>
      <c r="M108" s="104">
        <v>4.1728624820357128E-3</v>
      </c>
      <c r="N108" s="104">
        <v>4.4560631906181243E-3</v>
      </c>
      <c r="O108" s="104">
        <v>4.9431559405081387E-3</v>
      </c>
      <c r="P108" s="104">
        <v>4.9117772942372587E-3</v>
      </c>
      <c r="Q108" s="104">
        <v>5.0309540507616126E-3</v>
      </c>
      <c r="R108" s="104">
        <v>4.2750589564945918E-3</v>
      </c>
      <c r="S108" s="104">
        <v>4.1506950502485634E-3</v>
      </c>
      <c r="T108" s="104">
        <v>3.7592438904532986E-3</v>
      </c>
      <c r="U108" s="104">
        <v>3.6862387993994929E-3</v>
      </c>
      <c r="V108" s="104">
        <v>4.6684063271610638E-3</v>
      </c>
      <c r="W108" s="104">
        <v>2.1909485019827295E-3</v>
      </c>
      <c r="X108" s="104">
        <v>1.7023080759376462E-3</v>
      </c>
      <c r="Y108" s="104">
        <v>1.3795052446925428E-3</v>
      </c>
      <c r="DA108" s="132" t="s">
        <v>1620</v>
      </c>
    </row>
    <row r="109" spans="1:105" ht="12" customHeight="1" x14ac:dyDescent="0.25">
      <c r="A109" s="106" t="s">
        <v>122</v>
      </c>
      <c r="B109" s="101">
        <v>1.4645819809494331</v>
      </c>
      <c r="C109" s="101">
        <v>1.2911245570419514</v>
      </c>
      <c r="D109" s="101">
        <v>1.1413143277511546</v>
      </c>
      <c r="E109" s="101">
        <v>1.0366199984420377</v>
      </c>
      <c r="F109" s="101">
        <v>0.92058060278904053</v>
      </c>
      <c r="G109" s="101">
        <v>0.91856548570654317</v>
      </c>
      <c r="H109" s="101">
        <v>0.81655999310503591</v>
      </c>
      <c r="I109" s="101">
        <v>0.69829799247271063</v>
      </c>
      <c r="J109" s="101">
        <v>0.54728721480400833</v>
      </c>
      <c r="K109" s="101">
        <v>0.48971852593064291</v>
      </c>
      <c r="L109" s="101">
        <v>0.40700552383489735</v>
      </c>
      <c r="M109" s="101">
        <v>0.37939596753588012</v>
      </c>
      <c r="N109" s="101">
        <v>0.3631910071252698</v>
      </c>
      <c r="O109" s="101">
        <v>0.39934544088047508</v>
      </c>
      <c r="P109" s="101">
        <v>0.39636361645834467</v>
      </c>
      <c r="Q109" s="101">
        <v>0.42453039693246747</v>
      </c>
      <c r="R109" s="101">
        <v>0.43168442460938267</v>
      </c>
      <c r="S109" s="101">
        <v>0.39420419978499172</v>
      </c>
      <c r="T109" s="101">
        <v>0.41644687838837585</v>
      </c>
      <c r="U109" s="101">
        <v>0.96012698417022668</v>
      </c>
      <c r="V109" s="101">
        <v>1.8248069171241874</v>
      </c>
      <c r="W109" s="101">
        <v>3.9456067183918484</v>
      </c>
      <c r="X109" s="101">
        <v>4.9003018416961428</v>
      </c>
      <c r="Y109" s="101">
        <v>4.8391637991623293</v>
      </c>
      <c r="DA109" s="131" t="s">
        <v>1621</v>
      </c>
    </row>
    <row r="110" spans="1:105" ht="12" customHeight="1" x14ac:dyDescent="0.25">
      <c r="A110" s="107" t="s">
        <v>121</v>
      </c>
      <c r="B110" s="104">
        <v>0.1274713276186363</v>
      </c>
      <c r="C110" s="104">
        <v>0.11715039207615231</v>
      </c>
      <c r="D110" s="104">
        <v>0.10514180184053795</v>
      </c>
      <c r="E110" s="104">
        <v>9.3726558944575808E-2</v>
      </c>
      <c r="F110" s="104">
        <v>8.2287504105767406E-2</v>
      </c>
      <c r="G110" s="104">
        <v>8.3070187267354448E-2</v>
      </c>
      <c r="H110" s="104">
        <v>7.6221521576185336E-2</v>
      </c>
      <c r="I110" s="104">
        <v>8.0454188082125164E-2</v>
      </c>
      <c r="J110" s="104">
        <v>6.5608383184087349E-2</v>
      </c>
      <c r="K110" s="104">
        <v>6.0496760058000441E-2</v>
      </c>
      <c r="L110" s="104">
        <v>5.2668925949517803E-2</v>
      </c>
      <c r="M110" s="104">
        <v>5.1404623414054759E-2</v>
      </c>
      <c r="N110" s="104">
        <v>5.0976645342339436E-2</v>
      </c>
      <c r="O110" s="104">
        <v>5.843819532207363E-2</v>
      </c>
      <c r="P110" s="104">
        <v>5.8616759883199837E-2</v>
      </c>
      <c r="Q110" s="104">
        <v>5.9609313715814599E-2</v>
      </c>
      <c r="R110" s="104">
        <v>6.2123321393612721E-2</v>
      </c>
      <c r="S110" s="104">
        <v>5.5357765769267431E-2</v>
      </c>
      <c r="T110" s="104">
        <v>5.7636832672557065E-2</v>
      </c>
      <c r="U110" s="104">
        <v>0.1214312668744004</v>
      </c>
      <c r="V110" s="104">
        <v>0.23510415465868434</v>
      </c>
      <c r="W110" s="104">
        <v>0.5576724455781924</v>
      </c>
      <c r="X110" s="104">
        <v>0.70807978800812132</v>
      </c>
      <c r="Y110" s="104">
        <v>0.70563988150495205</v>
      </c>
      <c r="DA110" s="132" t="s">
        <v>1622</v>
      </c>
    </row>
    <row r="111" spans="1:105" ht="12" customHeight="1" x14ac:dyDescent="0.25">
      <c r="A111" s="108" t="s">
        <v>53</v>
      </c>
      <c r="B111" s="98">
        <v>9.0336486731541071E-2</v>
      </c>
      <c r="C111" s="98">
        <v>9.241823230448655E-2</v>
      </c>
      <c r="D111" s="98">
        <v>8.1689587400433861E-2</v>
      </c>
      <c r="E111" s="98">
        <v>7.0563868361369853E-2</v>
      </c>
      <c r="F111" s="98">
        <v>6.2140903334744702E-2</v>
      </c>
      <c r="G111" s="98">
        <v>5.8488750048493146E-2</v>
      </c>
      <c r="H111" s="98">
        <v>5.4958740700487875E-2</v>
      </c>
      <c r="I111" s="98">
        <v>5.7361823009552067E-2</v>
      </c>
      <c r="J111" s="98">
        <v>4.6460554850245181E-2</v>
      </c>
      <c r="K111" s="98">
        <v>4.3090723518605642E-2</v>
      </c>
      <c r="L111" s="98">
        <v>3.6784979683034937E-2</v>
      </c>
      <c r="M111" s="98">
        <v>3.5391252256918075E-2</v>
      </c>
      <c r="N111" s="98">
        <v>3.480366944366059E-2</v>
      </c>
      <c r="O111" s="98">
        <v>4.1281859382087296E-2</v>
      </c>
      <c r="P111" s="98">
        <v>4.1340325549026093E-2</v>
      </c>
      <c r="Q111" s="98">
        <v>4.3333013504341149E-2</v>
      </c>
      <c r="R111" s="98">
        <v>4.6825233811864472E-2</v>
      </c>
      <c r="S111" s="98">
        <v>4.0783316551632982E-2</v>
      </c>
      <c r="T111" s="98">
        <v>4.3603883429777321E-2</v>
      </c>
      <c r="U111" s="98">
        <v>9.0842843969862447E-2</v>
      </c>
      <c r="V111" s="98">
        <v>0.17378719108909951</v>
      </c>
      <c r="W111" s="98">
        <v>0.4270048976312204</v>
      </c>
      <c r="X111" s="98">
        <v>0.54373140367254302</v>
      </c>
      <c r="Y111" s="98">
        <v>0.54531684304489281</v>
      </c>
      <c r="DA111" s="63" t="s">
        <v>1623</v>
      </c>
    </row>
    <row r="112" spans="1:105" ht="12" customHeight="1" x14ac:dyDescent="0.25">
      <c r="A112" s="108" t="s">
        <v>52</v>
      </c>
      <c r="B112" s="98">
        <v>3.7134840887095233E-2</v>
      </c>
      <c r="C112" s="98">
        <v>2.4732159771665766E-2</v>
      </c>
      <c r="D112" s="98">
        <v>2.3452214440104098E-2</v>
      </c>
      <c r="E112" s="98">
        <v>2.3162690583205952E-2</v>
      </c>
      <c r="F112" s="98">
        <v>2.0146600771022705E-2</v>
      </c>
      <c r="G112" s="98">
        <v>2.4581437218861298E-2</v>
      </c>
      <c r="H112" s="98">
        <v>2.1262780875697454E-2</v>
      </c>
      <c r="I112" s="98">
        <v>2.30923650725731E-2</v>
      </c>
      <c r="J112" s="98">
        <v>1.9147828333842164E-2</v>
      </c>
      <c r="K112" s="98">
        <v>1.7406036539394799E-2</v>
      </c>
      <c r="L112" s="98">
        <v>1.588394626648287E-2</v>
      </c>
      <c r="M112" s="98">
        <v>1.6013371157136681E-2</v>
      </c>
      <c r="N112" s="98">
        <v>1.6172975898678842E-2</v>
      </c>
      <c r="O112" s="98">
        <v>1.7156335939986337E-2</v>
      </c>
      <c r="P112" s="98">
        <v>1.7276434334173748E-2</v>
      </c>
      <c r="Q112" s="98">
        <v>1.6276300211473447E-2</v>
      </c>
      <c r="R112" s="98">
        <v>1.5298087581748252E-2</v>
      </c>
      <c r="S112" s="98">
        <v>1.4574449217634452E-2</v>
      </c>
      <c r="T112" s="98">
        <v>1.4032949242779742E-2</v>
      </c>
      <c r="U112" s="98">
        <v>3.0588422904537949E-2</v>
      </c>
      <c r="V112" s="98">
        <v>6.1316963569584819E-2</v>
      </c>
      <c r="W112" s="98">
        <v>0.13066754794697202</v>
      </c>
      <c r="X112" s="98">
        <v>0.16434838433557827</v>
      </c>
      <c r="Y112" s="98">
        <v>0.16032303846005924</v>
      </c>
      <c r="DA112" s="63" t="s">
        <v>1624</v>
      </c>
    </row>
    <row r="113" spans="1:105" ht="12" customHeight="1" x14ac:dyDescent="0.25">
      <c r="A113" s="121" t="s">
        <v>54</v>
      </c>
      <c r="B113" s="122">
        <v>5.2138039889615957</v>
      </c>
      <c r="C113" s="122">
        <v>4.8268714253300642</v>
      </c>
      <c r="D113" s="122">
        <v>4.3750797218353705</v>
      </c>
      <c r="E113" s="122">
        <v>4.1009969886897837</v>
      </c>
      <c r="F113" s="122">
        <v>3.7707487695682467</v>
      </c>
      <c r="G113" s="122">
        <v>3.839125442087219</v>
      </c>
      <c r="H113" s="122">
        <v>3.4631705953028993</v>
      </c>
      <c r="I113" s="122">
        <v>3.0451590224669589</v>
      </c>
      <c r="J113" s="122">
        <v>2.4633700614431042</v>
      </c>
      <c r="K113" s="122">
        <v>2.3108359327670303</v>
      </c>
      <c r="L113" s="122">
        <v>2.0812808496622801</v>
      </c>
      <c r="M113" s="122">
        <v>1.9073779222572798</v>
      </c>
      <c r="N113" s="122">
        <v>1.9041760757397805</v>
      </c>
      <c r="O113" s="122">
        <v>2.1637104998840186</v>
      </c>
      <c r="P113" s="122">
        <v>2.1716525319330562</v>
      </c>
      <c r="Q113" s="122">
        <v>2.3164858647418405</v>
      </c>
      <c r="R113" s="122">
        <v>2.1688146545078344</v>
      </c>
      <c r="S113" s="122">
        <v>2.2539538378835653</v>
      </c>
      <c r="T113" s="122">
        <v>2.3278696512769996</v>
      </c>
      <c r="U113" s="122">
        <v>2.3817732179447084</v>
      </c>
      <c r="V113" s="122">
        <v>2.4495138618268268</v>
      </c>
      <c r="W113" s="122">
        <v>2.3885016417847393</v>
      </c>
      <c r="X113" s="122">
        <v>2.0912279185440044</v>
      </c>
      <c r="Y113" s="122">
        <v>1.9113778487879012</v>
      </c>
      <c r="DA113" s="130" t="s">
        <v>1625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X114" s="98">
        <v>0</v>
      </c>
      <c r="Y114" s="98">
        <v>0</v>
      </c>
      <c r="DA114" s="63" t="s">
        <v>1626</v>
      </c>
    </row>
    <row r="115" spans="1:105" ht="12" customHeight="1" x14ac:dyDescent="0.25">
      <c r="A115" s="109" t="s">
        <v>120</v>
      </c>
      <c r="B115" s="33">
        <v>5.2138039889615957</v>
      </c>
      <c r="C115" s="33">
        <v>4.8268714253300642</v>
      </c>
      <c r="D115" s="33">
        <v>4.3750797218353705</v>
      </c>
      <c r="E115" s="33">
        <v>4.1009969886897837</v>
      </c>
      <c r="F115" s="33">
        <v>3.7707487695682467</v>
      </c>
      <c r="G115" s="33">
        <v>3.839125442087219</v>
      </c>
      <c r="H115" s="33">
        <v>3.4631705953028993</v>
      </c>
      <c r="I115" s="33">
        <v>3.0451590224669589</v>
      </c>
      <c r="J115" s="33">
        <v>2.4633700614431042</v>
      </c>
      <c r="K115" s="33">
        <v>2.3108359327670303</v>
      </c>
      <c r="L115" s="33">
        <v>2.0812808496622801</v>
      </c>
      <c r="M115" s="33">
        <v>1.9073779222572798</v>
      </c>
      <c r="N115" s="33">
        <v>1.9041760757397805</v>
      </c>
      <c r="O115" s="33">
        <v>2.1637104998840186</v>
      </c>
      <c r="P115" s="33">
        <v>2.1716525319330562</v>
      </c>
      <c r="Q115" s="33">
        <v>2.3164858647418405</v>
      </c>
      <c r="R115" s="33">
        <v>2.1688146545078344</v>
      </c>
      <c r="S115" s="33">
        <v>2.2539538378835653</v>
      </c>
      <c r="T115" s="33">
        <v>2.3278696512769996</v>
      </c>
      <c r="U115" s="33">
        <v>2.3817732179447084</v>
      </c>
      <c r="V115" s="33">
        <v>2.4495138618268268</v>
      </c>
      <c r="W115" s="33">
        <v>2.3885016417847393</v>
      </c>
      <c r="X115" s="33">
        <v>2.0912279185440044</v>
      </c>
      <c r="Y115" s="33">
        <v>1.9113778487879012</v>
      </c>
      <c r="DA115" s="60" t="s">
        <v>1627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398.17018029935014</v>
      </c>
      <c r="C117" s="117">
        <f t="shared" si="19"/>
        <v>378.93890893575309</v>
      </c>
      <c r="D117" s="117">
        <f t="shared" si="19"/>
        <v>337.38284909606199</v>
      </c>
      <c r="E117" s="117">
        <f t="shared" si="19"/>
        <v>319.33006164933386</v>
      </c>
      <c r="F117" s="117">
        <f t="shared" si="19"/>
        <v>226.92388266695039</v>
      </c>
      <c r="G117" s="117">
        <f t="shared" si="19"/>
        <v>338.49063981189386</v>
      </c>
      <c r="H117" s="117">
        <f t="shared" si="19"/>
        <v>252.99951400219427</v>
      </c>
      <c r="I117" s="117">
        <f t="shared" si="19"/>
        <v>212.04269159539348</v>
      </c>
      <c r="J117" s="117">
        <f t="shared" si="19"/>
        <v>183.41593700079264</v>
      </c>
      <c r="K117" s="117">
        <f t="shared" si="19"/>
        <v>163.50939103181844</v>
      </c>
      <c r="L117" s="117">
        <f t="shared" si="19"/>
        <v>146.3992984863726</v>
      </c>
      <c r="M117" s="117">
        <f t="shared" si="19"/>
        <v>130.4945564120074</v>
      </c>
      <c r="N117" s="117">
        <f t="shared" si="19"/>
        <v>138.05339139653475</v>
      </c>
      <c r="O117" s="117">
        <f t="shared" si="19"/>
        <v>145.28390861848496</v>
      </c>
      <c r="P117" s="117">
        <f t="shared" si="19"/>
        <v>134.84223304282872</v>
      </c>
      <c r="Q117" s="117">
        <f t="shared" si="19"/>
        <v>138.09781873839992</v>
      </c>
      <c r="R117" s="117">
        <f t="shared" ref="R117:V117" si="20">R118+R121+R123+R132</f>
        <v>124.67725686222563</v>
      </c>
      <c r="S117" s="117">
        <f t="shared" si="20"/>
        <v>124.84425319648901</v>
      </c>
      <c r="T117" s="117">
        <f t="shared" si="20"/>
        <v>115.47269722983776</v>
      </c>
      <c r="U117" s="117">
        <f t="shared" si="20"/>
        <v>118.75709194015624</v>
      </c>
      <c r="V117" s="117">
        <f t="shared" si="20"/>
        <v>133.80684560684733</v>
      </c>
      <c r="W117" s="117">
        <f t="shared" ref="W117:Y117" si="21">W118+W121+W123+W132</f>
        <v>141.59822446632782</v>
      </c>
      <c r="X117" s="117">
        <f t="shared" si="21"/>
        <v>104.62326225485708</v>
      </c>
      <c r="Y117" s="117">
        <f t="shared" si="21"/>
        <v>94.991797841630955</v>
      </c>
      <c r="DA117" s="129" t="s">
        <v>1778</v>
      </c>
    </row>
    <row r="118" spans="1:105" ht="12" customHeight="1" x14ac:dyDescent="0.25">
      <c r="A118" s="121" t="s">
        <v>57</v>
      </c>
      <c r="B118" s="122">
        <f t="shared" ref="B118:Q118" si="22">SUM(B119:B120)</f>
        <v>368.03063569794483</v>
      </c>
      <c r="C118" s="122">
        <f t="shared" si="22"/>
        <v>352.43384687821396</v>
      </c>
      <c r="D118" s="122">
        <f t="shared" si="22"/>
        <v>313.76586203661168</v>
      </c>
      <c r="E118" s="122">
        <f t="shared" si="22"/>
        <v>297.44424948403969</v>
      </c>
      <c r="F118" s="122">
        <f t="shared" si="22"/>
        <v>210.28117693415663</v>
      </c>
      <c r="G118" s="122">
        <f t="shared" si="22"/>
        <v>316.30126898530818</v>
      </c>
      <c r="H118" s="122">
        <f t="shared" si="22"/>
        <v>235.64695589193192</v>
      </c>
      <c r="I118" s="122">
        <f t="shared" si="22"/>
        <v>197.00901759575521</v>
      </c>
      <c r="J118" s="122">
        <f t="shared" si="22"/>
        <v>170.83169588523319</v>
      </c>
      <c r="K118" s="122">
        <f t="shared" si="22"/>
        <v>152.02073535873319</v>
      </c>
      <c r="L118" s="122">
        <f t="shared" si="22"/>
        <v>137.80239380108586</v>
      </c>
      <c r="M118" s="122">
        <f t="shared" si="22"/>
        <v>121.96053863080688</v>
      </c>
      <c r="N118" s="122">
        <f t="shared" si="22"/>
        <v>129.40625568169992</v>
      </c>
      <c r="O118" s="122">
        <f t="shared" si="22"/>
        <v>135.05114820071765</v>
      </c>
      <c r="P118" s="122">
        <f t="shared" si="22"/>
        <v>124.53816763274513</v>
      </c>
      <c r="Q118" s="122">
        <f t="shared" si="22"/>
        <v>126.7697656236418</v>
      </c>
      <c r="R118" s="122">
        <f t="shared" ref="R118:V118" si="23">SUM(R119:R120)</f>
        <v>114.18361414014693</v>
      </c>
      <c r="S118" s="122">
        <f t="shared" si="23"/>
        <v>114.76477436349865</v>
      </c>
      <c r="T118" s="122">
        <f t="shared" si="23"/>
        <v>105.21664929279956</v>
      </c>
      <c r="U118" s="122">
        <f t="shared" si="23"/>
        <v>107.48432227045693</v>
      </c>
      <c r="V118" s="122">
        <f t="shared" si="23"/>
        <v>120.71932289145917</v>
      </c>
      <c r="W118" s="122">
        <f t="shared" ref="W118:Y118" si="24">SUM(W119:W120)</f>
        <v>130.73573748370757</v>
      </c>
      <c r="X118" s="122">
        <f t="shared" si="24"/>
        <v>94.188067732874899</v>
      </c>
      <c r="Y118" s="122">
        <f t="shared" si="24"/>
        <v>85.434240920159652</v>
      </c>
      <c r="DA118" s="130" t="s">
        <v>1779</v>
      </c>
    </row>
    <row r="119" spans="1:105" ht="12" customHeight="1" x14ac:dyDescent="0.25">
      <c r="A119" s="97" t="s">
        <v>211</v>
      </c>
      <c r="B119" s="98">
        <v>359.34224114147958</v>
      </c>
      <c r="C119" s="98">
        <v>344.32596955341285</v>
      </c>
      <c r="D119" s="98">
        <v>306.73915854368266</v>
      </c>
      <c r="E119" s="98">
        <v>290.93594268870618</v>
      </c>
      <c r="F119" s="98">
        <v>205.82174622860424</v>
      </c>
      <c r="G119" s="98">
        <v>309.65122526628767</v>
      </c>
      <c r="H119" s="98">
        <v>230.82946600520899</v>
      </c>
      <c r="I119" s="98">
        <v>193.06848121925364</v>
      </c>
      <c r="J119" s="98">
        <v>167.46614564438141</v>
      </c>
      <c r="K119" s="98">
        <v>149.08352738555004</v>
      </c>
      <c r="L119" s="98">
        <v>135.15610431287803</v>
      </c>
      <c r="M119" s="98">
        <v>119.65004977227261</v>
      </c>
      <c r="N119" s="98">
        <v>126.96934037436949</v>
      </c>
      <c r="O119" s="98">
        <v>132.56372393588569</v>
      </c>
      <c r="P119" s="98">
        <v>122.27980646188105</v>
      </c>
      <c r="Q119" s="98">
        <v>124.49201137875761</v>
      </c>
      <c r="R119" s="98">
        <v>112.14753611754978</v>
      </c>
      <c r="S119" s="98">
        <v>112.74467002794304</v>
      </c>
      <c r="T119" s="98">
        <v>103.37266198923015</v>
      </c>
      <c r="U119" s="98">
        <v>105.59787919142204</v>
      </c>
      <c r="V119" s="98">
        <v>118.60284974414233</v>
      </c>
      <c r="W119" s="98">
        <v>128.44219384645388</v>
      </c>
      <c r="X119" s="98">
        <v>92.531920668032129</v>
      </c>
      <c r="Y119" s="98">
        <v>83.931484531140782</v>
      </c>
      <c r="DA119" s="63" t="s">
        <v>1780</v>
      </c>
    </row>
    <row r="120" spans="1:105" ht="12" customHeight="1" x14ac:dyDescent="0.25">
      <c r="A120" s="97" t="s">
        <v>53</v>
      </c>
      <c r="B120" s="98">
        <v>8.6883945564652763</v>
      </c>
      <c r="C120" s="98">
        <v>8.1078773248010894</v>
      </c>
      <c r="D120" s="98">
        <v>7.0267034929290411</v>
      </c>
      <c r="E120" s="98">
        <v>6.508306795333505</v>
      </c>
      <c r="F120" s="98">
        <v>4.4594307055523865</v>
      </c>
      <c r="G120" s="98">
        <v>6.6500437190205322</v>
      </c>
      <c r="H120" s="98">
        <v>4.8174898867229325</v>
      </c>
      <c r="I120" s="98">
        <v>3.9405363765015626</v>
      </c>
      <c r="J120" s="98">
        <v>3.3655502408517859</v>
      </c>
      <c r="K120" s="98">
        <v>2.9372079731831482</v>
      </c>
      <c r="L120" s="98">
        <v>2.6462894882078203</v>
      </c>
      <c r="M120" s="98">
        <v>2.3104888585342702</v>
      </c>
      <c r="N120" s="98">
        <v>2.4369153073304193</v>
      </c>
      <c r="O120" s="98">
        <v>2.4874242648319633</v>
      </c>
      <c r="P120" s="98">
        <v>2.258361170864073</v>
      </c>
      <c r="Q120" s="98">
        <v>2.2777542448841883</v>
      </c>
      <c r="R120" s="98">
        <v>2.0360780225971502</v>
      </c>
      <c r="S120" s="98">
        <v>2.0201043355556032</v>
      </c>
      <c r="T120" s="98">
        <v>1.8439873035694012</v>
      </c>
      <c r="U120" s="98">
        <v>1.8864430790348878</v>
      </c>
      <c r="V120" s="98">
        <v>2.1164731473168379</v>
      </c>
      <c r="W120" s="98">
        <v>2.2935436372536775</v>
      </c>
      <c r="X120" s="98">
        <v>1.656147064842769</v>
      </c>
      <c r="Y120" s="98">
        <v>1.5027563890188655</v>
      </c>
      <c r="DA120" s="63" t="s">
        <v>1781</v>
      </c>
    </row>
    <row r="121" spans="1:105" ht="12" customHeight="1" x14ac:dyDescent="0.25">
      <c r="A121" s="121" t="s">
        <v>92</v>
      </c>
      <c r="B121" s="122">
        <f t="shared" ref="B121:Y121" si="25">B122</f>
        <v>2.1667233974376969E-2</v>
      </c>
      <c r="C121" s="122">
        <f t="shared" si="25"/>
        <v>2.2694602112535291E-2</v>
      </c>
      <c r="D121" s="122">
        <f t="shared" si="25"/>
        <v>2.2979997287932888E-2</v>
      </c>
      <c r="E121" s="122">
        <f t="shared" si="25"/>
        <v>2.008936649932469E-2</v>
      </c>
      <c r="F121" s="122">
        <f t="shared" si="25"/>
        <v>1.6729598281324455E-2</v>
      </c>
      <c r="G121" s="122">
        <f t="shared" si="25"/>
        <v>1.3887651527324629E-2</v>
      </c>
      <c r="H121" s="122">
        <f t="shared" si="25"/>
        <v>1.0907126675567737E-2</v>
      </c>
      <c r="I121" s="122">
        <f t="shared" si="25"/>
        <v>9.4764833209464716E-3</v>
      </c>
      <c r="J121" s="122">
        <f t="shared" si="25"/>
        <v>8.4445033736694815E-3</v>
      </c>
      <c r="K121" s="122">
        <f t="shared" si="25"/>
        <v>6.5637116934654646E-3</v>
      </c>
      <c r="L121" s="122">
        <f t="shared" si="25"/>
        <v>6.8634439159978178E-3</v>
      </c>
      <c r="M121" s="122">
        <f t="shared" si="25"/>
        <v>9.2894482810857749E-3</v>
      </c>
      <c r="N121" s="122">
        <f t="shared" si="25"/>
        <v>1.7672453976956295E-2</v>
      </c>
      <c r="O121" s="122">
        <f t="shared" si="25"/>
        <v>2.8512236321963532E-2</v>
      </c>
      <c r="P121" s="122">
        <f t="shared" si="25"/>
        <v>4.036465259240235E-2</v>
      </c>
      <c r="Q121" s="122">
        <f t="shared" si="25"/>
        <v>4.2697132690369642E-2</v>
      </c>
      <c r="R121" s="122">
        <f t="shared" si="25"/>
        <v>4.2533276008968876E-2</v>
      </c>
      <c r="S121" s="122">
        <f t="shared" si="25"/>
        <v>4.0587786375187618E-2</v>
      </c>
      <c r="T121" s="122">
        <f t="shared" si="25"/>
        <v>3.7386327099589244E-2</v>
      </c>
      <c r="U121" s="122">
        <f t="shared" si="25"/>
        <v>3.0471478413516214E-2</v>
      </c>
      <c r="V121" s="122">
        <f t="shared" si="25"/>
        <v>2.5208346091149438E-2</v>
      </c>
      <c r="W121" s="122">
        <f t="shared" si="25"/>
        <v>2.1923244640627608E-2</v>
      </c>
      <c r="X121" s="122">
        <f t="shared" si="25"/>
        <v>2.2016766980395095E-2</v>
      </c>
      <c r="Y121" s="122">
        <f t="shared" si="25"/>
        <v>2.1758312333660646E-2</v>
      </c>
      <c r="DA121" s="130" t="s">
        <v>1782</v>
      </c>
    </row>
    <row r="122" spans="1:105" ht="12" customHeight="1" x14ac:dyDescent="0.25">
      <c r="A122" s="97" t="s">
        <v>53</v>
      </c>
      <c r="B122" s="98">
        <v>2.1667233974376969E-2</v>
      </c>
      <c r="C122" s="98">
        <v>2.2694602112535291E-2</v>
      </c>
      <c r="D122" s="98">
        <v>2.2979997287932888E-2</v>
      </c>
      <c r="E122" s="98">
        <v>2.008936649932469E-2</v>
      </c>
      <c r="F122" s="98">
        <v>1.6729598281324455E-2</v>
      </c>
      <c r="G122" s="98">
        <v>1.3887651527324629E-2</v>
      </c>
      <c r="H122" s="98">
        <v>1.0907126675567737E-2</v>
      </c>
      <c r="I122" s="98">
        <v>9.4764833209464716E-3</v>
      </c>
      <c r="J122" s="98">
        <v>8.4445033736694815E-3</v>
      </c>
      <c r="K122" s="98">
        <v>6.5637116934654646E-3</v>
      </c>
      <c r="L122" s="98">
        <v>6.8634439159978178E-3</v>
      </c>
      <c r="M122" s="98">
        <v>9.2894482810857749E-3</v>
      </c>
      <c r="N122" s="98">
        <v>1.7672453976956295E-2</v>
      </c>
      <c r="O122" s="98">
        <v>2.8512236321963532E-2</v>
      </c>
      <c r="P122" s="98">
        <v>4.036465259240235E-2</v>
      </c>
      <c r="Q122" s="98">
        <v>4.2697132690369642E-2</v>
      </c>
      <c r="R122" s="98">
        <v>4.2533276008968876E-2</v>
      </c>
      <c r="S122" s="98">
        <v>4.0587786375187618E-2</v>
      </c>
      <c r="T122" s="98">
        <v>3.7386327099589244E-2</v>
      </c>
      <c r="U122" s="98">
        <v>3.0471478413516214E-2</v>
      </c>
      <c r="V122" s="98">
        <v>2.5208346091149438E-2</v>
      </c>
      <c r="W122" s="98">
        <v>2.1923244640627608E-2</v>
      </c>
      <c r="X122" s="98">
        <v>2.2016766980395095E-2</v>
      </c>
      <c r="Y122" s="98">
        <v>2.1758312333660646E-2</v>
      </c>
      <c r="DA122" s="63" t="s">
        <v>1783</v>
      </c>
    </row>
    <row r="123" spans="1:105" ht="12" customHeight="1" x14ac:dyDescent="0.25">
      <c r="A123" s="121" t="s">
        <v>55</v>
      </c>
      <c r="B123" s="122">
        <v>26.115231324078838</v>
      </c>
      <c r="C123" s="122">
        <v>22.770775990553862</v>
      </c>
      <c r="D123" s="122">
        <v>20.225036583650414</v>
      </c>
      <c r="E123" s="122">
        <v>18.700354705935823</v>
      </c>
      <c r="F123" s="122">
        <v>13.706944102178568</v>
      </c>
      <c r="G123" s="122">
        <v>19.187610026581414</v>
      </c>
      <c r="H123" s="122">
        <v>14.631287565128812</v>
      </c>
      <c r="I123" s="122">
        <v>12.634038794404574</v>
      </c>
      <c r="J123" s="122">
        <v>10.641413055861003</v>
      </c>
      <c r="K123" s="122">
        <v>9.6655181398299899</v>
      </c>
      <c r="L123" s="122">
        <v>6.9518323938201023</v>
      </c>
      <c r="M123" s="122">
        <v>7.0186607021656213</v>
      </c>
      <c r="N123" s="122">
        <v>7.1178832762323099</v>
      </c>
      <c r="O123" s="122">
        <v>8.4750332798033696</v>
      </c>
      <c r="P123" s="122">
        <v>8.5260734251221812</v>
      </c>
      <c r="Q123" s="122">
        <v>9.4279948183153834</v>
      </c>
      <c r="R123" s="122">
        <v>8.7083848858509469</v>
      </c>
      <c r="S123" s="122">
        <v>8.214923656535138</v>
      </c>
      <c r="T123" s="122">
        <v>8.3088132864331499</v>
      </c>
      <c r="U123" s="122">
        <v>9.2430094114926451</v>
      </c>
      <c r="V123" s="122">
        <v>10.95813839040532</v>
      </c>
      <c r="W123" s="122">
        <v>8.7563908421972805</v>
      </c>
      <c r="X123" s="122">
        <v>8.5816862841201296</v>
      </c>
      <c r="Y123" s="122">
        <v>7.8557952201742456</v>
      </c>
      <c r="DA123" s="130" t="s">
        <v>1784</v>
      </c>
    </row>
    <row r="124" spans="1:105" ht="12" customHeight="1" x14ac:dyDescent="0.25">
      <c r="A124" s="97" t="s">
        <v>138</v>
      </c>
      <c r="B124" s="98">
        <v>25.091838268892445</v>
      </c>
      <c r="C124" s="98">
        <v>21.866714039248603</v>
      </c>
      <c r="D124" s="98">
        <v>19.421600090226914</v>
      </c>
      <c r="E124" s="98">
        <v>17.96785523183237</v>
      </c>
      <c r="F124" s="98">
        <v>13.057519790822653</v>
      </c>
      <c r="G124" s="98">
        <v>18.522652323068581</v>
      </c>
      <c r="H124" s="98">
        <v>14.037421618155738</v>
      </c>
      <c r="I124" s="98">
        <v>12.107452352897516</v>
      </c>
      <c r="J124" s="98">
        <v>10.222481797234437</v>
      </c>
      <c r="K124" s="98">
        <v>9.2890898129097952</v>
      </c>
      <c r="L124" s="98">
        <v>6.6387387349410609</v>
      </c>
      <c r="M124" s="98">
        <v>6.7229551642097576</v>
      </c>
      <c r="N124" s="98">
        <v>6.8293239404430821</v>
      </c>
      <c r="O124" s="98">
        <v>8.1495031952653232</v>
      </c>
      <c r="P124" s="98">
        <v>8.1985625742001371</v>
      </c>
      <c r="Q124" s="98">
        <v>9.0779624131742338</v>
      </c>
      <c r="R124" s="98">
        <v>8.3525318112864042</v>
      </c>
      <c r="S124" s="98">
        <v>7.8872358784806691</v>
      </c>
      <c r="T124" s="98">
        <v>7.9572944058801189</v>
      </c>
      <c r="U124" s="98">
        <v>8.4039966774603556</v>
      </c>
      <c r="V124" s="98">
        <v>9.3257298617003936</v>
      </c>
      <c r="W124" s="98">
        <v>5.1560664869546722</v>
      </c>
      <c r="X124" s="98">
        <v>4.0707142279957864</v>
      </c>
      <c r="Y124" s="98">
        <v>3.3913795028995679</v>
      </c>
      <c r="DA124" s="63" t="s">
        <v>1785</v>
      </c>
    </row>
    <row r="125" spans="1:105" ht="12" customHeight="1" x14ac:dyDescent="0.25">
      <c r="A125" s="97" t="s">
        <v>137</v>
      </c>
      <c r="B125" s="98">
        <v>2.4895448546652557E-2</v>
      </c>
      <c r="C125" s="98">
        <v>2.1420593813652834E-2</v>
      </c>
      <c r="D125" s="98">
        <v>1.9710448155809666E-2</v>
      </c>
      <c r="E125" s="98">
        <v>1.8180564147642055E-2</v>
      </c>
      <c r="F125" s="98">
        <v>1.2589898893240591E-2</v>
      </c>
      <c r="G125" s="98">
        <v>2.1278905099319005E-2</v>
      </c>
      <c r="H125" s="98">
        <v>1.4909461020891385E-2</v>
      </c>
      <c r="I125" s="98">
        <v>1.7415968371598152E-2</v>
      </c>
      <c r="J125" s="98">
        <v>1.7423042372211071E-2</v>
      </c>
      <c r="K125" s="98">
        <v>1.5653685322780858E-2</v>
      </c>
      <c r="L125" s="98">
        <v>1.0847306095949211E-2</v>
      </c>
      <c r="M125" s="98">
        <v>1.0166763074270013E-2</v>
      </c>
      <c r="N125" s="98">
        <v>1.0751094421021713E-2</v>
      </c>
      <c r="O125" s="98">
        <v>1.2895380686781206E-2</v>
      </c>
      <c r="P125" s="98">
        <v>1.2887712887740949E-2</v>
      </c>
      <c r="Q125" s="98">
        <v>1.4213927921386579E-2</v>
      </c>
      <c r="R125" s="98">
        <v>1.3256013319967607E-2</v>
      </c>
      <c r="S125" s="98">
        <v>1.2195468650986311E-2</v>
      </c>
      <c r="T125" s="98">
        <v>1.2000933041312358E-2</v>
      </c>
      <c r="U125" s="98">
        <v>1.1943887388848056E-2</v>
      </c>
      <c r="V125" s="98">
        <v>1.495999491702331E-2</v>
      </c>
      <c r="W125" s="98">
        <v>7.8625931386887317E-3</v>
      </c>
      <c r="X125" s="98">
        <v>6.1945296774393145E-3</v>
      </c>
      <c r="Y125" s="98">
        <v>5.1246791811082777E-3</v>
      </c>
      <c r="DA125" s="63" t="s">
        <v>1786</v>
      </c>
    </row>
    <row r="126" spans="1:105" ht="12" customHeight="1" x14ac:dyDescent="0.25">
      <c r="A126" s="100" t="s">
        <v>211</v>
      </c>
      <c r="B126" s="101">
        <v>1.4953555806140164E-2</v>
      </c>
      <c r="C126" s="101">
        <v>1.4963226785524475E-2</v>
      </c>
      <c r="D126" s="101">
        <v>1.3485754633516018E-2</v>
      </c>
      <c r="E126" s="101">
        <v>1.1916323870382942E-2</v>
      </c>
      <c r="F126" s="101">
        <v>8.300892724929192E-3</v>
      </c>
      <c r="G126" s="101">
        <v>1.2799261892397015E-2</v>
      </c>
      <c r="H126" s="101">
        <v>9.2934232532853097E-3</v>
      </c>
      <c r="I126" s="101">
        <v>1.0716872621623208E-2</v>
      </c>
      <c r="J126" s="101">
        <v>1.0631103492480155E-2</v>
      </c>
      <c r="K126" s="101">
        <v>9.6296655513833894E-3</v>
      </c>
      <c r="L126" s="101">
        <v>6.5028079372939579E-3</v>
      </c>
      <c r="M126" s="101">
        <v>5.9939005922343006E-3</v>
      </c>
      <c r="N126" s="101">
        <v>6.2950312304035881E-3</v>
      </c>
      <c r="O126" s="101">
        <v>7.9522247462730684E-3</v>
      </c>
      <c r="P126" s="101">
        <v>7.9759355935036906E-3</v>
      </c>
      <c r="Q126" s="101">
        <v>9.1829738706249667E-3</v>
      </c>
      <c r="R126" s="101">
        <v>8.9809543634730149E-3</v>
      </c>
      <c r="S126" s="101">
        <v>8.0447736007377476E-3</v>
      </c>
      <c r="T126" s="101">
        <v>8.2416891508590596E-3</v>
      </c>
      <c r="U126" s="101">
        <v>8.257648589448564E-3</v>
      </c>
      <c r="V126" s="101">
        <v>1.0291588589862247E-2</v>
      </c>
      <c r="W126" s="101">
        <v>5.6716446367060013E-3</v>
      </c>
      <c r="X126" s="101">
        <v>4.4922216015016682E-3</v>
      </c>
      <c r="Y126" s="101">
        <v>3.745173936415735E-3</v>
      </c>
      <c r="DA126" s="131" t="s">
        <v>1787</v>
      </c>
    </row>
    <row r="127" spans="1:105" ht="12" customHeight="1" x14ac:dyDescent="0.25">
      <c r="A127" s="103" t="s">
        <v>52</v>
      </c>
      <c r="B127" s="104">
        <v>9.9418927405123918E-3</v>
      </c>
      <c r="C127" s="104">
        <v>6.4573670281283602E-3</v>
      </c>
      <c r="D127" s="104">
        <v>6.2246935222936475E-3</v>
      </c>
      <c r="E127" s="104">
        <v>6.2642402772591132E-3</v>
      </c>
      <c r="F127" s="104">
        <v>4.2890061683113993E-3</v>
      </c>
      <c r="G127" s="104">
        <v>8.4796432069219919E-3</v>
      </c>
      <c r="H127" s="104">
        <v>5.6160377676060759E-3</v>
      </c>
      <c r="I127" s="104">
        <v>6.6990957499749445E-3</v>
      </c>
      <c r="J127" s="104">
        <v>6.7919388797309157E-3</v>
      </c>
      <c r="K127" s="104">
        <v>6.0240197713974705E-3</v>
      </c>
      <c r="L127" s="104">
        <v>4.3444981586552526E-3</v>
      </c>
      <c r="M127" s="104">
        <v>4.1728624820357128E-3</v>
      </c>
      <c r="N127" s="104">
        <v>4.4560631906181243E-3</v>
      </c>
      <c r="O127" s="104">
        <v>4.9431559405081387E-3</v>
      </c>
      <c r="P127" s="104">
        <v>4.9117772942372587E-3</v>
      </c>
      <c r="Q127" s="104">
        <v>5.0309540507616126E-3</v>
      </c>
      <c r="R127" s="104">
        <v>4.2750589564945918E-3</v>
      </c>
      <c r="S127" s="104">
        <v>4.1506950502485634E-3</v>
      </c>
      <c r="T127" s="104">
        <v>3.7592438904532986E-3</v>
      </c>
      <c r="U127" s="104">
        <v>3.6862387993994929E-3</v>
      </c>
      <c r="V127" s="104">
        <v>4.6684063271610638E-3</v>
      </c>
      <c r="W127" s="104">
        <v>2.1909485019827295E-3</v>
      </c>
      <c r="X127" s="104">
        <v>1.7023080759376462E-3</v>
      </c>
      <c r="Y127" s="104">
        <v>1.3795052446925428E-3</v>
      </c>
      <c r="DA127" s="132" t="s">
        <v>1788</v>
      </c>
    </row>
    <row r="128" spans="1:105" ht="12" customHeight="1" x14ac:dyDescent="0.25">
      <c r="A128" s="106" t="s">
        <v>122</v>
      </c>
      <c r="B128" s="101">
        <v>0.90551023294291411</v>
      </c>
      <c r="C128" s="101">
        <v>0.8006052430153705</v>
      </c>
      <c r="D128" s="101">
        <v>0.70946742623491343</v>
      </c>
      <c r="E128" s="101">
        <v>0.64709659646364803</v>
      </c>
      <c r="F128" s="101">
        <v>0.57769795767955312</v>
      </c>
      <c r="G128" s="101">
        <v>0.58202148090119854</v>
      </c>
      <c r="H128" s="101">
        <v>0.52251460868531785</v>
      </c>
      <c r="I128" s="101">
        <v>0.44912261679259635</v>
      </c>
      <c r="J128" s="101">
        <v>0.35239562631614002</v>
      </c>
      <c r="K128" s="101">
        <v>0.31555535951999097</v>
      </c>
      <c r="L128" s="101">
        <v>0.26258897862297859</v>
      </c>
      <c r="M128" s="101">
        <v>0.24652818766572349</v>
      </c>
      <c r="N128" s="101">
        <v>0.23878843221294166</v>
      </c>
      <c r="O128" s="101">
        <v>0.26788269247258067</v>
      </c>
      <c r="P128" s="101">
        <v>0.26929620846901481</v>
      </c>
      <c r="Q128" s="101">
        <v>0.28983719664211977</v>
      </c>
      <c r="R128" s="101">
        <v>0.29516297717495654</v>
      </c>
      <c r="S128" s="101">
        <v>0.27267370698238835</v>
      </c>
      <c r="T128" s="101">
        <v>0.29472198595739879</v>
      </c>
      <c r="U128" s="101">
        <v>0.72795912583904432</v>
      </c>
      <c r="V128" s="101">
        <v>1.4209635429367955</v>
      </c>
      <c r="W128" s="101">
        <v>3.1235040258860338</v>
      </c>
      <c r="X128" s="101">
        <v>3.9064305107975894</v>
      </c>
      <c r="Y128" s="101">
        <v>3.8631727547540207</v>
      </c>
      <c r="DA128" s="131" t="s">
        <v>1789</v>
      </c>
    </row>
    <row r="129" spans="1:105" ht="12" customHeight="1" x14ac:dyDescent="0.25">
      <c r="A129" s="107" t="s">
        <v>121</v>
      </c>
      <c r="B129" s="104">
        <v>9.2987373696828413E-2</v>
      </c>
      <c r="C129" s="104">
        <v>8.2036114476235295E-2</v>
      </c>
      <c r="D129" s="104">
        <v>7.4258619032780165E-2</v>
      </c>
      <c r="E129" s="104">
        <v>6.7222313492162455E-2</v>
      </c>
      <c r="F129" s="104">
        <v>5.9136454783122121E-2</v>
      </c>
      <c r="G129" s="104">
        <v>6.1657317512315929E-2</v>
      </c>
      <c r="H129" s="104">
        <v>5.6441877266863887E-2</v>
      </c>
      <c r="I129" s="104">
        <v>6.0047856342864817E-2</v>
      </c>
      <c r="J129" s="104">
        <v>4.911258993821483E-2</v>
      </c>
      <c r="K129" s="104">
        <v>4.521928207742399E-2</v>
      </c>
      <c r="L129" s="104">
        <v>3.9657374160113806E-2</v>
      </c>
      <c r="M129" s="104">
        <v>3.9010587215870057E-2</v>
      </c>
      <c r="N129" s="104">
        <v>3.9019809155263832E-2</v>
      </c>
      <c r="O129" s="104">
        <v>4.4752011378683128E-2</v>
      </c>
      <c r="P129" s="104">
        <v>4.5326929565287236E-2</v>
      </c>
      <c r="Q129" s="104">
        <v>4.5981280577643779E-2</v>
      </c>
      <c r="R129" s="104">
        <v>4.7434084069617188E-2</v>
      </c>
      <c r="S129" s="104">
        <v>4.2818602421092228E-2</v>
      </c>
      <c r="T129" s="104">
        <v>4.4795961554319599E-2</v>
      </c>
      <c r="U129" s="104">
        <v>9.9109720804397838E-2</v>
      </c>
      <c r="V129" s="104">
        <v>0.19648499085110788</v>
      </c>
      <c r="W129" s="104">
        <v>0.46895773621788595</v>
      </c>
      <c r="X129" s="104">
        <v>0.59834701564931414</v>
      </c>
      <c r="Y129" s="104">
        <v>0.59611828333954886</v>
      </c>
      <c r="DA129" s="132" t="s">
        <v>1790</v>
      </c>
    </row>
    <row r="130" spans="1:105" ht="12" customHeight="1" x14ac:dyDescent="0.25">
      <c r="A130" s="108" t="s">
        <v>53</v>
      </c>
      <c r="B130" s="98">
        <v>5.585253280973318E-2</v>
      </c>
      <c r="C130" s="98">
        <v>5.7303954704569525E-2</v>
      </c>
      <c r="D130" s="98">
        <v>5.080640459267606E-2</v>
      </c>
      <c r="E130" s="98">
        <v>4.40596229089565E-2</v>
      </c>
      <c r="F130" s="98">
        <v>3.8989854012099416E-2</v>
      </c>
      <c r="G130" s="98">
        <v>3.7075880293454627E-2</v>
      </c>
      <c r="H130" s="98">
        <v>3.5179096391166433E-2</v>
      </c>
      <c r="I130" s="98">
        <v>3.6955491270291713E-2</v>
      </c>
      <c r="J130" s="98">
        <v>2.9964761604372666E-2</v>
      </c>
      <c r="K130" s="98">
        <v>2.7813245538029191E-2</v>
      </c>
      <c r="L130" s="98">
        <v>2.3773427893630933E-2</v>
      </c>
      <c r="M130" s="98">
        <v>2.299721605873338E-2</v>
      </c>
      <c r="N130" s="98">
        <v>2.2846833256584986E-2</v>
      </c>
      <c r="O130" s="98">
        <v>2.7595675438696791E-2</v>
      </c>
      <c r="P130" s="98">
        <v>2.8050495231113484E-2</v>
      </c>
      <c r="Q130" s="98">
        <v>2.9704980366170329E-2</v>
      </c>
      <c r="R130" s="98">
        <v>3.2135996487868933E-2</v>
      </c>
      <c r="S130" s="98">
        <v>2.8244153203457776E-2</v>
      </c>
      <c r="T130" s="98">
        <v>3.0763012311539859E-2</v>
      </c>
      <c r="U130" s="98">
        <v>6.852129789985989E-2</v>
      </c>
      <c r="V130" s="98">
        <v>0.13516802728152305</v>
      </c>
      <c r="W130" s="98">
        <v>0.33829018827091395</v>
      </c>
      <c r="X130" s="98">
        <v>0.43399863131373589</v>
      </c>
      <c r="Y130" s="98">
        <v>0.43579524487948956</v>
      </c>
      <c r="DA130" s="63" t="s">
        <v>1791</v>
      </c>
    </row>
    <row r="131" spans="1:105" ht="12" customHeight="1" x14ac:dyDescent="0.25">
      <c r="A131" s="108" t="s">
        <v>52</v>
      </c>
      <c r="B131" s="98">
        <v>3.7134840887095233E-2</v>
      </c>
      <c r="C131" s="98">
        <v>2.4732159771665766E-2</v>
      </c>
      <c r="D131" s="98">
        <v>2.3452214440104098E-2</v>
      </c>
      <c r="E131" s="98">
        <v>2.3162690583205952E-2</v>
      </c>
      <c r="F131" s="98">
        <v>2.0146600771022705E-2</v>
      </c>
      <c r="G131" s="98">
        <v>2.4581437218861298E-2</v>
      </c>
      <c r="H131" s="98">
        <v>2.1262780875697454E-2</v>
      </c>
      <c r="I131" s="98">
        <v>2.30923650725731E-2</v>
      </c>
      <c r="J131" s="98">
        <v>1.9147828333842164E-2</v>
      </c>
      <c r="K131" s="98">
        <v>1.7406036539394799E-2</v>
      </c>
      <c r="L131" s="98">
        <v>1.588394626648287E-2</v>
      </c>
      <c r="M131" s="98">
        <v>1.6013371157136681E-2</v>
      </c>
      <c r="N131" s="98">
        <v>1.6172975898678842E-2</v>
      </c>
      <c r="O131" s="98">
        <v>1.7156335939986337E-2</v>
      </c>
      <c r="P131" s="98">
        <v>1.7276434334173748E-2</v>
      </c>
      <c r="Q131" s="98">
        <v>1.6276300211473447E-2</v>
      </c>
      <c r="R131" s="98">
        <v>1.5298087581748252E-2</v>
      </c>
      <c r="S131" s="98">
        <v>1.4574449217634452E-2</v>
      </c>
      <c r="T131" s="98">
        <v>1.4032949242779742E-2</v>
      </c>
      <c r="U131" s="98">
        <v>3.0588422904537949E-2</v>
      </c>
      <c r="V131" s="98">
        <v>6.1316963569584819E-2</v>
      </c>
      <c r="W131" s="98">
        <v>0.13066754794697202</v>
      </c>
      <c r="X131" s="98">
        <v>0.16434838433557827</v>
      </c>
      <c r="Y131" s="98">
        <v>0.16032303846005924</v>
      </c>
      <c r="DA131" s="63" t="s">
        <v>1792</v>
      </c>
    </row>
    <row r="132" spans="1:105" ht="12" customHeight="1" x14ac:dyDescent="0.25">
      <c r="A132" s="121" t="s">
        <v>54</v>
      </c>
      <c r="B132" s="122">
        <v>4.0026460433521214</v>
      </c>
      <c r="C132" s="122">
        <v>3.7115914648726998</v>
      </c>
      <c r="D132" s="122">
        <v>3.3689704785119741</v>
      </c>
      <c r="E132" s="122">
        <v>3.1653680928589929</v>
      </c>
      <c r="F132" s="122">
        <v>2.9190320323338637</v>
      </c>
      <c r="G132" s="122">
        <v>2.9878731484769143</v>
      </c>
      <c r="H132" s="122">
        <v>2.7103634184579706</v>
      </c>
      <c r="I132" s="122">
        <v>2.3901587219127545</v>
      </c>
      <c r="J132" s="122">
        <v>1.9343835563247624</v>
      </c>
      <c r="K132" s="122">
        <v>1.8165738215617839</v>
      </c>
      <c r="L132" s="122">
        <v>1.638208847550652</v>
      </c>
      <c r="M132" s="122">
        <v>1.5060676307538059</v>
      </c>
      <c r="N132" s="122">
        <v>1.51157998462558</v>
      </c>
      <c r="O132" s="122">
        <v>1.7292149016419702</v>
      </c>
      <c r="P132" s="122">
        <v>1.7376273323690252</v>
      </c>
      <c r="Q132" s="122">
        <v>1.8573611637523717</v>
      </c>
      <c r="R132" s="122">
        <v>1.7427245602187904</v>
      </c>
      <c r="S132" s="122">
        <v>1.8239673900800473</v>
      </c>
      <c r="T132" s="122">
        <v>1.9098483235054686</v>
      </c>
      <c r="U132" s="122">
        <v>1.9992887797931542</v>
      </c>
      <c r="V132" s="122">
        <v>2.1041759788917016</v>
      </c>
      <c r="W132" s="122">
        <v>2.0841728957823533</v>
      </c>
      <c r="X132" s="122">
        <v>1.8314914708816583</v>
      </c>
      <c r="Y132" s="122">
        <v>1.6800033889633923</v>
      </c>
      <c r="DA132" s="130" t="s">
        <v>1793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1794</v>
      </c>
    </row>
    <row r="134" spans="1:105" ht="12" customHeight="1" x14ac:dyDescent="0.25">
      <c r="A134" s="109" t="s">
        <v>120</v>
      </c>
      <c r="B134" s="33">
        <v>4.0026460433521214</v>
      </c>
      <c r="C134" s="33">
        <v>3.7115914648726998</v>
      </c>
      <c r="D134" s="33">
        <v>3.3689704785119741</v>
      </c>
      <c r="E134" s="33">
        <v>3.1653680928589929</v>
      </c>
      <c r="F134" s="33">
        <v>2.9190320323338637</v>
      </c>
      <c r="G134" s="33">
        <v>2.9878731484769143</v>
      </c>
      <c r="H134" s="33">
        <v>2.7103634184579706</v>
      </c>
      <c r="I134" s="33">
        <v>2.3901587219127545</v>
      </c>
      <c r="J134" s="33">
        <v>1.9343835563247624</v>
      </c>
      <c r="K134" s="33">
        <v>1.8165738215617839</v>
      </c>
      <c r="L134" s="33">
        <v>1.638208847550652</v>
      </c>
      <c r="M134" s="33">
        <v>1.5060676307538059</v>
      </c>
      <c r="N134" s="33">
        <v>1.51157998462558</v>
      </c>
      <c r="O134" s="33">
        <v>1.7292149016419702</v>
      </c>
      <c r="P134" s="33">
        <v>1.7376273323690252</v>
      </c>
      <c r="Q134" s="33">
        <v>1.8573611637523717</v>
      </c>
      <c r="R134" s="33">
        <v>1.7427245602187904</v>
      </c>
      <c r="S134" s="33">
        <v>1.8239673900800473</v>
      </c>
      <c r="T134" s="33">
        <v>1.9098483235054686</v>
      </c>
      <c r="U134" s="33">
        <v>1.9992887797931542</v>
      </c>
      <c r="V134" s="33">
        <v>2.1041759788917016</v>
      </c>
      <c r="W134" s="33">
        <v>2.0841728957823533</v>
      </c>
      <c r="X134" s="33">
        <v>1.8314914708816583</v>
      </c>
      <c r="Y134" s="33">
        <v>1.6800033889633923</v>
      </c>
      <c r="DA134" s="60" t="s">
        <v>1795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0.44232440984482663</v>
      </c>
      <c r="C136" s="119">
        <f t="shared" si="26"/>
        <v>0.44237388954218787</v>
      </c>
      <c r="D136" s="119">
        <f t="shared" si="26"/>
        <v>0.44233998261387475</v>
      </c>
      <c r="E136" s="119">
        <f t="shared" si="26"/>
        <v>0.44223152917359221</v>
      </c>
      <c r="F136" s="119">
        <f t="shared" si="26"/>
        <v>0.44298629544099921</v>
      </c>
      <c r="G136" s="119">
        <f t="shared" si="26"/>
        <v>0.44436919343048631</v>
      </c>
      <c r="H136" s="119">
        <f t="shared" si="26"/>
        <v>0.44538064088211227</v>
      </c>
      <c r="I136" s="119">
        <f t="shared" si="26"/>
        <v>0.44771866961751372</v>
      </c>
      <c r="J136" s="119">
        <f t="shared" si="26"/>
        <v>0.44875190527990444</v>
      </c>
      <c r="K136" s="119">
        <f t="shared" si="26"/>
        <v>0.45301866380418843</v>
      </c>
      <c r="L136" s="119">
        <f t="shared" si="26"/>
        <v>0.45960136519499045</v>
      </c>
      <c r="M136" s="119">
        <f t="shared" si="26"/>
        <v>0.47962279881737407</v>
      </c>
      <c r="N136" s="119">
        <f t="shared" si="26"/>
        <v>0.51348599029318565</v>
      </c>
      <c r="O136" s="119">
        <f t="shared" si="26"/>
        <v>0.5547862884297442</v>
      </c>
      <c r="P136" s="119">
        <f t="shared" si="26"/>
        <v>0.55697994743953461</v>
      </c>
      <c r="Q136" s="119">
        <f t="shared" si="26"/>
        <v>0.55859284472895576</v>
      </c>
      <c r="R136" s="119">
        <f t="shared" ref="R136:V136" si="27">IF(R117=0,"",R117/R98)</f>
        <v>0.56036672675290344</v>
      </c>
      <c r="S136" s="119">
        <f t="shared" si="27"/>
        <v>0.56186814546511532</v>
      </c>
      <c r="T136" s="119">
        <f t="shared" si="27"/>
        <v>0.56453803134168334</v>
      </c>
      <c r="U136" s="119">
        <f t="shared" si="27"/>
        <v>0.57315188088359936</v>
      </c>
      <c r="V136" s="119">
        <f t="shared" si="27"/>
        <v>0.5833854711342058</v>
      </c>
      <c r="W136" s="119">
        <f t="shared" ref="W136:Y136" si="28">IF(W117=0,"",W117/W98)</f>
        <v>0.5928558148896661</v>
      </c>
      <c r="X136" s="119">
        <f t="shared" si="28"/>
        <v>0.60031939768273213</v>
      </c>
      <c r="Y136" s="119">
        <f t="shared" si="28"/>
        <v>0.60457413368380364</v>
      </c>
      <c r="DA136" s="129" t="s">
        <v>1946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0.43682352206031716</v>
      </c>
      <c r="C137" s="124">
        <f t="shared" si="29"/>
        <v>0.43722601734731864</v>
      </c>
      <c r="D137" s="124">
        <f t="shared" si="29"/>
        <v>0.43712277428180835</v>
      </c>
      <c r="E137" s="124">
        <f t="shared" si="29"/>
        <v>0.43703714571025432</v>
      </c>
      <c r="F137" s="124">
        <f t="shared" si="29"/>
        <v>0.43691884812562143</v>
      </c>
      <c r="G137" s="124">
        <f t="shared" si="29"/>
        <v>0.43943603103145334</v>
      </c>
      <c r="H137" s="124">
        <f t="shared" si="29"/>
        <v>0.43984174033649842</v>
      </c>
      <c r="I137" s="124">
        <f t="shared" si="29"/>
        <v>0.44190331534683247</v>
      </c>
      <c r="J137" s="124">
        <f t="shared" si="29"/>
        <v>0.44305318884580236</v>
      </c>
      <c r="K137" s="124">
        <f t="shared" si="29"/>
        <v>0.44714108872562891</v>
      </c>
      <c r="L137" s="124">
        <f t="shared" si="29"/>
        <v>0.45451255489517656</v>
      </c>
      <c r="M137" s="124">
        <f t="shared" si="29"/>
        <v>0.47454275824400399</v>
      </c>
      <c r="N137" s="124">
        <f t="shared" si="29"/>
        <v>0.50942065699527206</v>
      </c>
      <c r="O137" s="124">
        <f t="shared" si="29"/>
        <v>0.55138225127358886</v>
      </c>
      <c r="P137" s="124">
        <f t="shared" si="29"/>
        <v>0.55327244303742684</v>
      </c>
      <c r="Q137" s="124">
        <f t="shared" si="29"/>
        <v>0.55462667806266985</v>
      </c>
      <c r="R137" s="124">
        <f t="shared" ref="R137:V137" si="30">IF(R118=0,"",R118/R99)</f>
        <v>0.55586247281726064</v>
      </c>
      <c r="S137" s="124">
        <f t="shared" si="30"/>
        <v>0.55709594843389154</v>
      </c>
      <c r="T137" s="124">
        <f t="shared" si="30"/>
        <v>0.55900926358850911</v>
      </c>
      <c r="U137" s="124">
        <f t="shared" si="30"/>
        <v>0.56690714703928768</v>
      </c>
      <c r="V137" s="124">
        <f t="shared" si="30"/>
        <v>0.57640072671312603</v>
      </c>
      <c r="W137" s="124">
        <f t="shared" ref="W137:Y137" si="31">IF(W118=0,"",W118/W99)</f>
        <v>0.58398358535809602</v>
      </c>
      <c r="X137" s="124">
        <f t="shared" si="31"/>
        <v>0.58677469428302453</v>
      </c>
      <c r="Y137" s="124">
        <f t="shared" si="31"/>
        <v>0.59033449544157224</v>
      </c>
      <c r="DA137" s="130" t="s">
        <v>1947</v>
      </c>
    </row>
    <row r="138" spans="1:105" ht="12" customHeight="1" x14ac:dyDescent="0.25">
      <c r="A138" s="97" t="s">
        <v>211</v>
      </c>
      <c r="B138" s="111">
        <f t="shared" ref="B138:Q138" si="32">IF(B119=0,"",B119/B100)</f>
        <v>0.43095528058208249</v>
      </c>
      <c r="C138" s="111">
        <f t="shared" si="32"/>
        <v>0.43150780788334453</v>
      </c>
      <c r="D138" s="111">
        <f t="shared" si="32"/>
        <v>0.43155815557231775</v>
      </c>
      <c r="E138" s="111">
        <f t="shared" si="32"/>
        <v>0.43160172023036814</v>
      </c>
      <c r="F138" s="111">
        <f t="shared" si="32"/>
        <v>0.43165269349778562</v>
      </c>
      <c r="G138" s="111">
        <f t="shared" si="32"/>
        <v>0.43420875477434207</v>
      </c>
      <c r="H138" s="111">
        <f t="shared" si="32"/>
        <v>0.43475910449818905</v>
      </c>
      <c r="I138" s="111">
        <f t="shared" si="32"/>
        <v>0.43692638372839698</v>
      </c>
      <c r="J138" s="111">
        <f t="shared" si="32"/>
        <v>0.43814902887248519</v>
      </c>
      <c r="K138" s="111">
        <f t="shared" si="32"/>
        <v>0.44232317468941423</v>
      </c>
      <c r="L138" s="111">
        <f t="shared" si="32"/>
        <v>0.44970948952379131</v>
      </c>
      <c r="M138" s="111">
        <f t="shared" si="32"/>
        <v>0.46977604263471651</v>
      </c>
      <c r="N138" s="111">
        <f t="shared" si="32"/>
        <v>0.50466886586189708</v>
      </c>
      <c r="O138" s="111">
        <f t="shared" si="32"/>
        <v>0.54677953847362337</v>
      </c>
      <c r="P138" s="111">
        <f t="shared" si="32"/>
        <v>0.54874501054618929</v>
      </c>
      <c r="Q138" s="111">
        <f t="shared" si="32"/>
        <v>0.55014370910991384</v>
      </c>
      <c r="R138" s="111">
        <f t="shared" ref="R138:V138" si="33">IF(R119=0,"",R119/R100)</f>
        <v>0.55141614349179302</v>
      </c>
      <c r="S138" s="111">
        <f t="shared" si="33"/>
        <v>0.55270978723227071</v>
      </c>
      <c r="T138" s="111">
        <f t="shared" si="33"/>
        <v>0.55464613827486209</v>
      </c>
      <c r="U138" s="111">
        <f t="shared" si="33"/>
        <v>0.56255469215808362</v>
      </c>
      <c r="V138" s="111">
        <f t="shared" si="33"/>
        <v>0.57207631719934771</v>
      </c>
      <c r="W138" s="111">
        <f t="shared" ref="W138:Y138" si="34">IF(W119=0,"",W119/W100)</f>
        <v>0.57967736645510481</v>
      </c>
      <c r="X138" s="111">
        <f t="shared" si="34"/>
        <v>0.58246679634612064</v>
      </c>
      <c r="Y138" s="111">
        <f t="shared" si="34"/>
        <v>0.58603599116270633</v>
      </c>
      <c r="DA138" s="63" t="s">
        <v>1948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1949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1.8998925920708361</v>
      </c>
      <c r="C140" s="124">
        <f t="shared" si="38"/>
        <v>1.9805462831603806</v>
      </c>
      <c r="D140" s="124">
        <f t="shared" si="38"/>
        <v>2.0669781363547552</v>
      </c>
      <c r="E140" s="124">
        <f t="shared" si="38"/>
        <v>2.1056308210858741</v>
      </c>
      <c r="F140" s="124">
        <f t="shared" si="38"/>
        <v>2.1545991249254435</v>
      </c>
      <c r="G140" s="124">
        <f t="shared" si="38"/>
        <v>2.2719364328968177</v>
      </c>
      <c r="H140" s="124">
        <f t="shared" si="38"/>
        <v>2.5250371663719489</v>
      </c>
      <c r="I140" s="124">
        <f t="shared" si="38"/>
        <v>2.7649128148043731</v>
      </c>
      <c r="J140" s="124">
        <f t="shared" si="38"/>
        <v>2.8356611724907821</v>
      </c>
      <c r="K140" s="124">
        <f t="shared" si="38"/>
        <v>3.0386985892922516</v>
      </c>
      <c r="L140" s="124">
        <f t="shared" si="38"/>
        <v>3.2765844430460822</v>
      </c>
      <c r="M140" s="124">
        <f t="shared" si="38"/>
        <v>3.4391128248354916</v>
      </c>
      <c r="N140" s="124">
        <f t="shared" si="38"/>
        <v>3.6847423485644994</v>
      </c>
      <c r="O140" s="124">
        <f t="shared" si="38"/>
        <v>3.8872466263201426</v>
      </c>
      <c r="P140" s="124">
        <f t="shared" si="38"/>
        <v>4.0174569076452009</v>
      </c>
      <c r="Q140" s="124">
        <f t="shared" si="38"/>
        <v>4.0872166591374803</v>
      </c>
      <c r="R140" s="124">
        <f t="shared" ref="R140:V140" si="39">IF(R121=0,"",R121/R102)</f>
        <v>4.1110511373822129</v>
      </c>
      <c r="S140" s="124">
        <f t="shared" si="39"/>
        <v>4.1384890379094745</v>
      </c>
      <c r="T140" s="124">
        <f t="shared" si="39"/>
        <v>4.1723359628674226</v>
      </c>
      <c r="U140" s="124">
        <f t="shared" si="39"/>
        <v>4.2338717313887342</v>
      </c>
      <c r="V140" s="124">
        <f t="shared" si="39"/>
        <v>4.3568426471190547</v>
      </c>
      <c r="W140" s="124">
        <f t="shared" ref="W140:Y140" si="40">IF(W121=0,"",W121/W102)</f>
        <v>4.4714431408329016</v>
      </c>
      <c r="X140" s="124">
        <f t="shared" si="40"/>
        <v>4.5434010300655574</v>
      </c>
      <c r="Y140" s="124">
        <f t="shared" si="40"/>
        <v>4.5627119600991124</v>
      </c>
      <c r="DA140" s="130" t="s">
        <v>1950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1.8998925920708361</v>
      </c>
      <c r="C141" s="111">
        <f t="shared" si="41"/>
        <v>1.9805462831603806</v>
      </c>
      <c r="D141" s="111">
        <f t="shared" si="41"/>
        <v>2.0669781363547552</v>
      </c>
      <c r="E141" s="111">
        <f t="shared" si="41"/>
        <v>2.1056308210858741</v>
      </c>
      <c r="F141" s="111">
        <f t="shared" si="41"/>
        <v>2.1545991249254435</v>
      </c>
      <c r="G141" s="111">
        <f t="shared" si="41"/>
        <v>2.2719364328968177</v>
      </c>
      <c r="H141" s="111">
        <f t="shared" si="41"/>
        <v>2.5250371663719489</v>
      </c>
      <c r="I141" s="111">
        <f t="shared" si="41"/>
        <v>2.7649128148043731</v>
      </c>
      <c r="J141" s="111">
        <f t="shared" si="41"/>
        <v>2.8356611724907821</v>
      </c>
      <c r="K141" s="111">
        <f t="shared" si="41"/>
        <v>3.0386985892922516</v>
      </c>
      <c r="L141" s="111">
        <f t="shared" si="41"/>
        <v>3.2765844430460822</v>
      </c>
      <c r="M141" s="111">
        <f t="shared" si="41"/>
        <v>3.4391128248354916</v>
      </c>
      <c r="N141" s="111">
        <f t="shared" si="41"/>
        <v>3.6847423485644994</v>
      </c>
      <c r="O141" s="111">
        <f t="shared" si="41"/>
        <v>3.8872466263201426</v>
      </c>
      <c r="P141" s="111">
        <f t="shared" si="41"/>
        <v>4.0174569076452009</v>
      </c>
      <c r="Q141" s="111">
        <f t="shared" si="41"/>
        <v>4.0872166591374803</v>
      </c>
      <c r="R141" s="111">
        <f t="shared" ref="R141:V141" si="42">IF(R122=0,"",R122/R103)</f>
        <v>4.1110511373822129</v>
      </c>
      <c r="S141" s="111">
        <f t="shared" si="42"/>
        <v>4.1384890379094745</v>
      </c>
      <c r="T141" s="111">
        <f t="shared" si="42"/>
        <v>4.1723359628674226</v>
      </c>
      <c r="U141" s="111">
        <f t="shared" si="42"/>
        <v>4.2338717313887342</v>
      </c>
      <c r="V141" s="111">
        <f t="shared" si="42"/>
        <v>4.3568426471190547</v>
      </c>
      <c r="W141" s="111">
        <f t="shared" ref="W141:Y141" si="43">IF(W122=0,"",W122/W103)</f>
        <v>4.4714431408329016</v>
      </c>
      <c r="X141" s="111">
        <f t="shared" si="43"/>
        <v>4.5434010300655574</v>
      </c>
      <c r="Y141" s="111">
        <f t="shared" si="43"/>
        <v>4.5627119600991124</v>
      </c>
      <c r="DA141" s="63" t="s">
        <v>1951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0.49804009535403237</v>
      </c>
      <c r="C142" s="124">
        <f t="shared" si="44"/>
        <v>0.49829872309797757</v>
      </c>
      <c r="D142" s="124">
        <f t="shared" si="44"/>
        <v>0.49890669379219643</v>
      </c>
      <c r="E142" s="124">
        <f t="shared" si="44"/>
        <v>0.50021258199352636</v>
      </c>
      <c r="F142" s="124">
        <f t="shared" si="44"/>
        <v>0.50395286137886364</v>
      </c>
      <c r="G142" s="124">
        <f t="shared" si="44"/>
        <v>0.50363077178134652</v>
      </c>
      <c r="H142" s="124">
        <f t="shared" si="44"/>
        <v>0.50748662542532863</v>
      </c>
      <c r="I142" s="124">
        <f t="shared" si="44"/>
        <v>0.51069061951255124</v>
      </c>
      <c r="J142" s="124">
        <f t="shared" si="44"/>
        <v>0.51457665551507226</v>
      </c>
      <c r="K142" s="124">
        <f t="shared" si="44"/>
        <v>0.51864220609972878</v>
      </c>
      <c r="L142" s="124">
        <f t="shared" si="44"/>
        <v>0.52408120258379631</v>
      </c>
      <c r="M142" s="124">
        <f t="shared" si="44"/>
        <v>0.53329391127126202</v>
      </c>
      <c r="N142" s="124">
        <f t="shared" si="44"/>
        <v>0.55092269961793228</v>
      </c>
      <c r="O142" s="124">
        <f t="shared" si="44"/>
        <v>0.57377646161565465</v>
      </c>
      <c r="P142" s="124">
        <f t="shared" si="44"/>
        <v>0.57531393260359975</v>
      </c>
      <c r="Q142" s="124">
        <f t="shared" si="44"/>
        <v>0.57734918491046949</v>
      </c>
      <c r="R142" s="124">
        <f t="shared" ref="R142:V142" si="45">IF(R123=0,"",R123/R104)</f>
        <v>0.58460947781158057</v>
      </c>
      <c r="S142" s="124">
        <f t="shared" si="45"/>
        <v>0.58990814488292431</v>
      </c>
      <c r="T142" s="124">
        <f t="shared" si="45"/>
        <v>0.59403819107527689</v>
      </c>
      <c r="U142" s="124">
        <f t="shared" si="45"/>
        <v>0.60756056295799421</v>
      </c>
      <c r="V142" s="124">
        <f t="shared" si="45"/>
        <v>0.62722187581957289</v>
      </c>
      <c r="W142" s="124">
        <f t="shared" ref="W142:Y142" si="46">IF(W123=0,"",W123/W104)</f>
        <v>0.69613107171373312</v>
      </c>
      <c r="X142" s="124">
        <f t="shared" si="46"/>
        <v>0.735680053260376</v>
      </c>
      <c r="Y142" s="124">
        <f t="shared" si="46"/>
        <v>0.74931707556498006</v>
      </c>
      <c r="DA142" s="130" t="s">
        <v>1952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0.49389756025289011</v>
      </c>
      <c r="C143" s="111">
        <f t="shared" si="47"/>
        <v>0.49414058250866671</v>
      </c>
      <c r="D143" s="111">
        <f t="shared" si="47"/>
        <v>0.4947072754498773</v>
      </c>
      <c r="E143" s="111">
        <f t="shared" si="47"/>
        <v>0.4960188350174155</v>
      </c>
      <c r="F143" s="111">
        <f t="shared" si="47"/>
        <v>0.49885571960009478</v>
      </c>
      <c r="G143" s="111">
        <f t="shared" si="47"/>
        <v>0.49976331695673337</v>
      </c>
      <c r="H143" s="111">
        <f t="shared" si="47"/>
        <v>0.50288265064108184</v>
      </c>
      <c r="I143" s="111">
        <f t="shared" si="47"/>
        <v>0.50589786241834511</v>
      </c>
      <c r="J143" s="111">
        <f t="shared" si="47"/>
        <v>0.5101150914350393</v>
      </c>
      <c r="K143" s="111">
        <f t="shared" si="47"/>
        <v>0.51431058385846051</v>
      </c>
      <c r="L143" s="111">
        <f t="shared" si="47"/>
        <v>0.5191306329096439</v>
      </c>
      <c r="M143" s="111">
        <f t="shared" si="47"/>
        <v>0.52875992397329774</v>
      </c>
      <c r="N143" s="111">
        <f t="shared" si="47"/>
        <v>0.5467935147032793</v>
      </c>
      <c r="O143" s="111">
        <f t="shared" si="47"/>
        <v>0.57014174526405559</v>
      </c>
      <c r="P143" s="111">
        <f t="shared" si="47"/>
        <v>0.57149343224898452</v>
      </c>
      <c r="Q143" s="111">
        <f t="shared" si="47"/>
        <v>0.57366880207798221</v>
      </c>
      <c r="R143" s="111">
        <f t="shared" ref="R143:V143" si="48">IF(R124=0,"",R124/R105)</f>
        <v>0.5807586348278907</v>
      </c>
      <c r="S143" s="111">
        <f t="shared" si="48"/>
        <v>0.5860689171423128</v>
      </c>
      <c r="T143" s="111">
        <f t="shared" si="48"/>
        <v>0.58966240410514792</v>
      </c>
      <c r="U143" s="111">
        <f t="shared" si="48"/>
        <v>0.59545317239683437</v>
      </c>
      <c r="V143" s="111">
        <f t="shared" si="48"/>
        <v>0.60599677248019068</v>
      </c>
      <c r="W143" s="111">
        <f t="shared" ref="W143:Y143" si="49">IF(W124=0,"",W124/W105)</f>
        <v>0.63940999233910201</v>
      </c>
      <c r="X143" s="111">
        <f t="shared" si="49"/>
        <v>0.6731313354046039</v>
      </c>
      <c r="Y143" s="111">
        <f t="shared" si="49"/>
        <v>0.68768138812736745</v>
      </c>
      <c r="DA143" s="63" t="s">
        <v>1953</v>
      </c>
    </row>
    <row r="144" spans="1:105" ht="12" customHeight="1" x14ac:dyDescent="0.25">
      <c r="A144" s="97" t="s">
        <v>137</v>
      </c>
      <c r="B144" s="111">
        <f t="shared" ref="B144:Q144" si="50">IF(B125=0,"",B125/B106)</f>
        <v>0.61900448344920334</v>
      </c>
      <c r="C144" s="111">
        <f t="shared" si="50"/>
        <v>0.58281649023882387</v>
      </c>
      <c r="D144" s="111">
        <f t="shared" si="50"/>
        <v>0.58858972791772346</v>
      </c>
      <c r="E144" s="111">
        <f t="shared" si="50"/>
        <v>0.59944160334482766</v>
      </c>
      <c r="F144" s="111">
        <f t="shared" si="50"/>
        <v>0.59806911299617094</v>
      </c>
      <c r="G144" s="111">
        <f t="shared" si="50"/>
        <v>0.62436189005911735</v>
      </c>
      <c r="H144" s="111">
        <f t="shared" si="50"/>
        <v>0.61633685313199882</v>
      </c>
      <c r="I144" s="111">
        <f t="shared" si="50"/>
        <v>0.62715135040803005</v>
      </c>
      <c r="J144" s="111">
        <f t="shared" si="50"/>
        <v>0.63397492212184903</v>
      </c>
      <c r="K144" s="111">
        <f t="shared" si="50"/>
        <v>0.63283848230034823</v>
      </c>
      <c r="L144" s="111">
        <f t="shared" si="50"/>
        <v>0.64032368065986622</v>
      </c>
      <c r="M144" s="111">
        <f t="shared" si="50"/>
        <v>0.65209800446044219</v>
      </c>
      <c r="N144" s="111">
        <f t="shared" si="50"/>
        <v>0.67212248757075777</v>
      </c>
      <c r="O144" s="111">
        <f t="shared" si="50"/>
        <v>0.67815202456498858</v>
      </c>
      <c r="P144" s="111">
        <f t="shared" si="50"/>
        <v>0.67737189354347338</v>
      </c>
      <c r="Q144" s="111">
        <f t="shared" si="50"/>
        <v>0.66855115441399193</v>
      </c>
      <c r="R144" s="111">
        <f t="shared" ref="R144:V144" si="51">IF(R125=0,"",R125/R106)</f>
        <v>0.65757215323040885</v>
      </c>
      <c r="S144" s="111">
        <f t="shared" si="51"/>
        <v>0.66491689174340296</v>
      </c>
      <c r="T144" s="111">
        <f t="shared" si="51"/>
        <v>0.65733735252715164</v>
      </c>
      <c r="U144" s="111">
        <f t="shared" si="51"/>
        <v>0.65840432364307255</v>
      </c>
      <c r="V144" s="111">
        <f t="shared" si="51"/>
        <v>0.6822915154080289</v>
      </c>
      <c r="W144" s="111">
        <f t="shared" ref="W144:Y144" si="52">IF(W125=0,"",W125/W106)</f>
        <v>0.67865547089180123</v>
      </c>
      <c r="X144" s="111">
        <f t="shared" si="52"/>
        <v>0.67628123047259447</v>
      </c>
      <c r="Y144" s="111">
        <f t="shared" si="52"/>
        <v>0.68131313799788518</v>
      </c>
      <c r="DA144" s="63" t="s">
        <v>1954</v>
      </c>
    </row>
    <row r="145" spans="1:105" ht="12" customHeight="1" x14ac:dyDescent="0.25">
      <c r="A145" s="100" t="s">
        <v>211</v>
      </c>
      <c r="B145" s="112">
        <f t="shared" ref="B145:Q145" si="53">IF(B126=0,"",B126/B107)</f>
        <v>0.49389756025289006</v>
      </c>
      <c r="C145" s="112">
        <f t="shared" si="53"/>
        <v>0.49389756025289011</v>
      </c>
      <c r="D145" s="112">
        <f t="shared" si="53"/>
        <v>0.49465607749605067</v>
      </c>
      <c r="E145" s="112">
        <f t="shared" si="53"/>
        <v>0.49517392237575802</v>
      </c>
      <c r="F145" s="112">
        <f t="shared" si="53"/>
        <v>0.49522374999016933</v>
      </c>
      <c r="G145" s="112">
        <f t="shared" si="53"/>
        <v>0.49994380987100995</v>
      </c>
      <c r="H145" s="112">
        <f t="shared" si="53"/>
        <v>0.50033492527524714</v>
      </c>
      <c r="I145" s="112">
        <f t="shared" si="53"/>
        <v>0.50861094846334565</v>
      </c>
      <c r="J145" s="112">
        <f t="shared" si="53"/>
        <v>0.51382096345044825</v>
      </c>
      <c r="K145" s="112">
        <f t="shared" si="53"/>
        <v>0.51463469257839189</v>
      </c>
      <c r="L145" s="112">
        <f t="shared" si="53"/>
        <v>0.51626590727512667</v>
      </c>
      <c r="M145" s="112">
        <f t="shared" si="53"/>
        <v>0.52495239262924076</v>
      </c>
      <c r="N145" s="112">
        <f t="shared" si="53"/>
        <v>0.54551206848326339</v>
      </c>
      <c r="O145" s="112">
        <f t="shared" si="53"/>
        <v>0.56509709105778794</v>
      </c>
      <c r="P145" s="112">
        <f t="shared" si="53"/>
        <v>0.56509709105778816</v>
      </c>
      <c r="Q145" s="112">
        <f t="shared" si="53"/>
        <v>0.56580805978968496</v>
      </c>
      <c r="R145" s="112">
        <f t="shared" ref="R145:V145" si="54">IF(R126=0,"",R126/R107)</f>
        <v>0.56541007914996111</v>
      </c>
      <c r="S145" s="112">
        <f t="shared" si="54"/>
        <v>0.56690672177064572</v>
      </c>
      <c r="T145" s="112">
        <f t="shared" si="54"/>
        <v>0.56848480234245879</v>
      </c>
      <c r="U145" s="112">
        <f t="shared" si="54"/>
        <v>0.57128887096257186</v>
      </c>
      <c r="V145" s="112">
        <f t="shared" si="54"/>
        <v>0.59634770623887656</v>
      </c>
      <c r="W145" s="112">
        <f t="shared" ref="W145:Y145" si="55">IF(W126=0,"",W126/W107)</f>
        <v>0.60371352373712783</v>
      </c>
      <c r="X145" s="112">
        <f t="shared" si="55"/>
        <v>0.6023854952388612</v>
      </c>
      <c r="Y145" s="112">
        <f t="shared" si="55"/>
        <v>0.60973850275552877</v>
      </c>
      <c r="DA145" s="131" t="s">
        <v>1955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1956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0.61827213820827298</v>
      </c>
      <c r="C147" s="112">
        <f t="shared" si="59"/>
        <v>0.62008366167986773</v>
      </c>
      <c r="D147" s="112">
        <f t="shared" si="59"/>
        <v>0.62162316636543746</v>
      </c>
      <c r="E147" s="112">
        <f t="shared" si="59"/>
        <v>0.62423703713625611</v>
      </c>
      <c r="F147" s="112">
        <f t="shared" si="59"/>
        <v>0.62753653067349924</v>
      </c>
      <c r="G147" s="112">
        <f t="shared" si="59"/>
        <v>0.63362001943009938</v>
      </c>
      <c r="H147" s="112">
        <f t="shared" si="59"/>
        <v>0.63989739039064786</v>
      </c>
      <c r="I147" s="112">
        <f t="shared" si="59"/>
        <v>0.64316756117575113</v>
      </c>
      <c r="J147" s="112">
        <f t="shared" si="59"/>
        <v>0.64389522865491777</v>
      </c>
      <c r="K147" s="112">
        <f t="shared" si="59"/>
        <v>0.64436067416547349</v>
      </c>
      <c r="L147" s="112">
        <f t="shared" si="59"/>
        <v>0.64517300932136334</v>
      </c>
      <c r="M147" s="112">
        <f t="shared" si="59"/>
        <v>0.64979127023117056</v>
      </c>
      <c r="N147" s="112">
        <f t="shared" si="59"/>
        <v>0.65747341626930778</v>
      </c>
      <c r="O147" s="112">
        <f t="shared" si="59"/>
        <v>0.67080443408081503</v>
      </c>
      <c r="P147" s="112">
        <f t="shared" si="59"/>
        <v>0.67941707383557526</v>
      </c>
      <c r="Q147" s="112">
        <f t="shared" si="59"/>
        <v>0.68272424951522581</v>
      </c>
      <c r="R147" s="112">
        <f t="shared" ref="R147:V147" si="60">IF(R128=0,"",R128/R109)</f>
        <v>0.68374710864780452</v>
      </c>
      <c r="S147" s="112">
        <f t="shared" si="60"/>
        <v>0.69170675282280358</v>
      </c>
      <c r="T147" s="112">
        <f t="shared" si="60"/>
        <v>0.70770607549744402</v>
      </c>
      <c r="U147" s="112">
        <f t="shared" si="60"/>
        <v>0.75819046630396558</v>
      </c>
      <c r="V147" s="112">
        <f t="shared" si="60"/>
        <v>0.77869254527825293</v>
      </c>
      <c r="W147" s="112">
        <f t="shared" ref="W147:Y147" si="61">IF(W128=0,"",W128/W109)</f>
        <v>0.79164099435615132</v>
      </c>
      <c r="X147" s="112">
        <f t="shared" si="61"/>
        <v>0.79718160982619302</v>
      </c>
      <c r="Y147" s="112">
        <f t="shared" si="61"/>
        <v>0.7983141127445913</v>
      </c>
      <c r="DA147" s="131" t="s">
        <v>1957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0.72947678065317068</v>
      </c>
      <c r="C148" s="113">
        <f t="shared" si="62"/>
        <v>0.70026325155539071</v>
      </c>
      <c r="D148" s="113">
        <f t="shared" si="62"/>
        <v>0.70627112844616835</v>
      </c>
      <c r="E148" s="113">
        <f t="shared" si="62"/>
        <v>0.71721734211872268</v>
      </c>
      <c r="F148" s="113">
        <f t="shared" si="62"/>
        <v>0.71865656184092885</v>
      </c>
      <c r="G148" s="113">
        <f t="shared" si="62"/>
        <v>0.74223159403598082</v>
      </c>
      <c r="H148" s="113">
        <f t="shared" si="62"/>
        <v>0.74049790793599946</v>
      </c>
      <c r="I148" s="113">
        <f t="shared" si="62"/>
        <v>0.74636085173800781</v>
      </c>
      <c r="J148" s="113">
        <f t="shared" si="62"/>
        <v>0.74857186772020001</v>
      </c>
      <c r="K148" s="113">
        <f t="shared" si="62"/>
        <v>0.74746617891719525</v>
      </c>
      <c r="L148" s="113">
        <f t="shared" si="62"/>
        <v>0.75295581683447788</v>
      </c>
      <c r="M148" s="113">
        <f t="shared" si="62"/>
        <v>0.75889257862365755</v>
      </c>
      <c r="N148" s="113">
        <f t="shared" si="62"/>
        <v>0.76544482072568498</v>
      </c>
      <c r="O148" s="113">
        <f t="shared" si="62"/>
        <v>0.76580070845855031</v>
      </c>
      <c r="P148" s="113">
        <f t="shared" si="62"/>
        <v>0.77327593090450564</v>
      </c>
      <c r="Q148" s="113">
        <f t="shared" si="62"/>
        <v>0.77137745280641867</v>
      </c>
      <c r="R148" s="113">
        <f t="shared" ref="R148:V148" si="63">IF(R129=0,"",R129/R110)</f>
        <v>0.76354713504571536</v>
      </c>
      <c r="S148" s="113">
        <f t="shared" si="63"/>
        <v>0.77348863029554416</v>
      </c>
      <c r="T148" s="113">
        <f t="shared" si="63"/>
        <v>0.77721067375113662</v>
      </c>
      <c r="U148" s="113">
        <f t="shared" si="63"/>
        <v>0.81617958335977558</v>
      </c>
      <c r="V148" s="113">
        <f t="shared" si="63"/>
        <v>0.83573593642510335</v>
      </c>
      <c r="W148" s="113">
        <f t="shared" ref="W148:Y148" si="64">IF(W129=0,"",W129/W110)</f>
        <v>0.84091968311554743</v>
      </c>
      <c r="X148" s="113">
        <f t="shared" si="64"/>
        <v>0.84502767312777949</v>
      </c>
      <c r="Y148" s="113">
        <f t="shared" si="64"/>
        <v>0.84479108815133686</v>
      </c>
      <c r="DA148" s="132" t="s">
        <v>1958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0.61827213820827298</v>
      </c>
      <c r="C149" s="111">
        <f t="shared" si="65"/>
        <v>0.62005032205953192</v>
      </c>
      <c r="D149" s="111">
        <f t="shared" si="65"/>
        <v>0.62194468364282895</v>
      </c>
      <c r="E149" s="111">
        <f t="shared" si="65"/>
        <v>0.6243935307418168</v>
      </c>
      <c r="F149" s="111">
        <f t="shared" si="65"/>
        <v>0.62744266529352344</v>
      </c>
      <c r="G149" s="111">
        <f t="shared" si="65"/>
        <v>0.63389763437780666</v>
      </c>
      <c r="H149" s="111">
        <f t="shared" si="65"/>
        <v>0.64010011770255393</v>
      </c>
      <c r="I149" s="111">
        <f t="shared" si="65"/>
        <v>0.6442523847984708</v>
      </c>
      <c r="J149" s="111">
        <f t="shared" si="65"/>
        <v>0.6449505758370111</v>
      </c>
      <c r="K149" s="111">
        <f t="shared" si="65"/>
        <v>0.64545784491225899</v>
      </c>
      <c r="L149" s="111">
        <f t="shared" si="65"/>
        <v>0.64628084882686854</v>
      </c>
      <c r="M149" s="111">
        <f t="shared" si="65"/>
        <v>0.64979944455732053</v>
      </c>
      <c r="N149" s="111">
        <f t="shared" si="65"/>
        <v>0.65644897856442797</v>
      </c>
      <c r="O149" s="111">
        <f t="shared" si="65"/>
        <v>0.66846977950491471</v>
      </c>
      <c r="P149" s="111">
        <f t="shared" si="65"/>
        <v>0.67852622974262733</v>
      </c>
      <c r="Q149" s="111">
        <f t="shared" si="65"/>
        <v>0.68550460639425526</v>
      </c>
      <c r="R149" s="111">
        <f t="shared" ref="R149:V149" si="66">IF(R130=0,"",R130/R111)</f>
        <v>0.68629655149156754</v>
      </c>
      <c r="S149" s="111">
        <f t="shared" si="66"/>
        <v>0.69254184288077147</v>
      </c>
      <c r="T149" s="111">
        <f t="shared" si="66"/>
        <v>0.70551083737948983</v>
      </c>
      <c r="U149" s="111">
        <f t="shared" si="66"/>
        <v>0.7542839359211625</v>
      </c>
      <c r="V149" s="111">
        <f t="shared" si="66"/>
        <v>0.77777899760301272</v>
      </c>
      <c r="W149" s="111">
        <f t="shared" ref="W149:Y149" si="67">IF(W130=0,"",W130/W111)</f>
        <v>0.79223959759608131</v>
      </c>
      <c r="X149" s="111">
        <f t="shared" si="67"/>
        <v>0.79818570048072368</v>
      </c>
      <c r="Y149" s="111">
        <f t="shared" si="67"/>
        <v>0.79915970034252737</v>
      </c>
      <c r="DA149" s="63" t="s">
        <v>1959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1960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0.76770167268012435</v>
      </c>
      <c r="C151" s="124">
        <f t="shared" si="71"/>
        <v>0.76894351181498455</v>
      </c>
      <c r="D151" s="124">
        <f t="shared" si="71"/>
        <v>0.77003636338280756</v>
      </c>
      <c r="E151" s="124">
        <f t="shared" si="71"/>
        <v>0.77185330825377851</v>
      </c>
      <c r="F151" s="124">
        <f t="shared" si="71"/>
        <v>0.77412530261677837</v>
      </c>
      <c r="G151" s="124">
        <f t="shared" si="71"/>
        <v>0.77826921614014677</v>
      </c>
      <c r="H151" s="124">
        <f t="shared" si="71"/>
        <v>0.78262486466420056</v>
      </c>
      <c r="I151" s="124">
        <f t="shared" si="71"/>
        <v>0.78490440212755375</v>
      </c>
      <c r="J151" s="124">
        <f t="shared" si="71"/>
        <v>0.78525901836752532</v>
      </c>
      <c r="K151" s="124">
        <f t="shared" si="71"/>
        <v>0.78611111927214616</v>
      </c>
      <c r="L151" s="124">
        <f t="shared" si="71"/>
        <v>0.78711570704956835</v>
      </c>
      <c r="M151" s="124">
        <f t="shared" si="71"/>
        <v>0.78960106079630799</v>
      </c>
      <c r="N151" s="124">
        <f t="shared" si="71"/>
        <v>0.7938236405151371</v>
      </c>
      <c r="O151" s="124">
        <f t="shared" si="71"/>
        <v>0.79918958739381318</v>
      </c>
      <c r="P151" s="124">
        <f t="shared" si="71"/>
        <v>0.80014058732605275</v>
      </c>
      <c r="Q151" s="124">
        <f t="shared" si="71"/>
        <v>0.80180120760605822</v>
      </c>
      <c r="R151" s="124">
        <f t="shared" ref="R151:V151" si="72">IF(R132=0,"",R132/R113)</f>
        <v>0.80353780190325397</v>
      </c>
      <c r="S151" s="124">
        <f t="shared" si="72"/>
        <v>0.80923014456796949</v>
      </c>
      <c r="T151" s="124">
        <f t="shared" si="72"/>
        <v>0.82042751940933767</v>
      </c>
      <c r="U151" s="124">
        <f t="shared" si="72"/>
        <v>0.83941189897096513</v>
      </c>
      <c r="V151" s="124">
        <f t="shared" si="72"/>
        <v>0.85901778784890193</v>
      </c>
      <c r="W151" s="124">
        <f t="shared" ref="W151:Y151" si="73">IF(W132=0,"",W132/W113)</f>
        <v>0.87258591717986633</v>
      </c>
      <c r="X151" s="124">
        <f t="shared" si="73"/>
        <v>0.8757971594778704</v>
      </c>
      <c r="Y151" s="124">
        <f t="shared" si="73"/>
        <v>0.87894886405048855</v>
      </c>
      <c r="DA151" s="130" t="s">
        <v>1961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:Y152" si="76">IF(W133=0,"",W133/W114)</f>
        <v/>
      </c>
      <c r="X152" s="111" t="str">
        <f t="shared" si="76"/>
        <v/>
      </c>
      <c r="Y152" s="111" t="str">
        <f t="shared" si="76"/>
        <v/>
      </c>
      <c r="DA152" s="63" t="s">
        <v>1962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0.76770167268012435</v>
      </c>
      <c r="C153" s="45">
        <f t="shared" si="77"/>
        <v>0.76894351181498455</v>
      </c>
      <c r="D153" s="45">
        <f t="shared" si="77"/>
        <v>0.77003636338280756</v>
      </c>
      <c r="E153" s="45">
        <f t="shared" si="77"/>
        <v>0.77185330825377851</v>
      </c>
      <c r="F153" s="45">
        <f t="shared" si="77"/>
        <v>0.77412530261677837</v>
      </c>
      <c r="G153" s="45">
        <f t="shared" si="77"/>
        <v>0.77826921614014677</v>
      </c>
      <c r="H153" s="45">
        <f t="shared" si="77"/>
        <v>0.78262486466420056</v>
      </c>
      <c r="I153" s="45">
        <f t="shared" si="77"/>
        <v>0.78490440212755375</v>
      </c>
      <c r="J153" s="45">
        <f t="shared" si="77"/>
        <v>0.78525901836752532</v>
      </c>
      <c r="K153" s="45">
        <f t="shared" si="77"/>
        <v>0.78611111927214616</v>
      </c>
      <c r="L153" s="45">
        <f t="shared" si="77"/>
        <v>0.78711570704956835</v>
      </c>
      <c r="M153" s="45">
        <f t="shared" si="77"/>
        <v>0.78960106079630799</v>
      </c>
      <c r="N153" s="45">
        <f t="shared" si="77"/>
        <v>0.7938236405151371</v>
      </c>
      <c r="O153" s="45">
        <f t="shared" si="77"/>
        <v>0.79918958739381318</v>
      </c>
      <c r="P153" s="45">
        <f t="shared" si="77"/>
        <v>0.80014058732605275</v>
      </c>
      <c r="Q153" s="45">
        <f t="shared" si="77"/>
        <v>0.80180120760605822</v>
      </c>
      <c r="R153" s="45">
        <f t="shared" ref="R153:V153" si="78">IF(R134=0,"",R134/R115)</f>
        <v>0.80353780190325397</v>
      </c>
      <c r="S153" s="45">
        <f t="shared" si="78"/>
        <v>0.80923014456796949</v>
      </c>
      <c r="T153" s="45">
        <f t="shared" si="78"/>
        <v>0.82042751940933767</v>
      </c>
      <c r="U153" s="45">
        <f t="shared" si="78"/>
        <v>0.83941189897096513</v>
      </c>
      <c r="V153" s="45">
        <f t="shared" si="78"/>
        <v>0.85901778784890193</v>
      </c>
      <c r="W153" s="45">
        <f t="shared" ref="W153:Y153" si="79">IF(W134=0,"",W134/W115)</f>
        <v>0.87258591717986633</v>
      </c>
      <c r="X153" s="45">
        <f t="shared" si="79"/>
        <v>0.8757971594778704</v>
      </c>
      <c r="Y153" s="45">
        <f t="shared" si="79"/>
        <v>0.87894886405048855</v>
      </c>
      <c r="DA153" s="60" t="s">
        <v>1963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2745.8634009599996</v>
      </c>
      <c r="C155" s="117">
        <f t="shared" si="80"/>
        <v>2614.9287671999996</v>
      </c>
      <c r="D155" s="117">
        <f t="shared" si="80"/>
        <v>2328.39915552</v>
      </c>
      <c r="E155" s="117">
        <f t="shared" si="80"/>
        <v>2204.3930741999998</v>
      </c>
      <c r="F155" s="117">
        <f t="shared" si="80"/>
        <v>1560.8420945999999</v>
      </c>
      <c r="G155" s="117">
        <f t="shared" si="80"/>
        <v>2294.5085841599994</v>
      </c>
      <c r="H155" s="117">
        <f t="shared" si="80"/>
        <v>1696.0198456800006</v>
      </c>
      <c r="I155" s="117">
        <f t="shared" si="80"/>
        <v>1402.0048652400003</v>
      </c>
      <c r="J155" s="117">
        <f t="shared" si="80"/>
        <v>1200.3216379200003</v>
      </c>
      <c r="K155" s="117">
        <f t="shared" si="80"/>
        <v>1051.9041132000004</v>
      </c>
      <c r="L155" s="117">
        <f t="shared" si="80"/>
        <v>923.48793467999963</v>
      </c>
      <c r="M155" s="117">
        <f t="shared" si="80"/>
        <v>778.9608853200001</v>
      </c>
      <c r="N155" s="117">
        <f t="shared" si="80"/>
        <v>766.0359118799995</v>
      </c>
      <c r="O155" s="117">
        <f t="shared" si="80"/>
        <v>742.01732100000027</v>
      </c>
      <c r="P155" s="117">
        <f t="shared" si="80"/>
        <v>678.49231608000002</v>
      </c>
      <c r="Q155" s="117">
        <f t="shared" si="80"/>
        <v>692.05517424000061</v>
      </c>
      <c r="R155" s="117">
        <f t="shared" ref="R155:V155" si="81">R156+R159+R161+R170</f>
        <v>614.01640464000047</v>
      </c>
      <c r="S155" s="117">
        <f t="shared" si="81"/>
        <v>607.58329608000008</v>
      </c>
      <c r="T155" s="117">
        <f t="shared" si="81"/>
        <v>549.54778427999952</v>
      </c>
      <c r="U155" s="117">
        <f t="shared" si="81"/>
        <v>556.57200276000026</v>
      </c>
      <c r="V155" s="117">
        <f t="shared" si="81"/>
        <v>594.27854819999982</v>
      </c>
      <c r="W155" s="117">
        <f t="shared" ref="W155:Y155" si="82">W156+W159+W161+W170</f>
        <v>595.50271199999986</v>
      </c>
      <c r="X155" s="117">
        <f t="shared" si="82"/>
        <v>430.32939443999982</v>
      </c>
      <c r="Y155" s="117">
        <f t="shared" si="82"/>
        <v>382.49656272000033</v>
      </c>
      <c r="DA155" s="129" t="s">
        <v>2114</v>
      </c>
    </row>
    <row r="156" spans="1:105" ht="12" customHeight="1" x14ac:dyDescent="0.25">
      <c r="A156" s="121" t="s">
        <v>57</v>
      </c>
      <c r="B156" s="122">
        <f t="shared" ref="B156:Q156" si="83">SUM(B157:B158)</f>
        <v>2588.0818289130143</v>
      </c>
      <c r="C156" s="122">
        <f t="shared" si="83"/>
        <v>2477.4444874238884</v>
      </c>
      <c r="D156" s="122">
        <f t="shared" si="83"/>
        <v>2206.4437209725529</v>
      </c>
      <c r="E156" s="122">
        <f t="shared" si="83"/>
        <v>2091.9030931421048</v>
      </c>
      <c r="F156" s="122">
        <f t="shared" si="83"/>
        <v>1479.5698187083483</v>
      </c>
      <c r="G156" s="122">
        <f t="shared" si="83"/>
        <v>2181.0766372134508</v>
      </c>
      <c r="H156" s="122">
        <f t="shared" si="83"/>
        <v>1611.2521215281149</v>
      </c>
      <c r="I156" s="122">
        <f t="shared" si="83"/>
        <v>1329.9120585303588</v>
      </c>
      <c r="J156" s="122">
        <f t="shared" si="83"/>
        <v>1140.4648938762923</v>
      </c>
      <c r="K156" s="122">
        <f t="shared" si="83"/>
        <v>998.35030129961876</v>
      </c>
      <c r="L156" s="122">
        <f t="shared" si="83"/>
        <v>885.76117547812032</v>
      </c>
      <c r="M156" s="122">
        <f t="shared" si="83"/>
        <v>741.89194650645095</v>
      </c>
      <c r="N156" s="122">
        <f t="shared" si="83"/>
        <v>729.77393883603645</v>
      </c>
      <c r="O156" s="122">
        <f t="shared" si="83"/>
        <v>700.66736102884477</v>
      </c>
      <c r="P156" s="122">
        <f t="shared" si="83"/>
        <v>637.41592349112989</v>
      </c>
      <c r="Q156" s="122">
        <f t="shared" si="83"/>
        <v>646.77966284011677</v>
      </c>
      <c r="R156" s="122">
        <f t="shared" ref="R156:V156" si="84">SUM(R157:R158)</f>
        <v>573.42202106593686</v>
      </c>
      <c r="S156" s="122">
        <f t="shared" si="84"/>
        <v>569.94191304441563</v>
      </c>
      <c r="T156" s="122">
        <f t="shared" si="84"/>
        <v>512.4067936634483</v>
      </c>
      <c r="U156" s="122">
        <f t="shared" si="84"/>
        <v>517.61385833127792</v>
      </c>
      <c r="V156" s="122">
        <f t="shared" si="84"/>
        <v>553.17135679741671</v>
      </c>
      <c r="W156" s="122">
        <f t="shared" ref="W156:Y156" si="85">SUM(W157:W158)</f>
        <v>574.56810061613612</v>
      </c>
      <c r="X156" s="122">
        <f t="shared" si="85"/>
        <v>414.52995975161207</v>
      </c>
      <c r="Y156" s="122">
        <f t="shared" si="85"/>
        <v>369.74874670260755</v>
      </c>
      <c r="DA156" s="130" t="s">
        <v>2115</v>
      </c>
    </row>
    <row r="157" spans="1:105" ht="12" customHeight="1" x14ac:dyDescent="0.25">
      <c r="A157" s="97" t="s">
        <v>211</v>
      </c>
      <c r="B157" s="98">
        <v>2588.0818289130143</v>
      </c>
      <c r="C157" s="98">
        <v>2477.4444874238884</v>
      </c>
      <c r="D157" s="98">
        <v>2206.4437209725529</v>
      </c>
      <c r="E157" s="98">
        <v>2091.9030931421048</v>
      </c>
      <c r="F157" s="98">
        <v>1479.5698187083483</v>
      </c>
      <c r="G157" s="98">
        <v>2181.0766372134508</v>
      </c>
      <c r="H157" s="98">
        <v>1611.2521215281149</v>
      </c>
      <c r="I157" s="98">
        <v>1329.9120585303588</v>
      </c>
      <c r="J157" s="98">
        <v>1140.4648938762923</v>
      </c>
      <c r="K157" s="98">
        <v>998.35030129961876</v>
      </c>
      <c r="L157" s="98">
        <v>885.76117547812032</v>
      </c>
      <c r="M157" s="98">
        <v>741.89194650645095</v>
      </c>
      <c r="N157" s="98">
        <v>729.77393883603645</v>
      </c>
      <c r="O157" s="98">
        <v>700.66736102884477</v>
      </c>
      <c r="P157" s="98">
        <v>637.41592349112989</v>
      </c>
      <c r="Q157" s="98">
        <v>646.77966284011677</v>
      </c>
      <c r="R157" s="98">
        <v>573.42202106593686</v>
      </c>
      <c r="S157" s="98">
        <v>569.94191304441563</v>
      </c>
      <c r="T157" s="98">
        <v>512.4067936634483</v>
      </c>
      <c r="U157" s="98">
        <v>517.61385833127792</v>
      </c>
      <c r="V157" s="98">
        <v>553.17135679741671</v>
      </c>
      <c r="W157" s="98">
        <v>574.56810061613612</v>
      </c>
      <c r="X157" s="98">
        <v>414.52995975161207</v>
      </c>
      <c r="Y157" s="98">
        <v>369.74874670260755</v>
      </c>
      <c r="DA157" s="63" t="s">
        <v>2116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2117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2118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2119</v>
      </c>
    </row>
    <row r="161" spans="1:105" ht="12" customHeight="1" x14ac:dyDescent="0.25">
      <c r="A161" s="121" t="s">
        <v>55</v>
      </c>
      <c r="B161" s="122">
        <v>157.78157204698547</v>
      </c>
      <c r="C161" s="122">
        <v>137.48427977611129</v>
      </c>
      <c r="D161" s="122">
        <v>121.95543454744715</v>
      </c>
      <c r="E161" s="122">
        <v>112.48998105789481</v>
      </c>
      <c r="F161" s="122">
        <v>81.272275891651532</v>
      </c>
      <c r="G161" s="122">
        <v>113.43194694654871</v>
      </c>
      <c r="H161" s="122">
        <v>84.767724151885616</v>
      </c>
      <c r="I161" s="122">
        <v>72.092806709641565</v>
      </c>
      <c r="J161" s="122">
        <v>59.856744043707906</v>
      </c>
      <c r="K161" s="122">
        <v>53.553811900381739</v>
      </c>
      <c r="L161" s="122">
        <v>37.726759201879354</v>
      </c>
      <c r="M161" s="122">
        <v>37.068938813549174</v>
      </c>
      <c r="N161" s="122">
        <v>36.261973043963096</v>
      </c>
      <c r="O161" s="122">
        <v>41.349959971155556</v>
      </c>
      <c r="P161" s="122">
        <v>41.0763925888701</v>
      </c>
      <c r="Q161" s="122">
        <v>45.275511399883825</v>
      </c>
      <c r="R161" s="122">
        <v>40.59438357406367</v>
      </c>
      <c r="S161" s="122">
        <v>37.641383035584504</v>
      </c>
      <c r="T161" s="122">
        <v>37.140990616551264</v>
      </c>
      <c r="U161" s="122">
        <v>38.958144428722321</v>
      </c>
      <c r="V161" s="122">
        <v>41.10719140258314</v>
      </c>
      <c r="W161" s="122">
        <v>20.934611383863761</v>
      </c>
      <c r="X161" s="122">
        <v>15.799434688387761</v>
      </c>
      <c r="Y161" s="122">
        <v>12.747816017392756</v>
      </c>
      <c r="DA161" s="130" t="s">
        <v>2120</v>
      </c>
    </row>
    <row r="162" spans="1:105" ht="12" customHeight="1" x14ac:dyDescent="0.25">
      <c r="A162" s="97" t="s">
        <v>138</v>
      </c>
      <c r="B162" s="98">
        <v>157.68759765315374</v>
      </c>
      <c r="C162" s="98">
        <v>137.39021843019938</v>
      </c>
      <c r="D162" s="98">
        <v>121.8708024965552</v>
      </c>
      <c r="E162" s="98">
        <v>112.41529975531844</v>
      </c>
      <c r="F162" s="98">
        <v>81.220264078065071</v>
      </c>
      <c r="G162" s="98">
        <v>113.35364718694218</v>
      </c>
      <c r="H162" s="98">
        <v>84.711355734929995</v>
      </c>
      <c r="I162" s="98">
        <v>72.029390222962149</v>
      </c>
      <c r="J162" s="98">
        <v>59.795007362871516</v>
      </c>
      <c r="K162" s="98">
        <v>53.49838697311548</v>
      </c>
      <c r="L162" s="98">
        <v>37.689636420500989</v>
      </c>
      <c r="M162" s="98">
        <v>37.035679884957844</v>
      </c>
      <c r="N162" s="98">
        <v>36.228500437950238</v>
      </c>
      <c r="O162" s="98">
        <v>41.309290828259442</v>
      </c>
      <c r="P162" s="98">
        <v>41.036019003651035</v>
      </c>
      <c r="Q162" s="98">
        <v>45.229123443300011</v>
      </c>
      <c r="R162" s="98">
        <v>40.549599556593819</v>
      </c>
      <c r="S162" s="98">
        <v>37.601733879222046</v>
      </c>
      <c r="T162" s="98">
        <v>37.101131970329412</v>
      </c>
      <c r="U162" s="98">
        <v>38.918286375368794</v>
      </c>
      <c r="V162" s="98">
        <v>41.061144397057809</v>
      </c>
      <c r="W162" s="98">
        <v>20.910250208009952</v>
      </c>
      <c r="X162" s="98">
        <v>15.779975613625787</v>
      </c>
      <c r="Y162" s="98">
        <v>12.731958526630049</v>
      </c>
      <c r="DA162" s="63" t="s">
        <v>2121</v>
      </c>
    </row>
    <row r="163" spans="1:105" ht="12" customHeight="1" x14ac:dyDescent="0.25">
      <c r="A163" s="97" t="s">
        <v>137</v>
      </c>
      <c r="B163" s="98">
        <v>9.3974393831715589E-2</v>
      </c>
      <c r="C163" s="98">
        <v>9.4061345911922833E-2</v>
      </c>
      <c r="D163" s="98">
        <v>8.4632050891956009E-2</v>
      </c>
      <c r="E163" s="98">
        <v>7.4681302576361491E-2</v>
      </c>
      <c r="F163" s="98">
        <v>5.2011813586465783E-2</v>
      </c>
      <c r="G163" s="98">
        <v>7.8299759606528269E-2</v>
      </c>
      <c r="H163" s="98">
        <v>5.6368416955627811E-2</v>
      </c>
      <c r="I163" s="98">
        <v>6.3416486679421749E-2</v>
      </c>
      <c r="J163" s="98">
        <v>6.1736680836386851E-2</v>
      </c>
      <c r="K163" s="98">
        <v>5.542492726625603E-2</v>
      </c>
      <c r="L163" s="98">
        <v>3.7122781378366089E-2</v>
      </c>
      <c r="M163" s="98">
        <v>3.3258928591330249E-2</v>
      </c>
      <c r="N163" s="98">
        <v>3.3472606012860603E-2</v>
      </c>
      <c r="O163" s="98">
        <v>4.0669142896110781E-2</v>
      </c>
      <c r="P163" s="98">
        <v>4.0373585219068059E-2</v>
      </c>
      <c r="Q163" s="98">
        <v>4.6387956583814588E-2</v>
      </c>
      <c r="R163" s="98">
        <v>4.4784017469849405E-2</v>
      </c>
      <c r="S163" s="98">
        <v>3.9649156362460886E-2</v>
      </c>
      <c r="T163" s="98">
        <v>3.9858646221851764E-2</v>
      </c>
      <c r="U163" s="98">
        <v>3.9858053353524041E-2</v>
      </c>
      <c r="V163" s="98">
        <v>4.6047005525328241E-2</v>
      </c>
      <c r="W163" s="98">
        <v>2.4361175853808825E-2</v>
      </c>
      <c r="X163" s="98">
        <v>1.945907476197381E-2</v>
      </c>
      <c r="Y163" s="98">
        <v>1.5857490762707076E-2</v>
      </c>
      <c r="DA163" s="63" t="s">
        <v>2122</v>
      </c>
    </row>
    <row r="164" spans="1:105" ht="12" customHeight="1" x14ac:dyDescent="0.25">
      <c r="A164" s="100" t="s">
        <v>211</v>
      </c>
      <c r="B164" s="101">
        <v>9.3974393831715589E-2</v>
      </c>
      <c r="C164" s="101">
        <v>9.4061345911922833E-2</v>
      </c>
      <c r="D164" s="101">
        <v>8.4632050891956009E-2</v>
      </c>
      <c r="E164" s="101">
        <v>7.4681302576361491E-2</v>
      </c>
      <c r="F164" s="101">
        <v>5.2011813586465783E-2</v>
      </c>
      <c r="G164" s="101">
        <v>7.8299759606528269E-2</v>
      </c>
      <c r="H164" s="101">
        <v>5.6368416955627811E-2</v>
      </c>
      <c r="I164" s="101">
        <v>6.3416486679421749E-2</v>
      </c>
      <c r="J164" s="101">
        <v>6.1736680836386851E-2</v>
      </c>
      <c r="K164" s="101">
        <v>5.542492726625603E-2</v>
      </c>
      <c r="L164" s="101">
        <v>3.7122781378366089E-2</v>
      </c>
      <c r="M164" s="101">
        <v>3.3258928591330249E-2</v>
      </c>
      <c r="N164" s="101">
        <v>3.3472606012860603E-2</v>
      </c>
      <c r="O164" s="101">
        <v>4.0669142896110781E-2</v>
      </c>
      <c r="P164" s="101">
        <v>4.0373585219068059E-2</v>
      </c>
      <c r="Q164" s="101">
        <v>4.6387956583814588E-2</v>
      </c>
      <c r="R164" s="101">
        <v>4.4784017469849405E-2</v>
      </c>
      <c r="S164" s="101">
        <v>3.9649156362460886E-2</v>
      </c>
      <c r="T164" s="101">
        <v>3.9858646221851764E-2</v>
      </c>
      <c r="U164" s="101">
        <v>3.9858053353524041E-2</v>
      </c>
      <c r="V164" s="101">
        <v>4.6047005525328241E-2</v>
      </c>
      <c r="W164" s="101">
        <v>2.4361175853808825E-2</v>
      </c>
      <c r="X164" s="101">
        <v>1.945907476197381E-2</v>
      </c>
      <c r="Y164" s="101">
        <v>1.5857490762707076E-2</v>
      </c>
      <c r="DA164" s="131" t="s">
        <v>2123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2124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2125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2126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2127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2128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X170" s="122">
        <v>0</v>
      </c>
      <c r="Y170" s="122">
        <v>0</v>
      </c>
      <c r="DA170" s="130" t="s">
        <v>2129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2130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2131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27773.432217039415</v>
      </c>
      <c r="C174" s="117">
        <f t="shared" si="87"/>
        <v>28303.021788206453</v>
      </c>
      <c r="D174" s="117">
        <f t="shared" si="87"/>
        <v>28242.072149930747</v>
      </c>
      <c r="E174" s="117">
        <f t="shared" si="87"/>
        <v>29558.561634190872</v>
      </c>
      <c r="F174" s="117">
        <f t="shared" si="87"/>
        <v>23774.673371539906</v>
      </c>
      <c r="G174" s="117">
        <f t="shared" si="87"/>
        <v>36207.024702559029</v>
      </c>
      <c r="H174" s="117">
        <f t="shared" si="87"/>
        <v>30641.586806269854</v>
      </c>
      <c r="I174" s="117">
        <f t="shared" si="87"/>
        <v>28826.031623487383</v>
      </c>
      <c r="J174" s="117">
        <f t="shared" si="87"/>
        <v>29356.885764064857</v>
      </c>
      <c r="K174" s="117">
        <f t="shared" si="87"/>
        <v>30452.184607396448</v>
      </c>
      <c r="L174" s="117">
        <f t="shared" si="87"/>
        <v>32095.288195633759</v>
      </c>
      <c r="M174" s="117">
        <f t="shared" si="87"/>
        <v>30016.040238686124</v>
      </c>
      <c r="N174" s="117">
        <f t="shared" si="87"/>
        <v>30291.858958694556</v>
      </c>
      <c r="O174" s="117">
        <f t="shared" si="87"/>
        <v>28377.798922962324</v>
      </c>
      <c r="P174" s="117">
        <f t="shared" si="87"/>
        <v>26058.979095724499</v>
      </c>
      <c r="Q174" s="117">
        <f t="shared" si="87"/>
        <v>27005.74412886901</v>
      </c>
      <c r="R174" s="117">
        <f t="shared" ref="R174:V174" si="88">R175+R178+R180+R189</f>
        <v>25926.665562511738</v>
      </c>
      <c r="S174" s="117">
        <f t="shared" si="88"/>
        <v>26809.078065927679</v>
      </c>
      <c r="T174" s="117">
        <f t="shared" si="88"/>
        <v>24926.579844442476</v>
      </c>
      <c r="U174" s="117">
        <f t="shared" si="88"/>
        <v>24212.373282035805</v>
      </c>
      <c r="V174" s="117">
        <f t="shared" si="88"/>
        <v>25732.551740315521</v>
      </c>
      <c r="W174" s="117">
        <f t="shared" ref="W174:Y174" si="89">W175+W178+W180+W189</f>
        <v>27226.141155671521</v>
      </c>
      <c r="X174" s="117">
        <f t="shared" si="89"/>
        <v>21908.066677626961</v>
      </c>
      <c r="Y174" s="117">
        <f t="shared" si="89"/>
        <v>21798.787406129864</v>
      </c>
      <c r="DA174" s="129" t="s">
        <v>2282</v>
      </c>
    </row>
    <row r="175" spans="1:105" ht="12" customHeight="1" x14ac:dyDescent="0.25">
      <c r="A175" s="121" t="s">
        <v>57</v>
      </c>
      <c r="B175" s="122">
        <f t="shared" ref="B175:Q175" si="90">SUM(B176:B177)</f>
        <v>25994.393166743001</v>
      </c>
      <c r="C175" s="122">
        <f t="shared" si="90"/>
        <v>26633.283021950134</v>
      </c>
      <c r="D175" s="122">
        <f t="shared" si="90"/>
        <v>26578.594392199779</v>
      </c>
      <c r="E175" s="122">
        <f t="shared" si="90"/>
        <v>27859.955637741357</v>
      </c>
      <c r="F175" s="122">
        <f t="shared" si="90"/>
        <v>22336.970116146505</v>
      </c>
      <c r="G175" s="122">
        <f t="shared" si="90"/>
        <v>34213.333323656894</v>
      </c>
      <c r="H175" s="122">
        <f t="shared" si="90"/>
        <v>28899.364578729394</v>
      </c>
      <c r="I175" s="122">
        <f t="shared" si="90"/>
        <v>27134.735993929487</v>
      </c>
      <c r="J175" s="122">
        <f t="shared" si="90"/>
        <v>27694.390085614396</v>
      </c>
      <c r="K175" s="122">
        <f t="shared" si="90"/>
        <v>28684.685767280964</v>
      </c>
      <c r="L175" s="122">
        <f t="shared" si="90"/>
        <v>30548.822271192119</v>
      </c>
      <c r="M175" s="122">
        <f t="shared" si="90"/>
        <v>28353.377882221434</v>
      </c>
      <c r="N175" s="122">
        <f t="shared" si="90"/>
        <v>28621.08970063195</v>
      </c>
      <c r="O175" s="122">
        <f t="shared" si="90"/>
        <v>26541.924493363265</v>
      </c>
      <c r="P175" s="122">
        <f t="shared" si="90"/>
        <v>24228.94215691663</v>
      </c>
      <c r="Q175" s="122">
        <f t="shared" si="90"/>
        <v>24967.762790353554</v>
      </c>
      <c r="R175" s="122">
        <f t="shared" ref="R175:V175" si="91">SUM(R176:R177)</f>
        <v>23936.916083684711</v>
      </c>
      <c r="S175" s="122">
        <f t="shared" si="91"/>
        <v>24855.719638397662</v>
      </c>
      <c r="T175" s="122">
        <f t="shared" si="91"/>
        <v>22937.287069775928</v>
      </c>
      <c r="U175" s="122">
        <f t="shared" si="91"/>
        <v>22155.457307859648</v>
      </c>
      <c r="V175" s="122">
        <f t="shared" si="91"/>
        <v>23496.999207868539</v>
      </c>
      <c r="W175" s="122">
        <f t="shared" ref="W175:Y175" si="92">SUM(W176:W177)</f>
        <v>25519.434656454836</v>
      </c>
      <c r="X175" s="122">
        <f t="shared" si="92"/>
        <v>20178.212188363083</v>
      </c>
      <c r="Y175" s="122">
        <f t="shared" si="92"/>
        <v>20078.422771817903</v>
      </c>
      <c r="DA175" s="130" t="s">
        <v>2283</v>
      </c>
    </row>
    <row r="176" spans="1:105" ht="12" customHeight="1" x14ac:dyDescent="0.25">
      <c r="A176" s="97" t="s">
        <v>211</v>
      </c>
      <c r="B176" s="98">
        <v>25726.327457709347</v>
      </c>
      <c r="C176" s="98">
        <v>26365.390704087724</v>
      </c>
      <c r="D176" s="98">
        <v>26318.409915851618</v>
      </c>
      <c r="E176" s="98">
        <v>27593.539080669347</v>
      </c>
      <c r="F176" s="98">
        <v>22130.00170580441</v>
      </c>
      <c r="G176" s="98">
        <v>33897.240512980658</v>
      </c>
      <c r="H176" s="98">
        <v>28639.502018746334</v>
      </c>
      <c r="I176" s="98">
        <v>26894.895728600943</v>
      </c>
      <c r="J176" s="98">
        <v>27452.657444179698</v>
      </c>
      <c r="K176" s="98">
        <v>28436.871363113063</v>
      </c>
      <c r="L176" s="98">
        <v>30282.184944918059</v>
      </c>
      <c r="M176" s="98">
        <v>28098.480895674857</v>
      </c>
      <c r="N176" s="98">
        <v>28346.522989812041</v>
      </c>
      <c r="O176" s="98">
        <v>26272.376081559683</v>
      </c>
      <c r="P176" s="98">
        <v>23985.853653712911</v>
      </c>
      <c r="Q176" s="98">
        <v>24718.950652620708</v>
      </c>
      <c r="R176" s="98">
        <v>23699.655178282075</v>
      </c>
      <c r="S176" s="98">
        <v>24611.982596977268</v>
      </c>
      <c r="T176" s="98">
        <v>22712.570801564263</v>
      </c>
      <c r="U176" s="98">
        <v>21935.016885762932</v>
      </c>
      <c r="V176" s="98">
        <v>23259.548814249905</v>
      </c>
      <c r="W176" s="98">
        <v>25257.987227406178</v>
      </c>
      <c r="X176" s="98">
        <v>19970.023527207602</v>
      </c>
      <c r="Y176" s="98">
        <v>19869.933182493587</v>
      </c>
      <c r="DA176" s="63" t="s">
        <v>2284</v>
      </c>
    </row>
    <row r="177" spans="1:105" ht="12" customHeight="1" x14ac:dyDescent="0.25">
      <c r="A177" s="97" t="s">
        <v>53</v>
      </c>
      <c r="B177" s="98">
        <v>268.0657090336552</v>
      </c>
      <c r="C177" s="98">
        <v>267.89231786241163</v>
      </c>
      <c r="D177" s="98">
        <v>260.18447634816067</v>
      </c>
      <c r="E177" s="98">
        <v>266.41655707200965</v>
      </c>
      <c r="F177" s="98">
        <v>206.96841034209652</v>
      </c>
      <c r="G177" s="98">
        <v>316.09281067623903</v>
      </c>
      <c r="H177" s="98">
        <v>259.86255998306018</v>
      </c>
      <c r="I177" s="98">
        <v>239.84026532854566</v>
      </c>
      <c r="J177" s="98">
        <v>241.7326414346978</v>
      </c>
      <c r="K177" s="98">
        <v>247.81440416790005</v>
      </c>
      <c r="L177" s="98">
        <v>266.63732627405869</v>
      </c>
      <c r="M177" s="98">
        <v>254.89698654657664</v>
      </c>
      <c r="N177" s="98">
        <v>274.56671081991027</v>
      </c>
      <c r="O177" s="98">
        <v>269.54841180358108</v>
      </c>
      <c r="P177" s="98">
        <v>243.08850320372034</v>
      </c>
      <c r="Q177" s="98">
        <v>248.81213773284782</v>
      </c>
      <c r="R177" s="98">
        <v>237.26090540263772</v>
      </c>
      <c r="S177" s="98">
        <v>243.73704142039284</v>
      </c>
      <c r="T177" s="98">
        <v>224.71626821166601</v>
      </c>
      <c r="U177" s="98">
        <v>220.44042209671684</v>
      </c>
      <c r="V177" s="98">
        <v>237.45039361863388</v>
      </c>
      <c r="W177" s="98">
        <v>261.44742904865785</v>
      </c>
      <c r="X177" s="98">
        <v>208.18866115547848</v>
      </c>
      <c r="Y177" s="98">
        <v>208.4895893243156</v>
      </c>
      <c r="DA177" s="63" t="s">
        <v>2285</v>
      </c>
    </row>
    <row r="178" spans="1:105" ht="12" customHeight="1" x14ac:dyDescent="0.25">
      <c r="A178" s="121" t="s">
        <v>92</v>
      </c>
      <c r="B178" s="122">
        <f t="shared" ref="B178:Y178" si="93">B179</f>
        <v>0.35186506623033909</v>
      </c>
      <c r="C178" s="122">
        <f t="shared" si="93"/>
        <v>0.37860876855764342</v>
      </c>
      <c r="D178" s="122">
        <f t="shared" si="93"/>
        <v>0.41166490422626123</v>
      </c>
      <c r="E178" s="122">
        <f t="shared" si="93"/>
        <v>0.39055050842675731</v>
      </c>
      <c r="F178" s="122">
        <f t="shared" si="93"/>
        <v>0.36036589081824583</v>
      </c>
      <c r="G178" s="122">
        <f t="shared" si="93"/>
        <v>0.29055125275418536</v>
      </c>
      <c r="H178" s="122">
        <f t="shared" si="93"/>
        <v>0.2330051300795935</v>
      </c>
      <c r="I178" s="122">
        <f t="shared" si="93"/>
        <v>0.20860874778817307</v>
      </c>
      <c r="J178" s="122">
        <f t="shared" si="93"/>
        <v>0.21389419417257113</v>
      </c>
      <c r="K178" s="122">
        <f t="shared" si="93"/>
        <v>0.18224420188493798</v>
      </c>
      <c r="L178" s="122">
        <f t="shared" si="93"/>
        <v>0.21105921493972041</v>
      </c>
      <c r="M178" s="122">
        <f t="shared" si="93"/>
        <v>0.29799180443151574</v>
      </c>
      <c r="N178" s="122">
        <f t="shared" si="93"/>
        <v>0.54037740171565996</v>
      </c>
      <c r="O178" s="122">
        <f t="shared" si="93"/>
        <v>0.79483337973858692</v>
      </c>
      <c r="P178" s="122">
        <f t="shared" si="93"/>
        <v>1.0814862774695588</v>
      </c>
      <c r="Q178" s="122">
        <f t="shared" si="93"/>
        <v>1.1411316454354081</v>
      </c>
      <c r="R178" s="122">
        <f t="shared" si="93"/>
        <v>1.2056124454956547</v>
      </c>
      <c r="S178" s="122">
        <f t="shared" si="93"/>
        <v>1.1833175105398182</v>
      </c>
      <c r="T178" s="122">
        <f t="shared" si="93"/>
        <v>1.0919685183270651</v>
      </c>
      <c r="U178" s="122">
        <f t="shared" si="93"/>
        <v>0.84101425626542337</v>
      </c>
      <c r="V178" s="122">
        <f t="shared" si="93"/>
        <v>0.64913138689068761</v>
      </c>
      <c r="W178" s="122">
        <f t="shared" si="93"/>
        <v>0.55890048386555302</v>
      </c>
      <c r="X178" s="122">
        <f t="shared" si="93"/>
        <v>0.60915897448148348</v>
      </c>
      <c r="Y178" s="122">
        <f t="shared" si="93"/>
        <v>0.66160372908694698</v>
      </c>
      <c r="DA178" s="130" t="s">
        <v>2286</v>
      </c>
    </row>
    <row r="179" spans="1:105" ht="12" customHeight="1" x14ac:dyDescent="0.25">
      <c r="A179" s="97" t="s">
        <v>53</v>
      </c>
      <c r="B179" s="98">
        <f>RES_hhdet_fech!B48</f>
        <v>0.35186506623033909</v>
      </c>
      <c r="C179" s="98">
        <f>RES_hhdet_fech!C48</f>
        <v>0.37860876855764342</v>
      </c>
      <c r="D179" s="98">
        <f>RES_hhdet_fech!D48</f>
        <v>0.41166490422626123</v>
      </c>
      <c r="E179" s="98">
        <f>RES_hhdet_fech!E48</f>
        <v>0.39055050842675731</v>
      </c>
      <c r="F179" s="98">
        <f>RES_hhdet_fech!F48</f>
        <v>0.36036589081824583</v>
      </c>
      <c r="G179" s="98">
        <f>RES_hhdet_fech!G48</f>
        <v>0.29055125275418536</v>
      </c>
      <c r="H179" s="98">
        <f>RES_hhdet_fech!H48</f>
        <v>0.2330051300795935</v>
      </c>
      <c r="I179" s="98">
        <f>RES_hhdet_fech!I48</f>
        <v>0.20860874778817307</v>
      </c>
      <c r="J179" s="98">
        <f>RES_hhdet_fech!J48</f>
        <v>0.21389419417257113</v>
      </c>
      <c r="K179" s="98">
        <f>RES_hhdet_fech!K48</f>
        <v>0.18224420188493798</v>
      </c>
      <c r="L179" s="98">
        <f>RES_hhdet_fech!L48</f>
        <v>0.21105921493972041</v>
      </c>
      <c r="M179" s="98">
        <f>RES_hhdet_fech!M48</f>
        <v>0.29799180443151574</v>
      </c>
      <c r="N179" s="98">
        <f>RES_hhdet_fech!N48</f>
        <v>0.54037740171565996</v>
      </c>
      <c r="O179" s="98">
        <f>RES_hhdet_fech!O48</f>
        <v>0.79483337973858692</v>
      </c>
      <c r="P179" s="98">
        <f>RES_hhdet_fech!P48</f>
        <v>1.0814862774695588</v>
      </c>
      <c r="Q179" s="98">
        <f>RES_hhdet_fech!Q48</f>
        <v>1.1411316454354081</v>
      </c>
      <c r="R179" s="98">
        <f>RES_hhdet_fech!R48</f>
        <v>1.2056124454956547</v>
      </c>
      <c r="S179" s="98">
        <f>RES_hhdet_fech!S48</f>
        <v>1.1833175105398182</v>
      </c>
      <c r="T179" s="98">
        <f>RES_hhdet_fech!T48</f>
        <v>1.0919685183270651</v>
      </c>
      <c r="U179" s="98">
        <f>RES_hhdet_fech!U48</f>
        <v>0.84101425626542337</v>
      </c>
      <c r="V179" s="98">
        <f>RES_hhdet_fech!V48</f>
        <v>0.64913138689068761</v>
      </c>
      <c r="W179" s="98">
        <f>RES_hhdet_fech!W48</f>
        <v>0.55890048386555302</v>
      </c>
      <c r="X179" s="98">
        <f>RES_hhdet_fech!X48</f>
        <v>0.60915897448148348</v>
      </c>
      <c r="Y179" s="98">
        <f>RES_hhdet_fech!Y48</f>
        <v>0.66160372908694698</v>
      </c>
      <c r="DA179" s="63" t="s">
        <v>2287</v>
      </c>
    </row>
    <row r="180" spans="1:105" ht="12" customHeight="1" x14ac:dyDescent="0.25">
      <c r="A180" s="121" t="s">
        <v>55</v>
      </c>
      <c r="B180" s="122">
        <v>1617.8240874529954</v>
      </c>
      <c r="C180" s="122">
        <v>1509.8755325539153</v>
      </c>
      <c r="D180" s="122">
        <v>1501.0658280435914</v>
      </c>
      <c r="E180" s="122">
        <v>1530.3417527290849</v>
      </c>
      <c r="F180" s="122">
        <v>1262.3371701256094</v>
      </c>
      <c r="G180" s="122">
        <v>1810.917824108051</v>
      </c>
      <c r="H180" s="122">
        <v>1555.180656598186</v>
      </c>
      <c r="I180" s="122">
        <v>1505.7437887893691</v>
      </c>
      <c r="J180" s="122">
        <v>1485.3487690970553</v>
      </c>
      <c r="K180" s="122">
        <v>1572.3496630178552</v>
      </c>
      <c r="L180" s="122">
        <v>1336.5472109990483</v>
      </c>
      <c r="M180" s="122">
        <v>1451.9392493029466</v>
      </c>
      <c r="N180" s="122">
        <v>1455.6857817008502</v>
      </c>
      <c r="O180" s="122">
        <v>1600.6102549443708</v>
      </c>
      <c r="P180" s="122">
        <v>1595.2002098894761</v>
      </c>
      <c r="Q180" s="122">
        <v>1783.7971925374343</v>
      </c>
      <c r="R180" s="122">
        <v>1735.815374217631</v>
      </c>
      <c r="S180" s="122">
        <v>1680.2228002924758</v>
      </c>
      <c r="T180" s="122">
        <v>1704.5165422134469</v>
      </c>
      <c r="U180" s="122">
        <v>1777.7527039570996</v>
      </c>
      <c r="V180" s="122">
        <v>1960.0886549328125</v>
      </c>
      <c r="W180" s="122">
        <v>1433.875642193608</v>
      </c>
      <c r="X180" s="122">
        <v>1466.3641225906272</v>
      </c>
      <c r="Y180" s="122">
        <v>1454.5220700164316</v>
      </c>
      <c r="DA180" s="130" t="s">
        <v>2288</v>
      </c>
    </row>
    <row r="181" spans="1:105" ht="12" customHeight="1" x14ac:dyDescent="0.25">
      <c r="A181" s="97" t="s">
        <v>138</v>
      </c>
      <c r="B181" s="98">
        <v>1632.9329058707174</v>
      </c>
      <c r="C181" s="98">
        <v>1523.1088866576422</v>
      </c>
      <c r="D181" s="98">
        <v>1514.2745428605749</v>
      </c>
      <c r="E181" s="98">
        <v>1544.4647423488311</v>
      </c>
      <c r="F181" s="98">
        <v>1265.136363916685</v>
      </c>
      <c r="G181" s="98">
        <v>1834.5446130553419</v>
      </c>
      <c r="H181" s="98">
        <v>1567.8034367142684</v>
      </c>
      <c r="I181" s="98">
        <v>1517.1738604411919</v>
      </c>
      <c r="J181" s="98">
        <v>1499.4825776345258</v>
      </c>
      <c r="K181" s="98">
        <v>1587.3848473015908</v>
      </c>
      <c r="L181" s="98">
        <v>1342.1766553746982</v>
      </c>
      <c r="M181" s="98">
        <v>1460.6797246769152</v>
      </c>
      <c r="N181" s="98">
        <v>1465.3229382050354</v>
      </c>
      <c r="O181" s="98">
        <v>1612.6061809124278</v>
      </c>
      <c r="P181" s="98">
        <v>1607.421427966663</v>
      </c>
      <c r="Q181" s="98">
        <v>1799.1233792798164</v>
      </c>
      <c r="R181" s="98">
        <v>1744.2944569350532</v>
      </c>
      <c r="S181" s="98">
        <v>1690.8289157467191</v>
      </c>
      <c r="T181" s="98">
        <v>1713.5002024955286</v>
      </c>
      <c r="U181" s="98">
        <v>1820.1321736723628</v>
      </c>
      <c r="V181" s="98">
        <v>2108.9122120757415</v>
      </c>
      <c r="W181" s="98">
        <v>1457.3034972726705</v>
      </c>
      <c r="X181" s="98">
        <v>1592.6540744023148</v>
      </c>
      <c r="Y181" s="98">
        <v>1514.4748382221192</v>
      </c>
      <c r="DA181" s="63" t="s">
        <v>2289</v>
      </c>
    </row>
    <row r="182" spans="1:105" ht="12" customHeight="1" x14ac:dyDescent="0.25">
      <c r="A182" s="97" t="s">
        <v>137</v>
      </c>
      <c r="B182" s="98">
        <v>1302.9010287166889</v>
      </c>
      <c r="C182" s="98">
        <v>1291.3720895088891</v>
      </c>
      <c r="D182" s="98">
        <v>1272.7470780530157</v>
      </c>
      <c r="E182" s="98">
        <v>1278.0007444879309</v>
      </c>
      <c r="F182" s="98">
        <v>1055.2675854927484</v>
      </c>
      <c r="G182" s="98">
        <v>1468.0094173852838</v>
      </c>
      <c r="H182" s="98">
        <v>1278.7947398910662</v>
      </c>
      <c r="I182" s="98">
        <v>1223.3509214824567</v>
      </c>
      <c r="J182" s="98">
        <v>1206.1067682723426</v>
      </c>
      <c r="K182" s="98">
        <v>1290.026318184036</v>
      </c>
      <c r="L182" s="98">
        <v>1088.487565144289</v>
      </c>
      <c r="M182" s="98">
        <v>1185.1085070374836</v>
      </c>
      <c r="N182" s="98">
        <v>1192.502687178988</v>
      </c>
      <c r="O182" s="98">
        <v>1356.7480786535916</v>
      </c>
      <c r="P182" s="98">
        <v>1357.5029758673322</v>
      </c>
      <c r="Q182" s="98">
        <v>1545.3939148327404</v>
      </c>
      <c r="R182" s="98">
        <v>1542.430644641405</v>
      </c>
      <c r="S182" s="98">
        <v>1491.677041042808</v>
      </c>
      <c r="T182" s="98">
        <v>1538.6056738331611</v>
      </c>
      <c r="U182" s="98">
        <v>1648.2488104215754</v>
      </c>
      <c r="V182" s="98">
        <v>1875.0043587537323</v>
      </c>
      <c r="W182" s="98">
        <v>1374.8967571519256</v>
      </c>
      <c r="X182" s="98">
        <v>1589.9589649292295</v>
      </c>
      <c r="Y182" s="98">
        <v>1534.704540298964</v>
      </c>
      <c r="DA182" s="63" t="s">
        <v>2290</v>
      </c>
    </row>
    <row r="183" spans="1:105" ht="12" customHeight="1" x14ac:dyDescent="0.25">
      <c r="A183" s="100" t="s">
        <v>211</v>
      </c>
      <c r="B183" s="101">
        <v>980.82801319535417</v>
      </c>
      <c r="C183" s="101">
        <v>1064.4863537471583</v>
      </c>
      <c r="D183" s="101">
        <v>1036.1680399344696</v>
      </c>
      <c r="E183" s="101">
        <v>1014.0401849787878</v>
      </c>
      <c r="F183" s="101">
        <v>840.26266421058631</v>
      </c>
      <c r="G183" s="101">
        <v>1102.7566377686067</v>
      </c>
      <c r="H183" s="101">
        <v>981.91056153989064</v>
      </c>
      <c r="I183" s="101">
        <v>928.23545340590897</v>
      </c>
      <c r="J183" s="101">
        <v>908.03035630528382</v>
      </c>
      <c r="K183" s="101">
        <v>975.85882965779126</v>
      </c>
      <c r="L183" s="101">
        <v>809.33555638649545</v>
      </c>
      <c r="M183" s="101">
        <v>867.91641118078189</v>
      </c>
      <c r="N183" s="101">
        <v>860.2974634168803</v>
      </c>
      <c r="O183" s="101">
        <v>1004.0554186038393</v>
      </c>
      <c r="P183" s="101">
        <v>1007.0491726036554</v>
      </c>
      <c r="Q183" s="101">
        <v>1179.7064422680055</v>
      </c>
      <c r="R183" s="101">
        <v>1215.332383693825</v>
      </c>
      <c r="S183" s="101">
        <v>1154.1065275155997</v>
      </c>
      <c r="T183" s="101">
        <v>1221.7940329203218</v>
      </c>
      <c r="U183" s="101">
        <v>1313.319457007387</v>
      </c>
      <c r="V183" s="101">
        <v>1475.7869647472382</v>
      </c>
      <c r="W183" s="101">
        <v>1114.8892971717303</v>
      </c>
      <c r="X183" s="101">
        <v>1294.4687720463219</v>
      </c>
      <c r="Y183" s="101">
        <v>1253.2370666888892</v>
      </c>
      <c r="DA183" s="131" t="s">
        <v>2291</v>
      </c>
    </row>
    <row r="184" spans="1:105" ht="12" customHeight="1" x14ac:dyDescent="0.25">
      <c r="A184" s="103" t="s">
        <v>52</v>
      </c>
      <c r="B184" s="104">
        <v>322.07301552133458</v>
      </c>
      <c r="C184" s="104">
        <v>226.88573576173061</v>
      </c>
      <c r="D184" s="104">
        <v>236.57903811854615</v>
      </c>
      <c r="E184" s="104">
        <v>263.96055950914308</v>
      </c>
      <c r="F184" s="104">
        <v>215.00492128216197</v>
      </c>
      <c r="G184" s="104">
        <v>365.25277961667689</v>
      </c>
      <c r="H184" s="104">
        <v>296.88417835117576</v>
      </c>
      <c r="I184" s="104">
        <v>295.1154680765477</v>
      </c>
      <c r="J184" s="104">
        <v>298.07641196705868</v>
      </c>
      <c r="K184" s="104">
        <v>314.16748852624477</v>
      </c>
      <c r="L184" s="104">
        <v>279.15200875779328</v>
      </c>
      <c r="M184" s="104">
        <v>317.1920958567016</v>
      </c>
      <c r="N184" s="104">
        <v>332.20522376210761</v>
      </c>
      <c r="O184" s="104">
        <v>352.69266004975248</v>
      </c>
      <c r="P184" s="104">
        <v>350.45380326367678</v>
      </c>
      <c r="Q184" s="104">
        <v>365.68747256473472</v>
      </c>
      <c r="R184" s="104">
        <v>327.09826094757966</v>
      </c>
      <c r="S184" s="104">
        <v>337.57051352720833</v>
      </c>
      <c r="T184" s="104">
        <v>316.81164091283961</v>
      </c>
      <c r="U184" s="104">
        <v>334.92935341418826</v>
      </c>
      <c r="V184" s="104">
        <v>399.21739400649386</v>
      </c>
      <c r="W184" s="104">
        <v>260.00745998019534</v>
      </c>
      <c r="X184" s="104">
        <v>295.49019288290782</v>
      </c>
      <c r="Y184" s="104">
        <v>281.46747361007499</v>
      </c>
      <c r="DA184" s="132" t="s">
        <v>2292</v>
      </c>
    </row>
    <row r="185" spans="1:105" ht="12" customHeight="1" x14ac:dyDescent="0.25">
      <c r="A185" s="106" t="s">
        <v>122</v>
      </c>
      <c r="B185" s="101">
        <v>1273.0260417370632</v>
      </c>
      <c r="C185" s="101">
        <v>1202.9946000959696</v>
      </c>
      <c r="D185" s="101">
        <v>1195.594094014225</v>
      </c>
      <c r="E185" s="101">
        <v>1203.0626266720783</v>
      </c>
      <c r="F185" s="101">
        <v>1212.3601415962564</v>
      </c>
      <c r="G185" s="101">
        <v>1250.634113646347</v>
      </c>
      <c r="H185" s="101">
        <v>1265.0316664195509</v>
      </c>
      <c r="I185" s="101">
        <v>1251.3413948316834</v>
      </c>
      <c r="J185" s="101">
        <v>1164.4621859075405</v>
      </c>
      <c r="K185" s="101">
        <v>1229.8480795882913</v>
      </c>
      <c r="L185" s="101">
        <v>1229.1545682160104</v>
      </c>
      <c r="M185" s="101">
        <v>1267.5596387366518</v>
      </c>
      <c r="N185" s="101">
        <v>1248.2007721237849</v>
      </c>
      <c r="O185" s="101">
        <v>1330.3888505986608</v>
      </c>
      <c r="P185" s="101">
        <v>1317.4360844271359</v>
      </c>
      <c r="Q185" s="101">
        <v>1425.3142368142599</v>
      </c>
      <c r="R185" s="101">
        <v>1550.0123057138376</v>
      </c>
      <c r="S185" s="101">
        <v>1441.6964916664949</v>
      </c>
      <c r="T185" s="101">
        <v>1506.4625802976084</v>
      </c>
      <c r="U185" s="101">
        <v>1376.5134154215652</v>
      </c>
      <c r="V185" s="101">
        <v>1294.6077256240042</v>
      </c>
      <c r="W185" s="101">
        <v>1404.5301991030942</v>
      </c>
      <c r="X185" s="101">
        <v>1360.7724366401505</v>
      </c>
      <c r="Y185" s="101">
        <v>1415.1950056391545</v>
      </c>
      <c r="DA185" s="131" t="s">
        <v>2293</v>
      </c>
    </row>
    <row r="186" spans="1:105" ht="12" customHeight="1" x14ac:dyDescent="0.25">
      <c r="A186" s="107" t="s">
        <v>121</v>
      </c>
      <c r="B186" s="104">
        <v>1078.9603640500293</v>
      </c>
      <c r="C186" s="104">
        <v>1065.2533696994929</v>
      </c>
      <c r="D186" s="104">
        <v>1052.3228531888608</v>
      </c>
      <c r="E186" s="104">
        <v>1047.1084347026097</v>
      </c>
      <c r="F186" s="104">
        <v>1058.6323813607023</v>
      </c>
      <c r="G186" s="104">
        <v>1067.5207490821351</v>
      </c>
      <c r="H186" s="104">
        <v>1093.0410554020166</v>
      </c>
      <c r="I186" s="104">
        <v>1077.9748933123451</v>
      </c>
      <c r="J186" s="104">
        <v>1001.345795841123</v>
      </c>
      <c r="K186" s="104">
        <v>1059.6043967990136</v>
      </c>
      <c r="L186" s="104">
        <v>1052.4735546269624</v>
      </c>
      <c r="M186" s="104">
        <v>1085.0013980135334</v>
      </c>
      <c r="N186" s="104">
        <v>1072.0766461689107</v>
      </c>
      <c r="O186" s="104">
        <v>1165.756795189908</v>
      </c>
      <c r="P186" s="104">
        <v>1157.4073301215858</v>
      </c>
      <c r="Q186" s="104">
        <v>1260.4660336634979</v>
      </c>
      <c r="R186" s="104">
        <v>1386.7451589399536</v>
      </c>
      <c r="S186" s="104">
        <v>1287.6216317931605</v>
      </c>
      <c r="T186" s="104">
        <v>1370.7901103923082</v>
      </c>
      <c r="U186" s="104">
        <v>1279.2080015844897</v>
      </c>
      <c r="V186" s="104">
        <v>1206.1143884783851</v>
      </c>
      <c r="W186" s="104">
        <v>1323.0784459556055</v>
      </c>
      <c r="X186" s="104">
        <v>1284.9068395279216</v>
      </c>
      <c r="Y186" s="104">
        <v>1338.5405026753533</v>
      </c>
      <c r="DA186" s="132" t="s">
        <v>2294</v>
      </c>
    </row>
    <row r="187" spans="1:105" ht="12" customHeight="1" x14ac:dyDescent="0.25">
      <c r="A187" s="108" t="s">
        <v>53</v>
      </c>
      <c r="B187" s="98">
        <v>764.63853034048236</v>
      </c>
      <c r="C187" s="98">
        <v>840.36281602906865</v>
      </c>
      <c r="D187" s="98">
        <v>817.59888250176061</v>
      </c>
      <c r="E187" s="98">
        <v>788.33601252904066</v>
      </c>
      <c r="F187" s="98">
        <v>799.4454709989833</v>
      </c>
      <c r="G187" s="98">
        <v>751.62890946295613</v>
      </c>
      <c r="H187" s="98">
        <v>788.12596097000494</v>
      </c>
      <c r="I187" s="98">
        <v>768.5691262685375</v>
      </c>
      <c r="J187" s="98">
        <v>709.10269410544799</v>
      </c>
      <c r="K187" s="98">
        <v>754.73661825509578</v>
      </c>
      <c r="L187" s="98">
        <v>735.06754933624802</v>
      </c>
      <c r="M187" s="98">
        <v>747.00592331752671</v>
      </c>
      <c r="N187" s="98">
        <v>731.94697220573721</v>
      </c>
      <c r="O187" s="98">
        <v>823.51290671299353</v>
      </c>
      <c r="P187" s="98">
        <v>816.27841449095661</v>
      </c>
      <c r="Q187" s="98">
        <v>916.29626737361377</v>
      </c>
      <c r="R187" s="98">
        <v>1045.254259562349</v>
      </c>
      <c r="S187" s="98">
        <v>948.61994299098319</v>
      </c>
      <c r="T187" s="98">
        <v>1037.0412357634157</v>
      </c>
      <c r="U187" s="98">
        <v>956.9766987042575</v>
      </c>
      <c r="V187" s="98">
        <v>891.5505215554598</v>
      </c>
      <c r="W187" s="98">
        <v>1013.0695551715817</v>
      </c>
      <c r="X187" s="98">
        <v>986.67439923727181</v>
      </c>
      <c r="Y187" s="98">
        <v>1034.420956550661</v>
      </c>
      <c r="DA187" s="63" t="s">
        <v>2295</v>
      </c>
    </row>
    <row r="188" spans="1:105" ht="12" customHeight="1" x14ac:dyDescent="0.25">
      <c r="A188" s="108" t="s">
        <v>52</v>
      </c>
      <c r="B188" s="98">
        <v>314.32183370954698</v>
      </c>
      <c r="C188" s="98">
        <v>224.89055367042442</v>
      </c>
      <c r="D188" s="98">
        <v>234.7239706871004</v>
      </c>
      <c r="E188" s="98">
        <v>258.77242217356894</v>
      </c>
      <c r="F188" s="98">
        <v>259.18691036171907</v>
      </c>
      <c r="G188" s="98">
        <v>315.89183961917894</v>
      </c>
      <c r="H188" s="98">
        <v>304.91509443201159</v>
      </c>
      <c r="I188" s="98">
        <v>309.40576704380777</v>
      </c>
      <c r="J188" s="98">
        <v>292.24310173567505</v>
      </c>
      <c r="K188" s="98">
        <v>304.86777854391795</v>
      </c>
      <c r="L188" s="98">
        <v>317.40600529071435</v>
      </c>
      <c r="M188" s="98">
        <v>337.99547469600657</v>
      </c>
      <c r="N188" s="98">
        <v>340.12967396317345</v>
      </c>
      <c r="O188" s="98">
        <v>342.24388847691438</v>
      </c>
      <c r="P188" s="98">
        <v>341.12891563062936</v>
      </c>
      <c r="Q188" s="98">
        <v>344.16976628988397</v>
      </c>
      <c r="R188" s="98">
        <v>341.49089937760488</v>
      </c>
      <c r="S188" s="98">
        <v>339.00168880217734</v>
      </c>
      <c r="T188" s="98">
        <v>333.74887462889245</v>
      </c>
      <c r="U188" s="98">
        <v>322.23130288023219</v>
      </c>
      <c r="V188" s="98">
        <v>314.56386692292517</v>
      </c>
      <c r="W188" s="98">
        <v>310.00889078402378</v>
      </c>
      <c r="X188" s="98">
        <v>298.23244029064995</v>
      </c>
      <c r="Y188" s="98">
        <v>304.11954612469236</v>
      </c>
      <c r="DA188" s="63" t="s">
        <v>2296</v>
      </c>
    </row>
    <row r="189" spans="1:105" ht="12" customHeight="1" x14ac:dyDescent="0.25">
      <c r="A189" s="121" t="s">
        <v>54</v>
      </c>
      <c r="B189" s="122">
        <v>160.86309777719126</v>
      </c>
      <c r="C189" s="122">
        <v>159.48462493384315</v>
      </c>
      <c r="D189" s="122">
        <v>162.00026478315039</v>
      </c>
      <c r="E189" s="122">
        <v>167.87369321200305</v>
      </c>
      <c r="F189" s="122">
        <v>175.00571937697271</v>
      </c>
      <c r="G189" s="122">
        <v>182.48300354132772</v>
      </c>
      <c r="H189" s="122">
        <v>186.80856581219604</v>
      </c>
      <c r="I189" s="122">
        <v>185.3432320207387</v>
      </c>
      <c r="J189" s="122">
        <v>176.93301515923483</v>
      </c>
      <c r="K189" s="122">
        <v>194.96693289574128</v>
      </c>
      <c r="L189" s="122">
        <v>209.70765422765041</v>
      </c>
      <c r="M189" s="122">
        <v>210.42511535730907</v>
      </c>
      <c r="N189" s="122">
        <v>214.54309896004384</v>
      </c>
      <c r="O189" s="122">
        <v>234.46934127494697</v>
      </c>
      <c r="P189" s="122">
        <v>233.75524264092559</v>
      </c>
      <c r="Q189" s="122">
        <v>253.0430143325876</v>
      </c>
      <c r="R189" s="122">
        <v>252.72849216390242</v>
      </c>
      <c r="S189" s="122">
        <v>271.95230972700347</v>
      </c>
      <c r="T189" s="122">
        <v>283.68426393477699</v>
      </c>
      <c r="U189" s="122">
        <v>278.32225596279289</v>
      </c>
      <c r="V189" s="122">
        <v>274.81474612727902</v>
      </c>
      <c r="W189" s="122">
        <v>272.27195653921154</v>
      </c>
      <c r="X189" s="122">
        <v>262.88120769876639</v>
      </c>
      <c r="Y189" s="122">
        <v>265.18096056644384</v>
      </c>
      <c r="DA189" s="130" t="s">
        <v>2297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2298</v>
      </c>
    </row>
    <row r="191" spans="1:105" ht="12" customHeight="1" x14ac:dyDescent="0.25">
      <c r="A191" s="109" t="s">
        <v>120</v>
      </c>
      <c r="B191" s="33">
        <v>160.86309777719126</v>
      </c>
      <c r="C191" s="33">
        <v>159.48462493384315</v>
      </c>
      <c r="D191" s="33">
        <v>162.00026478315039</v>
      </c>
      <c r="E191" s="33">
        <v>167.87369321200305</v>
      </c>
      <c r="F191" s="33">
        <v>175.00571937697271</v>
      </c>
      <c r="G191" s="33">
        <v>182.48300354132772</v>
      </c>
      <c r="H191" s="33">
        <v>186.80856581219604</v>
      </c>
      <c r="I191" s="33">
        <v>185.3432320207387</v>
      </c>
      <c r="J191" s="33">
        <v>176.93301515923483</v>
      </c>
      <c r="K191" s="33">
        <v>194.96693289574128</v>
      </c>
      <c r="L191" s="33">
        <v>209.70765422765041</v>
      </c>
      <c r="M191" s="33">
        <v>210.42511535730907</v>
      </c>
      <c r="N191" s="33">
        <v>214.54309896004384</v>
      </c>
      <c r="O191" s="33">
        <v>234.46934127494697</v>
      </c>
      <c r="P191" s="33">
        <v>233.75524264092559</v>
      </c>
      <c r="Q191" s="33">
        <v>253.0430143325876</v>
      </c>
      <c r="R191" s="33">
        <v>252.72849216390242</v>
      </c>
      <c r="S191" s="33">
        <v>271.95230972700347</v>
      </c>
      <c r="T191" s="33">
        <v>283.68426393477699</v>
      </c>
      <c r="U191" s="33">
        <v>278.32225596279289</v>
      </c>
      <c r="V191" s="33">
        <v>274.81474612727902</v>
      </c>
      <c r="W191" s="33">
        <v>272.27195653921154</v>
      </c>
      <c r="X191" s="33">
        <v>262.88120769876639</v>
      </c>
      <c r="Y191" s="33">
        <v>265.18096056644384</v>
      </c>
      <c r="DA191" s="60" t="s">
        <v>2299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12284.867014767256</v>
      </c>
      <c r="C193" s="117">
        <f t="shared" si="94"/>
        <v>12520.517834246175</v>
      </c>
      <c r="D193" s="117">
        <f t="shared" si="94"/>
        <v>12492.597703780166</v>
      </c>
      <c r="E193" s="117">
        <f t="shared" si="94"/>
        <v>13071.727911660104</v>
      </c>
      <c r="F193" s="117">
        <f t="shared" si="94"/>
        <v>10531.854482178236</v>
      </c>
      <c r="G193" s="117">
        <f t="shared" si="94"/>
        <v>16089.286363593848</v>
      </c>
      <c r="H193" s="117">
        <f t="shared" si="94"/>
        <v>13647.169569421343</v>
      </c>
      <c r="I193" s="117">
        <f t="shared" si="94"/>
        <v>12905.952528820151</v>
      </c>
      <c r="J193" s="117">
        <f t="shared" si="94"/>
        <v>13173.958419708611</v>
      </c>
      <c r="K193" s="117">
        <f t="shared" si="94"/>
        <v>13795.407980761209</v>
      </c>
      <c r="L193" s="117">
        <f t="shared" si="94"/>
        <v>14751.038271039935</v>
      </c>
      <c r="M193" s="117">
        <f t="shared" si="94"/>
        <v>14396.377228693558</v>
      </c>
      <c r="N193" s="117">
        <f t="shared" si="94"/>
        <v>15554.445195226786</v>
      </c>
      <c r="O193" s="117">
        <f t="shared" si="94"/>
        <v>15743.613738275859</v>
      </c>
      <c r="P193" s="117">
        <f t="shared" si="94"/>
        <v>14514.328807064569</v>
      </c>
      <c r="Q193" s="117">
        <f t="shared" si="94"/>
        <v>15085.215436967239</v>
      </c>
      <c r="R193" s="117">
        <f t="shared" ref="R193:V193" si="95">R194+R197+R199+R208</f>
        <v>14528.440716881931</v>
      </c>
      <c r="S193" s="117">
        <f t="shared" si="95"/>
        <v>15063.166974532287</v>
      </c>
      <c r="T193" s="117">
        <f t="shared" si="95"/>
        <v>14072.002313462848</v>
      </c>
      <c r="U193" s="117">
        <f t="shared" si="95"/>
        <v>13877.367287254629</v>
      </c>
      <c r="V193" s="117">
        <f t="shared" si="95"/>
        <v>15011.996820509297</v>
      </c>
      <c r="W193" s="117">
        <f t="shared" ref="W193:Y193" si="96">W194+W197+W199+W208</f>
        <v>16141.176101146719</v>
      </c>
      <c r="X193" s="117">
        <f t="shared" si="96"/>
        <v>13151.837392306148</v>
      </c>
      <c r="Y193" s="117">
        <f t="shared" si="96"/>
        <v>13178.983011418371</v>
      </c>
      <c r="DA193" s="129" t="s">
        <v>2450</v>
      </c>
    </row>
    <row r="194" spans="1:105" ht="12" customHeight="1" x14ac:dyDescent="0.25">
      <c r="A194" s="121" t="s">
        <v>57</v>
      </c>
      <c r="B194" s="122">
        <f t="shared" ref="B194:Q194" si="97">SUM(B195:B196)</f>
        <v>11354.962376917319</v>
      </c>
      <c r="C194" s="122">
        <f t="shared" si="97"/>
        <v>11644.764264571215</v>
      </c>
      <c r="D194" s="122">
        <f t="shared" si="97"/>
        <v>11618.108917229283</v>
      </c>
      <c r="E194" s="122">
        <f t="shared" si="97"/>
        <v>12175.835491532791</v>
      </c>
      <c r="F194" s="122">
        <f t="shared" si="97"/>
        <v>9759.4432537631601</v>
      </c>
      <c r="G194" s="122">
        <f t="shared" si="97"/>
        <v>15034.57140410395</v>
      </c>
      <c r="H194" s="122">
        <f t="shared" si="97"/>
        <v>12711.146810927294</v>
      </c>
      <c r="I194" s="122">
        <f t="shared" si="97"/>
        <v>11990.929796778468</v>
      </c>
      <c r="J194" s="122">
        <f t="shared" si="97"/>
        <v>12270.087840571035</v>
      </c>
      <c r="K194" s="122">
        <f t="shared" si="97"/>
        <v>12826.101623734561</v>
      </c>
      <c r="L194" s="122">
        <f t="shared" si="97"/>
        <v>13884.823259518198</v>
      </c>
      <c r="M194" s="122">
        <f t="shared" si="97"/>
        <v>13454.890145763897</v>
      </c>
      <c r="N194" s="122">
        <f t="shared" si="97"/>
        <v>14580.174319216543</v>
      </c>
      <c r="O194" s="122">
        <f t="shared" si="97"/>
        <v>14634.746080284247</v>
      </c>
      <c r="P194" s="122">
        <f t="shared" si="97"/>
        <v>13405.206019369767</v>
      </c>
      <c r="Q194" s="122">
        <f t="shared" si="97"/>
        <v>13847.787335070529</v>
      </c>
      <c r="R194" s="122">
        <f t="shared" ref="R194:V194" si="98">SUM(R195:R196)</f>
        <v>13305.633365896245</v>
      </c>
      <c r="S194" s="122">
        <f t="shared" si="98"/>
        <v>13847.020705960049</v>
      </c>
      <c r="T194" s="122">
        <f t="shared" si="98"/>
        <v>12822.155953593678</v>
      </c>
      <c r="U194" s="122">
        <f t="shared" si="98"/>
        <v>12560.087093749449</v>
      </c>
      <c r="V194" s="122">
        <f t="shared" si="98"/>
        <v>13543.687418993173</v>
      </c>
      <c r="W194" s="122">
        <f t="shared" ref="W194:Y194" si="99">SUM(W195:W196)</f>
        <v>14902.93094698815</v>
      </c>
      <c r="X194" s="122">
        <f t="shared" si="99"/>
        <v>11840.064288004747</v>
      </c>
      <c r="Y194" s="122">
        <f t="shared" si="99"/>
        <v>11852.985576263694</v>
      </c>
      <c r="DA194" s="130" t="s">
        <v>2451</v>
      </c>
    </row>
    <row r="195" spans="1:105" ht="12" customHeight="1" x14ac:dyDescent="0.25">
      <c r="A195" s="97" t="s">
        <v>211</v>
      </c>
      <c r="B195" s="98">
        <v>11086.896667883664</v>
      </c>
      <c r="C195" s="98">
        <v>11376.871946708803</v>
      </c>
      <c r="D195" s="98">
        <v>11357.924440881123</v>
      </c>
      <c r="E195" s="98">
        <v>11909.418934460782</v>
      </c>
      <c r="F195" s="98">
        <v>9552.4748434210633</v>
      </c>
      <c r="G195" s="98">
        <v>14718.478593427712</v>
      </c>
      <c r="H195" s="98">
        <v>12451.284250944234</v>
      </c>
      <c r="I195" s="98">
        <v>11751.089531449923</v>
      </c>
      <c r="J195" s="98">
        <v>12028.355199136338</v>
      </c>
      <c r="K195" s="98">
        <v>12578.28721956666</v>
      </c>
      <c r="L195" s="98">
        <v>13618.18593324414</v>
      </c>
      <c r="M195" s="98">
        <v>13199.99315921732</v>
      </c>
      <c r="N195" s="98">
        <v>14305.607608396633</v>
      </c>
      <c r="O195" s="98">
        <v>14365.197668480667</v>
      </c>
      <c r="P195" s="98">
        <v>13162.117516166047</v>
      </c>
      <c r="Q195" s="98">
        <v>13598.975197337681</v>
      </c>
      <c r="R195" s="98">
        <v>13068.372460493607</v>
      </c>
      <c r="S195" s="98">
        <v>13603.283664539656</v>
      </c>
      <c r="T195" s="98">
        <v>12597.439685382011</v>
      </c>
      <c r="U195" s="98">
        <v>12339.646671652732</v>
      </c>
      <c r="V195" s="98">
        <v>13306.237025374539</v>
      </c>
      <c r="W195" s="98">
        <v>14641.483517939492</v>
      </c>
      <c r="X195" s="98">
        <v>11631.875626849269</v>
      </c>
      <c r="Y195" s="98">
        <v>11644.495986939379</v>
      </c>
      <c r="DA195" s="63" t="s">
        <v>2452</v>
      </c>
    </row>
    <row r="196" spans="1:105" ht="12" customHeight="1" x14ac:dyDescent="0.25">
      <c r="A196" s="97" t="s">
        <v>53</v>
      </c>
      <c r="B196" s="98">
        <v>268.0657090336552</v>
      </c>
      <c r="C196" s="98">
        <v>267.89231786241163</v>
      </c>
      <c r="D196" s="98">
        <v>260.18447634816067</v>
      </c>
      <c r="E196" s="98">
        <v>266.41655707200965</v>
      </c>
      <c r="F196" s="98">
        <v>206.96841034209652</v>
      </c>
      <c r="G196" s="98">
        <v>316.09281067623903</v>
      </c>
      <c r="H196" s="98">
        <v>259.86255998306018</v>
      </c>
      <c r="I196" s="98">
        <v>239.84026532854566</v>
      </c>
      <c r="J196" s="98">
        <v>241.7326414346978</v>
      </c>
      <c r="K196" s="98">
        <v>247.81440416790005</v>
      </c>
      <c r="L196" s="98">
        <v>266.63732627405869</v>
      </c>
      <c r="M196" s="98">
        <v>254.89698654657664</v>
      </c>
      <c r="N196" s="98">
        <v>274.56671081991027</v>
      </c>
      <c r="O196" s="98">
        <v>269.54841180358108</v>
      </c>
      <c r="P196" s="98">
        <v>243.08850320372034</v>
      </c>
      <c r="Q196" s="98">
        <v>248.81213773284782</v>
      </c>
      <c r="R196" s="98">
        <v>237.26090540263772</v>
      </c>
      <c r="S196" s="98">
        <v>243.73704142039284</v>
      </c>
      <c r="T196" s="98">
        <v>224.71626821166601</v>
      </c>
      <c r="U196" s="98">
        <v>220.44042209671684</v>
      </c>
      <c r="V196" s="98">
        <v>237.45039361863388</v>
      </c>
      <c r="W196" s="98">
        <v>261.44742904865785</v>
      </c>
      <c r="X196" s="98">
        <v>208.18866115547848</v>
      </c>
      <c r="Y196" s="98">
        <v>208.4895893243156</v>
      </c>
      <c r="DA196" s="63" t="s">
        <v>2453</v>
      </c>
    </row>
    <row r="197" spans="1:105" ht="12" customHeight="1" x14ac:dyDescent="0.25">
      <c r="A197" s="121" t="s">
        <v>92</v>
      </c>
      <c r="B197" s="122">
        <f t="shared" ref="B197:Y197" si="100">B198</f>
        <v>0.66850583273953534</v>
      </c>
      <c r="C197" s="122">
        <f t="shared" si="100"/>
        <v>0.74985218933876951</v>
      </c>
      <c r="D197" s="122">
        <f t="shared" si="100"/>
        <v>0.85090235654025637</v>
      </c>
      <c r="E197" s="122">
        <f t="shared" si="100"/>
        <v>0.82235518773413863</v>
      </c>
      <c r="F197" s="122">
        <f t="shared" si="100"/>
        <v>0.77644403300997045</v>
      </c>
      <c r="G197" s="122">
        <f t="shared" si="100"/>
        <v>0.66011397675604544</v>
      </c>
      <c r="H197" s="122">
        <f t="shared" si="100"/>
        <v>0.58834661340630401</v>
      </c>
      <c r="I197" s="122">
        <f t="shared" si="100"/>
        <v>0.57678500003981314</v>
      </c>
      <c r="J197" s="122">
        <f t="shared" si="100"/>
        <v>0.60653146143636405</v>
      </c>
      <c r="K197" s="122">
        <f t="shared" si="100"/>
        <v>0.55378519917445335</v>
      </c>
      <c r="L197" s="122">
        <f t="shared" si="100"/>
        <v>0.69155334023300719</v>
      </c>
      <c r="M197" s="122">
        <f t="shared" si="100"/>
        <v>1.0248274363162955</v>
      </c>
      <c r="N197" s="122">
        <f t="shared" si="100"/>
        <v>1.9911514963089429</v>
      </c>
      <c r="O197" s="122">
        <f t="shared" si="100"/>
        <v>3.0897133738754587</v>
      </c>
      <c r="P197" s="122">
        <f t="shared" si="100"/>
        <v>4.3448245159435732</v>
      </c>
      <c r="Q197" s="122">
        <f t="shared" si="100"/>
        <v>4.6640522714925652</v>
      </c>
      <c r="R197" s="122">
        <f t="shared" si="100"/>
        <v>4.9563344152970625</v>
      </c>
      <c r="S197" s="122">
        <f t="shared" si="100"/>
        <v>4.8971465457353673</v>
      </c>
      <c r="T197" s="122">
        <f t="shared" si="100"/>
        <v>4.5560595193350686</v>
      </c>
      <c r="U197" s="122">
        <f t="shared" si="100"/>
        <v>3.5607464852970967</v>
      </c>
      <c r="V197" s="122">
        <f t="shared" si="100"/>
        <v>2.8281633099888865</v>
      </c>
      <c r="W197" s="122">
        <f t="shared" si="100"/>
        <v>2.4990917349888173</v>
      </c>
      <c r="X197" s="122">
        <f t="shared" si="100"/>
        <v>2.7676535121328505</v>
      </c>
      <c r="Y197" s="122">
        <f t="shared" si="100"/>
        <v>3.0187072475511867</v>
      </c>
      <c r="DA197" s="130" t="s">
        <v>2454</v>
      </c>
    </row>
    <row r="198" spans="1:105" ht="12" customHeight="1" x14ac:dyDescent="0.25">
      <c r="A198" s="97" t="s">
        <v>53</v>
      </c>
      <c r="B198" s="98">
        <f>RES_hhdet_tesh!B48</f>
        <v>0.66850583273953534</v>
      </c>
      <c r="C198" s="98">
        <f>RES_hhdet_tesh!C48</f>
        <v>0.74985218933876951</v>
      </c>
      <c r="D198" s="98">
        <f>RES_hhdet_tesh!D48</f>
        <v>0.85090235654025637</v>
      </c>
      <c r="E198" s="98">
        <f>RES_hhdet_tesh!E48</f>
        <v>0.82235518773413863</v>
      </c>
      <c r="F198" s="98">
        <f>RES_hhdet_tesh!F48</f>
        <v>0.77644403300997045</v>
      </c>
      <c r="G198" s="98">
        <f>RES_hhdet_tesh!G48</f>
        <v>0.66011397675604544</v>
      </c>
      <c r="H198" s="98">
        <f>RES_hhdet_tesh!H48</f>
        <v>0.58834661340630401</v>
      </c>
      <c r="I198" s="98">
        <f>RES_hhdet_tesh!I48</f>
        <v>0.57678500003981314</v>
      </c>
      <c r="J198" s="98">
        <f>RES_hhdet_tesh!J48</f>
        <v>0.60653146143636405</v>
      </c>
      <c r="K198" s="98">
        <f>RES_hhdet_tesh!K48</f>
        <v>0.55378519917445335</v>
      </c>
      <c r="L198" s="98">
        <f>RES_hhdet_tesh!L48</f>
        <v>0.69155334023300719</v>
      </c>
      <c r="M198" s="98">
        <f>RES_hhdet_tesh!M48</f>
        <v>1.0248274363162955</v>
      </c>
      <c r="N198" s="98">
        <f>RES_hhdet_tesh!N48</f>
        <v>1.9911514963089429</v>
      </c>
      <c r="O198" s="98">
        <f>RES_hhdet_tesh!O48</f>
        <v>3.0897133738754587</v>
      </c>
      <c r="P198" s="98">
        <f>RES_hhdet_tesh!P48</f>
        <v>4.3448245159435732</v>
      </c>
      <c r="Q198" s="98">
        <f>RES_hhdet_tesh!Q48</f>
        <v>4.6640522714925652</v>
      </c>
      <c r="R198" s="98">
        <f>RES_hhdet_tesh!R48</f>
        <v>4.9563344152970625</v>
      </c>
      <c r="S198" s="98">
        <f>RES_hhdet_tesh!S48</f>
        <v>4.8971465457353673</v>
      </c>
      <c r="T198" s="98">
        <f>RES_hhdet_tesh!T48</f>
        <v>4.5560595193350686</v>
      </c>
      <c r="U198" s="98">
        <f>RES_hhdet_tesh!U48</f>
        <v>3.5607464852970967</v>
      </c>
      <c r="V198" s="98">
        <f>RES_hhdet_tesh!V48</f>
        <v>2.8281633099888865</v>
      </c>
      <c r="W198" s="98">
        <f>RES_hhdet_tesh!W48</f>
        <v>2.4990917349888173</v>
      </c>
      <c r="X198" s="98">
        <f>RES_hhdet_tesh!X48</f>
        <v>2.7676535121328505</v>
      </c>
      <c r="Y198" s="98">
        <f>RES_hhdet_tesh!Y48</f>
        <v>3.0187072475511867</v>
      </c>
      <c r="DA198" s="63" t="s">
        <v>2455</v>
      </c>
    </row>
    <row r="199" spans="1:105" ht="12" customHeight="1" x14ac:dyDescent="0.25">
      <c r="A199" s="121" t="s">
        <v>55</v>
      </c>
      <c r="B199" s="122">
        <v>805.74126278114011</v>
      </c>
      <c r="C199" s="122">
        <v>752.36904990849484</v>
      </c>
      <c r="D199" s="122">
        <v>748.89178943367381</v>
      </c>
      <c r="E199" s="122">
        <v>765.49619946511427</v>
      </c>
      <c r="F199" s="122">
        <v>636.15842890969827</v>
      </c>
      <c r="G199" s="122">
        <v>912.03394138813474</v>
      </c>
      <c r="H199" s="122">
        <v>789.23338334376024</v>
      </c>
      <c r="I199" s="122">
        <v>768.9692283240189</v>
      </c>
      <c r="J199" s="122">
        <v>764.3258018753919</v>
      </c>
      <c r="K199" s="122">
        <v>815.48689798774546</v>
      </c>
      <c r="L199" s="122">
        <v>700.4592696504003</v>
      </c>
      <c r="M199" s="122">
        <v>774.31036118902819</v>
      </c>
      <c r="N199" s="122">
        <v>801.97034065007244</v>
      </c>
      <c r="O199" s="122">
        <v>918.39248850771219</v>
      </c>
      <c r="P199" s="122">
        <v>917.74090604160244</v>
      </c>
      <c r="Q199" s="122">
        <v>1029.8738551570714</v>
      </c>
      <c r="R199" s="122">
        <v>1014.7741194986826</v>
      </c>
      <c r="S199" s="122">
        <v>991.17711511052664</v>
      </c>
      <c r="T199" s="122">
        <v>1012.547923394362</v>
      </c>
      <c r="U199" s="122">
        <v>1080.0924336162718</v>
      </c>
      <c r="V199" s="122">
        <v>1229.4104829196224</v>
      </c>
      <c r="W199" s="122">
        <v>998.16538750445363</v>
      </c>
      <c r="X199" s="122">
        <v>1078.7748358065774</v>
      </c>
      <c r="Y199" s="122">
        <v>1089.8982238494339</v>
      </c>
      <c r="DA199" s="130" t="s">
        <v>2456</v>
      </c>
    </row>
    <row r="200" spans="1:105" ht="12" customHeight="1" x14ac:dyDescent="0.25">
      <c r="A200" s="97" t="s">
        <v>138</v>
      </c>
      <c r="B200" s="98">
        <v>806.50157826620955</v>
      </c>
      <c r="C200" s="98">
        <v>752.6299124771341</v>
      </c>
      <c r="D200" s="98">
        <v>749.12263338166338</v>
      </c>
      <c r="E200" s="98">
        <v>766.08360222533997</v>
      </c>
      <c r="F200" s="98">
        <v>631.12051121390516</v>
      </c>
      <c r="G200" s="98">
        <v>916.83810092564454</v>
      </c>
      <c r="H200" s="98">
        <v>788.42114793906876</v>
      </c>
      <c r="I200" s="98">
        <v>767.53501291418763</v>
      </c>
      <c r="J200" s="98">
        <v>764.90869219528463</v>
      </c>
      <c r="K200" s="98">
        <v>816.40882762375441</v>
      </c>
      <c r="L200" s="98">
        <v>696.76501658121606</v>
      </c>
      <c r="M200" s="98">
        <v>772.34890016950317</v>
      </c>
      <c r="N200" s="98">
        <v>801.22907955646735</v>
      </c>
      <c r="O200" s="98">
        <v>919.41410240901496</v>
      </c>
      <c r="P200" s="98">
        <v>918.63078893923216</v>
      </c>
      <c r="Q200" s="98">
        <v>1032.1009537819434</v>
      </c>
      <c r="R200" s="98">
        <v>1013.0140675474584</v>
      </c>
      <c r="S200" s="98">
        <v>990.94227172459068</v>
      </c>
      <c r="T200" s="98">
        <v>1010.3866488381714</v>
      </c>
      <c r="U200" s="98">
        <v>1083.8034769947542</v>
      </c>
      <c r="V200" s="98">
        <v>1277.9939939619587</v>
      </c>
      <c r="W200" s="98">
        <v>931.81441802686493</v>
      </c>
      <c r="X200" s="98">
        <v>1072.0653639400134</v>
      </c>
      <c r="Y200" s="98">
        <v>1041.476159032557</v>
      </c>
      <c r="DA200" s="63" t="s">
        <v>2457</v>
      </c>
    </row>
    <row r="201" spans="1:105" ht="12" customHeight="1" x14ac:dyDescent="0.25">
      <c r="A201" s="97" t="s">
        <v>137</v>
      </c>
      <c r="B201" s="98">
        <v>806.50157826620955</v>
      </c>
      <c r="C201" s="98">
        <v>752.63294879994692</v>
      </c>
      <c r="D201" s="98">
        <v>749.12585637930204</v>
      </c>
      <c r="E201" s="98">
        <v>766.08681535172866</v>
      </c>
      <c r="F201" s="98">
        <v>631.12294882925903</v>
      </c>
      <c r="G201" s="98">
        <v>916.56913446325939</v>
      </c>
      <c r="H201" s="98">
        <v>788.16832578621268</v>
      </c>
      <c r="I201" s="98">
        <v>767.22618243063084</v>
      </c>
      <c r="J201" s="98">
        <v>764.64144448609341</v>
      </c>
      <c r="K201" s="98">
        <v>816.37829732709145</v>
      </c>
      <c r="L201" s="98">
        <v>696.98436406568692</v>
      </c>
      <c r="M201" s="98">
        <v>772.80689250823684</v>
      </c>
      <c r="N201" s="98">
        <v>801.50787254155466</v>
      </c>
      <c r="O201" s="98">
        <v>920.08145636359166</v>
      </c>
      <c r="P201" s="98">
        <v>919.53436125415476</v>
      </c>
      <c r="Q201" s="98">
        <v>1033.174885785787</v>
      </c>
      <c r="R201" s="98">
        <v>1014.2594402054162</v>
      </c>
      <c r="S201" s="98">
        <v>991.84126161518031</v>
      </c>
      <c r="T201" s="98">
        <v>1011.3829802207445</v>
      </c>
      <c r="U201" s="98">
        <v>1085.2141432211165</v>
      </c>
      <c r="V201" s="98">
        <v>1279.2995653307435</v>
      </c>
      <c r="W201" s="98">
        <v>933.08120615255041</v>
      </c>
      <c r="X201" s="98">
        <v>1075.2594052032721</v>
      </c>
      <c r="Y201" s="98">
        <v>1045.614366250689</v>
      </c>
      <c r="DA201" s="63" t="s">
        <v>2458</v>
      </c>
    </row>
    <row r="202" spans="1:105" ht="12" customHeight="1" x14ac:dyDescent="0.25">
      <c r="A202" s="100" t="s">
        <v>211</v>
      </c>
      <c r="B202" s="101">
        <v>484.42856274487497</v>
      </c>
      <c r="C202" s="101">
        <v>525.74721303821639</v>
      </c>
      <c r="D202" s="101">
        <v>512.5468182607558</v>
      </c>
      <c r="E202" s="101">
        <v>502.12625584258552</v>
      </c>
      <c r="F202" s="101">
        <v>416.11802754709703</v>
      </c>
      <c r="G202" s="101">
        <v>551.3163548465825</v>
      </c>
      <c r="H202" s="101">
        <v>491.28414743503703</v>
      </c>
      <c r="I202" s="101">
        <v>472.11071435408303</v>
      </c>
      <c r="J202" s="101">
        <v>466.56503251903473</v>
      </c>
      <c r="K202" s="101">
        <v>502.21080880084668</v>
      </c>
      <c r="L202" s="101">
        <v>417.83235530789347</v>
      </c>
      <c r="M202" s="101">
        <v>455.61479665153547</v>
      </c>
      <c r="N202" s="101">
        <v>469.30264877944694</v>
      </c>
      <c r="O202" s="101">
        <v>567.38879631383918</v>
      </c>
      <c r="P202" s="101">
        <v>569.08055799047804</v>
      </c>
      <c r="Q202" s="101">
        <v>667.48741322105229</v>
      </c>
      <c r="R202" s="101">
        <v>687.16117925783658</v>
      </c>
      <c r="S202" s="101">
        <v>654.27074808797204</v>
      </c>
      <c r="T202" s="101">
        <v>694.57133930790485</v>
      </c>
      <c r="U202" s="101">
        <v>750.28478980692819</v>
      </c>
      <c r="V202" s="101">
        <v>880.08217132424943</v>
      </c>
      <c r="W202" s="101">
        <v>673.07374617235507</v>
      </c>
      <c r="X202" s="101">
        <v>779.76921232036409</v>
      </c>
      <c r="Y202" s="101">
        <v>764.14689264061406</v>
      </c>
      <c r="DA202" s="131" t="s">
        <v>2459</v>
      </c>
    </row>
    <row r="203" spans="1:105" ht="12" customHeight="1" x14ac:dyDescent="0.25">
      <c r="A203" s="103" t="s">
        <v>52</v>
      </c>
      <c r="B203" s="104">
        <v>322.07301552133458</v>
      </c>
      <c r="C203" s="104">
        <v>226.88573576173061</v>
      </c>
      <c r="D203" s="104">
        <v>236.57903811854615</v>
      </c>
      <c r="E203" s="104">
        <v>263.96055950914308</v>
      </c>
      <c r="F203" s="104">
        <v>215.00492128216197</v>
      </c>
      <c r="G203" s="104">
        <v>365.25277961667689</v>
      </c>
      <c r="H203" s="104">
        <v>296.88417835117576</v>
      </c>
      <c r="I203" s="104">
        <v>295.1154680765477</v>
      </c>
      <c r="J203" s="104">
        <v>298.07641196705868</v>
      </c>
      <c r="K203" s="104">
        <v>314.16748852624477</v>
      </c>
      <c r="L203" s="104">
        <v>279.15200875779328</v>
      </c>
      <c r="M203" s="104">
        <v>317.1920958567016</v>
      </c>
      <c r="N203" s="104">
        <v>332.20522376210761</v>
      </c>
      <c r="O203" s="104">
        <v>352.69266004975248</v>
      </c>
      <c r="P203" s="104">
        <v>350.45380326367678</v>
      </c>
      <c r="Q203" s="104">
        <v>365.68747256473472</v>
      </c>
      <c r="R203" s="104">
        <v>327.09826094757966</v>
      </c>
      <c r="S203" s="104">
        <v>337.57051352720833</v>
      </c>
      <c r="T203" s="104">
        <v>316.81164091283961</v>
      </c>
      <c r="U203" s="104">
        <v>334.92935341418826</v>
      </c>
      <c r="V203" s="104">
        <v>399.21739400649386</v>
      </c>
      <c r="W203" s="104">
        <v>260.00745998019534</v>
      </c>
      <c r="X203" s="104">
        <v>295.49019288290782</v>
      </c>
      <c r="Y203" s="104">
        <v>281.46747361007499</v>
      </c>
      <c r="DA203" s="132" t="s">
        <v>2460</v>
      </c>
    </row>
    <row r="204" spans="1:105" ht="12" customHeight="1" x14ac:dyDescent="0.25">
      <c r="A204" s="106" t="s">
        <v>122</v>
      </c>
      <c r="B204" s="101">
        <v>787.07653281958824</v>
      </c>
      <c r="C204" s="101">
        <v>745.95729660861718</v>
      </c>
      <c r="D204" s="101">
        <v>743.20898640893915</v>
      </c>
      <c r="E204" s="101">
        <v>750.99624956314005</v>
      </c>
      <c r="F204" s="101">
        <v>760.80027718414715</v>
      </c>
      <c r="G204" s="101">
        <v>792.42681138854346</v>
      </c>
      <c r="H204" s="101">
        <v>809.49046210340305</v>
      </c>
      <c r="I204" s="101">
        <v>804.82219311215647</v>
      </c>
      <c r="J204" s="101">
        <v>749.7916454549412</v>
      </c>
      <c r="K204" s="101">
        <v>792.46573768462417</v>
      </c>
      <c r="L204" s="101">
        <v>793.01735169702431</v>
      </c>
      <c r="M204" s="101">
        <v>823.64918774845285</v>
      </c>
      <c r="N204" s="101">
        <v>820.65882583821258</v>
      </c>
      <c r="O204" s="101">
        <v>892.4307400332608</v>
      </c>
      <c r="P204" s="101">
        <v>895.08856944688262</v>
      </c>
      <c r="Q204" s="101">
        <v>973.09659265238247</v>
      </c>
      <c r="R204" s="101">
        <v>1059.8164324003535</v>
      </c>
      <c r="S204" s="101">
        <v>997.23119880665934</v>
      </c>
      <c r="T204" s="101">
        <v>1066.1327205861737</v>
      </c>
      <c r="U204" s="101">
        <v>1043.6593483121408</v>
      </c>
      <c r="V204" s="101">
        <v>1008.1013850030458</v>
      </c>
      <c r="W204" s="101">
        <v>1111.8836834212166</v>
      </c>
      <c r="X204" s="101">
        <v>1084.7827616479062</v>
      </c>
      <c r="Y204" s="101">
        <v>1129.7701452873985</v>
      </c>
      <c r="DA204" s="131" t="s">
        <v>2461</v>
      </c>
    </row>
    <row r="205" spans="1:105" ht="12" customHeight="1" x14ac:dyDescent="0.25">
      <c r="A205" s="107" t="s">
        <v>121</v>
      </c>
      <c r="B205" s="104">
        <v>787.07653281958824</v>
      </c>
      <c r="C205" s="104">
        <v>745.95778839610364</v>
      </c>
      <c r="D205" s="104">
        <v>743.22524901138843</v>
      </c>
      <c r="E205" s="104">
        <v>751.00432844750185</v>
      </c>
      <c r="F205" s="104">
        <v>760.79310744215729</v>
      </c>
      <c r="G205" s="104">
        <v>792.34762725771736</v>
      </c>
      <c r="H205" s="104">
        <v>809.39461481335024</v>
      </c>
      <c r="I205" s="104">
        <v>804.55825952479006</v>
      </c>
      <c r="J205" s="104">
        <v>749.57929262655966</v>
      </c>
      <c r="K205" s="104">
        <v>792.01844963921849</v>
      </c>
      <c r="L205" s="104">
        <v>792.46608502083086</v>
      </c>
      <c r="M205" s="104">
        <v>823.39950874876365</v>
      </c>
      <c r="N205" s="104">
        <v>820.61551623095556</v>
      </c>
      <c r="O205" s="104">
        <v>892.7373796468006</v>
      </c>
      <c r="P205" s="104">
        <v>894.99523063546781</v>
      </c>
      <c r="Q205" s="104">
        <v>972.29507839635835</v>
      </c>
      <c r="R205" s="104">
        <v>1058.8452931471168</v>
      </c>
      <c r="S205" s="104">
        <v>995.96069231460524</v>
      </c>
      <c r="T205" s="104">
        <v>1065.3927052694007</v>
      </c>
      <c r="U205" s="104">
        <v>1044.06345376372</v>
      </c>
      <c r="V205" s="104">
        <v>1007.9931378907739</v>
      </c>
      <c r="W205" s="104">
        <v>1112.6027075099989</v>
      </c>
      <c r="X205" s="104">
        <v>1085.7818367922491</v>
      </c>
      <c r="Y205" s="104">
        <v>1130.7870877897492</v>
      </c>
      <c r="DA205" s="132" t="s">
        <v>2462</v>
      </c>
    </row>
    <row r="206" spans="1:105" ht="12" customHeight="1" x14ac:dyDescent="0.25">
      <c r="A206" s="108" t="s">
        <v>53</v>
      </c>
      <c r="B206" s="98">
        <v>472.75469911004137</v>
      </c>
      <c r="C206" s="98">
        <v>521.0672347256791</v>
      </c>
      <c r="D206" s="98">
        <v>508.50127832428791</v>
      </c>
      <c r="E206" s="98">
        <v>492.23190627393291</v>
      </c>
      <c r="F206" s="98">
        <v>501.60619708043828</v>
      </c>
      <c r="G206" s="98">
        <v>476.45578763853842</v>
      </c>
      <c r="H206" s="98">
        <v>504.47952038133866</v>
      </c>
      <c r="I206" s="98">
        <v>495.15249248098229</v>
      </c>
      <c r="J206" s="98">
        <v>457.33619089088467</v>
      </c>
      <c r="K206" s="98">
        <v>487.15067109530037</v>
      </c>
      <c r="L206" s="98">
        <v>475.06007973011646</v>
      </c>
      <c r="M206" s="98">
        <v>485.40403405275714</v>
      </c>
      <c r="N206" s="98">
        <v>480.48584226778183</v>
      </c>
      <c r="O206" s="98">
        <v>550.49349116988628</v>
      </c>
      <c r="P206" s="98">
        <v>553.86631500483838</v>
      </c>
      <c r="Q206" s="98">
        <v>628.12531210647444</v>
      </c>
      <c r="R206" s="98">
        <v>717.35439376951183</v>
      </c>
      <c r="S206" s="98">
        <v>656.9590035124279</v>
      </c>
      <c r="T206" s="98">
        <v>731.64383064050833</v>
      </c>
      <c r="U206" s="98">
        <v>721.83215088348777</v>
      </c>
      <c r="V206" s="98">
        <v>693.42927096784877</v>
      </c>
      <c r="W206" s="98">
        <v>802.59381672597499</v>
      </c>
      <c r="X206" s="98">
        <v>787.54939650159906</v>
      </c>
      <c r="Y206" s="98">
        <v>826.667541665057</v>
      </c>
      <c r="DA206" s="63" t="s">
        <v>2463</v>
      </c>
    </row>
    <row r="207" spans="1:105" ht="12" customHeight="1" x14ac:dyDescent="0.25">
      <c r="A207" s="108" t="s">
        <v>52</v>
      </c>
      <c r="B207" s="98">
        <v>314.32183370954698</v>
      </c>
      <c r="C207" s="98">
        <v>224.89055367042442</v>
      </c>
      <c r="D207" s="98">
        <v>234.7239706871004</v>
      </c>
      <c r="E207" s="98">
        <v>258.77242217356894</v>
      </c>
      <c r="F207" s="98">
        <v>259.18691036171907</v>
      </c>
      <c r="G207" s="98">
        <v>315.89183961917894</v>
      </c>
      <c r="H207" s="98">
        <v>304.91509443201159</v>
      </c>
      <c r="I207" s="98">
        <v>309.40576704380777</v>
      </c>
      <c r="J207" s="98">
        <v>292.24310173567505</v>
      </c>
      <c r="K207" s="98">
        <v>304.86777854391795</v>
      </c>
      <c r="L207" s="98">
        <v>317.40600529071435</v>
      </c>
      <c r="M207" s="98">
        <v>337.99547469600657</v>
      </c>
      <c r="N207" s="98">
        <v>340.12967396317345</v>
      </c>
      <c r="O207" s="98">
        <v>342.24388847691438</v>
      </c>
      <c r="P207" s="98">
        <v>341.12891563062936</v>
      </c>
      <c r="Q207" s="98">
        <v>344.16976628988397</v>
      </c>
      <c r="R207" s="98">
        <v>341.49089937760488</v>
      </c>
      <c r="S207" s="98">
        <v>339.00168880217734</v>
      </c>
      <c r="T207" s="98">
        <v>333.74887462889245</v>
      </c>
      <c r="U207" s="98">
        <v>322.23130288023219</v>
      </c>
      <c r="V207" s="98">
        <v>314.56386692292517</v>
      </c>
      <c r="W207" s="98">
        <v>310.00889078402378</v>
      </c>
      <c r="X207" s="98">
        <v>298.23244029064995</v>
      </c>
      <c r="Y207" s="98">
        <v>304.11954612469236</v>
      </c>
      <c r="DA207" s="63" t="s">
        <v>2464</v>
      </c>
    </row>
    <row r="208" spans="1:105" ht="12" customHeight="1" x14ac:dyDescent="0.25">
      <c r="A208" s="121" t="s">
        <v>54</v>
      </c>
      <c r="B208" s="122">
        <v>123.49486923605612</v>
      </c>
      <c r="C208" s="122">
        <v>122.63466757712499</v>
      </c>
      <c r="D208" s="122">
        <v>124.74609476066904</v>
      </c>
      <c r="E208" s="122">
        <v>129.57386547446444</v>
      </c>
      <c r="F208" s="122">
        <v>135.47635547236601</v>
      </c>
      <c r="G208" s="122">
        <v>142.02090412500874</v>
      </c>
      <c r="H208" s="122">
        <v>146.20102853688334</v>
      </c>
      <c r="I208" s="122">
        <v>145.4767187176264</v>
      </c>
      <c r="J208" s="122">
        <v>138.93824580074721</v>
      </c>
      <c r="K208" s="122">
        <v>153.26567383972858</v>
      </c>
      <c r="L208" s="122">
        <v>165.06418853110341</v>
      </c>
      <c r="M208" s="122">
        <v>166.1518943043167</v>
      </c>
      <c r="N208" s="122">
        <v>170.30938386386134</v>
      </c>
      <c r="O208" s="122">
        <v>187.38545611002408</v>
      </c>
      <c r="P208" s="122">
        <v>187.03705713725415</v>
      </c>
      <c r="Q208" s="122">
        <v>202.89019446814584</v>
      </c>
      <c r="R208" s="122">
        <v>203.0768970717059</v>
      </c>
      <c r="S208" s="122">
        <v>220.07200691597623</v>
      </c>
      <c r="T208" s="122">
        <v>232.74237695547288</v>
      </c>
      <c r="U208" s="122">
        <v>233.62701340361096</v>
      </c>
      <c r="V208" s="122">
        <v>236.07075528651282</v>
      </c>
      <c r="W208" s="122">
        <v>237.58067491912459</v>
      </c>
      <c r="X208" s="122">
        <v>230.23061498269169</v>
      </c>
      <c r="Y208" s="122">
        <v>233.08050405769328</v>
      </c>
      <c r="DA208" s="130" t="s">
        <v>2465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2466</v>
      </c>
    </row>
    <row r="210" spans="1:105" ht="12" customHeight="1" x14ac:dyDescent="0.25">
      <c r="A210" s="109" t="s">
        <v>120</v>
      </c>
      <c r="B210" s="33">
        <v>123.49486923605612</v>
      </c>
      <c r="C210" s="33">
        <v>122.63466757712499</v>
      </c>
      <c r="D210" s="33">
        <v>124.74609476066904</v>
      </c>
      <c r="E210" s="33">
        <v>129.57386547446444</v>
      </c>
      <c r="F210" s="33">
        <v>135.47635547236601</v>
      </c>
      <c r="G210" s="33">
        <v>142.02090412500874</v>
      </c>
      <c r="H210" s="33">
        <v>146.20102853688334</v>
      </c>
      <c r="I210" s="33">
        <v>145.4767187176264</v>
      </c>
      <c r="J210" s="33">
        <v>138.93824580074721</v>
      </c>
      <c r="K210" s="33">
        <v>153.26567383972858</v>
      </c>
      <c r="L210" s="33">
        <v>165.06418853110341</v>
      </c>
      <c r="M210" s="33">
        <v>166.1518943043167</v>
      </c>
      <c r="N210" s="33">
        <v>170.30938386386134</v>
      </c>
      <c r="O210" s="33">
        <v>187.38545611002408</v>
      </c>
      <c r="P210" s="33">
        <v>187.03705713725415</v>
      </c>
      <c r="Q210" s="33">
        <v>202.89019446814584</v>
      </c>
      <c r="R210" s="33">
        <v>203.0768970717059</v>
      </c>
      <c r="S210" s="33">
        <v>220.07200691597623</v>
      </c>
      <c r="T210" s="33">
        <v>232.74237695547288</v>
      </c>
      <c r="U210" s="33">
        <v>233.62701340361096</v>
      </c>
      <c r="V210" s="33">
        <v>236.07075528651282</v>
      </c>
      <c r="W210" s="33">
        <v>237.58067491912459</v>
      </c>
      <c r="X210" s="33">
        <v>230.23061498269169</v>
      </c>
      <c r="Y210" s="33">
        <v>233.08050405769328</v>
      </c>
      <c r="DA210" s="60" t="s">
        <v>2467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7284.5200253617895</v>
      </c>
      <c r="C212" s="117">
        <f t="shared" si="101"/>
        <v>7429.0492751152724</v>
      </c>
      <c r="D212" s="117">
        <f t="shared" si="101"/>
        <v>7413.2299506824538</v>
      </c>
      <c r="E212" s="117">
        <f t="shared" si="101"/>
        <v>7758.9422202667965</v>
      </c>
      <c r="F212" s="117">
        <f t="shared" si="101"/>
        <v>6228.7930027735092</v>
      </c>
      <c r="G212" s="117">
        <f t="shared" si="101"/>
        <v>9377.7810735056701</v>
      </c>
      <c r="H212" s="117">
        <f t="shared" si="101"/>
        <v>7866.3653998998179</v>
      </c>
      <c r="I212" s="117">
        <f t="shared" si="101"/>
        <v>7337.3048071216635</v>
      </c>
      <c r="J212" s="117">
        <f t="shared" si="101"/>
        <v>7413.0535938735193</v>
      </c>
      <c r="K212" s="117">
        <f t="shared" si="101"/>
        <v>7631.120057456259</v>
      </c>
      <c r="L212" s="117">
        <f t="shared" si="101"/>
        <v>8000.8311501940643</v>
      </c>
      <c r="M212" s="117">
        <f t="shared" si="101"/>
        <v>7389.1887166450078</v>
      </c>
      <c r="N212" s="117">
        <f t="shared" si="101"/>
        <v>7421.2465548042037</v>
      </c>
      <c r="O212" s="117">
        <f t="shared" si="101"/>
        <v>6913.8704751078549</v>
      </c>
      <c r="P212" s="117">
        <f t="shared" si="101"/>
        <v>6279.6615893230664</v>
      </c>
      <c r="Q212" s="117">
        <f t="shared" si="101"/>
        <v>6500.1847919073571</v>
      </c>
      <c r="R212" s="117">
        <f t="shared" ref="R212:V212" si="102">R213+R216+R218+R227</f>
        <v>6152.2224023085291</v>
      </c>
      <c r="S212" s="117">
        <f t="shared" si="102"/>
        <v>6303.3851652661078</v>
      </c>
      <c r="T212" s="117">
        <f t="shared" si="102"/>
        <v>5758.4066923737819</v>
      </c>
      <c r="U212" s="117">
        <f t="shared" si="102"/>
        <v>5592.2833736247194</v>
      </c>
      <c r="V212" s="117">
        <f t="shared" si="102"/>
        <v>5732.8485674596268</v>
      </c>
      <c r="W212" s="117">
        <f t="shared" ref="W212:Y212" si="103">W213+W216+W218+W227</f>
        <v>5836.8884968242746</v>
      </c>
      <c r="X212" s="117">
        <f t="shared" si="103"/>
        <v>4651.3548260319703</v>
      </c>
      <c r="Y212" s="117">
        <f t="shared" si="103"/>
        <v>4562.9279673613555</v>
      </c>
      <c r="DA212" s="129" t="s">
        <v>2618</v>
      </c>
    </row>
    <row r="213" spans="1:105" ht="12" customHeight="1" x14ac:dyDescent="0.25">
      <c r="A213" s="121" t="s">
        <v>57</v>
      </c>
      <c r="B213" s="122">
        <f t="shared" ref="B213:Q213" si="104">SUM(B214:B215)</f>
        <v>6865.9402005942893</v>
      </c>
      <c r="C213" s="122">
        <f t="shared" si="104"/>
        <v>7038.4545094673613</v>
      </c>
      <c r="D213" s="122">
        <f t="shared" si="104"/>
        <v>7024.9444293222987</v>
      </c>
      <c r="E213" s="122">
        <f t="shared" si="104"/>
        <v>7363.0040939850933</v>
      </c>
      <c r="F213" s="122">
        <f t="shared" si="104"/>
        <v>5904.4628318069645</v>
      </c>
      <c r="G213" s="122">
        <f t="shared" si="104"/>
        <v>8914.1785520116518</v>
      </c>
      <c r="H213" s="122">
        <f t="shared" si="104"/>
        <v>7473.2014319220179</v>
      </c>
      <c r="I213" s="122">
        <f t="shared" si="104"/>
        <v>6960.0116105399275</v>
      </c>
      <c r="J213" s="122">
        <f t="shared" si="104"/>
        <v>7043.3849671213702</v>
      </c>
      <c r="K213" s="122">
        <f t="shared" si="104"/>
        <v>7242.6097711878556</v>
      </c>
      <c r="L213" s="122">
        <f t="shared" si="104"/>
        <v>7673.9774698340061</v>
      </c>
      <c r="M213" s="122">
        <f t="shared" si="104"/>
        <v>7037.5543925331385</v>
      </c>
      <c r="N213" s="122">
        <f t="shared" si="104"/>
        <v>7069.9457367231444</v>
      </c>
      <c r="O213" s="122">
        <f t="shared" si="104"/>
        <v>6528.5853081710793</v>
      </c>
      <c r="P213" s="122">
        <f t="shared" si="104"/>
        <v>5899.4865473143836</v>
      </c>
      <c r="Q213" s="122">
        <f t="shared" si="104"/>
        <v>6074.9308503115217</v>
      </c>
      <c r="R213" s="122">
        <f t="shared" ref="R213:V213" si="105">SUM(R214:R215)</f>
        <v>5745.4813541134299</v>
      </c>
      <c r="S213" s="122">
        <f t="shared" si="105"/>
        <v>5912.8738774189815</v>
      </c>
      <c r="T213" s="122">
        <f t="shared" si="105"/>
        <v>5369.2268338689382</v>
      </c>
      <c r="U213" s="122">
        <f t="shared" si="105"/>
        <v>5200.8425855943524</v>
      </c>
      <c r="V213" s="122">
        <f t="shared" si="105"/>
        <v>5336.2983233722744</v>
      </c>
      <c r="W213" s="122">
        <f t="shared" ref="W213:Y213" si="106">SUM(W214:W215)</f>
        <v>5631.6954894547953</v>
      </c>
      <c r="X213" s="122">
        <f t="shared" si="106"/>
        <v>4480.581512063859</v>
      </c>
      <c r="Y213" s="122">
        <f t="shared" si="106"/>
        <v>4410.8550550849677</v>
      </c>
      <c r="DA213" s="130" t="s">
        <v>2619</v>
      </c>
    </row>
    <row r="214" spans="1:105" ht="12" customHeight="1" x14ac:dyDescent="0.25">
      <c r="A214" s="97" t="s">
        <v>211</v>
      </c>
      <c r="B214" s="98">
        <v>6865.9402005942893</v>
      </c>
      <c r="C214" s="98">
        <v>7038.4545094673613</v>
      </c>
      <c r="D214" s="98">
        <v>7024.9444293222987</v>
      </c>
      <c r="E214" s="98">
        <v>7363.0040939850933</v>
      </c>
      <c r="F214" s="98">
        <v>5904.4628318069645</v>
      </c>
      <c r="G214" s="98">
        <v>8914.1785520116518</v>
      </c>
      <c r="H214" s="98">
        <v>7473.2014319220179</v>
      </c>
      <c r="I214" s="98">
        <v>6960.0116105399275</v>
      </c>
      <c r="J214" s="98">
        <v>7043.3849671213702</v>
      </c>
      <c r="K214" s="98">
        <v>7242.6097711878556</v>
      </c>
      <c r="L214" s="98">
        <v>7673.9774698340061</v>
      </c>
      <c r="M214" s="98">
        <v>7037.5543925331385</v>
      </c>
      <c r="N214" s="98">
        <v>7069.9457367231444</v>
      </c>
      <c r="O214" s="98">
        <v>6528.5853081710793</v>
      </c>
      <c r="P214" s="98">
        <v>5899.4865473143836</v>
      </c>
      <c r="Q214" s="98">
        <v>6074.9308503115217</v>
      </c>
      <c r="R214" s="98">
        <v>5745.4813541134299</v>
      </c>
      <c r="S214" s="98">
        <v>5912.8738774189815</v>
      </c>
      <c r="T214" s="98">
        <v>5369.2268338689382</v>
      </c>
      <c r="U214" s="98">
        <v>5200.8425855943524</v>
      </c>
      <c r="V214" s="98">
        <v>5336.2983233722744</v>
      </c>
      <c r="W214" s="98">
        <v>5631.6954894547953</v>
      </c>
      <c r="X214" s="98">
        <v>4480.581512063859</v>
      </c>
      <c r="Y214" s="98">
        <v>4410.8550550849677</v>
      </c>
      <c r="DA214" s="63" t="s">
        <v>2620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2621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2622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2623</v>
      </c>
    </row>
    <row r="218" spans="1:105" ht="12" customHeight="1" x14ac:dyDescent="0.25">
      <c r="A218" s="121" t="s">
        <v>55</v>
      </c>
      <c r="B218" s="122">
        <v>418.5798247675005</v>
      </c>
      <c r="C218" s="122">
        <v>390.59476564791117</v>
      </c>
      <c r="D218" s="122">
        <v>388.28552136015549</v>
      </c>
      <c r="E218" s="122">
        <v>395.9381262817036</v>
      </c>
      <c r="F218" s="122">
        <v>324.33017096654442</v>
      </c>
      <c r="G218" s="122">
        <v>463.60252149401737</v>
      </c>
      <c r="H218" s="122">
        <v>393.1639679778001</v>
      </c>
      <c r="I218" s="122">
        <v>377.29319658173614</v>
      </c>
      <c r="J218" s="122">
        <v>369.66862675214861</v>
      </c>
      <c r="K218" s="122">
        <v>388.51028626840298</v>
      </c>
      <c r="L218" s="122">
        <v>326.85368036005815</v>
      </c>
      <c r="M218" s="122">
        <v>351.63432411186955</v>
      </c>
      <c r="N218" s="122">
        <v>351.30081808105922</v>
      </c>
      <c r="O218" s="122">
        <v>385.28516693677545</v>
      </c>
      <c r="P218" s="122">
        <v>380.1750420086824</v>
      </c>
      <c r="Q218" s="122">
        <v>425.25394159583561</v>
      </c>
      <c r="R218" s="122">
        <v>406.74104819509915</v>
      </c>
      <c r="S218" s="122">
        <v>390.51128784712625</v>
      </c>
      <c r="T218" s="122">
        <v>389.17985850484382</v>
      </c>
      <c r="U218" s="122">
        <v>391.44078803036746</v>
      </c>
      <c r="V218" s="122">
        <v>396.5502440873525</v>
      </c>
      <c r="W218" s="122">
        <v>205.19300736947935</v>
      </c>
      <c r="X218" s="122">
        <v>170.77331396811138</v>
      </c>
      <c r="Y218" s="122">
        <v>152.07291227638777</v>
      </c>
      <c r="DA218" s="130" t="s">
        <v>2624</v>
      </c>
    </row>
    <row r="219" spans="1:105" ht="12" customHeight="1" x14ac:dyDescent="0.25">
      <c r="A219" s="97" t="s">
        <v>138</v>
      </c>
      <c r="B219" s="98">
        <v>435.80334976772025</v>
      </c>
      <c r="C219" s="98">
        <v>406.60624877609729</v>
      </c>
      <c r="D219" s="98">
        <v>404.1921433834749</v>
      </c>
      <c r="E219" s="98">
        <v>412.12184445367723</v>
      </c>
      <c r="F219" s="98">
        <v>337.54857939998283</v>
      </c>
      <c r="G219" s="98">
        <v>482.4421691831825</v>
      </c>
      <c r="H219" s="98">
        <v>409.10316389426555</v>
      </c>
      <c r="I219" s="98">
        <v>392.62274114894581</v>
      </c>
      <c r="J219" s="98">
        <v>384.7144148884783</v>
      </c>
      <c r="K219" s="98">
        <v>404.29233085799831</v>
      </c>
      <c r="L219" s="98">
        <v>340.12847595434516</v>
      </c>
      <c r="M219" s="98">
        <v>365.84230480824471</v>
      </c>
      <c r="N219" s="98">
        <v>365.4682326861992</v>
      </c>
      <c r="O219" s="98">
        <v>400.72648883708212</v>
      </c>
      <c r="P219" s="98">
        <v>395.35641412063239</v>
      </c>
      <c r="Q219" s="98">
        <v>442.15267362673899</v>
      </c>
      <c r="R219" s="98">
        <v>422.86738785919391</v>
      </c>
      <c r="S219" s="98">
        <v>406.21100261672132</v>
      </c>
      <c r="T219" s="98">
        <v>405.06956907076392</v>
      </c>
      <c r="U219" s="98">
        <v>431.55749409929803</v>
      </c>
      <c r="V219" s="98">
        <v>483.83503873232871</v>
      </c>
      <c r="W219" s="98">
        <v>324.93046490466571</v>
      </c>
      <c r="X219" s="98">
        <v>357.33640429406222</v>
      </c>
      <c r="Y219" s="98">
        <v>336.19282634813044</v>
      </c>
      <c r="DA219" s="63" t="s">
        <v>2625</v>
      </c>
    </row>
    <row r="220" spans="1:105" ht="12" customHeight="1" x14ac:dyDescent="0.25">
      <c r="A220" s="97" t="s">
        <v>137</v>
      </c>
      <c r="B220" s="98">
        <v>261.7671137373693</v>
      </c>
      <c r="C220" s="98">
        <v>284.17325048919287</v>
      </c>
      <c r="D220" s="98">
        <v>276.57532971227454</v>
      </c>
      <c r="E220" s="98">
        <v>270.58442962449811</v>
      </c>
      <c r="F220" s="98">
        <v>224.18885166580077</v>
      </c>
      <c r="G220" s="98">
        <v>289.99910965380843</v>
      </c>
      <c r="H220" s="98">
        <v>256.22007707103552</v>
      </c>
      <c r="I220" s="98">
        <v>240.21396469477938</v>
      </c>
      <c r="J220" s="98">
        <v>232.96860692976168</v>
      </c>
      <c r="K220" s="98">
        <v>248.54227473657414</v>
      </c>
      <c r="L220" s="98">
        <v>205.09823965948115</v>
      </c>
      <c r="M220" s="98">
        <v>217.37861824398857</v>
      </c>
      <c r="N220" s="98">
        <v>214.56798726192696</v>
      </c>
      <c r="O220" s="98">
        <v>249.5039441479189</v>
      </c>
      <c r="P220" s="98">
        <v>247.69070686544822</v>
      </c>
      <c r="Q220" s="98">
        <v>289.92472864884115</v>
      </c>
      <c r="R220" s="98">
        <v>294.63169388058822</v>
      </c>
      <c r="S220" s="98">
        <v>277.26682770951663</v>
      </c>
      <c r="T220" s="98">
        <v>288.83076972356349</v>
      </c>
      <c r="U220" s="98">
        <v>311.39104182440656</v>
      </c>
      <c r="V220" s="98">
        <v>338.58092298035473</v>
      </c>
      <c r="W220" s="98">
        <v>248.58342707968188</v>
      </c>
      <c r="X220" s="98">
        <v>290.4339516712509</v>
      </c>
      <c r="Y220" s="98">
        <v>278.20159232819435</v>
      </c>
      <c r="DA220" s="63" t="s">
        <v>2626</v>
      </c>
    </row>
    <row r="221" spans="1:105" ht="12" customHeight="1" x14ac:dyDescent="0.25">
      <c r="A221" s="100" t="s">
        <v>211</v>
      </c>
      <c r="B221" s="101">
        <v>261.7671137373693</v>
      </c>
      <c r="C221" s="101">
        <v>284.17325048919287</v>
      </c>
      <c r="D221" s="101">
        <v>276.57532971227454</v>
      </c>
      <c r="E221" s="101">
        <v>270.58442962449811</v>
      </c>
      <c r="F221" s="101">
        <v>224.18885166580077</v>
      </c>
      <c r="G221" s="101">
        <v>289.99910965380843</v>
      </c>
      <c r="H221" s="101">
        <v>256.22007707103552</v>
      </c>
      <c r="I221" s="101">
        <v>240.21396469477938</v>
      </c>
      <c r="J221" s="101">
        <v>232.96860692976168</v>
      </c>
      <c r="K221" s="101">
        <v>248.54227473657414</v>
      </c>
      <c r="L221" s="101">
        <v>205.09823965948115</v>
      </c>
      <c r="M221" s="101">
        <v>217.37861824398857</v>
      </c>
      <c r="N221" s="101">
        <v>214.56798726192696</v>
      </c>
      <c r="O221" s="101">
        <v>249.5039441479189</v>
      </c>
      <c r="P221" s="101">
        <v>247.69070686544822</v>
      </c>
      <c r="Q221" s="101">
        <v>289.92472864884115</v>
      </c>
      <c r="R221" s="101">
        <v>294.63169388058822</v>
      </c>
      <c r="S221" s="101">
        <v>277.26682770951663</v>
      </c>
      <c r="T221" s="101">
        <v>288.83076972356349</v>
      </c>
      <c r="U221" s="101">
        <v>311.39104182440656</v>
      </c>
      <c r="V221" s="101">
        <v>338.58092298035473</v>
      </c>
      <c r="W221" s="101">
        <v>248.58342707968188</v>
      </c>
      <c r="X221" s="101">
        <v>290.4339516712509</v>
      </c>
      <c r="Y221" s="101">
        <v>278.20159232819435</v>
      </c>
      <c r="DA221" s="131" t="s">
        <v>2627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2628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2629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2630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2631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2632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X227" s="122">
        <v>0</v>
      </c>
      <c r="Y227" s="122">
        <v>0</v>
      </c>
      <c r="DA227" s="130" t="s">
        <v>2633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2634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2635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291.90407660443577</v>
      </c>
      <c r="C231" s="118">
        <f t="shared" si="108"/>
        <v>297.91710743195421</v>
      </c>
      <c r="D231" s="118">
        <f t="shared" si="108"/>
        <v>297.72293730240136</v>
      </c>
      <c r="E231" s="118">
        <f t="shared" si="108"/>
        <v>312.07080440777804</v>
      </c>
      <c r="F231" s="118">
        <f t="shared" si="108"/>
        <v>251.38507237886606</v>
      </c>
      <c r="G231" s="118">
        <f t="shared" si="108"/>
        <v>383.41916120480317</v>
      </c>
      <c r="H231" s="118">
        <f t="shared" si="108"/>
        <v>324.97446919912119</v>
      </c>
      <c r="I231" s="118">
        <f t="shared" si="108"/>
        <v>306.18280137385858</v>
      </c>
      <c r="J231" s="118">
        <f t="shared" si="108"/>
        <v>312.29482571933249</v>
      </c>
      <c r="K231" s="118">
        <f t="shared" si="108"/>
        <v>324.43899904963422</v>
      </c>
      <c r="L231" s="118">
        <f t="shared" si="108"/>
        <v>342.46525910358974</v>
      </c>
      <c r="M231" s="118">
        <f t="shared" si="108"/>
        <v>320.76724258422365</v>
      </c>
      <c r="N231" s="118">
        <f t="shared" si="108"/>
        <v>324.20848626073871</v>
      </c>
      <c r="O231" s="118">
        <f t="shared" si="108"/>
        <v>304.17183601104432</v>
      </c>
      <c r="P231" s="118">
        <f t="shared" si="108"/>
        <v>279.81244793099285</v>
      </c>
      <c r="Q231" s="118">
        <f t="shared" si="108"/>
        <v>290.52016776586748</v>
      </c>
      <c r="R231" s="118">
        <f t="shared" ref="R231:V231" si="109">R232+R235+R237+R246</f>
        <v>279.57180302231524</v>
      </c>
      <c r="S231" s="118">
        <f t="shared" si="109"/>
        <v>289.76335998912748</v>
      </c>
      <c r="T231" s="118">
        <f t="shared" si="109"/>
        <v>270.24468411366036</v>
      </c>
      <c r="U231" s="118">
        <f t="shared" si="109"/>
        <v>263.33638751881944</v>
      </c>
      <c r="V231" s="118">
        <f t="shared" si="109"/>
        <v>280.4804937826824</v>
      </c>
      <c r="W231" s="118">
        <f t="shared" ref="W231:Y231" si="110">W232+W235+W237+W246</f>
        <v>297.4902764891861</v>
      </c>
      <c r="X231" s="118">
        <f t="shared" si="110"/>
        <v>240.01151287525653</v>
      </c>
      <c r="Y231" s="118">
        <f t="shared" si="110"/>
        <v>239.5463805142071</v>
      </c>
      <c r="DA231" s="129" t="s">
        <v>2786</v>
      </c>
    </row>
    <row r="232" spans="1:105" ht="12" customHeight="1" x14ac:dyDescent="0.25">
      <c r="A232" s="121" t="s">
        <v>57</v>
      </c>
      <c r="B232" s="123">
        <f t="shared" ref="B232:Q232" si="111">SUM(B233:B234)</f>
        <v>273.20603643562276</v>
      </c>
      <c r="C232" s="123">
        <f t="shared" si="111"/>
        <v>280.34146667060759</v>
      </c>
      <c r="D232" s="123">
        <f t="shared" si="111"/>
        <v>280.18684853597949</v>
      </c>
      <c r="E232" s="123">
        <f t="shared" si="111"/>
        <v>294.13741014306129</v>
      </c>
      <c r="F232" s="123">
        <f t="shared" si="111"/>
        <v>236.18330151672478</v>
      </c>
      <c r="G232" s="123">
        <f t="shared" si="111"/>
        <v>362.30669801624748</v>
      </c>
      <c r="H232" s="123">
        <f t="shared" si="111"/>
        <v>306.49704023300706</v>
      </c>
      <c r="I232" s="123">
        <f t="shared" si="111"/>
        <v>288.21828788919765</v>
      </c>
      <c r="J232" s="123">
        <f t="shared" si="111"/>
        <v>294.60940764285658</v>
      </c>
      <c r="K232" s="123">
        <f t="shared" si="111"/>
        <v>305.60798374148544</v>
      </c>
      <c r="L232" s="123">
        <f t="shared" si="111"/>
        <v>325.9640564884088</v>
      </c>
      <c r="M232" s="123">
        <f t="shared" si="111"/>
        <v>302.99915541513775</v>
      </c>
      <c r="N232" s="123">
        <f t="shared" si="111"/>
        <v>306.32653412349686</v>
      </c>
      <c r="O232" s="123">
        <f t="shared" si="111"/>
        <v>284.49373139648878</v>
      </c>
      <c r="P232" s="123">
        <f t="shared" si="111"/>
        <v>260.16213416501779</v>
      </c>
      <c r="Q232" s="123">
        <f t="shared" si="111"/>
        <v>268.59614013886005</v>
      </c>
      <c r="R232" s="123">
        <f t="shared" ref="R232:V232" si="112">SUM(R233:R234)</f>
        <v>258.11598379954847</v>
      </c>
      <c r="S232" s="123">
        <f t="shared" si="112"/>
        <v>268.65067197231969</v>
      </c>
      <c r="T232" s="123">
        <f t="shared" si="112"/>
        <v>248.67751361316311</v>
      </c>
      <c r="U232" s="123">
        <f t="shared" si="112"/>
        <v>240.96514717158823</v>
      </c>
      <c r="V232" s="123">
        <f t="shared" si="112"/>
        <v>256.11334650146347</v>
      </c>
      <c r="W232" s="123">
        <f t="shared" ref="W232:Y232" si="113">SUM(W233:W234)</f>
        <v>278.84170688709622</v>
      </c>
      <c r="X232" s="123">
        <f t="shared" si="113"/>
        <v>221.06027454228789</v>
      </c>
      <c r="Y232" s="123">
        <f t="shared" si="113"/>
        <v>220.64133255735641</v>
      </c>
      <c r="DA232" s="130" t="s">
        <v>2787</v>
      </c>
    </row>
    <row r="233" spans="1:105" ht="12" customHeight="1" x14ac:dyDescent="0.25">
      <c r="A233" s="97" t="s">
        <v>211</v>
      </c>
      <c r="B233" s="99">
        <v>270.38861464009921</v>
      </c>
      <c r="C233" s="99">
        <v>277.52163686451718</v>
      </c>
      <c r="D233" s="99">
        <v>277.44402973261305</v>
      </c>
      <c r="E233" s="99">
        <v>291.32466064929559</v>
      </c>
      <c r="F233" s="99">
        <v>233.99489000835601</v>
      </c>
      <c r="G233" s="99">
        <v>358.95939065454132</v>
      </c>
      <c r="H233" s="99">
        <v>303.74102442908855</v>
      </c>
      <c r="I233" s="99">
        <v>285.67076538316149</v>
      </c>
      <c r="J233" s="99">
        <v>292.03788647626436</v>
      </c>
      <c r="K233" s="99">
        <v>302.96775748925177</v>
      </c>
      <c r="L233" s="99">
        <v>323.11896531887209</v>
      </c>
      <c r="M233" s="99">
        <v>300.27519173214023</v>
      </c>
      <c r="N233" s="99">
        <v>303.38789447731682</v>
      </c>
      <c r="O233" s="99">
        <v>281.60453496745168</v>
      </c>
      <c r="P233" s="99">
        <v>257.55193255675624</v>
      </c>
      <c r="Q233" s="99">
        <v>265.91948943627642</v>
      </c>
      <c r="R233" s="99">
        <v>255.55755765137332</v>
      </c>
      <c r="S233" s="99">
        <v>266.01626343719209</v>
      </c>
      <c r="T233" s="99">
        <v>246.2412236248436</v>
      </c>
      <c r="U233" s="99">
        <v>238.56761332631487</v>
      </c>
      <c r="V233" s="99">
        <v>253.52517707609309</v>
      </c>
      <c r="W233" s="99">
        <v>275.98496462933895</v>
      </c>
      <c r="X233" s="99">
        <v>218.77948563185296</v>
      </c>
      <c r="Y233" s="99">
        <v>218.35024518781358</v>
      </c>
      <c r="DA233" s="63" t="s">
        <v>2788</v>
      </c>
    </row>
    <row r="234" spans="1:105" ht="12" customHeight="1" x14ac:dyDescent="0.25">
      <c r="A234" s="97" t="s">
        <v>53</v>
      </c>
      <c r="B234" s="99">
        <v>2.8174217955235377</v>
      </c>
      <c r="C234" s="99">
        <v>2.8198298060904259</v>
      </c>
      <c r="D234" s="99">
        <v>2.7428188033664349</v>
      </c>
      <c r="E234" s="99">
        <v>2.8127494937657054</v>
      </c>
      <c r="F234" s="99">
        <v>2.188411508368783</v>
      </c>
      <c r="G234" s="99">
        <v>3.3473073617061484</v>
      </c>
      <c r="H234" s="99">
        <v>2.7560158039184821</v>
      </c>
      <c r="I234" s="99">
        <v>2.5475225060361408</v>
      </c>
      <c r="J234" s="99">
        <v>2.5715211665922282</v>
      </c>
      <c r="K234" s="99">
        <v>2.6402262522336977</v>
      </c>
      <c r="L234" s="99">
        <v>2.845091169536726</v>
      </c>
      <c r="M234" s="99">
        <v>2.7239636829975247</v>
      </c>
      <c r="N234" s="99">
        <v>2.9386396461800142</v>
      </c>
      <c r="O234" s="99">
        <v>2.8891964290371255</v>
      </c>
      <c r="P234" s="99">
        <v>2.6102016082615411</v>
      </c>
      <c r="Q234" s="99">
        <v>2.676650702583633</v>
      </c>
      <c r="R234" s="99">
        <v>2.5584261481751569</v>
      </c>
      <c r="S234" s="99">
        <v>2.6344085351276059</v>
      </c>
      <c r="T234" s="99">
        <v>2.4362899883195159</v>
      </c>
      <c r="U234" s="99">
        <v>2.397533845273355</v>
      </c>
      <c r="V234" s="99">
        <v>2.5881694253704088</v>
      </c>
      <c r="W234" s="99">
        <v>2.8567422577573027</v>
      </c>
      <c r="X234" s="99">
        <v>2.2807889104349282</v>
      </c>
      <c r="Y234" s="99">
        <v>2.2910873695428227</v>
      </c>
      <c r="DA234" s="63" t="s">
        <v>2789</v>
      </c>
    </row>
    <row r="235" spans="1:105" ht="12" customHeight="1" x14ac:dyDescent="0.25">
      <c r="A235" s="121" t="s">
        <v>92</v>
      </c>
      <c r="B235" s="123">
        <f t="shared" ref="B235:Y235" si="114">B236</f>
        <v>3.6981690431588466E-3</v>
      </c>
      <c r="C235" s="123">
        <f t="shared" si="114"/>
        <v>3.9852292105455435E-3</v>
      </c>
      <c r="D235" s="123">
        <f t="shared" si="114"/>
        <v>4.3396987239427741E-3</v>
      </c>
      <c r="E235" s="123">
        <f t="shared" si="114"/>
        <v>4.123320100448493E-3</v>
      </c>
      <c r="F235" s="123">
        <f t="shared" si="114"/>
        <v>3.8103827602806572E-3</v>
      </c>
      <c r="G235" s="123">
        <f t="shared" si="114"/>
        <v>3.0768315964426868E-3</v>
      </c>
      <c r="H235" s="123">
        <f t="shared" si="114"/>
        <v>2.471174843098993E-3</v>
      </c>
      <c r="I235" s="123">
        <f t="shared" si="114"/>
        <v>2.2157892429713584E-3</v>
      </c>
      <c r="J235" s="123">
        <f t="shared" si="114"/>
        <v>2.275379296984772E-3</v>
      </c>
      <c r="K235" s="123">
        <f t="shared" si="114"/>
        <v>1.9416382504060983E-3</v>
      </c>
      <c r="L235" s="123">
        <f t="shared" si="114"/>
        <v>2.2520579435197168E-3</v>
      </c>
      <c r="M235" s="123">
        <f t="shared" si="114"/>
        <v>3.184497643929684E-3</v>
      </c>
      <c r="N235" s="123">
        <f t="shared" si="114"/>
        <v>5.7835651373736386E-3</v>
      </c>
      <c r="O235" s="123">
        <f t="shared" si="114"/>
        <v>8.5195447713994864E-3</v>
      </c>
      <c r="P235" s="123">
        <f t="shared" si="114"/>
        <v>1.1612631545960445E-2</v>
      </c>
      <c r="Q235" s="123">
        <f t="shared" si="114"/>
        <v>1.2275971937408679E-2</v>
      </c>
      <c r="R235" s="123">
        <f t="shared" si="114"/>
        <v>1.3000331427915001E-2</v>
      </c>
      <c r="S235" s="123">
        <f t="shared" si="114"/>
        <v>1.2789774304986817E-2</v>
      </c>
      <c r="T235" s="123">
        <f t="shared" si="114"/>
        <v>1.1838715505254256E-2</v>
      </c>
      <c r="U235" s="123">
        <f t="shared" si="114"/>
        <v>9.1469619073269882E-3</v>
      </c>
      <c r="V235" s="123">
        <f t="shared" si="114"/>
        <v>7.0754231357354341E-3</v>
      </c>
      <c r="W235" s="123">
        <f t="shared" si="114"/>
        <v>6.106905070550837E-3</v>
      </c>
      <c r="X235" s="123">
        <f t="shared" si="114"/>
        <v>6.6735768700279183E-3</v>
      </c>
      <c r="Y235" s="123">
        <f t="shared" si="114"/>
        <v>7.2703483769429277E-3</v>
      </c>
      <c r="DA235" s="130" t="s">
        <v>2790</v>
      </c>
    </row>
    <row r="236" spans="1:105" ht="12" customHeight="1" x14ac:dyDescent="0.25">
      <c r="A236" s="97" t="s">
        <v>53</v>
      </c>
      <c r="B236" s="99">
        <f>RES_hhdet_fecs!B48</f>
        <v>3.6981690431588466E-3</v>
      </c>
      <c r="C236" s="99">
        <f>RES_hhdet_fecs!C48</f>
        <v>3.9852292105455435E-3</v>
      </c>
      <c r="D236" s="99">
        <f>RES_hhdet_fecs!D48</f>
        <v>4.3396987239427741E-3</v>
      </c>
      <c r="E236" s="99">
        <f>RES_hhdet_fecs!E48</f>
        <v>4.123320100448493E-3</v>
      </c>
      <c r="F236" s="99">
        <f>RES_hhdet_fecs!F48</f>
        <v>3.8103827602806572E-3</v>
      </c>
      <c r="G236" s="99">
        <f>RES_hhdet_fecs!G48</f>
        <v>3.0768315964426868E-3</v>
      </c>
      <c r="H236" s="99">
        <f>RES_hhdet_fecs!H48</f>
        <v>2.471174843098993E-3</v>
      </c>
      <c r="I236" s="99">
        <f>RES_hhdet_fecs!I48</f>
        <v>2.2157892429713584E-3</v>
      </c>
      <c r="J236" s="99">
        <f>RES_hhdet_fecs!J48</f>
        <v>2.275379296984772E-3</v>
      </c>
      <c r="K236" s="99">
        <f>RES_hhdet_fecs!K48</f>
        <v>1.9416382504060983E-3</v>
      </c>
      <c r="L236" s="99">
        <f>RES_hhdet_fecs!L48</f>
        <v>2.2520579435197168E-3</v>
      </c>
      <c r="M236" s="99">
        <f>RES_hhdet_fecs!M48</f>
        <v>3.184497643929684E-3</v>
      </c>
      <c r="N236" s="99">
        <f>RES_hhdet_fecs!N48</f>
        <v>5.7835651373736386E-3</v>
      </c>
      <c r="O236" s="99">
        <f>RES_hhdet_fecs!O48</f>
        <v>8.5195447713994864E-3</v>
      </c>
      <c r="P236" s="99">
        <f>RES_hhdet_fecs!P48</f>
        <v>1.1612631545960445E-2</v>
      </c>
      <c r="Q236" s="99">
        <f>RES_hhdet_fecs!Q48</f>
        <v>1.2275971937408679E-2</v>
      </c>
      <c r="R236" s="99">
        <f>RES_hhdet_fecs!R48</f>
        <v>1.3000331427915001E-2</v>
      </c>
      <c r="S236" s="99">
        <f>RES_hhdet_fecs!S48</f>
        <v>1.2789774304986817E-2</v>
      </c>
      <c r="T236" s="99">
        <f>RES_hhdet_fecs!T48</f>
        <v>1.1838715505254256E-2</v>
      </c>
      <c r="U236" s="99">
        <f>RES_hhdet_fecs!U48</f>
        <v>9.1469619073269882E-3</v>
      </c>
      <c r="V236" s="99">
        <f>RES_hhdet_fecs!V48</f>
        <v>7.0754231357354341E-3</v>
      </c>
      <c r="W236" s="99">
        <f>RES_hhdet_fecs!W48</f>
        <v>6.106905070550837E-3</v>
      </c>
      <c r="X236" s="99">
        <f>RES_hhdet_fecs!X48</f>
        <v>6.6735768700279183E-3</v>
      </c>
      <c r="Y236" s="99">
        <f>RES_hhdet_fecs!Y48</f>
        <v>7.2703483769429277E-3</v>
      </c>
      <c r="DA236" s="63" t="s">
        <v>2791</v>
      </c>
    </row>
    <row r="237" spans="1:105" ht="12" customHeight="1" x14ac:dyDescent="0.25">
      <c r="A237" s="121" t="s">
        <v>55</v>
      </c>
      <c r="B237" s="123">
        <v>17.003640121462855</v>
      </c>
      <c r="C237" s="123">
        <v>15.892923187027957</v>
      </c>
      <c r="D237" s="123">
        <v>15.823970884179445</v>
      </c>
      <c r="E237" s="123">
        <v>16.156908705616978</v>
      </c>
      <c r="F237" s="123">
        <v>13.347511274684038</v>
      </c>
      <c r="G237" s="123">
        <v>19.176958030502345</v>
      </c>
      <c r="H237" s="123">
        <v>16.493728330130832</v>
      </c>
      <c r="I237" s="123">
        <v>15.993628863820717</v>
      </c>
      <c r="J237" s="123">
        <v>15.800951732605075</v>
      </c>
      <c r="K237" s="123">
        <v>16.751886848263695</v>
      </c>
      <c r="L237" s="123">
        <v>14.26131412589209</v>
      </c>
      <c r="M237" s="123">
        <v>15.516188867525994</v>
      </c>
      <c r="N237" s="123">
        <v>15.579951180944338</v>
      </c>
      <c r="O237" s="123">
        <v>17.156389095088855</v>
      </c>
      <c r="P237" s="123">
        <v>17.128716901363248</v>
      </c>
      <c r="Q237" s="123">
        <v>19.189586377006158</v>
      </c>
      <c r="R237" s="123">
        <v>18.717603029738164</v>
      </c>
      <c r="S237" s="123">
        <v>18.160527674461878</v>
      </c>
      <c r="T237" s="123">
        <v>18.479732774878983</v>
      </c>
      <c r="U237" s="123">
        <v>19.335030461851261</v>
      </c>
      <c r="V237" s="123">
        <v>21.364637263395167</v>
      </c>
      <c r="W237" s="123">
        <v>15.66744471088689</v>
      </c>
      <c r="X237" s="123">
        <v>16.064597422847378</v>
      </c>
      <c r="Y237" s="123">
        <v>15.983710045839079</v>
      </c>
      <c r="DA237" s="130" t="s">
        <v>2792</v>
      </c>
    </row>
    <row r="238" spans="1:105" ht="12" customHeight="1" x14ac:dyDescent="0.25">
      <c r="A238" s="97" t="s">
        <v>138</v>
      </c>
      <c r="B238" s="99">
        <v>17.162436688424549</v>
      </c>
      <c r="C238" s="99">
        <v>16.032217238585655</v>
      </c>
      <c r="D238" s="99">
        <v>15.963214823236932</v>
      </c>
      <c r="E238" s="99">
        <v>16.306015173848465</v>
      </c>
      <c r="F238" s="99">
        <v>13.377108969793253</v>
      </c>
      <c r="G238" s="99">
        <v>19.42715709199808</v>
      </c>
      <c r="H238" s="99">
        <v>16.627601333966318</v>
      </c>
      <c r="I238" s="99">
        <v>16.115036187727469</v>
      </c>
      <c r="J238" s="99">
        <v>15.951305394414897</v>
      </c>
      <c r="K238" s="99">
        <v>16.912072404815103</v>
      </c>
      <c r="L238" s="99">
        <v>14.321381794235334</v>
      </c>
      <c r="M238" s="99">
        <v>15.609594198885116</v>
      </c>
      <c r="N238" s="99">
        <v>15.683095987155808</v>
      </c>
      <c r="O238" s="99">
        <v>17.284969286817677</v>
      </c>
      <c r="P238" s="99">
        <v>17.25994418138502</v>
      </c>
      <c r="Q238" s="99">
        <v>19.354461165212719</v>
      </c>
      <c r="R238" s="99">
        <v>18.809034472689035</v>
      </c>
      <c r="S238" s="99">
        <v>18.275162860457328</v>
      </c>
      <c r="T238" s="99">
        <v>18.577130269852884</v>
      </c>
      <c r="U238" s="99">
        <v>19.795954152799837</v>
      </c>
      <c r="V238" s="99">
        <v>22.986789050563093</v>
      </c>
      <c r="W238" s="99">
        <v>15.923432478127532</v>
      </c>
      <c r="X238" s="99">
        <v>17.448153664540797</v>
      </c>
      <c r="Y238" s="99">
        <v>16.642529656210673</v>
      </c>
      <c r="DA238" s="63" t="s">
        <v>2793</v>
      </c>
    </row>
    <row r="239" spans="1:105" ht="12" customHeight="1" x14ac:dyDescent="0.25">
      <c r="A239" s="97" t="s">
        <v>137</v>
      </c>
      <c r="B239" s="99">
        <v>13.693738632029104</v>
      </c>
      <c r="C239" s="99">
        <v>13.592959804919348</v>
      </c>
      <c r="D239" s="99">
        <v>13.417074940866961</v>
      </c>
      <c r="E239" s="99">
        <v>13.49276481385882</v>
      </c>
      <c r="F239" s="99">
        <v>11.158029984787271</v>
      </c>
      <c r="G239" s="99">
        <v>15.54568330534034</v>
      </c>
      <c r="H239" s="99">
        <v>13.562471305359837</v>
      </c>
      <c r="I239" s="99">
        <v>12.994123405373353</v>
      </c>
      <c r="J239" s="99">
        <v>12.830410760312361</v>
      </c>
      <c r="K239" s="99">
        <v>13.744000728199214</v>
      </c>
      <c r="L239" s="99">
        <v>11.614451746187655</v>
      </c>
      <c r="M239" s="99">
        <v>12.664694774614931</v>
      </c>
      <c r="N239" s="99">
        <v>12.763148395724089</v>
      </c>
      <c r="O239" s="99">
        <v>14.542514562487435</v>
      </c>
      <c r="P239" s="99">
        <v>14.576404906567006</v>
      </c>
      <c r="Q239" s="99">
        <v>16.624911250699945</v>
      </c>
      <c r="R239" s="99">
        <v>16.632301416453089</v>
      </c>
      <c r="S239" s="99">
        <v>16.122648841868969</v>
      </c>
      <c r="T239" s="99">
        <v>16.680989004323152</v>
      </c>
      <c r="U239" s="99">
        <v>17.926532125235521</v>
      </c>
      <c r="V239" s="99">
        <v>20.437232719675873</v>
      </c>
      <c r="W239" s="99">
        <v>15.023003593882725</v>
      </c>
      <c r="X239" s="99">
        <v>17.418627677080654</v>
      </c>
      <c r="Y239" s="99">
        <v>16.864833393620682</v>
      </c>
      <c r="DA239" s="63" t="s">
        <v>2794</v>
      </c>
    </row>
    <row r="240" spans="1:105" ht="12" customHeight="1" x14ac:dyDescent="0.25">
      <c r="A240" s="100" t="s">
        <v>211</v>
      </c>
      <c r="B240" s="102">
        <v>10.308689731328887</v>
      </c>
      <c r="C240" s="102">
        <v>11.204764557729495</v>
      </c>
      <c r="D240" s="102">
        <v>10.923100498803826</v>
      </c>
      <c r="E240" s="102">
        <v>10.70594503699046</v>
      </c>
      <c r="F240" s="102">
        <v>8.8846432234351891</v>
      </c>
      <c r="G240" s="102">
        <v>11.677789836080738</v>
      </c>
      <c r="H240" s="102">
        <v>10.413816541385639</v>
      </c>
      <c r="I240" s="102">
        <v>9.859481706347033</v>
      </c>
      <c r="J240" s="102">
        <v>9.6595117121495875</v>
      </c>
      <c r="K240" s="102">
        <v>10.396845611891557</v>
      </c>
      <c r="L240" s="102">
        <v>8.6358255869269716</v>
      </c>
      <c r="M240" s="102">
        <v>9.2750126863582896</v>
      </c>
      <c r="N240" s="102">
        <v>9.2076137924933725</v>
      </c>
      <c r="O240" s="102">
        <v>10.762123622154647</v>
      </c>
      <c r="P240" s="102">
        <v>10.813351249794055</v>
      </c>
      <c r="Q240" s="102">
        <v>12.690948706567964</v>
      </c>
      <c r="R240" s="102">
        <v>13.105143234152713</v>
      </c>
      <c r="S240" s="102">
        <v>12.474050184639674</v>
      </c>
      <c r="T240" s="102">
        <v>13.24623532546619</v>
      </c>
      <c r="U240" s="102">
        <v>14.283804294521588</v>
      </c>
      <c r="V240" s="102">
        <v>16.08583014881664</v>
      </c>
      <c r="W240" s="102">
        <v>12.181995361519013</v>
      </c>
      <c r="X240" s="102">
        <v>14.18141604735459</v>
      </c>
      <c r="Y240" s="102">
        <v>13.771793708449405</v>
      </c>
      <c r="DA240" s="131" t="s">
        <v>2795</v>
      </c>
    </row>
    <row r="241" spans="1:105" ht="12" customHeight="1" x14ac:dyDescent="0.25">
      <c r="A241" s="103" t="s">
        <v>52</v>
      </c>
      <c r="B241" s="105">
        <v>3.3850489007002165</v>
      </c>
      <c r="C241" s="105">
        <v>2.3881952471898518</v>
      </c>
      <c r="D241" s="105">
        <v>2.4939744420631347</v>
      </c>
      <c r="E241" s="105">
        <v>2.7868197768683594</v>
      </c>
      <c r="F241" s="105">
        <v>2.2733867613520817</v>
      </c>
      <c r="G241" s="105">
        <v>3.8678934692595992</v>
      </c>
      <c r="H241" s="105">
        <v>3.1486547639742</v>
      </c>
      <c r="I241" s="105">
        <v>3.1346416990263188</v>
      </c>
      <c r="J241" s="105">
        <v>3.1708990481627737</v>
      </c>
      <c r="K241" s="105">
        <v>3.3471551163076576</v>
      </c>
      <c r="L241" s="105">
        <v>2.9786261592606809</v>
      </c>
      <c r="M241" s="105">
        <v>3.3896820882566407</v>
      </c>
      <c r="N241" s="105">
        <v>3.5555346032307158</v>
      </c>
      <c r="O241" s="105">
        <v>3.7803909403327887</v>
      </c>
      <c r="P241" s="105">
        <v>3.76305365677295</v>
      </c>
      <c r="Q241" s="105">
        <v>3.9339625441319788</v>
      </c>
      <c r="R241" s="105">
        <v>3.5271581823003735</v>
      </c>
      <c r="S241" s="105">
        <v>3.6485986572292961</v>
      </c>
      <c r="T241" s="105">
        <v>3.4347536788569668</v>
      </c>
      <c r="U241" s="105">
        <v>3.6427278307139339</v>
      </c>
      <c r="V241" s="105">
        <v>4.3514025708592294</v>
      </c>
      <c r="W241" s="105">
        <v>2.8410082323637131</v>
      </c>
      <c r="X241" s="105">
        <v>3.2372116297260654</v>
      </c>
      <c r="Y241" s="105">
        <v>3.0930396851712794</v>
      </c>
      <c r="DA241" s="132" t="s">
        <v>2796</v>
      </c>
    </row>
    <row r="242" spans="1:105" ht="12" customHeight="1" x14ac:dyDescent="0.25">
      <c r="A242" s="106" t="s">
        <v>122</v>
      </c>
      <c r="B242" s="102">
        <v>13.379746813527575</v>
      </c>
      <c r="C242" s="102">
        <v>12.662699912353171</v>
      </c>
      <c r="D242" s="102">
        <v>12.603741807670133</v>
      </c>
      <c r="E242" s="102">
        <v>12.701589688458029</v>
      </c>
      <c r="F242" s="102">
        <v>12.819071672684228</v>
      </c>
      <c r="G242" s="102">
        <v>13.243758269773092</v>
      </c>
      <c r="H242" s="102">
        <v>13.416504729795969</v>
      </c>
      <c r="I242" s="102">
        <v>13.291431118546871</v>
      </c>
      <c r="J242" s="102">
        <v>12.387400977316583</v>
      </c>
      <c r="K242" s="102">
        <v>13.102858959676265</v>
      </c>
      <c r="L242" s="102">
        <v>13.115406071964236</v>
      </c>
      <c r="M242" s="102">
        <v>13.545811069528606</v>
      </c>
      <c r="N242" s="102">
        <v>13.359275290154631</v>
      </c>
      <c r="O242" s="102">
        <v>14.259979091182277</v>
      </c>
      <c r="P242" s="102">
        <v>14.146180263702693</v>
      </c>
      <c r="Q242" s="102">
        <v>15.333127990193237</v>
      </c>
      <c r="R242" s="102">
        <v>16.714055803680921</v>
      </c>
      <c r="S242" s="102">
        <v>15.582438847113902</v>
      </c>
      <c r="T242" s="102">
        <v>16.332505569645772</v>
      </c>
      <c r="U242" s="102">
        <v>14.971108613183777</v>
      </c>
      <c r="V242" s="102">
        <v>14.111006860194264</v>
      </c>
      <c r="W242" s="102">
        <v>15.346797582497341</v>
      </c>
      <c r="X242" s="102">
        <v>14.907798848836102</v>
      </c>
      <c r="Y242" s="102">
        <v>15.551545827146033</v>
      </c>
      <c r="DA242" s="131" t="s">
        <v>2797</v>
      </c>
    </row>
    <row r="243" spans="1:105" ht="12" customHeight="1" x14ac:dyDescent="0.25">
      <c r="A243" s="107" t="s">
        <v>121</v>
      </c>
      <c r="B243" s="105">
        <v>11.340079479538767</v>
      </c>
      <c r="C243" s="105">
        <v>11.212838154096117</v>
      </c>
      <c r="D243" s="105">
        <v>11.093401687333326</v>
      </c>
      <c r="E243" s="105">
        <v>11.055070120253426</v>
      </c>
      <c r="F243" s="105">
        <v>11.193608158232054</v>
      </c>
      <c r="G243" s="105">
        <v>11.304654650423855</v>
      </c>
      <c r="H243" s="105">
        <v>11.592429564366904</v>
      </c>
      <c r="I243" s="105">
        <v>11.449976082595084</v>
      </c>
      <c r="J243" s="105">
        <v>10.652189517315142</v>
      </c>
      <c r="K243" s="105">
        <v>11.289074800977151</v>
      </c>
      <c r="L243" s="105">
        <v>11.23017267793322</v>
      </c>
      <c r="M243" s="105">
        <v>11.594897390638065</v>
      </c>
      <c r="N243" s="105">
        <v>11.474249470257369</v>
      </c>
      <c r="O243" s="105">
        <v>12.495344889076058</v>
      </c>
      <c r="P243" s="105">
        <v>12.427845968368379</v>
      </c>
      <c r="Q243" s="105">
        <v>13.559737580851946</v>
      </c>
      <c r="R243" s="105">
        <v>14.953517392452166</v>
      </c>
      <c r="S243" s="105">
        <v>13.917135438434135</v>
      </c>
      <c r="T243" s="105">
        <v>14.861595240138511</v>
      </c>
      <c r="U243" s="105">
        <v>13.912804420224269</v>
      </c>
      <c r="V243" s="105">
        <v>13.146444342276782</v>
      </c>
      <c r="W243" s="105">
        <v>14.456803498288762</v>
      </c>
      <c r="X243" s="105">
        <v>14.076661304568637</v>
      </c>
      <c r="Y243" s="105">
        <v>14.709191232232619</v>
      </c>
      <c r="DA243" s="132" t="s">
        <v>2798</v>
      </c>
    </row>
    <row r="244" spans="1:105" ht="12" customHeight="1" x14ac:dyDescent="0.25">
      <c r="A244" s="108" t="s">
        <v>53</v>
      </c>
      <c r="B244" s="99">
        <v>8.0364969799546078</v>
      </c>
      <c r="C244" s="99">
        <v>8.8456441583588479</v>
      </c>
      <c r="D244" s="99">
        <v>8.6189830385438615</v>
      </c>
      <c r="E244" s="99">
        <v>8.323025207322214</v>
      </c>
      <c r="F244" s="99">
        <v>8.4530565130964472</v>
      </c>
      <c r="G244" s="99">
        <v>7.9594754987752143</v>
      </c>
      <c r="H244" s="99">
        <v>8.3586015779009006</v>
      </c>
      <c r="I244" s="99">
        <v>8.1635464500989201</v>
      </c>
      <c r="J244" s="99">
        <v>7.5433444832163072</v>
      </c>
      <c r="K244" s="99">
        <v>8.0409992297667348</v>
      </c>
      <c r="L244" s="99">
        <v>7.8433662040250818</v>
      </c>
      <c r="M244" s="99">
        <v>7.9828994201512851</v>
      </c>
      <c r="N244" s="99">
        <v>7.833900857835622</v>
      </c>
      <c r="O244" s="99">
        <v>8.826950726294557</v>
      </c>
      <c r="P244" s="99">
        <v>8.7649197811213782</v>
      </c>
      <c r="Q244" s="99">
        <v>9.8572564433079695</v>
      </c>
      <c r="R244" s="99">
        <v>11.271160853987224</v>
      </c>
      <c r="S244" s="99">
        <v>10.253068059923615</v>
      </c>
      <c r="T244" s="99">
        <v>11.243214388844791</v>
      </c>
      <c r="U244" s="99">
        <v>10.408181958909392</v>
      </c>
      <c r="V244" s="99">
        <v>9.7177510043167317</v>
      </c>
      <c r="W244" s="99">
        <v>11.069447570537919</v>
      </c>
      <c r="X244" s="99">
        <v>10.809407272713013</v>
      </c>
      <c r="Y244" s="99">
        <v>11.367228435838371</v>
      </c>
      <c r="DA244" s="63" t="s">
        <v>2799</v>
      </c>
    </row>
    <row r="245" spans="1:105" ht="12" customHeight="1" x14ac:dyDescent="0.25">
      <c r="A245" s="108" t="s">
        <v>52</v>
      </c>
      <c r="B245" s="99">
        <v>3.3035824995841594</v>
      </c>
      <c r="C245" s="99">
        <v>2.3671939957372716</v>
      </c>
      <c r="D245" s="99">
        <v>2.4744186487894675</v>
      </c>
      <c r="E245" s="99">
        <v>2.7320449129312103</v>
      </c>
      <c r="F245" s="99">
        <v>2.740551645135608</v>
      </c>
      <c r="G245" s="99">
        <v>3.3451791516486402</v>
      </c>
      <c r="H245" s="99">
        <v>3.2338279864660024</v>
      </c>
      <c r="I245" s="99">
        <v>3.2864296324961675</v>
      </c>
      <c r="J245" s="99">
        <v>3.1088450340988341</v>
      </c>
      <c r="K245" s="99">
        <v>3.2480755712104181</v>
      </c>
      <c r="L245" s="99">
        <v>3.3868064739081389</v>
      </c>
      <c r="M245" s="99">
        <v>3.6119979704867791</v>
      </c>
      <c r="N245" s="99">
        <v>3.6403486124217479</v>
      </c>
      <c r="O245" s="99">
        <v>3.6683941627815013</v>
      </c>
      <c r="P245" s="99">
        <v>3.6629261872470034</v>
      </c>
      <c r="Q245" s="99">
        <v>3.7024811375439759</v>
      </c>
      <c r="R245" s="99">
        <v>3.6823565384649446</v>
      </c>
      <c r="S245" s="99">
        <v>3.6640673785105191</v>
      </c>
      <c r="T245" s="99">
        <v>3.6183808512937201</v>
      </c>
      <c r="U245" s="99">
        <v>3.5046224613148773</v>
      </c>
      <c r="V245" s="99">
        <v>3.4286933379600479</v>
      </c>
      <c r="W245" s="99">
        <v>3.3873559277508432</v>
      </c>
      <c r="X245" s="99">
        <v>3.2672540318556234</v>
      </c>
      <c r="Y245" s="99">
        <v>3.3419627963942498</v>
      </c>
      <c r="DA245" s="63" t="s">
        <v>2800</v>
      </c>
    </row>
    <row r="246" spans="1:105" ht="12" customHeight="1" x14ac:dyDescent="0.25">
      <c r="A246" s="121" t="s">
        <v>54</v>
      </c>
      <c r="B246" s="123">
        <v>1.6907018783069776</v>
      </c>
      <c r="C246" s="123">
        <v>1.6787323451080718</v>
      </c>
      <c r="D246" s="123">
        <v>1.70777818351847</v>
      </c>
      <c r="E246" s="123">
        <v>1.7723622389993341</v>
      </c>
      <c r="F246" s="123">
        <v>1.8504492046969514</v>
      </c>
      <c r="G246" s="123">
        <v>1.932428326456878</v>
      </c>
      <c r="H246" s="123">
        <v>1.9812294611402266</v>
      </c>
      <c r="I246" s="123">
        <v>1.968668831597199</v>
      </c>
      <c r="J246" s="123">
        <v>1.8821909645738395</v>
      </c>
      <c r="K246" s="123">
        <v>2.0771868216347182</v>
      </c>
      <c r="L246" s="123">
        <v>2.2376364313453454</v>
      </c>
      <c r="M246" s="123">
        <v>2.2487138039159871</v>
      </c>
      <c r="N246" s="123">
        <v>2.2962173911601109</v>
      </c>
      <c r="O246" s="123">
        <v>2.513195974695273</v>
      </c>
      <c r="P246" s="123">
        <v>2.5099842330658308</v>
      </c>
      <c r="Q246" s="123">
        <v>2.7221652780638594</v>
      </c>
      <c r="R246" s="123">
        <v>2.7252158616006859</v>
      </c>
      <c r="S246" s="123">
        <v>2.9393705680409647</v>
      </c>
      <c r="T246" s="123">
        <v>3.0755990101130042</v>
      </c>
      <c r="U246" s="123">
        <v>3.0270629234726374</v>
      </c>
      <c r="V246" s="123">
        <v>2.9954345946880672</v>
      </c>
      <c r="W246" s="123">
        <v>2.975017986132376</v>
      </c>
      <c r="X246" s="123">
        <v>2.8799673332512308</v>
      </c>
      <c r="Y246" s="123">
        <v>2.914067562634675</v>
      </c>
      <c r="DA246" s="130" t="s">
        <v>2801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2802</v>
      </c>
    </row>
    <row r="248" spans="1:105" ht="12" customHeight="1" x14ac:dyDescent="0.25">
      <c r="A248" s="109" t="s">
        <v>120</v>
      </c>
      <c r="B248" s="110">
        <v>1.6907018783069776</v>
      </c>
      <c r="C248" s="110">
        <v>1.6787323451080718</v>
      </c>
      <c r="D248" s="110">
        <v>1.70777818351847</v>
      </c>
      <c r="E248" s="110">
        <v>1.7723622389993341</v>
      </c>
      <c r="F248" s="110">
        <v>1.8504492046969514</v>
      </c>
      <c r="G248" s="110">
        <v>1.932428326456878</v>
      </c>
      <c r="H248" s="110">
        <v>1.9812294611402266</v>
      </c>
      <c r="I248" s="110">
        <v>1.968668831597199</v>
      </c>
      <c r="J248" s="110">
        <v>1.8821909645738395</v>
      </c>
      <c r="K248" s="110">
        <v>2.0771868216347182</v>
      </c>
      <c r="L248" s="110">
        <v>2.2376364313453454</v>
      </c>
      <c r="M248" s="110">
        <v>2.2487138039159871</v>
      </c>
      <c r="N248" s="110">
        <v>2.2962173911601109</v>
      </c>
      <c r="O248" s="110">
        <v>2.513195974695273</v>
      </c>
      <c r="P248" s="110">
        <v>2.5099842330658308</v>
      </c>
      <c r="Q248" s="110">
        <v>2.7221652780638594</v>
      </c>
      <c r="R248" s="110">
        <v>2.7252158616006859</v>
      </c>
      <c r="S248" s="110">
        <v>2.9393705680409647</v>
      </c>
      <c r="T248" s="110">
        <v>3.0755990101130042</v>
      </c>
      <c r="U248" s="110">
        <v>3.0270629234726374</v>
      </c>
      <c r="V248" s="110">
        <v>2.9954345946880672</v>
      </c>
      <c r="W248" s="110">
        <v>2.975017986132376</v>
      </c>
      <c r="X248" s="110">
        <v>2.8799673332512308</v>
      </c>
      <c r="Y248" s="110">
        <v>2.914067562634675</v>
      </c>
      <c r="DA248" s="60" t="s">
        <v>2803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129.11629841535608</v>
      </c>
      <c r="C250" s="118">
        <f t="shared" si="115"/>
        <v>131.79074957583137</v>
      </c>
      <c r="D250" s="118">
        <f t="shared" si="115"/>
        <v>131.69475891009597</v>
      </c>
      <c r="E250" s="118">
        <f t="shared" si="115"/>
        <v>138.00754904368472</v>
      </c>
      <c r="F250" s="118">
        <f t="shared" si="115"/>
        <v>111.36014194228133</v>
      </c>
      <c r="G250" s="118">
        <f t="shared" si="115"/>
        <v>170.37966341037199</v>
      </c>
      <c r="H250" s="118">
        <f t="shared" si="115"/>
        <v>144.73733736222883</v>
      </c>
      <c r="I250" s="118">
        <f t="shared" si="115"/>
        <v>137.08375649086744</v>
      </c>
      <c r="J250" s="118">
        <f t="shared" si="115"/>
        <v>140.14289805060619</v>
      </c>
      <c r="K250" s="118">
        <f t="shared" si="115"/>
        <v>146.97692183543367</v>
      </c>
      <c r="L250" s="118">
        <f t="shared" si="115"/>
        <v>157.39750061586597</v>
      </c>
      <c r="M250" s="118">
        <f t="shared" si="115"/>
        <v>153.84728265717692</v>
      </c>
      <c r="N250" s="118">
        <f t="shared" si="115"/>
        <v>166.47651562905006</v>
      </c>
      <c r="O250" s="118">
        <f t="shared" si="115"/>
        <v>168.75036394542812</v>
      </c>
      <c r="P250" s="118">
        <f t="shared" si="115"/>
        <v>155.84992254153192</v>
      </c>
      <c r="Q250" s="118">
        <f t="shared" si="115"/>
        <v>162.28248696346938</v>
      </c>
      <c r="R250" s="118">
        <f t="shared" ref="R250:V250" si="116">R251+R254+R256+R265</f>
        <v>156.66273615202226</v>
      </c>
      <c r="S250" s="118">
        <f t="shared" si="116"/>
        <v>162.80880170083171</v>
      </c>
      <c r="T250" s="118">
        <f t="shared" si="116"/>
        <v>152.56340195008096</v>
      </c>
      <c r="U250" s="118">
        <f t="shared" si="116"/>
        <v>150.93174581150376</v>
      </c>
      <c r="V250" s="118">
        <f t="shared" si="116"/>
        <v>163.62824500936486</v>
      </c>
      <c r="W250" s="118">
        <f t="shared" ref="W250:Y250" si="117">W251+W254+W256+W265</f>
        <v>176.36884028974853</v>
      </c>
      <c r="X250" s="118">
        <f t="shared" si="117"/>
        <v>144.08356684619534</v>
      </c>
      <c r="Y250" s="118">
        <f t="shared" si="117"/>
        <v>144.82354547646753</v>
      </c>
      <c r="DA250" s="129" t="s">
        <v>2954</v>
      </c>
    </row>
    <row r="251" spans="1:105" ht="12" customHeight="1" x14ac:dyDescent="0.25">
      <c r="A251" s="121" t="s">
        <v>57</v>
      </c>
      <c r="B251" s="123">
        <f t="shared" ref="B251:Q251" si="118">SUM(B252:B253)</f>
        <v>119.34282308394806</v>
      </c>
      <c r="C251" s="123">
        <f t="shared" si="118"/>
        <v>122.5725829696958</v>
      </c>
      <c r="D251" s="123">
        <f t="shared" si="118"/>
        <v>122.47605254932421</v>
      </c>
      <c r="E251" s="123">
        <f t="shared" si="118"/>
        <v>128.54897417552993</v>
      </c>
      <c r="F251" s="123">
        <f t="shared" si="118"/>
        <v>103.19293604519373</v>
      </c>
      <c r="G251" s="123">
        <f t="shared" si="118"/>
        <v>159.21061739237115</v>
      </c>
      <c r="H251" s="123">
        <f t="shared" si="118"/>
        <v>134.81019158407159</v>
      </c>
      <c r="I251" s="123">
        <f t="shared" si="118"/>
        <v>127.36461696182427</v>
      </c>
      <c r="J251" s="123">
        <f t="shared" si="118"/>
        <v>130.52763752014056</v>
      </c>
      <c r="K251" s="123">
        <f t="shared" si="118"/>
        <v>136.64988657341209</v>
      </c>
      <c r="L251" s="123">
        <f t="shared" si="118"/>
        <v>148.15475611854234</v>
      </c>
      <c r="M251" s="123">
        <f t="shared" si="118"/>
        <v>143.7860549563031</v>
      </c>
      <c r="N251" s="123">
        <f t="shared" si="118"/>
        <v>156.04906426827637</v>
      </c>
      <c r="O251" s="123">
        <f t="shared" si="118"/>
        <v>156.86479409061971</v>
      </c>
      <c r="P251" s="123">
        <f t="shared" si="118"/>
        <v>143.94053955531021</v>
      </c>
      <c r="Q251" s="123">
        <f t="shared" si="118"/>
        <v>148.97058494567128</v>
      </c>
      <c r="R251" s="123">
        <f t="shared" ref="R251:V251" si="119">SUM(R252:R253)</f>
        <v>143.47698902847702</v>
      </c>
      <c r="S251" s="123">
        <f t="shared" si="119"/>
        <v>149.66420089982174</v>
      </c>
      <c r="T251" s="123">
        <f t="shared" si="119"/>
        <v>139.01303375591579</v>
      </c>
      <c r="U251" s="123">
        <f t="shared" si="119"/>
        <v>136.60486411894715</v>
      </c>
      <c r="V251" s="123">
        <f t="shared" si="119"/>
        <v>147.62391904437422</v>
      </c>
      <c r="W251" s="123">
        <f t="shared" ref="W251:Y251" si="120">SUM(W252:W253)</f>
        <v>162.83897973529781</v>
      </c>
      <c r="X251" s="123">
        <f t="shared" si="120"/>
        <v>129.71257501267246</v>
      </c>
      <c r="Y251" s="123">
        <f t="shared" si="120"/>
        <v>130.25218972880313</v>
      </c>
      <c r="DA251" s="130" t="s">
        <v>2955</v>
      </c>
    </row>
    <row r="252" spans="1:105" ht="12" customHeight="1" x14ac:dyDescent="0.25">
      <c r="A252" s="97" t="s">
        <v>211</v>
      </c>
      <c r="B252" s="99">
        <v>116.52540128842452</v>
      </c>
      <c r="C252" s="99">
        <v>119.75275316360538</v>
      </c>
      <c r="D252" s="99">
        <v>119.73323374595778</v>
      </c>
      <c r="E252" s="99">
        <v>125.73622468176424</v>
      </c>
      <c r="F252" s="99">
        <v>101.00452453682495</v>
      </c>
      <c r="G252" s="99">
        <v>155.86331003066499</v>
      </c>
      <c r="H252" s="99">
        <v>132.05417578015312</v>
      </c>
      <c r="I252" s="99">
        <v>124.81709445578812</v>
      </c>
      <c r="J252" s="99">
        <v>127.95611635354832</v>
      </c>
      <c r="K252" s="99">
        <v>134.00966032117839</v>
      </c>
      <c r="L252" s="99">
        <v>145.30966494900562</v>
      </c>
      <c r="M252" s="99">
        <v>141.06209127330558</v>
      </c>
      <c r="N252" s="99">
        <v>153.11042462209636</v>
      </c>
      <c r="O252" s="99">
        <v>153.97559766158258</v>
      </c>
      <c r="P252" s="99">
        <v>141.33033794704866</v>
      </c>
      <c r="Q252" s="99">
        <v>146.29393424308765</v>
      </c>
      <c r="R252" s="99">
        <v>140.91856288030186</v>
      </c>
      <c r="S252" s="99">
        <v>147.02979236469412</v>
      </c>
      <c r="T252" s="99">
        <v>136.57674376759627</v>
      </c>
      <c r="U252" s="99">
        <v>134.20733027367379</v>
      </c>
      <c r="V252" s="99">
        <v>145.03574961900381</v>
      </c>
      <c r="W252" s="99">
        <v>159.98223747754051</v>
      </c>
      <c r="X252" s="99">
        <v>127.43178610223752</v>
      </c>
      <c r="Y252" s="99">
        <v>127.96110235926031</v>
      </c>
      <c r="DA252" s="63" t="s">
        <v>2956</v>
      </c>
    </row>
    <row r="253" spans="1:105" ht="12" customHeight="1" x14ac:dyDescent="0.25">
      <c r="A253" s="97" t="s">
        <v>53</v>
      </c>
      <c r="B253" s="99">
        <v>2.8174217955235377</v>
      </c>
      <c r="C253" s="99">
        <v>2.8198298060904259</v>
      </c>
      <c r="D253" s="99">
        <v>2.7428188033664349</v>
      </c>
      <c r="E253" s="99">
        <v>2.8127494937657054</v>
      </c>
      <c r="F253" s="99">
        <v>2.188411508368783</v>
      </c>
      <c r="G253" s="99">
        <v>3.3473073617061484</v>
      </c>
      <c r="H253" s="99">
        <v>2.7560158039184821</v>
      </c>
      <c r="I253" s="99">
        <v>2.5475225060361408</v>
      </c>
      <c r="J253" s="99">
        <v>2.5715211665922282</v>
      </c>
      <c r="K253" s="99">
        <v>2.6402262522336977</v>
      </c>
      <c r="L253" s="99">
        <v>2.845091169536726</v>
      </c>
      <c r="M253" s="99">
        <v>2.7239636829975247</v>
      </c>
      <c r="N253" s="99">
        <v>2.9386396461800142</v>
      </c>
      <c r="O253" s="99">
        <v>2.8891964290371255</v>
      </c>
      <c r="P253" s="99">
        <v>2.6102016082615411</v>
      </c>
      <c r="Q253" s="99">
        <v>2.676650702583633</v>
      </c>
      <c r="R253" s="99">
        <v>2.5584261481751569</v>
      </c>
      <c r="S253" s="99">
        <v>2.6344085351276059</v>
      </c>
      <c r="T253" s="99">
        <v>2.4362899883195159</v>
      </c>
      <c r="U253" s="99">
        <v>2.397533845273355</v>
      </c>
      <c r="V253" s="99">
        <v>2.5881694253704088</v>
      </c>
      <c r="W253" s="99">
        <v>2.8567422577573027</v>
      </c>
      <c r="X253" s="99">
        <v>2.2807889104349282</v>
      </c>
      <c r="Y253" s="99">
        <v>2.2910873695428227</v>
      </c>
      <c r="DA253" s="63" t="s">
        <v>2957</v>
      </c>
    </row>
    <row r="254" spans="1:105" ht="12" customHeight="1" x14ac:dyDescent="0.25">
      <c r="A254" s="121" t="s">
        <v>92</v>
      </c>
      <c r="B254" s="123">
        <f t="shared" ref="B254:Y254" si="121">B255</f>
        <v>7.0261239693231847E-3</v>
      </c>
      <c r="C254" s="123">
        <f t="shared" si="121"/>
        <v>7.8929309004881557E-3</v>
      </c>
      <c r="D254" s="123">
        <f t="shared" si="121"/>
        <v>8.9700623807563457E-3</v>
      </c>
      <c r="E254" s="123">
        <f t="shared" si="121"/>
        <v>8.6821898887072483E-3</v>
      </c>
      <c r="F254" s="123">
        <f t="shared" si="121"/>
        <v>8.2098473609317005E-3</v>
      </c>
      <c r="G254" s="123">
        <f t="shared" si="121"/>
        <v>6.9903658018462171E-3</v>
      </c>
      <c r="H254" s="123">
        <f t="shared" si="121"/>
        <v>6.2398083234283253E-3</v>
      </c>
      <c r="I254" s="123">
        <f t="shared" si="121"/>
        <v>6.1264640727971892E-3</v>
      </c>
      <c r="J254" s="123">
        <f t="shared" si="121"/>
        <v>6.4522047251490905E-3</v>
      </c>
      <c r="K254" s="123">
        <f t="shared" si="121"/>
        <v>5.9000534124248865E-3</v>
      </c>
      <c r="L254" s="123">
        <f t="shared" si="121"/>
        <v>7.3790580225750564E-3</v>
      </c>
      <c r="M254" s="123">
        <f t="shared" si="121"/>
        <v>1.0951846687896984E-2</v>
      </c>
      <c r="N254" s="123">
        <f t="shared" si="121"/>
        <v>2.1310947387361903E-2</v>
      </c>
      <c r="O254" s="123">
        <f t="shared" si="121"/>
        <v>3.3117571670406062E-2</v>
      </c>
      <c r="P254" s="123">
        <f t="shared" si="121"/>
        <v>4.6653246820257357E-2</v>
      </c>
      <c r="Q254" s="123">
        <f t="shared" si="121"/>
        <v>5.0174557009680966E-2</v>
      </c>
      <c r="R254" s="123">
        <f t="shared" si="121"/>
        <v>5.3445027303075689E-2</v>
      </c>
      <c r="S254" s="123">
        <f t="shared" si="121"/>
        <v>5.2930340758524222E-2</v>
      </c>
      <c r="T254" s="123">
        <f t="shared" si="121"/>
        <v>4.9395098456728515E-2</v>
      </c>
      <c r="U254" s="123">
        <f t="shared" si="121"/>
        <v>3.8727063447521318E-2</v>
      </c>
      <c r="V254" s="123">
        <f t="shared" si="121"/>
        <v>3.082650526418497E-2</v>
      </c>
      <c r="W254" s="123">
        <f t="shared" si="121"/>
        <v>2.7306678789432215E-2</v>
      </c>
      <c r="X254" s="123">
        <f t="shared" si="121"/>
        <v>3.0320736025506518E-2</v>
      </c>
      <c r="Y254" s="123">
        <f t="shared" si="121"/>
        <v>3.3172505493564673E-2</v>
      </c>
      <c r="DA254" s="130" t="s">
        <v>2958</v>
      </c>
    </row>
    <row r="255" spans="1:105" ht="12" customHeight="1" x14ac:dyDescent="0.25">
      <c r="A255" s="97" t="s">
        <v>53</v>
      </c>
      <c r="B255" s="99">
        <f>RES_hhdet_tess!B48</f>
        <v>7.0261239693231847E-3</v>
      </c>
      <c r="C255" s="99">
        <f>RES_hhdet_tess!C48</f>
        <v>7.8929309004881557E-3</v>
      </c>
      <c r="D255" s="99">
        <f>RES_hhdet_tess!D48</f>
        <v>8.9700623807563457E-3</v>
      </c>
      <c r="E255" s="99">
        <f>RES_hhdet_tess!E48</f>
        <v>8.6821898887072483E-3</v>
      </c>
      <c r="F255" s="99">
        <f>RES_hhdet_tess!F48</f>
        <v>8.2098473609317005E-3</v>
      </c>
      <c r="G255" s="99">
        <f>RES_hhdet_tess!G48</f>
        <v>6.9903658018462171E-3</v>
      </c>
      <c r="H255" s="99">
        <f>RES_hhdet_tess!H48</f>
        <v>6.2398083234283253E-3</v>
      </c>
      <c r="I255" s="99">
        <f>RES_hhdet_tess!I48</f>
        <v>6.1264640727971892E-3</v>
      </c>
      <c r="J255" s="99">
        <f>RES_hhdet_tess!J48</f>
        <v>6.4522047251490905E-3</v>
      </c>
      <c r="K255" s="99">
        <f>RES_hhdet_tess!K48</f>
        <v>5.9000534124248865E-3</v>
      </c>
      <c r="L255" s="99">
        <f>RES_hhdet_tess!L48</f>
        <v>7.3790580225750564E-3</v>
      </c>
      <c r="M255" s="99">
        <f>RES_hhdet_tess!M48</f>
        <v>1.0951846687896984E-2</v>
      </c>
      <c r="N255" s="99">
        <f>RES_hhdet_tess!N48</f>
        <v>2.1310947387361903E-2</v>
      </c>
      <c r="O255" s="99">
        <f>RES_hhdet_tess!O48</f>
        <v>3.3117571670406062E-2</v>
      </c>
      <c r="P255" s="99">
        <f>RES_hhdet_tess!P48</f>
        <v>4.6653246820257357E-2</v>
      </c>
      <c r="Q255" s="99">
        <f>RES_hhdet_tess!Q48</f>
        <v>5.0174557009680966E-2</v>
      </c>
      <c r="R255" s="99">
        <f>RES_hhdet_tess!R48</f>
        <v>5.3445027303075689E-2</v>
      </c>
      <c r="S255" s="99">
        <f>RES_hhdet_tess!S48</f>
        <v>5.2930340758524222E-2</v>
      </c>
      <c r="T255" s="99">
        <f>RES_hhdet_tess!T48</f>
        <v>4.9395098456728515E-2</v>
      </c>
      <c r="U255" s="99">
        <f>RES_hhdet_tess!U48</f>
        <v>3.8727063447521318E-2</v>
      </c>
      <c r="V255" s="99">
        <f>RES_hhdet_tess!V48</f>
        <v>3.082650526418497E-2</v>
      </c>
      <c r="W255" s="99">
        <f>RES_hhdet_tess!W48</f>
        <v>2.7306678789432215E-2</v>
      </c>
      <c r="X255" s="99">
        <f>RES_hhdet_tess!X48</f>
        <v>3.0320736025506518E-2</v>
      </c>
      <c r="Y255" s="99">
        <f>RES_hhdet_tess!Y48</f>
        <v>3.3172505493564673E-2</v>
      </c>
      <c r="DA255" s="63" t="s">
        <v>2959</v>
      </c>
    </row>
    <row r="256" spans="1:105" ht="12" customHeight="1" x14ac:dyDescent="0.25">
      <c r="A256" s="121" t="s">
        <v>55</v>
      </c>
      <c r="B256" s="123">
        <v>8.4684945474590094</v>
      </c>
      <c r="C256" s="123">
        <v>7.9194233303902708</v>
      </c>
      <c r="D256" s="123">
        <v>7.8946849964899464</v>
      </c>
      <c r="E256" s="123">
        <v>8.0818890206703546</v>
      </c>
      <c r="F256" s="123">
        <v>6.7265164991636652</v>
      </c>
      <c r="G256" s="123">
        <v>9.6581061733203892</v>
      </c>
      <c r="H256" s="123">
        <v>8.3703465309402372</v>
      </c>
      <c r="I256" s="123">
        <v>8.1677962327184215</v>
      </c>
      <c r="J256" s="123">
        <v>8.1308008965190055</v>
      </c>
      <c r="K256" s="123">
        <v>8.6882355513165148</v>
      </c>
      <c r="L256" s="123">
        <v>7.4740866575228102</v>
      </c>
      <c r="M256" s="123">
        <v>8.2746890491865486</v>
      </c>
      <c r="N256" s="123">
        <v>8.5833487645214479</v>
      </c>
      <c r="O256" s="123">
        <v>9.8439322290814903</v>
      </c>
      <c r="P256" s="123">
        <v>9.8543894809770372</v>
      </c>
      <c r="Q256" s="123">
        <v>11.079092053533552</v>
      </c>
      <c r="R256" s="123">
        <v>10.942488133099687</v>
      </c>
      <c r="S256" s="123">
        <v>10.713043190536814</v>
      </c>
      <c r="T256" s="123">
        <v>10.977667029143619</v>
      </c>
      <c r="U256" s="123">
        <v>11.747201992212318</v>
      </c>
      <c r="V256" s="123">
        <v>13.400367860551464</v>
      </c>
      <c r="W256" s="123">
        <v>10.906595077605351</v>
      </c>
      <c r="X256" s="123">
        <v>11.818403887646861</v>
      </c>
      <c r="Y256" s="123">
        <v>11.976866868226734</v>
      </c>
      <c r="DA256" s="130" t="s">
        <v>2960</v>
      </c>
    </row>
    <row r="257" spans="1:105" ht="12" customHeight="1" x14ac:dyDescent="0.25">
      <c r="A257" s="97" t="s">
        <v>138</v>
      </c>
      <c r="B257" s="99">
        <v>8.4764856084075753</v>
      </c>
      <c r="C257" s="99">
        <v>7.922169165180204</v>
      </c>
      <c r="D257" s="99">
        <v>7.8971185126246359</v>
      </c>
      <c r="E257" s="99">
        <v>8.0880906503086152</v>
      </c>
      <c r="F257" s="99">
        <v>6.6732473212950945</v>
      </c>
      <c r="G257" s="99">
        <v>9.7089804673364863</v>
      </c>
      <c r="H257" s="99">
        <v>8.3617322326281691</v>
      </c>
      <c r="I257" s="99">
        <v>8.1525623601656054</v>
      </c>
      <c r="J257" s="99">
        <v>8.1370016097801923</v>
      </c>
      <c r="K257" s="99">
        <v>8.6980578327770139</v>
      </c>
      <c r="L257" s="99">
        <v>7.4346679949820409</v>
      </c>
      <c r="M257" s="99">
        <v>8.2537278418565236</v>
      </c>
      <c r="N257" s="99">
        <v>8.5754151762458193</v>
      </c>
      <c r="O257" s="99">
        <v>9.8548825560218294</v>
      </c>
      <c r="P257" s="99">
        <v>9.863944740645616</v>
      </c>
      <c r="Q257" s="99">
        <v>11.103050551512407</v>
      </c>
      <c r="R257" s="99">
        <v>10.923509182789617</v>
      </c>
      <c r="S257" s="99">
        <v>10.710504908227639</v>
      </c>
      <c r="T257" s="99">
        <v>10.954235296295968</v>
      </c>
      <c r="U257" s="99">
        <v>11.787563700906949</v>
      </c>
      <c r="V257" s="99">
        <v>13.929919974324221</v>
      </c>
      <c r="W257" s="99">
        <v>10.181601838851735</v>
      </c>
      <c r="X257" s="99">
        <v>11.74489897655708</v>
      </c>
      <c r="Y257" s="99">
        <v>11.444757895933833</v>
      </c>
      <c r="DA257" s="63" t="s">
        <v>2961</v>
      </c>
    </row>
    <row r="258" spans="1:105" ht="12" customHeight="1" x14ac:dyDescent="0.25">
      <c r="A258" s="97" t="s">
        <v>137</v>
      </c>
      <c r="B258" s="99">
        <v>8.4764856084075753</v>
      </c>
      <c r="C258" s="99">
        <v>7.9222011254605009</v>
      </c>
      <c r="D258" s="99">
        <v>7.8971524888965901</v>
      </c>
      <c r="E258" s="99">
        <v>8.0881245735742056</v>
      </c>
      <c r="F258" s="99">
        <v>6.6732730957864028</v>
      </c>
      <c r="G258" s="99">
        <v>9.7061322107827603</v>
      </c>
      <c r="H258" s="99">
        <v>8.3590508850385135</v>
      </c>
      <c r="I258" s="99">
        <v>8.1492820410484903</v>
      </c>
      <c r="J258" s="99">
        <v>8.1341586625603632</v>
      </c>
      <c r="K258" s="99">
        <v>8.697732561568472</v>
      </c>
      <c r="L258" s="99">
        <v>7.4370084909652876</v>
      </c>
      <c r="M258" s="99">
        <v>8.2586221896269851</v>
      </c>
      <c r="N258" s="99">
        <v>8.5783990489688016</v>
      </c>
      <c r="O258" s="99">
        <v>9.8620356928166846</v>
      </c>
      <c r="P258" s="99">
        <v>9.8736469926176671</v>
      </c>
      <c r="Q258" s="99">
        <v>11.114603608685611</v>
      </c>
      <c r="R258" s="99">
        <v>10.936938255594237</v>
      </c>
      <c r="S258" s="99">
        <v>10.720221554605889</v>
      </c>
      <c r="T258" s="99">
        <v>10.965037149636311</v>
      </c>
      <c r="U258" s="99">
        <v>11.802906259181508</v>
      </c>
      <c r="V258" s="99">
        <v>13.944150483054203</v>
      </c>
      <c r="W258" s="99">
        <v>10.195443578215702</v>
      </c>
      <c r="X258" s="99">
        <v>11.779890958600095</v>
      </c>
      <c r="Y258" s="99">
        <v>11.490232561219232</v>
      </c>
      <c r="DA258" s="63" t="s">
        <v>2962</v>
      </c>
    </row>
    <row r="259" spans="1:105" ht="12" customHeight="1" x14ac:dyDescent="0.25">
      <c r="A259" s="100" t="s">
        <v>211</v>
      </c>
      <c r="B259" s="102">
        <v>5.0914367077073592</v>
      </c>
      <c r="C259" s="102">
        <v>5.5340058782706505</v>
      </c>
      <c r="D259" s="102">
        <v>5.403178046833454</v>
      </c>
      <c r="E259" s="102">
        <v>5.3013047967058453</v>
      </c>
      <c r="F259" s="102">
        <v>4.3998863344343206</v>
      </c>
      <c r="G259" s="102">
        <v>5.8382387415231616</v>
      </c>
      <c r="H259" s="102">
        <v>5.2103961210643153</v>
      </c>
      <c r="I259" s="102">
        <v>5.0146403420221706</v>
      </c>
      <c r="J259" s="102">
        <v>4.9632596143975896</v>
      </c>
      <c r="K259" s="102">
        <v>5.3505774452608144</v>
      </c>
      <c r="L259" s="102">
        <v>4.4583823317046054</v>
      </c>
      <c r="M259" s="102">
        <v>4.8689401013703471</v>
      </c>
      <c r="N259" s="102">
        <v>5.022864445738084</v>
      </c>
      <c r="O259" s="102">
        <v>6.0816447524838955</v>
      </c>
      <c r="P259" s="102">
        <v>6.110593335844718</v>
      </c>
      <c r="Q259" s="102">
        <v>7.1806410645536332</v>
      </c>
      <c r="R259" s="102">
        <v>7.409780073293863</v>
      </c>
      <c r="S259" s="102">
        <v>7.071622897376594</v>
      </c>
      <c r="T259" s="102">
        <v>7.5302834707793433</v>
      </c>
      <c r="U259" s="102">
        <v>8.1601784284675745</v>
      </c>
      <c r="V259" s="102">
        <v>9.5927479121949712</v>
      </c>
      <c r="W259" s="102">
        <v>7.3544353458519893</v>
      </c>
      <c r="X259" s="102">
        <v>8.5426793288740281</v>
      </c>
      <c r="Y259" s="102">
        <v>8.3971928760479511</v>
      </c>
      <c r="DA259" s="131" t="s">
        <v>2963</v>
      </c>
    </row>
    <row r="260" spans="1:105" ht="12" customHeight="1" x14ac:dyDescent="0.25">
      <c r="A260" s="103" t="s">
        <v>52</v>
      </c>
      <c r="B260" s="105">
        <v>3.3850489007002165</v>
      </c>
      <c r="C260" s="105">
        <v>2.3881952471898518</v>
      </c>
      <c r="D260" s="105">
        <v>2.4939744420631347</v>
      </c>
      <c r="E260" s="105">
        <v>2.7868197768683594</v>
      </c>
      <c r="F260" s="105">
        <v>2.2733867613520817</v>
      </c>
      <c r="G260" s="105">
        <v>3.8678934692595992</v>
      </c>
      <c r="H260" s="105">
        <v>3.1486547639742</v>
      </c>
      <c r="I260" s="105">
        <v>3.1346416990263188</v>
      </c>
      <c r="J260" s="105">
        <v>3.1708990481627737</v>
      </c>
      <c r="K260" s="105">
        <v>3.3471551163076576</v>
      </c>
      <c r="L260" s="105">
        <v>2.9786261592606809</v>
      </c>
      <c r="M260" s="105">
        <v>3.3896820882566407</v>
      </c>
      <c r="N260" s="105">
        <v>3.5555346032307158</v>
      </c>
      <c r="O260" s="105">
        <v>3.7803909403327887</v>
      </c>
      <c r="P260" s="105">
        <v>3.76305365677295</v>
      </c>
      <c r="Q260" s="105">
        <v>3.9339625441319788</v>
      </c>
      <c r="R260" s="105">
        <v>3.5271581823003735</v>
      </c>
      <c r="S260" s="105">
        <v>3.6485986572292961</v>
      </c>
      <c r="T260" s="105">
        <v>3.4347536788569668</v>
      </c>
      <c r="U260" s="105">
        <v>3.6427278307139339</v>
      </c>
      <c r="V260" s="105">
        <v>4.3514025708592294</v>
      </c>
      <c r="W260" s="105">
        <v>2.8410082323637131</v>
      </c>
      <c r="X260" s="105">
        <v>3.2372116297260654</v>
      </c>
      <c r="Y260" s="105">
        <v>3.0930396851712794</v>
      </c>
      <c r="DA260" s="132" t="s">
        <v>2964</v>
      </c>
    </row>
    <row r="261" spans="1:105" ht="12" customHeight="1" x14ac:dyDescent="0.25">
      <c r="A261" s="106" t="s">
        <v>122</v>
      </c>
      <c r="B261" s="102">
        <v>8.2723246710850216</v>
      </c>
      <c r="C261" s="102">
        <v>7.8519333284052966</v>
      </c>
      <c r="D261" s="102">
        <v>7.8347778905363512</v>
      </c>
      <c r="E261" s="102">
        <v>7.9288027140434636</v>
      </c>
      <c r="F261" s="102">
        <v>8.0444357639311921</v>
      </c>
      <c r="G261" s="102">
        <v>8.3915103722211661</v>
      </c>
      <c r="H261" s="102">
        <v>8.585186364760224</v>
      </c>
      <c r="I261" s="102">
        <v>8.5486173370512777</v>
      </c>
      <c r="J261" s="102">
        <v>7.9761883847294133</v>
      </c>
      <c r="K261" s="102">
        <v>8.4429670327521116</v>
      </c>
      <c r="L261" s="102">
        <v>8.4617060039208454</v>
      </c>
      <c r="M261" s="102">
        <v>8.8019497811804452</v>
      </c>
      <c r="N261" s="102">
        <v>8.783368363900113</v>
      </c>
      <c r="O261" s="102">
        <v>9.5656572042647845</v>
      </c>
      <c r="P261" s="102">
        <v>9.6111564007154513</v>
      </c>
      <c r="Q261" s="102">
        <v>10.46829829982558</v>
      </c>
      <c r="R261" s="102">
        <v>11.428187329544889</v>
      </c>
      <c r="S261" s="102">
        <v>10.778478175997069</v>
      </c>
      <c r="T261" s="102">
        <v>11.558613419734158</v>
      </c>
      <c r="U261" s="102">
        <v>11.350951820517121</v>
      </c>
      <c r="V261" s="102">
        <v>10.988135848403559</v>
      </c>
      <c r="W261" s="102">
        <v>12.149154098390772</v>
      </c>
      <c r="X261" s="102">
        <v>11.884223085280228</v>
      </c>
      <c r="Y261" s="102">
        <v>12.415018508804936</v>
      </c>
      <c r="DA261" s="131" t="s">
        <v>2965</v>
      </c>
    </row>
    <row r="262" spans="1:105" ht="12" customHeight="1" x14ac:dyDescent="0.25">
      <c r="A262" s="107" t="s">
        <v>121</v>
      </c>
      <c r="B262" s="105">
        <v>8.2723246710850216</v>
      </c>
      <c r="C262" s="105">
        <v>7.8519385049516925</v>
      </c>
      <c r="D262" s="105">
        <v>7.8349493280195386</v>
      </c>
      <c r="E262" s="105">
        <v>7.9288880085842708</v>
      </c>
      <c r="F262" s="105">
        <v>8.0443599535896197</v>
      </c>
      <c r="G262" s="105">
        <v>8.3906718412103611</v>
      </c>
      <c r="H262" s="105">
        <v>8.5841698403091229</v>
      </c>
      <c r="I262" s="105">
        <v>8.5458139013854861</v>
      </c>
      <c r="J262" s="105">
        <v>7.9739294022861325</v>
      </c>
      <c r="K262" s="105">
        <v>8.4382016049967898</v>
      </c>
      <c r="L262" s="105">
        <v>8.4558238419054437</v>
      </c>
      <c r="M262" s="105">
        <v>8.7992815796580395</v>
      </c>
      <c r="N262" s="105">
        <v>8.7829048287229394</v>
      </c>
      <c r="O262" s="105">
        <v>9.5689439684883713</v>
      </c>
      <c r="P262" s="105">
        <v>9.6101541603278662</v>
      </c>
      <c r="Q262" s="105">
        <v>10.459675835841042</v>
      </c>
      <c r="R262" s="105">
        <v>11.417715363863127</v>
      </c>
      <c r="S262" s="105">
        <v>10.764746027911997</v>
      </c>
      <c r="T262" s="105">
        <v>11.550590449604737</v>
      </c>
      <c r="U262" s="105">
        <v>11.355346915064688</v>
      </c>
      <c r="V262" s="105">
        <v>10.986955973053186</v>
      </c>
      <c r="W262" s="105">
        <v>12.157010616644726</v>
      </c>
      <c r="X262" s="105">
        <v>11.895168347607491</v>
      </c>
      <c r="Y262" s="105">
        <v>12.426193666903899</v>
      </c>
      <c r="DA262" s="132" t="s">
        <v>2966</v>
      </c>
    </row>
    <row r="263" spans="1:105" ht="12" customHeight="1" x14ac:dyDescent="0.25">
      <c r="A263" s="108" t="s">
        <v>53</v>
      </c>
      <c r="B263" s="99">
        <v>4.9687421715008631</v>
      </c>
      <c r="C263" s="99">
        <v>5.4847445092144191</v>
      </c>
      <c r="D263" s="99">
        <v>5.3605306792300702</v>
      </c>
      <c r="E263" s="99">
        <v>5.19684309565306</v>
      </c>
      <c r="F263" s="99">
        <v>5.3038083084540126</v>
      </c>
      <c r="G263" s="99">
        <v>5.04549268956172</v>
      </c>
      <c r="H263" s="99">
        <v>5.3503418538431209</v>
      </c>
      <c r="I263" s="99">
        <v>5.2593842688893186</v>
      </c>
      <c r="J263" s="99">
        <v>4.8650843681872988</v>
      </c>
      <c r="K263" s="99">
        <v>5.1901260337863695</v>
      </c>
      <c r="L263" s="99">
        <v>5.0690173679973034</v>
      </c>
      <c r="M263" s="99">
        <v>5.18728360917126</v>
      </c>
      <c r="N263" s="99">
        <v>5.1425562163011893</v>
      </c>
      <c r="O263" s="99">
        <v>5.9005498057068699</v>
      </c>
      <c r="P263" s="99">
        <v>5.9472279730808628</v>
      </c>
      <c r="Q263" s="99">
        <v>6.7571946982970665</v>
      </c>
      <c r="R263" s="99">
        <v>7.7353588253981815</v>
      </c>
      <c r="S263" s="99">
        <v>7.1006786494014777</v>
      </c>
      <c r="T263" s="99">
        <v>7.932209598311017</v>
      </c>
      <c r="U263" s="99">
        <v>7.8507244537498115</v>
      </c>
      <c r="V263" s="99">
        <v>7.558262635093139</v>
      </c>
      <c r="W263" s="99">
        <v>8.7696546888938816</v>
      </c>
      <c r="X263" s="99">
        <v>8.6279143157518661</v>
      </c>
      <c r="Y263" s="99">
        <v>9.0842308705096499</v>
      </c>
      <c r="DA263" s="63" t="s">
        <v>2967</v>
      </c>
    </row>
    <row r="264" spans="1:105" ht="12" customHeight="1" x14ac:dyDescent="0.25">
      <c r="A264" s="108" t="s">
        <v>52</v>
      </c>
      <c r="B264" s="99">
        <v>3.3035824995841594</v>
      </c>
      <c r="C264" s="99">
        <v>2.3671939957372716</v>
      </c>
      <c r="D264" s="99">
        <v>2.4744186487894675</v>
      </c>
      <c r="E264" s="99">
        <v>2.7320449129312103</v>
      </c>
      <c r="F264" s="99">
        <v>2.740551645135608</v>
      </c>
      <c r="G264" s="99">
        <v>3.3451791516486402</v>
      </c>
      <c r="H264" s="99">
        <v>3.2338279864660024</v>
      </c>
      <c r="I264" s="99">
        <v>3.2864296324961675</v>
      </c>
      <c r="J264" s="99">
        <v>3.1088450340988341</v>
      </c>
      <c r="K264" s="99">
        <v>3.2480755712104181</v>
      </c>
      <c r="L264" s="99">
        <v>3.3868064739081389</v>
      </c>
      <c r="M264" s="99">
        <v>3.6119979704867791</v>
      </c>
      <c r="N264" s="99">
        <v>3.6403486124217479</v>
      </c>
      <c r="O264" s="99">
        <v>3.6683941627815013</v>
      </c>
      <c r="P264" s="99">
        <v>3.6629261872470034</v>
      </c>
      <c r="Q264" s="99">
        <v>3.7024811375439759</v>
      </c>
      <c r="R264" s="99">
        <v>3.6823565384649446</v>
      </c>
      <c r="S264" s="99">
        <v>3.6640673785105191</v>
      </c>
      <c r="T264" s="99">
        <v>3.6183808512937201</v>
      </c>
      <c r="U264" s="99">
        <v>3.5046224613148773</v>
      </c>
      <c r="V264" s="99">
        <v>3.4286933379600479</v>
      </c>
      <c r="W264" s="99">
        <v>3.3873559277508432</v>
      </c>
      <c r="X264" s="99">
        <v>3.2672540318556234</v>
      </c>
      <c r="Y264" s="99">
        <v>3.3419627963942498</v>
      </c>
      <c r="DA264" s="63" t="s">
        <v>2968</v>
      </c>
    </row>
    <row r="265" spans="1:105" ht="12" customHeight="1" x14ac:dyDescent="0.25">
      <c r="A265" s="121" t="s">
        <v>54</v>
      </c>
      <c r="B265" s="123">
        <v>1.2979546599796947</v>
      </c>
      <c r="C265" s="123">
        <v>1.2908503448448052</v>
      </c>
      <c r="D265" s="123">
        <v>1.3150513019010597</v>
      </c>
      <c r="E265" s="123">
        <v>1.3680036575957102</v>
      </c>
      <c r="F265" s="123">
        <v>1.4324795505630046</v>
      </c>
      <c r="G265" s="123">
        <v>1.5039494788786101</v>
      </c>
      <c r="H265" s="123">
        <v>1.550559438893597</v>
      </c>
      <c r="I265" s="123">
        <v>1.5452168322519493</v>
      </c>
      <c r="J265" s="123">
        <v>1.4780074292214787</v>
      </c>
      <c r="K265" s="123">
        <v>1.6328996572926202</v>
      </c>
      <c r="L265" s="123">
        <v>1.761278781778264</v>
      </c>
      <c r="M265" s="123">
        <v>1.7755868049993642</v>
      </c>
      <c r="N265" s="123">
        <v>1.8227916488648901</v>
      </c>
      <c r="O265" s="123">
        <v>2.008520054056508</v>
      </c>
      <c r="P265" s="123">
        <v>2.0083402584244259</v>
      </c>
      <c r="Q265" s="123">
        <v>2.1826354072548839</v>
      </c>
      <c r="R265" s="123">
        <v>2.1898139631424973</v>
      </c>
      <c r="S265" s="123">
        <v>2.3786272697146242</v>
      </c>
      <c r="T265" s="123">
        <v>2.5233060665648259</v>
      </c>
      <c r="U265" s="123">
        <v>2.5409526368967672</v>
      </c>
      <c r="V265" s="123">
        <v>2.5731315991750154</v>
      </c>
      <c r="W265" s="123">
        <v>2.5959587980559182</v>
      </c>
      <c r="X265" s="123">
        <v>2.5222672098504852</v>
      </c>
      <c r="Y265" s="123">
        <v>2.5613163739441243</v>
      </c>
      <c r="DA265" s="130" t="s">
        <v>2969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2970</v>
      </c>
    </row>
    <row r="267" spans="1:105" ht="12" customHeight="1" x14ac:dyDescent="0.25">
      <c r="A267" s="109" t="s">
        <v>120</v>
      </c>
      <c r="B267" s="110">
        <v>1.2979546599796947</v>
      </c>
      <c r="C267" s="110">
        <v>1.2908503448448052</v>
      </c>
      <c r="D267" s="110">
        <v>1.3150513019010597</v>
      </c>
      <c r="E267" s="110">
        <v>1.3680036575957102</v>
      </c>
      <c r="F267" s="110">
        <v>1.4324795505630046</v>
      </c>
      <c r="G267" s="110">
        <v>1.5039494788786101</v>
      </c>
      <c r="H267" s="110">
        <v>1.550559438893597</v>
      </c>
      <c r="I267" s="110">
        <v>1.5452168322519493</v>
      </c>
      <c r="J267" s="110">
        <v>1.4780074292214787</v>
      </c>
      <c r="K267" s="110">
        <v>1.6328996572926202</v>
      </c>
      <c r="L267" s="110">
        <v>1.761278781778264</v>
      </c>
      <c r="M267" s="110">
        <v>1.7755868049993642</v>
      </c>
      <c r="N267" s="110">
        <v>1.8227916488648901</v>
      </c>
      <c r="O267" s="110">
        <v>2.008520054056508</v>
      </c>
      <c r="P267" s="110">
        <v>2.0083402584244259</v>
      </c>
      <c r="Q267" s="110">
        <v>2.1826354072548839</v>
      </c>
      <c r="R267" s="110">
        <v>2.1898139631424973</v>
      </c>
      <c r="S267" s="110">
        <v>2.3786272697146242</v>
      </c>
      <c r="T267" s="110">
        <v>2.5233060665648259</v>
      </c>
      <c r="U267" s="110">
        <v>2.5409526368967672</v>
      </c>
      <c r="V267" s="110">
        <v>2.5731315991750154</v>
      </c>
      <c r="W267" s="110">
        <v>2.5959587980559182</v>
      </c>
      <c r="X267" s="110">
        <v>2.5222672098504852</v>
      </c>
      <c r="Y267" s="110">
        <v>2.5613163739441243</v>
      </c>
      <c r="DA267" s="60" t="s">
        <v>2971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76.561696620455407</v>
      </c>
      <c r="C269" s="118">
        <f t="shared" si="122"/>
        <v>78.198041452027212</v>
      </c>
      <c r="D269" s="118">
        <f t="shared" si="122"/>
        <v>78.148961028722823</v>
      </c>
      <c r="E269" s="118">
        <f t="shared" si="122"/>
        <v>81.916683565256037</v>
      </c>
      <c r="F269" s="118">
        <f t="shared" si="122"/>
        <v>65.86107642217307</v>
      </c>
      <c r="G269" s="118">
        <f t="shared" si="122"/>
        <v>99.307274836965306</v>
      </c>
      <c r="H269" s="118">
        <f t="shared" si="122"/>
        <v>83.428052748093776</v>
      </c>
      <c r="I269" s="118">
        <f t="shared" si="122"/>
        <v>77.934991875465116</v>
      </c>
      <c r="J269" s="118">
        <f t="shared" si="122"/>
        <v>78.85912350350921</v>
      </c>
      <c r="K269" s="118">
        <f t="shared" si="122"/>
        <v>81.302309998059968</v>
      </c>
      <c r="L269" s="118">
        <f t="shared" si="122"/>
        <v>85.370995773393091</v>
      </c>
      <c r="M269" s="118">
        <f t="shared" si="122"/>
        <v>78.964769194233583</v>
      </c>
      <c r="N269" s="118">
        <f t="shared" si="122"/>
        <v>79.428308278525051</v>
      </c>
      <c r="O269" s="118">
        <f t="shared" si="122"/>
        <v>74.107392263408784</v>
      </c>
      <c r="P269" s="118">
        <f t="shared" si="122"/>
        <v>67.428868760826006</v>
      </c>
      <c r="Q269" s="118">
        <f t="shared" si="122"/>
        <v>69.927152062265819</v>
      </c>
      <c r="R269" s="118">
        <f t="shared" ref="R269:V269" si="123">R270+R273+R275+R284</f>
        <v>66.340498181712377</v>
      </c>
      <c r="S269" s="118">
        <f t="shared" si="123"/>
        <v>68.129536580911392</v>
      </c>
      <c r="T269" s="118">
        <f t="shared" si="123"/>
        <v>62.430498178654027</v>
      </c>
      <c r="U269" s="118">
        <f t="shared" si="123"/>
        <v>60.822278115318554</v>
      </c>
      <c r="V269" s="118">
        <f t="shared" si="123"/>
        <v>62.487086908805097</v>
      </c>
      <c r="W269" s="118">
        <f t="shared" ref="W269:Y269" si="124">W270+W273+W275+W284</f>
        <v>63.77758650513303</v>
      </c>
      <c r="X269" s="118">
        <f t="shared" si="124"/>
        <v>50.957427012746471</v>
      </c>
      <c r="Y269" s="118">
        <f t="shared" si="124"/>
        <v>50.14191196805276</v>
      </c>
      <c r="DA269" s="129" t="s">
        <v>3122</v>
      </c>
    </row>
    <row r="270" spans="1:105" ht="12" customHeight="1" x14ac:dyDescent="0.25">
      <c r="A270" s="121" t="s">
        <v>57</v>
      </c>
      <c r="B270" s="123">
        <f t="shared" ref="B270:Q270" si="125">SUM(B271:B272)</f>
        <v>72.162342724286916</v>
      </c>
      <c r="C270" s="123">
        <f t="shared" si="125"/>
        <v>74.086647847815826</v>
      </c>
      <c r="D270" s="123">
        <f t="shared" si="125"/>
        <v>74.055723630360632</v>
      </c>
      <c r="E270" s="123">
        <f t="shared" si="125"/>
        <v>77.736482542838388</v>
      </c>
      <c r="F270" s="123">
        <f t="shared" si="125"/>
        <v>62.431722746985493</v>
      </c>
      <c r="G270" s="123">
        <f t="shared" si="125"/>
        <v>94.397893539166915</v>
      </c>
      <c r="H270" s="123">
        <f t="shared" si="125"/>
        <v>79.25828658651686</v>
      </c>
      <c r="I270" s="123">
        <f t="shared" si="125"/>
        <v>73.927479173835806</v>
      </c>
      <c r="J270" s="123">
        <f t="shared" si="125"/>
        <v>74.926635558661133</v>
      </c>
      <c r="K270" s="123">
        <f t="shared" si="125"/>
        <v>77.163103237609945</v>
      </c>
      <c r="L270" s="123">
        <f t="shared" si="125"/>
        <v>81.883380094382076</v>
      </c>
      <c r="M270" s="123">
        <f t="shared" si="125"/>
        <v>75.20701928297251</v>
      </c>
      <c r="N270" s="123">
        <f t="shared" si="125"/>
        <v>75.668396857851789</v>
      </c>
      <c r="O270" s="123">
        <f t="shared" si="125"/>
        <v>69.977653486517511</v>
      </c>
      <c r="P270" s="123">
        <f t="shared" si="125"/>
        <v>63.346678558517937</v>
      </c>
      <c r="Q270" s="123">
        <f t="shared" si="125"/>
        <v>65.352390268405458</v>
      </c>
      <c r="R270" s="123">
        <f t="shared" ref="R270:V270" si="126">SUM(R271:R272)</f>
        <v>61.954537791514255</v>
      </c>
      <c r="S270" s="123">
        <f t="shared" si="126"/>
        <v>63.908732620327712</v>
      </c>
      <c r="T270" s="123">
        <f t="shared" si="126"/>
        <v>58.211155269141727</v>
      </c>
      <c r="U270" s="123">
        <f t="shared" si="126"/>
        <v>56.564925816693751</v>
      </c>
      <c r="V270" s="123">
        <f t="shared" si="126"/>
        <v>58.164755824282032</v>
      </c>
      <c r="W270" s="123">
        <f t="shared" ref="W270:Y270" si="127">SUM(W271:W272)</f>
        <v>61.535516130673152</v>
      </c>
      <c r="X270" s="123">
        <f t="shared" si="127"/>
        <v>49.086537990573419</v>
      </c>
      <c r="Y270" s="123">
        <f t="shared" si="127"/>
        <v>48.470786183330468</v>
      </c>
      <c r="DA270" s="130" t="s">
        <v>3123</v>
      </c>
    </row>
    <row r="271" spans="1:105" ht="12" customHeight="1" x14ac:dyDescent="0.25">
      <c r="A271" s="97" t="s">
        <v>211</v>
      </c>
      <c r="B271" s="99">
        <v>72.162342724286916</v>
      </c>
      <c r="C271" s="99">
        <v>74.086647847815826</v>
      </c>
      <c r="D271" s="99">
        <v>74.055723630360632</v>
      </c>
      <c r="E271" s="99">
        <v>77.736482542838388</v>
      </c>
      <c r="F271" s="99">
        <v>62.431722746985493</v>
      </c>
      <c r="G271" s="99">
        <v>94.397893539166915</v>
      </c>
      <c r="H271" s="99">
        <v>79.25828658651686</v>
      </c>
      <c r="I271" s="99">
        <v>73.927479173835806</v>
      </c>
      <c r="J271" s="99">
        <v>74.926635558661133</v>
      </c>
      <c r="K271" s="99">
        <v>77.163103237609945</v>
      </c>
      <c r="L271" s="99">
        <v>81.883380094382076</v>
      </c>
      <c r="M271" s="99">
        <v>75.20701928297251</v>
      </c>
      <c r="N271" s="99">
        <v>75.668396857851789</v>
      </c>
      <c r="O271" s="99">
        <v>69.977653486517511</v>
      </c>
      <c r="P271" s="99">
        <v>63.346678558517937</v>
      </c>
      <c r="Q271" s="99">
        <v>65.352390268405458</v>
      </c>
      <c r="R271" s="99">
        <v>61.954537791514255</v>
      </c>
      <c r="S271" s="99">
        <v>63.908732620327712</v>
      </c>
      <c r="T271" s="99">
        <v>58.211155269141727</v>
      </c>
      <c r="U271" s="99">
        <v>56.564925816693751</v>
      </c>
      <c r="V271" s="99">
        <v>58.164755824282032</v>
      </c>
      <c r="W271" s="99">
        <v>61.535516130673152</v>
      </c>
      <c r="X271" s="99">
        <v>49.086537990573419</v>
      </c>
      <c r="Y271" s="99">
        <v>48.470786183330468</v>
      </c>
      <c r="DA271" s="63" t="s">
        <v>3124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3125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3126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3127</v>
      </c>
    </row>
    <row r="275" spans="1:105" ht="12" customHeight="1" x14ac:dyDescent="0.25">
      <c r="A275" s="121" t="s">
        <v>55</v>
      </c>
      <c r="B275" s="123">
        <v>4.3993538961684866</v>
      </c>
      <c r="C275" s="123">
        <v>4.1113936042113934</v>
      </c>
      <c r="D275" s="123">
        <v>4.0932373983621897</v>
      </c>
      <c r="E275" s="123">
        <v>4.1802010224176449</v>
      </c>
      <c r="F275" s="123">
        <v>3.4293536751875844</v>
      </c>
      <c r="G275" s="123">
        <v>4.9093812977983964</v>
      </c>
      <c r="H275" s="123">
        <v>4.1697661615769208</v>
      </c>
      <c r="I275" s="123">
        <v>4.0075127016293113</v>
      </c>
      <c r="J275" s="123">
        <v>3.9324879448480781</v>
      </c>
      <c r="K275" s="123">
        <v>4.1392067604500244</v>
      </c>
      <c r="L275" s="123">
        <v>3.4876156790110087</v>
      </c>
      <c r="M275" s="123">
        <v>3.7577499112610737</v>
      </c>
      <c r="N275" s="123">
        <v>3.7599114206732618</v>
      </c>
      <c r="O275" s="123">
        <v>4.1297387768912666</v>
      </c>
      <c r="P275" s="123">
        <v>4.0821902023080732</v>
      </c>
      <c r="Q275" s="123">
        <v>4.5747617938603558</v>
      </c>
      <c r="R275" s="123">
        <v>4.3859603901981252</v>
      </c>
      <c r="S275" s="123">
        <v>4.2208039605836811</v>
      </c>
      <c r="T275" s="123">
        <v>4.2193429095122985</v>
      </c>
      <c r="U275" s="123">
        <v>4.2573522986248031</v>
      </c>
      <c r="V275" s="123">
        <v>4.3223310845230651</v>
      </c>
      <c r="W275" s="123">
        <v>2.2420703744598804</v>
      </c>
      <c r="X275" s="123">
        <v>1.8708890221730552</v>
      </c>
      <c r="Y275" s="123">
        <v>1.6711257847222936</v>
      </c>
      <c r="DA275" s="130" t="s">
        <v>3128</v>
      </c>
    </row>
    <row r="276" spans="1:105" ht="12" customHeight="1" x14ac:dyDescent="0.25">
      <c r="A276" s="97" t="s">
        <v>138</v>
      </c>
      <c r="B276" s="99">
        <v>4.5803764331662027</v>
      </c>
      <c r="C276" s="99">
        <v>4.279930192811003</v>
      </c>
      <c r="D276" s="99">
        <v>4.2609221987621257</v>
      </c>
      <c r="E276" s="99">
        <v>4.3510640708548411</v>
      </c>
      <c r="F276" s="99">
        <v>3.5691204980096849</v>
      </c>
      <c r="G276" s="99">
        <v>5.1088862826380694</v>
      </c>
      <c r="H276" s="99">
        <v>4.3388119673690104</v>
      </c>
      <c r="I276" s="99">
        <v>4.1703392384443649</v>
      </c>
      <c r="J276" s="99">
        <v>4.0925431299112258</v>
      </c>
      <c r="K276" s="99">
        <v>4.3073494016305638</v>
      </c>
      <c r="L276" s="99">
        <v>3.6292612777367164</v>
      </c>
      <c r="M276" s="99">
        <v>3.9095838891750647</v>
      </c>
      <c r="N276" s="99">
        <v>3.9115427896699253</v>
      </c>
      <c r="O276" s="99">
        <v>4.2952489789194201</v>
      </c>
      <c r="P276" s="99">
        <v>4.2452026088183876</v>
      </c>
      <c r="Q276" s="99">
        <v>4.7565535801270533</v>
      </c>
      <c r="R276" s="99">
        <v>4.5598535522467074</v>
      </c>
      <c r="S276" s="99">
        <v>4.3904928283366713</v>
      </c>
      <c r="T276" s="99">
        <v>4.3916132265530843</v>
      </c>
      <c r="U276" s="99">
        <v>4.6936659277057036</v>
      </c>
      <c r="V276" s="99">
        <v>5.2737206920833293</v>
      </c>
      <c r="W276" s="99">
        <v>3.5503986147560473</v>
      </c>
      <c r="X276" s="99">
        <v>3.9147612731892636</v>
      </c>
      <c r="Y276" s="99">
        <v>3.6944153455017292</v>
      </c>
      <c r="DA276" s="63" t="s">
        <v>3129</v>
      </c>
    </row>
    <row r="277" spans="1:105" ht="12" customHeight="1" x14ac:dyDescent="0.25">
      <c r="A277" s="97" t="s">
        <v>137</v>
      </c>
      <c r="B277" s="99">
        <v>2.7512223560916556</v>
      </c>
      <c r="C277" s="99">
        <v>2.9912026153530147</v>
      </c>
      <c r="D277" s="99">
        <v>2.9156082850500193</v>
      </c>
      <c r="E277" s="99">
        <v>2.8567526951467785</v>
      </c>
      <c r="F277" s="99">
        <v>2.3704944258038338</v>
      </c>
      <c r="G277" s="99">
        <v>3.0709846027680978</v>
      </c>
      <c r="H277" s="99">
        <v>2.7173848427223124</v>
      </c>
      <c r="I277" s="99">
        <v>2.5514918459827411</v>
      </c>
      <c r="J277" s="99">
        <v>2.4782904795802052</v>
      </c>
      <c r="K277" s="99">
        <v>2.6479810193147086</v>
      </c>
      <c r="L277" s="99">
        <v>2.1884527522712722</v>
      </c>
      <c r="M277" s="99">
        <v>2.323022604461467</v>
      </c>
      <c r="N277" s="99">
        <v>2.2964837663168862</v>
      </c>
      <c r="O277" s="99">
        <v>2.6743466957918414</v>
      </c>
      <c r="P277" s="99">
        <v>2.659618504746037</v>
      </c>
      <c r="Q277" s="99">
        <v>3.1189283437109423</v>
      </c>
      <c r="R277" s="99">
        <v>3.1770654690288263</v>
      </c>
      <c r="S277" s="99">
        <v>2.996812028114626</v>
      </c>
      <c r="T277" s="99">
        <v>3.13139550685902</v>
      </c>
      <c r="U277" s="99">
        <v>3.3867226109800885</v>
      </c>
      <c r="V277" s="99">
        <v>3.69047521681042</v>
      </c>
      <c r="W277" s="99">
        <v>2.716181923458481</v>
      </c>
      <c r="X277" s="99">
        <v>3.1818185126368559</v>
      </c>
      <c r="Y277" s="99">
        <v>3.057150989819188</v>
      </c>
      <c r="DA277" s="63" t="s">
        <v>3130</v>
      </c>
    </row>
    <row r="278" spans="1:105" ht="12" customHeight="1" x14ac:dyDescent="0.25">
      <c r="A278" s="100" t="s">
        <v>211</v>
      </c>
      <c r="B278" s="102">
        <v>2.7512223560916556</v>
      </c>
      <c r="C278" s="102">
        <v>2.9912026153530147</v>
      </c>
      <c r="D278" s="102">
        <v>2.9156082850500193</v>
      </c>
      <c r="E278" s="102">
        <v>2.8567526951467785</v>
      </c>
      <c r="F278" s="102">
        <v>2.3704944258038338</v>
      </c>
      <c r="G278" s="102">
        <v>3.0709846027680978</v>
      </c>
      <c r="H278" s="102">
        <v>2.7173848427223124</v>
      </c>
      <c r="I278" s="102">
        <v>2.5514918459827411</v>
      </c>
      <c r="J278" s="102">
        <v>2.4782904795802052</v>
      </c>
      <c r="K278" s="102">
        <v>2.6479810193147086</v>
      </c>
      <c r="L278" s="102">
        <v>2.1884527522712722</v>
      </c>
      <c r="M278" s="102">
        <v>2.323022604461467</v>
      </c>
      <c r="N278" s="102">
        <v>2.2964837663168862</v>
      </c>
      <c r="O278" s="102">
        <v>2.6743466957918414</v>
      </c>
      <c r="P278" s="102">
        <v>2.659618504746037</v>
      </c>
      <c r="Q278" s="102">
        <v>3.1189283437109423</v>
      </c>
      <c r="R278" s="102">
        <v>3.1770654690288263</v>
      </c>
      <c r="S278" s="102">
        <v>2.996812028114626</v>
      </c>
      <c r="T278" s="102">
        <v>3.13139550685902</v>
      </c>
      <c r="U278" s="102">
        <v>3.3867226109800885</v>
      </c>
      <c r="V278" s="102">
        <v>3.69047521681042</v>
      </c>
      <c r="W278" s="102">
        <v>2.716181923458481</v>
      </c>
      <c r="X278" s="102">
        <v>3.1818185126368559</v>
      </c>
      <c r="Y278" s="102">
        <v>3.057150989819188</v>
      </c>
      <c r="DA278" s="131" t="s">
        <v>3131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3132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3133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3134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3135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3136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3137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3138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3139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2.8967161294623351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8.3110487102624582</v>
      </c>
      <c r="H290" s="117">
        <f t="shared" si="129"/>
        <v>0.2115758514087874</v>
      </c>
      <c r="I290" s="117">
        <f t="shared" si="129"/>
        <v>2.6896613422686633</v>
      </c>
      <c r="J290" s="117">
        <f t="shared" si="129"/>
        <v>0.29941084878267282</v>
      </c>
      <c r="K290" s="117">
        <f t="shared" si="129"/>
        <v>4.5594797183162576</v>
      </c>
      <c r="L290" s="117">
        <f t="shared" si="129"/>
        <v>3.8318140613841956</v>
      </c>
      <c r="M290" s="117">
        <f t="shared" si="129"/>
        <v>8.6034419107919682</v>
      </c>
      <c r="N290" s="117">
        <f t="shared" si="129"/>
        <v>13.417111975976393</v>
      </c>
      <c r="O290" s="117">
        <f t="shared" si="129"/>
        <v>19.130137700414458</v>
      </c>
      <c r="P290" s="117">
        <f t="shared" si="129"/>
        <v>2.0060736798427934</v>
      </c>
      <c r="Q290" s="117">
        <f t="shared" si="129"/>
        <v>0.42745788331699819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0.48994274680249944</v>
      </c>
      <c r="U290" s="117">
        <f t="shared" si="130"/>
        <v>3.579565476318864</v>
      </c>
      <c r="V290" s="117">
        <f t="shared" si="130"/>
        <v>4.5370108384825496</v>
      </c>
      <c r="W290" s="117">
        <f t="shared" ref="W290:Y290" si="131">W291+W294+W296+W305</f>
        <v>2.5734616761926787</v>
      </c>
      <c r="X290" s="117">
        <f t="shared" si="131"/>
        <v>0</v>
      </c>
      <c r="Y290" s="117">
        <f t="shared" si="131"/>
        <v>0</v>
      </c>
      <c r="DA290" s="129" t="s">
        <v>3290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2.7133117437805381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7.7817611278320209</v>
      </c>
      <c r="H291" s="122">
        <f t="shared" si="132"/>
        <v>0.19851608734715659</v>
      </c>
      <c r="I291" s="122">
        <f t="shared" si="132"/>
        <v>2.4938731900407567</v>
      </c>
      <c r="J291" s="122">
        <f t="shared" si="132"/>
        <v>0.27802928133997334</v>
      </c>
      <c r="K291" s="122">
        <f t="shared" si="132"/>
        <v>4.2189373749097694</v>
      </c>
      <c r="L291" s="122">
        <f t="shared" si="132"/>
        <v>3.5861650581098243</v>
      </c>
      <c r="M291" s="122">
        <f t="shared" si="132"/>
        <v>7.9779276316795427</v>
      </c>
      <c r="N291" s="122">
        <f t="shared" si="132"/>
        <v>12.474170700960908</v>
      </c>
      <c r="O291" s="122">
        <f t="shared" si="132"/>
        <v>17.621163738821025</v>
      </c>
      <c r="P291" s="122">
        <f t="shared" si="132"/>
        <v>1.8305331702192176</v>
      </c>
      <c r="Q291" s="122">
        <f t="shared" si="132"/>
        <v>0.38627208254261353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0.4325132107361625</v>
      </c>
      <c r="U291" s="122">
        <f t="shared" si="133"/>
        <v>3.1353161202999642</v>
      </c>
      <c r="V291" s="122">
        <f t="shared" si="133"/>
        <v>4.0021843915452466</v>
      </c>
      <c r="W291" s="122">
        <f t="shared" ref="W291:Y291" si="134">SUM(W292:W293)</f>
        <v>2.2712167243567896</v>
      </c>
      <c r="X291" s="122">
        <f t="shared" si="134"/>
        <v>0</v>
      </c>
      <c r="Y291" s="122">
        <f t="shared" si="134"/>
        <v>0</v>
      </c>
      <c r="DA291" s="130" t="s">
        <v>3291</v>
      </c>
    </row>
    <row r="292" spans="1:105" ht="12" customHeight="1" x14ac:dyDescent="0.25">
      <c r="A292" s="97" t="s">
        <v>211</v>
      </c>
      <c r="B292" s="98"/>
      <c r="C292" s="98">
        <v>2.6829893416638058</v>
      </c>
      <c r="D292" s="98">
        <v>0</v>
      </c>
      <c r="E292" s="98">
        <v>0</v>
      </c>
      <c r="F292" s="98">
        <v>0</v>
      </c>
      <c r="G292" s="98">
        <v>7.6993635602854233</v>
      </c>
      <c r="H292" s="98">
        <v>0.19645261472550637</v>
      </c>
      <c r="I292" s="98">
        <v>2.4682577816259252</v>
      </c>
      <c r="J292" s="98">
        <v>0.27518602479157561</v>
      </c>
      <c r="K292" s="98">
        <v>4.1761203580204107</v>
      </c>
      <c r="L292" s="98">
        <v>3.5495139029449452</v>
      </c>
      <c r="M292" s="98">
        <v>7.8955977405433728</v>
      </c>
      <c r="N292" s="98">
        <v>12.341588305584128</v>
      </c>
      <c r="O292" s="98">
        <v>17.429079939216475</v>
      </c>
      <c r="P292" s="98">
        <v>1.8098370380159134</v>
      </c>
      <c r="Q292" s="98">
        <v>0.38176963207995096</v>
      </c>
      <c r="R292" s="98">
        <v>0</v>
      </c>
      <c r="S292" s="98">
        <v>0</v>
      </c>
      <c r="T292" s="98">
        <v>0.4274778052129698</v>
      </c>
      <c r="U292" s="98">
        <v>3.0987369868605286</v>
      </c>
      <c r="V292" s="98">
        <v>3.9554528435139389</v>
      </c>
      <c r="W292" s="98">
        <v>2.2446100356043859</v>
      </c>
      <c r="X292" s="98">
        <v>0</v>
      </c>
      <c r="Y292" s="98">
        <v>0</v>
      </c>
      <c r="DA292" s="63" t="s">
        <v>3292</v>
      </c>
    </row>
    <row r="293" spans="1:105" ht="12" customHeight="1" x14ac:dyDescent="0.25">
      <c r="A293" s="97" t="s">
        <v>53</v>
      </c>
      <c r="B293" s="98"/>
      <c r="C293" s="98">
        <v>3.0322402116732431E-2</v>
      </c>
      <c r="D293" s="98">
        <v>0</v>
      </c>
      <c r="E293" s="98">
        <v>0</v>
      </c>
      <c r="F293" s="98">
        <v>0</v>
      </c>
      <c r="G293" s="98">
        <v>8.2397567546597744E-2</v>
      </c>
      <c r="H293" s="98">
        <v>2.0634726216502025E-3</v>
      </c>
      <c r="I293" s="98">
        <v>2.5615408414831429E-2</v>
      </c>
      <c r="J293" s="98">
        <v>2.8432565483977497E-3</v>
      </c>
      <c r="K293" s="98">
        <v>4.2817016889358947E-2</v>
      </c>
      <c r="L293" s="98">
        <v>3.6651155164878962E-2</v>
      </c>
      <c r="M293" s="98">
        <v>8.2329891136169772E-2</v>
      </c>
      <c r="N293" s="98">
        <v>0.13258239537678002</v>
      </c>
      <c r="O293" s="98">
        <v>0.19208379960454858</v>
      </c>
      <c r="P293" s="98">
        <v>2.0696132203304126E-2</v>
      </c>
      <c r="Q293" s="98">
        <v>4.5024504626625696E-3</v>
      </c>
      <c r="R293" s="98">
        <v>0</v>
      </c>
      <c r="S293" s="98">
        <v>0</v>
      </c>
      <c r="T293" s="98">
        <v>5.0354055231926877E-3</v>
      </c>
      <c r="U293" s="98">
        <v>3.6579133439435536E-2</v>
      </c>
      <c r="V293" s="98">
        <v>4.6731548031308176E-2</v>
      </c>
      <c r="W293" s="98">
        <v>2.6606688752403816E-2</v>
      </c>
      <c r="X293" s="98">
        <v>0</v>
      </c>
      <c r="Y293" s="98">
        <v>0</v>
      </c>
      <c r="DA293" s="63" t="s">
        <v>3293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4.4162609171822952E-5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2.7119613381064033E-4</v>
      </c>
      <c r="H294" s="122">
        <f t="shared" si="135"/>
        <v>9.9146726870551307E-6</v>
      </c>
      <c r="I294" s="122">
        <f t="shared" si="135"/>
        <v>1.2713426519861444E-4</v>
      </c>
      <c r="J294" s="122">
        <f t="shared" si="135"/>
        <v>0</v>
      </c>
      <c r="K294" s="122">
        <f t="shared" si="135"/>
        <v>1.375062386611992E-4</v>
      </c>
      <c r="L294" s="122">
        <f t="shared" si="135"/>
        <v>2.7785446298054378E-4</v>
      </c>
      <c r="M294" s="122">
        <f t="shared" si="135"/>
        <v>4.8390995219893811E-4</v>
      </c>
      <c r="N294" s="122">
        <f t="shared" si="135"/>
        <v>1.0524388321751159E-3</v>
      </c>
      <c r="O294" s="122">
        <f t="shared" si="135"/>
        <v>8.2485323198155534E-4</v>
      </c>
      <c r="P294" s="122">
        <f t="shared" si="135"/>
        <v>1.9409735373216737E-4</v>
      </c>
      <c r="Q294" s="122">
        <f t="shared" si="135"/>
        <v>2.3369174750093888E-5</v>
      </c>
      <c r="R294" s="122">
        <f t="shared" si="135"/>
        <v>0</v>
      </c>
      <c r="S294" s="122">
        <f t="shared" si="135"/>
        <v>0</v>
      </c>
      <c r="T294" s="122">
        <f t="shared" si="135"/>
        <v>2.4180416762849094E-5</v>
      </c>
      <c r="U294" s="122">
        <f t="shared" si="135"/>
        <v>2.9569815352374835E-4</v>
      </c>
      <c r="V294" s="122">
        <f t="shared" si="135"/>
        <v>7.1711791923655078E-4</v>
      </c>
      <c r="W294" s="122">
        <f t="shared" si="135"/>
        <v>9.6021082595339538E-5</v>
      </c>
      <c r="X294" s="122">
        <f t="shared" si="135"/>
        <v>0</v>
      </c>
      <c r="Y294" s="122">
        <f t="shared" si="135"/>
        <v>0</v>
      </c>
      <c r="DA294" s="130" t="s">
        <v>3294</v>
      </c>
    </row>
    <row r="295" spans="1:105" ht="12" customHeight="1" x14ac:dyDescent="0.25">
      <c r="A295" s="97" t="s">
        <v>53</v>
      </c>
      <c r="B295" s="98"/>
      <c r="C295" s="98">
        <v>4.4162609171822952E-5</v>
      </c>
      <c r="D295" s="98">
        <v>0</v>
      </c>
      <c r="E295" s="98">
        <v>0</v>
      </c>
      <c r="F295" s="98">
        <v>0</v>
      </c>
      <c r="G295" s="98">
        <v>2.7119613381064033E-4</v>
      </c>
      <c r="H295" s="98">
        <v>9.9146726870551307E-6</v>
      </c>
      <c r="I295" s="98">
        <v>1.2713426519861444E-4</v>
      </c>
      <c r="J295" s="98">
        <v>0</v>
      </c>
      <c r="K295" s="98">
        <v>1.375062386611992E-4</v>
      </c>
      <c r="L295" s="98">
        <v>2.7785446298054378E-4</v>
      </c>
      <c r="M295" s="98">
        <v>4.8390995219893811E-4</v>
      </c>
      <c r="N295" s="98">
        <v>1.0524388321751159E-3</v>
      </c>
      <c r="O295" s="98">
        <v>8.2485323198155534E-4</v>
      </c>
      <c r="P295" s="98">
        <v>1.9409735373216737E-4</v>
      </c>
      <c r="Q295" s="98">
        <v>2.3369174750093888E-5</v>
      </c>
      <c r="R295" s="98">
        <v>0</v>
      </c>
      <c r="S295" s="98">
        <v>0</v>
      </c>
      <c r="T295" s="98">
        <v>2.4180416762849094E-5</v>
      </c>
      <c r="U295" s="98">
        <v>2.9569815352374835E-4</v>
      </c>
      <c r="V295" s="98">
        <v>7.1711791923655078E-4</v>
      </c>
      <c r="W295" s="98">
        <v>9.6021082595339538E-5</v>
      </c>
      <c r="X295" s="98">
        <v>0</v>
      </c>
      <c r="Y295" s="98">
        <v>0</v>
      </c>
      <c r="DA295" s="63" t="s">
        <v>3295</v>
      </c>
    </row>
    <row r="296" spans="1:105" ht="12" customHeight="1" x14ac:dyDescent="0.25">
      <c r="A296" s="121" t="s">
        <v>55</v>
      </c>
      <c r="B296" s="122"/>
      <c r="C296" s="122">
        <v>0.16453377973607333</v>
      </c>
      <c r="D296" s="122">
        <v>0</v>
      </c>
      <c r="E296" s="122">
        <v>0</v>
      </c>
      <c r="F296" s="122">
        <v>0</v>
      </c>
      <c r="G296" s="122">
        <v>0.47587170854075084</v>
      </c>
      <c r="H296" s="122">
        <v>1.1357148590947641E-2</v>
      </c>
      <c r="I296" s="122">
        <v>0.17285296658072022</v>
      </c>
      <c r="J296" s="122">
        <v>1.8992813808892336E-2</v>
      </c>
      <c r="K296" s="122">
        <v>0.30087894336350091</v>
      </c>
      <c r="L296" s="122">
        <v>0.2100891817935801</v>
      </c>
      <c r="M296" s="122">
        <v>0.54049136209752269</v>
      </c>
      <c r="N296" s="122">
        <v>0.8123053081447299</v>
      </c>
      <c r="O296" s="122">
        <v>1.3001693600886468</v>
      </c>
      <c r="P296" s="122">
        <v>0.14946122982208448</v>
      </c>
      <c r="Q296" s="122">
        <v>3.5013320935645784E-2</v>
      </c>
      <c r="R296" s="122">
        <v>0</v>
      </c>
      <c r="S296" s="122">
        <v>0</v>
      </c>
      <c r="T296" s="122">
        <v>4.753330052895563E-2</v>
      </c>
      <c r="U296" s="122">
        <v>0.3676057806014717</v>
      </c>
      <c r="V296" s="122">
        <v>0.44045497687815161</v>
      </c>
      <c r="W296" s="122">
        <v>0.24901581565534792</v>
      </c>
      <c r="X296" s="122">
        <v>0</v>
      </c>
      <c r="Y296" s="122">
        <v>0</v>
      </c>
      <c r="DA296" s="130" t="s">
        <v>3296</v>
      </c>
    </row>
    <row r="297" spans="1:105" ht="12" customHeight="1" x14ac:dyDescent="0.25">
      <c r="A297" s="97" t="s">
        <v>138</v>
      </c>
      <c r="B297" s="98"/>
      <c r="C297" s="98">
        <v>0.1239867249742348</v>
      </c>
      <c r="D297" s="98">
        <v>0</v>
      </c>
      <c r="E297" s="98">
        <v>0</v>
      </c>
      <c r="F297" s="98">
        <v>0</v>
      </c>
      <c r="G297" s="98">
        <v>0.40222675160963817</v>
      </c>
      <c r="H297" s="98">
        <v>1.5190769604622172E-3</v>
      </c>
      <c r="I297" s="98">
        <v>0.16178097257016799</v>
      </c>
      <c r="J297" s="98">
        <v>1.8992813808892336E-2</v>
      </c>
      <c r="K297" s="98">
        <v>0.30087894336350091</v>
      </c>
      <c r="L297" s="98">
        <v>0.20742099202948006</v>
      </c>
      <c r="M297" s="98">
        <v>0.51852363872613594</v>
      </c>
      <c r="N297" s="98">
        <v>0.78468882056728684</v>
      </c>
      <c r="O297" s="98">
        <v>1.248598072026984</v>
      </c>
      <c r="P297" s="98">
        <v>0.11442986784431688</v>
      </c>
      <c r="Q297" s="98">
        <v>2.60206143617039E-2</v>
      </c>
      <c r="R297" s="98">
        <v>0</v>
      </c>
      <c r="S297" s="98">
        <v>0</v>
      </c>
      <c r="T297" s="98">
        <v>2.1017102339074438E-2</v>
      </c>
      <c r="U297" s="98">
        <v>8.8001574301238589E-2</v>
      </c>
      <c r="V297" s="98">
        <v>8.2961426078763709E-2</v>
      </c>
      <c r="W297" s="98">
        <v>4.8493255346540975E-2</v>
      </c>
      <c r="X297" s="98">
        <v>0</v>
      </c>
      <c r="Y297" s="98">
        <v>0</v>
      </c>
      <c r="DA297" s="63" t="s">
        <v>3297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1.6860578559874397E-3</v>
      </c>
      <c r="H298" s="98">
        <v>0</v>
      </c>
      <c r="I298" s="98">
        <v>5.0007476976057785E-4</v>
      </c>
      <c r="J298" s="98">
        <v>0</v>
      </c>
      <c r="K298" s="98">
        <v>0</v>
      </c>
      <c r="L298" s="98">
        <v>0</v>
      </c>
      <c r="M298" s="98">
        <v>4.7168257315143393E-4</v>
      </c>
      <c r="N298" s="98">
        <v>1.2366067768240783E-3</v>
      </c>
      <c r="O298" s="98">
        <v>1.4972845157212394E-3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2.4788268656028968E-4</v>
      </c>
      <c r="W298" s="98">
        <v>0</v>
      </c>
      <c r="X298" s="98">
        <v>0</v>
      </c>
      <c r="Y298" s="98">
        <v>0</v>
      </c>
      <c r="DA298" s="63" t="s">
        <v>3298</v>
      </c>
    </row>
    <row r="299" spans="1:105" ht="12" customHeight="1" x14ac:dyDescent="0.25">
      <c r="A299" s="100" t="s">
        <v>211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1.25149964126268E-3</v>
      </c>
      <c r="H299" s="101">
        <v>0</v>
      </c>
      <c r="I299" s="101">
        <v>3.7547776501777546E-4</v>
      </c>
      <c r="J299" s="101">
        <v>0</v>
      </c>
      <c r="K299" s="101">
        <v>0</v>
      </c>
      <c r="L299" s="101">
        <v>0</v>
      </c>
      <c r="M299" s="101">
        <v>3.3982762473631358E-4</v>
      </c>
      <c r="N299" s="101">
        <v>8.7815227819669104E-4</v>
      </c>
      <c r="O299" s="101">
        <v>1.0881408305903671E-3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1.8491384911573604E-4</v>
      </c>
      <c r="W299" s="101">
        <v>0</v>
      </c>
      <c r="X299" s="101">
        <v>0</v>
      </c>
      <c r="Y299" s="101">
        <v>0</v>
      </c>
      <c r="DA299" s="131" t="s">
        <v>3299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4.3455821472475982E-4</v>
      </c>
      <c r="H300" s="104">
        <v>0</v>
      </c>
      <c r="I300" s="104">
        <v>1.245970047428024E-4</v>
      </c>
      <c r="J300" s="104">
        <v>0</v>
      </c>
      <c r="K300" s="104">
        <v>0</v>
      </c>
      <c r="L300" s="104">
        <v>0</v>
      </c>
      <c r="M300" s="104">
        <v>1.3185494841512035E-4</v>
      </c>
      <c r="N300" s="104">
        <v>3.5845449862738718E-4</v>
      </c>
      <c r="O300" s="104">
        <v>4.0914368513087233E-4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6.2968837444553615E-5</v>
      </c>
      <c r="W300" s="104">
        <v>0</v>
      </c>
      <c r="X300" s="104">
        <v>0</v>
      </c>
      <c r="Y300" s="104">
        <v>0</v>
      </c>
      <c r="DA300" s="132" t="s">
        <v>3300</v>
      </c>
    </row>
    <row r="301" spans="1:105" ht="12" customHeight="1" x14ac:dyDescent="0.25">
      <c r="A301" s="106" t="s">
        <v>122</v>
      </c>
      <c r="B301" s="101"/>
      <c r="C301" s="101">
        <v>3.7238778064245137E-2</v>
      </c>
      <c r="D301" s="101">
        <v>0</v>
      </c>
      <c r="E301" s="101">
        <v>0</v>
      </c>
      <c r="F301" s="101">
        <v>0</v>
      </c>
      <c r="G301" s="101">
        <v>6.5320879067287854E-2</v>
      </c>
      <c r="H301" s="101">
        <v>8.9177973319673302E-3</v>
      </c>
      <c r="I301" s="101">
        <v>6.3978209979492903E-3</v>
      </c>
      <c r="J301" s="101">
        <v>0</v>
      </c>
      <c r="K301" s="101">
        <v>0</v>
      </c>
      <c r="L301" s="101">
        <v>2.3201104694318495E-3</v>
      </c>
      <c r="M301" s="101">
        <v>1.9355683344233311E-2</v>
      </c>
      <c r="N301" s="101">
        <v>2.3402753354547959E-2</v>
      </c>
      <c r="O301" s="101">
        <v>4.4011521142213191E-2</v>
      </c>
      <c r="P301" s="101">
        <v>2.9633938266191873E-2</v>
      </c>
      <c r="Q301" s="101">
        <v>7.4979511405856049E-3</v>
      </c>
      <c r="R301" s="101">
        <v>0</v>
      </c>
      <c r="S301" s="101">
        <v>0</v>
      </c>
      <c r="T301" s="101">
        <v>2.3799772812532021E-2</v>
      </c>
      <c r="U301" s="101">
        <v>0.2496682230644113</v>
      </c>
      <c r="V301" s="101">
        <v>0.31520919063977365</v>
      </c>
      <c r="W301" s="101">
        <v>0.17395750350875319</v>
      </c>
      <c r="X301" s="101">
        <v>0</v>
      </c>
      <c r="Y301" s="101">
        <v>0</v>
      </c>
      <c r="DA301" s="131" t="s">
        <v>3301</v>
      </c>
    </row>
    <row r="302" spans="1:105" ht="12" customHeight="1" x14ac:dyDescent="0.25">
      <c r="A302" s="107" t="s">
        <v>121</v>
      </c>
      <c r="B302" s="104"/>
      <c r="C302" s="104">
        <v>3.3082766975934003E-3</v>
      </c>
      <c r="D302" s="104">
        <v>0</v>
      </c>
      <c r="E302" s="104">
        <v>0</v>
      </c>
      <c r="F302" s="104">
        <v>0</v>
      </c>
      <c r="G302" s="104">
        <v>6.6380200078373476E-3</v>
      </c>
      <c r="H302" s="104">
        <v>9.2027429851809306E-4</v>
      </c>
      <c r="I302" s="104">
        <v>4.1740982428423697E-3</v>
      </c>
      <c r="J302" s="104">
        <v>0</v>
      </c>
      <c r="K302" s="104">
        <v>0</v>
      </c>
      <c r="L302" s="104">
        <v>3.4807929466820726E-4</v>
      </c>
      <c r="M302" s="104">
        <v>2.1403574540019288E-3</v>
      </c>
      <c r="N302" s="104">
        <v>2.9771274460710867E-3</v>
      </c>
      <c r="O302" s="104">
        <v>6.0624824037282463E-3</v>
      </c>
      <c r="P302" s="104">
        <v>5.397423711575723E-3</v>
      </c>
      <c r="Q302" s="104">
        <v>1.4947554333562805E-3</v>
      </c>
      <c r="R302" s="104">
        <v>0</v>
      </c>
      <c r="S302" s="104">
        <v>0</v>
      </c>
      <c r="T302" s="104">
        <v>2.7164253773491725E-3</v>
      </c>
      <c r="U302" s="104">
        <v>2.9935983235821813E-2</v>
      </c>
      <c r="V302" s="104">
        <v>4.2036477473053953E-2</v>
      </c>
      <c r="W302" s="104">
        <v>2.6565056800053749E-2</v>
      </c>
      <c r="X302" s="104">
        <v>0</v>
      </c>
      <c r="Y302" s="104">
        <v>0</v>
      </c>
      <c r="DA302" s="132" t="s">
        <v>3302</v>
      </c>
    </row>
    <row r="303" spans="1:105" ht="12" customHeight="1" x14ac:dyDescent="0.25">
      <c r="A303" s="108" t="s">
        <v>53</v>
      </c>
      <c r="B303" s="98"/>
      <c r="C303" s="98">
        <v>2.5941933716398034E-3</v>
      </c>
      <c r="D303" s="98">
        <v>0</v>
      </c>
      <c r="E303" s="98">
        <v>0</v>
      </c>
      <c r="F303" s="98">
        <v>0</v>
      </c>
      <c r="G303" s="98">
        <v>4.6506029860765557E-3</v>
      </c>
      <c r="H303" s="98">
        <v>6.6170065772742871E-4</v>
      </c>
      <c r="I303" s="98">
        <v>2.9702114846509096E-3</v>
      </c>
      <c r="J303" s="98">
        <v>0</v>
      </c>
      <c r="K303" s="98">
        <v>0</v>
      </c>
      <c r="L303" s="98">
        <v>2.4189566022960908E-4</v>
      </c>
      <c r="M303" s="98">
        <v>1.4642978986500737E-3</v>
      </c>
      <c r="N303" s="98">
        <v>2.0164289414529696E-3</v>
      </c>
      <c r="O303" s="98">
        <v>4.2457384742514721E-3</v>
      </c>
      <c r="P303" s="98">
        <v>3.7584694783932716E-3</v>
      </c>
      <c r="Q303" s="98">
        <v>1.0689170868380194E-3</v>
      </c>
      <c r="R303" s="98">
        <v>0</v>
      </c>
      <c r="S303" s="98">
        <v>0</v>
      </c>
      <c r="T303" s="98">
        <v>2.0138159430391715E-3</v>
      </c>
      <c r="U303" s="98">
        <v>2.222454506465386E-2</v>
      </c>
      <c r="V303" s="98">
        <v>3.0951685460974283E-2</v>
      </c>
      <c r="W303" s="98">
        <v>2.0290355683756305E-2</v>
      </c>
      <c r="X303" s="98">
        <v>0</v>
      </c>
      <c r="Y303" s="98">
        <v>0</v>
      </c>
      <c r="DA303" s="63" t="s">
        <v>3303</v>
      </c>
    </row>
    <row r="304" spans="1:105" ht="12" customHeight="1" x14ac:dyDescent="0.25">
      <c r="A304" s="108" t="s">
        <v>52</v>
      </c>
      <c r="B304" s="98"/>
      <c r="C304" s="98">
        <v>7.1408332595359713E-4</v>
      </c>
      <c r="D304" s="98">
        <v>0</v>
      </c>
      <c r="E304" s="98">
        <v>0</v>
      </c>
      <c r="F304" s="98">
        <v>0</v>
      </c>
      <c r="G304" s="98">
        <v>1.987417021760792E-3</v>
      </c>
      <c r="H304" s="98">
        <v>2.585736407906643E-4</v>
      </c>
      <c r="I304" s="98">
        <v>1.2038867581914603E-3</v>
      </c>
      <c r="J304" s="98">
        <v>0</v>
      </c>
      <c r="K304" s="98">
        <v>0</v>
      </c>
      <c r="L304" s="98">
        <v>1.0618363443859817E-4</v>
      </c>
      <c r="M304" s="98">
        <v>6.7605955535185512E-4</v>
      </c>
      <c r="N304" s="98">
        <v>9.6069850461811721E-4</v>
      </c>
      <c r="O304" s="98">
        <v>1.8167439294767744E-3</v>
      </c>
      <c r="P304" s="98">
        <v>1.6389542331824512E-3</v>
      </c>
      <c r="Q304" s="98">
        <v>4.2583834651826124E-4</v>
      </c>
      <c r="R304" s="98">
        <v>0</v>
      </c>
      <c r="S304" s="98">
        <v>0</v>
      </c>
      <c r="T304" s="98">
        <v>7.0260943431000081E-4</v>
      </c>
      <c r="U304" s="98">
        <v>7.7114381711679532E-3</v>
      </c>
      <c r="V304" s="98">
        <v>1.1084792012079668E-2</v>
      </c>
      <c r="W304" s="98">
        <v>6.2747011162974436E-3</v>
      </c>
      <c r="X304" s="98">
        <v>0</v>
      </c>
      <c r="Y304" s="98">
        <v>0</v>
      </c>
      <c r="DA304" s="63" t="s">
        <v>3304</v>
      </c>
    </row>
    <row r="305" spans="1:105" ht="12" customHeight="1" x14ac:dyDescent="0.25">
      <c r="A305" s="121" t="s">
        <v>54</v>
      </c>
      <c r="B305" s="122"/>
      <c r="C305" s="122">
        <v>1.8826443336551583E-2</v>
      </c>
      <c r="D305" s="122">
        <v>0</v>
      </c>
      <c r="E305" s="122">
        <v>0</v>
      </c>
      <c r="F305" s="122">
        <v>0</v>
      </c>
      <c r="G305" s="122">
        <v>5.3144677755875454E-2</v>
      </c>
      <c r="H305" s="122">
        <v>1.6927007979961307E-3</v>
      </c>
      <c r="I305" s="122">
        <v>2.2808051381987739E-2</v>
      </c>
      <c r="J305" s="122">
        <v>2.3887536338071257E-3</v>
      </c>
      <c r="K305" s="122">
        <v>3.9525893804325654E-2</v>
      </c>
      <c r="L305" s="122">
        <v>3.528196701781075E-2</v>
      </c>
      <c r="M305" s="122">
        <v>8.4539007062704202E-2</v>
      </c>
      <c r="N305" s="122">
        <v>0.12958352803857973</v>
      </c>
      <c r="O305" s="122">
        <v>0.20797974827280635</v>
      </c>
      <c r="P305" s="122">
        <v>2.5885182447759236E-2</v>
      </c>
      <c r="Q305" s="122">
        <v>6.1491106639887426E-3</v>
      </c>
      <c r="R305" s="122">
        <v>0</v>
      </c>
      <c r="S305" s="122">
        <v>0</v>
      </c>
      <c r="T305" s="122">
        <v>9.8720551206184642E-3</v>
      </c>
      <c r="U305" s="122">
        <v>7.6347877263904282E-2</v>
      </c>
      <c r="V305" s="122">
        <v>9.365435213991477E-2</v>
      </c>
      <c r="W305" s="122">
        <v>5.3133115097945972E-2</v>
      </c>
      <c r="X305" s="122">
        <v>0</v>
      </c>
      <c r="Y305" s="122">
        <v>0</v>
      </c>
      <c r="DA305" s="130" t="s">
        <v>3305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3306</v>
      </c>
    </row>
    <row r="307" spans="1:105" ht="12" customHeight="1" x14ac:dyDescent="0.25">
      <c r="A307" s="109" t="s">
        <v>120</v>
      </c>
      <c r="B307" s="33"/>
      <c r="C307" s="33">
        <v>1.8826443336551583E-2</v>
      </c>
      <c r="D307" s="33">
        <v>0</v>
      </c>
      <c r="E307" s="33">
        <v>0</v>
      </c>
      <c r="F307" s="33">
        <v>0</v>
      </c>
      <c r="G307" s="33">
        <v>5.3144677755875454E-2</v>
      </c>
      <c r="H307" s="33">
        <v>1.6927007979961307E-3</v>
      </c>
      <c r="I307" s="33">
        <v>2.2808051381987739E-2</v>
      </c>
      <c r="J307" s="33">
        <v>2.3887536338071257E-3</v>
      </c>
      <c r="K307" s="33">
        <v>3.9525893804325654E-2</v>
      </c>
      <c r="L307" s="33">
        <v>3.528196701781075E-2</v>
      </c>
      <c r="M307" s="33">
        <v>8.4539007062704202E-2</v>
      </c>
      <c r="N307" s="33">
        <v>0.12958352803857973</v>
      </c>
      <c r="O307" s="33">
        <v>0.20797974827280635</v>
      </c>
      <c r="P307" s="33">
        <v>2.5885182447759236E-2</v>
      </c>
      <c r="Q307" s="33">
        <v>6.1491106639887426E-3</v>
      </c>
      <c r="R307" s="33">
        <v>0</v>
      </c>
      <c r="S307" s="33">
        <v>0</v>
      </c>
      <c r="T307" s="33">
        <v>9.8720551206184642E-3</v>
      </c>
      <c r="U307" s="33">
        <v>7.6347877263904282E-2</v>
      </c>
      <c r="V307" s="33">
        <v>9.365435213991477E-2</v>
      </c>
      <c r="W307" s="33">
        <v>5.3133115097945972E-2</v>
      </c>
      <c r="X307" s="33">
        <v>0</v>
      </c>
      <c r="Y307" s="33">
        <v>0</v>
      </c>
      <c r="DA307" s="60" t="s">
        <v>3307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1.4226670380545525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4.2207035609137584</v>
      </c>
      <c r="H309" s="117">
        <f t="shared" si="136"/>
        <v>0.10955082114433393</v>
      </c>
      <c r="I309" s="117">
        <f t="shared" si="136"/>
        <v>1.3925382869412555</v>
      </c>
      <c r="J309" s="117">
        <f t="shared" si="136"/>
        <v>0.15636864898219574</v>
      </c>
      <c r="K309" s="117">
        <f t="shared" si="136"/>
        <v>2.410285103573258</v>
      </c>
      <c r="L309" s="117">
        <f t="shared" si="136"/>
        <v>2.052528982224648</v>
      </c>
      <c r="M309" s="117">
        <f t="shared" si="136"/>
        <v>4.7187545693695565</v>
      </c>
      <c r="N309" s="117">
        <f t="shared" si="136"/>
        <v>7.6196493406625283</v>
      </c>
      <c r="O309" s="117">
        <f t="shared" si="136"/>
        <v>11.391056504109292</v>
      </c>
      <c r="P309" s="117">
        <f t="shared" si="136"/>
        <v>1.2615528309939719</v>
      </c>
      <c r="Q309" s="117">
        <f t="shared" si="136"/>
        <v>0.27981994767073237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0.33162037491708601</v>
      </c>
      <c r="U309" s="117">
        <f t="shared" si="137"/>
        <v>2.4365479831983472</v>
      </c>
      <c r="V309" s="117">
        <f t="shared" si="137"/>
        <v>3.0988075285310419</v>
      </c>
      <c r="W309" s="117">
        <f t="shared" ref="W309:Y309" si="138">W310+W313+W315+W324</f>
        <v>1.7633139834259504</v>
      </c>
      <c r="X309" s="117">
        <f t="shared" si="138"/>
        <v>0</v>
      </c>
      <c r="Y309" s="117">
        <f t="shared" si="138"/>
        <v>0</v>
      </c>
      <c r="DA309" s="129" t="s">
        <v>3458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1.3180565512380009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3.9191404263625196</v>
      </c>
      <c r="H310" s="122">
        <f t="shared" si="139"/>
        <v>0.10093452260238862</v>
      </c>
      <c r="I310" s="122">
        <f t="shared" si="139"/>
        <v>1.2806547040685539</v>
      </c>
      <c r="J310" s="122">
        <f t="shared" si="139"/>
        <v>0.14432063206302095</v>
      </c>
      <c r="K310" s="122">
        <f t="shared" si="139"/>
        <v>2.2160754202003443</v>
      </c>
      <c r="L310" s="122">
        <f t="shared" si="139"/>
        <v>1.9085655366888241</v>
      </c>
      <c r="M310" s="122">
        <f t="shared" si="139"/>
        <v>4.3458326281446666</v>
      </c>
      <c r="N310" s="122">
        <f t="shared" si="139"/>
        <v>7.040454505501418</v>
      </c>
      <c r="O310" s="122">
        <f t="shared" si="139"/>
        <v>10.428915587145836</v>
      </c>
      <c r="P310" s="122">
        <f t="shared" si="139"/>
        <v>1.1412959162322036</v>
      </c>
      <c r="Q310" s="122">
        <f t="shared" si="139"/>
        <v>0.25058655522901352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0.28731678138740013</v>
      </c>
      <c r="U310" s="122">
        <f t="shared" si="140"/>
        <v>2.0841781078227952</v>
      </c>
      <c r="V310" s="122">
        <f t="shared" si="140"/>
        <v>2.6654724361427058</v>
      </c>
      <c r="W310" s="122">
        <f t="shared" ref="W310:Y310" si="141">SUM(W311:W312)</f>
        <v>1.5166247633335306</v>
      </c>
      <c r="X310" s="122">
        <f t="shared" si="141"/>
        <v>0</v>
      </c>
      <c r="Y310" s="122">
        <f t="shared" si="141"/>
        <v>0</v>
      </c>
      <c r="DA310" s="130" t="s">
        <v>3459</v>
      </c>
    </row>
    <row r="311" spans="1:105" ht="12" customHeight="1" x14ac:dyDescent="0.25">
      <c r="A311" s="97" t="s">
        <v>211</v>
      </c>
      <c r="B311" s="98"/>
      <c r="C311" s="98">
        <v>1.2877341491212684</v>
      </c>
      <c r="D311" s="98">
        <v>0</v>
      </c>
      <c r="E311" s="98">
        <v>0</v>
      </c>
      <c r="F311" s="98">
        <v>0</v>
      </c>
      <c r="G311" s="98">
        <v>3.836742858815922</v>
      </c>
      <c r="H311" s="98">
        <v>9.8871049980738424E-2</v>
      </c>
      <c r="I311" s="98">
        <v>1.2550392956537224</v>
      </c>
      <c r="J311" s="98">
        <v>0.14147737551462319</v>
      </c>
      <c r="K311" s="98">
        <v>2.1732584033109852</v>
      </c>
      <c r="L311" s="98">
        <v>1.8719143815239452</v>
      </c>
      <c r="M311" s="98">
        <v>4.2635027370084968</v>
      </c>
      <c r="N311" s="98">
        <v>6.9078721101246376</v>
      </c>
      <c r="O311" s="98">
        <v>10.236831787541288</v>
      </c>
      <c r="P311" s="98">
        <v>1.1205997840288995</v>
      </c>
      <c r="Q311" s="98">
        <v>0.24608410476635095</v>
      </c>
      <c r="R311" s="98">
        <v>0</v>
      </c>
      <c r="S311" s="98">
        <v>0</v>
      </c>
      <c r="T311" s="98">
        <v>0.28228137586420743</v>
      </c>
      <c r="U311" s="98">
        <v>2.0475989743833596</v>
      </c>
      <c r="V311" s="98">
        <v>2.6187408881113976</v>
      </c>
      <c r="W311" s="98">
        <v>1.4900180745811267</v>
      </c>
      <c r="X311" s="98">
        <v>0</v>
      </c>
      <c r="Y311" s="98">
        <v>0</v>
      </c>
      <c r="DA311" s="63" t="s">
        <v>3460</v>
      </c>
    </row>
    <row r="312" spans="1:105" ht="12" customHeight="1" x14ac:dyDescent="0.25">
      <c r="A312" s="97" t="s">
        <v>53</v>
      </c>
      <c r="B312" s="98"/>
      <c r="C312" s="98">
        <v>3.0322402116732431E-2</v>
      </c>
      <c r="D312" s="98">
        <v>0</v>
      </c>
      <c r="E312" s="98">
        <v>0</v>
      </c>
      <c r="F312" s="98">
        <v>0</v>
      </c>
      <c r="G312" s="98">
        <v>8.2397567546597744E-2</v>
      </c>
      <c r="H312" s="98">
        <v>2.0634726216502025E-3</v>
      </c>
      <c r="I312" s="98">
        <v>2.5615408414831429E-2</v>
      </c>
      <c r="J312" s="98">
        <v>2.8432565483977497E-3</v>
      </c>
      <c r="K312" s="98">
        <v>4.2817016889358947E-2</v>
      </c>
      <c r="L312" s="98">
        <v>3.6651155164878962E-2</v>
      </c>
      <c r="M312" s="98">
        <v>8.2329891136169772E-2</v>
      </c>
      <c r="N312" s="98">
        <v>0.13258239537678002</v>
      </c>
      <c r="O312" s="98">
        <v>0.19208379960454858</v>
      </c>
      <c r="P312" s="98">
        <v>2.0696132203304126E-2</v>
      </c>
      <c r="Q312" s="98">
        <v>4.5024504626625696E-3</v>
      </c>
      <c r="R312" s="98">
        <v>0</v>
      </c>
      <c r="S312" s="98">
        <v>0</v>
      </c>
      <c r="T312" s="98">
        <v>5.0354055231926877E-3</v>
      </c>
      <c r="U312" s="98">
        <v>3.6579133439435536E-2</v>
      </c>
      <c r="V312" s="98">
        <v>4.6731548031308176E-2</v>
      </c>
      <c r="W312" s="98">
        <v>2.6606688752403816E-2</v>
      </c>
      <c r="X312" s="98">
        <v>0</v>
      </c>
      <c r="Y312" s="98">
        <v>0</v>
      </c>
      <c r="DA312" s="63" t="s">
        <v>3461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1.1127237928697612E-4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8.0858309832804209E-4</v>
      </c>
      <c r="H313" s="122">
        <f t="shared" si="142"/>
        <v>3.0741454167809544E-5</v>
      </c>
      <c r="I313" s="122">
        <f t="shared" si="142"/>
        <v>4.0953653580289956E-4</v>
      </c>
      <c r="J313" s="122">
        <f t="shared" si="142"/>
        <v>0</v>
      </c>
      <c r="K313" s="122">
        <f t="shared" si="142"/>
        <v>4.7714082377751758E-4</v>
      </c>
      <c r="L313" s="122">
        <f t="shared" si="142"/>
        <v>9.9985941225188028E-4</v>
      </c>
      <c r="M313" s="122">
        <f t="shared" si="142"/>
        <v>1.812630406574027E-3</v>
      </c>
      <c r="N313" s="122">
        <f t="shared" si="142"/>
        <v>4.1219693558116116E-3</v>
      </c>
      <c r="O313" s="122">
        <f t="shared" si="142"/>
        <v>3.3906060620690942E-3</v>
      </c>
      <c r="P313" s="122">
        <f t="shared" si="142"/>
        <v>8.3633255005175031E-4</v>
      </c>
      <c r="Q313" s="122">
        <f t="shared" si="142"/>
        <v>1.0424993740843877E-4</v>
      </c>
      <c r="R313" s="122">
        <f t="shared" si="142"/>
        <v>0</v>
      </c>
      <c r="S313" s="122">
        <f t="shared" si="142"/>
        <v>0</v>
      </c>
      <c r="T313" s="122">
        <f t="shared" si="142"/>
        <v>1.0885319111671249E-4</v>
      </c>
      <c r="U313" s="122">
        <f t="shared" si="142"/>
        <v>1.332484361272947E-3</v>
      </c>
      <c r="V313" s="122">
        <f t="shared" si="142"/>
        <v>3.2407678104295038E-3</v>
      </c>
      <c r="W313" s="122">
        <f t="shared" si="142"/>
        <v>4.3800754148967745E-4</v>
      </c>
      <c r="X313" s="122">
        <f t="shared" si="142"/>
        <v>0</v>
      </c>
      <c r="Y313" s="122">
        <f t="shared" si="142"/>
        <v>0</v>
      </c>
      <c r="DA313" s="130" t="s">
        <v>3462</v>
      </c>
    </row>
    <row r="314" spans="1:105" ht="12" customHeight="1" x14ac:dyDescent="0.25">
      <c r="A314" s="97" t="s">
        <v>53</v>
      </c>
      <c r="B314" s="98"/>
      <c r="C314" s="98">
        <v>1.1127237928697612E-4</v>
      </c>
      <c r="D314" s="98">
        <v>0</v>
      </c>
      <c r="E314" s="98">
        <v>0</v>
      </c>
      <c r="F314" s="98">
        <v>0</v>
      </c>
      <c r="G314" s="98">
        <v>8.0858309832804209E-4</v>
      </c>
      <c r="H314" s="98">
        <v>3.0741454167809544E-5</v>
      </c>
      <c r="I314" s="98">
        <v>4.0953653580289956E-4</v>
      </c>
      <c r="J314" s="98">
        <v>0</v>
      </c>
      <c r="K314" s="98">
        <v>4.7714082377751758E-4</v>
      </c>
      <c r="L314" s="98">
        <v>9.9985941225188028E-4</v>
      </c>
      <c r="M314" s="98">
        <v>1.812630406574027E-3</v>
      </c>
      <c r="N314" s="98">
        <v>4.1219693558116116E-3</v>
      </c>
      <c r="O314" s="98">
        <v>3.3906060620690942E-3</v>
      </c>
      <c r="P314" s="98">
        <v>8.3633255005175031E-4</v>
      </c>
      <c r="Q314" s="98">
        <v>1.0424993740843877E-4</v>
      </c>
      <c r="R314" s="98">
        <v>0</v>
      </c>
      <c r="S314" s="98">
        <v>0</v>
      </c>
      <c r="T314" s="98">
        <v>1.0885319111671249E-4</v>
      </c>
      <c r="U314" s="98">
        <v>1.332484361272947E-3</v>
      </c>
      <c r="V314" s="98">
        <v>3.2407678104295038E-3</v>
      </c>
      <c r="W314" s="98">
        <v>4.3800754148967745E-4</v>
      </c>
      <c r="X314" s="98">
        <v>0</v>
      </c>
      <c r="Y314" s="98">
        <v>0</v>
      </c>
      <c r="DA314" s="63" t="s">
        <v>3463</v>
      </c>
    </row>
    <row r="315" spans="1:105" ht="12" customHeight="1" x14ac:dyDescent="0.25">
      <c r="A315" s="121" t="s">
        <v>55</v>
      </c>
      <c r="B315" s="122"/>
      <c r="C315" s="122">
        <v>8.9799925821399548E-2</v>
      </c>
      <c r="D315" s="122">
        <v>0</v>
      </c>
      <c r="E315" s="122">
        <v>0</v>
      </c>
      <c r="F315" s="122">
        <v>0</v>
      </c>
      <c r="G315" s="122">
        <v>0.25899088059241815</v>
      </c>
      <c r="H315" s="122">
        <v>7.2530283668050428E-3</v>
      </c>
      <c r="I315" s="122">
        <v>9.3486469250402632E-2</v>
      </c>
      <c r="J315" s="122">
        <v>1.0160463794796628E-2</v>
      </c>
      <c r="K315" s="122">
        <v>0.16243366246578689</v>
      </c>
      <c r="L315" s="122">
        <v>0.11496086523175203</v>
      </c>
      <c r="M315" s="122">
        <v>0.30379136361608483</v>
      </c>
      <c r="N315" s="122">
        <v>0.47142283837723314</v>
      </c>
      <c r="O315" s="122">
        <v>0.79136015582597363</v>
      </c>
      <c r="P315" s="122">
        <v>9.8417108727515898E-2</v>
      </c>
      <c r="Q315" s="122">
        <v>2.4087417121568006E-2</v>
      </c>
      <c r="R315" s="122">
        <v>0</v>
      </c>
      <c r="S315" s="122">
        <v>0</v>
      </c>
      <c r="T315" s="122">
        <v>3.568953739737607E-2</v>
      </c>
      <c r="U315" s="122">
        <v>0.2841232395398659</v>
      </c>
      <c r="V315" s="122">
        <v>0.34685045807489789</v>
      </c>
      <c r="W315" s="122">
        <v>0.19853079495754469</v>
      </c>
      <c r="X315" s="122">
        <v>0</v>
      </c>
      <c r="Y315" s="122">
        <v>0</v>
      </c>
      <c r="DA315" s="130" t="s">
        <v>3464</v>
      </c>
    </row>
    <row r="316" spans="1:105" ht="12" customHeight="1" x14ac:dyDescent="0.25">
      <c r="A316" s="97" t="s">
        <v>138</v>
      </c>
      <c r="B316" s="98"/>
      <c r="C316" s="98">
        <v>6.3681275136028337E-2</v>
      </c>
      <c r="D316" s="98">
        <v>0</v>
      </c>
      <c r="E316" s="98">
        <v>0</v>
      </c>
      <c r="F316" s="98">
        <v>0</v>
      </c>
      <c r="G316" s="98">
        <v>0.2108120991001308</v>
      </c>
      <c r="H316" s="98">
        <v>8.010415860164764E-4</v>
      </c>
      <c r="I316" s="98">
        <v>8.5882109550777394E-2</v>
      </c>
      <c r="J316" s="98">
        <v>1.0160463794796628E-2</v>
      </c>
      <c r="K316" s="98">
        <v>0.16243366246578689</v>
      </c>
      <c r="L316" s="98">
        <v>0.1131714531132209</v>
      </c>
      <c r="M316" s="98">
        <v>0.28898930900146746</v>
      </c>
      <c r="N316" s="98">
        <v>0.45248919826705153</v>
      </c>
      <c r="O316" s="98">
        <v>0.75526218402668055</v>
      </c>
      <c r="P316" s="98">
        <v>7.3135842038580465E-2</v>
      </c>
      <c r="Q316" s="98">
        <v>1.7432893142207247E-2</v>
      </c>
      <c r="R316" s="98">
        <v>0</v>
      </c>
      <c r="S316" s="98">
        <v>0</v>
      </c>
      <c r="T316" s="98">
        <v>1.5243502975293255E-2</v>
      </c>
      <c r="U316" s="98">
        <v>6.5078152304308051E-2</v>
      </c>
      <c r="V316" s="98">
        <v>6.2279657140247205E-2</v>
      </c>
      <c r="W316" s="98">
        <v>3.6737870857515294E-2</v>
      </c>
      <c r="X316" s="98">
        <v>0</v>
      </c>
      <c r="Y316" s="98">
        <v>0</v>
      </c>
      <c r="DA316" s="63" t="s">
        <v>3465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1.0904849161235146E-3</v>
      </c>
      <c r="H317" s="98">
        <v>0</v>
      </c>
      <c r="I317" s="98">
        <v>3.2392095512362657E-4</v>
      </c>
      <c r="J317" s="98">
        <v>0</v>
      </c>
      <c r="K317" s="98">
        <v>0</v>
      </c>
      <c r="L317" s="98">
        <v>0</v>
      </c>
      <c r="M317" s="98">
        <v>3.2125142548494615E-4</v>
      </c>
      <c r="N317" s="98">
        <v>8.6483920795756486E-4</v>
      </c>
      <c r="O317" s="98">
        <v>1.0673471844411979E-3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2.0178481093659296E-4</v>
      </c>
      <c r="W317" s="98">
        <v>0</v>
      </c>
      <c r="X317" s="98">
        <v>0</v>
      </c>
      <c r="Y317" s="98">
        <v>0</v>
      </c>
      <c r="DA317" s="63" t="s">
        <v>3466</v>
      </c>
    </row>
    <row r="318" spans="1:105" ht="12" customHeight="1" x14ac:dyDescent="0.25">
      <c r="A318" s="100" t="s">
        <v>211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6.5592670139875476E-4</v>
      </c>
      <c r="H318" s="101">
        <v>0</v>
      </c>
      <c r="I318" s="101">
        <v>1.993239503808242E-4</v>
      </c>
      <c r="J318" s="101">
        <v>0</v>
      </c>
      <c r="K318" s="101">
        <v>0</v>
      </c>
      <c r="L318" s="101">
        <v>0</v>
      </c>
      <c r="M318" s="101">
        <v>1.8939647706982582E-4</v>
      </c>
      <c r="N318" s="101">
        <v>5.0638470933017773E-4</v>
      </c>
      <c r="O318" s="101">
        <v>6.5820349931032562E-4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1.3881597349203935E-4</v>
      </c>
      <c r="W318" s="101">
        <v>0</v>
      </c>
      <c r="X318" s="101">
        <v>0</v>
      </c>
      <c r="Y318" s="101">
        <v>0</v>
      </c>
      <c r="DA318" s="131" t="s">
        <v>3467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4.3455821472475982E-4</v>
      </c>
      <c r="H319" s="104">
        <v>0</v>
      </c>
      <c r="I319" s="104">
        <v>1.245970047428024E-4</v>
      </c>
      <c r="J319" s="104">
        <v>0</v>
      </c>
      <c r="K319" s="104">
        <v>0</v>
      </c>
      <c r="L319" s="104">
        <v>0</v>
      </c>
      <c r="M319" s="104">
        <v>1.3185494841512035E-4</v>
      </c>
      <c r="N319" s="104">
        <v>3.5845449862738718E-4</v>
      </c>
      <c r="O319" s="104">
        <v>4.0914368513087233E-4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6.2968837444553615E-5</v>
      </c>
      <c r="W319" s="104">
        <v>0</v>
      </c>
      <c r="X319" s="104">
        <v>0</v>
      </c>
      <c r="Y319" s="104">
        <v>0</v>
      </c>
      <c r="DA319" s="132" t="s">
        <v>3468</v>
      </c>
    </row>
    <row r="320" spans="1:105" ht="12" customHeight="1" x14ac:dyDescent="0.25">
      <c r="A320" s="106" t="s">
        <v>122</v>
      </c>
      <c r="B320" s="101"/>
      <c r="C320" s="101">
        <v>2.3750049559778746E-2</v>
      </c>
      <c r="D320" s="101">
        <v>0</v>
      </c>
      <c r="E320" s="101">
        <v>0</v>
      </c>
      <c r="F320" s="101">
        <v>0</v>
      </c>
      <c r="G320" s="101">
        <v>4.2103282833921681E-2</v>
      </c>
      <c r="H320" s="101">
        <v>5.7656051742023071E-3</v>
      </c>
      <c r="I320" s="101">
        <v>4.1499313719666892E-3</v>
      </c>
      <c r="J320" s="101">
        <v>0</v>
      </c>
      <c r="K320" s="101">
        <v>0</v>
      </c>
      <c r="L320" s="101">
        <v>1.5243039363473558E-3</v>
      </c>
      <c r="M320" s="101">
        <v>1.2833837038883545E-2</v>
      </c>
      <c r="N320" s="101">
        <v>1.575096697105445E-2</v>
      </c>
      <c r="O320" s="101">
        <v>3.0291678881421404E-2</v>
      </c>
      <c r="P320" s="101">
        <v>2.0981261163996574E-2</v>
      </c>
      <c r="Q320" s="101">
        <v>5.4515114864986895E-3</v>
      </c>
      <c r="R320" s="101">
        <v>0</v>
      </c>
      <c r="S320" s="101">
        <v>0</v>
      </c>
      <c r="T320" s="101">
        <v>1.8203165538106258E-2</v>
      </c>
      <c r="U320" s="101">
        <v>0.19405921311808425</v>
      </c>
      <c r="V320" s="101">
        <v>0.24884874358757922</v>
      </c>
      <c r="W320" s="101">
        <v>0.13927341043978334</v>
      </c>
      <c r="X320" s="101">
        <v>0</v>
      </c>
      <c r="Y320" s="101">
        <v>0</v>
      </c>
      <c r="DA320" s="131" t="s">
        <v>3469</v>
      </c>
    </row>
    <row r="321" spans="1:105" ht="12" customHeight="1" x14ac:dyDescent="0.25">
      <c r="A321" s="107" t="s">
        <v>121</v>
      </c>
      <c r="B321" s="104"/>
      <c r="C321" s="104">
        <v>2.368601125592461E-3</v>
      </c>
      <c r="D321" s="104">
        <v>0</v>
      </c>
      <c r="E321" s="104">
        <v>0</v>
      </c>
      <c r="F321" s="104">
        <v>0</v>
      </c>
      <c r="G321" s="104">
        <v>4.9850137422421583E-3</v>
      </c>
      <c r="H321" s="104">
        <v>6.8638160658625975E-4</v>
      </c>
      <c r="I321" s="104">
        <v>3.1305073725349224E-3</v>
      </c>
      <c r="J321" s="104">
        <v>0</v>
      </c>
      <c r="K321" s="104">
        <v>0</v>
      </c>
      <c r="L321" s="104">
        <v>2.6510818218378754E-4</v>
      </c>
      <c r="M321" s="104">
        <v>1.6469661502488818E-3</v>
      </c>
      <c r="N321" s="104">
        <v>2.317833931169618E-3</v>
      </c>
      <c r="O321" s="104">
        <v>4.7389457334304714E-3</v>
      </c>
      <c r="P321" s="104">
        <v>4.3000055249388484E-3</v>
      </c>
      <c r="Q321" s="104">
        <v>1.2030124928620665E-3</v>
      </c>
      <c r="R321" s="104">
        <v>0</v>
      </c>
      <c r="S321" s="104">
        <v>0</v>
      </c>
      <c r="T321" s="104">
        <v>2.2428688839765554E-3</v>
      </c>
      <c r="U321" s="104">
        <v>2.498587411747363E-2</v>
      </c>
      <c r="V321" s="104">
        <v>3.5520272536134871E-2</v>
      </c>
      <c r="W321" s="104">
        <v>2.2519513660246078E-2</v>
      </c>
      <c r="X321" s="104">
        <v>0</v>
      </c>
      <c r="Y321" s="104">
        <v>0</v>
      </c>
      <c r="DA321" s="132" t="s">
        <v>3470</v>
      </c>
    </row>
    <row r="322" spans="1:105" ht="12" customHeight="1" x14ac:dyDescent="0.25">
      <c r="A322" s="108" t="s">
        <v>53</v>
      </c>
      <c r="B322" s="98"/>
      <c r="C322" s="98">
        <v>1.6545177996388639E-3</v>
      </c>
      <c r="D322" s="98">
        <v>0</v>
      </c>
      <c r="E322" s="98">
        <v>0</v>
      </c>
      <c r="F322" s="98">
        <v>0</v>
      </c>
      <c r="G322" s="98">
        <v>2.9975967204813659E-3</v>
      </c>
      <c r="H322" s="98">
        <v>4.2780796579559551E-4</v>
      </c>
      <c r="I322" s="98">
        <v>1.9266206143434624E-3</v>
      </c>
      <c r="J322" s="98">
        <v>0</v>
      </c>
      <c r="K322" s="98">
        <v>0</v>
      </c>
      <c r="L322" s="98">
        <v>1.5892454774518936E-4</v>
      </c>
      <c r="M322" s="98">
        <v>9.7090659489702672E-4</v>
      </c>
      <c r="N322" s="98">
        <v>1.3571354265515007E-3</v>
      </c>
      <c r="O322" s="98">
        <v>2.9222018039536967E-3</v>
      </c>
      <c r="P322" s="98">
        <v>2.661051291756397E-3</v>
      </c>
      <c r="Q322" s="98">
        <v>7.771741463438054E-4</v>
      </c>
      <c r="R322" s="98">
        <v>0</v>
      </c>
      <c r="S322" s="98">
        <v>0</v>
      </c>
      <c r="T322" s="98">
        <v>1.5402594496665546E-3</v>
      </c>
      <c r="U322" s="98">
        <v>1.7274435946305677E-2</v>
      </c>
      <c r="V322" s="98">
        <v>2.4435480524055204E-2</v>
      </c>
      <c r="W322" s="98">
        <v>1.6244812543948633E-2</v>
      </c>
      <c r="X322" s="98">
        <v>0</v>
      </c>
      <c r="Y322" s="98">
        <v>0</v>
      </c>
      <c r="DA322" s="63" t="s">
        <v>3471</v>
      </c>
    </row>
    <row r="323" spans="1:105" ht="12" customHeight="1" x14ac:dyDescent="0.25">
      <c r="A323" s="108" t="s">
        <v>52</v>
      </c>
      <c r="B323" s="98"/>
      <c r="C323" s="98">
        <v>7.1408332595359713E-4</v>
      </c>
      <c r="D323" s="98">
        <v>0</v>
      </c>
      <c r="E323" s="98">
        <v>0</v>
      </c>
      <c r="F323" s="98">
        <v>0</v>
      </c>
      <c r="G323" s="98">
        <v>1.987417021760792E-3</v>
      </c>
      <c r="H323" s="98">
        <v>2.585736407906643E-4</v>
      </c>
      <c r="I323" s="98">
        <v>1.2038867581914603E-3</v>
      </c>
      <c r="J323" s="98">
        <v>0</v>
      </c>
      <c r="K323" s="98">
        <v>0</v>
      </c>
      <c r="L323" s="98">
        <v>1.0618363443859817E-4</v>
      </c>
      <c r="M323" s="98">
        <v>6.7605955535185512E-4</v>
      </c>
      <c r="N323" s="98">
        <v>9.6069850461811721E-4</v>
      </c>
      <c r="O323" s="98">
        <v>1.8167439294767744E-3</v>
      </c>
      <c r="P323" s="98">
        <v>1.6389542331824512E-3</v>
      </c>
      <c r="Q323" s="98">
        <v>4.2583834651826124E-4</v>
      </c>
      <c r="R323" s="98">
        <v>0</v>
      </c>
      <c r="S323" s="98">
        <v>0</v>
      </c>
      <c r="T323" s="98">
        <v>7.0260943431000081E-4</v>
      </c>
      <c r="U323" s="98">
        <v>7.7114381711679532E-3</v>
      </c>
      <c r="V323" s="98">
        <v>1.1084792012079668E-2</v>
      </c>
      <c r="W323" s="98">
        <v>6.2747011162974436E-3</v>
      </c>
      <c r="X323" s="98">
        <v>0</v>
      </c>
      <c r="Y323" s="98">
        <v>0</v>
      </c>
      <c r="DA323" s="63" t="s">
        <v>3472</v>
      </c>
    </row>
    <row r="324" spans="1:105" ht="12" customHeight="1" x14ac:dyDescent="0.25">
      <c r="A324" s="121" t="s">
        <v>54</v>
      </c>
      <c r="B324" s="122"/>
      <c r="C324" s="122">
        <v>1.4699288615865199E-2</v>
      </c>
      <c r="D324" s="122">
        <v>0</v>
      </c>
      <c r="E324" s="122">
        <v>0</v>
      </c>
      <c r="F324" s="122">
        <v>0</v>
      </c>
      <c r="G324" s="122">
        <v>4.1763670860492687E-2</v>
      </c>
      <c r="H324" s="122">
        <v>1.3325287209724531E-3</v>
      </c>
      <c r="I324" s="122">
        <v>1.798757708649586E-2</v>
      </c>
      <c r="J324" s="122">
        <v>1.8875531243781652E-3</v>
      </c>
      <c r="K324" s="122">
        <v>3.1298880083349551E-2</v>
      </c>
      <c r="L324" s="122">
        <v>2.8002720891820012E-2</v>
      </c>
      <c r="M324" s="122">
        <v>6.7317947202230499E-2</v>
      </c>
      <c r="N324" s="122">
        <v>0.10365002742806617</v>
      </c>
      <c r="O324" s="122">
        <v>0.1673901550754123</v>
      </c>
      <c r="P324" s="122">
        <v>2.1003473484200723E-2</v>
      </c>
      <c r="Q324" s="122">
        <v>5.0417253827423989E-3</v>
      </c>
      <c r="R324" s="122">
        <v>0</v>
      </c>
      <c r="S324" s="122">
        <v>0</v>
      </c>
      <c r="T324" s="122">
        <v>8.505202941193139E-3</v>
      </c>
      <c r="U324" s="122">
        <v>6.6914151474413236E-2</v>
      </c>
      <c r="V324" s="122">
        <v>8.324386650300887E-2</v>
      </c>
      <c r="W324" s="122">
        <v>4.7720417593385335E-2</v>
      </c>
      <c r="X324" s="122">
        <v>0</v>
      </c>
      <c r="Y324" s="122">
        <v>0</v>
      </c>
      <c r="DA324" s="130" t="s">
        <v>3473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3474</v>
      </c>
    </row>
    <row r="326" spans="1:105" ht="12" customHeight="1" x14ac:dyDescent="0.25">
      <c r="A326" s="109" t="s">
        <v>120</v>
      </c>
      <c r="B326" s="33"/>
      <c r="C326" s="33">
        <v>1.4699288615865199E-2</v>
      </c>
      <c r="D326" s="33">
        <v>0</v>
      </c>
      <c r="E326" s="33">
        <v>0</v>
      </c>
      <c r="F326" s="33">
        <v>0</v>
      </c>
      <c r="G326" s="33">
        <v>4.1763670860492687E-2</v>
      </c>
      <c r="H326" s="33">
        <v>1.3325287209724531E-3</v>
      </c>
      <c r="I326" s="33">
        <v>1.798757708649586E-2</v>
      </c>
      <c r="J326" s="33">
        <v>1.8875531243781652E-3</v>
      </c>
      <c r="K326" s="33">
        <v>3.1298880083349551E-2</v>
      </c>
      <c r="L326" s="33">
        <v>2.8002720891820012E-2</v>
      </c>
      <c r="M326" s="33">
        <v>6.7317947202230499E-2</v>
      </c>
      <c r="N326" s="33">
        <v>0.10365002742806617</v>
      </c>
      <c r="O326" s="33">
        <v>0.1673901550754123</v>
      </c>
      <c r="P326" s="33">
        <v>2.1003473484200723E-2</v>
      </c>
      <c r="Q326" s="33">
        <v>5.0417253827423989E-3</v>
      </c>
      <c r="R326" s="33">
        <v>0</v>
      </c>
      <c r="S326" s="33">
        <v>0</v>
      </c>
      <c r="T326" s="33">
        <v>8.505202941193139E-3</v>
      </c>
      <c r="U326" s="33">
        <v>6.6914151474413236E-2</v>
      </c>
      <c r="V326" s="33">
        <v>8.324386650300887E-2</v>
      </c>
      <c r="W326" s="33">
        <v>4.7720417593385335E-2</v>
      </c>
      <c r="X326" s="33">
        <v>0</v>
      </c>
      <c r="Y326" s="33">
        <v>0</v>
      </c>
      <c r="DA326" s="60" t="s">
        <v>3475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0.49113098228186286</v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>
        <f t="shared" si="143"/>
        <v>0.50784247669034188</v>
      </c>
      <c r="H328" s="119">
        <f t="shared" si="143"/>
        <v>0.51778508943664792</v>
      </c>
      <c r="I328" s="119">
        <f t="shared" si="143"/>
        <v>0.51773740621437625</v>
      </c>
      <c r="J328" s="119">
        <f t="shared" si="143"/>
        <v>0.52225445276265137</v>
      </c>
      <c r="K328" s="119">
        <f t="shared" si="143"/>
        <v>0.52863160985028734</v>
      </c>
      <c r="L328" s="119">
        <f t="shared" si="143"/>
        <v>0.5356546401636193</v>
      </c>
      <c r="M328" s="119">
        <f t="shared" si="143"/>
        <v>0.54847288077234002</v>
      </c>
      <c r="N328" s="119">
        <f t="shared" si="143"/>
        <v>0.5679053252522348</v>
      </c>
      <c r="O328" s="119">
        <f t="shared" si="143"/>
        <v>0.595450836920139</v>
      </c>
      <c r="P328" s="119">
        <f t="shared" si="143"/>
        <v>0.628866648154635</v>
      </c>
      <c r="Q328" s="119">
        <f t="shared" si="143"/>
        <v>0.65461407682875949</v>
      </c>
      <c r="R328" s="119" t="str">
        <f t="shared" ref="R328:V328" si="144">IF(R309=0,"",R309/R290)</f>
        <v/>
      </c>
      <c r="S328" s="119" t="str">
        <f t="shared" si="144"/>
        <v/>
      </c>
      <c r="T328" s="119">
        <f t="shared" si="144"/>
        <v>0.67685536132809687</v>
      </c>
      <c r="U328" s="119">
        <f t="shared" si="144"/>
        <v>0.68068261338357539</v>
      </c>
      <c r="V328" s="119">
        <f t="shared" si="144"/>
        <v>0.68300641961161157</v>
      </c>
      <c r="W328" s="119">
        <f t="shared" ref="W328:Y328" si="145">IF(W309=0,"",W309/W290)</f>
        <v>0.68519146787322449</v>
      </c>
      <c r="X328" s="119" t="str">
        <f t="shared" si="145"/>
        <v/>
      </c>
      <c r="Y328" s="119" t="str">
        <f t="shared" si="145"/>
        <v/>
      </c>
      <c r="DA328" s="129" t="s">
        <v>3626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0.48577409295458007</v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>
        <f t="shared" si="146"/>
        <v>0.5036315510052648</v>
      </c>
      <c r="H329" s="124">
        <f t="shared" si="146"/>
        <v>0.50844505325091649</v>
      </c>
      <c r="I329" s="124">
        <f t="shared" si="146"/>
        <v>0.51352037833472375</v>
      </c>
      <c r="J329" s="124">
        <f t="shared" si="146"/>
        <v>0.51908428985415433</v>
      </c>
      <c r="K329" s="124">
        <f t="shared" si="146"/>
        <v>0.5252686217575675</v>
      </c>
      <c r="L329" s="124">
        <f t="shared" si="146"/>
        <v>0.53220236820186406</v>
      </c>
      <c r="M329" s="124">
        <f t="shared" si="146"/>
        <v>0.54473201923865611</v>
      </c>
      <c r="N329" s="124">
        <f t="shared" si="146"/>
        <v>0.56440261034419537</v>
      </c>
      <c r="O329" s="124">
        <f t="shared" si="146"/>
        <v>0.59184034276748632</v>
      </c>
      <c r="P329" s="124">
        <f t="shared" si="146"/>
        <v>0.62347732059699656</v>
      </c>
      <c r="Q329" s="124">
        <f t="shared" si="146"/>
        <v>0.64873069153624074</v>
      </c>
      <c r="R329" s="124" t="str">
        <f t="shared" ref="R329:V329" si="147">IF(R310=0,"",R310/R291)</f>
        <v/>
      </c>
      <c r="S329" s="124" t="str">
        <f t="shared" si="147"/>
        <v/>
      </c>
      <c r="T329" s="124">
        <f t="shared" si="147"/>
        <v>0.66429596658647805</v>
      </c>
      <c r="U329" s="124">
        <f t="shared" si="147"/>
        <v>0.66474257390779345</v>
      </c>
      <c r="V329" s="124">
        <f t="shared" si="147"/>
        <v>0.66600440543759276</v>
      </c>
      <c r="W329" s="124">
        <f t="shared" ref="W329:Y329" si="148">IF(W310=0,"",W310/W291)</f>
        <v>0.66775871587641644</v>
      </c>
      <c r="X329" s="124" t="str">
        <f t="shared" si="148"/>
        <v/>
      </c>
      <c r="Y329" s="124" t="str">
        <f t="shared" si="148"/>
        <v/>
      </c>
      <c r="DA329" s="130" t="s">
        <v>3627</v>
      </c>
    </row>
    <row r="330" spans="1:105" ht="12" customHeight="1" x14ac:dyDescent="0.25">
      <c r="A330" s="97" t="s">
        <v>211</v>
      </c>
      <c r="B330" s="111"/>
      <c r="C330" s="111">
        <f t="shared" ref="C330:Q330" si="149">IF(C311=0,"",C311/C292)</f>
        <v>0.47996245423871275</v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>
        <f t="shared" si="149"/>
        <v>0.49831948170449691</v>
      </c>
      <c r="H330" s="111">
        <f t="shared" si="149"/>
        <v>0.50328192434031027</v>
      </c>
      <c r="I330" s="111">
        <f t="shared" si="149"/>
        <v>0.50847172649324557</v>
      </c>
      <c r="J330" s="111">
        <f t="shared" si="149"/>
        <v>0.51411540837430747</v>
      </c>
      <c r="K330" s="111">
        <f t="shared" si="149"/>
        <v>0.52040128564234345</v>
      </c>
      <c r="L330" s="111">
        <f t="shared" si="149"/>
        <v>0.52737203817425915</v>
      </c>
      <c r="M330" s="111">
        <f t="shared" si="149"/>
        <v>0.53998479622583762</v>
      </c>
      <c r="N330" s="111">
        <f t="shared" si="149"/>
        <v>0.55972310362994948</v>
      </c>
      <c r="O330" s="111">
        <f t="shared" si="149"/>
        <v>0.58734206413889944</v>
      </c>
      <c r="P330" s="111">
        <f t="shared" si="149"/>
        <v>0.6191716494305971</v>
      </c>
      <c r="Q330" s="111">
        <f t="shared" si="149"/>
        <v>0.64458795065924868</v>
      </c>
      <c r="R330" s="111" t="str">
        <f t="shared" ref="R330:V330" si="150">IF(R311=0,"",R311/R292)</f>
        <v/>
      </c>
      <c r="S330" s="111" t="str">
        <f t="shared" si="150"/>
        <v/>
      </c>
      <c r="T330" s="111">
        <f t="shared" si="150"/>
        <v>0.66034159533399539</v>
      </c>
      <c r="U330" s="111">
        <f t="shared" si="150"/>
        <v>0.66078501759449915</v>
      </c>
      <c r="V330" s="111">
        <f t="shared" si="150"/>
        <v>0.66205842711677099</v>
      </c>
      <c r="W330" s="111">
        <f t="shared" ref="W330:Y330" si="151">IF(W311=0,"",W311/W292)</f>
        <v>0.66382046366460401</v>
      </c>
      <c r="X330" s="111" t="str">
        <f t="shared" si="151"/>
        <v/>
      </c>
      <c r="Y330" s="111" t="str">
        <f t="shared" si="151"/>
        <v/>
      </c>
      <c r="DA330" s="63" t="s">
        <v>3628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 t="str">
        <f t="shared" ref="R331:V331" si="153">IF(R312=0,"",R312/R293)</f>
        <v/>
      </c>
      <c r="S331" s="111" t="str">
        <f t="shared" si="153"/>
        <v/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 t="str">
        <f t="shared" si="154"/>
        <v/>
      </c>
      <c r="Y331" s="111" t="str">
        <f t="shared" si="154"/>
        <v/>
      </c>
      <c r="DA331" s="63" t="s">
        <v>3629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2.5196060960540163</v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>
        <f t="shared" si="155"/>
        <v>2.9815436044992669</v>
      </c>
      <c r="H332" s="124">
        <f t="shared" si="155"/>
        <v>3.1006020206745131</v>
      </c>
      <c r="I332" s="124">
        <f t="shared" si="155"/>
        <v>3.2212915626098479</v>
      </c>
      <c r="J332" s="124" t="str">
        <f t="shared" si="155"/>
        <v/>
      </c>
      <c r="K332" s="124">
        <f t="shared" si="155"/>
        <v>3.4699576428175161</v>
      </c>
      <c r="L332" s="124">
        <f t="shared" si="155"/>
        <v>3.5985004578526185</v>
      </c>
      <c r="M332" s="124">
        <f t="shared" si="155"/>
        <v>3.745801049011789</v>
      </c>
      <c r="N332" s="124">
        <f t="shared" si="155"/>
        <v>3.9165880522410776</v>
      </c>
      <c r="O332" s="124">
        <f t="shared" si="155"/>
        <v>4.1105568004186619</v>
      </c>
      <c r="P332" s="124">
        <f t="shared" si="155"/>
        <v>4.308830254356768</v>
      </c>
      <c r="Q332" s="124">
        <f t="shared" si="155"/>
        <v>4.4610020902864758</v>
      </c>
      <c r="R332" s="124" t="str">
        <f t="shared" ref="R332:V332" si="156">IF(R313=0,"",R313/R294)</f>
        <v/>
      </c>
      <c r="S332" s="124" t="str">
        <f t="shared" si="156"/>
        <v/>
      </c>
      <c r="T332" s="124">
        <f t="shared" si="156"/>
        <v>4.5017086423404846</v>
      </c>
      <c r="U332" s="124">
        <f t="shared" si="156"/>
        <v>4.5062315925687084</v>
      </c>
      <c r="V332" s="124">
        <f t="shared" si="156"/>
        <v>4.5191560878574197</v>
      </c>
      <c r="W332" s="124">
        <f t="shared" ref="W332:Y332" si="157">IF(W313=0,"",W313/W294)</f>
        <v>4.5615767876266009</v>
      </c>
      <c r="X332" s="124" t="str">
        <f t="shared" si="157"/>
        <v/>
      </c>
      <c r="Y332" s="124" t="str">
        <f t="shared" si="157"/>
        <v/>
      </c>
      <c r="DA332" s="130" t="s">
        <v>3630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2.5196060960540163</v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>
        <f t="shared" si="158"/>
        <v>2.9815436044992669</v>
      </c>
      <c r="H333" s="111">
        <f t="shared" si="158"/>
        <v>3.1006020206745131</v>
      </c>
      <c r="I333" s="111">
        <f t="shared" si="158"/>
        <v>3.2212915626098479</v>
      </c>
      <c r="J333" s="111" t="str">
        <f t="shared" si="158"/>
        <v/>
      </c>
      <c r="K333" s="111">
        <f t="shared" si="158"/>
        <v>3.4699576428175161</v>
      </c>
      <c r="L333" s="111">
        <f t="shared" si="158"/>
        <v>3.5985004578526185</v>
      </c>
      <c r="M333" s="111">
        <f t="shared" si="158"/>
        <v>3.745801049011789</v>
      </c>
      <c r="N333" s="111">
        <f t="shared" si="158"/>
        <v>3.9165880522410776</v>
      </c>
      <c r="O333" s="111">
        <f t="shared" si="158"/>
        <v>4.1105568004186619</v>
      </c>
      <c r="P333" s="111">
        <f t="shared" si="158"/>
        <v>4.308830254356768</v>
      </c>
      <c r="Q333" s="111">
        <f t="shared" si="158"/>
        <v>4.4610020902864758</v>
      </c>
      <c r="R333" s="111" t="str">
        <f t="shared" ref="R333:V333" si="159">IF(R314=0,"",R314/R295)</f>
        <v/>
      </c>
      <c r="S333" s="111" t="str">
        <f t="shared" si="159"/>
        <v/>
      </c>
      <c r="T333" s="111">
        <f t="shared" si="159"/>
        <v>4.5017086423404846</v>
      </c>
      <c r="U333" s="111">
        <f t="shared" si="159"/>
        <v>4.5062315925687084</v>
      </c>
      <c r="V333" s="111">
        <f t="shared" si="159"/>
        <v>4.5191560878574197</v>
      </c>
      <c r="W333" s="111">
        <f t="shared" ref="W333:Y333" si="160">IF(W314=0,"",W314/W295)</f>
        <v>4.5615767876266009</v>
      </c>
      <c r="X333" s="111" t="str">
        <f t="shared" si="160"/>
        <v/>
      </c>
      <c r="Y333" s="111" t="str">
        <f t="shared" si="160"/>
        <v/>
      </c>
      <c r="DA333" s="63" t="s">
        <v>3631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0.54578412995463021</v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>
        <f t="shared" si="161"/>
        <v>0.54424517352924273</v>
      </c>
      <c r="H334" s="124">
        <f t="shared" si="161"/>
        <v>0.63863110610229767</v>
      </c>
      <c r="I334" s="124">
        <f t="shared" si="161"/>
        <v>0.54084388078318346</v>
      </c>
      <c r="J334" s="124">
        <f t="shared" si="161"/>
        <v>0.53496358659818755</v>
      </c>
      <c r="K334" s="124">
        <f t="shared" si="161"/>
        <v>0.53986384241434238</v>
      </c>
      <c r="L334" s="124">
        <f t="shared" si="161"/>
        <v>0.54720030917491536</v>
      </c>
      <c r="M334" s="124">
        <f t="shared" si="161"/>
        <v>0.56206515944517677</v>
      </c>
      <c r="N334" s="124">
        <f t="shared" si="161"/>
        <v>0.5803517884844831</v>
      </c>
      <c r="O334" s="124">
        <f t="shared" si="161"/>
        <v>0.60865928710396466</v>
      </c>
      <c r="P334" s="124">
        <f t="shared" si="161"/>
        <v>0.6584791844993485</v>
      </c>
      <c r="Q334" s="124">
        <f t="shared" si="161"/>
        <v>0.68795008522157874</v>
      </c>
      <c r="R334" s="124" t="str">
        <f t="shared" ref="R334:V334" si="162">IF(R315=0,"",R315/R296)</f>
        <v/>
      </c>
      <c r="S334" s="124" t="str">
        <f t="shared" si="162"/>
        <v/>
      </c>
      <c r="T334" s="124">
        <f t="shared" si="162"/>
        <v>0.75083230072852292</v>
      </c>
      <c r="U334" s="124">
        <f t="shared" si="162"/>
        <v>0.77290199048281349</v>
      </c>
      <c r="V334" s="124">
        <f t="shared" si="162"/>
        <v>0.78748220881348185</v>
      </c>
      <c r="W334" s="124">
        <f t="shared" ref="W334:Y334" si="163">IF(W315=0,"",W315/W296)</f>
        <v>0.79726179011987985</v>
      </c>
      <c r="X334" s="124" t="str">
        <f t="shared" si="163"/>
        <v/>
      </c>
      <c r="Y334" s="124" t="str">
        <f t="shared" si="163"/>
        <v/>
      </c>
      <c r="DA334" s="130" t="s">
        <v>3632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0.51361365621409627</v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>
        <f t="shared" si="164"/>
        <v>0.52411257644226594</v>
      </c>
      <c r="H335" s="111">
        <f t="shared" si="164"/>
        <v>0.52732126604878493</v>
      </c>
      <c r="I335" s="111">
        <f t="shared" si="164"/>
        <v>0.5308542048325765</v>
      </c>
      <c r="J335" s="111">
        <f t="shared" si="164"/>
        <v>0.53496358659818755</v>
      </c>
      <c r="K335" s="111">
        <f t="shared" si="164"/>
        <v>0.53986384241434238</v>
      </c>
      <c r="L335" s="111">
        <f t="shared" si="164"/>
        <v>0.54561234138315284</v>
      </c>
      <c r="M335" s="111">
        <f t="shared" si="164"/>
        <v>0.55733102103393284</v>
      </c>
      <c r="N335" s="111">
        <f t="shared" si="164"/>
        <v>0.5766479480871497</v>
      </c>
      <c r="O335" s="111">
        <f t="shared" si="164"/>
        <v>0.60488815492128856</v>
      </c>
      <c r="P335" s="111">
        <f t="shared" si="164"/>
        <v>0.639132452185321</v>
      </c>
      <c r="Q335" s="111">
        <f t="shared" si="164"/>
        <v>0.66996470182749734</v>
      </c>
      <c r="R335" s="111" t="str">
        <f t="shared" ref="R335:V335" si="165">IF(R316=0,"",R316/R297)</f>
        <v/>
      </c>
      <c r="S335" s="111" t="str">
        <f t="shared" si="165"/>
        <v/>
      </c>
      <c r="T335" s="111">
        <f t="shared" si="165"/>
        <v>0.7252904196480473</v>
      </c>
      <c r="U335" s="111">
        <f t="shared" si="165"/>
        <v>0.73951122830528837</v>
      </c>
      <c r="V335" s="111">
        <f t="shared" si="165"/>
        <v>0.75070620267687782</v>
      </c>
      <c r="W335" s="111">
        <f t="shared" ref="W335:Y335" si="166">IF(W316=0,"",W316/W297)</f>
        <v>0.75758722723356631</v>
      </c>
      <c r="X335" s="111" t="str">
        <f t="shared" si="166"/>
        <v/>
      </c>
      <c r="Y335" s="111" t="str">
        <f t="shared" si="166"/>
        <v/>
      </c>
      <c r="DA335" s="63" t="s">
        <v>3633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>
        <f t="shared" si="167"/>
        <v>0.64676601235897224</v>
      </c>
      <c r="H336" s="111" t="str">
        <f t="shared" si="167"/>
        <v/>
      </c>
      <c r="I336" s="111">
        <f t="shared" si="167"/>
        <v>0.64774504676312916</v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>
        <f t="shared" si="167"/>
        <v>0.68107546000392138</v>
      </c>
      <c r="N336" s="111">
        <f t="shared" si="167"/>
        <v>0.69936476507001899</v>
      </c>
      <c r="O336" s="111">
        <f t="shared" si="167"/>
        <v>0.71285528784558272</v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>
        <f t="shared" si="168"/>
        <v>0.81403350002629227</v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3634</v>
      </c>
    </row>
    <row r="337" spans="1:105" ht="12" customHeight="1" x14ac:dyDescent="0.25">
      <c r="A337" s="100" t="s">
        <v>211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>
        <f t="shared" si="170"/>
        <v>0.52411257644226594</v>
      </c>
      <c r="H337" s="112" t="str">
        <f t="shared" si="170"/>
        <v/>
      </c>
      <c r="I337" s="112">
        <f t="shared" si="170"/>
        <v>0.5308542048325765</v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>
        <f t="shared" si="170"/>
        <v>0.55733102103393284</v>
      </c>
      <c r="N337" s="112">
        <f t="shared" si="170"/>
        <v>0.5766479480871497</v>
      </c>
      <c r="O337" s="112">
        <f t="shared" si="170"/>
        <v>0.60488815492128856</v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>
        <f t="shared" si="171"/>
        <v>0.75070620267687782</v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3635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>
        <f t="shared" si="173"/>
        <v>1</v>
      </c>
      <c r="H338" s="113" t="str">
        <f t="shared" si="173"/>
        <v/>
      </c>
      <c r="I338" s="113">
        <f t="shared" si="173"/>
        <v>1</v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>
        <f t="shared" si="174"/>
        <v>1</v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3636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0.63777735990167705</v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>
        <f t="shared" si="176"/>
        <v>0.64456087295687747</v>
      </c>
      <c r="H339" s="112">
        <f t="shared" si="176"/>
        <v>0.64652794401758096</v>
      </c>
      <c r="I339" s="112">
        <f t="shared" si="176"/>
        <v>0.64864762132245923</v>
      </c>
      <c r="J339" s="112" t="str">
        <f t="shared" si="176"/>
        <v/>
      </c>
      <c r="K339" s="112" t="str">
        <f t="shared" si="176"/>
        <v/>
      </c>
      <c r="L339" s="112">
        <f t="shared" si="176"/>
        <v>0.65699627514746251</v>
      </c>
      <c r="M339" s="112">
        <f t="shared" si="176"/>
        <v>0.66305264508820161</v>
      </c>
      <c r="N339" s="112">
        <f t="shared" si="176"/>
        <v>0.67303905367158423</v>
      </c>
      <c r="O339" s="112">
        <f t="shared" si="176"/>
        <v>0.68826702861600153</v>
      </c>
      <c r="P339" s="112">
        <f t="shared" si="176"/>
        <v>0.7080146072900888</v>
      </c>
      <c r="Q339" s="112">
        <f t="shared" si="176"/>
        <v>0.72706681922615402</v>
      </c>
      <c r="R339" s="112" t="str">
        <f t="shared" ref="R339:V339" si="177">IF(R320=0,"",R320/R301)</f>
        <v/>
      </c>
      <c r="S339" s="112" t="str">
        <f t="shared" si="177"/>
        <v/>
      </c>
      <c r="T339" s="112">
        <f t="shared" si="177"/>
        <v>0.7648461891418219</v>
      </c>
      <c r="U339" s="112">
        <f t="shared" si="177"/>
        <v>0.77726837134583748</v>
      </c>
      <c r="V339" s="112">
        <f t="shared" si="177"/>
        <v>0.78947172537227106</v>
      </c>
      <c r="W339" s="112">
        <f t="shared" ref="W339:Y339" si="178">IF(W320=0,"",W320/W301)</f>
        <v>0.80061743604394375</v>
      </c>
      <c r="X339" s="112" t="str">
        <f t="shared" si="178"/>
        <v/>
      </c>
      <c r="Y339" s="112" t="str">
        <f t="shared" si="178"/>
        <v/>
      </c>
      <c r="DA339" s="131" t="s">
        <v>3637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0.71596221903551638</v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>
        <f t="shared" si="179"/>
        <v>0.75097901729076966</v>
      </c>
      <c r="H340" s="113">
        <f t="shared" si="179"/>
        <v>0.74584458969628076</v>
      </c>
      <c r="I340" s="113">
        <f t="shared" si="179"/>
        <v>0.74998411403062482</v>
      </c>
      <c r="J340" s="113" t="str">
        <f t="shared" si="179"/>
        <v/>
      </c>
      <c r="K340" s="113" t="str">
        <f t="shared" si="179"/>
        <v/>
      </c>
      <c r="L340" s="113">
        <f t="shared" si="179"/>
        <v>0.76163157718557029</v>
      </c>
      <c r="M340" s="113">
        <f t="shared" si="179"/>
        <v>0.76948182051062097</v>
      </c>
      <c r="N340" s="113">
        <f t="shared" si="179"/>
        <v>0.77854709721226811</v>
      </c>
      <c r="O340" s="113">
        <f t="shared" si="179"/>
        <v>0.78168403928334051</v>
      </c>
      <c r="P340" s="113">
        <f t="shared" si="179"/>
        <v>0.79667740661470243</v>
      </c>
      <c r="Q340" s="113">
        <f t="shared" si="179"/>
        <v>0.80482229133688921</v>
      </c>
      <c r="R340" s="113" t="str">
        <f t="shared" ref="R340:V340" si="180">IF(R321=0,"",R321/R302)</f>
        <v/>
      </c>
      <c r="S340" s="113" t="str">
        <f t="shared" si="180"/>
        <v/>
      </c>
      <c r="T340" s="113">
        <f t="shared" si="180"/>
        <v>0.82566924262990882</v>
      </c>
      <c r="U340" s="113">
        <f t="shared" si="180"/>
        <v>0.83464350980712687</v>
      </c>
      <c r="V340" s="113">
        <f t="shared" si="180"/>
        <v>0.84498689403516092</v>
      </c>
      <c r="W340" s="113">
        <f t="shared" ref="W340:Y340" si="181">IF(W321=0,"",W321/W302)</f>
        <v>0.84771185809023053</v>
      </c>
      <c r="X340" s="113" t="str">
        <f t="shared" si="181"/>
        <v/>
      </c>
      <c r="Y340" s="113" t="str">
        <f t="shared" si="181"/>
        <v/>
      </c>
      <c r="DA340" s="132" t="s">
        <v>3638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0.63777735990167705</v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>
        <f t="shared" si="182"/>
        <v>0.64456087295687747</v>
      </c>
      <c r="H341" s="111">
        <f t="shared" si="182"/>
        <v>0.64652794401758096</v>
      </c>
      <c r="I341" s="111">
        <f t="shared" si="182"/>
        <v>0.64864762132245912</v>
      </c>
      <c r="J341" s="111" t="str">
        <f t="shared" si="182"/>
        <v/>
      </c>
      <c r="K341" s="111" t="str">
        <f t="shared" si="182"/>
        <v/>
      </c>
      <c r="L341" s="111">
        <f t="shared" si="182"/>
        <v>0.65699627514746251</v>
      </c>
      <c r="M341" s="111">
        <f t="shared" si="182"/>
        <v>0.66305264508820161</v>
      </c>
      <c r="N341" s="111">
        <f t="shared" si="182"/>
        <v>0.67303905367158412</v>
      </c>
      <c r="O341" s="111">
        <f t="shared" si="182"/>
        <v>0.68826702861600153</v>
      </c>
      <c r="P341" s="111">
        <f t="shared" si="182"/>
        <v>0.7080146072900888</v>
      </c>
      <c r="Q341" s="111">
        <f t="shared" si="182"/>
        <v>0.72706681922615402</v>
      </c>
      <c r="R341" s="111" t="str">
        <f t="shared" ref="R341:V341" si="183">IF(R322=0,"",R322/R303)</f>
        <v/>
      </c>
      <c r="S341" s="111" t="str">
        <f t="shared" si="183"/>
        <v/>
      </c>
      <c r="T341" s="111">
        <f t="shared" si="183"/>
        <v>0.7648461891418219</v>
      </c>
      <c r="U341" s="111">
        <f t="shared" si="183"/>
        <v>0.77726837134583748</v>
      </c>
      <c r="V341" s="111">
        <f t="shared" si="183"/>
        <v>0.78947172537227106</v>
      </c>
      <c r="W341" s="111">
        <f t="shared" ref="W341:Y341" si="184">IF(W322=0,"",W322/W303)</f>
        <v>0.80061743604394375</v>
      </c>
      <c r="X341" s="111" t="str">
        <f t="shared" si="184"/>
        <v/>
      </c>
      <c r="Y341" s="111" t="str">
        <f t="shared" si="184"/>
        <v/>
      </c>
      <c r="DA341" s="63" t="s">
        <v>3639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 t="str">
        <f t="shared" si="185"/>
        <v/>
      </c>
      <c r="K342" s="111" t="str">
        <f t="shared" si="185"/>
        <v/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 t="str">
        <f t="shared" ref="R342:V342" si="186">IF(R323=0,"",R323/R304)</f>
        <v/>
      </c>
      <c r="S342" s="111" t="str">
        <f t="shared" si="186"/>
        <v/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 t="str">
        <f t="shared" si="187"/>
        <v/>
      </c>
      <c r="Y342" s="111" t="str">
        <f t="shared" si="187"/>
        <v/>
      </c>
      <c r="DA342" s="63" t="s">
        <v>3640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0.78077884139307907</v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>
        <f t="shared" si="188"/>
        <v>0.78584860467754869</v>
      </c>
      <c r="H343" s="124">
        <f t="shared" si="188"/>
        <v>0.78722047189316624</v>
      </c>
      <c r="I343" s="124">
        <f t="shared" si="188"/>
        <v>0.78865032287244119</v>
      </c>
      <c r="J343" s="124">
        <f t="shared" si="188"/>
        <v>0.79018325609821816</v>
      </c>
      <c r="K343" s="124">
        <f t="shared" si="188"/>
        <v>0.791857617143227</v>
      </c>
      <c r="L343" s="124">
        <f t="shared" si="188"/>
        <v>0.79368366502026122</v>
      </c>
      <c r="M343" s="124">
        <f t="shared" si="188"/>
        <v>0.79629450996862894</v>
      </c>
      <c r="N343" s="124">
        <f t="shared" si="188"/>
        <v>0.79987039245611058</v>
      </c>
      <c r="O343" s="124">
        <f t="shared" si="188"/>
        <v>0.8048387233157297</v>
      </c>
      <c r="P343" s="124">
        <f t="shared" si="188"/>
        <v>0.81140913441847884</v>
      </c>
      <c r="Q343" s="124">
        <f t="shared" si="188"/>
        <v>0.81991131047103061</v>
      </c>
      <c r="R343" s="124" t="str">
        <f t="shared" ref="R343:V343" si="189">IF(R324=0,"",R324/R305)</f>
        <v/>
      </c>
      <c r="S343" s="124" t="str">
        <f t="shared" si="189"/>
        <v/>
      </c>
      <c r="T343" s="124">
        <f t="shared" si="189"/>
        <v>0.86154329947261332</v>
      </c>
      <c r="U343" s="124">
        <f t="shared" si="189"/>
        <v>0.8764376151954768</v>
      </c>
      <c r="V343" s="124">
        <f t="shared" si="189"/>
        <v>0.88884141100721969</v>
      </c>
      <c r="W343" s="124">
        <f t="shared" ref="W343:Y343" si="190">IF(W324=0,"",W324/W305)</f>
        <v>0.89812949053367508</v>
      </c>
      <c r="X343" s="124" t="str">
        <f t="shared" si="190"/>
        <v/>
      </c>
      <c r="Y343" s="124" t="str">
        <f t="shared" si="190"/>
        <v/>
      </c>
      <c r="DA343" s="130" t="s">
        <v>3641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3642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0.78077884139307907</v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>
        <f t="shared" si="194"/>
        <v>0.78584860467754869</v>
      </c>
      <c r="H345" s="45">
        <f t="shared" si="194"/>
        <v>0.78722047189316624</v>
      </c>
      <c r="I345" s="45">
        <f t="shared" si="194"/>
        <v>0.78865032287244119</v>
      </c>
      <c r="J345" s="45">
        <f t="shared" si="194"/>
        <v>0.79018325609821816</v>
      </c>
      <c r="K345" s="45">
        <f t="shared" si="194"/>
        <v>0.791857617143227</v>
      </c>
      <c r="L345" s="45">
        <f t="shared" si="194"/>
        <v>0.79368366502026122</v>
      </c>
      <c r="M345" s="45">
        <f t="shared" si="194"/>
        <v>0.79629450996862894</v>
      </c>
      <c r="N345" s="45">
        <f t="shared" si="194"/>
        <v>0.79987039245611058</v>
      </c>
      <c r="O345" s="45">
        <f t="shared" si="194"/>
        <v>0.8048387233157297</v>
      </c>
      <c r="P345" s="45">
        <f t="shared" si="194"/>
        <v>0.81140913441847884</v>
      </c>
      <c r="Q345" s="45">
        <f t="shared" si="194"/>
        <v>0.81991131047103061</v>
      </c>
      <c r="R345" s="45" t="str">
        <f t="shared" ref="R345:V345" si="195">IF(R326=0,"",R326/R307)</f>
        <v/>
      </c>
      <c r="S345" s="45" t="str">
        <f t="shared" si="195"/>
        <v/>
      </c>
      <c r="T345" s="45">
        <f t="shared" si="195"/>
        <v>0.86154329947261332</v>
      </c>
      <c r="U345" s="45">
        <f t="shared" si="195"/>
        <v>0.8764376151954768</v>
      </c>
      <c r="V345" s="45">
        <f t="shared" si="195"/>
        <v>0.88884141100721969</v>
      </c>
      <c r="W345" s="45">
        <f t="shared" ref="W345:Y345" si="196">IF(W326=0,"",W326/W307)</f>
        <v>0.89812949053367508</v>
      </c>
      <c r="X345" s="45" t="str">
        <f t="shared" si="196"/>
        <v/>
      </c>
      <c r="Y345" s="45" t="str">
        <f t="shared" si="196"/>
        <v/>
      </c>
      <c r="DA345" s="60" t="s">
        <v>3643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8.7148821987177829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24.781869126045972</v>
      </c>
      <c r="H347" s="117">
        <f t="shared" si="197"/>
        <v>0.60079185329993512</v>
      </c>
      <c r="I347" s="117">
        <f t="shared" si="197"/>
        <v>7.9166958391728732</v>
      </c>
      <c r="J347" s="117">
        <f t="shared" si="197"/>
        <v>0.87778504805333135</v>
      </c>
      <c r="K347" s="117">
        <f t="shared" si="197"/>
        <v>13.261114172041658</v>
      </c>
      <c r="L347" s="117">
        <f t="shared" si="197"/>
        <v>11.072525678124698</v>
      </c>
      <c r="M347" s="117">
        <f t="shared" si="197"/>
        <v>24.510092526618376</v>
      </c>
      <c r="N347" s="117">
        <f t="shared" si="197"/>
        <v>38.077341775103456</v>
      </c>
      <c r="O347" s="117">
        <f t="shared" si="197"/>
        <v>53.981833433632481</v>
      </c>
      <c r="P347" s="117">
        <f t="shared" si="197"/>
        <v>5.5043249038689277</v>
      </c>
      <c r="Q347" s="117">
        <f t="shared" si="197"/>
        <v>1.1655418101961841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1.2330556819942589</v>
      </c>
      <c r="U347" s="117">
        <f t="shared" si="198"/>
        <v>8.7874301598089843</v>
      </c>
      <c r="V347" s="117">
        <f t="shared" si="198"/>
        <v>10.775794049105391</v>
      </c>
      <c r="W347" s="117">
        <f t="shared" ref="W347:Y347" si="199">W348+W351+W353+W362</f>
        <v>5.9462581152419514</v>
      </c>
      <c r="X347" s="117">
        <f t="shared" si="199"/>
        <v>0</v>
      </c>
      <c r="Y347" s="117">
        <f t="shared" si="199"/>
        <v>0</v>
      </c>
      <c r="DA347" s="129" t="s">
        <v>3794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8.3299378042151808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23.547864384219487</v>
      </c>
      <c r="H348" s="122">
        <f t="shared" si="200"/>
        <v>0.59618185550374003</v>
      </c>
      <c r="I348" s="122">
        <f t="shared" si="200"/>
        <v>7.4286573849760567</v>
      </c>
      <c r="J348" s="122">
        <f t="shared" si="200"/>
        <v>0.8211133715275134</v>
      </c>
      <c r="K348" s="122">
        <f t="shared" si="200"/>
        <v>12.369894461850221</v>
      </c>
      <c r="L348" s="122">
        <f t="shared" si="200"/>
        <v>10.461209718537342</v>
      </c>
      <c r="M348" s="122">
        <f t="shared" si="200"/>
        <v>22.998719278082625</v>
      </c>
      <c r="N348" s="122">
        <f t="shared" si="200"/>
        <v>35.79868341555602</v>
      </c>
      <c r="O348" s="122">
        <f t="shared" si="200"/>
        <v>50.370226947553427</v>
      </c>
      <c r="P348" s="122">
        <f t="shared" si="200"/>
        <v>5.1770006800807886</v>
      </c>
      <c r="Q348" s="122">
        <f t="shared" si="200"/>
        <v>1.0911699628305398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1.1752729579947823</v>
      </c>
      <c r="U348" s="122">
        <f t="shared" si="201"/>
        <v>8.5447658579581738</v>
      </c>
      <c r="V348" s="122">
        <f t="shared" si="201"/>
        <v>10.553942908573003</v>
      </c>
      <c r="W348" s="122">
        <f t="shared" ref="W348:Y348" si="202">SUM(W349:W350)</f>
        <v>5.820510001636789</v>
      </c>
      <c r="X348" s="122">
        <f t="shared" si="202"/>
        <v>0</v>
      </c>
      <c r="Y348" s="122">
        <f t="shared" si="202"/>
        <v>0</v>
      </c>
      <c r="DA348" s="130" t="s">
        <v>3795</v>
      </c>
    </row>
    <row r="349" spans="1:105" ht="12" customHeight="1" x14ac:dyDescent="0.25">
      <c r="A349" s="97" t="s">
        <v>211</v>
      </c>
      <c r="B349" s="98"/>
      <c r="C349" s="98">
        <v>8.3299378042151808</v>
      </c>
      <c r="D349" s="98">
        <v>0</v>
      </c>
      <c r="E349" s="98">
        <v>0</v>
      </c>
      <c r="F349" s="98">
        <v>0</v>
      </c>
      <c r="G349" s="98">
        <v>23.547864384219487</v>
      </c>
      <c r="H349" s="98">
        <v>0.59618185550374003</v>
      </c>
      <c r="I349" s="98">
        <v>7.4286573849760567</v>
      </c>
      <c r="J349" s="98">
        <v>0.8211133715275134</v>
      </c>
      <c r="K349" s="98">
        <v>12.369894461850221</v>
      </c>
      <c r="L349" s="98">
        <v>10.461209718537342</v>
      </c>
      <c r="M349" s="98">
        <v>22.998719278082625</v>
      </c>
      <c r="N349" s="98">
        <v>35.79868341555602</v>
      </c>
      <c r="O349" s="98">
        <v>50.370226947553427</v>
      </c>
      <c r="P349" s="98">
        <v>5.1770006800807886</v>
      </c>
      <c r="Q349" s="98">
        <v>1.0911699628305398</v>
      </c>
      <c r="R349" s="98">
        <v>0</v>
      </c>
      <c r="S349" s="98">
        <v>0</v>
      </c>
      <c r="T349" s="98">
        <v>1.1752729579947823</v>
      </c>
      <c r="U349" s="98">
        <v>8.5447658579581738</v>
      </c>
      <c r="V349" s="98">
        <v>10.553942908573003</v>
      </c>
      <c r="W349" s="98">
        <v>5.820510001636789</v>
      </c>
      <c r="X349" s="98">
        <v>0</v>
      </c>
      <c r="Y349" s="98">
        <v>0</v>
      </c>
      <c r="DA349" s="63" t="s">
        <v>3796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3797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3798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3799</v>
      </c>
    </row>
    <row r="353" spans="1:105" ht="12" customHeight="1" x14ac:dyDescent="0.25">
      <c r="A353" s="121" t="s">
        <v>55</v>
      </c>
      <c r="B353" s="122"/>
      <c r="C353" s="122">
        <v>0.38494439450260215</v>
      </c>
      <c r="D353" s="122">
        <v>0</v>
      </c>
      <c r="E353" s="122">
        <v>0</v>
      </c>
      <c r="F353" s="122">
        <v>0</v>
      </c>
      <c r="G353" s="122">
        <v>1.2340047418264837</v>
      </c>
      <c r="H353" s="122">
        <v>4.609997796195084E-3</v>
      </c>
      <c r="I353" s="122">
        <v>0.48803845419681685</v>
      </c>
      <c r="J353" s="122">
        <v>5.6671676525817977E-2</v>
      </c>
      <c r="K353" s="122">
        <v>0.89121971019143831</v>
      </c>
      <c r="L353" s="122">
        <v>0.61131595958735685</v>
      </c>
      <c r="M353" s="122">
        <v>1.5113732485357521</v>
      </c>
      <c r="N353" s="122">
        <v>2.2786583595474363</v>
      </c>
      <c r="O353" s="122">
        <v>3.6116064860790558</v>
      </c>
      <c r="P353" s="122">
        <v>0.32732422378813886</v>
      </c>
      <c r="Q353" s="122">
        <v>7.43718473656442E-2</v>
      </c>
      <c r="R353" s="122">
        <v>0</v>
      </c>
      <c r="S353" s="122">
        <v>0</v>
      </c>
      <c r="T353" s="122">
        <v>5.7782723999476641E-2</v>
      </c>
      <c r="U353" s="122">
        <v>0.24266430185081006</v>
      </c>
      <c r="V353" s="122">
        <v>0.22185114053238775</v>
      </c>
      <c r="W353" s="122">
        <v>0.12574811360516264</v>
      </c>
      <c r="X353" s="122">
        <v>0</v>
      </c>
      <c r="Y353" s="122">
        <v>0</v>
      </c>
      <c r="DA353" s="130" t="s">
        <v>3800</v>
      </c>
    </row>
    <row r="354" spans="1:105" ht="12" customHeight="1" x14ac:dyDescent="0.25">
      <c r="A354" s="97" t="s">
        <v>138</v>
      </c>
      <c r="B354" s="98"/>
      <c r="C354" s="98">
        <v>0.38494439450260215</v>
      </c>
      <c r="D354" s="98">
        <v>0</v>
      </c>
      <c r="E354" s="98">
        <v>0</v>
      </c>
      <c r="F354" s="98">
        <v>0</v>
      </c>
      <c r="G354" s="98">
        <v>1.2301771340510352</v>
      </c>
      <c r="H354" s="98">
        <v>4.609997796195084E-3</v>
      </c>
      <c r="I354" s="98">
        <v>0.48690838759973876</v>
      </c>
      <c r="J354" s="98">
        <v>5.6671676525817977E-2</v>
      </c>
      <c r="K354" s="98">
        <v>0.89121971019143831</v>
      </c>
      <c r="L354" s="98">
        <v>0.61131595958735685</v>
      </c>
      <c r="M354" s="98">
        <v>1.5103833804597588</v>
      </c>
      <c r="N354" s="98">
        <v>2.27611114320709</v>
      </c>
      <c r="O354" s="98">
        <v>3.6084617474710003</v>
      </c>
      <c r="P354" s="98">
        <v>0.32732422378813886</v>
      </c>
      <c r="Q354" s="98">
        <v>7.43718473656442E-2</v>
      </c>
      <c r="R354" s="98">
        <v>0</v>
      </c>
      <c r="S354" s="98">
        <v>0</v>
      </c>
      <c r="T354" s="98">
        <v>5.7782723999476641E-2</v>
      </c>
      <c r="U354" s="98">
        <v>0.24266430185081006</v>
      </c>
      <c r="V354" s="98">
        <v>0.22135775323040738</v>
      </c>
      <c r="W354" s="98">
        <v>0.12574811360516264</v>
      </c>
      <c r="X354" s="98">
        <v>0</v>
      </c>
      <c r="Y354" s="98">
        <v>0</v>
      </c>
      <c r="DA354" s="63" t="s">
        <v>3801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3.8276077754484474E-3</v>
      </c>
      <c r="H355" s="98">
        <v>0</v>
      </c>
      <c r="I355" s="98">
        <v>1.1300665970781214E-3</v>
      </c>
      <c r="J355" s="98">
        <v>0</v>
      </c>
      <c r="K355" s="98">
        <v>0</v>
      </c>
      <c r="L355" s="98">
        <v>0</v>
      </c>
      <c r="M355" s="98">
        <v>9.8986807599322005E-4</v>
      </c>
      <c r="N355" s="98">
        <v>2.5472163403464556E-3</v>
      </c>
      <c r="O355" s="98">
        <v>3.1447386080552947E-3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4.9338730198037904E-4</v>
      </c>
      <c r="W355" s="98">
        <v>0</v>
      </c>
      <c r="X355" s="98">
        <v>0</v>
      </c>
      <c r="Y355" s="98">
        <v>0</v>
      </c>
      <c r="DA355" s="63" t="s">
        <v>3802</v>
      </c>
    </row>
    <row r="356" spans="1:105" ht="12" customHeight="1" x14ac:dyDescent="0.25">
      <c r="A356" s="100" t="s">
        <v>211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3.8276077754484474E-3</v>
      </c>
      <c r="H356" s="101">
        <v>0</v>
      </c>
      <c r="I356" s="101">
        <v>1.1300665970781214E-3</v>
      </c>
      <c r="J356" s="101">
        <v>0</v>
      </c>
      <c r="K356" s="101">
        <v>0</v>
      </c>
      <c r="L356" s="101">
        <v>0</v>
      </c>
      <c r="M356" s="101">
        <v>9.8986807599322005E-4</v>
      </c>
      <c r="N356" s="101">
        <v>2.5472163403464556E-3</v>
      </c>
      <c r="O356" s="101">
        <v>3.1447386080552947E-3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4.9338730198037904E-4</v>
      </c>
      <c r="W356" s="101">
        <v>0</v>
      </c>
      <c r="X356" s="101">
        <v>0</v>
      </c>
      <c r="Y356" s="101">
        <v>0</v>
      </c>
      <c r="DA356" s="131" t="s">
        <v>3803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3804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3805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3806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3807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3808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3809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3810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3811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24167.007593720915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28262.425877296024</v>
      </c>
      <c r="H366" s="117">
        <f t="shared" si="204"/>
        <v>23213.463697020732</v>
      </c>
      <c r="I366" s="117">
        <f t="shared" si="204"/>
        <v>21752.963428779243</v>
      </c>
      <c r="J366" s="117">
        <f t="shared" si="204"/>
        <v>22038.912476851172</v>
      </c>
      <c r="K366" s="117">
        <f t="shared" si="204"/>
        <v>22327.052262744452</v>
      </c>
      <c r="L366" s="117">
        <f t="shared" si="204"/>
        <v>22586.922216876937</v>
      </c>
      <c r="M366" s="117">
        <f t="shared" si="204"/>
        <v>21234.726108342657</v>
      </c>
      <c r="N366" s="117">
        <f t="shared" si="204"/>
        <v>22045.918660724135</v>
      </c>
      <c r="O366" s="117">
        <f t="shared" si="204"/>
        <v>21415.295163713559</v>
      </c>
      <c r="P366" s="117">
        <f t="shared" si="204"/>
        <v>17864.193642091646</v>
      </c>
      <c r="Q366" s="117">
        <f t="shared" si="204"/>
        <v>17201.851844209996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13407.139165442515</v>
      </c>
      <c r="U366" s="117">
        <f t="shared" si="205"/>
        <v>12497.852443587024</v>
      </c>
      <c r="V366" s="117">
        <f t="shared" si="205"/>
        <v>12866.480383211912</v>
      </c>
      <c r="W366" s="117">
        <f t="shared" ref="W366:Y366" si="206">W367+W370+W372+W381</f>
        <v>12812.225725222967</v>
      </c>
      <c r="X366" s="117">
        <f t="shared" si="206"/>
        <v>0</v>
      </c>
      <c r="Y366" s="117">
        <f t="shared" si="206"/>
        <v>0</v>
      </c>
      <c r="DA366" s="129" t="s">
        <v>3962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22636.883486490431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26462.538572130532</v>
      </c>
      <c r="H367" s="122">
        <f t="shared" si="207"/>
        <v>21780.585809881424</v>
      </c>
      <c r="I367" s="122">
        <f t="shared" si="207"/>
        <v>20169.502920844228</v>
      </c>
      <c r="J367" s="122">
        <f t="shared" si="207"/>
        <v>20465.066721417028</v>
      </c>
      <c r="K367" s="122">
        <f t="shared" si="207"/>
        <v>20659.470176926578</v>
      </c>
      <c r="L367" s="122">
        <f t="shared" si="207"/>
        <v>21138.925304519646</v>
      </c>
      <c r="M367" s="122">
        <f t="shared" si="207"/>
        <v>19690.852792112284</v>
      </c>
      <c r="N367" s="122">
        <f t="shared" si="207"/>
        <v>20496.553440544696</v>
      </c>
      <c r="O367" s="122">
        <f t="shared" si="207"/>
        <v>19726.06933126273</v>
      </c>
      <c r="P367" s="122">
        <f t="shared" si="207"/>
        <v>16300.995995137442</v>
      </c>
      <c r="Q367" s="122">
        <f t="shared" si="207"/>
        <v>15544.444013739083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11835.596802027223</v>
      </c>
      <c r="U367" s="122">
        <f t="shared" si="208"/>
        <v>10946.78069020972</v>
      </c>
      <c r="V367" s="122">
        <f t="shared" si="208"/>
        <v>11349.769440056381</v>
      </c>
      <c r="W367" s="122">
        <f t="shared" ref="W367:Y367" si="209">SUM(W368:W369)</f>
        <v>11307.470250115352</v>
      </c>
      <c r="X367" s="122">
        <f t="shared" si="209"/>
        <v>0</v>
      </c>
      <c r="Y367" s="122">
        <f t="shared" si="209"/>
        <v>0</v>
      </c>
      <c r="DA367" s="130" t="s">
        <v>3963</v>
      </c>
    </row>
    <row r="368" spans="1:105" ht="12" customHeight="1" x14ac:dyDescent="0.25">
      <c r="A368" s="97" t="s">
        <v>211</v>
      </c>
      <c r="B368" s="98"/>
      <c r="C368" s="98">
        <v>22383.906774426156</v>
      </c>
      <c r="D368" s="98">
        <v>0</v>
      </c>
      <c r="E368" s="98">
        <v>0</v>
      </c>
      <c r="F368" s="98">
        <v>0</v>
      </c>
      <c r="G368" s="98">
        <v>26182.338656760083</v>
      </c>
      <c r="H368" s="98">
        <v>21554.187823185275</v>
      </c>
      <c r="I368" s="98">
        <v>19962.335187976016</v>
      </c>
      <c r="J368" s="98">
        <v>20255.78144510142</v>
      </c>
      <c r="K368" s="98">
        <v>20449.802005801001</v>
      </c>
      <c r="L368" s="98">
        <v>20922.882256081964</v>
      </c>
      <c r="M368" s="98">
        <v>19487.648922436212</v>
      </c>
      <c r="N368" s="98">
        <v>20278.704717991441</v>
      </c>
      <c r="O368" s="98">
        <v>19511.040494088709</v>
      </c>
      <c r="P368" s="98">
        <v>16116.695828579688</v>
      </c>
      <c r="Q368" s="98">
        <v>15363.255436296988</v>
      </c>
      <c r="R368" s="98">
        <v>0</v>
      </c>
      <c r="S368" s="98">
        <v>0</v>
      </c>
      <c r="T368" s="98">
        <v>11697.80441088668</v>
      </c>
      <c r="U368" s="98">
        <v>10819.066693842073</v>
      </c>
      <c r="V368" s="98">
        <v>11217.243738129018</v>
      </c>
      <c r="W368" s="98">
        <v>11175.006298835191</v>
      </c>
      <c r="X368" s="98">
        <v>0</v>
      </c>
      <c r="Y368" s="98">
        <v>0</v>
      </c>
      <c r="DA368" s="63" t="s">
        <v>3964</v>
      </c>
    </row>
    <row r="369" spans="1:105" ht="12" customHeight="1" x14ac:dyDescent="0.25">
      <c r="A369" s="97" t="s">
        <v>53</v>
      </c>
      <c r="B369" s="98"/>
      <c r="C369" s="98">
        <v>252.97671206427412</v>
      </c>
      <c r="D369" s="98">
        <v>0</v>
      </c>
      <c r="E369" s="98">
        <v>0</v>
      </c>
      <c r="F369" s="98">
        <v>0</v>
      </c>
      <c r="G369" s="98">
        <v>280.19991537044785</v>
      </c>
      <c r="H369" s="98">
        <v>226.39798669614956</v>
      </c>
      <c r="I369" s="98">
        <v>207.16773286821245</v>
      </c>
      <c r="J369" s="98">
        <v>209.28527631560652</v>
      </c>
      <c r="K369" s="98">
        <v>209.66817112557666</v>
      </c>
      <c r="L369" s="98">
        <v>216.04304843767986</v>
      </c>
      <c r="M369" s="98">
        <v>203.20386967607269</v>
      </c>
      <c r="N369" s="98">
        <v>217.84872255325681</v>
      </c>
      <c r="O369" s="98">
        <v>215.02883717402059</v>
      </c>
      <c r="P369" s="98">
        <v>184.30016655775418</v>
      </c>
      <c r="Q369" s="98">
        <v>181.18857744209581</v>
      </c>
      <c r="R369" s="98">
        <v>0</v>
      </c>
      <c r="S369" s="98">
        <v>0</v>
      </c>
      <c r="T369" s="98">
        <v>137.79239114054343</v>
      </c>
      <c r="U369" s="98">
        <v>127.71399636764794</v>
      </c>
      <c r="V369" s="98">
        <v>132.5257019273626</v>
      </c>
      <c r="W369" s="98">
        <v>132.46395128016113</v>
      </c>
      <c r="X369" s="98">
        <v>0</v>
      </c>
      <c r="Y369" s="98">
        <v>0</v>
      </c>
      <c r="DA369" s="63" t="s">
        <v>3965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0.36844414969031625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0.92222544918647575</v>
      </c>
      <c r="H370" s="122">
        <f t="shared" si="210"/>
        <v>1.0878079561363319</v>
      </c>
      <c r="I370" s="122">
        <f t="shared" si="210"/>
        <v>1.0282138416271809</v>
      </c>
      <c r="J370" s="122">
        <f t="shared" si="210"/>
        <v>0</v>
      </c>
      <c r="K370" s="122">
        <f t="shared" si="210"/>
        <v>0.67334633921252496</v>
      </c>
      <c r="L370" s="122">
        <f t="shared" si="210"/>
        <v>1.637834467543702</v>
      </c>
      <c r="M370" s="122">
        <f t="shared" si="210"/>
        <v>1.1943702767558679</v>
      </c>
      <c r="N370" s="122">
        <f t="shared" si="210"/>
        <v>1.7292827943199487</v>
      </c>
      <c r="O370" s="122">
        <f t="shared" si="210"/>
        <v>0.92338464606270954</v>
      </c>
      <c r="P370" s="122">
        <f t="shared" si="210"/>
        <v>1.7284473383653192</v>
      </c>
      <c r="Q370" s="122">
        <f t="shared" si="210"/>
        <v>0.94042734374945303</v>
      </c>
      <c r="R370" s="122">
        <f t="shared" si="210"/>
        <v>0</v>
      </c>
      <c r="S370" s="122">
        <f t="shared" si="210"/>
        <v>0</v>
      </c>
      <c r="T370" s="122">
        <f t="shared" si="210"/>
        <v>0.66168999282808216</v>
      </c>
      <c r="U370" s="122">
        <f t="shared" si="210"/>
        <v>1.032413547127347</v>
      </c>
      <c r="V370" s="122">
        <f t="shared" si="210"/>
        <v>2.0336701781811959</v>
      </c>
      <c r="W370" s="122">
        <f t="shared" si="210"/>
        <v>0.47805016720196869</v>
      </c>
      <c r="X370" s="122">
        <f t="shared" si="210"/>
        <v>0</v>
      </c>
      <c r="Y370" s="122">
        <f t="shared" si="210"/>
        <v>0</v>
      </c>
      <c r="DA370" s="130" t="s">
        <v>3966</v>
      </c>
    </row>
    <row r="371" spans="1:105" ht="12" customHeight="1" x14ac:dyDescent="0.25">
      <c r="A371" s="97" t="s">
        <v>53</v>
      </c>
      <c r="B371" s="98"/>
      <c r="C371" s="98">
        <f>RES_hhdet_in_fech!C48</f>
        <v>0.36844414969031625</v>
      </c>
      <c r="D371" s="98">
        <f>RES_hhdet_in_fech!D48</f>
        <v>0</v>
      </c>
      <c r="E371" s="98">
        <f>RES_hhdet_in_fech!E48</f>
        <v>0</v>
      </c>
      <c r="F371" s="98">
        <f>RES_hhdet_in_fech!F48</f>
        <v>0</v>
      </c>
      <c r="G371" s="98">
        <f>RES_hhdet_in_fech!G48</f>
        <v>0.92222544918647575</v>
      </c>
      <c r="H371" s="98">
        <f>RES_hhdet_in_fech!H48</f>
        <v>1.0878079561363319</v>
      </c>
      <c r="I371" s="98">
        <f>RES_hhdet_in_fech!I48</f>
        <v>1.0282138416271809</v>
      </c>
      <c r="J371" s="98">
        <f>RES_hhdet_in_fech!J48</f>
        <v>0</v>
      </c>
      <c r="K371" s="98">
        <f>RES_hhdet_in_fech!K48</f>
        <v>0.67334633921252496</v>
      </c>
      <c r="L371" s="98">
        <f>RES_hhdet_in_fech!L48</f>
        <v>1.637834467543702</v>
      </c>
      <c r="M371" s="98">
        <f>RES_hhdet_in_fech!M48</f>
        <v>1.1943702767558679</v>
      </c>
      <c r="N371" s="98">
        <f>RES_hhdet_in_fech!N48</f>
        <v>1.7292827943199487</v>
      </c>
      <c r="O371" s="98">
        <f>RES_hhdet_in_fech!O48</f>
        <v>0.92338464606270954</v>
      </c>
      <c r="P371" s="98">
        <f>RES_hhdet_in_fech!P48</f>
        <v>1.7284473383653192</v>
      </c>
      <c r="Q371" s="98">
        <f>RES_hhdet_in_fech!Q48</f>
        <v>0.94042734374945303</v>
      </c>
      <c r="R371" s="98">
        <f>RES_hhdet_in_fech!R48</f>
        <v>0</v>
      </c>
      <c r="S371" s="98">
        <f>RES_hhdet_in_fech!S48</f>
        <v>0</v>
      </c>
      <c r="T371" s="98">
        <f>RES_hhdet_in_fech!T48</f>
        <v>0.66168999282808216</v>
      </c>
      <c r="U371" s="98">
        <f>RES_hhdet_in_fech!U48</f>
        <v>1.032413547127347</v>
      </c>
      <c r="V371" s="98">
        <f>RES_hhdet_in_fech!V48</f>
        <v>2.0336701781811959</v>
      </c>
      <c r="W371" s="98">
        <f>RES_hhdet_in_fech!W48</f>
        <v>0.47805016720196869</v>
      </c>
      <c r="X371" s="98">
        <f>RES_hhdet_in_fech!X48</f>
        <v>0</v>
      </c>
      <c r="Y371" s="98">
        <f>RES_hhdet_in_fech!Y48</f>
        <v>0</v>
      </c>
      <c r="DA371" s="63" t="s">
        <v>3967</v>
      </c>
    </row>
    <row r="372" spans="1:105" ht="12" customHeight="1" x14ac:dyDescent="0.25">
      <c r="A372" s="121" t="s">
        <v>55</v>
      </c>
      <c r="B372" s="122"/>
      <c r="C372" s="122">
        <v>1372.6885640821613</v>
      </c>
      <c r="D372" s="122">
        <v>0</v>
      </c>
      <c r="E372" s="122">
        <v>0</v>
      </c>
      <c r="F372" s="122">
        <v>0</v>
      </c>
      <c r="G372" s="122">
        <v>1618.2420965874071</v>
      </c>
      <c r="H372" s="122">
        <v>1246.0720576671799</v>
      </c>
      <c r="I372" s="122">
        <v>1397.9694028746705</v>
      </c>
      <c r="J372" s="122">
        <v>1398.0153455532775</v>
      </c>
      <c r="K372" s="122">
        <v>1473.3566784494801</v>
      </c>
      <c r="L372" s="122">
        <v>1238.3868141202922</v>
      </c>
      <c r="M372" s="122">
        <v>1334.0226106099722</v>
      </c>
      <c r="N372" s="122">
        <v>1334.7147123090151</v>
      </c>
      <c r="O372" s="122">
        <v>1455.4788389480184</v>
      </c>
      <c r="P372" s="122">
        <v>1330.9602625044736</v>
      </c>
      <c r="Q372" s="122">
        <v>1409.0135726005551</v>
      </c>
      <c r="R372" s="122">
        <v>0</v>
      </c>
      <c r="S372" s="122">
        <v>0</v>
      </c>
      <c r="T372" s="122">
        <v>1300.7347885923621</v>
      </c>
      <c r="U372" s="122">
        <v>1283.4750010192481</v>
      </c>
      <c r="V372" s="122">
        <v>1249.0834872208982</v>
      </c>
      <c r="W372" s="122">
        <v>1239.749116469048</v>
      </c>
      <c r="X372" s="122">
        <v>0</v>
      </c>
      <c r="Y372" s="122">
        <v>0</v>
      </c>
      <c r="DA372" s="130" t="s">
        <v>3968</v>
      </c>
    </row>
    <row r="373" spans="1:105" ht="12" customHeight="1" x14ac:dyDescent="0.25">
      <c r="A373" s="97" t="s">
        <v>138</v>
      </c>
      <c r="B373" s="98"/>
      <c r="C373" s="98">
        <v>1462.4397682052238</v>
      </c>
      <c r="D373" s="98">
        <v>0</v>
      </c>
      <c r="E373" s="98">
        <v>0</v>
      </c>
      <c r="F373" s="98">
        <v>0</v>
      </c>
      <c r="G373" s="98">
        <v>1728.07429671965</v>
      </c>
      <c r="H373" s="98">
        <v>1472.2387541812989</v>
      </c>
      <c r="I373" s="98">
        <v>1418.9386960716847</v>
      </c>
      <c r="J373" s="98">
        <v>1398.0153455532775</v>
      </c>
      <c r="K373" s="98">
        <v>1473.3566784494801</v>
      </c>
      <c r="L373" s="98">
        <v>1239.6228865893388</v>
      </c>
      <c r="M373" s="98">
        <v>1341.2877932350891</v>
      </c>
      <c r="N373" s="98">
        <v>1342.048673999639</v>
      </c>
      <c r="O373" s="98">
        <v>1466.4911712455892</v>
      </c>
      <c r="P373" s="98">
        <v>1379.0874228283994</v>
      </c>
      <c r="Q373" s="98">
        <v>1469.0278884787203</v>
      </c>
      <c r="R373" s="98">
        <v>0</v>
      </c>
      <c r="S373" s="98">
        <v>0</v>
      </c>
      <c r="T373" s="98">
        <v>1300.1537244863603</v>
      </c>
      <c r="U373" s="98">
        <v>1357.3717627631363</v>
      </c>
      <c r="V373" s="98">
        <v>1563.7623748719966</v>
      </c>
      <c r="W373" s="98">
        <v>1119.0011104767293</v>
      </c>
      <c r="X373" s="98">
        <v>0</v>
      </c>
      <c r="Y373" s="98">
        <v>0</v>
      </c>
      <c r="DA373" s="63" t="s">
        <v>3969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1400.6323475095658</v>
      </c>
      <c r="H374" s="98">
        <v>0</v>
      </c>
      <c r="I374" s="98">
        <v>1163.1739144631042</v>
      </c>
      <c r="J374" s="98">
        <v>0</v>
      </c>
      <c r="K374" s="98">
        <v>0</v>
      </c>
      <c r="L374" s="98">
        <v>0</v>
      </c>
      <c r="M374" s="98">
        <v>1097.1336651502354</v>
      </c>
      <c r="N374" s="98">
        <v>1106.2874472664639</v>
      </c>
      <c r="O374" s="98">
        <v>1243.8156369884296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1441.4378223480846</v>
      </c>
      <c r="W374" s="98">
        <v>0</v>
      </c>
      <c r="X374" s="98">
        <v>0</v>
      </c>
      <c r="Y374" s="98">
        <v>0</v>
      </c>
      <c r="DA374" s="63" t="s">
        <v>3970</v>
      </c>
    </row>
    <row r="375" spans="1:105" ht="12" customHeight="1" x14ac:dyDescent="0.25">
      <c r="A375" s="100" t="s">
        <v>211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1039.638630563212</v>
      </c>
      <c r="H375" s="101">
        <v>0</v>
      </c>
      <c r="I375" s="101">
        <v>873.36128143134579</v>
      </c>
      <c r="J375" s="101">
        <v>0</v>
      </c>
      <c r="K375" s="101">
        <v>0</v>
      </c>
      <c r="L375" s="101">
        <v>0</v>
      </c>
      <c r="M375" s="101">
        <v>790.43905513666539</v>
      </c>
      <c r="N375" s="101">
        <v>785.60853810980905</v>
      </c>
      <c r="O375" s="101">
        <v>903.93413284042629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1075.274032608005</v>
      </c>
      <c r="W375" s="101">
        <v>0</v>
      </c>
      <c r="X375" s="101">
        <v>0</v>
      </c>
      <c r="Y375" s="101">
        <v>0</v>
      </c>
      <c r="DA375" s="131" t="s">
        <v>3971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360.99371694635403</v>
      </c>
      <c r="H376" s="104">
        <v>0</v>
      </c>
      <c r="I376" s="104">
        <v>289.81263303175837</v>
      </c>
      <c r="J376" s="104">
        <v>0</v>
      </c>
      <c r="K376" s="104">
        <v>0</v>
      </c>
      <c r="L376" s="104">
        <v>0</v>
      </c>
      <c r="M376" s="104">
        <v>306.69461001356996</v>
      </c>
      <c r="N376" s="104">
        <v>320.67890915665487</v>
      </c>
      <c r="O376" s="104">
        <v>339.88150414800327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366.16378974007927</v>
      </c>
      <c r="W376" s="104">
        <v>0</v>
      </c>
      <c r="X376" s="104">
        <v>0</v>
      </c>
      <c r="Y376" s="104">
        <v>0</v>
      </c>
      <c r="DA376" s="132" t="s">
        <v>3972</v>
      </c>
    </row>
    <row r="377" spans="1:105" ht="12" customHeight="1" x14ac:dyDescent="0.25">
      <c r="A377" s="106" t="s">
        <v>122</v>
      </c>
      <c r="B377" s="101"/>
      <c r="C377" s="101">
        <v>1167.3503743589515</v>
      </c>
      <c r="D377" s="101">
        <v>0</v>
      </c>
      <c r="E377" s="101">
        <v>0</v>
      </c>
      <c r="F377" s="101">
        <v>0</v>
      </c>
      <c r="G377" s="101">
        <v>1215.4909176840924</v>
      </c>
      <c r="H377" s="101">
        <v>1234.6902734616674</v>
      </c>
      <c r="I377" s="101">
        <v>1219.7812820680367</v>
      </c>
      <c r="J377" s="101">
        <v>0</v>
      </c>
      <c r="K377" s="101">
        <v>0</v>
      </c>
      <c r="L377" s="101">
        <v>1173.1689025866267</v>
      </c>
      <c r="M377" s="101">
        <v>1203.7785951520502</v>
      </c>
      <c r="N377" s="101">
        <v>1178.2425173739946</v>
      </c>
      <c r="O377" s="101">
        <v>1251.4767503274802</v>
      </c>
      <c r="P377" s="101">
        <v>1217.8187351088743</v>
      </c>
      <c r="Q377" s="101">
        <v>1282.3701730148616</v>
      </c>
      <c r="R377" s="101">
        <v>0</v>
      </c>
      <c r="S377" s="101">
        <v>0</v>
      </c>
      <c r="T377" s="101">
        <v>1311.8073829845848</v>
      </c>
      <c r="U377" s="101">
        <v>1271.8534534555863</v>
      </c>
      <c r="V377" s="101">
        <v>1203.1122045095397</v>
      </c>
      <c r="W377" s="101">
        <v>1282.8952224519971</v>
      </c>
      <c r="X377" s="101">
        <v>0</v>
      </c>
      <c r="Y377" s="101">
        <v>0</v>
      </c>
      <c r="DA377" s="131" t="s">
        <v>3973</v>
      </c>
    </row>
    <row r="378" spans="1:105" ht="12" customHeight="1" x14ac:dyDescent="0.25">
      <c r="A378" s="107" t="s">
        <v>121</v>
      </c>
      <c r="B378" s="104"/>
      <c r="C378" s="104">
        <v>1039.8718376489526</v>
      </c>
      <c r="D378" s="104">
        <v>0</v>
      </c>
      <c r="E378" s="104">
        <v>0</v>
      </c>
      <c r="F378" s="104">
        <v>0</v>
      </c>
      <c r="G378" s="104">
        <v>1043.2455769074102</v>
      </c>
      <c r="H378" s="104">
        <v>1070.2790091765423</v>
      </c>
      <c r="I378" s="104">
        <v>1055.3209253099296</v>
      </c>
      <c r="J378" s="104">
        <v>0</v>
      </c>
      <c r="K378" s="104">
        <v>0</v>
      </c>
      <c r="L378" s="104">
        <v>1012.0405492478126</v>
      </c>
      <c r="M378" s="104">
        <v>1037.1815495851013</v>
      </c>
      <c r="N378" s="104">
        <v>1018.3527117001981</v>
      </c>
      <c r="O378" s="104">
        <v>1101.6667243024922</v>
      </c>
      <c r="P378" s="104">
        <v>1082.2765132004424</v>
      </c>
      <c r="Q378" s="104">
        <v>1158.9337126622363</v>
      </c>
      <c r="R378" s="104">
        <v>0</v>
      </c>
      <c r="S378" s="104">
        <v>0</v>
      </c>
      <c r="T378" s="104">
        <v>1215.0779668681107</v>
      </c>
      <c r="U378" s="104">
        <v>1184.2023300428832</v>
      </c>
      <c r="V378" s="104">
        <v>1123.871800026707</v>
      </c>
      <c r="W378" s="104">
        <v>1211.5749434691181</v>
      </c>
      <c r="X378" s="104">
        <v>0</v>
      </c>
      <c r="Y378" s="104">
        <v>0</v>
      </c>
      <c r="DA378" s="132" t="s">
        <v>3974</v>
      </c>
    </row>
    <row r="379" spans="1:105" ht="12" customHeight="1" x14ac:dyDescent="0.25">
      <c r="A379" s="108" t="s">
        <v>53</v>
      </c>
      <c r="B379" s="98"/>
      <c r="C379" s="98">
        <v>815.41807870732202</v>
      </c>
      <c r="D379" s="98">
        <v>0</v>
      </c>
      <c r="E379" s="98">
        <v>0</v>
      </c>
      <c r="F379" s="98">
        <v>0</v>
      </c>
      <c r="G379" s="98">
        <v>730.89882064959932</v>
      </c>
      <c r="H379" s="98">
        <v>769.55786493699964</v>
      </c>
      <c r="I379" s="98">
        <v>750.94694709761052</v>
      </c>
      <c r="J379" s="98">
        <v>0</v>
      </c>
      <c r="K379" s="98">
        <v>0</v>
      </c>
      <c r="L379" s="98">
        <v>703.31163211758837</v>
      </c>
      <c r="M379" s="98">
        <v>709.57435672084819</v>
      </c>
      <c r="N379" s="98">
        <v>689.73731144405986</v>
      </c>
      <c r="O379" s="98">
        <v>771.53028836788474</v>
      </c>
      <c r="P379" s="98">
        <v>753.63793161575427</v>
      </c>
      <c r="Q379" s="98">
        <v>828.76704799507763</v>
      </c>
      <c r="R379" s="98">
        <v>0</v>
      </c>
      <c r="S379" s="98">
        <v>0</v>
      </c>
      <c r="T379" s="98">
        <v>900.79536221329101</v>
      </c>
      <c r="U379" s="98">
        <v>879.15462279566111</v>
      </c>
      <c r="V379" s="98">
        <v>827.5128779566229</v>
      </c>
      <c r="W379" s="98">
        <v>925.39935922386599</v>
      </c>
      <c r="X379" s="98">
        <v>0</v>
      </c>
      <c r="Y379" s="98">
        <v>0</v>
      </c>
      <c r="DA379" s="63" t="s">
        <v>3975</v>
      </c>
    </row>
    <row r="380" spans="1:105" ht="12" customHeight="1" x14ac:dyDescent="0.25">
      <c r="A380" s="108" t="s">
        <v>52</v>
      </c>
      <c r="B380" s="98"/>
      <c r="C380" s="98">
        <v>224.4537589416307</v>
      </c>
      <c r="D380" s="98">
        <v>0</v>
      </c>
      <c r="E380" s="98">
        <v>0</v>
      </c>
      <c r="F380" s="98">
        <v>0</v>
      </c>
      <c r="G380" s="98">
        <v>312.34675625781097</v>
      </c>
      <c r="H380" s="98">
        <v>300.72114423954258</v>
      </c>
      <c r="I380" s="98">
        <v>304.37397821231917</v>
      </c>
      <c r="J380" s="98">
        <v>0</v>
      </c>
      <c r="K380" s="98">
        <v>0</v>
      </c>
      <c r="L380" s="98">
        <v>308.72891713022415</v>
      </c>
      <c r="M380" s="98">
        <v>327.60719286425314</v>
      </c>
      <c r="N380" s="98">
        <v>328.6154002561384</v>
      </c>
      <c r="O380" s="98">
        <v>330.13643593460762</v>
      </c>
      <c r="P380" s="98">
        <v>328.63858158468804</v>
      </c>
      <c r="Q380" s="98">
        <v>330.1666646671585</v>
      </c>
      <c r="R380" s="98">
        <v>0</v>
      </c>
      <c r="S380" s="98">
        <v>0</v>
      </c>
      <c r="T380" s="98">
        <v>314.28260465481958</v>
      </c>
      <c r="U380" s="98">
        <v>305.04770724722209</v>
      </c>
      <c r="V380" s="98">
        <v>296.35892207008402</v>
      </c>
      <c r="W380" s="98">
        <v>286.17558424525208</v>
      </c>
      <c r="X380" s="98">
        <v>0</v>
      </c>
      <c r="Y380" s="98">
        <v>0</v>
      </c>
      <c r="DA380" s="63" t="s">
        <v>3976</v>
      </c>
    </row>
    <row r="381" spans="1:105" ht="12" customHeight="1" x14ac:dyDescent="0.25">
      <c r="A381" s="121" t="s">
        <v>54</v>
      </c>
      <c r="B381" s="122"/>
      <c r="C381" s="122">
        <v>157.06709899863338</v>
      </c>
      <c r="D381" s="122">
        <v>0</v>
      </c>
      <c r="E381" s="122">
        <v>0</v>
      </c>
      <c r="F381" s="122">
        <v>0</v>
      </c>
      <c r="G381" s="122">
        <v>180.72298312889808</v>
      </c>
      <c r="H381" s="122">
        <v>185.71802151599056</v>
      </c>
      <c r="I381" s="122">
        <v>184.46289121871862</v>
      </c>
      <c r="J381" s="122">
        <v>175.83040988086628</v>
      </c>
      <c r="K381" s="122">
        <v>193.55206102918203</v>
      </c>
      <c r="L381" s="122">
        <v>207.97226376945716</v>
      </c>
      <c r="M381" s="122">
        <v>208.65633534364386</v>
      </c>
      <c r="N381" s="122">
        <v>212.92122507610657</v>
      </c>
      <c r="O381" s="122">
        <v>232.82360885674638</v>
      </c>
      <c r="P381" s="122">
        <v>230.50893711136285</v>
      </c>
      <c r="Q381" s="122">
        <v>247.45383052660583</v>
      </c>
      <c r="R381" s="122">
        <v>0</v>
      </c>
      <c r="S381" s="122">
        <v>0</v>
      </c>
      <c r="T381" s="122">
        <v>270.14588483010056</v>
      </c>
      <c r="U381" s="122">
        <v>266.56433881092966</v>
      </c>
      <c r="V381" s="122">
        <v>265.59378575645178</v>
      </c>
      <c r="W381" s="122">
        <v>264.52830847136624</v>
      </c>
      <c r="X381" s="122">
        <v>0</v>
      </c>
      <c r="Y381" s="122">
        <v>0</v>
      </c>
      <c r="DA381" s="130" t="s">
        <v>3977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3978</v>
      </c>
    </row>
    <row r="383" spans="1:105" ht="12" customHeight="1" x14ac:dyDescent="0.25">
      <c r="A383" s="109" t="s">
        <v>120</v>
      </c>
      <c r="B383" s="33"/>
      <c r="C383" s="33">
        <v>157.06709899863338</v>
      </c>
      <c r="D383" s="33">
        <v>0</v>
      </c>
      <c r="E383" s="33">
        <v>0</v>
      </c>
      <c r="F383" s="33">
        <v>0</v>
      </c>
      <c r="G383" s="33">
        <v>180.72298312889808</v>
      </c>
      <c r="H383" s="33">
        <v>185.71802151599056</v>
      </c>
      <c r="I383" s="33">
        <v>184.46289121871862</v>
      </c>
      <c r="J383" s="33">
        <v>175.83040988086628</v>
      </c>
      <c r="K383" s="33">
        <v>193.55206102918203</v>
      </c>
      <c r="L383" s="33">
        <v>207.97226376945716</v>
      </c>
      <c r="M383" s="33">
        <v>208.65633534364386</v>
      </c>
      <c r="N383" s="33">
        <v>212.92122507610657</v>
      </c>
      <c r="O383" s="33">
        <v>232.82360885674638</v>
      </c>
      <c r="P383" s="33">
        <v>230.50893711136285</v>
      </c>
      <c r="Q383" s="33">
        <v>247.45383052660583</v>
      </c>
      <c r="R383" s="33">
        <v>0</v>
      </c>
      <c r="S383" s="33">
        <v>0</v>
      </c>
      <c r="T383" s="33">
        <v>270.14588483010056</v>
      </c>
      <c r="U383" s="33">
        <v>266.56433881092966</v>
      </c>
      <c r="V383" s="33">
        <v>265.59378575645178</v>
      </c>
      <c r="W383" s="33">
        <v>264.52830847136624</v>
      </c>
      <c r="X383" s="33">
        <v>0</v>
      </c>
      <c r="Y383" s="33">
        <v>0</v>
      </c>
      <c r="DA383" s="60" t="s">
        <v>3979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11869.166178317393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14352.860354803222</v>
      </c>
      <c r="H385" s="117">
        <f t="shared" si="211"/>
        <v>12019.585376496259</v>
      </c>
      <c r="I385" s="117">
        <f t="shared" si="211"/>
        <v>11262.322863092348</v>
      </c>
      <c r="J385" s="117">
        <f t="shared" si="211"/>
        <v>11509.920175081877</v>
      </c>
      <c r="K385" s="117">
        <f t="shared" si="211"/>
        <v>11802.785580866104</v>
      </c>
      <c r="L385" s="117">
        <f t="shared" si="211"/>
        <v>12098.789692484874</v>
      </c>
      <c r="M385" s="117">
        <f t="shared" si="211"/>
        <v>11646.671401054318</v>
      </c>
      <c r="N385" s="117">
        <f t="shared" si="211"/>
        <v>12519.994607502855</v>
      </c>
      <c r="O385" s="117">
        <f t="shared" si="211"/>
        <v>12751.755428125041</v>
      </c>
      <c r="P385" s="117">
        <f t="shared" si="211"/>
        <v>11234.195577687517</v>
      </c>
      <c r="Q385" s="117">
        <f t="shared" si="211"/>
        <v>11260.574364742621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9074.6940242016717</v>
      </c>
      <c r="U385" s="117">
        <f t="shared" si="212"/>
        <v>8507.0708629831206</v>
      </c>
      <c r="V385" s="117">
        <f t="shared" si="212"/>
        <v>8787.8886995406046</v>
      </c>
      <c r="W385" s="117">
        <f t="shared" ref="W385:Y385" si="213">W386+W389+W391+W400</f>
        <v>8778.8277513886133</v>
      </c>
      <c r="X385" s="117">
        <f t="shared" si="213"/>
        <v>0</v>
      </c>
      <c r="Y385" s="117">
        <f t="shared" si="213"/>
        <v>0</v>
      </c>
      <c r="DA385" s="129" t="s">
        <v>4130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10996.411542968399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13327.369344618744</v>
      </c>
      <c r="H386" s="122">
        <f t="shared" si="214"/>
        <v>11074.231111941317</v>
      </c>
      <c r="I386" s="122">
        <f t="shared" si="214"/>
        <v>10357.450770735244</v>
      </c>
      <c r="J386" s="122">
        <f t="shared" si="214"/>
        <v>10623.094625904643</v>
      </c>
      <c r="K386" s="122">
        <f t="shared" si="214"/>
        <v>10851.771426075791</v>
      </c>
      <c r="L386" s="122">
        <f t="shared" si="214"/>
        <v>11250.186108307666</v>
      </c>
      <c r="M386" s="122">
        <f t="shared" si="214"/>
        <v>10726.238001978454</v>
      </c>
      <c r="N386" s="122">
        <f t="shared" si="214"/>
        <v>11568.308264902724</v>
      </c>
      <c r="O386" s="122">
        <f t="shared" si="214"/>
        <v>11674.683634469735</v>
      </c>
      <c r="P386" s="122">
        <f t="shared" si="214"/>
        <v>10163.301306110665</v>
      </c>
      <c r="Q386" s="122">
        <f t="shared" si="214"/>
        <v>10084.157914579333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7862.3392177305022</v>
      </c>
      <c r="U386" s="122">
        <f t="shared" si="215"/>
        <v>7276.7911720141419</v>
      </c>
      <c r="V386" s="122">
        <f t="shared" si="215"/>
        <v>7558.9964477785097</v>
      </c>
      <c r="W386" s="122">
        <f t="shared" ref="W386:Y386" si="216">SUM(W387:W388)</f>
        <v>7550.6618140278078</v>
      </c>
      <c r="X386" s="122">
        <f t="shared" si="216"/>
        <v>0</v>
      </c>
      <c r="Y386" s="122">
        <f t="shared" si="216"/>
        <v>0</v>
      </c>
      <c r="DA386" s="130" t="s">
        <v>4131</v>
      </c>
    </row>
    <row r="387" spans="1:105" ht="12" customHeight="1" x14ac:dyDescent="0.25">
      <c r="A387" s="97" t="s">
        <v>211</v>
      </c>
      <c r="B387" s="98"/>
      <c r="C387" s="98">
        <v>10743.434830904125</v>
      </c>
      <c r="D387" s="98">
        <v>0</v>
      </c>
      <c r="E387" s="98">
        <v>0</v>
      </c>
      <c r="F387" s="98">
        <v>0</v>
      </c>
      <c r="G387" s="98">
        <v>13047.169429248297</v>
      </c>
      <c r="H387" s="98">
        <v>10847.833125245168</v>
      </c>
      <c r="I387" s="98">
        <v>10150.283037867031</v>
      </c>
      <c r="J387" s="98">
        <v>10413.809349589037</v>
      </c>
      <c r="K387" s="98">
        <v>10642.103254950214</v>
      </c>
      <c r="L387" s="98">
        <v>11034.143059869986</v>
      </c>
      <c r="M387" s="98">
        <v>10523.034132302382</v>
      </c>
      <c r="N387" s="98">
        <v>11350.459542349467</v>
      </c>
      <c r="O387" s="98">
        <v>11459.654797295714</v>
      </c>
      <c r="P387" s="98">
        <v>9979.0011395529109</v>
      </c>
      <c r="Q387" s="98">
        <v>9902.9693371372377</v>
      </c>
      <c r="R387" s="98">
        <v>0</v>
      </c>
      <c r="S387" s="98">
        <v>0</v>
      </c>
      <c r="T387" s="98">
        <v>7724.546826589959</v>
      </c>
      <c r="U387" s="98">
        <v>7149.0771756464937</v>
      </c>
      <c r="V387" s="98">
        <v>7426.4707458511475</v>
      </c>
      <c r="W387" s="98">
        <v>7418.1978627476465</v>
      </c>
      <c r="X387" s="98">
        <v>0</v>
      </c>
      <c r="Y387" s="98">
        <v>0</v>
      </c>
      <c r="DA387" s="63" t="s">
        <v>4132</v>
      </c>
    </row>
    <row r="388" spans="1:105" ht="12" customHeight="1" x14ac:dyDescent="0.25">
      <c r="A388" s="97" t="s">
        <v>53</v>
      </c>
      <c r="B388" s="98"/>
      <c r="C388" s="98">
        <v>252.97671206427412</v>
      </c>
      <c r="D388" s="98">
        <v>0</v>
      </c>
      <c r="E388" s="98">
        <v>0</v>
      </c>
      <c r="F388" s="98">
        <v>0</v>
      </c>
      <c r="G388" s="98">
        <v>280.19991537044785</v>
      </c>
      <c r="H388" s="98">
        <v>226.39798669614956</v>
      </c>
      <c r="I388" s="98">
        <v>207.16773286821245</v>
      </c>
      <c r="J388" s="98">
        <v>209.28527631560652</v>
      </c>
      <c r="K388" s="98">
        <v>209.66817112557666</v>
      </c>
      <c r="L388" s="98">
        <v>216.04304843767986</v>
      </c>
      <c r="M388" s="98">
        <v>203.20386967607269</v>
      </c>
      <c r="N388" s="98">
        <v>217.84872255325681</v>
      </c>
      <c r="O388" s="98">
        <v>215.02883717402059</v>
      </c>
      <c r="P388" s="98">
        <v>184.30016655775418</v>
      </c>
      <c r="Q388" s="98">
        <v>181.18857744209581</v>
      </c>
      <c r="R388" s="98">
        <v>0</v>
      </c>
      <c r="S388" s="98">
        <v>0</v>
      </c>
      <c r="T388" s="98">
        <v>137.79239114054343</v>
      </c>
      <c r="U388" s="98">
        <v>127.71399636764794</v>
      </c>
      <c r="V388" s="98">
        <v>132.5257019273626</v>
      </c>
      <c r="W388" s="98">
        <v>132.46395128016113</v>
      </c>
      <c r="X388" s="98">
        <v>0</v>
      </c>
      <c r="Y388" s="98">
        <v>0</v>
      </c>
      <c r="DA388" s="63" t="s">
        <v>4133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0.9283341256151596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2.7496553899284004</v>
      </c>
      <c r="H389" s="122">
        <f t="shared" si="217"/>
        <v>3.3728595469021223</v>
      </c>
      <c r="I389" s="122">
        <f t="shared" si="217"/>
        <v>3.3121765725922963</v>
      </c>
      <c r="J389" s="122">
        <f t="shared" si="217"/>
        <v>0</v>
      </c>
      <c r="K389" s="122">
        <f t="shared" si="217"/>
        <v>2.3364832760136967</v>
      </c>
      <c r="L389" s="122">
        <f t="shared" si="217"/>
        <v>5.8937480813428111</v>
      </c>
      <c r="M389" s="122">
        <f t="shared" si="217"/>
        <v>4.4738734355806313</v>
      </c>
      <c r="N389" s="122">
        <f t="shared" si="217"/>
        <v>6.7728883311795762</v>
      </c>
      <c r="O389" s="122">
        <f t="shared" si="217"/>
        <v>3.7956250362752493</v>
      </c>
      <c r="P389" s="122">
        <f t="shared" si="217"/>
        <v>7.4475861846109161</v>
      </c>
      <c r="Q389" s="122">
        <f t="shared" si="217"/>
        <v>4.1952483462288681</v>
      </c>
      <c r="R389" s="122">
        <f t="shared" si="217"/>
        <v>0</v>
      </c>
      <c r="S389" s="122">
        <f t="shared" si="217"/>
        <v>0</v>
      </c>
      <c r="T389" s="122">
        <f t="shared" si="217"/>
        <v>2.9787355592643916</v>
      </c>
      <c r="U389" s="122">
        <f t="shared" si="217"/>
        <v>4.652294542661175</v>
      </c>
      <c r="V389" s="122">
        <f t="shared" si="217"/>
        <v>9.1904729664216376</v>
      </c>
      <c r="W389" s="122">
        <f t="shared" si="217"/>
        <v>2.1806625460295157</v>
      </c>
      <c r="X389" s="122">
        <f t="shared" si="217"/>
        <v>0</v>
      </c>
      <c r="Y389" s="122">
        <f t="shared" si="217"/>
        <v>0</v>
      </c>
      <c r="DA389" s="130" t="s">
        <v>4134</v>
      </c>
    </row>
    <row r="390" spans="1:105" ht="12" customHeight="1" x14ac:dyDescent="0.25">
      <c r="A390" s="97" t="s">
        <v>53</v>
      </c>
      <c r="B390" s="98"/>
      <c r="C390" s="98">
        <f>RES_hhdet_in_tesh!C48</f>
        <v>0.9283341256151596</v>
      </c>
      <c r="D390" s="98">
        <f>RES_hhdet_in_tesh!D48</f>
        <v>0</v>
      </c>
      <c r="E390" s="98">
        <f>RES_hhdet_in_tesh!E48</f>
        <v>0</v>
      </c>
      <c r="F390" s="98">
        <f>RES_hhdet_in_tesh!F48</f>
        <v>0</v>
      </c>
      <c r="G390" s="98">
        <f>RES_hhdet_in_tesh!G48</f>
        <v>2.7496553899284004</v>
      </c>
      <c r="H390" s="98">
        <f>RES_hhdet_in_tesh!H48</f>
        <v>3.3728595469021223</v>
      </c>
      <c r="I390" s="98">
        <f>RES_hhdet_in_tesh!I48</f>
        <v>3.3121765725922963</v>
      </c>
      <c r="J390" s="98">
        <f>RES_hhdet_in_tesh!J48</f>
        <v>0</v>
      </c>
      <c r="K390" s="98">
        <f>RES_hhdet_in_tesh!K48</f>
        <v>2.3364832760136967</v>
      </c>
      <c r="L390" s="98">
        <f>RES_hhdet_in_tesh!L48</f>
        <v>5.8937480813428111</v>
      </c>
      <c r="M390" s="98">
        <f>RES_hhdet_in_tesh!M48</f>
        <v>4.4738734355806313</v>
      </c>
      <c r="N390" s="98">
        <f>RES_hhdet_in_tesh!N48</f>
        <v>6.7728883311795762</v>
      </c>
      <c r="O390" s="98">
        <f>RES_hhdet_in_tesh!O48</f>
        <v>3.7956250362752493</v>
      </c>
      <c r="P390" s="98">
        <f>RES_hhdet_in_tesh!P48</f>
        <v>7.4475861846109161</v>
      </c>
      <c r="Q390" s="98">
        <f>RES_hhdet_in_tesh!Q48</f>
        <v>4.1952483462288681</v>
      </c>
      <c r="R390" s="98">
        <f>RES_hhdet_in_tesh!R48</f>
        <v>0</v>
      </c>
      <c r="S390" s="98">
        <f>RES_hhdet_in_tesh!S48</f>
        <v>0</v>
      </c>
      <c r="T390" s="98">
        <f>RES_hhdet_in_tesh!T48</f>
        <v>2.9787355592643916</v>
      </c>
      <c r="U390" s="98">
        <f>RES_hhdet_in_tesh!U48</f>
        <v>4.652294542661175</v>
      </c>
      <c r="V390" s="98">
        <f>RES_hhdet_in_tesh!V48</f>
        <v>9.1904729664216376</v>
      </c>
      <c r="W390" s="98">
        <f>RES_hhdet_in_tesh!W48</f>
        <v>2.1806625460295157</v>
      </c>
      <c r="X390" s="98">
        <f>RES_hhdet_in_tesh!X48</f>
        <v>0</v>
      </c>
      <c r="Y390" s="98">
        <f>RES_hhdet_in_tesh!Y48</f>
        <v>0</v>
      </c>
      <c r="DA390" s="63" t="s">
        <v>4135</v>
      </c>
    </row>
    <row r="391" spans="1:105" ht="12" customHeight="1" x14ac:dyDescent="0.25">
      <c r="A391" s="121" t="s">
        <v>55</v>
      </c>
      <c r="B391" s="122"/>
      <c r="C391" s="122">
        <v>749.19163364625308</v>
      </c>
      <c r="D391" s="122">
        <v>0</v>
      </c>
      <c r="E391" s="122">
        <v>0</v>
      </c>
      <c r="F391" s="122">
        <v>0</v>
      </c>
      <c r="G391" s="122">
        <v>880.72045066953888</v>
      </c>
      <c r="H391" s="122">
        <v>795.78037647115707</v>
      </c>
      <c r="I391" s="122">
        <v>756.08319706688633</v>
      </c>
      <c r="J391" s="122">
        <v>747.88730337648587</v>
      </c>
      <c r="K391" s="122">
        <v>795.41199767456908</v>
      </c>
      <c r="L391" s="122">
        <v>677.64564756476238</v>
      </c>
      <c r="M391" s="122">
        <v>749.80763133596486</v>
      </c>
      <c r="N391" s="122">
        <v>774.60407040508926</v>
      </c>
      <c r="O391" s="122">
        <v>885.89071250900702</v>
      </c>
      <c r="P391" s="122">
        <v>876.40962825498457</v>
      </c>
      <c r="Q391" s="122">
        <v>969.33100734891309</v>
      </c>
      <c r="R391" s="122">
        <v>0</v>
      </c>
      <c r="S391" s="122">
        <v>0</v>
      </c>
      <c r="T391" s="122">
        <v>976.63369395643213</v>
      </c>
      <c r="U391" s="122">
        <v>992.00038302270798</v>
      </c>
      <c r="V391" s="122">
        <v>983.63102350915938</v>
      </c>
      <c r="W391" s="122">
        <v>988.40459989565272</v>
      </c>
      <c r="X391" s="122">
        <v>0</v>
      </c>
      <c r="Y391" s="122">
        <v>0</v>
      </c>
      <c r="DA391" s="130" t="s">
        <v>4136</v>
      </c>
    </row>
    <row r="392" spans="1:105" ht="12" customHeight="1" x14ac:dyDescent="0.25">
      <c r="A392" s="97" t="s">
        <v>138</v>
      </c>
      <c r="B392" s="98"/>
      <c r="C392" s="98">
        <v>751.12903634078043</v>
      </c>
      <c r="D392" s="98">
        <v>0</v>
      </c>
      <c r="E392" s="98">
        <v>0</v>
      </c>
      <c r="F392" s="98">
        <v>0</v>
      </c>
      <c r="G392" s="98">
        <v>905.70547193739242</v>
      </c>
      <c r="H392" s="98">
        <v>776.34280378096844</v>
      </c>
      <c r="I392" s="98">
        <v>753.24957320930696</v>
      </c>
      <c r="J392" s="98">
        <v>747.88730337648587</v>
      </c>
      <c r="K392" s="98">
        <v>795.41199767456908</v>
      </c>
      <c r="L392" s="98">
        <v>676.35354558415168</v>
      </c>
      <c r="M392" s="98">
        <v>747.54129530406283</v>
      </c>
      <c r="N392" s="98">
        <v>773.88961409497199</v>
      </c>
      <c r="O392" s="98">
        <v>887.06313878310391</v>
      </c>
      <c r="P392" s="98">
        <v>881.41952633024948</v>
      </c>
      <c r="Q392" s="98">
        <v>984.19683128092379</v>
      </c>
      <c r="R392" s="98">
        <v>0</v>
      </c>
      <c r="S392" s="98">
        <v>0</v>
      </c>
      <c r="T392" s="98">
        <v>942.98904043968366</v>
      </c>
      <c r="U392" s="98">
        <v>1003.7916595478814</v>
      </c>
      <c r="V392" s="98">
        <v>1173.926114329133</v>
      </c>
      <c r="W392" s="98">
        <v>847.74094855734688</v>
      </c>
      <c r="X392" s="98">
        <v>0</v>
      </c>
      <c r="Y392" s="98">
        <v>0</v>
      </c>
      <c r="DA392" s="63" t="s">
        <v>4137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905.8813981797482</v>
      </c>
      <c r="H393" s="98">
        <v>0</v>
      </c>
      <c r="I393" s="98">
        <v>753.44014161755535</v>
      </c>
      <c r="J393" s="98">
        <v>0</v>
      </c>
      <c r="K393" s="98">
        <v>0</v>
      </c>
      <c r="L393" s="98">
        <v>0</v>
      </c>
      <c r="M393" s="98">
        <v>747.23081567798476</v>
      </c>
      <c r="N393" s="98">
        <v>773.69846065742161</v>
      </c>
      <c r="O393" s="98">
        <v>886.66055393222371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1173.3786755962881</v>
      </c>
      <c r="W393" s="98">
        <v>0</v>
      </c>
      <c r="X393" s="98">
        <v>0</v>
      </c>
      <c r="Y393" s="98">
        <v>0</v>
      </c>
      <c r="DA393" s="63" t="s">
        <v>4138</v>
      </c>
    </row>
    <row r="394" spans="1:105" ht="12" customHeight="1" x14ac:dyDescent="0.25">
      <c r="A394" s="100" t="s">
        <v>211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544.88768123339412</v>
      </c>
      <c r="H394" s="101">
        <v>0</v>
      </c>
      <c r="I394" s="101">
        <v>463.6275085857971</v>
      </c>
      <c r="J394" s="101">
        <v>0</v>
      </c>
      <c r="K394" s="101">
        <v>0</v>
      </c>
      <c r="L394" s="101">
        <v>0</v>
      </c>
      <c r="M394" s="101">
        <v>440.53620566441487</v>
      </c>
      <c r="N394" s="101">
        <v>453.01955150076668</v>
      </c>
      <c r="O394" s="101">
        <v>546.77904978422055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807.21488585620887</v>
      </c>
      <c r="W394" s="101">
        <v>0</v>
      </c>
      <c r="X394" s="101">
        <v>0</v>
      </c>
      <c r="Y394" s="101">
        <v>0</v>
      </c>
      <c r="DA394" s="131" t="s">
        <v>4139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360.99371694635403</v>
      </c>
      <c r="H395" s="104">
        <v>0</v>
      </c>
      <c r="I395" s="104">
        <v>289.81263303175837</v>
      </c>
      <c r="J395" s="104">
        <v>0</v>
      </c>
      <c r="K395" s="104">
        <v>0</v>
      </c>
      <c r="L395" s="104">
        <v>0</v>
      </c>
      <c r="M395" s="104">
        <v>306.69461001356996</v>
      </c>
      <c r="N395" s="104">
        <v>320.67890915665487</v>
      </c>
      <c r="O395" s="104">
        <v>339.88150414800327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366.16378974007927</v>
      </c>
      <c r="W395" s="104">
        <v>0</v>
      </c>
      <c r="X395" s="104">
        <v>0</v>
      </c>
      <c r="Y395" s="104">
        <v>0</v>
      </c>
      <c r="DA395" s="132" t="s">
        <v>4140</v>
      </c>
    </row>
    <row r="396" spans="1:105" ht="12" customHeight="1" x14ac:dyDescent="0.25">
      <c r="A396" s="106" t="s">
        <v>122</v>
      </c>
      <c r="B396" s="101"/>
      <c r="C396" s="101">
        <v>744.5096398388863</v>
      </c>
      <c r="D396" s="101">
        <v>0</v>
      </c>
      <c r="E396" s="101">
        <v>0</v>
      </c>
      <c r="F396" s="101">
        <v>0</v>
      </c>
      <c r="G396" s="101">
        <v>783.45788697361456</v>
      </c>
      <c r="H396" s="101">
        <v>798.26176399967653</v>
      </c>
      <c r="I396" s="101">
        <v>791.20822714709163</v>
      </c>
      <c r="J396" s="101">
        <v>0</v>
      </c>
      <c r="K396" s="101">
        <v>0</v>
      </c>
      <c r="L396" s="101">
        <v>770.7675991182499</v>
      </c>
      <c r="M396" s="101">
        <v>798.1685816161264</v>
      </c>
      <c r="N396" s="101">
        <v>793.00322888901837</v>
      </c>
      <c r="O396" s="101">
        <v>861.35018432990455</v>
      </c>
      <c r="P396" s="101">
        <v>862.23345348862256</v>
      </c>
      <c r="Q396" s="101">
        <v>932.36880276440831</v>
      </c>
      <c r="R396" s="101">
        <v>0</v>
      </c>
      <c r="S396" s="101">
        <v>0</v>
      </c>
      <c r="T396" s="101">
        <v>1003.3308777638662</v>
      </c>
      <c r="U396" s="101">
        <v>988.57146235800258</v>
      </c>
      <c r="V396" s="101">
        <v>949.82306791058295</v>
      </c>
      <c r="W396" s="101">
        <v>1027.108283712543</v>
      </c>
      <c r="X396" s="101">
        <v>0</v>
      </c>
      <c r="Y396" s="101">
        <v>0</v>
      </c>
      <c r="DA396" s="131" t="s">
        <v>4141</v>
      </c>
    </row>
    <row r="397" spans="1:105" ht="12" customHeight="1" x14ac:dyDescent="0.25">
      <c r="A397" s="107" t="s">
        <v>121</v>
      </c>
      <c r="B397" s="104"/>
      <c r="C397" s="104">
        <v>744.50894839568434</v>
      </c>
      <c r="D397" s="104">
        <v>0</v>
      </c>
      <c r="E397" s="104">
        <v>0</v>
      </c>
      <c r="F397" s="104">
        <v>0</v>
      </c>
      <c r="G397" s="104">
        <v>783.45553813886897</v>
      </c>
      <c r="H397" s="104">
        <v>798.26180845982003</v>
      </c>
      <c r="I397" s="104">
        <v>791.47392918654657</v>
      </c>
      <c r="J397" s="104">
        <v>0</v>
      </c>
      <c r="K397" s="104">
        <v>0</v>
      </c>
      <c r="L397" s="104">
        <v>770.80203969936224</v>
      </c>
      <c r="M397" s="104">
        <v>798.09234697477075</v>
      </c>
      <c r="N397" s="104">
        <v>792.83554763243114</v>
      </c>
      <c r="O397" s="104">
        <v>861.15529499681838</v>
      </c>
      <c r="P397" s="104">
        <v>862.22524577653121</v>
      </c>
      <c r="Q397" s="104">
        <v>932.73568613238888</v>
      </c>
      <c r="R397" s="104">
        <v>0</v>
      </c>
      <c r="S397" s="104">
        <v>0</v>
      </c>
      <c r="T397" s="104">
        <v>1003.2525046402824</v>
      </c>
      <c r="U397" s="104">
        <v>988.38678906876976</v>
      </c>
      <c r="V397" s="104">
        <v>949.65694159827251</v>
      </c>
      <c r="W397" s="104">
        <v>1027.0664465437721</v>
      </c>
      <c r="X397" s="104">
        <v>0</v>
      </c>
      <c r="Y397" s="104">
        <v>0</v>
      </c>
      <c r="DA397" s="132" t="s">
        <v>4142</v>
      </c>
    </row>
    <row r="398" spans="1:105" ht="12" customHeight="1" x14ac:dyDescent="0.25">
      <c r="A398" s="108" t="s">
        <v>53</v>
      </c>
      <c r="B398" s="98"/>
      <c r="C398" s="98">
        <v>520.05518945405379</v>
      </c>
      <c r="D398" s="98">
        <v>0</v>
      </c>
      <c r="E398" s="98">
        <v>0</v>
      </c>
      <c r="F398" s="98">
        <v>0</v>
      </c>
      <c r="G398" s="98">
        <v>471.10878188105789</v>
      </c>
      <c r="H398" s="98">
        <v>497.54066422027756</v>
      </c>
      <c r="I398" s="98">
        <v>487.09995097422751</v>
      </c>
      <c r="J398" s="98">
        <v>0</v>
      </c>
      <c r="K398" s="98">
        <v>0</v>
      </c>
      <c r="L398" s="98">
        <v>462.07312256913809</v>
      </c>
      <c r="M398" s="98">
        <v>470.4851541105175</v>
      </c>
      <c r="N398" s="98">
        <v>464.22014737629274</v>
      </c>
      <c r="O398" s="98">
        <v>531.01885906221082</v>
      </c>
      <c r="P398" s="98">
        <v>533.58666419184306</v>
      </c>
      <c r="Q398" s="98">
        <v>602.56902146523032</v>
      </c>
      <c r="R398" s="98">
        <v>0</v>
      </c>
      <c r="S398" s="98">
        <v>0</v>
      </c>
      <c r="T398" s="98">
        <v>688.96989998546269</v>
      </c>
      <c r="U398" s="98">
        <v>683.33908182154767</v>
      </c>
      <c r="V398" s="98">
        <v>653.29801952818866</v>
      </c>
      <c r="W398" s="98">
        <v>740.89086229852001</v>
      </c>
      <c r="X398" s="98">
        <v>0</v>
      </c>
      <c r="Y398" s="98">
        <v>0</v>
      </c>
      <c r="DA398" s="63" t="s">
        <v>4143</v>
      </c>
    </row>
    <row r="399" spans="1:105" ht="12" customHeight="1" x14ac:dyDescent="0.25">
      <c r="A399" s="108" t="s">
        <v>52</v>
      </c>
      <c r="B399" s="98"/>
      <c r="C399" s="98">
        <v>224.4537589416307</v>
      </c>
      <c r="D399" s="98">
        <v>0</v>
      </c>
      <c r="E399" s="98">
        <v>0</v>
      </c>
      <c r="F399" s="98">
        <v>0</v>
      </c>
      <c r="G399" s="98">
        <v>312.34675625781097</v>
      </c>
      <c r="H399" s="98">
        <v>300.72114423954258</v>
      </c>
      <c r="I399" s="98">
        <v>304.37397821231917</v>
      </c>
      <c r="J399" s="98">
        <v>0</v>
      </c>
      <c r="K399" s="98">
        <v>0</v>
      </c>
      <c r="L399" s="98">
        <v>308.72891713022415</v>
      </c>
      <c r="M399" s="98">
        <v>327.60719286425314</v>
      </c>
      <c r="N399" s="98">
        <v>328.6154002561384</v>
      </c>
      <c r="O399" s="98">
        <v>330.13643593460762</v>
      </c>
      <c r="P399" s="98">
        <v>328.63858158468804</v>
      </c>
      <c r="Q399" s="98">
        <v>330.1666646671585</v>
      </c>
      <c r="R399" s="98">
        <v>0</v>
      </c>
      <c r="S399" s="98">
        <v>0</v>
      </c>
      <c r="T399" s="98">
        <v>314.28260465481958</v>
      </c>
      <c r="U399" s="98">
        <v>305.04770724722209</v>
      </c>
      <c r="V399" s="98">
        <v>296.35892207008402</v>
      </c>
      <c r="W399" s="98">
        <v>286.17558424525208</v>
      </c>
      <c r="X399" s="98">
        <v>0</v>
      </c>
      <c r="Y399" s="98">
        <v>0</v>
      </c>
      <c r="DA399" s="63" t="s">
        <v>4144</v>
      </c>
    </row>
    <row r="400" spans="1:105" ht="12" customHeight="1" x14ac:dyDescent="0.25">
      <c r="A400" s="121" t="s">
        <v>54</v>
      </c>
      <c r="B400" s="122"/>
      <c r="C400" s="122">
        <v>122.63466757712501</v>
      </c>
      <c r="D400" s="122">
        <v>0</v>
      </c>
      <c r="E400" s="122">
        <v>0</v>
      </c>
      <c r="F400" s="122">
        <v>0</v>
      </c>
      <c r="G400" s="122">
        <v>142.02090412500874</v>
      </c>
      <c r="H400" s="122">
        <v>146.20102853688329</v>
      </c>
      <c r="I400" s="122">
        <v>145.47671871762648</v>
      </c>
      <c r="J400" s="122">
        <v>138.93824580074721</v>
      </c>
      <c r="K400" s="122">
        <v>153.26567383972855</v>
      </c>
      <c r="L400" s="122">
        <v>165.06418853110327</v>
      </c>
      <c r="M400" s="122">
        <v>166.15189430431678</v>
      </c>
      <c r="N400" s="122">
        <v>170.3093838638612</v>
      </c>
      <c r="O400" s="122">
        <v>187.38545611002453</v>
      </c>
      <c r="P400" s="122">
        <v>187.03705713725452</v>
      </c>
      <c r="Q400" s="122">
        <v>202.89019446814567</v>
      </c>
      <c r="R400" s="122">
        <v>0</v>
      </c>
      <c r="S400" s="122">
        <v>0</v>
      </c>
      <c r="T400" s="122">
        <v>232.74237695547342</v>
      </c>
      <c r="U400" s="122">
        <v>233.62701340361033</v>
      </c>
      <c r="V400" s="122">
        <v>236.07075528651382</v>
      </c>
      <c r="W400" s="122">
        <v>237.58067491912306</v>
      </c>
      <c r="X400" s="122">
        <v>0</v>
      </c>
      <c r="Y400" s="122">
        <v>0</v>
      </c>
      <c r="DA400" s="130" t="s">
        <v>4145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4146</v>
      </c>
    </row>
    <row r="402" spans="1:105" ht="12" customHeight="1" x14ac:dyDescent="0.25">
      <c r="A402" s="109" t="s">
        <v>120</v>
      </c>
      <c r="B402" s="33"/>
      <c r="C402" s="33">
        <v>122.63466757712501</v>
      </c>
      <c r="D402" s="33">
        <v>0</v>
      </c>
      <c r="E402" s="33">
        <v>0</v>
      </c>
      <c r="F402" s="33">
        <v>0</v>
      </c>
      <c r="G402" s="33">
        <v>142.02090412500874</v>
      </c>
      <c r="H402" s="33">
        <v>146.20102853688329</v>
      </c>
      <c r="I402" s="33">
        <v>145.47671871762648</v>
      </c>
      <c r="J402" s="33">
        <v>138.93824580074721</v>
      </c>
      <c r="K402" s="33">
        <v>153.26567383972855</v>
      </c>
      <c r="L402" s="33">
        <v>165.06418853110327</v>
      </c>
      <c r="M402" s="33">
        <v>166.15189430431678</v>
      </c>
      <c r="N402" s="33">
        <v>170.3093838638612</v>
      </c>
      <c r="O402" s="33">
        <v>187.38545611002453</v>
      </c>
      <c r="P402" s="33">
        <v>187.03705713725452</v>
      </c>
      <c r="Q402" s="33">
        <v>202.89019446814567</v>
      </c>
      <c r="R402" s="33">
        <v>0</v>
      </c>
      <c r="S402" s="33">
        <v>0</v>
      </c>
      <c r="T402" s="33">
        <v>232.74237695547342</v>
      </c>
      <c r="U402" s="33">
        <v>233.62701340361033</v>
      </c>
      <c r="V402" s="33">
        <v>236.07075528651382</v>
      </c>
      <c r="W402" s="33">
        <v>237.58067491912306</v>
      </c>
      <c r="X402" s="33">
        <v>0</v>
      </c>
      <c r="Y402" s="33">
        <v>0</v>
      </c>
      <c r="DA402" s="60" t="s">
        <v>4147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6251.708894345612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7246.1605631713364</v>
      </c>
      <c r="H404" s="117">
        <f t="shared" si="218"/>
        <v>5667.8476726408971</v>
      </c>
      <c r="I404" s="117">
        <f t="shared" si="218"/>
        <v>5505.351765766949</v>
      </c>
      <c r="J404" s="117">
        <f t="shared" si="218"/>
        <v>5555.6015699577938</v>
      </c>
      <c r="K404" s="117">
        <f t="shared" si="218"/>
        <v>5583.6270198070142</v>
      </c>
      <c r="L404" s="117">
        <f t="shared" si="218"/>
        <v>5612.0251789785598</v>
      </c>
      <c r="M404" s="117">
        <f t="shared" si="218"/>
        <v>5201.6325396049187</v>
      </c>
      <c r="N404" s="117">
        <f t="shared" si="218"/>
        <v>5379.6753002406695</v>
      </c>
      <c r="O404" s="117">
        <f t="shared" si="218"/>
        <v>5196.0567363203854</v>
      </c>
      <c r="P404" s="117">
        <f t="shared" si="218"/>
        <v>4214.6438773881528</v>
      </c>
      <c r="Q404" s="117">
        <f t="shared" si="218"/>
        <v>4033.0166442774535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2901.3074870453152</v>
      </c>
      <c r="U404" s="117">
        <f t="shared" si="219"/>
        <v>2638.0757009333483</v>
      </c>
      <c r="V404" s="117">
        <f t="shared" si="219"/>
        <v>2627.6015725689813</v>
      </c>
      <c r="W404" s="117">
        <f t="shared" ref="W404:Y404" si="220">W405+W408+W410+W419</f>
        <v>2545.4872068672739</v>
      </c>
      <c r="X404" s="117">
        <f t="shared" si="220"/>
        <v>0</v>
      </c>
      <c r="Y404" s="117">
        <f t="shared" si="220"/>
        <v>0</v>
      </c>
      <c r="DA404" s="129" t="s">
        <v>4297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5975.5651393222242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6885.3404632220718</v>
      </c>
      <c r="H405" s="122">
        <f t="shared" si="221"/>
        <v>5624.3571273937741</v>
      </c>
      <c r="I405" s="122">
        <f t="shared" si="221"/>
        <v>5165.964801791416</v>
      </c>
      <c r="J405" s="122">
        <f t="shared" si="221"/>
        <v>5196.9200729589456</v>
      </c>
      <c r="K405" s="122">
        <f t="shared" si="221"/>
        <v>5208.3766155158819</v>
      </c>
      <c r="L405" s="122">
        <f t="shared" si="221"/>
        <v>5302.1843479662148</v>
      </c>
      <c r="M405" s="122">
        <f t="shared" si="221"/>
        <v>4880.8826990837488</v>
      </c>
      <c r="N405" s="122">
        <f t="shared" si="221"/>
        <v>5057.7399569872878</v>
      </c>
      <c r="O405" s="122">
        <f t="shared" si="221"/>
        <v>4848.4191883293315</v>
      </c>
      <c r="P405" s="122">
        <f t="shared" si="221"/>
        <v>3964.0127718842177</v>
      </c>
      <c r="Q405" s="122">
        <f t="shared" si="221"/>
        <v>3775.67461187038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2765.3481364583113</v>
      </c>
      <c r="U405" s="122">
        <f t="shared" si="222"/>
        <v>2565.2254151780767</v>
      </c>
      <c r="V405" s="122">
        <f t="shared" si="222"/>
        <v>2573.5047326439903</v>
      </c>
      <c r="W405" s="122">
        <f t="shared" ref="W405:Y405" si="223">SUM(W406:W407)</f>
        <v>2491.6566787828719</v>
      </c>
      <c r="X405" s="122">
        <f t="shared" si="223"/>
        <v>0</v>
      </c>
      <c r="Y405" s="122">
        <f t="shared" si="223"/>
        <v>0</v>
      </c>
      <c r="DA405" s="130" t="s">
        <v>4298</v>
      </c>
    </row>
    <row r="406" spans="1:105" ht="12" customHeight="1" x14ac:dyDescent="0.25">
      <c r="A406" s="97" t="s">
        <v>211</v>
      </c>
      <c r="B406" s="98"/>
      <c r="C406" s="98">
        <v>5975.5651393222242</v>
      </c>
      <c r="D406" s="98">
        <v>0</v>
      </c>
      <c r="E406" s="98">
        <v>0</v>
      </c>
      <c r="F406" s="98">
        <v>0</v>
      </c>
      <c r="G406" s="98">
        <v>6885.3404632220718</v>
      </c>
      <c r="H406" s="98">
        <v>5624.3571273937741</v>
      </c>
      <c r="I406" s="98">
        <v>5165.964801791416</v>
      </c>
      <c r="J406" s="98">
        <v>5196.9200729589456</v>
      </c>
      <c r="K406" s="98">
        <v>5208.3766155158819</v>
      </c>
      <c r="L406" s="98">
        <v>5302.1843479662148</v>
      </c>
      <c r="M406" s="98">
        <v>4880.8826990837488</v>
      </c>
      <c r="N406" s="98">
        <v>5057.7399569872878</v>
      </c>
      <c r="O406" s="98">
        <v>4848.4191883293315</v>
      </c>
      <c r="P406" s="98">
        <v>3964.0127718842177</v>
      </c>
      <c r="Q406" s="98">
        <v>3775.67461187038</v>
      </c>
      <c r="R406" s="98">
        <v>0</v>
      </c>
      <c r="S406" s="98">
        <v>0</v>
      </c>
      <c r="T406" s="98">
        <v>2765.3481364583113</v>
      </c>
      <c r="U406" s="98">
        <v>2565.2254151780767</v>
      </c>
      <c r="V406" s="98">
        <v>2573.5047326439903</v>
      </c>
      <c r="W406" s="98">
        <v>2491.6566787828719</v>
      </c>
      <c r="X406" s="98">
        <v>0</v>
      </c>
      <c r="Y406" s="98">
        <v>0</v>
      </c>
      <c r="DA406" s="63" t="s">
        <v>4299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4300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4301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4302</v>
      </c>
    </row>
    <row r="410" spans="1:105" ht="12" customHeight="1" x14ac:dyDescent="0.25">
      <c r="A410" s="121" t="s">
        <v>55</v>
      </c>
      <c r="B410" s="122"/>
      <c r="C410" s="122">
        <v>276.14375502338748</v>
      </c>
      <c r="D410" s="122">
        <v>0</v>
      </c>
      <c r="E410" s="122">
        <v>0</v>
      </c>
      <c r="F410" s="122">
        <v>0</v>
      </c>
      <c r="G410" s="122">
        <v>360.82009994926426</v>
      </c>
      <c r="H410" s="122">
        <v>43.490545247123436</v>
      </c>
      <c r="I410" s="122">
        <v>339.38696397553326</v>
      </c>
      <c r="J410" s="122">
        <v>358.68149699884799</v>
      </c>
      <c r="K410" s="122">
        <v>375.25040429113193</v>
      </c>
      <c r="L410" s="122">
        <v>309.84083101234512</v>
      </c>
      <c r="M410" s="122">
        <v>320.7498405211698</v>
      </c>
      <c r="N410" s="122">
        <v>321.9353432533818</v>
      </c>
      <c r="O410" s="122">
        <v>347.63754799105362</v>
      </c>
      <c r="P410" s="122">
        <v>250.63110550393478</v>
      </c>
      <c r="Q410" s="122">
        <v>257.34203240707336</v>
      </c>
      <c r="R410" s="122">
        <v>0</v>
      </c>
      <c r="S410" s="122">
        <v>0</v>
      </c>
      <c r="T410" s="122">
        <v>135.95935058700385</v>
      </c>
      <c r="U410" s="122">
        <v>72.850285755271713</v>
      </c>
      <c r="V410" s="122">
        <v>54.096839924990917</v>
      </c>
      <c r="W410" s="122">
        <v>53.830528084401813</v>
      </c>
      <c r="X410" s="122">
        <v>0</v>
      </c>
      <c r="Y410" s="122">
        <v>0</v>
      </c>
      <c r="DA410" s="130" t="s">
        <v>4303</v>
      </c>
    </row>
    <row r="411" spans="1:105" ht="12" customHeight="1" x14ac:dyDescent="0.25">
      <c r="A411" s="97" t="s">
        <v>138</v>
      </c>
      <c r="B411" s="98"/>
      <c r="C411" s="98">
        <v>390.41013641237544</v>
      </c>
      <c r="D411" s="98">
        <v>0</v>
      </c>
      <c r="E411" s="98">
        <v>0</v>
      </c>
      <c r="F411" s="98">
        <v>0</v>
      </c>
      <c r="G411" s="98">
        <v>454.44297526820657</v>
      </c>
      <c r="H411" s="98">
        <v>384.16648301625702</v>
      </c>
      <c r="I411" s="98">
        <v>367.20089562574566</v>
      </c>
      <c r="J411" s="98">
        <v>358.68149699884799</v>
      </c>
      <c r="K411" s="98">
        <v>375.25040429113193</v>
      </c>
      <c r="L411" s="98">
        <v>314.13975312813818</v>
      </c>
      <c r="M411" s="98">
        <v>335.93936398126311</v>
      </c>
      <c r="N411" s="98">
        <v>334.72222694221909</v>
      </c>
      <c r="O411" s="98">
        <v>364.41746591304792</v>
      </c>
      <c r="P411" s="98">
        <v>339.19608682708684</v>
      </c>
      <c r="Q411" s="98">
        <v>361.0283852701175</v>
      </c>
      <c r="R411" s="98">
        <v>0</v>
      </c>
      <c r="S411" s="98">
        <v>0</v>
      </c>
      <c r="T411" s="98">
        <v>307.35491489083319</v>
      </c>
      <c r="U411" s="98">
        <v>321.83594409921761</v>
      </c>
      <c r="V411" s="98">
        <v>358.76459194555491</v>
      </c>
      <c r="W411" s="98">
        <v>249.50022540706874</v>
      </c>
      <c r="X411" s="98">
        <v>0</v>
      </c>
      <c r="Y411" s="98">
        <v>0</v>
      </c>
      <c r="DA411" s="63" t="s">
        <v>4304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273.40055538917483</v>
      </c>
      <c r="H412" s="98">
        <v>0</v>
      </c>
      <c r="I412" s="98">
        <v>226.0133194156243</v>
      </c>
      <c r="J412" s="98">
        <v>0</v>
      </c>
      <c r="K412" s="98">
        <v>0</v>
      </c>
      <c r="L412" s="98">
        <v>0</v>
      </c>
      <c r="M412" s="98">
        <v>197.97361519864401</v>
      </c>
      <c r="N412" s="98">
        <v>195.9397184881889</v>
      </c>
      <c r="O412" s="98">
        <v>224.6241862896639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246.69365099018952</v>
      </c>
      <c r="W412" s="98">
        <v>0</v>
      </c>
      <c r="X412" s="98">
        <v>0</v>
      </c>
      <c r="Y412" s="98">
        <v>0</v>
      </c>
      <c r="DA412" s="63" t="s">
        <v>4305</v>
      </c>
    </row>
    <row r="413" spans="1:105" ht="12" customHeight="1" x14ac:dyDescent="0.25">
      <c r="A413" s="100" t="s">
        <v>211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273.40055538917483</v>
      </c>
      <c r="H413" s="101">
        <v>0</v>
      </c>
      <c r="I413" s="101">
        <v>226.0133194156243</v>
      </c>
      <c r="J413" s="101">
        <v>0</v>
      </c>
      <c r="K413" s="101">
        <v>0</v>
      </c>
      <c r="L413" s="101">
        <v>0</v>
      </c>
      <c r="M413" s="101">
        <v>197.97361519864401</v>
      </c>
      <c r="N413" s="101">
        <v>195.9397184881889</v>
      </c>
      <c r="O413" s="101">
        <v>224.6241862896639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246.69365099018952</v>
      </c>
      <c r="W413" s="101">
        <v>0</v>
      </c>
      <c r="X413" s="101">
        <v>0</v>
      </c>
      <c r="Y413" s="101">
        <v>0</v>
      </c>
      <c r="DA413" s="131" t="s">
        <v>4306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4307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4308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4309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4310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4311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4312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4313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4314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269.54567106898122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319.83419266301087</v>
      </c>
      <c r="H423" s="118">
        <f t="shared" si="225"/>
        <v>262.87517454884602</v>
      </c>
      <c r="I423" s="118">
        <f t="shared" si="225"/>
        <v>243.59537791375985</v>
      </c>
      <c r="J423" s="118">
        <f t="shared" si="225"/>
        <v>239.9933129362866</v>
      </c>
      <c r="K423" s="118">
        <f t="shared" si="225"/>
        <v>244.2773407572987</v>
      </c>
      <c r="L423" s="118">
        <f t="shared" si="225"/>
        <v>254.45127143056573</v>
      </c>
      <c r="M423" s="118">
        <f t="shared" si="225"/>
        <v>239.49918386709808</v>
      </c>
      <c r="N423" s="118">
        <f t="shared" si="225"/>
        <v>246.67396120747298</v>
      </c>
      <c r="O423" s="118">
        <f t="shared" si="225"/>
        <v>235.91534356832705</v>
      </c>
      <c r="P423" s="118">
        <f t="shared" si="225"/>
        <v>201.01057328226722</v>
      </c>
      <c r="Q423" s="118">
        <f t="shared" si="225"/>
        <v>193.6062975977872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154.69515296003888</v>
      </c>
      <c r="U423" s="118">
        <f t="shared" si="226"/>
        <v>145.25809062508029</v>
      </c>
      <c r="V423" s="118">
        <f t="shared" si="226"/>
        <v>146.04475647184393</v>
      </c>
      <c r="W423" s="118">
        <f t="shared" ref="W423:Y423" si="227">W424+W427+W429+W438</f>
        <v>147.67386123302089</v>
      </c>
      <c r="X423" s="118">
        <f t="shared" si="227"/>
        <v>0</v>
      </c>
      <c r="Y423" s="118">
        <f t="shared" si="227"/>
        <v>0</v>
      </c>
      <c r="DA423" s="129" t="s">
        <v>4465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252.47949820075127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299.46561193213824</v>
      </c>
      <c r="H424" s="123">
        <f t="shared" si="228"/>
        <v>246.6489004518327</v>
      </c>
      <c r="I424" s="123">
        <f t="shared" si="228"/>
        <v>225.86337270422456</v>
      </c>
      <c r="J424" s="123">
        <f t="shared" si="228"/>
        <v>222.85487848340298</v>
      </c>
      <c r="K424" s="123">
        <f t="shared" si="228"/>
        <v>226.03254459592543</v>
      </c>
      <c r="L424" s="123">
        <f t="shared" si="228"/>
        <v>238.13897124911185</v>
      </c>
      <c r="M424" s="123">
        <f t="shared" si="228"/>
        <v>222.08636689244943</v>
      </c>
      <c r="N424" s="123">
        <f t="shared" si="228"/>
        <v>229.33796073952072</v>
      </c>
      <c r="O424" s="123">
        <f t="shared" si="228"/>
        <v>217.30648062338014</v>
      </c>
      <c r="P424" s="123">
        <f t="shared" si="228"/>
        <v>183.42124003481564</v>
      </c>
      <c r="Q424" s="123">
        <f t="shared" si="228"/>
        <v>174.95222496809754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136.56227738593162</v>
      </c>
      <c r="U424" s="123">
        <f t="shared" si="229"/>
        <v>127.23053570433923</v>
      </c>
      <c r="V424" s="123">
        <f t="shared" si="229"/>
        <v>128.82888439696384</v>
      </c>
      <c r="W424" s="123">
        <f t="shared" ref="W424:Y424" si="230">SUM(W425:W426)</f>
        <v>130.33003230069045</v>
      </c>
      <c r="X424" s="123">
        <f t="shared" si="230"/>
        <v>0</v>
      </c>
      <c r="Y424" s="123">
        <f t="shared" si="230"/>
        <v>0</v>
      </c>
      <c r="DA424" s="130" t="s">
        <v>4466</v>
      </c>
    </row>
    <row r="425" spans="1:105" ht="12" customHeight="1" x14ac:dyDescent="0.25">
      <c r="A425" s="97" t="s">
        <v>211</v>
      </c>
      <c r="B425" s="99"/>
      <c r="C425" s="99">
        <v>249.65793341438913</v>
      </c>
      <c r="D425" s="99">
        <v>0</v>
      </c>
      <c r="E425" s="99">
        <v>0</v>
      </c>
      <c r="F425" s="99">
        <v>0</v>
      </c>
      <c r="G425" s="99">
        <v>296.29470529780212</v>
      </c>
      <c r="H425" s="99">
        <v>244.08511199496851</v>
      </c>
      <c r="I425" s="99">
        <v>223.54345420922064</v>
      </c>
      <c r="J425" s="99">
        <v>220.57586100173162</v>
      </c>
      <c r="K425" s="99">
        <v>223.73859272618108</v>
      </c>
      <c r="L425" s="99">
        <v>235.70515455505924</v>
      </c>
      <c r="M425" s="99">
        <v>219.79450022566274</v>
      </c>
      <c r="N425" s="99">
        <v>226.90042986756228</v>
      </c>
      <c r="O425" s="99">
        <v>214.93767825053391</v>
      </c>
      <c r="P425" s="99">
        <v>181.34746705194206</v>
      </c>
      <c r="Q425" s="99">
        <v>172.91295326855774</v>
      </c>
      <c r="R425" s="99">
        <v>0</v>
      </c>
      <c r="S425" s="99">
        <v>0</v>
      </c>
      <c r="T425" s="99">
        <v>134.97239197031973</v>
      </c>
      <c r="U425" s="99">
        <v>125.74616138145448</v>
      </c>
      <c r="V425" s="99">
        <v>127.3246125768711</v>
      </c>
      <c r="W425" s="99">
        <v>128.80325127300264</v>
      </c>
      <c r="X425" s="99">
        <v>0</v>
      </c>
      <c r="Y425" s="99">
        <v>0</v>
      </c>
      <c r="DA425" s="63" t="s">
        <v>4467</v>
      </c>
    </row>
    <row r="426" spans="1:105" ht="12" customHeight="1" x14ac:dyDescent="0.25">
      <c r="A426" s="97" t="s">
        <v>53</v>
      </c>
      <c r="B426" s="99"/>
      <c r="C426" s="99">
        <v>2.8215647863621331</v>
      </c>
      <c r="D426" s="99">
        <v>0</v>
      </c>
      <c r="E426" s="99">
        <v>0</v>
      </c>
      <c r="F426" s="99">
        <v>0</v>
      </c>
      <c r="G426" s="99">
        <v>3.1709066343361325</v>
      </c>
      <c r="H426" s="99">
        <v>2.5637884568641884</v>
      </c>
      <c r="I426" s="99">
        <v>2.3199184950039298</v>
      </c>
      <c r="J426" s="99">
        <v>2.2790174816713464</v>
      </c>
      <c r="K426" s="99">
        <v>2.2939518697443342</v>
      </c>
      <c r="L426" s="99">
        <v>2.4338166940526129</v>
      </c>
      <c r="M426" s="99">
        <v>2.2918666667866896</v>
      </c>
      <c r="N426" s="99">
        <v>2.4375308719584337</v>
      </c>
      <c r="O426" s="99">
        <v>2.3688023728462233</v>
      </c>
      <c r="P426" s="99">
        <v>2.0737729828735723</v>
      </c>
      <c r="Q426" s="99">
        <v>2.039271699539809</v>
      </c>
      <c r="R426" s="99">
        <v>0</v>
      </c>
      <c r="S426" s="99">
        <v>0</v>
      </c>
      <c r="T426" s="99">
        <v>1.5898854156118789</v>
      </c>
      <c r="U426" s="99">
        <v>1.4843743228847475</v>
      </c>
      <c r="V426" s="99">
        <v>1.5042718200927503</v>
      </c>
      <c r="W426" s="99">
        <v>1.5267810276878127</v>
      </c>
      <c r="X426" s="99">
        <v>0</v>
      </c>
      <c r="Y426" s="99">
        <v>0</v>
      </c>
      <c r="DA426" s="63" t="s">
        <v>4468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4.1094258440800878E-3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1.0436444248431901E-2</v>
      </c>
      <c r="H427" s="123">
        <f t="shared" si="231"/>
        <v>1.2318614321294162E-2</v>
      </c>
      <c r="I427" s="123">
        <f t="shared" si="231"/>
        <v>1.1514207714612427E-2</v>
      </c>
      <c r="J427" s="123">
        <f t="shared" si="231"/>
        <v>0</v>
      </c>
      <c r="K427" s="123">
        <f t="shared" si="231"/>
        <v>7.3669936906968665E-3</v>
      </c>
      <c r="L427" s="123">
        <f t="shared" si="231"/>
        <v>1.8450900864567726E-2</v>
      </c>
      <c r="M427" s="123">
        <f t="shared" si="231"/>
        <v>1.3470892210178659E-2</v>
      </c>
      <c r="N427" s="123">
        <f t="shared" si="231"/>
        <v>1.9349115974140949E-2</v>
      </c>
      <c r="O427" s="123">
        <f t="shared" si="231"/>
        <v>1.0172197224286455E-2</v>
      </c>
      <c r="P427" s="123">
        <f t="shared" si="231"/>
        <v>1.9448747440488547E-2</v>
      </c>
      <c r="Q427" s="123">
        <f t="shared" si="231"/>
        <v>1.0584479963669569E-2</v>
      </c>
      <c r="R427" s="123">
        <f t="shared" si="231"/>
        <v>0</v>
      </c>
      <c r="S427" s="123">
        <f t="shared" si="231"/>
        <v>0</v>
      </c>
      <c r="T427" s="123">
        <f t="shared" si="231"/>
        <v>7.6347558856183989E-3</v>
      </c>
      <c r="U427" s="123">
        <f t="shared" si="231"/>
        <v>1.1999375194106763E-2</v>
      </c>
      <c r="V427" s="123">
        <f t="shared" si="231"/>
        <v>2.3083769381411916E-2</v>
      </c>
      <c r="W427" s="123">
        <f t="shared" si="231"/>
        <v>5.5100117315937626E-3</v>
      </c>
      <c r="X427" s="123">
        <f t="shared" si="231"/>
        <v>0</v>
      </c>
      <c r="Y427" s="123">
        <f t="shared" si="231"/>
        <v>0</v>
      </c>
      <c r="DA427" s="130" t="s">
        <v>4469</v>
      </c>
    </row>
    <row r="428" spans="1:105" ht="12" customHeight="1" x14ac:dyDescent="0.25">
      <c r="A428" s="97" t="s">
        <v>53</v>
      </c>
      <c r="B428" s="99"/>
      <c r="C428" s="99">
        <f>RES_hhdet_in_fecs!C48</f>
        <v>4.1094258440800878E-3</v>
      </c>
      <c r="D428" s="99">
        <f>RES_hhdet_in_fecs!D48</f>
        <v>0</v>
      </c>
      <c r="E428" s="99">
        <f>RES_hhdet_in_fecs!E48</f>
        <v>0</v>
      </c>
      <c r="F428" s="99">
        <f>RES_hhdet_in_fecs!F48</f>
        <v>0</v>
      </c>
      <c r="G428" s="99">
        <f>RES_hhdet_in_fecs!G48</f>
        <v>1.0436444248431901E-2</v>
      </c>
      <c r="H428" s="99">
        <f>RES_hhdet_in_fecs!H48</f>
        <v>1.2318614321294162E-2</v>
      </c>
      <c r="I428" s="99">
        <f>RES_hhdet_in_fecs!I48</f>
        <v>1.1514207714612427E-2</v>
      </c>
      <c r="J428" s="99">
        <f>RES_hhdet_in_fecs!J48</f>
        <v>0</v>
      </c>
      <c r="K428" s="99">
        <f>RES_hhdet_in_fecs!K48</f>
        <v>7.3669936906968665E-3</v>
      </c>
      <c r="L428" s="99">
        <f>RES_hhdet_in_fecs!L48</f>
        <v>1.8450900864567726E-2</v>
      </c>
      <c r="M428" s="99">
        <f>RES_hhdet_in_fecs!M48</f>
        <v>1.3470892210178659E-2</v>
      </c>
      <c r="N428" s="99">
        <f>RES_hhdet_in_fecs!N48</f>
        <v>1.9349115974140949E-2</v>
      </c>
      <c r="O428" s="99">
        <f>RES_hhdet_in_fecs!O48</f>
        <v>1.0172197224286455E-2</v>
      </c>
      <c r="P428" s="99">
        <f>RES_hhdet_in_fecs!P48</f>
        <v>1.9448747440488547E-2</v>
      </c>
      <c r="Q428" s="99">
        <f>RES_hhdet_in_fecs!Q48</f>
        <v>1.0584479963669569E-2</v>
      </c>
      <c r="R428" s="99">
        <f>RES_hhdet_in_fecs!R48</f>
        <v>0</v>
      </c>
      <c r="S428" s="99">
        <f>RES_hhdet_in_fecs!S48</f>
        <v>0</v>
      </c>
      <c r="T428" s="99">
        <f>RES_hhdet_in_fecs!T48</f>
        <v>7.6347558856183989E-3</v>
      </c>
      <c r="U428" s="99">
        <f>RES_hhdet_in_fecs!U48</f>
        <v>1.1999375194106763E-2</v>
      </c>
      <c r="V428" s="99">
        <f>RES_hhdet_in_fecs!V48</f>
        <v>2.3083769381411916E-2</v>
      </c>
      <c r="W428" s="99">
        <f>RES_hhdet_in_fecs!W48</f>
        <v>5.5100117315937626E-3</v>
      </c>
      <c r="X428" s="99">
        <f>RES_hhdet_in_fecs!X48</f>
        <v>0</v>
      </c>
      <c r="Y428" s="99">
        <f>RES_hhdet_in_fecs!Y48</f>
        <v>0</v>
      </c>
      <c r="DA428" s="63" t="s">
        <v>4470</v>
      </c>
    </row>
    <row r="429" spans="1:105" ht="12" customHeight="1" x14ac:dyDescent="0.25">
      <c r="A429" s="121" t="s">
        <v>55</v>
      </c>
      <c r="B429" s="123"/>
      <c r="C429" s="123">
        <v>15.310222365733711</v>
      </c>
      <c r="D429" s="123">
        <v>0</v>
      </c>
      <c r="E429" s="123">
        <v>0</v>
      </c>
      <c r="F429" s="123">
        <v>0</v>
      </c>
      <c r="G429" s="123">
        <v>18.312976980192943</v>
      </c>
      <c r="H429" s="123">
        <v>14.110837311268618</v>
      </c>
      <c r="I429" s="123">
        <v>15.654827266182707</v>
      </c>
      <c r="J429" s="123">
        <v>15.223724612886864</v>
      </c>
      <c r="K429" s="123">
        <v>16.119801537760424</v>
      </c>
      <c r="L429" s="123">
        <v>13.950953403483485</v>
      </c>
      <c r="M429" s="123">
        <v>15.045982927739317</v>
      </c>
      <c r="N429" s="123">
        <v>14.93425473594408</v>
      </c>
      <c r="O429" s="123">
        <v>16.03385747064851</v>
      </c>
      <c r="P429" s="123">
        <v>14.97616353371639</v>
      </c>
      <c r="Q429" s="123">
        <v>15.858403125826516</v>
      </c>
      <c r="R429" s="123">
        <v>0</v>
      </c>
      <c r="S429" s="123">
        <v>0</v>
      </c>
      <c r="T429" s="123">
        <v>15.008225438607052</v>
      </c>
      <c r="U429" s="123">
        <v>14.917373113069811</v>
      </c>
      <c r="V429" s="123">
        <v>14.17808820057742</v>
      </c>
      <c r="W429" s="123">
        <v>14.289362591293587</v>
      </c>
      <c r="X429" s="123">
        <v>0</v>
      </c>
      <c r="Y429" s="123">
        <v>0</v>
      </c>
      <c r="DA429" s="130" t="s">
        <v>4471</v>
      </c>
    </row>
    <row r="430" spans="1:105" ht="12" customHeight="1" x14ac:dyDescent="0.25">
      <c r="A430" s="97" t="s">
        <v>138</v>
      </c>
      <c r="B430" s="99"/>
      <c r="C430" s="99">
        <v>16.311258528393981</v>
      </c>
      <c r="D430" s="99">
        <v>0</v>
      </c>
      <c r="E430" s="99">
        <v>0</v>
      </c>
      <c r="F430" s="99">
        <v>0</v>
      </c>
      <c r="G430" s="99">
        <v>19.555902594937056</v>
      </c>
      <c r="H430" s="99">
        <v>16.672006579210105</v>
      </c>
      <c r="I430" s="99">
        <v>15.889646899729886</v>
      </c>
      <c r="J430" s="99">
        <v>15.223724612886864</v>
      </c>
      <c r="K430" s="99">
        <v>16.119801537760424</v>
      </c>
      <c r="L430" s="99">
        <v>13.964878284806812</v>
      </c>
      <c r="M430" s="99">
        <v>15.127924427737158</v>
      </c>
      <c r="N430" s="99">
        <v>15.016315157621724</v>
      </c>
      <c r="O430" s="99">
        <v>16.155171612602157</v>
      </c>
      <c r="P430" s="99">
        <v>15.517697525173237</v>
      </c>
      <c r="Q430" s="99">
        <v>16.533862349941771</v>
      </c>
      <c r="R430" s="99">
        <v>0</v>
      </c>
      <c r="S430" s="99">
        <v>0</v>
      </c>
      <c r="T430" s="99">
        <v>15.001520965740147</v>
      </c>
      <c r="U430" s="99">
        <v>15.77624887294499</v>
      </c>
      <c r="V430" s="99">
        <v>17.749943140316809</v>
      </c>
      <c r="W430" s="99">
        <v>12.897619683894622</v>
      </c>
      <c r="X430" s="99">
        <v>0</v>
      </c>
      <c r="Y430" s="99">
        <v>0</v>
      </c>
      <c r="DA430" s="63" t="s">
        <v>4472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15.8503773889872</v>
      </c>
      <c r="H431" s="99">
        <v>0</v>
      </c>
      <c r="I431" s="99">
        <v>13.025525933547172</v>
      </c>
      <c r="J431" s="99">
        <v>0</v>
      </c>
      <c r="K431" s="99">
        <v>0</v>
      </c>
      <c r="L431" s="99">
        <v>0</v>
      </c>
      <c r="M431" s="99">
        <v>12.374193858491344</v>
      </c>
      <c r="N431" s="99">
        <v>12.378359507308387</v>
      </c>
      <c r="O431" s="99">
        <v>13.70213163500938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16.361462456260277</v>
      </c>
      <c r="W431" s="99">
        <v>0</v>
      </c>
      <c r="X431" s="99">
        <v>0</v>
      </c>
      <c r="Y431" s="99">
        <v>0</v>
      </c>
      <c r="DA431" s="63" t="s">
        <v>4473</v>
      </c>
    </row>
    <row r="432" spans="1:105" ht="12" customHeight="1" x14ac:dyDescent="0.25">
      <c r="A432" s="100" t="s">
        <v>211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11.7651606946656</v>
      </c>
      <c r="H432" s="102">
        <v>0</v>
      </c>
      <c r="I432" s="102">
        <v>9.7801282157285101</v>
      </c>
      <c r="J432" s="102">
        <v>0</v>
      </c>
      <c r="K432" s="102">
        <v>0</v>
      </c>
      <c r="L432" s="102">
        <v>0</v>
      </c>
      <c r="M432" s="102">
        <v>8.9150906696901533</v>
      </c>
      <c r="N432" s="102">
        <v>8.7902515216661534</v>
      </c>
      <c r="O432" s="102">
        <v>9.9579263270451985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12.205213046268337</v>
      </c>
      <c r="W432" s="102">
        <v>0</v>
      </c>
      <c r="X432" s="102">
        <v>0</v>
      </c>
      <c r="Y432" s="102">
        <v>0</v>
      </c>
      <c r="DA432" s="131" t="s">
        <v>4474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4.0852166943216037</v>
      </c>
      <c r="H433" s="105">
        <v>0</v>
      </c>
      <c r="I433" s="105">
        <v>3.2453977178186624</v>
      </c>
      <c r="J433" s="105">
        <v>0</v>
      </c>
      <c r="K433" s="105">
        <v>0</v>
      </c>
      <c r="L433" s="105">
        <v>0</v>
      </c>
      <c r="M433" s="105">
        <v>3.4591031888011887</v>
      </c>
      <c r="N433" s="105">
        <v>3.5881079856422344</v>
      </c>
      <c r="O433" s="105">
        <v>3.7442053079641817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4.1562494099919371</v>
      </c>
      <c r="W433" s="105">
        <v>0</v>
      </c>
      <c r="X433" s="105">
        <v>0</v>
      </c>
      <c r="Y433" s="105">
        <v>0</v>
      </c>
      <c r="DA433" s="132" t="s">
        <v>4475</v>
      </c>
    </row>
    <row r="434" spans="1:105" ht="12" customHeight="1" x14ac:dyDescent="0.25">
      <c r="A434" s="106" t="s">
        <v>122</v>
      </c>
      <c r="B434" s="102"/>
      <c r="C434" s="102">
        <v>13.019991772211123</v>
      </c>
      <c r="D434" s="102">
        <v>0</v>
      </c>
      <c r="E434" s="102">
        <v>0</v>
      </c>
      <c r="F434" s="102">
        <v>0</v>
      </c>
      <c r="G434" s="102">
        <v>13.755208347455122</v>
      </c>
      <c r="H434" s="102">
        <v>13.981947088389667</v>
      </c>
      <c r="I434" s="102">
        <v>13.659430051925057</v>
      </c>
      <c r="J434" s="102">
        <v>0</v>
      </c>
      <c r="K434" s="102">
        <v>0</v>
      </c>
      <c r="L434" s="102">
        <v>13.216245932034022</v>
      </c>
      <c r="M434" s="102">
        <v>13.577005402595216</v>
      </c>
      <c r="N434" s="102">
        <v>13.183471893212609</v>
      </c>
      <c r="O434" s="102">
        <v>13.786528052228064</v>
      </c>
      <c r="P434" s="102">
        <v>13.703078179881302</v>
      </c>
      <c r="Q434" s="102">
        <v>14.433035675214729</v>
      </c>
      <c r="R434" s="102">
        <v>0</v>
      </c>
      <c r="S434" s="102">
        <v>0</v>
      </c>
      <c r="T434" s="102">
        <v>15.135983990378065</v>
      </c>
      <c r="U434" s="102">
        <v>14.782300002163282</v>
      </c>
      <c r="V434" s="102">
        <v>13.656277682991053</v>
      </c>
      <c r="W434" s="102">
        <v>14.786665105651245</v>
      </c>
      <c r="X434" s="102">
        <v>0</v>
      </c>
      <c r="Y434" s="102">
        <v>0</v>
      </c>
      <c r="DA434" s="131" t="s">
        <v>4476</v>
      </c>
    </row>
    <row r="435" spans="1:105" ht="12" customHeight="1" x14ac:dyDescent="0.25">
      <c r="A435" s="107" t="s">
        <v>121</v>
      </c>
      <c r="B435" s="105"/>
      <c r="C435" s="105">
        <v>11.598165441783841</v>
      </c>
      <c r="D435" s="105">
        <v>0</v>
      </c>
      <c r="E435" s="105">
        <v>0</v>
      </c>
      <c r="F435" s="105">
        <v>0</v>
      </c>
      <c r="G435" s="105">
        <v>11.80597901567541</v>
      </c>
      <c r="H435" s="105">
        <v>12.120112061922006</v>
      </c>
      <c r="I435" s="105">
        <v>11.817759932472688</v>
      </c>
      <c r="J435" s="105">
        <v>0</v>
      </c>
      <c r="K435" s="105">
        <v>0</v>
      </c>
      <c r="L435" s="105">
        <v>11.401066600520672</v>
      </c>
      <c r="M435" s="105">
        <v>11.69801453431751</v>
      </c>
      <c r="N435" s="105">
        <v>11.394449066392792</v>
      </c>
      <c r="O435" s="105">
        <v>12.136189661396545</v>
      </c>
      <c r="P435" s="105">
        <v>12.177936867845228</v>
      </c>
      <c r="Q435" s="105">
        <v>13.043762224083842</v>
      </c>
      <c r="R435" s="105">
        <v>0</v>
      </c>
      <c r="S435" s="105">
        <v>0</v>
      </c>
      <c r="T435" s="105">
        <v>14.019894149195357</v>
      </c>
      <c r="U435" s="105">
        <v>13.76356219216412</v>
      </c>
      <c r="V435" s="105">
        <v>12.756836248290263</v>
      </c>
      <c r="W435" s="105">
        <v>13.964626748889877</v>
      </c>
      <c r="X435" s="105">
        <v>0</v>
      </c>
      <c r="Y435" s="105">
        <v>0</v>
      </c>
      <c r="DA435" s="132" t="s">
        <v>4477</v>
      </c>
    </row>
    <row r="436" spans="1:105" ht="12" customHeight="1" x14ac:dyDescent="0.25">
      <c r="A436" s="108" t="s">
        <v>53</v>
      </c>
      <c r="B436" s="99"/>
      <c r="C436" s="99">
        <v>9.0947301760293655</v>
      </c>
      <c r="D436" s="99">
        <v>0</v>
      </c>
      <c r="E436" s="99">
        <v>0</v>
      </c>
      <c r="F436" s="99">
        <v>0</v>
      </c>
      <c r="G436" s="99">
        <v>8.2712798694538918</v>
      </c>
      <c r="H436" s="99">
        <v>8.7146692415709772</v>
      </c>
      <c r="I436" s="99">
        <v>8.409300460157688</v>
      </c>
      <c r="J436" s="99">
        <v>0</v>
      </c>
      <c r="K436" s="99">
        <v>0</v>
      </c>
      <c r="L436" s="99">
        <v>7.9231042319926592</v>
      </c>
      <c r="M436" s="99">
        <v>8.0030455048298279</v>
      </c>
      <c r="N436" s="99">
        <v>7.7175388980098036</v>
      </c>
      <c r="O436" s="99">
        <v>8.4993380507820735</v>
      </c>
      <c r="P436" s="99">
        <v>8.4800464950405452</v>
      </c>
      <c r="Q436" s="99">
        <v>9.327746872054492</v>
      </c>
      <c r="R436" s="99">
        <v>0</v>
      </c>
      <c r="S436" s="99">
        <v>0</v>
      </c>
      <c r="T436" s="99">
        <v>10.393617506593499</v>
      </c>
      <c r="U436" s="99">
        <v>10.218101265632948</v>
      </c>
      <c r="V436" s="99">
        <v>9.3929274470568505</v>
      </c>
      <c r="W436" s="99">
        <v>10.666163669761088</v>
      </c>
      <c r="X436" s="99">
        <v>0</v>
      </c>
      <c r="Y436" s="99">
        <v>0</v>
      </c>
      <c r="DA436" s="63" t="s">
        <v>4478</v>
      </c>
    </row>
    <row r="437" spans="1:105" ht="12" customHeight="1" x14ac:dyDescent="0.25">
      <c r="A437" s="108" t="s">
        <v>52</v>
      </c>
      <c r="B437" s="99"/>
      <c r="C437" s="99">
        <v>2.5034352657544772</v>
      </c>
      <c r="D437" s="99">
        <v>0</v>
      </c>
      <c r="E437" s="99">
        <v>0</v>
      </c>
      <c r="F437" s="99">
        <v>0</v>
      </c>
      <c r="G437" s="99">
        <v>3.5346991462215183</v>
      </c>
      <c r="H437" s="99">
        <v>3.4054428203510274</v>
      </c>
      <c r="I437" s="99">
        <v>3.4084594723150001</v>
      </c>
      <c r="J437" s="99">
        <v>0</v>
      </c>
      <c r="K437" s="99">
        <v>0</v>
      </c>
      <c r="L437" s="99">
        <v>3.4779623685280128</v>
      </c>
      <c r="M437" s="99">
        <v>3.6949690294876834</v>
      </c>
      <c r="N437" s="99">
        <v>3.6769101683829897</v>
      </c>
      <c r="O437" s="99">
        <v>3.6368516106144715</v>
      </c>
      <c r="P437" s="99">
        <v>3.6978903728046806</v>
      </c>
      <c r="Q437" s="99">
        <v>3.7160153520293484</v>
      </c>
      <c r="R437" s="99">
        <v>0</v>
      </c>
      <c r="S437" s="99">
        <v>0</v>
      </c>
      <c r="T437" s="99">
        <v>3.6262766426018564</v>
      </c>
      <c r="U437" s="99">
        <v>3.545460926531173</v>
      </c>
      <c r="V437" s="99">
        <v>3.363908801233412</v>
      </c>
      <c r="W437" s="99">
        <v>3.2984630791287892</v>
      </c>
      <c r="X437" s="99">
        <v>0</v>
      </c>
      <c r="Y437" s="99">
        <v>0</v>
      </c>
      <c r="DA437" s="63" t="s">
        <v>4479</v>
      </c>
    </row>
    <row r="438" spans="1:105" ht="12" customHeight="1" x14ac:dyDescent="0.25">
      <c r="A438" s="121" t="s">
        <v>54</v>
      </c>
      <c r="B438" s="123"/>
      <c r="C438" s="123">
        <v>1.7518410766521504</v>
      </c>
      <c r="D438" s="123">
        <v>0</v>
      </c>
      <c r="E438" s="123">
        <v>0</v>
      </c>
      <c r="F438" s="123">
        <v>0</v>
      </c>
      <c r="G438" s="123">
        <v>2.0451673064312388</v>
      </c>
      <c r="H438" s="123">
        <v>2.1031181714234277</v>
      </c>
      <c r="I438" s="123">
        <v>2.0656637356379819</v>
      </c>
      <c r="J438" s="123">
        <v>1.914709839996759</v>
      </c>
      <c r="K438" s="123">
        <v>2.1176276299221257</v>
      </c>
      <c r="L438" s="123">
        <v>2.3428958771058435</v>
      </c>
      <c r="M438" s="123">
        <v>2.3533631546991765</v>
      </c>
      <c r="N438" s="123">
        <v>2.3823966160340513</v>
      </c>
      <c r="O438" s="123">
        <v>2.5648332770741256</v>
      </c>
      <c r="P438" s="123">
        <v>2.5937209662946747</v>
      </c>
      <c r="Q438" s="123">
        <v>2.7850850238994531</v>
      </c>
      <c r="R438" s="123">
        <v>0</v>
      </c>
      <c r="S438" s="123">
        <v>0</v>
      </c>
      <c r="T438" s="123">
        <v>3.1170153796145907</v>
      </c>
      <c r="U438" s="123">
        <v>3.0981824324771243</v>
      </c>
      <c r="V438" s="123">
        <v>3.014700104921245</v>
      </c>
      <c r="W438" s="123">
        <v>3.0489563293052631</v>
      </c>
      <c r="X438" s="123">
        <v>0</v>
      </c>
      <c r="Y438" s="123">
        <v>0</v>
      </c>
      <c r="DA438" s="130" t="s">
        <v>4480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4481</v>
      </c>
    </row>
    <row r="440" spans="1:105" ht="12" customHeight="1" x14ac:dyDescent="0.25">
      <c r="A440" s="109" t="s">
        <v>120</v>
      </c>
      <c r="B440" s="110"/>
      <c r="C440" s="110">
        <v>1.7518410766521504</v>
      </c>
      <c r="D440" s="110">
        <v>0</v>
      </c>
      <c r="E440" s="110">
        <v>0</v>
      </c>
      <c r="F440" s="110">
        <v>0</v>
      </c>
      <c r="G440" s="110">
        <v>2.0451673064312388</v>
      </c>
      <c r="H440" s="110">
        <v>2.1031181714234277</v>
      </c>
      <c r="I440" s="110">
        <v>2.0656637356379819</v>
      </c>
      <c r="J440" s="110">
        <v>1.914709839996759</v>
      </c>
      <c r="K440" s="110">
        <v>2.1176276299221257</v>
      </c>
      <c r="L440" s="110">
        <v>2.3428958771058435</v>
      </c>
      <c r="M440" s="110">
        <v>2.3533631546991765</v>
      </c>
      <c r="N440" s="110">
        <v>2.3823966160340513</v>
      </c>
      <c r="O440" s="110">
        <v>2.5648332770741256</v>
      </c>
      <c r="P440" s="110">
        <v>2.5937209662946747</v>
      </c>
      <c r="Q440" s="110">
        <v>2.7850850238994531</v>
      </c>
      <c r="R440" s="110">
        <v>0</v>
      </c>
      <c r="S440" s="110">
        <v>0</v>
      </c>
      <c r="T440" s="110">
        <v>3.1170153796145907</v>
      </c>
      <c r="U440" s="110">
        <v>3.0981824324771243</v>
      </c>
      <c r="V440" s="110">
        <v>3.014700104921245</v>
      </c>
      <c r="W440" s="110">
        <v>3.0489563293052631</v>
      </c>
      <c r="X440" s="110">
        <v>0</v>
      </c>
      <c r="Y440" s="110">
        <v>0</v>
      </c>
      <c r="DA440" s="60" t="s">
        <v>4482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132.38223020193266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162.4253885322394</v>
      </c>
      <c r="H442" s="118">
        <f t="shared" si="232"/>
        <v>136.11284576444871</v>
      </c>
      <c r="I442" s="118">
        <f t="shared" si="232"/>
        <v>126.11843912688077</v>
      </c>
      <c r="J442" s="118">
        <f t="shared" si="232"/>
        <v>125.3375763142361</v>
      </c>
      <c r="K442" s="118">
        <f t="shared" si="232"/>
        <v>129.13272389447803</v>
      </c>
      <c r="L442" s="118">
        <f t="shared" si="232"/>
        <v>136.2980042373151</v>
      </c>
      <c r="M442" s="118">
        <f t="shared" si="232"/>
        <v>131.35880731821163</v>
      </c>
      <c r="N442" s="118">
        <f t="shared" si="232"/>
        <v>140.08745617078705</v>
      </c>
      <c r="O442" s="118">
        <f t="shared" si="232"/>
        <v>140.47598877006246</v>
      </c>
      <c r="P442" s="118">
        <f t="shared" si="232"/>
        <v>126.40884546366102</v>
      </c>
      <c r="Q442" s="118">
        <f t="shared" si="232"/>
        <v>126.73740777020957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104.70624365247232</v>
      </c>
      <c r="U442" s="118">
        <f t="shared" si="233"/>
        <v>98.874656741787888</v>
      </c>
      <c r="V442" s="118">
        <f t="shared" si="233"/>
        <v>99.749506220883873</v>
      </c>
      <c r="W442" s="118">
        <f t="shared" ref="W442:Y442" si="234">W443+W446+W448+W457</f>
        <v>101.18486974476045</v>
      </c>
      <c r="X442" s="118">
        <f t="shared" si="234"/>
        <v>0</v>
      </c>
      <c r="Y442" s="118">
        <f t="shared" si="234"/>
        <v>0</v>
      </c>
      <c r="DA442" s="129" t="s">
        <v>4633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122.64799922809746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150.82033061012351</v>
      </c>
      <c r="H443" s="123">
        <f t="shared" si="235"/>
        <v>125.40741332451209</v>
      </c>
      <c r="I443" s="123">
        <f t="shared" si="235"/>
        <v>115.98544460303012</v>
      </c>
      <c r="J443" s="123">
        <f t="shared" si="235"/>
        <v>115.68046633809109</v>
      </c>
      <c r="K443" s="123">
        <f t="shared" si="235"/>
        <v>118.72780317225764</v>
      </c>
      <c r="L443" s="123">
        <f t="shared" si="235"/>
        <v>126.73812445993295</v>
      </c>
      <c r="M443" s="123">
        <f t="shared" si="235"/>
        <v>120.97755508270102</v>
      </c>
      <c r="N443" s="123">
        <f t="shared" si="235"/>
        <v>129.43894369240004</v>
      </c>
      <c r="O443" s="123">
        <f t="shared" si="235"/>
        <v>128.61074197773743</v>
      </c>
      <c r="P443" s="123">
        <f t="shared" si="235"/>
        <v>114.35898327748542</v>
      </c>
      <c r="Q443" s="123">
        <f t="shared" si="235"/>
        <v>113.49687788935789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90.717770055338164</v>
      </c>
      <c r="U443" s="123">
        <f t="shared" si="236"/>
        <v>84.575553783769877</v>
      </c>
      <c r="V443" s="123">
        <f t="shared" si="236"/>
        <v>85.800604555988286</v>
      </c>
      <c r="W443" s="123">
        <f t="shared" ref="W443:Y443" si="237">SUM(W444:W445)</f>
        <v>87.029015009240922</v>
      </c>
      <c r="X443" s="123">
        <f t="shared" si="237"/>
        <v>0</v>
      </c>
      <c r="Y443" s="123">
        <f t="shared" si="237"/>
        <v>0</v>
      </c>
      <c r="DA443" s="130" t="s">
        <v>4634</v>
      </c>
    </row>
    <row r="444" spans="1:105" ht="12" customHeight="1" x14ac:dyDescent="0.25">
      <c r="A444" s="97" t="s">
        <v>211</v>
      </c>
      <c r="B444" s="99"/>
      <c r="C444" s="99">
        <v>119.82643444173533</v>
      </c>
      <c r="D444" s="99">
        <v>0</v>
      </c>
      <c r="E444" s="99">
        <v>0</v>
      </c>
      <c r="F444" s="99">
        <v>0</v>
      </c>
      <c r="G444" s="99">
        <v>147.64942397578739</v>
      </c>
      <c r="H444" s="99">
        <v>122.8436248676479</v>
      </c>
      <c r="I444" s="99">
        <v>113.66552610802619</v>
      </c>
      <c r="J444" s="99">
        <v>113.40144885641975</v>
      </c>
      <c r="K444" s="99">
        <v>116.4338513025133</v>
      </c>
      <c r="L444" s="99">
        <v>124.30430776588034</v>
      </c>
      <c r="M444" s="99">
        <v>118.68568841591433</v>
      </c>
      <c r="N444" s="99">
        <v>127.00141282044162</v>
      </c>
      <c r="O444" s="99">
        <v>126.2419396048912</v>
      </c>
      <c r="P444" s="99">
        <v>112.28521029461184</v>
      </c>
      <c r="Q444" s="99">
        <v>111.45760618981808</v>
      </c>
      <c r="R444" s="99">
        <v>0</v>
      </c>
      <c r="S444" s="99">
        <v>0</v>
      </c>
      <c r="T444" s="99">
        <v>89.12788463972629</v>
      </c>
      <c r="U444" s="99">
        <v>83.09117946088513</v>
      </c>
      <c r="V444" s="99">
        <v>84.296332735895533</v>
      </c>
      <c r="W444" s="99">
        <v>85.502233981553104</v>
      </c>
      <c r="X444" s="99">
        <v>0</v>
      </c>
      <c r="Y444" s="99">
        <v>0</v>
      </c>
      <c r="DA444" s="63" t="s">
        <v>4635</v>
      </c>
    </row>
    <row r="445" spans="1:105" ht="12" customHeight="1" x14ac:dyDescent="0.25">
      <c r="A445" s="97" t="s">
        <v>53</v>
      </c>
      <c r="B445" s="99"/>
      <c r="C445" s="99">
        <v>2.8215647863621331</v>
      </c>
      <c r="D445" s="99">
        <v>0</v>
      </c>
      <c r="E445" s="99">
        <v>0</v>
      </c>
      <c r="F445" s="99">
        <v>0</v>
      </c>
      <c r="G445" s="99">
        <v>3.1709066343361325</v>
      </c>
      <c r="H445" s="99">
        <v>2.5637884568641884</v>
      </c>
      <c r="I445" s="99">
        <v>2.3199184950039298</v>
      </c>
      <c r="J445" s="99">
        <v>2.2790174816713464</v>
      </c>
      <c r="K445" s="99">
        <v>2.2939518697443342</v>
      </c>
      <c r="L445" s="99">
        <v>2.4338166940526129</v>
      </c>
      <c r="M445" s="99">
        <v>2.2918666667866896</v>
      </c>
      <c r="N445" s="99">
        <v>2.4375308719584337</v>
      </c>
      <c r="O445" s="99">
        <v>2.3688023728462233</v>
      </c>
      <c r="P445" s="99">
        <v>2.0737729828735723</v>
      </c>
      <c r="Q445" s="99">
        <v>2.039271699539809</v>
      </c>
      <c r="R445" s="99">
        <v>0</v>
      </c>
      <c r="S445" s="99">
        <v>0</v>
      </c>
      <c r="T445" s="99">
        <v>1.5898854156118789</v>
      </c>
      <c r="U445" s="99">
        <v>1.4843743228847475</v>
      </c>
      <c r="V445" s="99">
        <v>1.5042718200927503</v>
      </c>
      <c r="W445" s="99">
        <v>1.5267810276878127</v>
      </c>
      <c r="X445" s="99">
        <v>0</v>
      </c>
      <c r="Y445" s="99">
        <v>0</v>
      </c>
      <c r="DA445" s="63" t="s">
        <v>4636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1.0354134408026114E-2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3.1116713602625294E-2</v>
      </c>
      <c r="H446" s="123">
        <f t="shared" si="238"/>
        <v>3.8195120456514672E-2</v>
      </c>
      <c r="I446" s="123">
        <f t="shared" si="238"/>
        <v>3.7090620161218231E-2</v>
      </c>
      <c r="J446" s="123">
        <f t="shared" si="238"/>
        <v>0</v>
      </c>
      <c r="K446" s="123">
        <f t="shared" si="238"/>
        <v>2.5563156061622013E-2</v>
      </c>
      <c r="L446" s="123">
        <f t="shared" si="238"/>
        <v>6.6395575208940225E-2</v>
      </c>
      <c r="M446" s="123">
        <f t="shared" si="238"/>
        <v>5.0459282172011961E-2</v>
      </c>
      <c r="N446" s="123">
        <f t="shared" si="238"/>
        <v>7.5782516445747433E-2</v>
      </c>
      <c r="O446" s="123">
        <f t="shared" si="238"/>
        <v>4.1813394475490519E-2</v>
      </c>
      <c r="P446" s="123">
        <f t="shared" si="238"/>
        <v>8.3801351380920805E-2</v>
      </c>
      <c r="Q446" s="123">
        <f t="shared" si="238"/>
        <v>4.721738724252527E-2</v>
      </c>
      <c r="R446" s="123">
        <f t="shared" si="238"/>
        <v>0</v>
      </c>
      <c r="S446" s="123">
        <f t="shared" si="238"/>
        <v>0</v>
      </c>
      <c r="T446" s="123">
        <f t="shared" si="238"/>
        <v>3.4369446552448238E-2</v>
      </c>
      <c r="U446" s="123">
        <f t="shared" si="238"/>
        <v>5.4071963590769184E-2</v>
      </c>
      <c r="V446" s="123">
        <f t="shared" si="238"/>
        <v>0.1043191569307044</v>
      </c>
      <c r="W446" s="123">
        <f t="shared" si="238"/>
        <v>2.5134341614388361E-2</v>
      </c>
      <c r="X446" s="123">
        <f t="shared" si="238"/>
        <v>0</v>
      </c>
      <c r="Y446" s="123">
        <f t="shared" si="238"/>
        <v>0</v>
      </c>
      <c r="DA446" s="130" t="s">
        <v>4637</v>
      </c>
    </row>
    <row r="447" spans="1:105" ht="12" customHeight="1" x14ac:dyDescent="0.25">
      <c r="A447" s="97" t="s">
        <v>53</v>
      </c>
      <c r="B447" s="99"/>
      <c r="C447" s="99">
        <f>RES_hhdet_in_tess!C48</f>
        <v>1.0354134408026114E-2</v>
      </c>
      <c r="D447" s="99">
        <f>RES_hhdet_in_tess!D48</f>
        <v>0</v>
      </c>
      <c r="E447" s="99">
        <f>RES_hhdet_in_tess!E48</f>
        <v>0</v>
      </c>
      <c r="F447" s="99">
        <f>RES_hhdet_in_tess!F48</f>
        <v>0</v>
      </c>
      <c r="G447" s="99">
        <f>RES_hhdet_in_tess!G48</f>
        <v>3.1116713602625294E-2</v>
      </c>
      <c r="H447" s="99">
        <f>RES_hhdet_in_tess!H48</f>
        <v>3.8195120456514672E-2</v>
      </c>
      <c r="I447" s="99">
        <f>RES_hhdet_in_tess!I48</f>
        <v>3.7090620161218231E-2</v>
      </c>
      <c r="J447" s="99">
        <f>RES_hhdet_in_tess!J48</f>
        <v>0</v>
      </c>
      <c r="K447" s="99">
        <f>RES_hhdet_in_tess!K48</f>
        <v>2.5563156061622013E-2</v>
      </c>
      <c r="L447" s="99">
        <f>RES_hhdet_in_tess!L48</f>
        <v>6.6395575208940225E-2</v>
      </c>
      <c r="M447" s="99">
        <f>RES_hhdet_in_tess!M48</f>
        <v>5.0459282172011961E-2</v>
      </c>
      <c r="N447" s="99">
        <f>RES_hhdet_in_tess!N48</f>
        <v>7.5782516445747433E-2</v>
      </c>
      <c r="O447" s="99">
        <f>RES_hhdet_in_tess!O48</f>
        <v>4.1813394475490519E-2</v>
      </c>
      <c r="P447" s="99">
        <f>RES_hhdet_in_tess!P48</f>
        <v>8.3801351380920805E-2</v>
      </c>
      <c r="Q447" s="99">
        <f>RES_hhdet_in_tess!Q48</f>
        <v>4.721738724252527E-2</v>
      </c>
      <c r="R447" s="99">
        <f>RES_hhdet_in_tess!R48</f>
        <v>0</v>
      </c>
      <c r="S447" s="99">
        <f>RES_hhdet_in_tess!S48</f>
        <v>0</v>
      </c>
      <c r="T447" s="99">
        <f>RES_hhdet_in_tess!T48</f>
        <v>3.4369446552448238E-2</v>
      </c>
      <c r="U447" s="99">
        <f>RES_hhdet_in_tess!U48</f>
        <v>5.4071963590769184E-2</v>
      </c>
      <c r="V447" s="99">
        <f>RES_hhdet_in_tess!V48</f>
        <v>0.1043191569307044</v>
      </c>
      <c r="W447" s="99">
        <f>RES_hhdet_in_tess!W48</f>
        <v>2.5134341614388361E-2</v>
      </c>
      <c r="X447" s="99">
        <f>RES_hhdet_in_tess!X48</f>
        <v>0</v>
      </c>
      <c r="Y447" s="99">
        <f>RES_hhdet_in_tess!Y48</f>
        <v>0</v>
      </c>
      <c r="DA447" s="63" t="s">
        <v>4638</v>
      </c>
    </row>
    <row r="448" spans="1:105" ht="12" customHeight="1" x14ac:dyDescent="0.25">
      <c r="A448" s="121" t="s">
        <v>55</v>
      </c>
      <c r="B448" s="123"/>
      <c r="C448" s="123">
        <v>8.3560763932938933</v>
      </c>
      <c r="D448" s="123">
        <v>0</v>
      </c>
      <c r="E448" s="123">
        <v>0</v>
      </c>
      <c r="F448" s="123">
        <v>0</v>
      </c>
      <c r="G448" s="123">
        <v>9.9667493344221345</v>
      </c>
      <c r="H448" s="123">
        <v>9.0116196401250477</v>
      </c>
      <c r="I448" s="123">
        <v>8.4668175316326479</v>
      </c>
      <c r="J448" s="123">
        <v>8.1441383202930613</v>
      </c>
      <c r="K448" s="123">
        <v>8.7024979971319674</v>
      </c>
      <c r="L448" s="123">
        <v>7.6339660156710005</v>
      </c>
      <c r="M448" s="123">
        <v>8.4568227932892057</v>
      </c>
      <c r="N448" s="123">
        <v>8.667121445688009</v>
      </c>
      <c r="O448" s="123">
        <v>9.7591562576114992</v>
      </c>
      <c r="P448" s="123">
        <v>9.8614919506104499</v>
      </c>
      <c r="Q448" s="123">
        <v>10.909789781890503</v>
      </c>
      <c r="R448" s="123">
        <v>0</v>
      </c>
      <c r="S448" s="123">
        <v>0</v>
      </c>
      <c r="T448" s="123">
        <v>11.268660435921678</v>
      </c>
      <c r="U448" s="123">
        <v>11.529667371866461</v>
      </c>
      <c r="V448" s="123">
        <v>11.164992212943071</v>
      </c>
      <c r="W448" s="123">
        <v>11.392362799206772</v>
      </c>
      <c r="X448" s="123">
        <v>0</v>
      </c>
      <c r="Y448" s="123">
        <v>0</v>
      </c>
      <c r="DA448" s="130" t="s">
        <v>4639</v>
      </c>
    </row>
    <row r="449" spans="1:105" ht="12" customHeight="1" x14ac:dyDescent="0.25">
      <c r="A449" s="97" t="s">
        <v>138</v>
      </c>
      <c r="B449" s="99"/>
      <c r="C449" s="99">
        <v>8.3776851302217921</v>
      </c>
      <c r="D449" s="99">
        <v>0</v>
      </c>
      <c r="E449" s="99">
        <v>0</v>
      </c>
      <c r="F449" s="99">
        <v>0</v>
      </c>
      <c r="G449" s="99">
        <v>10.249494493686454</v>
      </c>
      <c r="H449" s="99">
        <v>8.7915036169227463</v>
      </c>
      <c r="I449" s="99">
        <v>8.435085870026521</v>
      </c>
      <c r="J449" s="99">
        <v>8.1441383202930613</v>
      </c>
      <c r="K449" s="99">
        <v>8.7024979971319674</v>
      </c>
      <c r="L449" s="99">
        <v>7.6194099381041918</v>
      </c>
      <c r="M449" s="99">
        <v>8.4312615674349249</v>
      </c>
      <c r="N449" s="99">
        <v>8.6591273234725321</v>
      </c>
      <c r="O449" s="99">
        <v>9.7720719491836974</v>
      </c>
      <c r="P449" s="99">
        <v>9.9178640715340567</v>
      </c>
      <c r="Q449" s="99">
        <v>11.077104159335622</v>
      </c>
      <c r="R449" s="99">
        <v>0</v>
      </c>
      <c r="S449" s="99">
        <v>0</v>
      </c>
      <c r="T449" s="99">
        <v>10.880459436600647</v>
      </c>
      <c r="U449" s="99">
        <v>11.666713182081471</v>
      </c>
      <c r="V449" s="99">
        <v>13.32499241259773</v>
      </c>
      <c r="W449" s="99">
        <v>9.7710719342347918</v>
      </c>
      <c r="X449" s="99">
        <v>0</v>
      </c>
      <c r="Y449" s="99">
        <v>0</v>
      </c>
      <c r="DA449" s="63" t="s">
        <v>4640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10.251485378260071</v>
      </c>
      <c r="H450" s="99">
        <v>0</v>
      </c>
      <c r="I450" s="99">
        <v>8.4372199049398642</v>
      </c>
      <c r="J450" s="99">
        <v>0</v>
      </c>
      <c r="K450" s="99">
        <v>0</v>
      </c>
      <c r="L450" s="99">
        <v>0</v>
      </c>
      <c r="M450" s="99">
        <v>8.4277597743496901</v>
      </c>
      <c r="N450" s="99">
        <v>8.6569884887809661</v>
      </c>
      <c r="O450" s="99">
        <v>9.7676369907726759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13.318778548818329</v>
      </c>
      <c r="W450" s="99">
        <v>0</v>
      </c>
      <c r="X450" s="99">
        <v>0</v>
      </c>
      <c r="Y450" s="99">
        <v>0</v>
      </c>
      <c r="DA450" s="63" t="s">
        <v>4641</v>
      </c>
    </row>
    <row r="451" spans="1:105" ht="12" customHeight="1" x14ac:dyDescent="0.25">
      <c r="A451" s="100" t="s">
        <v>211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6.1662686839384673</v>
      </c>
      <c r="H451" s="102">
        <v>0</v>
      </c>
      <c r="I451" s="102">
        <v>5.1918221871212031</v>
      </c>
      <c r="J451" s="102">
        <v>0</v>
      </c>
      <c r="K451" s="102">
        <v>0</v>
      </c>
      <c r="L451" s="102">
        <v>0</v>
      </c>
      <c r="M451" s="102">
        <v>4.9686565855485014</v>
      </c>
      <c r="N451" s="102">
        <v>5.0688805031387316</v>
      </c>
      <c r="O451" s="102">
        <v>6.0234316828084955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9.1625291388263932</v>
      </c>
      <c r="W451" s="102">
        <v>0</v>
      </c>
      <c r="X451" s="102">
        <v>0</v>
      </c>
      <c r="Y451" s="102">
        <v>0</v>
      </c>
      <c r="DA451" s="131" t="s">
        <v>4642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4.0852166943216037</v>
      </c>
      <c r="H452" s="105">
        <v>0</v>
      </c>
      <c r="I452" s="105">
        <v>3.2453977178186624</v>
      </c>
      <c r="J452" s="105">
        <v>0</v>
      </c>
      <c r="K452" s="105">
        <v>0</v>
      </c>
      <c r="L452" s="105">
        <v>0</v>
      </c>
      <c r="M452" s="105">
        <v>3.4591031888011887</v>
      </c>
      <c r="N452" s="105">
        <v>3.5881079856422344</v>
      </c>
      <c r="O452" s="105">
        <v>3.7442053079641817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4.1562494099919371</v>
      </c>
      <c r="W452" s="105">
        <v>0</v>
      </c>
      <c r="X452" s="105">
        <v>0</v>
      </c>
      <c r="Y452" s="105">
        <v>0</v>
      </c>
      <c r="DA452" s="132" t="s">
        <v>4643</v>
      </c>
    </row>
    <row r="453" spans="1:105" ht="12" customHeight="1" x14ac:dyDescent="0.25">
      <c r="A453" s="106" t="s">
        <v>122</v>
      </c>
      <c r="B453" s="102"/>
      <c r="C453" s="102">
        <v>8.3038559784223658</v>
      </c>
      <c r="D453" s="102">
        <v>0</v>
      </c>
      <c r="E453" s="102">
        <v>0</v>
      </c>
      <c r="F453" s="102">
        <v>0</v>
      </c>
      <c r="G453" s="102">
        <v>8.8660691001393985</v>
      </c>
      <c r="H453" s="102">
        <v>9.0397195044191729</v>
      </c>
      <c r="I453" s="102">
        <v>8.8601568118017031</v>
      </c>
      <c r="J453" s="102">
        <v>0</v>
      </c>
      <c r="K453" s="102">
        <v>0</v>
      </c>
      <c r="L453" s="102">
        <v>8.6830243487791545</v>
      </c>
      <c r="M453" s="102">
        <v>9.0022693445675621</v>
      </c>
      <c r="N453" s="102">
        <v>8.8729914471137423</v>
      </c>
      <c r="O453" s="102">
        <v>9.4888126974381617</v>
      </c>
      <c r="P453" s="102">
        <v>9.7019795161940472</v>
      </c>
      <c r="Q453" s="102">
        <v>10.49378134015598</v>
      </c>
      <c r="R453" s="102">
        <v>0</v>
      </c>
      <c r="S453" s="102">
        <v>0</v>
      </c>
      <c r="T453" s="102">
        <v>11.576699673952291</v>
      </c>
      <c r="U453" s="102">
        <v>11.489814247427026</v>
      </c>
      <c r="V453" s="102">
        <v>10.781245104553788</v>
      </c>
      <c r="W453" s="102">
        <v>11.838461904526953</v>
      </c>
      <c r="X453" s="102">
        <v>0</v>
      </c>
      <c r="Y453" s="102">
        <v>0</v>
      </c>
      <c r="DA453" s="131" t="s">
        <v>4644</v>
      </c>
    </row>
    <row r="454" spans="1:105" ht="12" customHeight="1" x14ac:dyDescent="0.25">
      <c r="A454" s="107" t="s">
        <v>121</v>
      </c>
      <c r="B454" s="105"/>
      <c r="C454" s="105">
        <v>8.3038482664405997</v>
      </c>
      <c r="D454" s="105">
        <v>0</v>
      </c>
      <c r="E454" s="105">
        <v>0</v>
      </c>
      <c r="F454" s="105">
        <v>0</v>
      </c>
      <c r="G454" s="105">
        <v>8.8660425193473671</v>
      </c>
      <c r="H454" s="105">
        <v>9.0397200078971611</v>
      </c>
      <c r="I454" s="105">
        <v>8.8631322127821441</v>
      </c>
      <c r="J454" s="105">
        <v>0</v>
      </c>
      <c r="K454" s="105">
        <v>0</v>
      </c>
      <c r="L454" s="105">
        <v>8.6834123365522871</v>
      </c>
      <c r="M454" s="105">
        <v>9.0014095202263427</v>
      </c>
      <c r="N454" s="105">
        <v>8.8711152449731472</v>
      </c>
      <c r="O454" s="105">
        <v>9.4866657560291667</v>
      </c>
      <c r="P454" s="105">
        <v>9.7018871617925075</v>
      </c>
      <c r="Q454" s="105">
        <v>10.497910600840715</v>
      </c>
      <c r="R454" s="105">
        <v>0</v>
      </c>
      <c r="S454" s="105">
        <v>0</v>
      </c>
      <c r="T454" s="105">
        <v>11.575795383917619</v>
      </c>
      <c r="U454" s="105">
        <v>11.487667855516536</v>
      </c>
      <c r="V454" s="105">
        <v>10.779359439157943</v>
      </c>
      <c r="W454" s="105">
        <v>11.837979688837974</v>
      </c>
      <c r="X454" s="105">
        <v>0</v>
      </c>
      <c r="Y454" s="105">
        <v>0</v>
      </c>
      <c r="DA454" s="132" t="s">
        <v>4645</v>
      </c>
    </row>
    <row r="455" spans="1:105" ht="12" customHeight="1" x14ac:dyDescent="0.25">
      <c r="A455" s="108" t="s">
        <v>53</v>
      </c>
      <c r="B455" s="99"/>
      <c r="C455" s="99">
        <v>5.8004130006861248</v>
      </c>
      <c r="D455" s="99">
        <v>0</v>
      </c>
      <c r="E455" s="99">
        <v>0</v>
      </c>
      <c r="F455" s="99">
        <v>0</v>
      </c>
      <c r="G455" s="99">
        <v>5.3313433731258479</v>
      </c>
      <c r="H455" s="99">
        <v>5.634277187546135</v>
      </c>
      <c r="I455" s="99">
        <v>5.4546727404671449</v>
      </c>
      <c r="J455" s="99">
        <v>0</v>
      </c>
      <c r="K455" s="99">
        <v>0</v>
      </c>
      <c r="L455" s="99">
        <v>5.2054499680242747</v>
      </c>
      <c r="M455" s="99">
        <v>5.3064404907386589</v>
      </c>
      <c r="N455" s="99">
        <v>5.1942050765901584</v>
      </c>
      <c r="O455" s="99">
        <v>5.8498141454146966</v>
      </c>
      <c r="P455" s="99">
        <v>6.0039967889878252</v>
      </c>
      <c r="Q455" s="99">
        <v>6.7818952488113657</v>
      </c>
      <c r="R455" s="99">
        <v>0</v>
      </c>
      <c r="S455" s="99">
        <v>0</v>
      </c>
      <c r="T455" s="99">
        <v>7.949518741315762</v>
      </c>
      <c r="U455" s="99">
        <v>7.9422069289853621</v>
      </c>
      <c r="V455" s="99">
        <v>7.4154506379245326</v>
      </c>
      <c r="W455" s="99">
        <v>8.5395166097091835</v>
      </c>
      <c r="X455" s="99">
        <v>0</v>
      </c>
      <c r="Y455" s="99">
        <v>0</v>
      </c>
      <c r="DA455" s="63" t="s">
        <v>4646</v>
      </c>
    </row>
    <row r="456" spans="1:105" ht="12" customHeight="1" x14ac:dyDescent="0.25">
      <c r="A456" s="108" t="s">
        <v>52</v>
      </c>
      <c r="B456" s="99"/>
      <c r="C456" s="99">
        <v>2.5034352657544772</v>
      </c>
      <c r="D456" s="99">
        <v>0</v>
      </c>
      <c r="E456" s="99">
        <v>0</v>
      </c>
      <c r="F456" s="99">
        <v>0</v>
      </c>
      <c r="G456" s="99">
        <v>3.5346991462215183</v>
      </c>
      <c r="H456" s="99">
        <v>3.4054428203510274</v>
      </c>
      <c r="I456" s="99">
        <v>3.4084594723150001</v>
      </c>
      <c r="J456" s="99">
        <v>0</v>
      </c>
      <c r="K456" s="99">
        <v>0</v>
      </c>
      <c r="L456" s="99">
        <v>3.4779623685280128</v>
      </c>
      <c r="M456" s="99">
        <v>3.6949690294876834</v>
      </c>
      <c r="N456" s="99">
        <v>3.6769101683829897</v>
      </c>
      <c r="O456" s="99">
        <v>3.6368516106144715</v>
      </c>
      <c r="P456" s="99">
        <v>3.6978903728046806</v>
      </c>
      <c r="Q456" s="99">
        <v>3.7160153520293484</v>
      </c>
      <c r="R456" s="99">
        <v>0</v>
      </c>
      <c r="S456" s="99">
        <v>0</v>
      </c>
      <c r="T456" s="99">
        <v>3.6262766426018564</v>
      </c>
      <c r="U456" s="99">
        <v>3.545460926531173</v>
      </c>
      <c r="V456" s="99">
        <v>3.363908801233412</v>
      </c>
      <c r="W456" s="99">
        <v>3.2984630791287892</v>
      </c>
      <c r="X456" s="99">
        <v>0</v>
      </c>
      <c r="Y456" s="99">
        <v>0</v>
      </c>
      <c r="DA456" s="63" t="s">
        <v>4647</v>
      </c>
    </row>
    <row r="457" spans="1:105" ht="12" customHeight="1" x14ac:dyDescent="0.25">
      <c r="A457" s="121" t="s">
        <v>54</v>
      </c>
      <c r="B457" s="123"/>
      <c r="C457" s="123">
        <v>1.36780044613327</v>
      </c>
      <c r="D457" s="123">
        <v>0</v>
      </c>
      <c r="E457" s="123">
        <v>0</v>
      </c>
      <c r="F457" s="123">
        <v>0</v>
      </c>
      <c r="G457" s="123">
        <v>1.6071918740911297</v>
      </c>
      <c r="H457" s="123">
        <v>1.6556176793550437</v>
      </c>
      <c r="I457" s="123">
        <v>1.6290863720567881</v>
      </c>
      <c r="J457" s="123">
        <v>1.5129716558519373</v>
      </c>
      <c r="K457" s="123">
        <v>1.676859569026794</v>
      </c>
      <c r="L457" s="123">
        <v>1.8595181865022257</v>
      </c>
      <c r="M457" s="123">
        <v>1.8739701600494074</v>
      </c>
      <c r="N457" s="123">
        <v>1.9056085162532663</v>
      </c>
      <c r="O457" s="123">
        <v>2.0642771402380378</v>
      </c>
      <c r="P457" s="123">
        <v>2.1045688841842227</v>
      </c>
      <c r="Q457" s="123">
        <v>2.2835227117186419</v>
      </c>
      <c r="R457" s="123">
        <v>0</v>
      </c>
      <c r="S457" s="123">
        <v>0</v>
      </c>
      <c r="T457" s="123">
        <v>2.685443714660035</v>
      </c>
      <c r="U457" s="123">
        <v>2.7153636225607727</v>
      </c>
      <c r="V457" s="123">
        <v>2.6795902950218129</v>
      </c>
      <c r="W457" s="123">
        <v>2.7383575946983605</v>
      </c>
      <c r="X457" s="123">
        <v>0</v>
      </c>
      <c r="Y457" s="123">
        <v>0</v>
      </c>
      <c r="DA457" s="130" t="s">
        <v>4648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4649</v>
      </c>
    </row>
    <row r="459" spans="1:105" ht="12" customHeight="1" x14ac:dyDescent="0.25">
      <c r="A459" s="109" t="s">
        <v>120</v>
      </c>
      <c r="B459" s="110"/>
      <c r="C459" s="110">
        <v>1.36780044613327</v>
      </c>
      <c r="D459" s="110">
        <v>0</v>
      </c>
      <c r="E459" s="110">
        <v>0</v>
      </c>
      <c r="F459" s="110">
        <v>0</v>
      </c>
      <c r="G459" s="110">
        <v>1.6071918740911297</v>
      </c>
      <c r="H459" s="110">
        <v>1.6556176793550437</v>
      </c>
      <c r="I459" s="110">
        <v>1.6290863720567881</v>
      </c>
      <c r="J459" s="110">
        <v>1.5129716558519373</v>
      </c>
      <c r="K459" s="110">
        <v>1.676859569026794</v>
      </c>
      <c r="L459" s="110">
        <v>1.8595181865022257</v>
      </c>
      <c r="M459" s="110">
        <v>1.8739701600494074</v>
      </c>
      <c r="N459" s="110">
        <v>1.9056085162532663</v>
      </c>
      <c r="O459" s="110">
        <v>2.0642771402380378</v>
      </c>
      <c r="P459" s="110">
        <v>2.1045688841842227</v>
      </c>
      <c r="Q459" s="110">
        <v>2.2835227117186419</v>
      </c>
      <c r="R459" s="110">
        <v>0</v>
      </c>
      <c r="S459" s="110">
        <v>0</v>
      </c>
      <c r="T459" s="110">
        <v>2.685443714660035</v>
      </c>
      <c r="U459" s="110">
        <v>2.7153636225607727</v>
      </c>
      <c r="V459" s="110">
        <v>2.6795902950218129</v>
      </c>
      <c r="W459" s="110">
        <v>2.7383575946983605</v>
      </c>
      <c r="X459" s="110">
        <v>0</v>
      </c>
      <c r="Y459" s="110">
        <v>0</v>
      </c>
      <c r="DA459" s="60" t="s">
        <v>4650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69.728164015313823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82.001804221987157</v>
      </c>
      <c r="H461" s="118">
        <f t="shared" si="239"/>
        <v>64.184150444251401</v>
      </c>
      <c r="I461" s="118">
        <f t="shared" si="239"/>
        <v>61.65036999767738</v>
      </c>
      <c r="J461" s="118">
        <f t="shared" si="239"/>
        <v>60.497868373889169</v>
      </c>
      <c r="K461" s="118">
        <f t="shared" si="239"/>
        <v>61.089728466080999</v>
      </c>
      <c r="L461" s="118">
        <f t="shared" si="239"/>
        <v>63.221847066195309</v>
      </c>
      <c r="M461" s="118">
        <f t="shared" si="239"/>
        <v>58.667427197117306</v>
      </c>
      <c r="N461" s="118">
        <f t="shared" si="239"/>
        <v>60.193718245206433</v>
      </c>
      <c r="O461" s="118">
        <f t="shared" si="239"/>
        <v>57.240841220185956</v>
      </c>
      <c r="P461" s="118">
        <f t="shared" si="239"/>
        <v>47.423801988926286</v>
      </c>
      <c r="Q461" s="118">
        <f t="shared" si="239"/>
        <v>45.391474576129809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33.476060772862674</v>
      </c>
      <c r="U461" s="118">
        <f t="shared" si="240"/>
        <v>30.661414908817342</v>
      </c>
      <c r="V461" s="118">
        <f t="shared" si="240"/>
        <v>29.825361741629191</v>
      </c>
      <c r="W461" s="118">
        <f t="shared" ref="W461:Y461" si="241">W462+W465+W467+W476</f>
        <v>29.339314855913216</v>
      </c>
      <c r="X461" s="118">
        <f t="shared" si="241"/>
        <v>0</v>
      </c>
      <c r="Y461" s="118">
        <f t="shared" si="241"/>
        <v>0</v>
      </c>
      <c r="DA461" s="129" t="s">
        <v>4801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66.648206620066148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77.918552279464919</v>
      </c>
      <c r="H462" s="123">
        <f t="shared" si="242"/>
        <v>63.691652434377524</v>
      </c>
      <c r="I462" s="123">
        <f t="shared" si="242"/>
        <v>57.849825946780534</v>
      </c>
      <c r="J462" s="123">
        <f t="shared" si="242"/>
        <v>56.591996845785566</v>
      </c>
      <c r="K462" s="123">
        <f t="shared" si="242"/>
        <v>56.984163172480017</v>
      </c>
      <c r="L462" s="123">
        <f t="shared" si="242"/>
        <v>59.73135851555579</v>
      </c>
      <c r="M462" s="123">
        <f t="shared" si="242"/>
        <v>55.049799889923484</v>
      </c>
      <c r="N462" s="123">
        <f t="shared" si="242"/>
        <v>56.5915518943672</v>
      </c>
      <c r="O462" s="123">
        <f t="shared" si="242"/>
        <v>53.41119372083584</v>
      </c>
      <c r="P462" s="123">
        <f t="shared" si="242"/>
        <v>44.60366338043012</v>
      </c>
      <c r="Q462" s="123">
        <f t="shared" si="242"/>
        <v>42.495098153297562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31.907325468793061</v>
      </c>
      <c r="U462" s="123">
        <f t="shared" si="243"/>
        <v>29.814701966888492</v>
      </c>
      <c r="V462" s="123">
        <f t="shared" si="243"/>
        <v>29.21131970546752</v>
      </c>
      <c r="W462" s="123">
        <f t="shared" ref="W462:Y462" si="244">SUM(W463:W464)</f>
        <v>28.718863569390333</v>
      </c>
      <c r="X462" s="123">
        <f t="shared" si="244"/>
        <v>0</v>
      </c>
      <c r="Y462" s="123">
        <f t="shared" si="244"/>
        <v>0</v>
      </c>
      <c r="DA462" s="130" t="s">
        <v>4802</v>
      </c>
    </row>
    <row r="463" spans="1:105" ht="12" customHeight="1" x14ac:dyDescent="0.25">
      <c r="A463" s="97" t="s">
        <v>211</v>
      </c>
      <c r="B463" s="99"/>
      <c r="C463" s="99">
        <v>66.648206620066148</v>
      </c>
      <c r="D463" s="99">
        <v>0</v>
      </c>
      <c r="E463" s="99">
        <v>0</v>
      </c>
      <c r="F463" s="99">
        <v>0</v>
      </c>
      <c r="G463" s="99">
        <v>77.918552279464919</v>
      </c>
      <c r="H463" s="99">
        <v>63.691652434377524</v>
      </c>
      <c r="I463" s="99">
        <v>57.849825946780534</v>
      </c>
      <c r="J463" s="99">
        <v>56.591996845785566</v>
      </c>
      <c r="K463" s="99">
        <v>56.984163172480017</v>
      </c>
      <c r="L463" s="99">
        <v>59.73135851555579</v>
      </c>
      <c r="M463" s="99">
        <v>55.049799889923484</v>
      </c>
      <c r="N463" s="99">
        <v>56.5915518943672</v>
      </c>
      <c r="O463" s="99">
        <v>53.41119372083584</v>
      </c>
      <c r="P463" s="99">
        <v>44.60366338043012</v>
      </c>
      <c r="Q463" s="99">
        <v>42.495098153297562</v>
      </c>
      <c r="R463" s="99">
        <v>0</v>
      </c>
      <c r="S463" s="99">
        <v>0</v>
      </c>
      <c r="T463" s="99">
        <v>31.907325468793061</v>
      </c>
      <c r="U463" s="99">
        <v>29.814701966888492</v>
      </c>
      <c r="V463" s="99">
        <v>29.21131970546752</v>
      </c>
      <c r="W463" s="99">
        <v>28.718863569390333</v>
      </c>
      <c r="X463" s="99">
        <v>0</v>
      </c>
      <c r="Y463" s="99">
        <v>0</v>
      </c>
      <c r="DA463" s="63" t="s">
        <v>4803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4804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4805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4806</v>
      </c>
    </row>
    <row r="467" spans="1:105" ht="12" customHeight="1" x14ac:dyDescent="0.25">
      <c r="A467" s="121" t="s">
        <v>55</v>
      </c>
      <c r="B467" s="123"/>
      <c r="C467" s="123">
        <v>3.07995739524767</v>
      </c>
      <c r="D467" s="123">
        <v>0</v>
      </c>
      <c r="E467" s="123">
        <v>0</v>
      </c>
      <c r="F467" s="123">
        <v>0</v>
      </c>
      <c r="G467" s="123">
        <v>4.0832519425222404</v>
      </c>
      <c r="H467" s="123">
        <v>0.49249800987387088</v>
      </c>
      <c r="I467" s="123">
        <v>3.8005440508968467</v>
      </c>
      <c r="J467" s="123">
        <v>3.9058715281036043</v>
      </c>
      <c r="K467" s="123">
        <v>4.105565293600983</v>
      </c>
      <c r="L467" s="123">
        <v>3.4904885506395167</v>
      </c>
      <c r="M467" s="123">
        <v>3.6176273071938243</v>
      </c>
      <c r="N467" s="123">
        <v>3.6021663508392319</v>
      </c>
      <c r="O467" s="123">
        <v>3.8296474993501133</v>
      </c>
      <c r="P467" s="123">
        <v>2.8201386084961624</v>
      </c>
      <c r="Q467" s="123">
        <v>2.8963764228322471</v>
      </c>
      <c r="R467" s="123">
        <v>0</v>
      </c>
      <c r="S467" s="123">
        <v>0</v>
      </c>
      <c r="T467" s="123">
        <v>1.5687353040696153</v>
      </c>
      <c r="U467" s="123">
        <v>0.84671294192885127</v>
      </c>
      <c r="V467" s="123">
        <v>0.61404203616166975</v>
      </c>
      <c r="W467" s="123">
        <v>0.6204512865228845</v>
      </c>
      <c r="X467" s="123">
        <v>0</v>
      </c>
      <c r="Y467" s="123">
        <v>0</v>
      </c>
      <c r="DA467" s="130" t="s">
        <v>4807</v>
      </c>
    </row>
    <row r="468" spans="1:105" ht="12" customHeight="1" x14ac:dyDescent="0.25">
      <c r="A468" s="97" t="s">
        <v>138</v>
      </c>
      <c r="B468" s="99"/>
      <c r="C468" s="99">
        <v>4.3544225243156713</v>
      </c>
      <c r="D468" s="99">
        <v>0</v>
      </c>
      <c r="E468" s="99">
        <v>0</v>
      </c>
      <c r="F468" s="99">
        <v>0</v>
      </c>
      <c r="G468" s="99">
        <v>5.1427433277425836</v>
      </c>
      <c r="H468" s="99">
        <v>4.3503990872191931</v>
      </c>
      <c r="I468" s="99">
        <v>4.112011737301227</v>
      </c>
      <c r="J468" s="99">
        <v>3.9058715281036043</v>
      </c>
      <c r="K468" s="99">
        <v>4.105565293600983</v>
      </c>
      <c r="L468" s="99">
        <v>3.5389177340245457</v>
      </c>
      <c r="M468" s="99">
        <v>3.7889447262865645</v>
      </c>
      <c r="N468" s="99">
        <v>3.7452400552997345</v>
      </c>
      <c r="O468" s="99">
        <v>4.0144985635709416</v>
      </c>
      <c r="P468" s="99">
        <v>3.8166849976124224</v>
      </c>
      <c r="Q468" s="99">
        <v>4.063363039798638</v>
      </c>
      <c r="R468" s="99">
        <v>0</v>
      </c>
      <c r="S468" s="99">
        <v>0</v>
      </c>
      <c r="T468" s="99">
        <v>3.5463431076041836</v>
      </c>
      <c r="U468" s="99">
        <v>3.7405846280702963</v>
      </c>
      <c r="V468" s="99">
        <v>4.0722626468831784</v>
      </c>
      <c r="W468" s="99">
        <v>2.8757424708679729</v>
      </c>
      <c r="X468" s="99">
        <v>0</v>
      </c>
      <c r="Y468" s="99">
        <v>0</v>
      </c>
      <c r="DA468" s="63" t="s">
        <v>4808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3.0939610876347574</v>
      </c>
      <c r="H469" s="99">
        <v>0</v>
      </c>
      <c r="I469" s="99">
        <v>2.5309563056476851</v>
      </c>
      <c r="J469" s="99">
        <v>0</v>
      </c>
      <c r="K469" s="99">
        <v>0</v>
      </c>
      <c r="L469" s="99">
        <v>0</v>
      </c>
      <c r="M469" s="99">
        <v>2.2328764225815019</v>
      </c>
      <c r="N469" s="99">
        <v>2.1923888616838019</v>
      </c>
      <c r="O469" s="99">
        <v>2.4745067334898563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2.800168586043295</v>
      </c>
      <c r="W469" s="99">
        <v>0</v>
      </c>
      <c r="X469" s="99">
        <v>0</v>
      </c>
      <c r="Y469" s="99">
        <v>0</v>
      </c>
      <c r="DA469" s="63" t="s">
        <v>4809</v>
      </c>
    </row>
    <row r="470" spans="1:105" ht="12" customHeight="1" x14ac:dyDescent="0.25">
      <c r="A470" s="100" t="s">
        <v>211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3.0939610876347574</v>
      </c>
      <c r="H470" s="102">
        <v>0</v>
      </c>
      <c r="I470" s="102">
        <v>2.5309563056476851</v>
      </c>
      <c r="J470" s="102">
        <v>0</v>
      </c>
      <c r="K470" s="102">
        <v>0</v>
      </c>
      <c r="L470" s="102">
        <v>0</v>
      </c>
      <c r="M470" s="102">
        <v>2.2328764225815019</v>
      </c>
      <c r="N470" s="102">
        <v>2.1923888616838019</v>
      </c>
      <c r="O470" s="102">
        <v>2.4745067334898563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2.800168586043295</v>
      </c>
      <c r="W470" s="102">
        <v>0</v>
      </c>
      <c r="X470" s="102">
        <v>0</v>
      </c>
      <c r="Y470" s="102">
        <v>0</v>
      </c>
      <c r="DA470" s="131" t="s">
        <v>4810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4811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4812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4813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4814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4815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4816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4817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4818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51125</v>
      </c>
      <c r="C5" s="120">
        <v>48404</v>
      </c>
      <c r="D5" s="120">
        <v>39172</v>
      </c>
      <c r="E5" s="120">
        <v>33990</v>
      </c>
      <c r="F5" s="120">
        <v>30385</v>
      </c>
      <c r="G5" s="120">
        <v>28084</v>
      </c>
      <c r="H5" s="120">
        <v>28419</v>
      </c>
      <c r="I5" s="120">
        <v>34419</v>
      </c>
      <c r="J5" s="120">
        <v>47277</v>
      </c>
      <c r="K5" s="120">
        <v>54417</v>
      </c>
      <c r="L5" s="120">
        <v>51553</v>
      </c>
      <c r="M5" s="120">
        <v>41218</v>
      </c>
      <c r="N5" s="120">
        <v>34289</v>
      </c>
      <c r="O5" s="120">
        <v>31556</v>
      </c>
      <c r="P5" s="120">
        <v>32513</v>
      </c>
      <c r="Q5" s="120">
        <v>32774</v>
      </c>
      <c r="R5" s="120">
        <v>31638</v>
      </c>
      <c r="S5" s="120">
        <v>27544</v>
      </c>
      <c r="T5" s="120">
        <v>22992</v>
      </c>
      <c r="U5" s="120">
        <v>18980</v>
      </c>
      <c r="V5" s="120">
        <v>14282</v>
      </c>
      <c r="W5" s="120">
        <v>13300</v>
      </c>
      <c r="X5" s="120">
        <v>13073</v>
      </c>
      <c r="Y5" s="120">
        <v>12915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201</v>
      </c>
      <c r="B7" s="52">
        <v>51125</v>
      </c>
      <c r="C7" s="52">
        <v>48404</v>
      </c>
      <c r="D7" s="52">
        <v>39172</v>
      </c>
      <c r="E7" s="52">
        <v>33990</v>
      </c>
      <c r="F7" s="52">
        <v>30385</v>
      </c>
      <c r="G7" s="52">
        <v>28084</v>
      </c>
      <c r="H7" s="52">
        <v>28419</v>
      </c>
      <c r="I7" s="52">
        <v>34419</v>
      </c>
      <c r="J7" s="52">
        <v>47277</v>
      </c>
      <c r="K7" s="52">
        <v>54417</v>
      </c>
      <c r="L7" s="52">
        <v>51553</v>
      </c>
      <c r="M7" s="52">
        <v>41218</v>
      </c>
      <c r="N7" s="52">
        <v>34289</v>
      </c>
      <c r="O7" s="52">
        <v>31556</v>
      </c>
      <c r="P7" s="52">
        <v>32513</v>
      </c>
      <c r="Q7" s="52">
        <v>32774</v>
      </c>
      <c r="R7" s="52">
        <v>31638</v>
      </c>
      <c r="S7" s="52">
        <v>27544</v>
      </c>
      <c r="T7" s="52">
        <v>22992</v>
      </c>
      <c r="U7" s="52">
        <v>18980</v>
      </c>
      <c r="V7" s="52">
        <v>14282</v>
      </c>
      <c r="W7" s="52">
        <v>13300</v>
      </c>
      <c r="X7" s="52">
        <v>13073</v>
      </c>
      <c r="Y7" s="52">
        <v>12915</v>
      </c>
      <c r="DA7" s="63" t="s">
        <v>1085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104</v>
      </c>
      <c r="C9" s="52">
        <v>106</v>
      </c>
      <c r="D9" s="52">
        <v>103</v>
      </c>
      <c r="E9" s="52">
        <v>87</v>
      </c>
      <c r="F9" s="52">
        <v>70</v>
      </c>
      <c r="G9" s="52">
        <v>52</v>
      </c>
      <c r="H9" s="52">
        <v>36</v>
      </c>
      <c r="I9" s="52">
        <v>51</v>
      </c>
      <c r="J9" s="52">
        <v>81</v>
      </c>
      <c r="K9" s="52">
        <v>172</v>
      </c>
      <c r="L9" s="52">
        <v>259</v>
      </c>
      <c r="M9" s="52">
        <v>293</v>
      </c>
      <c r="N9" s="52">
        <v>289</v>
      </c>
      <c r="O9" s="52">
        <v>268</v>
      </c>
      <c r="P9" s="52">
        <v>246</v>
      </c>
      <c r="Q9" s="52">
        <v>207</v>
      </c>
      <c r="R9" s="52">
        <v>155</v>
      </c>
      <c r="S9" s="52">
        <v>93</v>
      </c>
      <c r="T9" s="52">
        <v>52</v>
      </c>
      <c r="U9" s="52">
        <v>32</v>
      </c>
      <c r="V9" s="52">
        <v>25</v>
      </c>
      <c r="W9" s="52">
        <v>18</v>
      </c>
      <c r="X9" s="52">
        <v>12</v>
      </c>
      <c r="Y9" s="52">
        <v>21</v>
      </c>
      <c r="DA9" s="63" t="s">
        <v>1086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134</v>
      </c>
      <c r="B11" s="52">
        <v>49348</v>
      </c>
      <c r="C11" s="52">
        <v>46716</v>
      </c>
      <c r="D11" s="52">
        <v>37807</v>
      </c>
      <c r="E11" s="52">
        <v>32807</v>
      </c>
      <c r="F11" s="52">
        <v>29330</v>
      </c>
      <c r="G11" s="52">
        <v>27113</v>
      </c>
      <c r="H11" s="52">
        <v>27441</v>
      </c>
      <c r="I11" s="52">
        <v>33240</v>
      </c>
      <c r="J11" s="52">
        <v>45623</v>
      </c>
      <c r="K11" s="52">
        <v>52510</v>
      </c>
      <c r="L11" s="52">
        <v>49745</v>
      </c>
      <c r="M11" s="52">
        <v>39781</v>
      </c>
      <c r="N11" s="52">
        <v>33099</v>
      </c>
      <c r="O11" s="52">
        <v>30467</v>
      </c>
      <c r="P11" s="52">
        <v>31396</v>
      </c>
      <c r="Q11" s="52">
        <v>31653</v>
      </c>
      <c r="R11" s="52">
        <v>30558</v>
      </c>
      <c r="S11" s="52">
        <v>26605</v>
      </c>
      <c r="T11" s="52">
        <v>22205</v>
      </c>
      <c r="U11" s="52">
        <v>18330</v>
      </c>
      <c r="V11" s="52">
        <v>13427</v>
      </c>
      <c r="W11" s="52">
        <v>12845</v>
      </c>
      <c r="X11" s="52">
        <v>12626</v>
      </c>
      <c r="Y11" s="52">
        <v>12480</v>
      </c>
      <c r="DA11" s="63" t="s">
        <v>1087</v>
      </c>
    </row>
    <row r="12" spans="1:105" ht="12" customHeight="1" x14ac:dyDescent="0.25">
      <c r="A12" s="97" t="s">
        <v>133</v>
      </c>
      <c r="B12" s="52">
        <v>46</v>
      </c>
      <c r="C12" s="52">
        <v>51</v>
      </c>
      <c r="D12" s="52">
        <v>42</v>
      </c>
      <c r="E12" s="52">
        <v>37</v>
      </c>
      <c r="F12" s="52">
        <v>34</v>
      </c>
      <c r="G12" s="52">
        <v>32</v>
      </c>
      <c r="H12" s="52">
        <v>31</v>
      </c>
      <c r="I12" s="52">
        <v>35</v>
      </c>
      <c r="J12" s="52">
        <v>84</v>
      </c>
      <c r="K12" s="52">
        <v>102</v>
      </c>
      <c r="L12" s="52">
        <v>95</v>
      </c>
      <c r="M12" s="52">
        <v>75</v>
      </c>
      <c r="N12" s="52">
        <v>63</v>
      </c>
      <c r="O12" s="52">
        <v>58</v>
      </c>
      <c r="P12" s="52">
        <v>58</v>
      </c>
      <c r="Q12" s="52">
        <v>56</v>
      </c>
      <c r="R12" s="52">
        <v>53</v>
      </c>
      <c r="S12" s="52">
        <v>45</v>
      </c>
      <c r="T12" s="52">
        <v>38</v>
      </c>
      <c r="U12" s="52">
        <v>31</v>
      </c>
      <c r="V12" s="52">
        <v>22</v>
      </c>
      <c r="W12" s="52">
        <v>22</v>
      </c>
      <c r="X12" s="52">
        <v>22</v>
      </c>
      <c r="Y12" s="52">
        <v>14</v>
      </c>
      <c r="DA12" s="63" t="s">
        <v>1088</v>
      </c>
    </row>
    <row r="13" spans="1:105" ht="12" customHeight="1" x14ac:dyDescent="0.25">
      <c r="A13" s="97" t="s">
        <v>122</v>
      </c>
      <c r="B13" s="52">
        <v>1570</v>
      </c>
      <c r="C13" s="52">
        <v>1485</v>
      </c>
      <c r="D13" s="52">
        <v>1200</v>
      </c>
      <c r="E13" s="52">
        <v>1039</v>
      </c>
      <c r="F13" s="52">
        <v>929</v>
      </c>
      <c r="G13" s="52">
        <v>852</v>
      </c>
      <c r="H13" s="52">
        <v>856</v>
      </c>
      <c r="I13" s="52">
        <v>901</v>
      </c>
      <c r="J13" s="52">
        <v>1232</v>
      </c>
      <c r="K13" s="52">
        <v>1452</v>
      </c>
      <c r="L13" s="52">
        <v>1374</v>
      </c>
      <c r="M13" s="52">
        <v>1068</v>
      </c>
      <c r="N13" s="52">
        <v>877</v>
      </c>
      <c r="O13" s="52">
        <v>819</v>
      </c>
      <c r="P13" s="52">
        <v>863</v>
      </c>
      <c r="Q13" s="52">
        <v>898</v>
      </c>
      <c r="R13" s="52">
        <v>874</v>
      </c>
      <c r="S13" s="52">
        <v>752</v>
      </c>
      <c r="T13" s="52">
        <v>627</v>
      </c>
      <c r="U13" s="52">
        <v>516</v>
      </c>
      <c r="V13" s="52">
        <v>708</v>
      </c>
      <c r="W13" s="52">
        <v>382</v>
      </c>
      <c r="X13" s="52">
        <v>375</v>
      </c>
      <c r="Y13" s="52">
        <v>378</v>
      </c>
      <c r="DA13" s="63" t="s">
        <v>1089</v>
      </c>
    </row>
    <row r="14" spans="1:105" ht="12" customHeight="1" x14ac:dyDescent="0.25">
      <c r="A14" s="97" t="s">
        <v>121</v>
      </c>
      <c r="B14" s="52">
        <v>161</v>
      </c>
      <c r="C14" s="52">
        <v>152</v>
      </c>
      <c r="D14" s="52">
        <v>123</v>
      </c>
      <c r="E14" s="52">
        <v>107</v>
      </c>
      <c r="F14" s="52">
        <v>92</v>
      </c>
      <c r="G14" s="52">
        <v>87</v>
      </c>
      <c r="H14" s="52">
        <v>91</v>
      </c>
      <c r="I14" s="52">
        <v>243</v>
      </c>
      <c r="J14" s="52">
        <v>338</v>
      </c>
      <c r="K14" s="52">
        <v>353</v>
      </c>
      <c r="L14" s="52">
        <v>339</v>
      </c>
      <c r="M14" s="52">
        <v>294</v>
      </c>
      <c r="N14" s="52">
        <v>250</v>
      </c>
      <c r="O14" s="52">
        <v>212</v>
      </c>
      <c r="P14" s="52">
        <v>196</v>
      </c>
      <c r="Q14" s="52">
        <v>167</v>
      </c>
      <c r="R14" s="52">
        <v>153</v>
      </c>
      <c r="S14" s="52">
        <v>142</v>
      </c>
      <c r="T14" s="52">
        <v>122</v>
      </c>
      <c r="U14" s="52">
        <v>103</v>
      </c>
      <c r="V14" s="52">
        <v>125</v>
      </c>
      <c r="W14" s="52">
        <v>51</v>
      </c>
      <c r="X14" s="52">
        <v>50</v>
      </c>
      <c r="Y14" s="52">
        <v>43</v>
      </c>
      <c r="DA14" s="63" t="s">
        <v>1090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175</v>
      </c>
      <c r="B16" s="52">
        <v>49365</v>
      </c>
      <c r="C16" s="52">
        <v>46737</v>
      </c>
      <c r="D16" s="52">
        <v>37824</v>
      </c>
      <c r="E16" s="52">
        <v>32823</v>
      </c>
      <c r="F16" s="52">
        <v>29346</v>
      </c>
      <c r="G16" s="52">
        <v>27131</v>
      </c>
      <c r="H16" s="52">
        <v>27460</v>
      </c>
      <c r="I16" s="52">
        <v>33264</v>
      </c>
      <c r="J16" s="52">
        <v>45695</v>
      </c>
      <c r="K16" s="52">
        <v>52601</v>
      </c>
      <c r="L16" s="52">
        <v>49835</v>
      </c>
      <c r="M16" s="52">
        <v>39850</v>
      </c>
      <c r="N16" s="52">
        <v>33158</v>
      </c>
      <c r="O16" s="52">
        <v>30523</v>
      </c>
      <c r="P16" s="52">
        <v>31455</v>
      </c>
      <c r="Q16" s="52">
        <v>31710</v>
      </c>
      <c r="R16" s="52">
        <v>30614</v>
      </c>
      <c r="S16" s="52">
        <v>26651</v>
      </c>
      <c r="T16" s="52">
        <v>22249</v>
      </c>
      <c r="U16" s="52">
        <v>18365</v>
      </c>
      <c r="V16" s="52">
        <v>13820</v>
      </c>
      <c r="W16" s="52">
        <v>12872</v>
      </c>
      <c r="X16" s="52">
        <v>12655</v>
      </c>
      <c r="Y16" s="52">
        <v>12500</v>
      </c>
      <c r="DA16" s="63" t="s">
        <v>1091</v>
      </c>
    </row>
    <row r="17" spans="1:105" ht="12" customHeight="1" x14ac:dyDescent="0.25">
      <c r="A17" s="109" t="s">
        <v>120</v>
      </c>
      <c r="B17" s="36">
        <v>1760</v>
      </c>
      <c r="C17" s="36">
        <v>1667</v>
      </c>
      <c r="D17" s="36">
        <v>1348</v>
      </c>
      <c r="E17" s="36">
        <v>1167</v>
      </c>
      <c r="F17" s="36">
        <v>1039</v>
      </c>
      <c r="G17" s="36">
        <v>953</v>
      </c>
      <c r="H17" s="36">
        <v>959</v>
      </c>
      <c r="I17" s="36">
        <v>1155</v>
      </c>
      <c r="J17" s="36">
        <v>1582</v>
      </c>
      <c r="K17" s="36">
        <v>1816</v>
      </c>
      <c r="L17" s="36">
        <v>1718</v>
      </c>
      <c r="M17" s="36">
        <v>1368</v>
      </c>
      <c r="N17" s="36">
        <v>1131</v>
      </c>
      <c r="O17" s="36">
        <v>1033</v>
      </c>
      <c r="P17" s="36">
        <v>1058</v>
      </c>
      <c r="Q17" s="36">
        <v>1064</v>
      </c>
      <c r="R17" s="36">
        <v>1024</v>
      </c>
      <c r="S17" s="36">
        <v>893</v>
      </c>
      <c r="T17" s="36">
        <v>743</v>
      </c>
      <c r="U17" s="36">
        <v>615</v>
      </c>
      <c r="V17" s="36">
        <v>462</v>
      </c>
      <c r="W17" s="36">
        <v>428</v>
      </c>
      <c r="X17" s="36">
        <v>418</v>
      </c>
      <c r="Y17" s="36">
        <v>415</v>
      </c>
      <c r="DA17" s="60" t="s">
        <v>1092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1166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201</v>
      </c>
      <c r="B21" s="52"/>
      <c r="C21" s="52">
        <v>3994</v>
      </c>
      <c r="D21" s="52">
        <v>9233</v>
      </c>
      <c r="E21" s="52">
        <v>5182</v>
      </c>
      <c r="F21" s="52">
        <v>3605</v>
      </c>
      <c r="G21" s="52">
        <v>2301</v>
      </c>
      <c r="H21" s="52">
        <v>118</v>
      </c>
      <c r="I21" s="52">
        <v>3994</v>
      </c>
      <c r="J21" s="52">
        <v>3998</v>
      </c>
      <c r="K21" s="52">
        <v>4017</v>
      </c>
      <c r="L21" s="52">
        <v>4073</v>
      </c>
      <c r="M21" s="52">
        <v>10336</v>
      </c>
      <c r="N21" s="52">
        <v>6929</v>
      </c>
      <c r="O21" s="52">
        <v>2871</v>
      </c>
      <c r="P21" s="52">
        <v>40</v>
      </c>
      <c r="Q21" s="52">
        <v>171</v>
      </c>
      <c r="R21" s="52">
        <v>1136</v>
      </c>
      <c r="S21" s="52">
        <v>4094</v>
      </c>
      <c r="T21" s="52">
        <v>4552</v>
      </c>
      <c r="U21" s="52">
        <v>4012</v>
      </c>
      <c r="V21" s="52">
        <v>4698</v>
      </c>
      <c r="W21" s="52">
        <v>982</v>
      </c>
      <c r="X21" s="52">
        <v>1423</v>
      </c>
      <c r="Y21" s="52">
        <v>4227</v>
      </c>
      <c r="DA21" s="63" t="s">
        <v>1167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16</v>
      </c>
      <c r="D23" s="52">
        <v>16</v>
      </c>
      <c r="E23" s="52">
        <v>17</v>
      </c>
      <c r="F23" s="52">
        <v>17</v>
      </c>
      <c r="G23" s="52">
        <v>18</v>
      </c>
      <c r="H23" s="52">
        <v>19</v>
      </c>
      <c r="I23" s="52">
        <v>11</v>
      </c>
      <c r="J23" s="52">
        <v>7</v>
      </c>
      <c r="K23" s="52">
        <v>10</v>
      </c>
      <c r="L23" s="52">
        <v>6</v>
      </c>
      <c r="M23" s="52">
        <v>5</v>
      </c>
      <c r="N23" s="52">
        <v>13</v>
      </c>
      <c r="O23" s="52">
        <v>23</v>
      </c>
      <c r="P23" s="52">
        <v>33</v>
      </c>
      <c r="Q23" s="52">
        <v>48</v>
      </c>
      <c r="R23" s="52">
        <v>60</v>
      </c>
      <c r="S23" s="52">
        <v>65</v>
      </c>
      <c r="T23" s="52">
        <v>41</v>
      </c>
      <c r="U23" s="52">
        <v>20</v>
      </c>
      <c r="V23" s="52">
        <v>7</v>
      </c>
      <c r="W23" s="52">
        <v>7</v>
      </c>
      <c r="X23" s="52">
        <v>9</v>
      </c>
      <c r="Y23" s="52">
        <v>4</v>
      </c>
      <c r="DA23" s="63" t="s">
        <v>1168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134</v>
      </c>
      <c r="B25" s="52"/>
      <c r="C25" s="52">
        <v>3855</v>
      </c>
      <c r="D25" s="52">
        <v>13367</v>
      </c>
      <c r="E25" s="52">
        <v>9336</v>
      </c>
      <c r="F25" s="52">
        <v>6583</v>
      </c>
      <c r="G25" s="52">
        <v>4263</v>
      </c>
      <c r="H25" s="52">
        <v>0</v>
      </c>
      <c r="I25" s="52">
        <v>3811</v>
      </c>
      <c r="J25" s="52">
        <v>3936</v>
      </c>
      <c r="K25" s="52">
        <v>3953</v>
      </c>
      <c r="L25" s="52">
        <v>7771</v>
      </c>
      <c r="M25" s="52">
        <v>18837</v>
      </c>
      <c r="N25" s="52">
        <v>12785</v>
      </c>
      <c r="O25" s="52">
        <v>4782</v>
      </c>
      <c r="P25" s="52">
        <v>40</v>
      </c>
      <c r="Q25" s="52">
        <v>173</v>
      </c>
      <c r="R25" s="52">
        <v>2296</v>
      </c>
      <c r="S25" s="52">
        <v>7456</v>
      </c>
      <c r="T25" s="52">
        <v>8004</v>
      </c>
      <c r="U25" s="52">
        <v>7034</v>
      </c>
      <c r="V25" s="52">
        <v>8470</v>
      </c>
      <c r="W25" s="52">
        <v>1163</v>
      </c>
      <c r="X25" s="52">
        <v>1683</v>
      </c>
      <c r="Y25" s="52">
        <v>4059</v>
      </c>
      <c r="DA25" s="63" t="s">
        <v>1169</v>
      </c>
    </row>
    <row r="26" spans="1:105" ht="12" customHeight="1" x14ac:dyDescent="0.25">
      <c r="A26" s="97" t="s">
        <v>133</v>
      </c>
      <c r="B26" s="52"/>
      <c r="C26" s="52">
        <v>4</v>
      </c>
      <c r="D26" s="52">
        <v>9</v>
      </c>
      <c r="E26" s="52">
        <v>5</v>
      </c>
      <c r="F26" s="52">
        <v>3</v>
      </c>
      <c r="G26" s="52">
        <v>2</v>
      </c>
      <c r="H26" s="52">
        <v>1</v>
      </c>
      <c r="I26" s="52">
        <v>6</v>
      </c>
      <c r="J26" s="52">
        <v>4</v>
      </c>
      <c r="K26" s="52">
        <v>3</v>
      </c>
      <c r="L26" s="52">
        <v>7</v>
      </c>
      <c r="M26" s="52">
        <v>20</v>
      </c>
      <c r="N26" s="52">
        <v>12</v>
      </c>
      <c r="O26" s="52">
        <v>5</v>
      </c>
      <c r="P26" s="52">
        <v>0</v>
      </c>
      <c r="Q26" s="52">
        <v>2</v>
      </c>
      <c r="R26" s="52">
        <v>3</v>
      </c>
      <c r="S26" s="52">
        <v>8</v>
      </c>
      <c r="T26" s="52">
        <v>7</v>
      </c>
      <c r="U26" s="52">
        <v>7</v>
      </c>
      <c r="V26" s="52">
        <v>9</v>
      </c>
      <c r="W26" s="52">
        <v>0</v>
      </c>
      <c r="X26" s="52">
        <v>0</v>
      </c>
      <c r="Y26" s="52">
        <v>11</v>
      </c>
      <c r="DA26" s="63" t="s">
        <v>1170</v>
      </c>
    </row>
    <row r="27" spans="1:105" ht="12" customHeight="1" x14ac:dyDescent="0.25">
      <c r="A27" s="97" t="s">
        <v>122</v>
      </c>
      <c r="B27" s="52"/>
      <c r="C27" s="52">
        <v>245</v>
      </c>
      <c r="D27" s="52">
        <v>285</v>
      </c>
      <c r="E27" s="52">
        <v>209</v>
      </c>
      <c r="F27" s="52">
        <v>251</v>
      </c>
      <c r="G27" s="52">
        <v>258</v>
      </c>
      <c r="H27" s="52">
        <v>268</v>
      </c>
      <c r="I27" s="52">
        <v>187</v>
      </c>
      <c r="J27" s="52">
        <v>96</v>
      </c>
      <c r="K27" s="52">
        <v>120</v>
      </c>
      <c r="L27" s="52">
        <v>78</v>
      </c>
      <c r="M27" s="52">
        <v>306</v>
      </c>
      <c r="N27" s="52">
        <v>191</v>
      </c>
      <c r="O27" s="52">
        <v>114</v>
      </c>
      <c r="P27" s="52">
        <v>182</v>
      </c>
      <c r="Q27" s="52">
        <v>242</v>
      </c>
      <c r="R27" s="52">
        <v>236</v>
      </c>
      <c r="S27" s="52">
        <v>144</v>
      </c>
      <c r="T27" s="52">
        <v>125</v>
      </c>
      <c r="U27" s="52">
        <v>111</v>
      </c>
      <c r="V27" s="52">
        <v>49</v>
      </c>
      <c r="W27" s="52">
        <v>326</v>
      </c>
      <c r="X27" s="52">
        <v>39</v>
      </c>
      <c r="Y27" s="52">
        <v>160</v>
      </c>
      <c r="DA27" s="63" t="s">
        <v>1171</v>
      </c>
    </row>
    <row r="28" spans="1:105" ht="12" customHeight="1" x14ac:dyDescent="0.25">
      <c r="A28" s="97" t="s">
        <v>121</v>
      </c>
      <c r="B28" s="52"/>
      <c r="C28" s="52">
        <v>25</v>
      </c>
      <c r="D28" s="52">
        <v>29</v>
      </c>
      <c r="E28" s="52">
        <v>21</v>
      </c>
      <c r="F28" s="52">
        <v>27</v>
      </c>
      <c r="G28" s="52">
        <v>26</v>
      </c>
      <c r="H28" s="52">
        <v>27</v>
      </c>
      <c r="I28" s="52">
        <v>21</v>
      </c>
      <c r="J28" s="52">
        <v>9</v>
      </c>
      <c r="K28" s="52">
        <v>14</v>
      </c>
      <c r="L28" s="52">
        <v>14</v>
      </c>
      <c r="M28" s="52">
        <v>45</v>
      </c>
      <c r="N28" s="52">
        <v>44</v>
      </c>
      <c r="O28" s="52">
        <v>46</v>
      </c>
      <c r="P28" s="52">
        <v>64</v>
      </c>
      <c r="Q28" s="52">
        <v>89</v>
      </c>
      <c r="R28" s="52">
        <v>42</v>
      </c>
      <c r="S28" s="52">
        <v>13</v>
      </c>
      <c r="T28" s="52">
        <v>20</v>
      </c>
      <c r="U28" s="52">
        <v>19</v>
      </c>
      <c r="V28" s="52">
        <v>11</v>
      </c>
      <c r="W28" s="52">
        <v>74</v>
      </c>
      <c r="X28" s="52">
        <v>4</v>
      </c>
      <c r="Y28" s="52">
        <v>21</v>
      </c>
      <c r="DA28" s="63" t="s">
        <v>1172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175</v>
      </c>
      <c r="B30" s="52"/>
      <c r="C30" s="52">
        <v>7713</v>
      </c>
      <c r="D30" s="52">
        <v>9011</v>
      </c>
      <c r="E30" s="52">
        <v>6805</v>
      </c>
      <c r="F30" s="52">
        <v>7894</v>
      </c>
      <c r="G30" s="52">
        <v>8102</v>
      </c>
      <c r="H30" s="52">
        <v>8333</v>
      </c>
      <c r="I30" s="52">
        <v>4249</v>
      </c>
      <c r="J30" s="52">
        <v>4172</v>
      </c>
      <c r="K30" s="52">
        <v>4444</v>
      </c>
      <c r="L30" s="52">
        <v>5581</v>
      </c>
      <c r="M30" s="52">
        <v>12146</v>
      </c>
      <c r="N30" s="52">
        <v>8349</v>
      </c>
      <c r="O30" s="52">
        <v>4363</v>
      </c>
      <c r="P30" s="52">
        <v>3481</v>
      </c>
      <c r="Q30" s="52">
        <v>8393</v>
      </c>
      <c r="R30" s="52">
        <v>8981</v>
      </c>
      <c r="S30" s="52">
        <v>6947</v>
      </c>
      <c r="T30" s="52">
        <v>4848</v>
      </c>
      <c r="U30" s="52">
        <v>4093</v>
      </c>
      <c r="V30" s="52">
        <v>4800</v>
      </c>
      <c r="W30" s="52">
        <v>1177</v>
      </c>
      <c r="X30" s="52">
        <v>3233</v>
      </c>
      <c r="Y30" s="52">
        <v>5128</v>
      </c>
      <c r="DA30" s="63" t="s">
        <v>1173</v>
      </c>
    </row>
    <row r="31" spans="1:105" ht="12" customHeight="1" x14ac:dyDescent="0.25">
      <c r="A31" s="109" t="s">
        <v>120</v>
      </c>
      <c r="B31" s="36"/>
      <c r="C31" s="36">
        <v>275</v>
      </c>
      <c r="D31" s="36">
        <v>1502</v>
      </c>
      <c r="E31" s="36">
        <v>1348</v>
      </c>
      <c r="F31" s="36">
        <v>1167</v>
      </c>
      <c r="G31" s="36">
        <v>1039</v>
      </c>
      <c r="H31" s="36">
        <v>2</v>
      </c>
      <c r="I31" s="36">
        <v>13</v>
      </c>
      <c r="J31" s="36">
        <v>124</v>
      </c>
      <c r="K31" s="36">
        <v>118</v>
      </c>
      <c r="L31" s="36">
        <v>163</v>
      </c>
      <c r="M31" s="36">
        <v>593</v>
      </c>
      <c r="N31" s="36">
        <v>261</v>
      </c>
      <c r="O31" s="36">
        <v>124</v>
      </c>
      <c r="P31" s="36">
        <v>153</v>
      </c>
      <c r="Q31" s="36">
        <v>225</v>
      </c>
      <c r="R31" s="36">
        <v>311</v>
      </c>
      <c r="S31" s="36">
        <v>243</v>
      </c>
      <c r="T31" s="36">
        <v>158</v>
      </c>
      <c r="U31" s="36">
        <v>185</v>
      </c>
      <c r="V31" s="36">
        <v>213</v>
      </c>
      <c r="W31" s="36">
        <v>39</v>
      </c>
      <c r="X31" s="36">
        <v>62</v>
      </c>
      <c r="Y31" s="36">
        <v>178</v>
      </c>
      <c r="DA31" s="60" t="s">
        <v>1174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1253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201</v>
      </c>
      <c r="B35" s="52"/>
      <c r="C35" s="52">
        <v>1273</v>
      </c>
      <c r="D35" s="52">
        <v>1</v>
      </c>
      <c r="E35" s="52">
        <v>0</v>
      </c>
      <c r="F35" s="52">
        <v>0</v>
      </c>
      <c r="G35" s="52">
        <v>0</v>
      </c>
      <c r="H35" s="52">
        <v>453</v>
      </c>
      <c r="I35" s="52">
        <v>9994</v>
      </c>
      <c r="J35" s="52">
        <v>16856</v>
      </c>
      <c r="K35" s="52">
        <v>11157</v>
      </c>
      <c r="L35" s="52">
        <v>1209</v>
      </c>
      <c r="M35" s="52">
        <v>1</v>
      </c>
      <c r="N35" s="52">
        <v>0</v>
      </c>
      <c r="O35" s="52">
        <v>138</v>
      </c>
      <c r="P35" s="52">
        <v>997</v>
      </c>
      <c r="Q35" s="52">
        <v>432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1196</v>
      </c>
      <c r="Y35" s="52">
        <v>4069</v>
      </c>
      <c r="DA35" s="63" t="s">
        <v>1254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18</v>
      </c>
      <c r="D37" s="52">
        <v>13</v>
      </c>
      <c r="E37" s="52">
        <v>1</v>
      </c>
      <c r="F37" s="52">
        <v>0</v>
      </c>
      <c r="G37" s="52">
        <v>0</v>
      </c>
      <c r="H37" s="52">
        <v>3</v>
      </c>
      <c r="I37" s="52">
        <v>26</v>
      </c>
      <c r="J37" s="52">
        <v>37</v>
      </c>
      <c r="K37" s="52">
        <v>101</v>
      </c>
      <c r="L37" s="52">
        <v>93</v>
      </c>
      <c r="M37" s="52">
        <v>39</v>
      </c>
      <c r="N37" s="52">
        <v>9</v>
      </c>
      <c r="O37" s="52">
        <v>2</v>
      </c>
      <c r="P37" s="52">
        <v>11</v>
      </c>
      <c r="Q37" s="52">
        <v>9</v>
      </c>
      <c r="R37" s="52">
        <v>8</v>
      </c>
      <c r="S37" s="52">
        <v>3</v>
      </c>
      <c r="T37" s="52">
        <v>0</v>
      </c>
      <c r="U37" s="52">
        <v>0</v>
      </c>
      <c r="V37" s="52">
        <v>0</v>
      </c>
      <c r="W37" s="52">
        <v>0</v>
      </c>
      <c r="X37" s="52">
        <v>3</v>
      </c>
      <c r="Y37" s="52">
        <v>13</v>
      </c>
      <c r="DA37" s="63" t="s">
        <v>1255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134</v>
      </c>
      <c r="B39" s="52"/>
      <c r="C39" s="52">
        <v>1223</v>
      </c>
      <c r="D39" s="52">
        <v>4458</v>
      </c>
      <c r="E39" s="52">
        <v>4336</v>
      </c>
      <c r="F39" s="52">
        <v>3106</v>
      </c>
      <c r="G39" s="52">
        <v>2046</v>
      </c>
      <c r="H39" s="52">
        <v>328</v>
      </c>
      <c r="I39" s="52">
        <v>9610</v>
      </c>
      <c r="J39" s="52">
        <v>16319</v>
      </c>
      <c r="K39" s="52">
        <v>10840</v>
      </c>
      <c r="L39" s="52">
        <v>5006</v>
      </c>
      <c r="M39" s="52">
        <v>8873</v>
      </c>
      <c r="N39" s="52">
        <v>6103</v>
      </c>
      <c r="O39" s="52">
        <v>2150</v>
      </c>
      <c r="P39" s="52">
        <v>969</v>
      </c>
      <c r="Q39" s="52">
        <v>430</v>
      </c>
      <c r="R39" s="52">
        <v>1201</v>
      </c>
      <c r="S39" s="52">
        <v>3503</v>
      </c>
      <c r="T39" s="52">
        <v>3604</v>
      </c>
      <c r="U39" s="52">
        <v>3159</v>
      </c>
      <c r="V39" s="52">
        <v>3567</v>
      </c>
      <c r="W39" s="52">
        <v>581</v>
      </c>
      <c r="X39" s="52">
        <v>1464</v>
      </c>
      <c r="Y39" s="52">
        <v>3913</v>
      </c>
      <c r="DA39" s="63" t="s">
        <v>1256</v>
      </c>
    </row>
    <row r="40" spans="1:105" ht="12" customHeight="1" x14ac:dyDescent="0.25">
      <c r="A40" s="97" t="s">
        <v>133</v>
      </c>
      <c r="B40" s="52"/>
      <c r="C40" s="52">
        <v>9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10</v>
      </c>
      <c r="J40" s="52">
        <v>53</v>
      </c>
      <c r="K40" s="52">
        <v>21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3</v>
      </c>
      <c r="DA40" s="63" t="s">
        <v>1257</v>
      </c>
    </row>
    <row r="41" spans="1:105" ht="12" customHeight="1" x14ac:dyDescent="0.25">
      <c r="A41" s="97" t="s">
        <v>122</v>
      </c>
      <c r="B41" s="52"/>
      <c r="C41" s="52">
        <v>160</v>
      </c>
      <c r="D41" s="52">
        <v>0</v>
      </c>
      <c r="E41" s="52">
        <v>48</v>
      </c>
      <c r="F41" s="52">
        <v>141</v>
      </c>
      <c r="G41" s="52">
        <v>181</v>
      </c>
      <c r="H41" s="52">
        <v>272</v>
      </c>
      <c r="I41" s="52">
        <v>232</v>
      </c>
      <c r="J41" s="52">
        <v>427</v>
      </c>
      <c r="K41" s="52">
        <v>340</v>
      </c>
      <c r="L41" s="52">
        <v>0</v>
      </c>
      <c r="M41" s="52">
        <v>0</v>
      </c>
      <c r="N41" s="52">
        <v>0</v>
      </c>
      <c r="O41" s="52">
        <v>56</v>
      </c>
      <c r="P41" s="52">
        <v>226</v>
      </c>
      <c r="Q41" s="52">
        <v>277</v>
      </c>
      <c r="R41" s="52">
        <v>212</v>
      </c>
      <c r="S41" s="52">
        <v>22</v>
      </c>
      <c r="T41" s="52">
        <v>0</v>
      </c>
      <c r="U41" s="52">
        <v>0</v>
      </c>
      <c r="V41" s="52">
        <v>241</v>
      </c>
      <c r="W41" s="52">
        <v>0</v>
      </c>
      <c r="X41" s="52">
        <v>32</v>
      </c>
      <c r="Y41" s="52">
        <v>163</v>
      </c>
      <c r="DA41" s="63" t="s">
        <v>1258</v>
      </c>
    </row>
    <row r="42" spans="1:105" ht="12" customHeight="1" x14ac:dyDescent="0.25">
      <c r="A42" s="97" t="s">
        <v>121</v>
      </c>
      <c r="B42" s="52"/>
      <c r="C42" s="52">
        <v>16</v>
      </c>
      <c r="D42" s="52">
        <v>0</v>
      </c>
      <c r="E42" s="52">
        <v>5</v>
      </c>
      <c r="F42" s="52">
        <v>12</v>
      </c>
      <c r="G42" s="52">
        <v>21</v>
      </c>
      <c r="H42" s="52">
        <v>31</v>
      </c>
      <c r="I42" s="52">
        <v>173</v>
      </c>
      <c r="J42" s="52">
        <v>104</v>
      </c>
      <c r="K42" s="52">
        <v>29</v>
      </c>
      <c r="L42" s="52">
        <v>0</v>
      </c>
      <c r="M42" s="52">
        <v>0</v>
      </c>
      <c r="N42" s="52">
        <v>0</v>
      </c>
      <c r="O42" s="52">
        <v>8</v>
      </c>
      <c r="P42" s="52">
        <v>48</v>
      </c>
      <c r="Q42" s="52">
        <v>60</v>
      </c>
      <c r="R42" s="52">
        <v>28</v>
      </c>
      <c r="S42" s="52">
        <v>2</v>
      </c>
      <c r="T42" s="52">
        <v>0</v>
      </c>
      <c r="U42" s="52">
        <v>0</v>
      </c>
      <c r="V42" s="52">
        <v>33</v>
      </c>
      <c r="W42" s="52">
        <v>0</v>
      </c>
      <c r="X42" s="52">
        <v>3</v>
      </c>
      <c r="Y42" s="52">
        <v>14</v>
      </c>
      <c r="DA42" s="63" t="s">
        <v>1259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175</v>
      </c>
      <c r="B44" s="52"/>
      <c r="C44" s="52">
        <v>5085</v>
      </c>
      <c r="D44" s="52">
        <v>98</v>
      </c>
      <c r="E44" s="52">
        <v>1804</v>
      </c>
      <c r="F44" s="52">
        <v>4417</v>
      </c>
      <c r="G44" s="52">
        <v>5887</v>
      </c>
      <c r="H44" s="52">
        <v>8662</v>
      </c>
      <c r="I44" s="52">
        <v>10053</v>
      </c>
      <c r="J44" s="52">
        <v>16603</v>
      </c>
      <c r="K44" s="52">
        <v>11350</v>
      </c>
      <c r="L44" s="52">
        <v>2815</v>
      </c>
      <c r="M44" s="52">
        <v>2161</v>
      </c>
      <c r="N44" s="52">
        <v>1657</v>
      </c>
      <c r="O44" s="52">
        <v>1728</v>
      </c>
      <c r="P44" s="52">
        <v>4413</v>
      </c>
      <c r="Q44" s="52">
        <v>8648</v>
      </c>
      <c r="R44" s="52">
        <v>7885</v>
      </c>
      <c r="S44" s="52">
        <v>2984</v>
      </c>
      <c r="T44" s="52">
        <v>446</v>
      </c>
      <c r="U44" s="52">
        <v>209</v>
      </c>
      <c r="V44" s="52">
        <v>255</v>
      </c>
      <c r="W44" s="52">
        <v>229</v>
      </c>
      <c r="X44" s="52">
        <v>3016</v>
      </c>
      <c r="Y44" s="52">
        <v>4973</v>
      </c>
      <c r="DA44" s="63" t="s">
        <v>1260</v>
      </c>
    </row>
    <row r="45" spans="1:105" ht="12" customHeight="1" x14ac:dyDescent="0.25">
      <c r="A45" s="109" t="s">
        <v>120</v>
      </c>
      <c r="B45" s="36"/>
      <c r="C45" s="36">
        <v>182</v>
      </c>
      <c r="D45" s="36">
        <v>1183</v>
      </c>
      <c r="E45" s="36">
        <v>1167</v>
      </c>
      <c r="F45" s="36">
        <v>1039</v>
      </c>
      <c r="G45" s="36">
        <v>953</v>
      </c>
      <c r="H45" s="36">
        <v>8</v>
      </c>
      <c r="I45" s="36">
        <v>209</v>
      </c>
      <c r="J45" s="36">
        <v>551</v>
      </c>
      <c r="K45" s="36">
        <v>352</v>
      </c>
      <c r="L45" s="36">
        <v>65</v>
      </c>
      <c r="M45" s="36">
        <v>243</v>
      </c>
      <c r="N45" s="36">
        <v>24</v>
      </c>
      <c r="O45" s="36">
        <v>26</v>
      </c>
      <c r="P45" s="36">
        <v>178</v>
      </c>
      <c r="Q45" s="36">
        <v>231</v>
      </c>
      <c r="R45" s="36">
        <v>271</v>
      </c>
      <c r="S45" s="36">
        <v>112</v>
      </c>
      <c r="T45" s="36">
        <v>8</v>
      </c>
      <c r="U45" s="36">
        <v>57</v>
      </c>
      <c r="V45" s="36">
        <v>60</v>
      </c>
      <c r="W45" s="36">
        <v>5</v>
      </c>
      <c r="X45" s="36">
        <v>52</v>
      </c>
      <c r="Y45" s="36">
        <v>175</v>
      </c>
      <c r="DA45" s="60" t="s">
        <v>1261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1340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201</v>
      </c>
      <c r="B49" s="52"/>
      <c r="C49" s="52">
        <v>395</v>
      </c>
      <c r="D49" s="52">
        <v>0</v>
      </c>
      <c r="E49" s="52">
        <v>0</v>
      </c>
      <c r="F49" s="52">
        <v>0</v>
      </c>
      <c r="G49" s="52">
        <v>0</v>
      </c>
      <c r="H49" s="52">
        <v>126</v>
      </c>
      <c r="I49" s="52">
        <v>2908</v>
      </c>
      <c r="J49" s="52">
        <v>7816</v>
      </c>
      <c r="K49" s="52">
        <v>4745</v>
      </c>
      <c r="L49" s="52">
        <v>320</v>
      </c>
      <c r="M49" s="52">
        <v>0</v>
      </c>
      <c r="N49" s="52">
        <v>0</v>
      </c>
      <c r="O49" s="52">
        <v>49</v>
      </c>
      <c r="P49" s="52">
        <v>568</v>
      </c>
      <c r="Q49" s="52">
        <v>216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483</v>
      </c>
      <c r="Y49" s="52">
        <v>1376</v>
      </c>
      <c r="DA49" s="63" t="s">
        <v>1341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1</v>
      </c>
      <c r="D51" s="52">
        <v>0</v>
      </c>
      <c r="E51" s="52">
        <v>0</v>
      </c>
      <c r="F51" s="52">
        <v>0</v>
      </c>
      <c r="G51" s="52">
        <v>0</v>
      </c>
      <c r="H51" s="52">
        <v>1</v>
      </c>
      <c r="I51" s="52">
        <v>25</v>
      </c>
      <c r="J51" s="52">
        <v>17</v>
      </c>
      <c r="K51" s="52">
        <v>29</v>
      </c>
      <c r="L51" s="52">
        <v>5</v>
      </c>
      <c r="M51" s="52">
        <v>0</v>
      </c>
      <c r="N51" s="52">
        <v>0</v>
      </c>
      <c r="O51" s="52">
        <v>0</v>
      </c>
      <c r="P51" s="52">
        <v>10</v>
      </c>
      <c r="Q51" s="52">
        <v>2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3</v>
      </c>
      <c r="Y51" s="52">
        <v>4</v>
      </c>
      <c r="DA51" s="63" t="s">
        <v>1342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134</v>
      </c>
      <c r="B53" s="52"/>
      <c r="C53" s="52">
        <v>338</v>
      </c>
      <c r="D53" s="52">
        <v>0</v>
      </c>
      <c r="E53" s="52">
        <v>0</v>
      </c>
      <c r="F53" s="52">
        <v>0</v>
      </c>
      <c r="G53" s="52">
        <v>0</v>
      </c>
      <c r="H53" s="52">
        <v>44</v>
      </c>
      <c r="I53" s="52">
        <v>2787</v>
      </c>
      <c r="J53" s="52">
        <v>7545</v>
      </c>
      <c r="K53" s="52">
        <v>4579</v>
      </c>
      <c r="L53" s="52">
        <v>320</v>
      </c>
      <c r="M53" s="52">
        <v>0</v>
      </c>
      <c r="N53" s="52">
        <v>0</v>
      </c>
      <c r="O53" s="52">
        <v>29</v>
      </c>
      <c r="P53" s="52">
        <v>412</v>
      </c>
      <c r="Q53" s="52">
        <v>61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468</v>
      </c>
      <c r="Y53" s="52">
        <v>1314</v>
      </c>
      <c r="DA53" s="63" t="s">
        <v>1343</v>
      </c>
    </row>
    <row r="54" spans="1:105" ht="12" customHeight="1" x14ac:dyDescent="0.25">
      <c r="A54" s="108" t="s">
        <v>133</v>
      </c>
      <c r="B54" s="52"/>
      <c r="C54" s="52">
        <v>2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3</v>
      </c>
      <c r="J54" s="52">
        <v>25</v>
      </c>
      <c r="K54" s="52">
        <v>9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2</v>
      </c>
      <c r="DA54" s="63" t="s">
        <v>1344</v>
      </c>
    </row>
    <row r="55" spans="1:105" ht="12" customHeight="1" x14ac:dyDescent="0.25">
      <c r="A55" s="108" t="s">
        <v>122</v>
      </c>
      <c r="B55" s="52"/>
      <c r="C55" s="52">
        <v>50</v>
      </c>
      <c r="D55" s="52">
        <v>0</v>
      </c>
      <c r="E55" s="52">
        <v>0</v>
      </c>
      <c r="F55" s="52">
        <v>0</v>
      </c>
      <c r="G55" s="52">
        <v>0</v>
      </c>
      <c r="H55" s="52">
        <v>74</v>
      </c>
      <c r="I55" s="52">
        <v>67</v>
      </c>
      <c r="J55" s="52">
        <v>198</v>
      </c>
      <c r="K55" s="52">
        <v>144</v>
      </c>
      <c r="L55" s="52">
        <v>0</v>
      </c>
      <c r="M55" s="52">
        <v>0</v>
      </c>
      <c r="N55" s="52">
        <v>0</v>
      </c>
      <c r="O55" s="52">
        <v>17</v>
      </c>
      <c r="P55" s="52">
        <v>130</v>
      </c>
      <c r="Q55" s="52">
        <v>127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13</v>
      </c>
      <c r="Y55" s="52">
        <v>54</v>
      </c>
      <c r="DA55" s="63" t="s">
        <v>1345</v>
      </c>
    </row>
    <row r="56" spans="1:105" ht="12" customHeight="1" x14ac:dyDescent="0.25">
      <c r="A56" s="108" t="s">
        <v>121</v>
      </c>
      <c r="B56" s="52"/>
      <c r="C56" s="52">
        <v>5</v>
      </c>
      <c r="D56" s="52">
        <v>0</v>
      </c>
      <c r="E56" s="52">
        <v>0</v>
      </c>
      <c r="F56" s="52">
        <v>0</v>
      </c>
      <c r="G56" s="52">
        <v>0</v>
      </c>
      <c r="H56" s="52">
        <v>8</v>
      </c>
      <c r="I56" s="52">
        <v>51</v>
      </c>
      <c r="J56" s="52">
        <v>48</v>
      </c>
      <c r="K56" s="52">
        <v>13</v>
      </c>
      <c r="L56" s="52">
        <v>0</v>
      </c>
      <c r="M56" s="52">
        <v>0</v>
      </c>
      <c r="N56" s="52">
        <v>0</v>
      </c>
      <c r="O56" s="52">
        <v>3</v>
      </c>
      <c r="P56" s="52">
        <v>26</v>
      </c>
      <c r="Q56" s="52">
        <v>28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2</v>
      </c>
      <c r="Y56" s="52">
        <v>6</v>
      </c>
      <c r="DA56" s="63" t="s">
        <v>1346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175</v>
      </c>
      <c r="B58" s="52"/>
      <c r="C58" s="52">
        <v>338</v>
      </c>
      <c r="D58" s="52">
        <v>0</v>
      </c>
      <c r="E58" s="52">
        <v>0</v>
      </c>
      <c r="F58" s="52">
        <v>0</v>
      </c>
      <c r="G58" s="52">
        <v>0</v>
      </c>
      <c r="H58" s="52">
        <v>124</v>
      </c>
      <c r="I58" s="52">
        <v>2847</v>
      </c>
      <c r="J58" s="52">
        <v>7561</v>
      </c>
      <c r="K58" s="52">
        <v>4599</v>
      </c>
      <c r="L58" s="52">
        <v>304</v>
      </c>
      <c r="M58" s="52">
        <v>0</v>
      </c>
      <c r="N58" s="52">
        <v>0</v>
      </c>
      <c r="O58" s="52">
        <v>46</v>
      </c>
      <c r="P58" s="52">
        <v>527</v>
      </c>
      <c r="Q58" s="52">
        <v>200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465</v>
      </c>
      <c r="Y58" s="52">
        <v>1318</v>
      </c>
      <c r="DA58" s="63" t="s">
        <v>1347</v>
      </c>
    </row>
    <row r="59" spans="1:105" ht="12" customHeight="1" x14ac:dyDescent="0.25">
      <c r="A59" s="115" t="s">
        <v>120</v>
      </c>
      <c r="B59" s="36"/>
      <c r="C59" s="36">
        <v>57</v>
      </c>
      <c r="D59" s="36">
        <v>0</v>
      </c>
      <c r="E59" s="36">
        <v>0</v>
      </c>
      <c r="F59" s="36">
        <v>0</v>
      </c>
      <c r="G59" s="36">
        <v>0</v>
      </c>
      <c r="H59" s="36">
        <v>2</v>
      </c>
      <c r="I59" s="36">
        <v>61</v>
      </c>
      <c r="J59" s="36">
        <v>255</v>
      </c>
      <c r="K59" s="36">
        <v>146</v>
      </c>
      <c r="L59" s="36">
        <v>16</v>
      </c>
      <c r="M59" s="36">
        <v>0</v>
      </c>
      <c r="N59" s="36">
        <v>0</v>
      </c>
      <c r="O59" s="36">
        <v>3</v>
      </c>
      <c r="P59" s="36">
        <v>41</v>
      </c>
      <c r="Q59" s="36">
        <v>16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18</v>
      </c>
      <c r="Y59" s="36">
        <v>58</v>
      </c>
      <c r="DA59" s="60" t="s">
        <v>1348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1427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201</v>
      </c>
      <c r="B63" s="52"/>
      <c r="C63" s="52">
        <v>878</v>
      </c>
      <c r="D63" s="52">
        <v>1</v>
      </c>
      <c r="E63" s="52">
        <v>0</v>
      </c>
      <c r="F63" s="52">
        <v>0</v>
      </c>
      <c r="G63" s="52">
        <v>0</v>
      </c>
      <c r="H63" s="52">
        <v>327</v>
      </c>
      <c r="I63" s="52">
        <v>7086</v>
      </c>
      <c r="J63" s="52">
        <v>9040</v>
      </c>
      <c r="K63" s="52">
        <v>6412</v>
      </c>
      <c r="L63" s="52">
        <v>889</v>
      </c>
      <c r="M63" s="52">
        <v>1</v>
      </c>
      <c r="N63" s="52">
        <v>0</v>
      </c>
      <c r="O63" s="52">
        <v>89</v>
      </c>
      <c r="P63" s="52">
        <v>429</v>
      </c>
      <c r="Q63" s="52">
        <v>216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713</v>
      </c>
      <c r="Y63" s="52">
        <v>2693</v>
      </c>
      <c r="DA63" s="63" t="s">
        <v>1428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17</v>
      </c>
      <c r="D65" s="52">
        <v>13</v>
      </c>
      <c r="E65" s="52">
        <v>1</v>
      </c>
      <c r="F65" s="52">
        <v>0</v>
      </c>
      <c r="G65" s="52">
        <v>0</v>
      </c>
      <c r="H65" s="52">
        <v>2</v>
      </c>
      <c r="I65" s="52">
        <v>1</v>
      </c>
      <c r="J65" s="52">
        <v>20</v>
      </c>
      <c r="K65" s="52">
        <v>72</v>
      </c>
      <c r="L65" s="52">
        <v>88</v>
      </c>
      <c r="M65" s="52">
        <v>39</v>
      </c>
      <c r="N65" s="52">
        <v>9</v>
      </c>
      <c r="O65" s="52">
        <v>2</v>
      </c>
      <c r="P65" s="52">
        <v>1</v>
      </c>
      <c r="Q65" s="52">
        <v>7</v>
      </c>
      <c r="R65" s="52">
        <v>8</v>
      </c>
      <c r="S65" s="52">
        <v>3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9</v>
      </c>
      <c r="DA65" s="63" t="s">
        <v>1429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885</v>
      </c>
      <c r="D67" s="52">
        <f t="shared" si="0"/>
        <v>4458</v>
      </c>
      <c r="E67" s="52">
        <f t="shared" si="0"/>
        <v>4336</v>
      </c>
      <c r="F67" s="52">
        <f t="shared" si="0"/>
        <v>3106</v>
      </c>
      <c r="G67" s="52">
        <f t="shared" si="0"/>
        <v>2046</v>
      </c>
      <c r="H67" s="52">
        <f t="shared" si="0"/>
        <v>284</v>
      </c>
      <c r="I67" s="52">
        <f t="shared" si="0"/>
        <v>6823</v>
      </c>
      <c r="J67" s="52">
        <f t="shared" si="0"/>
        <v>8774</v>
      </c>
      <c r="K67" s="52">
        <f t="shared" si="0"/>
        <v>6261</v>
      </c>
      <c r="L67" s="52">
        <f t="shared" si="0"/>
        <v>4686</v>
      </c>
      <c r="M67" s="52">
        <f t="shared" si="0"/>
        <v>8873</v>
      </c>
      <c r="N67" s="52">
        <f t="shared" si="0"/>
        <v>6103</v>
      </c>
      <c r="O67" s="52">
        <f t="shared" si="0"/>
        <v>2121</v>
      </c>
      <c r="P67" s="52">
        <f t="shared" si="0"/>
        <v>557</v>
      </c>
      <c r="Q67" s="52">
        <f t="shared" si="0"/>
        <v>369</v>
      </c>
      <c r="R67" s="52">
        <f t="shared" ref="R67:V67" si="1">R39-R53</f>
        <v>1201</v>
      </c>
      <c r="S67" s="52">
        <f t="shared" si="1"/>
        <v>3503</v>
      </c>
      <c r="T67" s="52">
        <f t="shared" si="1"/>
        <v>3604</v>
      </c>
      <c r="U67" s="52">
        <f t="shared" si="1"/>
        <v>3159</v>
      </c>
      <c r="V67" s="52">
        <f t="shared" si="1"/>
        <v>3567</v>
      </c>
      <c r="W67" s="52">
        <f t="shared" ref="W67:Y67" si="2">W39-W53</f>
        <v>581</v>
      </c>
      <c r="X67" s="52">
        <f t="shared" si="2"/>
        <v>996</v>
      </c>
      <c r="Y67" s="52">
        <f t="shared" si="2"/>
        <v>2599</v>
      </c>
      <c r="DA67" s="63" t="s">
        <v>1430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7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7</v>
      </c>
      <c r="J68" s="52">
        <f t="shared" si="3"/>
        <v>28</v>
      </c>
      <c r="K68" s="52">
        <f t="shared" si="3"/>
        <v>12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1</v>
      </c>
      <c r="DA68" s="63" t="s">
        <v>1431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110</v>
      </c>
      <c r="D69" s="52">
        <f t="shared" si="6"/>
        <v>0</v>
      </c>
      <c r="E69" s="52">
        <f t="shared" si="6"/>
        <v>48</v>
      </c>
      <c r="F69" s="52">
        <f t="shared" si="6"/>
        <v>141</v>
      </c>
      <c r="G69" s="52">
        <f t="shared" si="6"/>
        <v>181</v>
      </c>
      <c r="H69" s="52">
        <f t="shared" si="6"/>
        <v>198</v>
      </c>
      <c r="I69" s="52">
        <f t="shared" si="6"/>
        <v>165</v>
      </c>
      <c r="J69" s="52">
        <f t="shared" si="6"/>
        <v>229</v>
      </c>
      <c r="K69" s="52">
        <f t="shared" si="6"/>
        <v>196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39</v>
      </c>
      <c r="P69" s="52">
        <f t="shared" si="6"/>
        <v>96</v>
      </c>
      <c r="Q69" s="52">
        <f t="shared" si="6"/>
        <v>150</v>
      </c>
      <c r="R69" s="52">
        <f t="shared" ref="R69:V69" si="7">R41-R55</f>
        <v>212</v>
      </c>
      <c r="S69" s="52">
        <f t="shared" si="7"/>
        <v>22</v>
      </c>
      <c r="T69" s="52">
        <f t="shared" si="7"/>
        <v>0</v>
      </c>
      <c r="U69" s="52">
        <f t="shared" si="7"/>
        <v>0</v>
      </c>
      <c r="V69" s="52">
        <f t="shared" si="7"/>
        <v>241</v>
      </c>
      <c r="W69" s="52">
        <f t="shared" ref="W69:Y69" si="8">W41-W55</f>
        <v>0</v>
      </c>
      <c r="X69" s="52">
        <f t="shared" si="8"/>
        <v>19</v>
      </c>
      <c r="Y69" s="52">
        <f t="shared" si="8"/>
        <v>109</v>
      </c>
      <c r="DA69" s="63" t="s">
        <v>1432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11</v>
      </c>
      <c r="D70" s="52">
        <f t="shared" si="9"/>
        <v>0</v>
      </c>
      <c r="E70" s="52">
        <f t="shared" si="9"/>
        <v>5</v>
      </c>
      <c r="F70" s="52">
        <f t="shared" si="9"/>
        <v>12</v>
      </c>
      <c r="G70" s="52">
        <f t="shared" si="9"/>
        <v>21</v>
      </c>
      <c r="H70" s="52">
        <f t="shared" si="9"/>
        <v>23</v>
      </c>
      <c r="I70" s="52">
        <f t="shared" si="9"/>
        <v>122</v>
      </c>
      <c r="J70" s="52">
        <f t="shared" si="9"/>
        <v>56</v>
      </c>
      <c r="K70" s="52">
        <f t="shared" si="9"/>
        <v>16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5</v>
      </c>
      <c r="P70" s="52">
        <f t="shared" si="9"/>
        <v>22</v>
      </c>
      <c r="Q70" s="52">
        <f t="shared" si="9"/>
        <v>32</v>
      </c>
      <c r="R70" s="52">
        <f t="shared" ref="R70:V70" si="10">R42-R56</f>
        <v>28</v>
      </c>
      <c r="S70" s="52">
        <f t="shared" si="10"/>
        <v>2</v>
      </c>
      <c r="T70" s="52">
        <f t="shared" si="10"/>
        <v>0</v>
      </c>
      <c r="U70" s="52">
        <f t="shared" si="10"/>
        <v>0</v>
      </c>
      <c r="V70" s="52">
        <f t="shared" si="10"/>
        <v>33</v>
      </c>
      <c r="W70" s="52">
        <f t="shared" ref="W70:Y70" si="11">W42-W56</f>
        <v>0</v>
      </c>
      <c r="X70" s="52">
        <f t="shared" si="11"/>
        <v>1</v>
      </c>
      <c r="Y70" s="52">
        <f t="shared" si="11"/>
        <v>8</v>
      </c>
      <c r="DA70" s="63" t="s">
        <v>1433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175</v>
      </c>
      <c r="B72" s="52"/>
      <c r="C72" s="52">
        <v>4747</v>
      </c>
      <c r="D72" s="52">
        <v>98</v>
      </c>
      <c r="E72" s="52">
        <v>1804</v>
      </c>
      <c r="F72" s="52">
        <v>4417</v>
      </c>
      <c r="G72" s="52">
        <v>5887</v>
      </c>
      <c r="H72" s="52">
        <v>8538</v>
      </c>
      <c r="I72" s="52">
        <v>7206</v>
      </c>
      <c r="J72" s="52">
        <v>9042</v>
      </c>
      <c r="K72" s="52">
        <v>6751</v>
      </c>
      <c r="L72" s="52">
        <v>2511</v>
      </c>
      <c r="M72" s="52">
        <v>2161</v>
      </c>
      <c r="N72" s="52">
        <v>1657</v>
      </c>
      <c r="O72" s="52">
        <v>1682</v>
      </c>
      <c r="P72" s="52">
        <v>3886</v>
      </c>
      <c r="Q72" s="52">
        <v>8448</v>
      </c>
      <c r="R72" s="52">
        <v>7885</v>
      </c>
      <c r="S72" s="52">
        <v>2984</v>
      </c>
      <c r="T72" s="52">
        <v>446</v>
      </c>
      <c r="U72" s="52">
        <v>209</v>
      </c>
      <c r="V72" s="52">
        <v>255</v>
      </c>
      <c r="W72" s="52">
        <v>229</v>
      </c>
      <c r="X72" s="52">
        <v>2551</v>
      </c>
      <c r="Y72" s="52">
        <v>3655</v>
      </c>
      <c r="DA72" s="63" t="s">
        <v>1434</v>
      </c>
    </row>
    <row r="73" spans="1:105" ht="12" customHeight="1" x14ac:dyDescent="0.25">
      <c r="A73" s="115" t="s">
        <v>120</v>
      </c>
      <c r="B73" s="36"/>
      <c r="C73" s="36">
        <v>125</v>
      </c>
      <c r="D73" s="36">
        <v>1183</v>
      </c>
      <c r="E73" s="36">
        <v>1167</v>
      </c>
      <c r="F73" s="36">
        <v>1039</v>
      </c>
      <c r="G73" s="36">
        <v>953</v>
      </c>
      <c r="H73" s="36">
        <v>6</v>
      </c>
      <c r="I73" s="36">
        <v>148</v>
      </c>
      <c r="J73" s="36">
        <v>296</v>
      </c>
      <c r="K73" s="36">
        <v>206</v>
      </c>
      <c r="L73" s="36">
        <v>49</v>
      </c>
      <c r="M73" s="36">
        <v>243</v>
      </c>
      <c r="N73" s="36">
        <v>24</v>
      </c>
      <c r="O73" s="36">
        <v>23</v>
      </c>
      <c r="P73" s="36">
        <v>137</v>
      </c>
      <c r="Q73" s="36">
        <v>215</v>
      </c>
      <c r="R73" s="36">
        <v>271</v>
      </c>
      <c r="S73" s="36">
        <v>112</v>
      </c>
      <c r="T73" s="36">
        <v>8</v>
      </c>
      <c r="U73" s="36">
        <v>57</v>
      </c>
      <c r="V73" s="36">
        <v>60</v>
      </c>
      <c r="W73" s="36">
        <v>5</v>
      </c>
      <c r="X73" s="36">
        <v>34</v>
      </c>
      <c r="Y73" s="36">
        <v>117</v>
      </c>
      <c r="DA73" s="60" t="s">
        <v>1435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1514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X78" s="128">
        <f>RES_hhdet_numvin!X63</f>
        <v>0</v>
      </c>
      <c r="Y78" s="128">
        <f>RES_hhdet_numvin!Y63</f>
        <v>0</v>
      </c>
      <c r="DA78" s="133"/>
    </row>
    <row r="79" spans="1:105" ht="12" customHeight="1" x14ac:dyDescent="0.25">
      <c r="A79" s="97" t="s">
        <v>201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0</v>
      </c>
      <c r="I79" s="52">
        <f>RES_hhdet_numvin!I64</f>
        <v>0</v>
      </c>
      <c r="J79" s="52">
        <f>RES_hhdet_numvin!J64</f>
        <v>2968</v>
      </c>
      <c r="K79" s="52">
        <f>RES_hhdet_numvin!K64</f>
        <v>3626</v>
      </c>
      <c r="L79" s="52">
        <f>RES_hhdet_numvin!L64</f>
        <v>395</v>
      </c>
      <c r="M79" s="52">
        <f>RES_hhdet_numvin!M64</f>
        <v>1</v>
      </c>
      <c r="N79" s="52">
        <f>RES_hhdet_numvin!N64</f>
        <v>0</v>
      </c>
      <c r="O79" s="52">
        <f>RES_hhdet_numvin!O64</f>
        <v>62</v>
      </c>
      <c r="P79" s="52">
        <f>RES_hhdet_numvin!P64</f>
        <v>417</v>
      </c>
      <c r="Q79" s="52">
        <f>RES_hhdet_numvin!Q64</f>
        <v>181</v>
      </c>
      <c r="R79" s="52">
        <f>RES_hhdet_numvin!R64</f>
        <v>0</v>
      </c>
      <c r="S79" s="52">
        <f>RES_hhdet_numvin!S64</f>
        <v>0</v>
      </c>
      <c r="T79" s="52">
        <f>RES_hhdet_numvin!T64</f>
        <v>0</v>
      </c>
      <c r="U79" s="52">
        <f>RES_hhdet_numvin!U64</f>
        <v>0</v>
      </c>
      <c r="V79" s="52">
        <f>RES_hhdet_numvin!V64</f>
        <v>0</v>
      </c>
      <c r="W79" s="52">
        <f>RES_hhdet_numvin!W64</f>
        <v>0</v>
      </c>
      <c r="X79" s="52">
        <f>RES_hhdet_numvin!X64</f>
        <v>1196</v>
      </c>
      <c r="Y79" s="52">
        <f>RES_hhdet_numvin!Y64</f>
        <v>4069</v>
      </c>
      <c r="DA79" s="63" t="s">
        <v>1515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X80" s="138">
        <f>RES_hhdet_numvin!X65</f>
        <v>0</v>
      </c>
      <c r="Y80" s="138">
        <f>RES_hhdet_numvin!Y65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X81" s="150">
        <f>RES_hhdet_numvin!X66</f>
        <v>0</v>
      </c>
      <c r="Y81" s="150">
        <f>RES_hhdet_numvin!Y66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0</v>
      </c>
      <c r="Q82" s="138">
        <f>RES_hhdet_numvin!Q67</f>
        <v>0</v>
      </c>
      <c r="R82" s="138">
        <f>RES_hhdet_numvin!R67</f>
        <v>3</v>
      </c>
      <c r="S82" s="138">
        <f>RES_hhdet_numvin!S67</f>
        <v>2</v>
      </c>
      <c r="T82" s="138">
        <f>RES_hhdet_numvin!T67</f>
        <v>0</v>
      </c>
      <c r="U82" s="138">
        <f>RES_hhdet_numvin!U67</f>
        <v>0</v>
      </c>
      <c r="V82" s="138">
        <f>RES_hhdet_numvin!V67</f>
        <v>0</v>
      </c>
      <c r="W82" s="138">
        <f>RES_hhdet_numvin!W67</f>
        <v>0</v>
      </c>
      <c r="X82" s="138">
        <f>RES_hhdet_numvin!X67</f>
        <v>3</v>
      </c>
      <c r="Y82" s="138">
        <f>RES_hhdet_numvin!Y67</f>
        <v>13</v>
      </c>
      <c r="DA82" s="63" t="s">
        <v>1516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X83" s="150">
        <f>RES_hhdet_numvin!X68</f>
        <v>0</v>
      </c>
      <c r="Y83" s="150">
        <f>RES_hhdet_numvin!Y68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0</v>
      </c>
      <c r="I84" s="138">
        <f>RES_hhdet_numvin!I69</f>
        <v>0</v>
      </c>
      <c r="J84" s="138">
        <f>RES_hhdet_numvin!J69</f>
        <v>544</v>
      </c>
      <c r="K84" s="138">
        <f>RES_hhdet_numvin!K69</f>
        <v>667</v>
      </c>
      <c r="L84" s="138">
        <f>RES_hhdet_numvin!L69</f>
        <v>224</v>
      </c>
      <c r="M84" s="138">
        <f>RES_hhdet_numvin!M69</f>
        <v>521</v>
      </c>
      <c r="N84" s="138">
        <f>RES_hhdet_numvin!N69</f>
        <v>491</v>
      </c>
      <c r="O84" s="138">
        <f>RES_hhdet_numvin!O69</f>
        <v>197</v>
      </c>
      <c r="P84" s="138">
        <f>RES_hhdet_numvin!P69</f>
        <v>141</v>
      </c>
      <c r="Q84" s="138">
        <f>RES_hhdet_numvin!Q69</f>
        <v>42</v>
      </c>
      <c r="R84" s="138">
        <f>RES_hhdet_numvin!R69</f>
        <v>127</v>
      </c>
      <c r="S84" s="138">
        <f>RES_hhdet_numvin!S69</f>
        <v>462</v>
      </c>
      <c r="T84" s="138">
        <f>RES_hhdet_numvin!T69</f>
        <v>674</v>
      </c>
      <c r="U84" s="138">
        <f>RES_hhdet_numvin!U69</f>
        <v>851</v>
      </c>
      <c r="V84" s="138">
        <f>RES_hhdet_numvin!V69</f>
        <v>1761</v>
      </c>
      <c r="W84" s="138">
        <f>RES_hhdet_numvin!W69</f>
        <v>479</v>
      </c>
      <c r="X84" s="138">
        <f>RES_hhdet_numvin!X69</f>
        <v>1386</v>
      </c>
      <c r="Y84" s="138">
        <f>RES_hhdet_numvin!Y69</f>
        <v>3913</v>
      </c>
      <c r="DA84" s="63" t="s">
        <v>1517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0</v>
      </c>
      <c r="J85" s="138">
        <f>RES_hhdet_numvin!J70</f>
        <v>5</v>
      </c>
      <c r="K85" s="138">
        <f>RES_hhdet_numvin!K70</f>
        <v>6</v>
      </c>
      <c r="L85" s="138">
        <f>RES_hhdet_numvin!L70</f>
        <v>0</v>
      </c>
      <c r="M85" s="138">
        <f>RES_hhdet_numvin!M70</f>
        <v>0</v>
      </c>
      <c r="N85" s="138">
        <f>RES_hhdet_numvin!N70</f>
        <v>0</v>
      </c>
      <c r="O85" s="138">
        <f>RES_hhdet_numvin!O70</f>
        <v>0</v>
      </c>
      <c r="P85" s="138">
        <f>RES_hhdet_numvin!P70</f>
        <v>0</v>
      </c>
      <c r="Q85" s="138">
        <f>RES_hhdet_numvin!Q70</f>
        <v>0</v>
      </c>
      <c r="R85" s="138">
        <f>RES_hhdet_numvin!R70</f>
        <v>0</v>
      </c>
      <c r="S85" s="138">
        <f>RES_hhdet_numvin!S70</f>
        <v>0</v>
      </c>
      <c r="T85" s="138">
        <f>RES_hhdet_numvin!T70</f>
        <v>0</v>
      </c>
      <c r="U85" s="138">
        <f>RES_hhdet_numvin!U70</f>
        <v>0</v>
      </c>
      <c r="V85" s="138">
        <f>RES_hhdet_numvin!V70</f>
        <v>0</v>
      </c>
      <c r="W85" s="138">
        <f>RES_hhdet_numvin!W70</f>
        <v>0</v>
      </c>
      <c r="X85" s="138">
        <f>RES_hhdet_numvin!X70</f>
        <v>0</v>
      </c>
      <c r="Y85" s="138">
        <f>RES_hhdet_numvin!Y70</f>
        <v>3</v>
      </c>
      <c r="DA85" s="63" t="s">
        <v>1518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X86" s="138">
        <f>RES_hhdet_numvin!X71</f>
        <v>0</v>
      </c>
      <c r="Y86" s="138">
        <f>RES_hhdet_numvin!Y71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X87" s="138">
        <f>RES_hhdet_numvin!X72</f>
        <v>0</v>
      </c>
      <c r="Y87" s="138">
        <f>RES_hhdet_numvin!Y72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0</v>
      </c>
      <c r="Q88" s="138">
        <f>RES_hhdet_numvin!Q73</f>
        <v>0</v>
      </c>
      <c r="R88" s="138">
        <f>RES_hhdet_numvin!R73</f>
        <v>47</v>
      </c>
      <c r="S88" s="138">
        <f>RES_hhdet_numvin!S73</f>
        <v>10</v>
      </c>
      <c r="T88" s="138">
        <f>RES_hhdet_numvin!T73</f>
        <v>0</v>
      </c>
      <c r="U88" s="138">
        <f>RES_hhdet_numvin!U73</f>
        <v>0</v>
      </c>
      <c r="V88" s="138">
        <f>RES_hhdet_numvin!V73</f>
        <v>126</v>
      </c>
      <c r="W88" s="138">
        <f>RES_hhdet_numvin!W73</f>
        <v>0</v>
      </c>
      <c r="X88" s="138">
        <f>RES_hhdet_numvin!X73</f>
        <v>32</v>
      </c>
      <c r="Y88" s="138">
        <f>RES_hhdet_numvin!Y73</f>
        <v>163</v>
      </c>
      <c r="DA88" s="63" t="s">
        <v>1519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0</v>
      </c>
      <c r="R89" s="138">
        <f>RES_hhdet_numvin!R74</f>
        <v>7</v>
      </c>
      <c r="S89" s="138">
        <f>RES_hhdet_numvin!S74</f>
        <v>2</v>
      </c>
      <c r="T89" s="138">
        <f>RES_hhdet_numvin!T74</f>
        <v>0</v>
      </c>
      <c r="U89" s="138">
        <f>RES_hhdet_numvin!U74</f>
        <v>0</v>
      </c>
      <c r="V89" s="138">
        <f>RES_hhdet_numvin!V74</f>
        <v>17</v>
      </c>
      <c r="W89" s="138">
        <f>RES_hhdet_numvin!W74</f>
        <v>0</v>
      </c>
      <c r="X89" s="138">
        <f>RES_hhdet_numvin!X74</f>
        <v>3</v>
      </c>
      <c r="Y89" s="138">
        <f>RES_hhdet_numvin!Y74</f>
        <v>14</v>
      </c>
      <c r="DA89" s="63" t="s">
        <v>1520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X90" s="138">
        <f>RES_hhdet_numvin!X75</f>
        <v>0</v>
      </c>
      <c r="Y90" s="138">
        <f>RES_hhdet_numvin!Y75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X91" s="148">
        <f>RES_hhdet_numvin!X76</f>
        <v>0</v>
      </c>
      <c r="Y91" s="148">
        <f>RES_hhdet_numvin!Y76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X92" s="150">
        <f>RES_hhdet_numvin!X77</f>
        <v>0</v>
      </c>
      <c r="Y92" s="150">
        <f>RES_hhdet_numvin!Y77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0</v>
      </c>
      <c r="Q93" s="138">
        <f>RES_hhdet_numvin!Q78</f>
        <v>0</v>
      </c>
      <c r="R93" s="138">
        <f>RES_hhdet_numvin!R78</f>
        <v>2562</v>
      </c>
      <c r="S93" s="138">
        <f>RES_hhdet_numvin!S78</f>
        <v>1673</v>
      </c>
      <c r="T93" s="138">
        <f>RES_hhdet_numvin!T78</f>
        <v>205</v>
      </c>
      <c r="U93" s="138">
        <f>RES_hhdet_numvin!U78</f>
        <v>45</v>
      </c>
      <c r="V93" s="138">
        <f>RES_hhdet_numvin!V78</f>
        <v>81</v>
      </c>
      <c r="W93" s="138">
        <f>RES_hhdet_numvin!W78</f>
        <v>93</v>
      </c>
      <c r="X93" s="138">
        <f>RES_hhdet_numvin!X78</f>
        <v>2868</v>
      </c>
      <c r="Y93" s="138">
        <f>RES_hhdet_numvin!Y78</f>
        <v>4973</v>
      </c>
      <c r="DA93" s="63" t="s">
        <v>1521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0</v>
      </c>
      <c r="Q94" s="39">
        <f>RES_hhdet_numvin!Q79</f>
        <v>0</v>
      </c>
      <c r="R94" s="39">
        <f>RES_hhdet_numvin!R79</f>
        <v>86</v>
      </c>
      <c r="S94" s="39">
        <f>RES_hhdet_numvin!S79</f>
        <v>66</v>
      </c>
      <c r="T94" s="39">
        <f>RES_hhdet_numvin!T79</f>
        <v>7</v>
      </c>
      <c r="U94" s="39">
        <f>RES_hhdet_numvin!U79</f>
        <v>16</v>
      </c>
      <c r="V94" s="39">
        <f>RES_hhdet_numvin!V79</f>
        <v>11</v>
      </c>
      <c r="W94" s="39">
        <f>RES_hhdet_numvin!W79</f>
        <v>2</v>
      </c>
      <c r="X94" s="39">
        <f>RES_hhdet_numvin!X79</f>
        <v>52</v>
      </c>
      <c r="Y94" s="39">
        <f>RES_hhdet_numvin!Y79</f>
        <v>175</v>
      </c>
      <c r="DA94" s="60" t="s">
        <v>1522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104.2387619085369</v>
      </c>
      <c r="C98" s="117">
        <f t="shared" si="12"/>
        <v>121.22825606069388</v>
      </c>
      <c r="D98" s="117">
        <f t="shared" si="12"/>
        <v>77.26935062913148</v>
      </c>
      <c r="E98" s="117">
        <f t="shared" si="12"/>
        <v>69.916522977604998</v>
      </c>
      <c r="F98" s="117">
        <f t="shared" si="12"/>
        <v>70.314554257262969</v>
      </c>
      <c r="G98" s="117">
        <f t="shared" si="12"/>
        <v>71.71567156931134</v>
      </c>
      <c r="H98" s="117">
        <f t="shared" si="12"/>
        <v>57.074405674163181</v>
      </c>
      <c r="I98" s="117">
        <f t="shared" si="12"/>
        <v>55.149739364112683</v>
      </c>
      <c r="J98" s="117">
        <f t="shared" si="12"/>
        <v>112.18631339681927</v>
      </c>
      <c r="K98" s="117">
        <f t="shared" si="12"/>
        <v>142.42763930043108</v>
      </c>
      <c r="L98" s="117">
        <f t="shared" si="12"/>
        <v>150.41128127425227</v>
      </c>
      <c r="M98" s="117">
        <f t="shared" si="12"/>
        <v>83.070626430099466</v>
      </c>
      <c r="N98" s="117">
        <f t="shared" si="12"/>
        <v>76.012094523194989</v>
      </c>
      <c r="O98" s="117">
        <f t="shared" si="12"/>
        <v>69.259826134636995</v>
      </c>
      <c r="P98" s="117">
        <f t="shared" si="12"/>
        <v>70.694914577485434</v>
      </c>
      <c r="Q98" s="117">
        <f t="shared" si="12"/>
        <v>73.014300204156029</v>
      </c>
      <c r="R98" s="117">
        <f t="shared" ref="R98:V98" si="13">R99+R102+R104+R113</f>
        <v>80.308407782885439</v>
      </c>
      <c r="S98" s="117">
        <f t="shared" si="13"/>
        <v>59.402058535598975</v>
      </c>
      <c r="T98" s="117">
        <f t="shared" si="13"/>
        <v>49.360531767940472</v>
      </c>
      <c r="U98" s="117">
        <f t="shared" si="13"/>
        <v>46.11940538883632</v>
      </c>
      <c r="V98" s="117">
        <f t="shared" si="13"/>
        <v>19.303468881149286</v>
      </c>
      <c r="W98" s="117">
        <f t="shared" ref="W98:Y98" si="14">W99+W102+W104+W113</f>
        <v>30.185891229518223</v>
      </c>
      <c r="X98" s="117">
        <f t="shared" si="14"/>
        <v>25.661757367128939</v>
      </c>
      <c r="Y98" s="117">
        <f t="shared" si="14"/>
        <v>23.523041838760538</v>
      </c>
      <c r="DA98" s="129" t="s">
        <v>1628</v>
      </c>
    </row>
    <row r="99" spans="1:105" ht="12" customHeight="1" x14ac:dyDescent="0.25">
      <c r="A99" s="121" t="s">
        <v>57</v>
      </c>
      <c r="B99" s="122">
        <f t="shared" ref="B99:Q99" si="15">SUM(B100:B101)</f>
        <v>96.956170196344502</v>
      </c>
      <c r="C99" s="122">
        <f t="shared" si="15"/>
        <v>113.48101986196025</v>
      </c>
      <c r="D99" s="122">
        <f t="shared" si="15"/>
        <v>72.34960896658859</v>
      </c>
      <c r="E99" s="122">
        <f t="shared" si="15"/>
        <v>65.599362354980059</v>
      </c>
      <c r="F99" s="122">
        <f t="shared" si="15"/>
        <v>65.900240386027193</v>
      </c>
      <c r="G99" s="122">
        <f t="shared" si="15"/>
        <v>67.482008760335887</v>
      </c>
      <c r="H99" s="122">
        <f t="shared" si="15"/>
        <v>53.618864989107713</v>
      </c>
      <c r="I99" s="122">
        <f t="shared" si="15"/>
        <v>51.669790312387157</v>
      </c>
      <c r="J99" s="122">
        <f t="shared" si="15"/>
        <v>105.3125290449196</v>
      </c>
      <c r="K99" s="122">
        <f t="shared" si="15"/>
        <v>133.45687905015652</v>
      </c>
      <c r="L99" s="122">
        <f t="shared" si="15"/>
        <v>142.7104543606082</v>
      </c>
      <c r="M99" s="122">
        <f t="shared" si="15"/>
        <v>78.25976602341909</v>
      </c>
      <c r="N99" s="122">
        <f t="shared" si="15"/>
        <v>71.822900009661709</v>
      </c>
      <c r="O99" s="122">
        <f t="shared" si="15"/>
        <v>64.933356152248066</v>
      </c>
      <c r="P99" s="122">
        <f t="shared" si="15"/>
        <v>65.920639980229737</v>
      </c>
      <c r="Q99" s="122">
        <f t="shared" si="15"/>
        <v>67.692163726025015</v>
      </c>
      <c r="R99" s="122">
        <f t="shared" ref="R99:V99" si="16">SUM(R100:R101)</f>
        <v>74.453479671792763</v>
      </c>
      <c r="S99" s="122">
        <f t="shared" si="16"/>
        <v>55.286287434386686</v>
      </c>
      <c r="T99" s="122">
        <f t="shared" si="16"/>
        <v>45.710507324730948</v>
      </c>
      <c r="U99" s="122">
        <f t="shared" si="16"/>
        <v>42.675499297972415</v>
      </c>
      <c r="V99" s="122">
        <f t="shared" si="16"/>
        <v>17.851795893711124</v>
      </c>
      <c r="W99" s="122">
        <f t="shared" ref="W99:Y99" si="17">SUM(W100:W101)</f>
        <v>28.03929066307434</v>
      </c>
      <c r="X99" s="122">
        <f t="shared" si="17"/>
        <v>23.680348280719397</v>
      </c>
      <c r="Y99" s="122">
        <f t="shared" si="17"/>
        <v>21.54183251494597</v>
      </c>
      <c r="DA99" s="130" t="s">
        <v>1629</v>
      </c>
    </row>
    <row r="100" spans="1:105" ht="12" customHeight="1" x14ac:dyDescent="0.25">
      <c r="A100" s="97" t="s">
        <v>212</v>
      </c>
      <c r="B100" s="98">
        <v>95.854760788884704</v>
      </c>
      <c r="C100" s="98">
        <v>112.22222040429359</v>
      </c>
      <c r="D100" s="98">
        <v>71.568452611930169</v>
      </c>
      <c r="E100" s="98">
        <v>64.907530849206168</v>
      </c>
      <c r="F100" s="98">
        <v>65.226876375557168</v>
      </c>
      <c r="G100" s="98">
        <v>66.798485192258156</v>
      </c>
      <c r="H100" s="98">
        <v>53.089884590887621</v>
      </c>
      <c r="I100" s="98">
        <v>51.151342884601867</v>
      </c>
      <c r="J100" s="98">
        <v>104.22706725688433</v>
      </c>
      <c r="K100" s="98">
        <v>132.07642772601017</v>
      </c>
      <c r="L100" s="98">
        <v>141.22712116222411</v>
      </c>
      <c r="M100" s="98">
        <v>77.448322848069964</v>
      </c>
      <c r="N100" s="98">
        <v>71.07376742631277</v>
      </c>
      <c r="O100" s="98">
        <v>64.260656176561668</v>
      </c>
      <c r="P100" s="98">
        <v>65.245257498817651</v>
      </c>
      <c r="Q100" s="98">
        <v>67.003180732298219</v>
      </c>
      <c r="R100" s="98">
        <v>73.701110332401683</v>
      </c>
      <c r="S100" s="98">
        <v>54.734536988735094</v>
      </c>
      <c r="T100" s="98">
        <v>45.256310749620148</v>
      </c>
      <c r="U100" s="98">
        <v>42.250840770246185</v>
      </c>
      <c r="V100" s="98">
        <v>17.674336235777261</v>
      </c>
      <c r="W100" s="98">
        <v>27.760307131352274</v>
      </c>
      <c r="X100" s="98">
        <v>23.439167165152892</v>
      </c>
      <c r="Y100" s="98">
        <v>21.303357727780231</v>
      </c>
      <c r="DA100" s="63" t="s">
        <v>1630</v>
      </c>
    </row>
    <row r="101" spans="1:105" ht="12" customHeight="1" x14ac:dyDescent="0.25">
      <c r="A101" s="97" t="s">
        <v>53</v>
      </c>
      <c r="B101" s="98">
        <v>1.1014094074598022</v>
      </c>
      <c r="C101" s="98">
        <v>1.2587994576666564</v>
      </c>
      <c r="D101" s="98">
        <v>0.78115635465841593</v>
      </c>
      <c r="E101" s="98">
        <v>0.69183150577389085</v>
      </c>
      <c r="F101" s="98">
        <v>0.67336401047001915</v>
      </c>
      <c r="G101" s="98">
        <v>0.68352356807773407</v>
      </c>
      <c r="H101" s="98">
        <v>0.52898039822009291</v>
      </c>
      <c r="I101" s="98">
        <v>0.51844742778529329</v>
      </c>
      <c r="J101" s="98">
        <v>1.085461788035269</v>
      </c>
      <c r="K101" s="98">
        <v>1.3804513241463534</v>
      </c>
      <c r="L101" s="98">
        <v>1.4833331983840994</v>
      </c>
      <c r="M101" s="98">
        <v>0.81144317534912791</v>
      </c>
      <c r="N101" s="98">
        <v>0.74913258334893307</v>
      </c>
      <c r="O101" s="98">
        <v>0.67269997568639606</v>
      </c>
      <c r="P101" s="98">
        <v>0.67538248141207913</v>
      </c>
      <c r="Q101" s="98">
        <v>0.68898299372680083</v>
      </c>
      <c r="R101" s="98">
        <v>0.75236933939108319</v>
      </c>
      <c r="S101" s="98">
        <v>0.55175044565159559</v>
      </c>
      <c r="T101" s="98">
        <v>0.4541965751108003</v>
      </c>
      <c r="U101" s="98">
        <v>0.42465852772623236</v>
      </c>
      <c r="V101" s="98">
        <v>0.17745965793386387</v>
      </c>
      <c r="W101" s="98">
        <v>0.27898353172206664</v>
      </c>
      <c r="X101" s="98">
        <v>0.24118111556650423</v>
      </c>
      <c r="Y101" s="98">
        <v>0.23847478716573828</v>
      </c>
      <c r="DA101" s="63" t="s">
        <v>1631</v>
      </c>
    </row>
    <row r="102" spans="1:105" ht="12" customHeight="1" x14ac:dyDescent="0.25">
      <c r="A102" s="121" t="s">
        <v>92</v>
      </c>
      <c r="B102" s="122">
        <f t="shared" ref="B102:Y102" si="18">B103</f>
        <v>1.5544731502430554E-3</v>
      </c>
      <c r="C102" s="122">
        <f t="shared" si="18"/>
        <v>1.5714515305165098E-3</v>
      </c>
      <c r="D102" s="122">
        <f t="shared" si="18"/>
        <v>1.5089803349180718E-3</v>
      </c>
      <c r="E102" s="122">
        <f t="shared" si="18"/>
        <v>1.2870819909895333E-3</v>
      </c>
      <c r="F102" s="122">
        <f t="shared" si="18"/>
        <v>1.0457944164604588E-3</v>
      </c>
      <c r="G102" s="122">
        <f t="shared" si="18"/>
        <v>7.7969853491441582E-4</v>
      </c>
      <c r="H102" s="122">
        <f t="shared" si="18"/>
        <v>5.1029480416704275E-4</v>
      </c>
      <c r="I102" s="122">
        <f t="shared" si="18"/>
        <v>5.9194711388643067E-4</v>
      </c>
      <c r="J102" s="122">
        <f t="shared" si="18"/>
        <v>8.9831854004101294E-4</v>
      </c>
      <c r="K102" s="122">
        <f t="shared" si="18"/>
        <v>1.7798182843374256E-3</v>
      </c>
      <c r="L102" s="122">
        <f t="shared" si="18"/>
        <v>2.8277523954550682E-3</v>
      </c>
      <c r="M102" s="122">
        <f t="shared" si="18"/>
        <v>3.0351421835345675E-3</v>
      </c>
      <c r="N102" s="122">
        <f t="shared" si="18"/>
        <v>3.0746507859367705E-3</v>
      </c>
      <c r="O102" s="122">
        <f t="shared" si="18"/>
        <v>2.9494624816094007E-3</v>
      </c>
      <c r="P102" s="122">
        <f t="shared" si="18"/>
        <v>2.8938564894484672E-3</v>
      </c>
      <c r="Q102" s="122">
        <f t="shared" si="18"/>
        <v>2.3413244650775798E-3</v>
      </c>
      <c r="R102" s="122">
        <f t="shared" si="18"/>
        <v>1.7565428583784502E-3</v>
      </c>
      <c r="S102" s="122">
        <f t="shared" si="18"/>
        <v>1.0434110921539344E-3</v>
      </c>
      <c r="T102" s="122">
        <f t="shared" si="18"/>
        <v>5.7767315103539742E-4</v>
      </c>
      <c r="U102" s="122">
        <f t="shared" si="18"/>
        <v>3.2538902330349453E-4</v>
      </c>
      <c r="V102" s="122">
        <f t="shared" si="18"/>
        <v>2.4581069544693979E-4</v>
      </c>
      <c r="W102" s="122">
        <f t="shared" si="18"/>
        <v>1.8757849040729432E-4</v>
      </c>
      <c r="X102" s="122">
        <f t="shared" si="18"/>
        <v>1.2218225125831627E-4</v>
      </c>
      <c r="Y102" s="122">
        <f t="shared" si="18"/>
        <v>1.8030440594408781E-4</v>
      </c>
      <c r="DA102" s="130" t="s">
        <v>1632</v>
      </c>
    </row>
    <row r="103" spans="1:105" ht="12" customHeight="1" x14ac:dyDescent="0.25">
      <c r="A103" s="97" t="s">
        <v>53</v>
      </c>
      <c r="B103" s="98">
        <v>1.5544731502430554E-3</v>
      </c>
      <c r="C103" s="98">
        <v>1.5714515305165098E-3</v>
      </c>
      <c r="D103" s="98">
        <v>1.5089803349180718E-3</v>
      </c>
      <c r="E103" s="98">
        <v>1.2870819909895333E-3</v>
      </c>
      <c r="F103" s="98">
        <v>1.0457944164604588E-3</v>
      </c>
      <c r="G103" s="98">
        <v>7.7969853491441582E-4</v>
      </c>
      <c r="H103" s="98">
        <v>5.1029480416704275E-4</v>
      </c>
      <c r="I103" s="98">
        <v>5.9194711388643067E-4</v>
      </c>
      <c r="J103" s="98">
        <v>8.9831854004101294E-4</v>
      </c>
      <c r="K103" s="98">
        <v>1.7798182843374256E-3</v>
      </c>
      <c r="L103" s="98">
        <v>2.8277523954550682E-3</v>
      </c>
      <c r="M103" s="98">
        <v>3.0351421835345675E-3</v>
      </c>
      <c r="N103" s="98">
        <v>3.0746507859367705E-3</v>
      </c>
      <c r="O103" s="98">
        <v>2.9494624816094007E-3</v>
      </c>
      <c r="P103" s="98">
        <v>2.8938564894484672E-3</v>
      </c>
      <c r="Q103" s="98">
        <v>2.3413244650775798E-3</v>
      </c>
      <c r="R103" s="98">
        <v>1.7565428583784502E-3</v>
      </c>
      <c r="S103" s="98">
        <v>1.0434110921539344E-3</v>
      </c>
      <c r="T103" s="98">
        <v>5.7767315103539742E-4</v>
      </c>
      <c r="U103" s="98">
        <v>3.2538902330349453E-4</v>
      </c>
      <c r="V103" s="98">
        <v>2.4581069544693979E-4</v>
      </c>
      <c r="W103" s="98">
        <v>1.8757849040729432E-4</v>
      </c>
      <c r="X103" s="98">
        <v>1.2218225125831627E-4</v>
      </c>
      <c r="Y103" s="98">
        <v>1.8030440594408781E-4</v>
      </c>
      <c r="DA103" s="63" t="s">
        <v>1633</v>
      </c>
    </row>
    <row r="104" spans="1:105" ht="12" customHeight="1" x14ac:dyDescent="0.25">
      <c r="A104" s="121" t="s">
        <v>55</v>
      </c>
      <c r="B104" s="122">
        <v>6.4451216730815819</v>
      </c>
      <c r="C104" s="122">
        <v>6.8308094734101701</v>
      </c>
      <c r="D104" s="122">
        <v>4.3197613971014945</v>
      </c>
      <c r="E104" s="122">
        <v>3.7685317862546253</v>
      </c>
      <c r="F104" s="122">
        <v>3.8333244531729203</v>
      </c>
      <c r="G104" s="122">
        <v>3.6713473522478139</v>
      </c>
      <c r="H104" s="122">
        <v>2.9891609705216662</v>
      </c>
      <c r="I104" s="122">
        <v>2.9993650621024655</v>
      </c>
      <c r="J104" s="122">
        <v>5.8795348765735858</v>
      </c>
      <c r="K104" s="122">
        <v>7.5997083758494091</v>
      </c>
      <c r="L104" s="122">
        <v>6.4159199505132412</v>
      </c>
      <c r="M104" s="122">
        <v>4.0179740001588504</v>
      </c>
      <c r="N104" s="122">
        <v>3.4762909047752042</v>
      </c>
      <c r="O104" s="122">
        <v>3.5648118673774611</v>
      </c>
      <c r="P104" s="122">
        <v>3.937531986356051</v>
      </c>
      <c r="Q104" s="122">
        <v>4.3913861552762246</v>
      </c>
      <c r="R104" s="122">
        <v>4.8865683321319606</v>
      </c>
      <c r="S104" s="122">
        <v>3.3369783276075222</v>
      </c>
      <c r="T104" s="122">
        <v>2.9437878868089524</v>
      </c>
      <c r="U104" s="122">
        <v>2.7609532520887865</v>
      </c>
      <c r="V104" s="122">
        <v>1.1526241265315327</v>
      </c>
      <c r="W104" s="122">
        <v>1.7140040629361648</v>
      </c>
      <c r="X104" s="122">
        <v>1.5799021337821417</v>
      </c>
      <c r="Y104" s="122">
        <v>1.5777497191615606</v>
      </c>
      <c r="DA104" s="130" t="s">
        <v>1634</v>
      </c>
    </row>
    <row r="105" spans="1:105" ht="12" customHeight="1" x14ac:dyDescent="0.25">
      <c r="A105" s="97" t="s">
        <v>134</v>
      </c>
      <c r="B105" s="98">
        <v>6.2536401226253178</v>
      </c>
      <c r="C105" s="98">
        <v>6.6572153275980286</v>
      </c>
      <c r="D105" s="98">
        <v>4.1811619897518346</v>
      </c>
      <c r="E105" s="98">
        <v>3.6475658411686638</v>
      </c>
      <c r="F105" s="98">
        <v>3.7241895328262449</v>
      </c>
      <c r="G105" s="98">
        <v>3.5679217549724935</v>
      </c>
      <c r="H105" s="98">
        <v>2.8848418436346486</v>
      </c>
      <c r="I105" s="98">
        <v>2.8778332547522774</v>
      </c>
      <c r="J105" s="98">
        <v>5.7197404520119255</v>
      </c>
      <c r="K105" s="98">
        <v>7.4042382801416915</v>
      </c>
      <c r="L105" s="98">
        <v>6.2320137621198928</v>
      </c>
      <c r="M105" s="98">
        <v>3.868768390622372</v>
      </c>
      <c r="N105" s="98">
        <v>3.3528951445943656</v>
      </c>
      <c r="O105" s="98">
        <v>3.4410945872428607</v>
      </c>
      <c r="P105" s="98">
        <v>3.8120750771392267</v>
      </c>
      <c r="Q105" s="98">
        <v>4.2585070045881386</v>
      </c>
      <c r="R105" s="98">
        <v>4.7502886080918261</v>
      </c>
      <c r="S105" s="98">
        <v>3.2281431781679886</v>
      </c>
      <c r="T105" s="98">
        <v>2.8461166446254431</v>
      </c>
      <c r="U105" s="98">
        <v>2.6802251073613657</v>
      </c>
      <c r="V105" s="98">
        <v>1.0533507377568361</v>
      </c>
      <c r="W105" s="98">
        <v>1.6565492260376191</v>
      </c>
      <c r="X105" s="98">
        <v>1.5254534738404391</v>
      </c>
      <c r="Y105" s="98">
        <v>1.5252186682079989</v>
      </c>
      <c r="DA105" s="63" t="s">
        <v>1635</v>
      </c>
    </row>
    <row r="106" spans="1:105" ht="12" customHeight="1" x14ac:dyDescent="0.25">
      <c r="A106" s="97" t="s">
        <v>133</v>
      </c>
      <c r="B106" s="98">
        <v>4.6919112353488385E-3</v>
      </c>
      <c r="C106" s="98">
        <v>6.1273359245322245E-3</v>
      </c>
      <c r="D106" s="98">
        <v>3.9291833099457637E-3</v>
      </c>
      <c r="E106" s="98">
        <v>3.4715632880278659E-3</v>
      </c>
      <c r="F106" s="98">
        <v>3.6870117901053193E-3</v>
      </c>
      <c r="G106" s="98">
        <v>3.5017423928207624E-3</v>
      </c>
      <c r="H106" s="98">
        <v>2.7472382654292263E-3</v>
      </c>
      <c r="I106" s="98">
        <v>2.5450853944970161E-3</v>
      </c>
      <c r="J106" s="98">
        <v>8.6492750959006794E-3</v>
      </c>
      <c r="K106" s="98">
        <v>1.197036888349385E-2</v>
      </c>
      <c r="L106" s="98">
        <v>9.9121577683605813E-3</v>
      </c>
      <c r="M106" s="98">
        <v>6.1660878476371729E-3</v>
      </c>
      <c r="N106" s="98">
        <v>5.508425804746855E-3</v>
      </c>
      <c r="O106" s="98">
        <v>5.8348941107415333E-3</v>
      </c>
      <c r="P106" s="98">
        <v>6.3072172986720406E-3</v>
      </c>
      <c r="Q106" s="98">
        <v>6.8293976368856181E-3</v>
      </c>
      <c r="R106" s="98">
        <v>7.6195169849922542E-3</v>
      </c>
      <c r="S106" s="98">
        <v>5.1385779842752222E-3</v>
      </c>
      <c r="T106" s="98">
        <v>4.7860193764981077E-3</v>
      </c>
      <c r="U106" s="98">
        <v>4.6030152901794259E-3</v>
      </c>
      <c r="V106" s="98">
        <v>1.8263352635634349E-3</v>
      </c>
      <c r="W106" s="98">
        <v>3.0642595120824495E-3</v>
      </c>
      <c r="X106" s="98">
        <v>2.9298915565425247E-3</v>
      </c>
      <c r="Y106" s="98">
        <v>1.8745145117863209E-3</v>
      </c>
      <c r="DA106" s="63" t="s">
        <v>1636</v>
      </c>
    </row>
    <row r="107" spans="1:105" ht="12" customHeight="1" x14ac:dyDescent="0.25">
      <c r="A107" s="100" t="s">
        <v>212</v>
      </c>
      <c r="B107" s="101">
        <v>3.5011538353385916E-3</v>
      </c>
      <c r="C107" s="101">
        <v>5.004263904260094E-3</v>
      </c>
      <c r="D107" s="101">
        <v>3.1677566523589593E-3</v>
      </c>
      <c r="E107" s="101">
        <v>2.7255894050020367E-3</v>
      </c>
      <c r="F107" s="101">
        <v>2.904558942949745E-3</v>
      </c>
      <c r="G107" s="101">
        <v>2.6014908725587966E-3</v>
      </c>
      <c r="H107" s="101">
        <v>2.0878866711928528E-3</v>
      </c>
      <c r="I107" s="101">
        <v>1.895807394261753E-3</v>
      </c>
      <c r="J107" s="101">
        <v>6.2753474451354655E-3</v>
      </c>
      <c r="K107" s="101">
        <v>8.6967946004337E-3</v>
      </c>
      <c r="L107" s="101">
        <v>7.0564450185329692E-3</v>
      </c>
      <c r="M107" s="101">
        <v>4.3320543109172348E-3</v>
      </c>
      <c r="N107" s="101">
        <v>3.8452379844139632E-3</v>
      </c>
      <c r="O107" s="101">
        <v>4.219249748871879E-3</v>
      </c>
      <c r="P107" s="101">
        <v>4.5721178428391289E-3</v>
      </c>
      <c r="Q107" s="101">
        <v>5.1013418265097622E-3</v>
      </c>
      <c r="R107" s="101">
        <v>5.8844938358069967E-3</v>
      </c>
      <c r="S107" s="101">
        <v>3.8922806747140161E-3</v>
      </c>
      <c r="T107" s="101">
        <v>3.7302119004036086E-3</v>
      </c>
      <c r="U107" s="101">
        <v>3.6045720219255164E-3</v>
      </c>
      <c r="V107" s="101">
        <v>1.4248817851622519E-3</v>
      </c>
      <c r="W107" s="101">
        <v>2.4712873228225473E-3</v>
      </c>
      <c r="X107" s="101">
        <v>2.3709142862779649E-3</v>
      </c>
      <c r="Y107" s="101">
        <v>1.5080151352143468E-3</v>
      </c>
      <c r="DA107" s="131" t="s">
        <v>1637</v>
      </c>
    </row>
    <row r="108" spans="1:105" ht="12" customHeight="1" x14ac:dyDescent="0.25">
      <c r="A108" s="103" t="s">
        <v>52</v>
      </c>
      <c r="B108" s="104">
        <v>1.1907574000102471E-3</v>
      </c>
      <c r="C108" s="104">
        <v>1.1230720202721305E-3</v>
      </c>
      <c r="D108" s="104">
        <v>7.6142665758680472E-4</v>
      </c>
      <c r="E108" s="104">
        <v>7.4597388302582925E-4</v>
      </c>
      <c r="F108" s="104">
        <v>7.8245284715557442E-4</v>
      </c>
      <c r="G108" s="104">
        <v>9.0025152026196569E-4</v>
      </c>
      <c r="H108" s="104">
        <v>6.5935159423637362E-4</v>
      </c>
      <c r="I108" s="104">
        <v>6.4927800023526308E-4</v>
      </c>
      <c r="J108" s="104">
        <v>2.3739276507652139E-3</v>
      </c>
      <c r="K108" s="104">
        <v>3.2735742830601496E-3</v>
      </c>
      <c r="L108" s="104">
        <v>2.855712749827613E-3</v>
      </c>
      <c r="M108" s="104">
        <v>1.8340335367199377E-3</v>
      </c>
      <c r="N108" s="104">
        <v>1.6631878203328923E-3</v>
      </c>
      <c r="O108" s="104">
        <v>1.6156443618696545E-3</v>
      </c>
      <c r="P108" s="104">
        <v>1.7350994558329117E-3</v>
      </c>
      <c r="Q108" s="104">
        <v>1.7280558103758561E-3</v>
      </c>
      <c r="R108" s="104">
        <v>1.7350231491852573E-3</v>
      </c>
      <c r="S108" s="104">
        <v>1.246297309561206E-3</v>
      </c>
      <c r="T108" s="104">
        <v>1.0558074760944986E-3</v>
      </c>
      <c r="U108" s="104">
        <v>9.9844326825390987E-4</v>
      </c>
      <c r="V108" s="104">
        <v>4.01453478401183E-4</v>
      </c>
      <c r="W108" s="104">
        <v>5.9297218925990233E-4</v>
      </c>
      <c r="X108" s="104">
        <v>5.5897727026455997E-4</v>
      </c>
      <c r="Y108" s="104">
        <v>3.6649937657197402E-4</v>
      </c>
      <c r="DA108" s="132" t="s">
        <v>1638</v>
      </c>
    </row>
    <row r="109" spans="1:105" ht="12" customHeight="1" x14ac:dyDescent="0.25">
      <c r="A109" s="106" t="s">
        <v>122</v>
      </c>
      <c r="B109" s="101">
        <v>0.17185304260766893</v>
      </c>
      <c r="C109" s="101">
        <v>0.15354828584639327</v>
      </c>
      <c r="D109" s="101">
        <v>0.12352417508444134</v>
      </c>
      <c r="E109" s="101">
        <v>0.10783466956530145</v>
      </c>
      <c r="F109" s="101">
        <v>9.7056156614791778E-2</v>
      </c>
      <c r="G109" s="101">
        <v>9.1915198503654594E-2</v>
      </c>
      <c r="H109" s="101">
        <v>9.3024323176784648E-2</v>
      </c>
      <c r="I109" s="101">
        <v>9.6581062263952702E-2</v>
      </c>
      <c r="J109" s="101">
        <v>0.12226206680545347</v>
      </c>
      <c r="K109" s="101">
        <v>0.15159811394214026</v>
      </c>
      <c r="L109" s="101">
        <v>0.14352438255323521</v>
      </c>
      <c r="M109" s="101">
        <v>0.11568947684942896</v>
      </c>
      <c r="N109" s="101">
        <v>9.4714931830256616E-2</v>
      </c>
      <c r="O109" s="101">
        <v>9.6191921790228466E-2</v>
      </c>
      <c r="P109" s="101">
        <v>9.9345901371403367E-2</v>
      </c>
      <c r="Q109" s="101">
        <v>0.10824509652259609</v>
      </c>
      <c r="R109" s="101">
        <v>0.11112319808854054</v>
      </c>
      <c r="S109" s="101">
        <v>8.8545646138944237E-2</v>
      </c>
      <c r="T109" s="101">
        <v>7.8834677952777821E-2</v>
      </c>
      <c r="U109" s="101">
        <v>6.433365099694123E-2</v>
      </c>
      <c r="V109" s="101">
        <v>8.3751381630747135E-2</v>
      </c>
      <c r="W109" s="101">
        <v>4.8349315158819149E-2</v>
      </c>
      <c r="X109" s="101">
        <v>4.5787288721800518E-2</v>
      </c>
      <c r="Y109" s="101">
        <v>4.5695075990043757E-2</v>
      </c>
      <c r="DA109" s="131" t="s">
        <v>1639</v>
      </c>
    </row>
    <row r="110" spans="1:105" ht="12" customHeight="1" x14ac:dyDescent="0.25">
      <c r="A110" s="107" t="s">
        <v>121</v>
      </c>
      <c r="B110" s="104">
        <v>1.4936596613246322E-2</v>
      </c>
      <c r="C110" s="104">
        <v>1.3918524041216102E-2</v>
      </c>
      <c r="D110" s="104">
        <v>1.1146048955273213E-2</v>
      </c>
      <c r="E110" s="104">
        <v>9.659712232631925E-3</v>
      </c>
      <c r="F110" s="104">
        <v>8.3917519417785989E-3</v>
      </c>
      <c r="G110" s="104">
        <v>8.00865637884496E-3</v>
      </c>
      <c r="H110" s="104">
        <v>8.5475654448033764E-3</v>
      </c>
      <c r="I110" s="104">
        <v>2.2405659691738723E-2</v>
      </c>
      <c r="J110" s="104">
        <v>2.8883082660305377E-2</v>
      </c>
      <c r="K110" s="104">
        <v>3.1901612882083402E-2</v>
      </c>
      <c r="L110" s="104">
        <v>3.0469648071752169E-2</v>
      </c>
      <c r="M110" s="104">
        <v>2.7350044839412377E-2</v>
      </c>
      <c r="N110" s="104">
        <v>2.3172402545834976E-2</v>
      </c>
      <c r="O110" s="104">
        <v>2.1690464233630715E-2</v>
      </c>
      <c r="P110" s="104">
        <v>1.9803790546748887E-2</v>
      </c>
      <c r="Q110" s="104">
        <v>1.7804656528603569E-2</v>
      </c>
      <c r="R110" s="104">
        <v>1.7537008966601521E-2</v>
      </c>
      <c r="S110" s="104">
        <v>1.5150925316314132E-2</v>
      </c>
      <c r="T110" s="104">
        <v>1.4050544854233231E-2</v>
      </c>
      <c r="U110" s="104">
        <v>1.1791478440300518E-2</v>
      </c>
      <c r="V110" s="104">
        <v>1.3695671880386043E-2</v>
      </c>
      <c r="W110" s="104">
        <v>6.0412622276439735E-3</v>
      </c>
      <c r="X110" s="104">
        <v>5.7314796633596097E-3</v>
      </c>
      <c r="Y110" s="104">
        <v>4.9614604517316096E-3</v>
      </c>
      <c r="DA110" s="132" t="s">
        <v>1640</v>
      </c>
    </row>
    <row r="111" spans="1:105" ht="12" customHeight="1" x14ac:dyDescent="0.25">
      <c r="A111" s="108" t="s">
        <v>53</v>
      </c>
      <c r="B111" s="98">
        <v>1.0585279740740985E-2</v>
      </c>
      <c r="C111" s="98">
        <v>1.0979307101615626E-2</v>
      </c>
      <c r="D111" s="98">
        <v>8.6636293743460255E-3</v>
      </c>
      <c r="E111" s="98">
        <v>7.2789747892187352E-3</v>
      </c>
      <c r="F111" s="98">
        <v>6.3414937299228098E-3</v>
      </c>
      <c r="G111" s="98">
        <v>5.6432413930384588E-3</v>
      </c>
      <c r="H111" s="98">
        <v>6.1610219969049241E-3</v>
      </c>
      <c r="I111" s="98">
        <v>1.5952708146995044E-2</v>
      </c>
      <c r="J111" s="98">
        <v>2.0419541827867684E-2</v>
      </c>
      <c r="K111" s="98">
        <v>2.2684097033297459E-2</v>
      </c>
      <c r="L111" s="98">
        <v>2.1249926793020388E-2</v>
      </c>
      <c r="M111" s="98">
        <v>1.8829730403103245E-2</v>
      </c>
      <c r="N111" s="98">
        <v>1.5869615592159617E-2</v>
      </c>
      <c r="O111" s="98">
        <v>1.5437300359024055E-2</v>
      </c>
      <c r="P111" s="98">
        <v>1.4049524419852431E-2</v>
      </c>
      <c r="Q111" s="98">
        <v>1.2893956282509431E-2</v>
      </c>
      <c r="R111" s="98">
        <v>1.3076933517958482E-2</v>
      </c>
      <c r="S111" s="98">
        <v>1.1041610588351378E-2</v>
      </c>
      <c r="T111" s="98">
        <v>1.0562055957961973E-2</v>
      </c>
      <c r="U111" s="98">
        <v>8.9043812234976191E-3</v>
      </c>
      <c r="V111" s="98">
        <v>1.0247480377330908E-2</v>
      </c>
      <c r="W111" s="98">
        <v>4.6538759381679652E-3</v>
      </c>
      <c r="X111" s="98">
        <v>4.4341762446798248E-3</v>
      </c>
      <c r="Y111" s="98">
        <v>3.8432438136464186E-3</v>
      </c>
      <c r="DA111" s="63" t="s">
        <v>1641</v>
      </c>
    </row>
    <row r="112" spans="1:105" ht="12" customHeight="1" x14ac:dyDescent="0.25">
      <c r="A112" s="108" t="s">
        <v>52</v>
      </c>
      <c r="B112" s="98">
        <v>4.3513168725053371E-3</v>
      </c>
      <c r="C112" s="98">
        <v>2.9392169396004761E-3</v>
      </c>
      <c r="D112" s="98">
        <v>2.4824195809271879E-3</v>
      </c>
      <c r="E112" s="98">
        <v>2.3807374434131898E-3</v>
      </c>
      <c r="F112" s="98">
        <v>2.0502582118557882E-3</v>
      </c>
      <c r="G112" s="98">
        <v>2.3654149858065008E-3</v>
      </c>
      <c r="H112" s="98">
        <v>2.3865434478984519E-3</v>
      </c>
      <c r="I112" s="98">
        <v>6.4529515447436783E-3</v>
      </c>
      <c r="J112" s="98">
        <v>8.463540832437692E-3</v>
      </c>
      <c r="K112" s="98">
        <v>9.2175158487859451E-3</v>
      </c>
      <c r="L112" s="98">
        <v>9.2197212787317791E-3</v>
      </c>
      <c r="M112" s="98">
        <v>8.5203144363091322E-3</v>
      </c>
      <c r="N112" s="98">
        <v>7.3027869536753578E-3</v>
      </c>
      <c r="O112" s="98">
        <v>6.2531638746066605E-3</v>
      </c>
      <c r="P112" s="98">
        <v>5.7542661268964561E-3</v>
      </c>
      <c r="Q112" s="98">
        <v>4.9107002460941386E-3</v>
      </c>
      <c r="R112" s="98">
        <v>4.4600754486430394E-3</v>
      </c>
      <c r="S112" s="98">
        <v>4.1093147279627536E-3</v>
      </c>
      <c r="T112" s="98">
        <v>3.4884888962712587E-3</v>
      </c>
      <c r="U112" s="98">
        <v>2.8870972168028985E-3</v>
      </c>
      <c r="V112" s="98">
        <v>3.4481915030551355E-3</v>
      </c>
      <c r="W112" s="98">
        <v>1.3873862894760085E-3</v>
      </c>
      <c r="X112" s="98">
        <v>1.2973034186797849E-3</v>
      </c>
      <c r="Y112" s="98">
        <v>1.1182166380851908E-3</v>
      </c>
      <c r="DA112" s="63" t="s">
        <v>1642</v>
      </c>
    </row>
    <row r="113" spans="1:105" ht="12" customHeight="1" x14ac:dyDescent="0.25">
      <c r="A113" s="121" t="s">
        <v>54</v>
      </c>
      <c r="B113" s="122">
        <v>0.83591556596055505</v>
      </c>
      <c r="C113" s="122">
        <v>0.91485527379293452</v>
      </c>
      <c r="D113" s="122">
        <v>0.59847128510648673</v>
      </c>
      <c r="E113" s="122">
        <v>0.54734175437932175</v>
      </c>
      <c r="F113" s="122">
        <v>0.57994362364640673</v>
      </c>
      <c r="G113" s="122">
        <v>0.56153575819273838</v>
      </c>
      <c r="H113" s="122">
        <v>0.46586941972963569</v>
      </c>
      <c r="I113" s="122">
        <v>0.47999204250917377</v>
      </c>
      <c r="J113" s="122">
        <v>0.99335115678605135</v>
      </c>
      <c r="K113" s="122">
        <v>1.3692720561407947</v>
      </c>
      <c r="L113" s="122">
        <v>1.2820792107353991</v>
      </c>
      <c r="M113" s="122">
        <v>0.78985126433800379</v>
      </c>
      <c r="N113" s="122">
        <v>0.70982895797215484</v>
      </c>
      <c r="O113" s="122">
        <v>0.75870865252986297</v>
      </c>
      <c r="P113" s="122">
        <v>0.8338487544101989</v>
      </c>
      <c r="Q113" s="122">
        <v>0.92840899838971302</v>
      </c>
      <c r="R113" s="122">
        <v>0.96660323610233978</v>
      </c>
      <c r="S113" s="122">
        <v>0.77774936251261129</v>
      </c>
      <c r="T113" s="122">
        <v>0.70565888324953341</v>
      </c>
      <c r="U113" s="122">
        <v>0.682627449751816</v>
      </c>
      <c r="V113" s="122">
        <v>0.29880305021118353</v>
      </c>
      <c r="W113" s="122">
        <v>0.43240892501731115</v>
      </c>
      <c r="X113" s="122">
        <v>0.40138477037614384</v>
      </c>
      <c r="Y113" s="122">
        <v>0.40327930024706354</v>
      </c>
      <c r="DA113" s="130" t="s">
        <v>1643</v>
      </c>
    </row>
    <row r="114" spans="1:105" ht="12" customHeight="1" x14ac:dyDescent="0.25">
      <c r="A114" s="97" t="s">
        <v>175</v>
      </c>
      <c r="B114" s="98">
        <v>0.81157170937518475</v>
      </c>
      <c r="C114" s="98">
        <v>0.89200024496077912</v>
      </c>
      <c r="D114" s="98">
        <v>0.57997774484703091</v>
      </c>
      <c r="E114" s="98">
        <v>0.53074177868963468</v>
      </c>
      <c r="F114" s="98">
        <v>0.56451620507259148</v>
      </c>
      <c r="G114" s="98">
        <v>0.54672672956661283</v>
      </c>
      <c r="H114" s="98">
        <v>0.45052875705246159</v>
      </c>
      <c r="I114" s="98">
        <v>0.46161936881479221</v>
      </c>
      <c r="J114" s="98">
        <v>0.96935890410572068</v>
      </c>
      <c r="K114" s="98">
        <v>1.3389261072443266</v>
      </c>
      <c r="L114" s="98">
        <v>1.2511775042401896</v>
      </c>
      <c r="M114" s="98">
        <v>0.76516312144217158</v>
      </c>
      <c r="N114" s="98">
        <v>0.68892469325806072</v>
      </c>
      <c r="O114" s="98">
        <v>0.73771012402183977</v>
      </c>
      <c r="P114" s="98">
        <v>0.81247191841014155</v>
      </c>
      <c r="Q114" s="98">
        <v>0.9052659513816711</v>
      </c>
      <c r="R114" s="98">
        <v>0.94460822517194021</v>
      </c>
      <c r="S114" s="98">
        <v>0.75715928071103755</v>
      </c>
      <c r="T114" s="98">
        <v>0.68765150821342136</v>
      </c>
      <c r="U114" s="98">
        <v>0.66782310153131219</v>
      </c>
      <c r="V114" s="98">
        <v>0.28774111114676859</v>
      </c>
      <c r="W114" s="98">
        <v>0.42211689527007484</v>
      </c>
      <c r="X114" s="98">
        <v>0.3917358757831626</v>
      </c>
      <c r="Y114" s="98">
        <v>0.39381928621103524</v>
      </c>
      <c r="DA114" s="63" t="s">
        <v>1644</v>
      </c>
    </row>
    <row r="115" spans="1:105" ht="12" customHeight="1" x14ac:dyDescent="0.25">
      <c r="A115" s="109" t="s">
        <v>120</v>
      </c>
      <c r="B115" s="33">
        <v>2.4343856585370305E-2</v>
      </c>
      <c r="C115" s="33">
        <v>2.2855028832155431E-2</v>
      </c>
      <c r="D115" s="33">
        <v>1.849354025945581E-2</v>
      </c>
      <c r="E115" s="33">
        <v>1.6599975689687033E-2</v>
      </c>
      <c r="F115" s="33">
        <v>1.5427418573815277E-2</v>
      </c>
      <c r="G115" s="33">
        <v>1.4809028626125528E-2</v>
      </c>
      <c r="H115" s="33">
        <v>1.5340662677174087E-2</v>
      </c>
      <c r="I115" s="33">
        <v>1.8372673694381541E-2</v>
      </c>
      <c r="J115" s="33">
        <v>2.3992252680330721E-2</v>
      </c>
      <c r="K115" s="33">
        <v>3.034594889646821E-2</v>
      </c>
      <c r="L115" s="33">
        <v>3.0901706495209576E-2</v>
      </c>
      <c r="M115" s="33">
        <v>2.4688142895832241E-2</v>
      </c>
      <c r="N115" s="33">
        <v>2.0904264714094074E-2</v>
      </c>
      <c r="O115" s="33">
        <v>2.0998528508023175E-2</v>
      </c>
      <c r="P115" s="33">
        <v>2.137683600005736E-2</v>
      </c>
      <c r="Q115" s="33">
        <v>2.314304700804188E-2</v>
      </c>
      <c r="R115" s="33">
        <v>2.1995010930399617E-2</v>
      </c>
      <c r="S115" s="33">
        <v>2.0590081801573776E-2</v>
      </c>
      <c r="T115" s="33">
        <v>1.8007375036112012E-2</v>
      </c>
      <c r="U115" s="33">
        <v>1.480434822050381E-2</v>
      </c>
      <c r="V115" s="33">
        <v>1.1061939064414916E-2</v>
      </c>
      <c r="W115" s="33">
        <v>1.0292029747236309E-2</v>
      </c>
      <c r="X115" s="33">
        <v>9.6488945929812508E-3</v>
      </c>
      <c r="Y115" s="33">
        <v>9.4600140360282872E-3</v>
      </c>
      <c r="DA115" s="60" t="s">
        <v>1645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50.500745243201017</v>
      </c>
      <c r="C117" s="117">
        <f t="shared" si="19"/>
        <v>58.817190180601308</v>
      </c>
      <c r="D117" s="117">
        <f t="shared" si="19"/>
        <v>37.518747848787733</v>
      </c>
      <c r="E117" s="117">
        <f t="shared" si="19"/>
        <v>33.961995826402401</v>
      </c>
      <c r="F117" s="117">
        <f t="shared" si="19"/>
        <v>34.170998556471432</v>
      </c>
      <c r="G117" s="117">
        <f t="shared" si="19"/>
        <v>34.847921926697005</v>
      </c>
      <c r="H117" s="117">
        <f t="shared" si="19"/>
        <v>27.789357329970748</v>
      </c>
      <c r="I117" s="117">
        <f t="shared" si="19"/>
        <v>27.909924584703081</v>
      </c>
      <c r="J117" s="117">
        <f t="shared" si="19"/>
        <v>59.15151771441689</v>
      </c>
      <c r="K117" s="117">
        <f t="shared" si="19"/>
        <v>76.841951360053599</v>
      </c>
      <c r="L117" s="117">
        <f t="shared" si="19"/>
        <v>81.930460981780982</v>
      </c>
      <c r="M117" s="117">
        <f t="shared" si="19"/>
        <v>45.819281795612177</v>
      </c>
      <c r="N117" s="117">
        <f t="shared" si="19"/>
        <v>42.436504502638677</v>
      </c>
      <c r="O117" s="117">
        <f t="shared" si="19"/>
        <v>39.314624570543018</v>
      </c>
      <c r="P117" s="117">
        <f t="shared" si="19"/>
        <v>40.334821741619152</v>
      </c>
      <c r="Q117" s="117">
        <f t="shared" si="19"/>
        <v>41.797766601573123</v>
      </c>
      <c r="R117" s="117">
        <f t="shared" ref="R117:V117" si="20">R118+R121+R123+R132</f>
        <v>46.014847998694862</v>
      </c>
      <c r="S117" s="117">
        <f t="shared" si="20"/>
        <v>34.090171586596433</v>
      </c>
      <c r="T117" s="117">
        <f t="shared" si="20"/>
        <v>28.409695990355431</v>
      </c>
      <c r="U117" s="117">
        <f t="shared" si="20"/>
        <v>26.604303465088147</v>
      </c>
      <c r="V117" s="117">
        <f t="shared" si="20"/>
        <v>11.174387265004276</v>
      </c>
      <c r="W117" s="117">
        <f t="shared" ref="W117:Y117" si="21">W118+W121+W123+W132</f>
        <v>17.465142977904424</v>
      </c>
      <c r="X117" s="117">
        <f t="shared" si="21"/>
        <v>15.17695040039075</v>
      </c>
      <c r="Y117" s="117">
        <f t="shared" si="21"/>
        <v>15.070241930518272</v>
      </c>
      <c r="DA117" s="129" t="s">
        <v>1796</v>
      </c>
    </row>
    <row r="118" spans="1:105" ht="12" customHeight="1" x14ac:dyDescent="0.25">
      <c r="A118" s="121" t="s">
        <v>57</v>
      </c>
      <c r="B118" s="122">
        <f t="shared" ref="B118:Q118" si="22">SUM(B119:B120)</f>
        <v>46.654465535234444</v>
      </c>
      <c r="C118" s="122">
        <f t="shared" si="22"/>
        <v>54.717593463903704</v>
      </c>
      <c r="D118" s="122">
        <f t="shared" si="22"/>
        <v>34.881249401147912</v>
      </c>
      <c r="E118" s="122">
        <f t="shared" si="22"/>
        <v>31.618254866515276</v>
      </c>
      <c r="F118" s="122">
        <f t="shared" si="22"/>
        <v>31.751984945172506</v>
      </c>
      <c r="G118" s="122">
        <f t="shared" si="22"/>
        <v>32.510970017531925</v>
      </c>
      <c r="H118" s="122">
        <f t="shared" si="22"/>
        <v>25.875014478102212</v>
      </c>
      <c r="I118" s="122">
        <f t="shared" si="22"/>
        <v>25.920029321923554</v>
      </c>
      <c r="J118" s="122">
        <f t="shared" si="22"/>
        <v>55.096868208317609</v>
      </c>
      <c r="K118" s="122">
        <f t="shared" si="22"/>
        <v>71.44786046465633</v>
      </c>
      <c r="L118" s="122">
        <f t="shared" si="22"/>
        <v>77.242821109637148</v>
      </c>
      <c r="M118" s="122">
        <f t="shared" si="22"/>
        <v>42.83251415315322</v>
      </c>
      <c r="N118" s="122">
        <f t="shared" si="22"/>
        <v>39.780800887390043</v>
      </c>
      <c r="O118" s="122">
        <f t="shared" si="22"/>
        <v>36.523284505781668</v>
      </c>
      <c r="P118" s="122">
        <f t="shared" si="22"/>
        <v>37.244218405568475</v>
      </c>
      <c r="Q118" s="122">
        <f t="shared" si="22"/>
        <v>38.345757813684806</v>
      </c>
      <c r="R118" s="122">
        <f t="shared" ref="R118:V118" si="23">SUM(R119:R120)</f>
        <v>42.193005074691136</v>
      </c>
      <c r="S118" s="122">
        <f t="shared" si="23"/>
        <v>31.345665808270944</v>
      </c>
      <c r="T118" s="122">
        <f t="shared" si="23"/>
        <v>25.916144683273401</v>
      </c>
      <c r="U118" s="122">
        <f t="shared" si="23"/>
        <v>24.195871349786977</v>
      </c>
      <c r="V118" s="122">
        <f t="shared" si="23"/>
        <v>10.121937891574404</v>
      </c>
      <c r="W118" s="122">
        <f t="shared" ref="W118:Y118" si="24">SUM(W119:W120)</f>
        <v>15.902517472554914</v>
      </c>
      <c r="X118" s="122">
        <f t="shared" si="24"/>
        <v>13.716404618345189</v>
      </c>
      <c r="Y118" s="122">
        <f t="shared" si="24"/>
        <v>13.557694759430326</v>
      </c>
      <c r="DA118" s="130" t="s">
        <v>1797</v>
      </c>
    </row>
    <row r="119" spans="1:105" ht="12" customHeight="1" x14ac:dyDescent="0.25">
      <c r="A119" s="97" t="s">
        <v>212</v>
      </c>
      <c r="B119" s="98">
        <v>45.553056127774639</v>
      </c>
      <c r="C119" s="98">
        <v>53.458794006237049</v>
      </c>
      <c r="D119" s="98">
        <v>34.100093046489498</v>
      </c>
      <c r="E119" s="98">
        <v>30.926423360741385</v>
      </c>
      <c r="F119" s="98">
        <v>31.078620934702485</v>
      </c>
      <c r="G119" s="98">
        <v>31.827446449454193</v>
      </c>
      <c r="H119" s="98">
        <v>25.34603407988212</v>
      </c>
      <c r="I119" s="98">
        <v>25.401581894138261</v>
      </c>
      <c r="J119" s="98">
        <v>54.011406420282341</v>
      </c>
      <c r="K119" s="98">
        <v>70.06740914050998</v>
      </c>
      <c r="L119" s="98">
        <v>75.759487911253046</v>
      </c>
      <c r="M119" s="98">
        <v>42.021070977804094</v>
      </c>
      <c r="N119" s="98">
        <v>39.031668304041112</v>
      </c>
      <c r="O119" s="98">
        <v>35.850584530095269</v>
      </c>
      <c r="P119" s="98">
        <v>36.568835924156396</v>
      </c>
      <c r="Q119" s="98">
        <v>37.656774819958002</v>
      </c>
      <c r="R119" s="98">
        <v>41.440635735300056</v>
      </c>
      <c r="S119" s="98">
        <v>30.793915362619348</v>
      </c>
      <c r="T119" s="98">
        <v>25.461948108162602</v>
      </c>
      <c r="U119" s="98">
        <v>23.771212822060743</v>
      </c>
      <c r="V119" s="98">
        <v>9.94447823364054</v>
      </c>
      <c r="W119" s="98">
        <v>15.623533940832846</v>
      </c>
      <c r="X119" s="98">
        <v>13.475223502778684</v>
      </c>
      <c r="Y119" s="98">
        <v>13.319219972264587</v>
      </c>
      <c r="DA119" s="63" t="s">
        <v>1798</v>
      </c>
    </row>
    <row r="120" spans="1:105" ht="12" customHeight="1" x14ac:dyDescent="0.25">
      <c r="A120" s="97" t="s">
        <v>53</v>
      </c>
      <c r="B120" s="98">
        <v>1.1014094074598022</v>
      </c>
      <c r="C120" s="98">
        <v>1.2587994576666564</v>
      </c>
      <c r="D120" s="98">
        <v>0.78115635465841593</v>
      </c>
      <c r="E120" s="98">
        <v>0.69183150577389085</v>
      </c>
      <c r="F120" s="98">
        <v>0.67336401047001915</v>
      </c>
      <c r="G120" s="98">
        <v>0.68352356807773407</v>
      </c>
      <c r="H120" s="98">
        <v>0.52898039822009291</v>
      </c>
      <c r="I120" s="98">
        <v>0.51844742778529329</v>
      </c>
      <c r="J120" s="98">
        <v>1.085461788035269</v>
      </c>
      <c r="K120" s="98">
        <v>1.3804513241463534</v>
      </c>
      <c r="L120" s="98">
        <v>1.4833331983840994</v>
      </c>
      <c r="M120" s="98">
        <v>0.81144317534912791</v>
      </c>
      <c r="N120" s="98">
        <v>0.74913258334893307</v>
      </c>
      <c r="O120" s="98">
        <v>0.67269997568639606</v>
      </c>
      <c r="P120" s="98">
        <v>0.67538248141207913</v>
      </c>
      <c r="Q120" s="98">
        <v>0.68898299372680083</v>
      </c>
      <c r="R120" s="98">
        <v>0.75236933939108319</v>
      </c>
      <c r="S120" s="98">
        <v>0.55175044565159559</v>
      </c>
      <c r="T120" s="98">
        <v>0.4541965751108003</v>
      </c>
      <c r="U120" s="98">
        <v>0.42465852772623236</v>
      </c>
      <c r="V120" s="98">
        <v>0.17745965793386387</v>
      </c>
      <c r="W120" s="98">
        <v>0.27898353172206664</v>
      </c>
      <c r="X120" s="98">
        <v>0.24118111556650423</v>
      </c>
      <c r="Y120" s="98">
        <v>0.23847478716573828</v>
      </c>
      <c r="DA120" s="63" t="s">
        <v>1799</v>
      </c>
    </row>
    <row r="121" spans="1:105" ht="12" customHeight="1" x14ac:dyDescent="0.25">
      <c r="A121" s="121" t="s">
        <v>92</v>
      </c>
      <c r="B121" s="122">
        <f t="shared" ref="B121:Y121" si="25">B122</f>
        <v>2.9533320227197969E-3</v>
      </c>
      <c r="C121" s="122">
        <f t="shared" si="25"/>
        <v>3.1153827067892876E-3</v>
      </c>
      <c r="D121" s="122">
        <f t="shared" si="25"/>
        <v>3.1095541162115708E-3</v>
      </c>
      <c r="E121" s="122">
        <f t="shared" si="25"/>
        <v>2.7044363793321665E-3</v>
      </c>
      <c r="F121" s="122">
        <f t="shared" si="25"/>
        <v>2.2465997585894527E-3</v>
      </c>
      <c r="G121" s="122">
        <f t="shared" si="25"/>
        <v>1.7337638616345837E-3</v>
      </c>
      <c r="H121" s="122">
        <f t="shared" si="25"/>
        <v>1.2443271171835761E-3</v>
      </c>
      <c r="I121" s="122">
        <f t="shared" si="25"/>
        <v>1.7075591449902034E-3</v>
      </c>
      <c r="J121" s="122">
        <f t="shared" si="25"/>
        <v>2.7969987170249119E-3</v>
      </c>
      <c r="K121" s="122">
        <f t="shared" si="25"/>
        <v>5.9847083685640144E-3</v>
      </c>
      <c r="L121" s="122">
        <f t="shared" si="25"/>
        <v>9.7966443690889627E-3</v>
      </c>
      <c r="M121" s="122">
        <f t="shared" si="25"/>
        <v>1.0627903040232039E-2</v>
      </c>
      <c r="N121" s="122">
        <f t="shared" si="25"/>
        <v>1.082117586618663E-2</v>
      </c>
      <c r="O121" s="122">
        <f t="shared" si="25"/>
        <v>1.0431256972066403E-2</v>
      </c>
      <c r="P121" s="122">
        <f t="shared" si="25"/>
        <v>1.0352822087916885E-2</v>
      </c>
      <c r="Q121" s="122">
        <f t="shared" si="25"/>
        <v>8.5203194228324394E-3</v>
      </c>
      <c r="R121" s="122">
        <f t="shared" si="25"/>
        <v>6.5504003081408059E-3</v>
      </c>
      <c r="S121" s="122">
        <f t="shared" si="25"/>
        <v>4.054768462952418E-3</v>
      </c>
      <c r="T121" s="122">
        <f t="shared" si="25"/>
        <v>2.3841558870551375E-3</v>
      </c>
      <c r="U121" s="122">
        <f t="shared" si="25"/>
        <v>1.4185835464807146E-3</v>
      </c>
      <c r="V121" s="122">
        <f t="shared" si="25"/>
        <v>1.0889353505784734E-3</v>
      </c>
      <c r="W121" s="122">
        <f t="shared" si="25"/>
        <v>8.3532200189168841E-4</v>
      </c>
      <c r="X121" s="122">
        <f t="shared" si="25"/>
        <v>5.5064281195422342E-4</v>
      </c>
      <c r="Y121" s="122">
        <f t="shared" si="25"/>
        <v>8.300610359357136E-4</v>
      </c>
      <c r="DA121" s="130" t="s">
        <v>1800</v>
      </c>
    </row>
    <row r="122" spans="1:105" ht="12" customHeight="1" x14ac:dyDescent="0.25">
      <c r="A122" s="97" t="s">
        <v>53</v>
      </c>
      <c r="B122" s="98">
        <v>2.9533320227197969E-3</v>
      </c>
      <c r="C122" s="98">
        <v>3.1153827067892876E-3</v>
      </c>
      <c r="D122" s="98">
        <v>3.1095541162115708E-3</v>
      </c>
      <c r="E122" s="98">
        <v>2.7044363793321665E-3</v>
      </c>
      <c r="F122" s="98">
        <v>2.2465997585894527E-3</v>
      </c>
      <c r="G122" s="98">
        <v>1.7337638616345837E-3</v>
      </c>
      <c r="H122" s="98">
        <v>1.2443271171835761E-3</v>
      </c>
      <c r="I122" s="98">
        <v>1.7075591449902034E-3</v>
      </c>
      <c r="J122" s="98">
        <v>2.7969987170249119E-3</v>
      </c>
      <c r="K122" s="98">
        <v>5.9847083685640144E-3</v>
      </c>
      <c r="L122" s="98">
        <v>9.7966443690889627E-3</v>
      </c>
      <c r="M122" s="98">
        <v>1.0627903040232039E-2</v>
      </c>
      <c r="N122" s="98">
        <v>1.082117586618663E-2</v>
      </c>
      <c r="O122" s="98">
        <v>1.0431256972066403E-2</v>
      </c>
      <c r="P122" s="98">
        <v>1.0352822087916885E-2</v>
      </c>
      <c r="Q122" s="98">
        <v>8.5203194228324394E-3</v>
      </c>
      <c r="R122" s="98">
        <v>6.5504003081408059E-3</v>
      </c>
      <c r="S122" s="98">
        <v>4.054768462952418E-3</v>
      </c>
      <c r="T122" s="98">
        <v>2.3841558870551375E-3</v>
      </c>
      <c r="U122" s="98">
        <v>1.4185835464807146E-3</v>
      </c>
      <c r="V122" s="98">
        <v>1.0889353505784734E-3</v>
      </c>
      <c r="W122" s="98">
        <v>8.3532200189168841E-4</v>
      </c>
      <c r="X122" s="98">
        <v>5.5064281195422342E-4</v>
      </c>
      <c r="Y122" s="98">
        <v>8.300610359357136E-4</v>
      </c>
      <c r="DA122" s="63" t="s">
        <v>1801</v>
      </c>
    </row>
    <row r="123" spans="1:105" ht="12" customHeight="1" x14ac:dyDescent="0.25">
      <c r="A123" s="121" t="s">
        <v>55</v>
      </c>
      <c r="B123" s="122">
        <v>3.3185384747388156</v>
      </c>
      <c r="C123" s="122">
        <v>3.5220338124616024</v>
      </c>
      <c r="D123" s="122">
        <v>2.257775439281628</v>
      </c>
      <c r="E123" s="122">
        <v>1.9963798292782888</v>
      </c>
      <c r="F123" s="122">
        <v>2.0512748943161307</v>
      </c>
      <c r="G123" s="122">
        <v>1.9804671969734082</v>
      </c>
      <c r="H123" s="122">
        <v>1.6174077716963597</v>
      </c>
      <c r="I123" s="122">
        <v>1.6827330208599005</v>
      </c>
      <c r="J123" s="122">
        <v>3.4217590828682654</v>
      </c>
      <c r="K123" s="122">
        <v>4.5198621790036508</v>
      </c>
      <c r="L123" s="122">
        <v>3.8644433580116533</v>
      </c>
      <c r="M123" s="122">
        <v>2.4740419264814348</v>
      </c>
      <c r="N123" s="122">
        <v>2.1938230262217031</v>
      </c>
      <c r="O123" s="122">
        <v>2.2989708300090825</v>
      </c>
      <c r="P123" s="122">
        <v>2.550737560193213</v>
      </c>
      <c r="Q123" s="122">
        <v>2.853725589835618</v>
      </c>
      <c r="R123" s="122">
        <v>3.201053019850014</v>
      </c>
      <c r="S123" s="122">
        <v>2.2453149922336282</v>
      </c>
      <c r="T123" s="122">
        <v>2.041894937162962</v>
      </c>
      <c r="U123" s="122">
        <v>1.9727322486562064</v>
      </c>
      <c r="V123" s="122">
        <v>0.8601548688788534</v>
      </c>
      <c r="W123" s="122">
        <v>1.2862464698545972</v>
      </c>
      <c r="X123" s="122">
        <v>1.2036114372826361</v>
      </c>
      <c r="Y123" s="122">
        <v>1.2532481245082703</v>
      </c>
      <c r="DA123" s="130" t="s">
        <v>1802</v>
      </c>
    </row>
    <row r="124" spans="1:105" ht="12" customHeight="1" x14ac:dyDescent="0.25">
      <c r="A124" s="97" t="s">
        <v>134</v>
      </c>
      <c r="B124" s="98">
        <v>3.198409212101633</v>
      </c>
      <c r="C124" s="98">
        <v>3.413310015249333</v>
      </c>
      <c r="D124" s="98">
        <v>2.1708196267465589</v>
      </c>
      <c r="E124" s="98">
        <v>1.9202140001391488</v>
      </c>
      <c r="F124" s="98">
        <v>1.9821878512643056</v>
      </c>
      <c r="G124" s="98">
        <v>1.9141716410280016</v>
      </c>
      <c r="H124" s="98">
        <v>1.5497301753167501</v>
      </c>
      <c r="I124" s="98">
        <v>1.6019614753244453</v>
      </c>
      <c r="J124" s="98">
        <v>3.3147983243745731</v>
      </c>
      <c r="K124" s="98">
        <v>4.3889454122985914</v>
      </c>
      <c r="L124" s="98">
        <v>3.7410408107670019</v>
      </c>
      <c r="M124" s="98">
        <v>2.3735100955217012</v>
      </c>
      <c r="N124" s="98">
        <v>2.1104770368025916</v>
      </c>
      <c r="O124" s="98">
        <v>2.215529263479564</v>
      </c>
      <c r="P124" s="98">
        <v>2.4647362505095316</v>
      </c>
      <c r="Q124" s="98">
        <v>2.7602833151411907</v>
      </c>
      <c r="R124" s="98">
        <v>3.1026747502625822</v>
      </c>
      <c r="S124" s="98">
        <v>2.1655480731236052</v>
      </c>
      <c r="T124" s="98">
        <v>1.9700897603461116</v>
      </c>
      <c r="U124" s="98">
        <v>1.9132301497111428</v>
      </c>
      <c r="V124" s="98">
        <v>0.78511528154497301</v>
      </c>
      <c r="W124" s="98">
        <v>1.241853298294501</v>
      </c>
      <c r="X124" s="98">
        <v>1.1614456831219497</v>
      </c>
      <c r="Y124" s="98">
        <v>1.2112752200336738</v>
      </c>
      <c r="DA124" s="63" t="s">
        <v>1803</v>
      </c>
    </row>
    <row r="125" spans="1:105" ht="12" customHeight="1" x14ac:dyDescent="0.25">
      <c r="A125" s="97" t="s">
        <v>133</v>
      </c>
      <c r="B125" s="98">
        <v>2.9814141151956537E-3</v>
      </c>
      <c r="C125" s="98">
        <v>3.7261596961863613E-3</v>
      </c>
      <c r="D125" s="98">
        <v>2.4114442805793826E-3</v>
      </c>
      <c r="E125" s="98">
        <v>2.1654975210079648E-3</v>
      </c>
      <c r="F125" s="98">
        <v>2.2976347546060272E-3</v>
      </c>
      <c r="G125" s="98">
        <v>2.2590313633901469E-3</v>
      </c>
      <c r="H125" s="98">
        <v>1.7506193966522008E-3</v>
      </c>
      <c r="I125" s="98">
        <v>1.6866773072680738E-3</v>
      </c>
      <c r="J125" s="98">
        <v>6.0938242292008582E-3</v>
      </c>
      <c r="K125" s="98">
        <v>8.5158670896017183E-3</v>
      </c>
      <c r="L125" s="98">
        <v>7.1373560367907598E-3</v>
      </c>
      <c r="M125" s="98">
        <v>4.472296873352679E-3</v>
      </c>
      <c r="N125" s="98">
        <v>4.0159296030525503E-3</v>
      </c>
      <c r="O125" s="98">
        <v>4.2176216413343705E-3</v>
      </c>
      <c r="P125" s="98">
        <v>4.554687641927721E-3</v>
      </c>
      <c r="Q125" s="98">
        <v>4.8843825794736258E-3</v>
      </c>
      <c r="R125" s="98">
        <v>5.3822686131690519E-3</v>
      </c>
      <c r="S125" s="98">
        <v>3.6632506588368642E-3</v>
      </c>
      <c r="T125" s="98">
        <v>3.3720673621409425E-3</v>
      </c>
      <c r="U125" s="98">
        <v>3.236610281285272E-3</v>
      </c>
      <c r="V125" s="98">
        <v>1.2868861740492326E-3</v>
      </c>
      <c r="W125" s="98">
        <v>2.1286494775469818E-3</v>
      </c>
      <c r="X125" s="98">
        <v>2.0322819678963875E-3</v>
      </c>
      <c r="Y125" s="98">
        <v>1.3634052987938087E-3</v>
      </c>
      <c r="DA125" s="63" t="s">
        <v>1804</v>
      </c>
    </row>
    <row r="126" spans="1:105" ht="12" customHeight="1" x14ac:dyDescent="0.25">
      <c r="A126" s="100" t="s">
        <v>212</v>
      </c>
      <c r="B126" s="101">
        <v>1.7906567151854066E-3</v>
      </c>
      <c r="C126" s="101">
        <v>2.6030876759142309E-3</v>
      </c>
      <c r="D126" s="101">
        <v>1.650017622992578E-3</v>
      </c>
      <c r="E126" s="101">
        <v>1.4195236379821354E-3</v>
      </c>
      <c r="F126" s="101">
        <v>1.5151819074504527E-3</v>
      </c>
      <c r="G126" s="101">
        <v>1.3587798431281811E-3</v>
      </c>
      <c r="H126" s="101">
        <v>1.0912678024158271E-3</v>
      </c>
      <c r="I126" s="101">
        <v>1.0373993070328107E-3</v>
      </c>
      <c r="J126" s="101">
        <v>3.7198965784356443E-3</v>
      </c>
      <c r="K126" s="101">
        <v>5.2422928065415696E-3</v>
      </c>
      <c r="L126" s="101">
        <v>4.2816432869631467E-3</v>
      </c>
      <c r="M126" s="101">
        <v>2.6382633366327413E-3</v>
      </c>
      <c r="N126" s="101">
        <v>2.3527417827196575E-3</v>
      </c>
      <c r="O126" s="101">
        <v>2.6019772794647162E-3</v>
      </c>
      <c r="P126" s="101">
        <v>2.8195881860948093E-3</v>
      </c>
      <c r="Q126" s="101">
        <v>3.1563267690977695E-3</v>
      </c>
      <c r="R126" s="101">
        <v>3.6472454639837944E-3</v>
      </c>
      <c r="S126" s="101">
        <v>2.4169533492756582E-3</v>
      </c>
      <c r="T126" s="101">
        <v>2.3162598860464439E-3</v>
      </c>
      <c r="U126" s="101">
        <v>2.2381670130313621E-3</v>
      </c>
      <c r="V126" s="101">
        <v>8.854326956480496E-4</v>
      </c>
      <c r="W126" s="101">
        <v>1.5356772882870794E-3</v>
      </c>
      <c r="X126" s="101">
        <v>1.4733046976318277E-3</v>
      </c>
      <c r="Y126" s="101">
        <v>9.9690592222183468E-4</v>
      </c>
      <c r="DA126" s="131" t="s">
        <v>1805</v>
      </c>
    </row>
    <row r="127" spans="1:105" ht="12" customHeight="1" x14ac:dyDescent="0.25">
      <c r="A127" s="103" t="s">
        <v>52</v>
      </c>
      <c r="B127" s="104">
        <v>1.1907574000102471E-3</v>
      </c>
      <c r="C127" s="104">
        <v>1.1230720202721305E-3</v>
      </c>
      <c r="D127" s="104">
        <v>7.6142665758680472E-4</v>
      </c>
      <c r="E127" s="104">
        <v>7.4597388302582925E-4</v>
      </c>
      <c r="F127" s="104">
        <v>7.8245284715557442E-4</v>
      </c>
      <c r="G127" s="104">
        <v>9.0025152026196569E-4</v>
      </c>
      <c r="H127" s="104">
        <v>6.5935159423637362E-4</v>
      </c>
      <c r="I127" s="104">
        <v>6.4927800023526308E-4</v>
      </c>
      <c r="J127" s="104">
        <v>2.3739276507652139E-3</v>
      </c>
      <c r="K127" s="104">
        <v>3.2735742830601496E-3</v>
      </c>
      <c r="L127" s="104">
        <v>2.855712749827613E-3</v>
      </c>
      <c r="M127" s="104">
        <v>1.8340335367199377E-3</v>
      </c>
      <c r="N127" s="104">
        <v>1.6631878203328923E-3</v>
      </c>
      <c r="O127" s="104">
        <v>1.6156443618696545E-3</v>
      </c>
      <c r="P127" s="104">
        <v>1.7350994558329117E-3</v>
      </c>
      <c r="Q127" s="104">
        <v>1.7280558103758561E-3</v>
      </c>
      <c r="R127" s="104">
        <v>1.7350231491852573E-3</v>
      </c>
      <c r="S127" s="104">
        <v>1.246297309561206E-3</v>
      </c>
      <c r="T127" s="104">
        <v>1.0558074760944986E-3</v>
      </c>
      <c r="U127" s="104">
        <v>9.9844326825390987E-4</v>
      </c>
      <c r="V127" s="104">
        <v>4.01453478401183E-4</v>
      </c>
      <c r="W127" s="104">
        <v>5.9297218925990233E-4</v>
      </c>
      <c r="X127" s="104">
        <v>5.5897727026455997E-4</v>
      </c>
      <c r="Y127" s="104">
        <v>3.6649937657197402E-4</v>
      </c>
      <c r="DA127" s="132" t="s">
        <v>1806</v>
      </c>
    </row>
    <row r="128" spans="1:105" ht="12" customHeight="1" x14ac:dyDescent="0.25">
      <c r="A128" s="106" t="s">
        <v>122</v>
      </c>
      <c r="B128" s="101">
        <v>0.10625194811064091</v>
      </c>
      <c r="C128" s="101">
        <v>9.5248309533664269E-2</v>
      </c>
      <c r="D128" s="101">
        <v>7.6684084936238989E-2</v>
      </c>
      <c r="E128" s="101">
        <v>6.709100136615849E-2</v>
      </c>
      <c r="F128" s="101">
        <v>6.0771271370938233E-2</v>
      </c>
      <c r="G128" s="101">
        <v>5.8103383182279505E-2</v>
      </c>
      <c r="H128" s="101">
        <v>5.9591916994060246E-2</v>
      </c>
      <c r="I128" s="101">
        <v>6.2305040517665687E-2</v>
      </c>
      <c r="J128" s="101">
        <v>7.9158654710188223E-2</v>
      </c>
      <c r="K128" s="101">
        <v>9.8454641185169917E-2</v>
      </c>
      <c r="L128" s="101">
        <v>9.3246356324607926E-2</v>
      </c>
      <c r="M128" s="101">
        <v>7.530297594739449E-2</v>
      </c>
      <c r="N128" s="101">
        <v>6.1710955266645717E-2</v>
      </c>
      <c r="O128" s="101">
        <v>6.291267295645743E-2</v>
      </c>
      <c r="P128" s="101">
        <v>6.6349570741194977E-2</v>
      </c>
      <c r="Q128" s="101">
        <v>7.4684942924130263E-2</v>
      </c>
      <c r="R128" s="101">
        <v>7.9166847973454163E-2</v>
      </c>
      <c r="S128" s="101">
        <v>6.4030820212991696E-2</v>
      </c>
      <c r="T128" s="101">
        <v>5.7297159927888607E-2</v>
      </c>
      <c r="U128" s="101">
        <v>4.6910988760808875E-2</v>
      </c>
      <c r="V128" s="101">
        <v>6.2703264976289724E-2</v>
      </c>
      <c r="W128" s="101">
        <v>3.7285278622371645E-2</v>
      </c>
      <c r="X128" s="101">
        <v>3.5410349223879582E-2</v>
      </c>
      <c r="Y128" s="101">
        <v>3.6451710070133085E-2</v>
      </c>
      <c r="DA128" s="131" t="s">
        <v>1807</v>
      </c>
    </row>
    <row r="129" spans="1:105" ht="12" customHeight="1" x14ac:dyDescent="0.25">
      <c r="A129" s="107" t="s">
        <v>121</v>
      </c>
      <c r="B129" s="104">
        <v>1.089590041134598E-2</v>
      </c>
      <c r="C129" s="104">
        <v>9.7493279824188428E-3</v>
      </c>
      <c r="D129" s="104">
        <v>7.8602833182505882E-3</v>
      </c>
      <c r="E129" s="104">
        <v>6.9093302519736815E-3</v>
      </c>
      <c r="F129" s="104">
        <v>6.0181369262810799E-3</v>
      </c>
      <c r="G129" s="104">
        <v>5.9331413997369912E-3</v>
      </c>
      <c r="H129" s="104">
        <v>6.335059988897343E-3</v>
      </c>
      <c r="I129" s="104">
        <v>1.6779827710521285E-2</v>
      </c>
      <c r="J129" s="104">
        <v>2.1708279554303017E-2</v>
      </c>
      <c r="K129" s="104">
        <v>2.3946258430287668E-2</v>
      </c>
      <c r="L129" s="104">
        <v>2.3018834883252803E-2</v>
      </c>
      <c r="M129" s="104">
        <v>2.0756558138986317E-2</v>
      </c>
      <c r="N129" s="104">
        <v>1.7619104549413227E-2</v>
      </c>
      <c r="O129" s="104">
        <v>1.6311271931726372E-2</v>
      </c>
      <c r="P129" s="104">
        <v>1.5097051300558653E-2</v>
      </c>
      <c r="Q129" s="104">
        <v>1.3872949190823365E-2</v>
      </c>
      <c r="R129" s="104">
        <v>1.3829153000808791E-2</v>
      </c>
      <c r="S129" s="104">
        <v>1.2072848238194675E-2</v>
      </c>
      <c r="T129" s="104">
        <v>1.1135949526821145E-2</v>
      </c>
      <c r="U129" s="104">
        <v>9.354499902969474E-3</v>
      </c>
      <c r="V129" s="104">
        <v>1.1049436183541327E-2</v>
      </c>
      <c r="W129" s="104">
        <v>4.9792434601775909E-3</v>
      </c>
      <c r="X129" s="104">
        <v>4.7231229689105054E-3</v>
      </c>
      <c r="Y129" s="104">
        <v>4.1577891056694951E-3</v>
      </c>
      <c r="DA129" s="132" t="s">
        <v>1808</v>
      </c>
    </row>
    <row r="130" spans="1:105" ht="12" customHeight="1" x14ac:dyDescent="0.25">
      <c r="A130" s="108" t="s">
        <v>53</v>
      </c>
      <c r="B130" s="98">
        <v>6.5445835388406428E-3</v>
      </c>
      <c r="C130" s="98">
        <v>6.8101110428183658E-3</v>
      </c>
      <c r="D130" s="98">
        <v>5.3778637373234012E-3</v>
      </c>
      <c r="E130" s="98">
        <v>4.5285928085604917E-3</v>
      </c>
      <c r="F130" s="98">
        <v>3.9678787144252917E-3</v>
      </c>
      <c r="G130" s="98">
        <v>3.5677264139304899E-3</v>
      </c>
      <c r="H130" s="98">
        <v>3.9485165409988915E-3</v>
      </c>
      <c r="I130" s="98">
        <v>1.0326876165777606E-2</v>
      </c>
      <c r="J130" s="98">
        <v>1.3244738721865323E-2</v>
      </c>
      <c r="K130" s="98">
        <v>1.4728742581501723E-2</v>
      </c>
      <c r="L130" s="98">
        <v>1.3799113604521024E-2</v>
      </c>
      <c r="M130" s="98">
        <v>1.2236243702677186E-2</v>
      </c>
      <c r="N130" s="98">
        <v>1.0316317595737871E-2</v>
      </c>
      <c r="O130" s="98">
        <v>1.005810805711971E-2</v>
      </c>
      <c r="P130" s="98">
        <v>9.3427851736621968E-3</v>
      </c>
      <c r="Q130" s="98">
        <v>8.9622489447292262E-3</v>
      </c>
      <c r="R130" s="98">
        <v>9.3690775521657523E-3</v>
      </c>
      <c r="S130" s="98">
        <v>7.963533510231921E-3</v>
      </c>
      <c r="T130" s="98">
        <v>7.6474606305498866E-3</v>
      </c>
      <c r="U130" s="98">
        <v>6.4674026861665755E-3</v>
      </c>
      <c r="V130" s="98">
        <v>7.6012446804861918E-3</v>
      </c>
      <c r="W130" s="98">
        <v>3.5918571707015826E-3</v>
      </c>
      <c r="X130" s="98">
        <v>3.4258195502307209E-3</v>
      </c>
      <c r="Y130" s="98">
        <v>3.0395724675843041E-3</v>
      </c>
      <c r="DA130" s="63" t="s">
        <v>1809</v>
      </c>
    </row>
    <row r="131" spans="1:105" ht="12" customHeight="1" x14ac:dyDescent="0.25">
      <c r="A131" s="108" t="s">
        <v>52</v>
      </c>
      <c r="B131" s="98">
        <v>4.3513168725053371E-3</v>
      </c>
      <c r="C131" s="98">
        <v>2.9392169396004761E-3</v>
      </c>
      <c r="D131" s="98">
        <v>2.4824195809271879E-3</v>
      </c>
      <c r="E131" s="98">
        <v>2.3807374434131898E-3</v>
      </c>
      <c r="F131" s="98">
        <v>2.0502582118557882E-3</v>
      </c>
      <c r="G131" s="98">
        <v>2.3654149858065008E-3</v>
      </c>
      <c r="H131" s="98">
        <v>2.3865434478984519E-3</v>
      </c>
      <c r="I131" s="98">
        <v>6.4529515447436783E-3</v>
      </c>
      <c r="J131" s="98">
        <v>8.463540832437692E-3</v>
      </c>
      <c r="K131" s="98">
        <v>9.2175158487859451E-3</v>
      </c>
      <c r="L131" s="98">
        <v>9.2197212787317791E-3</v>
      </c>
      <c r="M131" s="98">
        <v>8.5203144363091322E-3</v>
      </c>
      <c r="N131" s="98">
        <v>7.3027869536753578E-3</v>
      </c>
      <c r="O131" s="98">
        <v>6.2531638746066605E-3</v>
      </c>
      <c r="P131" s="98">
        <v>5.7542661268964561E-3</v>
      </c>
      <c r="Q131" s="98">
        <v>4.9107002460941386E-3</v>
      </c>
      <c r="R131" s="98">
        <v>4.4600754486430394E-3</v>
      </c>
      <c r="S131" s="98">
        <v>4.1093147279627536E-3</v>
      </c>
      <c r="T131" s="98">
        <v>3.4884888962712587E-3</v>
      </c>
      <c r="U131" s="98">
        <v>2.8870972168028985E-3</v>
      </c>
      <c r="V131" s="98">
        <v>3.4481915030551355E-3</v>
      </c>
      <c r="W131" s="98">
        <v>1.3873862894760085E-3</v>
      </c>
      <c r="X131" s="98">
        <v>1.2973034186797849E-3</v>
      </c>
      <c r="Y131" s="98">
        <v>1.1182166380851908E-3</v>
      </c>
      <c r="DA131" s="63" t="s">
        <v>1810</v>
      </c>
    </row>
    <row r="132" spans="1:105" ht="12" customHeight="1" x14ac:dyDescent="0.25">
      <c r="A132" s="121" t="s">
        <v>54</v>
      </c>
      <c r="B132" s="122">
        <v>0.52478790120503893</v>
      </c>
      <c r="C132" s="122">
        <v>0.57444752152921874</v>
      </c>
      <c r="D132" s="122">
        <v>0.37661345424197523</v>
      </c>
      <c r="E132" s="122">
        <v>0.34465669422950884</v>
      </c>
      <c r="F132" s="122">
        <v>0.36549211722420394</v>
      </c>
      <c r="G132" s="122">
        <v>0.35475094833003362</v>
      </c>
      <c r="H132" s="122">
        <v>0.29569075305498954</v>
      </c>
      <c r="I132" s="122">
        <v>0.30545468277463667</v>
      </c>
      <c r="J132" s="122">
        <v>0.63009342451399442</v>
      </c>
      <c r="K132" s="122">
        <v>0.86824400802505819</v>
      </c>
      <c r="L132" s="122">
        <v>0.81339986976308476</v>
      </c>
      <c r="M132" s="122">
        <v>0.50209781293729072</v>
      </c>
      <c r="N132" s="122">
        <v>0.45105941316074905</v>
      </c>
      <c r="O132" s="122">
        <v>0.4819379777801992</v>
      </c>
      <c r="P132" s="122">
        <v>0.52951295376954433</v>
      </c>
      <c r="Q132" s="122">
        <v>0.58976287862986376</v>
      </c>
      <c r="R132" s="122">
        <v>0.61423950384556647</v>
      </c>
      <c r="S132" s="122">
        <v>0.49513601762890996</v>
      </c>
      <c r="T132" s="122">
        <v>0.44927221403201256</v>
      </c>
      <c r="U132" s="122">
        <v>0.43428128309848202</v>
      </c>
      <c r="V132" s="122">
        <v>0.19120556920043963</v>
      </c>
      <c r="W132" s="122">
        <v>0.2755437134930222</v>
      </c>
      <c r="X132" s="122">
        <v>0.25638370195097182</v>
      </c>
      <c r="Y132" s="122">
        <v>0.25846898554373993</v>
      </c>
      <c r="DA132" s="130" t="s">
        <v>1811</v>
      </c>
    </row>
    <row r="133" spans="1:105" ht="12" customHeight="1" x14ac:dyDescent="0.25">
      <c r="A133" s="97" t="s">
        <v>175</v>
      </c>
      <c r="B133" s="98">
        <v>0.5060990817849651</v>
      </c>
      <c r="C133" s="98">
        <v>0.55686953435371855</v>
      </c>
      <c r="D133" s="98">
        <v>0.36215449158183921</v>
      </c>
      <c r="E133" s="98">
        <v>0.33165474229410902</v>
      </c>
      <c r="F133" s="98">
        <v>0.35338894152895128</v>
      </c>
      <c r="G133" s="98">
        <v>0.34311329384756301</v>
      </c>
      <c r="H133" s="98">
        <v>0.28363513943788971</v>
      </c>
      <c r="I133" s="98">
        <v>0.29100708087275717</v>
      </c>
      <c r="J133" s="98">
        <v>0.61119400019268899</v>
      </c>
      <c r="K133" s="98">
        <v>0.84431189592764222</v>
      </c>
      <c r="L133" s="98">
        <v>0.78901635506863632</v>
      </c>
      <c r="M133" s="98">
        <v>0.48255389278180449</v>
      </c>
      <c r="N133" s="98">
        <v>0.43449708184948277</v>
      </c>
      <c r="O133" s="98">
        <v>0.46529402454187974</v>
      </c>
      <c r="P133" s="98">
        <v>0.51249788872644753</v>
      </c>
      <c r="Q133" s="98">
        <v>0.57120095542142812</v>
      </c>
      <c r="R133" s="98">
        <v>0.59635895848000964</v>
      </c>
      <c r="S133" s="98">
        <v>0.47823796929047779</v>
      </c>
      <c r="T133" s="98">
        <v>0.43440311806658549</v>
      </c>
      <c r="U133" s="98">
        <v>0.42192697413517843</v>
      </c>
      <c r="V133" s="98">
        <v>0.18182769396893753</v>
      </c>
      <c r="W133" s="98">
        <v>0.26680041780382319</v>
      </c>
      <c r="X133" s="98">
        <v>0.24810886127489573</v>
      </c>
      <c r="Y133" s="98">
        <v>0.25015183944021946</v>
      </c>
      <c r="DA133" s="63" t="s">
        <v>1812</v>
      </c>
    </row>
    <row r="134" spans="1:105" ht="12" customHeight="1" x14ac:dyDescent="0.25">
      <c r="A134" s="109" t="s">
        <v>120</v>
      </c>
      <c r="B134" s="33">
        <v>1.8688819420073839E-2</v>
      </c>
      <c r="C134" s="33">
        <v>1.7577987175500204E-2</v>
      </c>
      <c r="D134" s="33">
        <v>1.4458962660136014E-2</v>
      </c>
      <c r="E134" s="33">
        <v>1.3001951935399828E-2</v>
      </c>
      <c r="F134" s="33">
        <v>1.210317569525265E-2</v>
      </c>
      <c r="G134" s="33">
        <v>1.1637654482470621E-2</v>
      </c>
      <c r="H134" s="33">
        <v>1.2055613617099836E-2</v>
      </c>
      <c r="I134" s="33">
        <v>1.4447601901879503E-2</v>
      </c>
      <c r="J134" s="33">
        <v>1.8899424321305421E-2</v>
      </c>
      <c r="K134" s="33">
        <v>2.3932112097415918E-2</v>
      </c>
      <c r="L134" s="33">
        <v>2.4383514694448456E-2</v>
      </c>
      <c r="M134" s="33">
        <v>1.9543920155486276E-2</v>
      </c>
      <c r="N134" s="33">
        <v>1.656233131126629E-2</v>
      </c>
      <c r="O134" s="33">
        <v>1.6643953238319457E-2</v>
      </c>
      <c r="P134" s="33">
        <v>1.7015065043096762E-2</v>
      </c>
      <c r="Q134" s="33">
        <v>1.8561923208435683E-2</v>
      </c>
      <c r="R134" s="33">
        <v>1.7880545365556881E-2</v>
      </c>
      <c r="S134" s="33">
        <v>1.689804833843216E-2</v>
      </c>
      <c r="T134" s="33">
        <v>1.4869095965427076E-2</v>
      </c>
      <c r="U134" s="33">
        <v>1.2354308963303558E-2</v>
      </c>
      <c r="V134" s="33">
        <v>9.3778752315020995E-3</v>
      </c>
      <c r="W134" s="33">
        <v>8.7432956891990172E-3</v>
      </c>
      <c r="X134" s="33">
        <v>8.2748406760760895E-3</v>
      </c>
      <c r="Y134" s="33">
        <v>8.3171461035204414E-3</v>
      </c>
      <c r="DA134" s="60" t="s">
        <v>1813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0.48447184443261437</v>
      </c>
      <c r="C136" s="119">
        <f t="shared" si="26"/>
        <v>0.48517723583480421</v>
      </c>
      <c r="D136" s="119">
        <f t="shared" si="26"/>
        <v>0.48555795465223839</v>
      </c>
      <c r="E136" s="119">
        <f t="shared" si="26"/>
        <v>0.48575064062154216</v>
      </c>
      <c r="F136" s="119">
        <f t="shared" si="26"/>
        <v>0.48597333677816529</v>
      </c>
      <c r="G136" s="119">
        <f t="shared" si="26"/>
        <v>0.48591780797893513</v>
      </c>
      <c r="H136" s="119">
        <f t="shared" si="26"/>
        <v>0.48689700754169429</v>
      </c>
      <c r="I136" s="119">
        <f t="shared" si="26"/>
        <v>0.50607536692847488</v>
      </c>
      <c r="J136" s="119">
        <f t="shared" si="26"/>
        <v>0.52726144503197447</v>
      </c>
      <c r="K136" s="119">
        <f t="shared" si="26"/>
        <v>0.5395157269858718</v>
      </c>
      <c r="L136" s="119">
        <f t="shared" si="26"/>
        <v>0.5447095476328877</v>
      </c>
      <c r="M136" s="119">
        <f t="shared" si="26"/>
        <v>0.55157019712818978</v>
      </c>
      <c r="N136" s="119">
        <f t="shared" si="26"/>
        <v>0.55828621443511506</v>
      </c>
      <c r="O136" s="119">
        <f t="shared" si="26"/>
        <v>0.56763966594599469</v>
      </c>
      <c r="P136" s="119">
        <f t="shared" si="26"/>
        <v>0.57054771170859842</v>
      </c>
      <c r="Q136" s="119">
        <f t="shared" si="26"/>
        <v>0.57246000420057386</v>
      </c>
      <c r="R136" s="119">
        <f t="shared" ref="R136:V136" si="27">IF(R117=0,"",R117/R98)</f>
        <v>0.57297671898932989</v>
      </c>
      <c r="S136" s="119">
        <f t="shared" si="27"/>
        <v>0.57388872417892023</v>
      </c>
      <c r="T136" s="119">
        <f t="shared" si="27"/>
        <v>0.5755549013109994</v>
      </c>
      <c r="U136" s="119">
        <f t="shared" si="27"/>
        <v>0.57685703535822241</v>
      </c>
      <c r="V136" s="119">
        <f t="shared" si="27"/>
        <v>0.57887975129260694</v>
      </c>
      <c r="W136" s="119">
        <f t="shared" ref="W136:Y136" si="28">IF(W117=0,"",W117/W98)</f>
        <v>0.57858629533606698</v>
      </c>
      <c r="X136" s="119">
        <f t="shared" si="28"/>
        <v>0.59142287814752104</v>
      </c>
      <c r="Y136" s="119">
        <f t="shared" si="28"/>
        <v>0.64065872236327848</v>
      </c>
      <c r="DA136" s="129" t="s">
        <v>1964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0.48119129954035084</v>
      </c>
      <c r="C137" s="124">
        <f t="shared" si="29"/>
        <v>0.48217396645238891</v>
      </c>
      <c r="D137" s="124">
        <f t="shared" si="29"/>
        <v>0.48212077299901157</v>
      </c>
      <c r="E137" s="124">
        <f t="shared" si="29"/>
        <v>0.48199027751852735</v>
      </c>
      <c r="F137" s="124">
        <f t="shared" si="29"/>
        <v>0.48181895481985021</v>
      </c>
      <c r="G137" s="124">
        <f t="shared" si="29"/>
        <v>0.48177241037674917</v>
      </c>
      <c r="H137" s="124">
        <f t="shared" si="29"/>
        <v>0.48257296164994418</v>
      </c>
      <c r="I137" s="124">
        <f t="shared" si="29"/>
        <v>0.50164765843281478</v>
      </c>
      <c r="J137" s="124">
        <f t="shared" si="29"/>
        <v>0.52317486540292657</v>
      </c>
      <c r="K137" s="124">
        <f t="shared" si="29"/>
        <v>0.53536289004483906</v>
      </c>
      <c r="L137" s="124">
        <f t="shared" si="29"/>
        <v>0.54125551947621142</v>
      </c>
      <c r="M137" s="124">
        <f t="shared" si="29"/>
        <v>0.54731206505697538</v>
      </c>
      <c r="N137" s="124">
        <f t="shared" si="29"/>
        <v>0.55387349831375066</v>
      </c>
      <c r="O137" s="124">
        <f t="shared" si="29"/>
        <v>0.56247338301975613</v>
      </c>
      <c r="P137" s="124">
        <f t="shared" si="29"/>
        <v>0.56498569214040384</v>
      </c>
      <c r="Q137" s="124">
        <f t="shared" si="29"/>
        <v>0.56647262700722845</v>
      </c>
      <c r="R137" s="124">
        <f t="shared" ref="R137:V137" si="30">IF(R118=0,"",R118/R99)</f>
        <v>0.56670292994615079</v>
      </c>
      <c r="S137" s="124">
        <f t="shared" si="30"/>
        <v>0.56696998953803368</v>
      </c>
      <c r="T137" s="124">
        <f t="shared" si="30"/>
        <v>0.56696252568721506</v>
      </c>
      <c r="U137" s="124">
        <f t="shared" si="30"/>
        <v>0.56697336288544753</v>
      </c>
      <c r="V137" s="124">
        <f t="shared" si="30"/>
        <v>0.56699829820148162</v>
      </c>
      <c r="W137" s="124">
        <f t="shared" ref="W137:Y137" si="31">IF(W118=0,"",W118/W99)</f>
        <v>0.56715120448811307</v>
      </c>
      <c r="X137" s="124">
        <f t="shared" si="31"/>
        <v>0.57923154067430349</v>
      </c>
      <c r="Y137" s="124">
        <f t="shared" si="31"/>
        <v>0.62936589772591733</v>
      </c>
      <c r="DA137" s="130" t="s">
        <v>1965</v>
      </c>
    </row>
    <row r="138" spans="1:105" ht="12" customHeight="1" x14ac:dyDescent="0.25">
      <c r="A138" s="97" t="s">
        <v>212</v>
      </c>
      <c r="B138" s="111">
        <f t="shared" ref="B138:Q138" si="32">IF(B119=0,"",B119/B100)</f>
        <v>0.47522998078418827</v>
      </c>
      <c r="C138" s="111">
        <f t="shared" si="32"/>
        <v>0.4763654988615047</v>
      </c>
      <c r="D138" s="111">
        <f t="shared" si="32"/>
        <v>0.47646821751746454</v>
      </c>
      <c r="E138" s="111">
        <f t="shared" si="32"/>
        <v>0.47646895446677773</v>
      </c>
      <c r="F138" s="111">
        <f t="shared" si="32"/>
        <v>0.4764695576676235</v>
      </c>
      <c r="G138" s="111">
        <f t="shared" si="32"/>
        <v>0.47646958397108902</v>
      </c>
      <c r="H138" s="111">
        <f t="shared" si="32"/>
        <v>0.47741738892822022</v>
      </c>
      <c r="I138" s="111">
        <f t="shared" si="32"/>
        <v>0.49659657912490351</v>
      </c>
      <c r="J138" s="111">
        <f t="shared" si="32"/>
        <v>0.51820902038011452</v>
      </c>
      <c r="K138" s="111">
        <f t="shared" si="32"/>
        <v>0.53050654342244463</v>
      </c>
      <c r="L138" s="111">
        <f t="shared" si="32"/>
        <v>0.53643724581930685</v>
      </c>
      <c r="M138" s="111">
        <f t="shared" si="32"/>
        <v>0.54256915363082359</v>
      </c>
      <c r="N138" s="111">
        <f t="shared" si="32"/>
        <v>0.54917123036298898</v>
      </c>
      <c r="O138" s="111">
        <f t="shared" si="32"/>
        <v>0.55789322212323367</v>
      </c>
      <c r="P138" s="111">
        <f t="shared" si="32"/>
        <v>0.56048266687918402</v>
      </c>
      <c r="Q138" s="111">
        <f t="shared" si="32"/>
        <v>0.56201473435134885</v>
      </c>
      <c r="R138" s="111">
        <f t="shared" ref="R138:V138" si="33">IF(R119=0,"",R119/R100)</f>
        <v>0.56227966645817606</v>
      </c>
      <c r="S138" s="111">
        <f t="shared" si="33"/>
        <v>0.56260483885991475</v>
      </c>
      <c r="T138" s="111">
        <f t="shared" si="33"/>
        <v>0.56261652102024939</v>
      </c>
      <c r="U138" s="111">
        <f t="shared" si="33"/>
        <v>0.56262106004765866</v>
      </c>
      <c r="V138" s="111">
        <f t="shared" si="33"/>
        <v>0.5626507327336252</v>
      </c>
      <c r="W138" s="111">
        <f t="shared" ref="W138:Y138" si="34">IF(W119=0,"",W119/W100)</f>
        <v>0.56280119189271327</v>
      </c>
      <c r="X138" s="111">
        <f t="shared" si="34"/>
        <v>0.57490197530620268</v>
      </c>
      <c r="Y138" s="111">
        <f t="shared" si="34"/>
        <v>0.62521693258222466</v>
      </c>
      <c r="DA138" s="63" t="s">
        <v>1966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1967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1.8998925920708361</v>
      </c>
      <c r="C140" s="124">
        <f t="shared" si="38"/>
        <v>1.9824873031657002</v>
      </c>
      <c r="D140" s="124">
        <f t="shared" si="38"/>
        <v>2.0606988999498128</v>
      </c>
      <c r="E140" s="124">
        <f t="shared" si="38"/>
        <v>2.1012153058352903</v>
      </c>
      <c r="F140" s="124">
        <f t="shared" si="38"/>
        <v>2.1482231337524031</v>
      </c>
      <c r="G140" s="124">
        <f t="shared" si="38"/>
        <v>2.2236336019598801</v>
      </c>
      <c r="H140" s="124">
        <f t="shared" si="38"/>
        <v>2.438447554281292</v>
      </c>
      <c r="I140" s="124">
        <f t="shared" si="38"/>
        <v>2.8846481466548903</v>
      </c>
      <c r="J140" s="124">
        <f t="shared" si="38"/>
        <v>3.1135934441442279</v>
      </c>
      <c r="K140" s="124">
        <f t="shared" si="38"/>
        <v>3.3625389857099632</v>
      </c>
      <c r="L140" s="124">
        <f t="shared" si="38"/>
        <v>3.4644632906455008</v>
      </c>
      <c r="M140" s="124">
        <f t="shared" si="38"/>
        <v>3.501616200350568</v>
      </c>
      <c r="N140" s="124">
        <f t="shared" si="38"/>
        <v>3.5194812743228931</v>
      </c>
      <c r="O140" s="124">
        <f t="shared" si="38"/>
        <v>3.5366637267325043</v>
      </c>
      <c r="P140" s="124">
        <f t="shared" si="38"/>
        <v>3.5775174496956494</v>
      </c>
      <c r="Q140" s="124">
        <f t="shared" si="38"/>
        <v>3.6391023755650709</v>
      </c>
      <c r="R140" s="124">
        <f t="shared" ref="R140:V140" si="39">IF(R121=0,"",R121/R102)</f>
        <v>3.7291434575002613</v>
      </c>
      <c r="S140" s="124">
        <f t="shared" si="39"/>
        <v>3.8860699233914393</v>
      </c>
      <c r="T140" s="124">
        <f t="shared" si="39"/>
        <v>4.1271710183896815</v>
      </c>
      <c r="U140" s="124">
        <f t="shared" si="39"/>
        <v>4.3596539676680592</v>
      </c>
      <c r="V140" s="124">
        <f t="shared" si="39"/>
        <v>4.4299754679044421</v>
      </c>
      <c r="W140" s="124">
        <f t="shared" ref="W140:Y140" si="40">IF(W121=0,"",W121/W102)</f>
        <v>4.4531865038359717</v>
      </c>
      <c r="X140" s="124">
        <f t="shared" si="40"/>
        <v>4.5067332307542847</v>
      </c>
      <c r="Y140" s="124">
        <f t="shared" si="40"/>
        <v>4.6036647390253709</v>
      </c>
      <c r="DA140" s="130" t="s">
        <v>1968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1.8998925920708361</v>
      </c>
      <c r="C141" s="111">
        <f t="shared" si="41"/>
        <v>1.9824873031657002</v>
      </c>
      <c r="D141" s="111">
        <f t="shared" si="41"/>
        <v>2.0606988999498128</v>
      </c>
      <c r="E141" s="111">
        <f t="shared" si="41"/>
        <v>2.1012153058352903</v>
      </c>
      <c r="F141" s="111">
        <f t="shared" si="41"/>
        <v>2.1482231337524031</v>
      </c>
      <c r="G141" s="111">
        <f t="shared" si="41"/>
        <v>2.2236336019598801</v>
      </c>
      <c r="H141" s="111">
        <f t="shared" si="41"/>
        <v>2.438447554281292</v>
      </c>
      <c r="I141" s="111">
        <f t="shared" si="41"/>
        <v>2.8846481466548903</v>
      </c>
      <c r="J141" s="111">
        <f t="shared" si="41"/>
        <v>3.1135934441442279</v>
      </c>
      <c r="K141" s="111">
        <f t="shared" si="41"/>
        <v>3.3625389857099632</v>
      </c>
      <c r="L141" s="111">
        <f t="shared" si="41"/>
        <v>3.4644632906455008</v>
      </c>
      <c r="M141" s="111">
        <f t="shared" si="41"/>
        <v>3.501616200350568</v>
      </c>
      <c r="N141" s="111">
        <f t="shared" si="41"/>
        <v>3.5194812743228931</v>
      </c>
      <c r="O141" s="111">
        <f t="shared" si="41"/>
        <v>3.5366637267325043</v>
      </c>
      <c r="P141" s="111">
        <f t="shared" si="41"/>
        <v>3.5775174496956494</v>
      </c>
      <c r="Q141" s="111">
        <f t="shared" si="41"/>
        <v>3.6391023755650709</v>
      </c>
      <c r="R141" s="111">
        <f t="shared" ref="R141:V141" si="42">IF(R122=0,"",R122/R103)</f>
        <v>3.7291434575002613</v>
      </c>
      <c r="S141" s="111">
        <f t="shared" si="42"/>
        <v>3.8860699233914393</v>
      </c>
      <c r="T141" s="111">
        <f t="shared" si="42"/>
        <v>4.1271710183896815</v>
      </c>
      <c r="U141" s="111">
        <f t="shared" si="42"/>
        <v>4.3596539676680592</v>
      </c>
      <c r="V141" s="111">
        <f t="shared" si="42"/>
        <v>4.4299754679044421</v>
      </c>
      <c r="W141" s="111">
        <f t="shared" ref="W141:Y141" si="43">IF(W122=0,"",W122/W103)</f>
        <v>4.4531865038359717</v>
      </c>
      <c r="X141" s="111">
        <f t="shared" si="43"/>
        <v>4.5067332307542847</v>
      </c>
      <c r="Y141" s="111">
        <f t="shared" si="43"/>
        <v>4.6036647390253709</v>
      </c>
      <c r="DA141" s="63" t="s">
        <v>1969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0.51489151688150137</v>
      </c>
      <c r="C142" s="124">
        <f t="shared" si="44"/>
        <v>0.51561002047730731</v>
      </c>
      <c r="D142" s="124">
        <f t="shared" si="44"/>
        <v>0.52266207128860565</v>
      </c>
      <c r="E142" s="124">
        <f t="shared" si="44"/>
        <v>0.5297500306511681</v>
      </c>
      <c r="F142" s="124">
        <f t="shared" si="44"/>
        <v>0.53511642945283411</v>
      </c>
      <c r="G142" s="124">
        <f t="shared" si="44"/>
        <v>0.53943879643010362</v>
      </c>
      <c r="H142" s="124">
        <f t="shared" si="44"/>
        <v>0.5410908906033558</v>
      </c>
      <c r="I142" s="124">
        <f t="shared" si="44"/>
        <v>0.56102974663589467</v>
      </c>
      <c r="J142" s="124">
        <f t="shared" si="44"/>
        <v>0.58197785278932856</v>
      </c>
      <c r="K142" s="124">
        <f t="shared" si="44"/>
        <v>0.59474152894695409</v>
      </c>
      <c r="L142" s="124">
        <f t="shared" si="44"/>
        <v>0.60232100584461268</v>
      </c>
      <c r="M142" s="124">
        <f t="shared" si="44"/>
        <v>0.61574363756052775</v>
      </c>
      <c r="N142" s="124">
        <f t="shared" si="44"/>
        <v>0.63108154245899273</v>
      </c>
      <c r="O142" s="124">
        <f t="shared" si="44"/>
        <v>0.64490663618116129</v>
      </c>
      <c r="P142" s="124">
        <f t="shared" si="44"/>
        <v>0.64780110206895547</v>
      </c>
      <c r="Q142" s="124">
        <f t="shared" si="44"/>
        <v>0.64984619637853613</v>
      </c>
      <c r="R142" s="124">
        <f t="shared" ref="R142:V142" si="45">IF(R123=0,"",R123/R104)</f>
        <v>0.65507178090630047</v>
      </c>
      <c r="S142" s="124">
        <f t="shared" si="45"/>
        <v>0.67285872780703004</v>
      </c>
      <c r="T142" s="124">
        <f t="shared" si="45"/>
        <v>0.69362841878405967</v>
      </c>
      <c r="U142" s="124">
        <f t="shared" si="45"/>
        <v>0.71451128234921935</v>
      </c>
      <c r="V142" s="124">
        <f t="shared" si="45"/>
        <v>0.74625790756890065</v>
      </c>
      <c r="W142" s="124">
        <f t="shared" ref="W142:Y142" si="46">IF(W123=0,"",W123/W104)</f>
        <v>0.75043373447505146</v>
      </c>
      <c r="X142" s="124">
        <f t="shared" si="46"/>
        <v>0.76182657871427772</v>
      </c>
      <c r="Y142" s="124">
        <f t="shared" si="46"/>
        <v>0.79432631759507766</v>
      </c>
      <c r="DA142" s="130" t="s">
        <v>1970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0.51144759682124474</v>
      </c>
      <c r="C143" s="111">
        <f t="shared" si="47"/>
        <v>0.51272339067945993</v>
      </c>
      <c r="D143" s="111">
        <f t="shared" si="47"/>
        <v>0.51919051021398099</v>
      </c>
      <c r="E143" s="111">
        <f t="shared" si="47"/>
        <v>0.52643710456612913</v>
      </c>
      <c r="F143" s="111">
        <f t="shared" si="47"/>
        <v>0.53224677041612489</v>
      </c>
      <c r="G143" s="111">
        <f t="shared" si="47"/>
        <v>0.53649484839746964</v>
      </c>
      <c r="H143" s="111">
        <f t="shared" si="47"/>
        <v>0.53719762098438839</v>
      </c>
      <c r="I143" s="111">
        <f t="shared" si="47"/>
        <v>0.55665541868315838</v>
      </c>
      <c r="J143" s="111">
        <f t="shared" si="47"/>
        <v>0.57953649334011104</v>
      </c>
      <c r="K143" s="111">
        <f t="shared" si="47"/>
        <v>0.59276123299135675</v>
      </c>
      <c r="L143" s="111">
        <f t="shared" si="47"/>
        <v>0.60029405478951359</v>
      </c>
      <c r="M143" s="111">
        <f t="shared" si="47"/>
        <v>0.61350534740588925</v>
      </c>
      <c r="N143" s="111">
        <f t="shared" si="47"/>
        <v>0.62944916133305384</v>
      </c>
      <c r="O143" s="111">
        <f t="shared" si="47"/>
        <v>0.64384433711679301</v>
      </c>
      <c r="P143" s="111">
        <f t="shared" si="47"/>
        <v>0.64656025934284433</v>
      </c>
      <c r="Q143" s="111">
        <f t="shared" si="47"/>
        <v>0.64818099680645036</v>
      </c>
      <c r="R143" s="111">
        <f t="shared" ref="R143:V143" si="48">IF(R124=0,"",R124/R105)</f>
        <v>0.6531549988304638</v>
      </c>
      <c r="S143" s="111">
        <f t="shared" si="48"/>
        <v>0.67083396045418919</v>
      </c>
      <c r="T143" s="111">
        <f t="shared" si="48"/>
        <v>0.69220274722977171</v>
      </c>
      <c r="U143" s="111">
        <f t="shared" si="48"/>
        <v>0.71383188839488343</v>
      </c>
      <c r="V143" s="111">
        <f t="shared" si="48"/>
        <v>0.74535029349950033</v>
      </c>
      <c r="W143" s="111">
        <f t="shared" ref="W143:Y143" si="49">IF(W124=0,"",W124/W105)</f>
        <v>0.74966278017886034</v>
      </c>
      <c r="X143" s="111">
        <f t="shared" si="49"/>
        <v>0.76137732355607446</v>
      </c>
      <c r="Y143" s="111">
        <f t="shared" si="49"/>
        <v>0.79416495829861455</v>
      </c>
      <c r="DA143" s="63" t="s">
        <v>1971</v>
      </c>
    </row>
    <row r="144" spans="1:105" ht="12" customHeight="1" x14ac:dyDescent="0.25">
      <c r="A144" s="97" t="s">
        <v>133</v>
      </c>
      <c r="B144" s="111">
        <f t="shared" ref="B144:Q144" si="50">IF(B125=0,"",B125/B106)</f>
        <v>0.63543702462520879</v>
      </c>
      <c r="C144" s="111">
        <f t="shared" si="50"/>
        <v>0.60812068117039386</v>
      </c>
      <c r="D144" s="111">
        <f t="shared" si="50"/>
        <v>0.61372659159866705</v>
      </c>
      <c r="E144" s="111">
        <f t="shared" si="50"/>
        <v>0.62378166299775162</v>
      </c>
      <c r="F144" s="111">
        <f t="shared" si="50"/>
        <v>0.62316989622113339</v>
      </c>
      <c r="G144" s="111">
        <f t="shared" si="50"/>
        <v>0.64511637635640773</v>
      </c>
      <c r="H144" s="111">
        <f t="shared" si="50"/>
        <v>0.63722881945905241</v>
      </c>
      <c r="I144" s="111">
        <f t="shared" si="50"/>
        <v>0.6627193377931474</v>
      </c>
      <c r="J144" s="111">
        <f t="shared" si="50"/>
        <v>0.70454739404566102</v>
      </c>
      <c r="K144" s="111">
        <f t="shared" si="50"/>
        <v>0.71141225241140194</v>
      </c>
      <c r="L144" s="111">
        <f t="shared" si="50"/>
        <v>0.72006077824679748</v>
      </c>
      <c r="M144" s="111">
        <f t="shared" si="50"/>
        <v>0.72530540982585101</v>
      </c>
      <c r="N144" s="111">
        <f t="shared" si="50"/>
        <v>0.72905213674510161</v>
      </c>
      <c r="O144" s="111">
        <f t="shared" si="50"/>
        <v>0.72282745175616736</v>
      </c>
      <c r="P144" s="111">
        <f t="shared" si="50"/>
        <v>0.72213900778187745</v>
      </c>
      <c r="Q144" s="111">
        <f t="shared" si="50"/>
        <v>0.7151996177661476</v>
      </c>
      <c r="R144" s="111">
        <f t="shared" ref="R144:V144" si="51">IF(R125=0,"",R125/R106)</f>
        <v>0.70637923949381731</v>
      </c>
      <c r="S144" s="111">
        <f t="shared" si="51"/>
        <v>0.71289190706980243</v>
      </c>
      <c r="T144" s="111">
        <f t="shared" si="51"/>
        <v>0.70456617428244872</v>
      </c>
      <c r="U144" s="111">
        <f t="shared" si="51"/>
        <v>0.70315001737895788</v>
      </c>
      <c r="V144" s="111">
        <f t="shared" si="51"/>
        <v>0.70462756741516241</v>
      </c>
      <c r="W144" s="111">
        <f t="shared" ref="W144:Y144" si="52">IF(W125=0,"",W125/W106)</f>
        <v>0.69467010517668804</v>
      </c>
      <c r="X144" s="111">
        <f t="shared" si="52"/>
        <v>0.69363726563812522</v>
      </c>
      <c r="Y144" s="111">
        <f t="shared" si="52"/>
        <v>0.72733782012418247</v>
      </c>
      <c r="DA144" s="63" t="s">
        <v>1972</v>
      </c>
    </row>
    <row r="145" spans="1:105" ht="12" customHeight="1" x14ac:dyDescent="0.25">
      <c r="A145" s="100" t="s">
        <v>212</v>
      </c>
      <c r="B145" s="112">
        <f t="shared" ref="B145:Q145" si="53">IF(B126=0,"",B126/B107)</f>
        <v>0.51144759682124474</v>
      </c>
      <c r="C145" s="112">
        <f t="shared" si="53"/>
        <v>0.52017394080640733</v>
      </c>
      <c r="D145" s="112">
        <f t="shared" si="53"/>
        <v>0.52087890708519102</v>
      </c>
      <c r="E145" s="112">
        <f t="shared" si="53"/>
        <v>0.52081345611962215</v>
      </c>
      <c r="F145" s="112">
        <f t="shared" si="53"/>
        <v>0.52165645015683493</v>
      </c>
      <c r="G145" s="112">
        <f t="shared" si="53"/>
        <v>0.52230813394770848</v>
      </c>
      <c r="H145" s="112">
        <f t="shared" si="53"/>
        <v>0.52266620476692982</v>
      </c>
      <c r="I145" s="112">
        <f t="shared" si="53"/>
        <v>0.54720712144747419</v>
      </c>
      <c r="J145" s="112">
        <f t="shared" si="53"/>
        <v>0.59277938169291966</v>
      </c>
      <c r="K145" s="112">
        <f t="shared" si="53"/>
        <v>0.60278447950008407</v>
      </c>
      <c r="L145" s="112">
        <f t="shared" si="53"/>
        <v>0.60677058713245635</v>
      </c>
      <c r="M145" s="112">
        <f t="shared" si="53"/>
        <v>0.60900975548345249</v>
      </c>
      <c r="N145" s="112">
        <f t="shared" si="53"/>
        <v>0.61185856174731124</v>
      </c>
      <c r="O145" s="112">
        <f t="shared" si="53"/>
        <v>0.61669193205745154</v>
      </c>
      <c r="P145" s="112">
        <f t="shared" si="53"/>
        <v>0.61669193205745143</v>
      </c>
      <c r="Q145" s="112">
        <f t="shared" si="53"/>
        <v>0.61872481328256068</v>
      </c>
      <c r="R145" s="112">
        <f t="shared" ref="R145:V145" si="54">IF(R126=0,"",R126/R107)</f>
        <v>0.61980614913561427</v>
      </c>
      <c r="S145" s="112">
        <f t="shared" si="54"/>
        <v>0.62096070434418071</v>
      </c>
      <c r="T145" s="112">
        <f t="shared" si="54"/>
        <v>0.62094592690453454</v>
      </c>
      <c r="U145" s="112">
        <f t="shared" si="54"/>
        <v>0.62092448130243261</v>
      </c>
      <c r="V145" s="112">
        <f t="shared" si="54"/>
        <v>0.62140782826220564</v>
      </c>
      <c r="W145" s="112">
        <f t="shared" ref="W145:Y145" si="55">IF(W126=0,"",W126/W107)</f>
        <v>0.62140782826220564</v>
      </c>
      <c r="X145" s="112">
        <f t="shared" si="55"/>
        <v>0.62140782826220575</v>
      </c>
      <c r="Y145" s="112">
        <f t="shared" si="55"/>
        <v>0.66107156283954416</v>
      </c>
      <c r="DA145" s="131" t="s">
        <v>1973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1974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0.61827213820827298</v>
      </c>
      <c r="C147" s="112">
        <f t="shared" si="59"/>
        <v>0.62031502995057097</v>
      </c>
      <c r="D147" s="112">
        <f t="shared" si="59"/>
        <v>0.62080224283074636</v>
      </c>
      <c r="E147" s="112">
        <f t="shared" si="59"/>
        <v>0.62216540966474776</v>
      </c>
      <c r="F147" s="112">
        <f t="shared" si="59"/>
        <v>0.62614545527631604</v>
      </c>
      <c r="G147" s="112">
        <f t="shared" si="59"/>
        <v>0.63214119240540279</v>
      </c>
      <c r="H147" s="112">
        <f t="shared" si="59"/>
        <v>0.64060575727931912</v>
      </c>
      <c r="I147" s="112">
        <f t="shared" si="59"/>
        <v>0.64510618393684849</v>
      </c>
      <c r="J147" s="112">
        <f t="shared" si="59"/>
        <v>0.64745065070875585</v>
      </c>
      <c r="K147" s="112">
        <f t="shared" si="59"/>
        <v>0.6494450268869878</v>
      </c>
      <c r="L147" s="112">
        <f t="shared" si="59"/>
        <v>0.64969000155789935</v>
      </c>
      <c r="M147" s="112">
        <f t="shared" si="59"/>
        <v>0.65090601148972338</v>
      </c>
      <c r="N147" s="112">
        <f t="shared" si="59"/>
        <v>0.65154410264731033</v>
      </c>
      <c r="O147" s="112">
        <f t="shared" si="59"/>
        <v>0.65403281050621798</v>
      </c>
      <c r="P147" s="112">
        <f t="shared" si="59"/>
        <v>0.66786419797177099</v>
      </c>
      <c r="Q147" s="112">
        <f t="shared" si="59"/>
        <v>0.68996144235078427</v>
      </c>
      <c r="R147" s="112">
        <f t="shared" ref="R147:V147" si="60">IF(R128=0,"",R128/R109)</f>
        <v>0.71242413227142498</v>
      </c>
      <c r="S147" s="112">
        <f t="shared" si="60"/>
        <v>0.72313911530461572</v>
      </c>
      <c r="T147" s="112">
        <f t="shared" si="60"/>
        <v>0.72680147132978401</v>
      </c>
      <c r="U147" s="112">
        <f t="shared" si="60"/>
        <v>0.72918275325364756</v>
      </c>
      <c r="V147" s="112">
        <f t="shared" si="60"/>
        <v>0.74868335011765175</v>
      </c>
      <c r="W147" s="112">
        <f t="shared" ref="W147:Y147" si="61">IF(W128=0,"",W128/W109)</f>
        <v>0.77116456561785718</v>
      </c>
      <c r="X147" s="112">
        <f t="shared" si="61"/>
        <v>0.7733663689726139</v>
      </c>
      <c r="Y147" s="112">
        <f t="shared" si="61"/>
        <v>0.79771636834733228</v>
      </c>
      <c r="DA147" s="131" t="s">
        <v>1975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0.72947678065317079</v>
      </c>
      <c r="C148" s="113">
        <f t="shared" si="62"/>
        <v>0.70045702788231967</v>
      </c>
      <c r="D148" s="113">
        <f t="shared" si="62"/>
        <v>0.70520803827367684</v>
      </c>
      <c r="E148" s="113">
        <f t="shared" si="62"/>
        <v>0.71527288656001053</v>
      </c>
      <c r="F148" s="113">
        <f t="shared" si="62"/>
        <v>0.71714904921338263</v>
      </c>
      <c r="G148" s="113">
        <f t="shared" si="62"/>
        <v>0.74084104986817934</v>
      </c>
      <c r="H148" s="113">
        <f t="shared" si="62"/>
        <v>0.74115372731645357</v>
      </c>
      <c r="I148" s="113">
        <f t="shared" si="62"/>
        <v>0.74891022810224328</v>
      </c>
      <c r="J148" s="113">
        <f t="shared" si="62"/>
        <v>0.75159150460546786</v>
      </c>
      <c r="K148" s="113">
        <f t="shared" si="62"/>
        <v>0.75062845627270391</v>
      </c>
      <c r="L148" s="113">
        <f t="shared" si="62"/>
        <v>0.75546769785612089</v>
      </c>
      <c r="M148" s="113">
        <f t="shared" si="62"/>
        <v>0.75892227090887199</v>
      </c>
      <c r="N148" s="113">
        <f t="shared" si="62"/>
        <v>0.76034863085787785</v>
      </c>
      <c r="O148" s="113">
        <f t="shared" si="62"/>
        <v>0.75200197450988659</v>
      </c>
      <c r="P148" s="113">
        <f t="shared" si="62"/>
        <v>0.76233139635164837</v>
      </c>
      <c r="Q148" s="113">
        <f t="shared" si="62"/>
        <v>0.77917533362893965</v>
      </c>
      <c r="R148" s="113">
        <f t="shared" ref="R148:V148" si="63">IF(R129=0,"",R129/R110)</f>
        <v>0.78856964874374058</v>
      </c>
      <c r="S148" s="113">
        <f t="shared" si="63"/>
        <v>0.79683900396465801</v>
      </c>
      <c r="T148" s="113">
        <f t="shared" si="63"/>
        <v>0.79256353702654037</v>
      </c>
      <c r="U148" s="113">
        <f t="shared" si="63"/>
        <v>0.79332714301524565</v>
      </c>
      <c r="V148" s="113">
        <f t="shared" si="63"/>
        <v>0.80678306840612435</v>
      </c>
      <c r="W148" s="113">
        <f t="shared" ref="W148:Y148" si="64">IF(W129=0,"",W129/W110)</f>
        <v>0.82420581536640924</v>
      </c>
      <c r="X148" s="113">
        <f t="shared" si="64"/>
        <v>0.82406695065231417</v>
      </c>
      <c r="Y148" s="113">
        <f t="shared" si="64"/>
        <v>0.83801718185990504</v>
      </c>
      <c r="DA148" s="132" t="s">
        <v>1976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0.61827213820827298</v>
      </c>
      <c r="C149" s="111">
        <f t="shared" si="65"/>
        <v>0.62026783473578628</v>
      </c>
      <c r="D149" s="111">
        <f t="shared" si="65"/>
        <v>0.62074028157850991</v>
      </c>
      <c r="E149" s="111">
        <f t="shared" si="65"/>
        <v>0.62214706599451675</v>
      </c>
      <c r="F149" s="111">
        <f t="shared" si="65"/>
        <v>0.62570095996508845</v>
      </c>
      <c r="G149" s="111">
        <f t="shared" si="65"/>
        <v>0.63221226338672343</v>
      </c>
      <c r="H149" s="111">
        <f t="shared" si="65"/>
        <v>0.640886616373466</v>
      </c>
      <c r="I149" s="111">
        <f t="shared" si="65"/>
        <v>0.64734313889662953</v>
      </c>
      <c r="J149" s="111">
        <f t="shared" si="65"/>
        <v>0.64863055368801137</v>
      </c>
      <c r="K149" s="111">
        <f t="shared" si="65"/>
        <v>0.64929816513664806</v>
      </c>
      <c r="L149" s="111">
        <f t="shared" si="65"/>
        <v>0.64937228908729183</v>
      </c>
      <c r="M149" s="111">
        <f t="shared" si="65"/>
        <v>0.6498363726259504</v>
      </c>
      <c r="N149" s="111">
        <f t="shared" si="65"/>
        <v>0.6500672644417832</v>
      </c>
      <c r="O149" s="111">
        <f t="shared" si="65"/>
        <v>0.65154578995025669</v>
      </c>
      <c r="P149" s="111">
        <f t="shared" si="65"/>
        <v>0.66498942558230223</v>
      </c>
      <c r="Q149" s="111">
        <f t="shared" si="65"/>
        <v>0.69507362584177979</v>
      </c>
      <c r="R149" s="111">
        <f t="shared" ref="R149:V149" si="66">IF(R130=0,"",R130/R111)</f>
        <v>0.71645829959288609</v>
      </c>
      <c r="S149" s="111">
        <f t="shared" si="66"/>
        <v>0.72122933937130951</v>
      </c>
      <c r="T149" s="111">
        <f t="shared" si="66"/>
        <v>0.72405038005739941</v>
      </c>
      <c r="U149" s="111">
        <f t="shared" si="66"/>
        <v>0.72631691342008775</v>
      </c>
      <c r="V149" s="111">
        <f t="shared" si="66"/>
        <v>0.74176718574659395</v>
      </c>
      <c r="W149" s="111">
        <f t="shared" ref="W149:Y149" si="67">IF(W130=0,"",W130/W111)</f>
        <v>0.77179908068532344</v>
      </c>
      <c r="X149" s="111">
        <f t="shared" si="67"/>
        <v>0.77259435827366096</v>
      </c>
      <c r="Y149" s="111">
        <f t="shared" si="67"/>
        <v>0.79088723353733792</v>
      </c>
      <c r="DA149" s="63" t="s">
        <v>1977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1978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0.62780013027033699</v>
      </c>
      <c r="C151" s="124">
        <f t="shared" si="71"/>
        <v>0.62791081604371601</v>
      </c>
      <c r="D151" s="124">
        <f t="shared" si="71"/>
        <v>0.62929243827456804</v>
      </c>
      <c r="E151" s="124">
        <f t="shared" si="71"/>
        <v>0.62969194561146702</v>
      </c>
      <c r="F151" s="124">
        <f t="shared" si="71"/>
        <v>0.63022008057639323</v>
      </c>
      <c r="G151" s="124">
        <f t="shared" si="71"/>
        <v>0.63175130551217884</v>
      </c>
      <c r="H151" s="124">
        <f t="shared" si="71"/>
        <v>0.63470736762801849</v>
      </c>
      <c r="I151" s="124">
        <f t="shared" si="71"/>
        <v>0.63637447233054645</v>
      </c>
      <c r="J151" s="124">
        <f t="shared" si="71"/>
        <v>0.63431085795745878</v>
      </c>
      <c r="K151" s="124">
        <f t="shared" si="71"/>
        <v>0.63409167238258557</v>
      </c>
      <c r="L151" s="124">
        <f t="shared" si="71"/>
        <v>0.63443807757909088</v>
      </c>
      <c r="M151" s="124">
        <f t="shared" si="71"/>
        <v>0.63568653442381051</v>
      </c>
      <c r="N151" s="124">
        <f t="shared" si="71"/>
        <v>0.63544803025413232</v>
      </c>
      <c r="O151" s="124">
        <f t="shared" si="71"/>
        <v>0.63520822673263244</v>
      </c>
      <c r="P151" s="124">
        <f t="shared" si="71"/>
        <v>0.63502277957359476</v>
      </c>
      <c r="Q151" s="124">
        <f t="shared" si="71"/>
        <v>0.6352403732113574</v>
      </c>
      <c r="R151" s="124">
        <f t="shared" ref="R151:V151" si="72">IF(R132=0,"",R132/R113)</f>
        <v>0.63546187401811416</v>
      </c>
      <c r="S151" s="124">
        <f t="shared" si="72"/>
        <v>0.6366267097015863</v>
      </c>
      <c r="T151" s="124">
        <f t="shared" si="72"/>
        <v>0.63667052834810267</v>
      </c>
      <c r="U151" s="124">
        <f t="shared" si="72"/>
        <v>0.63619077031897031</v>
      </c>
      <c r="V151" s="124">
        <f t="shared" si="72"/>
        <v>0.63990501122830645</v>
      </c>
      <c r="W151" s="124">
        <f t="shared" ref="W151:Y151" si="73">IF(W132=0,"",W132/W113)</f>
        <v>0.63722947781892114</v>
      </c>
      <c r="X151" s="124">
        <f t="shared" si="73"/>
        <v>0.63874795675658225</v>
      </c>
      <c r="Y151" s="124">
        <f t="shared" si="73"/>
        <v>0.64091805700265903</v>
      </c>
      <c r="DA151" s="130" t="s">
        <v>1979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0.62360365194913236</v>
      </c>
      <c r="C152" s="111">
        <f t="shared" si="74"/>
        <v>0.62429302850494606</v>
      </c>
      <c r="D152" s="111">
        <f t="shared" si="74"/>
        <v>0.62442825573825667</v>
      </c>
      <c r="E152" s="111">
        <f t="shared" si="74"/>
        <v>0.6248890809254587</v>
      </c>
      <c r="F152" s="111">
        <f t="shared" si="74"/>
        <v>0.62600318352864426</v>
      </c>
      <c r="G152" s="111">
        <f t="shared" si="74"/>
        <v>0.62757731658656413</v>
      </c>
      <c r="H152" s="111">
        <f t="shared" si="74"/>
        <v>0.62956056632998003</v>
      </c>
      <c r="I152" s="111">
        <f t="shared" si="74"/>
        <v>0.63040483249201151</v>
      </c>
      <c r="J152" s="111">
        <f t="shared" si="74"/>
        <v>0.63051362875399009</v>
      </c>
      <c r="K152" s="111">
        <f t="shared" si="74"/>
        <v>0.63058886622603783</v>
      </c>
      <c r="L152" s="111">
        <f t="shared" si="74"/>
        <v>0.63061903878122172</v>
      </c>
      <c r="M152" s="111">
        <f t="shared" si="74"/>
        <v>0.63065492737325324</v>
      </c>
      <c r="N152" s="111">
        <f t="shared" si="74"/>
        <v>0.63068879095429198</v>
      </c>
      <c r="O152" s="111">
        <f t="shared" si="74"/>
        <v>0.63072744888628474</v>
      </c>
      <c r="P152" s="111">
        <f t="shared" si="74"/>
        <v>0.63078843356126313</v>
      </c>
      <c r="Q152" s="111">
        <f t="shared" si="74"/>
        <v>0.63097585251011268</v>
      </c>
      <c r="R152" s="111">
        <f t="shared" ref="R152:V152" si="75">IF(R133=0,"",R133/R114)</f>
        <v>0.6313294152943234</v>
      </c>
      <c r="S152" s="111">
        <f t="shared" si="75"/>
        <v>0.63162135296204958</v>
      </c>
      <c r="T152" s="111">
        <f t="shared" si="75"/>
        <v>0.63171986519044032</v>
      </c>
      <c r="U152" s="111">
        <f t="shared" si="75"/>
        <v>0.63179451739196169</v>
      </c>
      <c r="V152" s="111">
        <f t="shared" si="75"/>
        <v>0.63191419969248808</v>
      </c>
      <c r="W152" s="111">
        <f t="shared" ref="W152:Y152" si="76">IF(W133=0,"",W133/W114)</f>
        <v>0.63205339751473688</v>
      </c>
      <c r="X152" s="111">
        <f t="shared" si="76"/>
        <v>0.63335751615517422</v>
      </c>
      <c r="Y152" s="111">
        <f t="shared" si="76"/>
        <v>0.63519448691035163</v>
      </c>
      <c r="DA152" s="63" t="s">
        <v>1980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0.76770167268012413</v>
      </c>
      <c r="C153" s="45">
        <f t="shared" si="77"/>
        <v>0.76910807265179215</v>
      </c>
      <c r="D153" s="45">
        <f t="shared" si="77"/>
        <v>0.78183854780012152</v>
      </c>
      <c r="E153" s="45">
        <f t="shared" si="77"/>
        <v>0.78325126364356501</v>
      </c>
      <c r="F153" s="45">
        <f t="shared" si="77"/>
        <v>0.78452371259279796</v>
      </c>
      <c r="G153" s="45">
        <f t="shared" si="77"/>
        <v>0.78584860467754869</v>
      </c>
      <c r="H153" s="45">
        <f t="shared" si="77"/>
        <v>0.78586002904801555</v>
      </c>
      <c r="I153" s="45">
        <f t="shared" si="77"/>
        <v>0.78636360402447325</v>
      </c>
      <c r="J153" s="45">
        <f t="shared" si="77"/>
        <v>0.78773029665528271</v>
      </c>
      <c r="K153" s="45">
        <f t="shared" si="77"/>
        <v>0.78864273379835681</v>
      </c>
      <c r="L153" s="45">
        <f t="shared" si="77"/>
        <v>0.78906693059907296</v>
      </c>
      <c r="M153" s="45">
        <f t="shared" si="77"/>
        <v>0.79163184683225429</v>
      </c>
      <c r="N153" s="45">
        <f t="shared" si="77"/>
        <v>0.79229437331510799</v>
      </c>
      <c r="O153" s="45">
        <f t="shared" si="77"/>
        <v>0.79262474186989296</v>
      </c>
      <c r="P153" s="45">
        <f t="shared" si="77"/>
        <v>0.79595806615399511</v>
      </c>
      <c r="Q153" s="45">
        <f t="shared" si="77"/>
        <v>0.80205183016677439</v>
      </c>
      <c r="R153" s="45">
        <f t="shared" ref="R153:V153" si="78">IF(R134=0,"",R134/R115)</f>
        <v>0.81293641645087455</v>
      </c>
      <c r="S153" s="45">
        <f t="shared" si="78"/>
        <v>0.82068874234101297</v>
      </c>
      <c r="T153" s="45">
        <f t="shared" si="78"/>
        <v>0.82572256842591285</v>
      </c>
      <c r="U153" s="45">
        <f t="shared" si="78"/>
        <v>0.83450542903287139</v>
      </c>
      <c r="V153" s="45">
        <f t="shared" si="78"/>
        <v>0.847760521631305</v>
      </c>
      <c r="W153" s="45">
        <f t="shared" ref="W153:Y153" si="79">IF(W134=0,"",W134/W115)</f>
        <v>0.8495210278173585</v>
      </c>
      <c r="X153" s="45">
        <f t="shared" si="79"/>
        <v>0.85759468054458088</v>
      </c>
      <c r="Y153" s="45">
        <f t="shared" si="79"/>
        <v>0.87918961555921016</v>
      </c>
      <c r="DA153" s="60" t="s">
        <v>1981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228.45725999999996</v>
      </c>
      <c r="C155" s="117">
        <f t="shared" si="80"/>
        <v>267.04106999999999</v>
      </c>
      <c r="D155" s="117">
        <f t="shared" si="80"/>
        <v>165.00077999999993</v>
      </c>
      <c r="E155" s="117">
        <f t="shared" si="80"/>
        <v>147.53286</v>
      </c>
      <c r="F155" s="117">
        <f t="shared" si="80"/>
        <v>150.13269</v>
      </c>
      <c r="G155" s="117">
        <f t="shared" si="80"/>
        <v>154.22535000000002</v>
      </c>
      <c r="H155" s="117">
        <f t="shared" si="80"/>
        <v>120.95325000000004</v>
      </c>
      <c r="I155" s="117">
        <f t="shared" si="80"/>
        <v>121.18977</v>
      </c>
      <c r="J155" s="117">
        <f t="shared" si="80"/>
        <v>118.38501000000001</v>
      </c>
      <c r="K155" s="117">
        <f t="shared" si="80"/>
        <v>171.7497000000001</v>
      </c>
      <c r="L155" s="117">
        <f t="shared" si="80"/>
        <v>191.30094</v>
      </c>
      <c r="M155" s="117">
        <f t="shared" si="80"/>
        <v>163.18368000000007</v>
      </c>
      <c r="N155" s="117">
        <f t="shared" si="80"/>
        <v>105.97851000000001</v>
      </c>
      <c r="O155" s="117">
        <f t="shared" si="80"/>
        <v>78.461460000000017</v>
      </c>
      <c r="P155" s="117">
        <f t="shared" si="80"/>
        <v>68.413950000000071</v>
      </c>
      <c r="Q155" s="117">
        <f t="shared" si="80"/>
        <v>64.273769999999985</v>
      </c>
      <c r="R155" s="117">
        <f t="shared" ref="R155:V155" si="81">R156+R159+R161+R170</f>
        <v>70.988939999999985</v>
      </c>
      <c r="S155" s="117">
        <f t="shared" si="81"/>
        <v>61.24134059999993</v>
      </c>
      <c r="T155" s="117">
        <f t="shared" si="81"/>
        <v>76.795290000000008</v>
      </c>
      <c r="U155" s="117">
        <f t="shared" si="81"/>
        <v>46.747277279999992</v>
      </c>
      <c r="V155" s="117">
        <f t="shared" si="81"/>
        <v>44.666685359999988</v>
      </c>
      <c r="W155" s="117">
        <f t="shared" ref="W155:Y155" si="82">W156+W159+W161+W170</f>
        <v>66.843740902096116</v>
      </c>
      <c r="X155" s="117">
        <f t="shared" si="82"/>
        <v>55.943130060310111</v>
      </c>
      <c r="Y155" s="117">
        <f t="shared" si="82"/>
        <v>51.468812726796592</v>
      </c>
      <c r="DA155" s="129" t="s">
        <v>2132</v>
      </c>
    </row>
    <row r="156" spans="1:105" ht="12" customHeight="1" x14ac:dyDescent="0.25">
      <c r="A156" s="121" t="s">
        <v>57</v>
      </c>
      <c r="B156" s="122">
        <f t="shared" ref="B156:Q156" si="83">SUM(B157:B158)</f>
        <v>212.76697340896268</v>
      </c>
      <c r="C156" s="122">
        <f t="shared" si="83"/>
        <v>250.19896863107076</v>
      </c>
      <c r="D156" s="122">
        <f t="shared" si="83"/>
        <v>154.70226005713818</v>
      </c>
      <c r="E156" s="122">
        <f t="shared" si="83"/>
        <v>138.60461267681691</v>
      </c>
      <c r="F156" s="122">
        <f t="shared" si="83"/>
        <v>140.8644934506012</v>
      </c>
      <c r="G156" s="122">
        <f t="shared" si="83"/>
        <v>145.27128195016553</v>
      </c>
      <c r="H156" s="122">
        <f t="shared" si="83"/>
        <v>113.79933438454556</v>
      </c>
      <c r="I156" s="122">
        <f t="shared" si="83"/>
        <v>113.75873222113341</v>
      </c>
      <c r="J156" s="122">
        <f t="shared" si="83"/>
        <v>111.23918822375688</v>
      </c>
      <c r="K156" s="122">
        <f t="shared" si="83"/>
        <v>161.07620858642611</v>
      </c>
      <c r="L156" s="122">
        <f t="shared" si="83"/>
        <v>181.66594283139477</v>
      </c>
      <c r="M156" s="122">
        <f t="shared" si="83"/>
        <v>153.96306368944198</v>
      </c>
      <c r="N156" s="122">
        <f t="shared" si="83"/>
        <v>100.27088492330689</v>
      </c>
      <c r="O156" s="122">
        <f t="shared" si="83"/>
        <v>73.666186476770449</v>
      </c>
      <c r="P156" s="122">
        <f t="shared" si="83"/>
        <v>63.881582930376446</v>
      </c>
      <c r="Q156" s="122">
        <f t="shared" si="83"/>
        <v>59.670561214592098</v>
      </c>
      <c r="R156" s="122">
        <f t="shared" ref="R156:V156" si="84">SUM(R157:R158)</f>
        <v>65.892179518297198</v>
      </c>
      <c r="S156" s="122">
        <f t="shared" si="84"/>
        <v>57.081120760853523</v>
      </c>
      <c r="T156" s="122">
        <f t="shared" si="84"/>
        <v>71.227714569314259</v>
      </c>
      <c r="U156" s="122">
        <f t="shared" si="84"/>
        <v>43.311486170903727</v>
      </c>
      <c r="V156" s="122">
        <f t="shared" si="84"/>
        <v>41.513389044045212</v>
      </c>
      <c r="W156" s="122">
        <f t="shared" ref="W156:Y156" si="85">SUM(W157:W158)</f>
        <v>62.182069462639781</v>
      </c>
      <c r="X156" s="122">
        <f t="shared" si="85"/>
        <v>51.708445579280436</v>
      </c>
      <c r="Y156" s="122">
        <f t="shared" si="85"/>
        <v>47.212498967988815</v>
      </c>
      <c r="DA156" s="130" t="s">
        <v>2133</v>
      </c>
    </row>
    <row r="157" spans="1:105" ht="12" customHeight="1" x14ac:dyDescent="0.25">
      <c r="A157" s="97" t="s">
        <v>212</v>
      </c>
      <c r="B157" s="98">
        <v>212.76697340896268</v>
      </c>
      <c r="C157" s="98">
        <v>250.19896863107076</v>
      </c>
      <c r="D157" s="98">
        <v>154.70226005713818</v>
      </c>
      <c r="E157" s="98">
        <v>138.60461267681691</v>
      </c>
      <c r="F157" s="98">
        <v>140.8644934506012</v>
      </c>
      <c r="G157" s="98">
        <v>145.27128195016553</v>
      </c>
      <c r="H157" s="98">
        <v>113.79933438454556</v>
      </c>
      <c r="I157" s="98">
        <v>113.75873222113341</v>
      </c>
      <c r="J157" s="98">
        <v>111.23918822375688</v>
      </c>
      <c r="K157" s="98">
        <v>161.07620858642611</v>
      </c>
      <c r="L157" s="98">
        <v>181.66594283139477</v>
      </c>
      <c r="M157" s="98">
        <v>153.96306368944198</v>
      </c>
      <c r="N157" s="98">
        <v>100.27088492330689</v>
      </c>
      <c r="O157" s="98">
        <v>73.666186476770449</v>
      </c>
      <c r="P157" s="98">
        <v>63.881582930376446</v>
      </c>
      <c r="Q157" s="98">
        <v>59.670561214592098</v>
      </c>
      <c r="R157" s="98">
        <v>65.892179518297198</v>
      </c>
      <c r="S157" s="98">
        <v>57.081120760853523</v>
      </c>
      <c r="T157" s="98">
        <v>71.227714569314259</v>
      </c>
      <c r="U157" s="98">
        <v>43.311486170903727</v>
      </c>
      <c r="V157" s="98">
        <v>41.513389044045212</v>
      </c>
      <c r="W157" s="98">
        <v>62.182069462639781</v>
      </c>
      <c r="X157" s="98">
        <v>51.708445579280436</v>
      </c>
      <c r="Y157" s="98">
        <v>47.212498967988815</v>
      </c>
      <c r="DA157" s="63" t="s">
        <v>2134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2135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2136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2137</v>
      </c>
    </row>
    <row r="161" spans="1:105" ht="12" customHeight="1" x14ac:dyDescent="0.25">
      <c r="A161" s="121" t="s">
        <v>55</v>
      </c>
      <c r="B161" s="122">
        <v>13.888856438930326</v>
      </c>
      <c r="C161" s="122">
        <v>14.85339057258407</v>
      </c>
      <c r="D161" s="122">
        <v>9.0448409175907507</v>
      </c>
      <c r="E161" s="122">
        <v>7.7948925690547162</v>
      </c>
      <c r="F161" s="122">
        <v>8.0490627553113665</v>
      </c>
      <c r="G161" s="122">
        <v>7.765063648732152</v>
      </c>
      <c r="H161" s="122">
        <v>6.1881973233776737</v>
      </c>
      <c r="I161" s="122">
        <v>6.4044130373898716</v>
      </c>
      <c r="J161" s="122">
        <v>6.1112469730931425</v>
      </c>
      <c r="K161" s="122">
        <v>9.0405797377698889</v>
      </c>
      <c r="L161" s="122">
        <v>8.0255588462298846</v>
      </c>
      <c r="M161" s="122">
        <v>7.6995135407729549</v>
      </c>
      <c r="N161" s="122">
        <v>4.7356899853090502</v>
      </c>
      <c r="O161" s="122">
        <v>3.9495882346654629</v>
      </c>
      <c r="P161" s="122">
        <v>3.7368764205835769</v>
      </c>
      <c r="Q161" s="122">
        <v>3.7970123216425802</v>
      </c>
      <c r="R161" s="122">
        <v>4.2522373196124343</v>
      </c>
      <c r="S161" s="122">
        <v>3.3705995607038828</v>
      </c>
      <c r="T161" s="122">
        <v>4.4852988478426568</v>
      </c>
      <c r="U161" s="122">
        <v>2.7512032879007036</v>
      </c>
      <c r="V161" s="122">
        <v>2.4774514903470242</v>
      </c>
      <c r="W161" s="122">
        <v>3.7161450813061681</v>
      </c>
      <c r="X161" s="122">
        <v>3.370487682924141</v>
      </c>
      <c r="Y161" s="122">
        <v>3.3835315015973824</v>
      </c>
      <c r="DA161" s="130" t="s">
        <v>2138</v>
      </c>
    </row>
    <row r="162" spans="1:105" ht="12" customHeight="1" x14ac:dyDescent="0.25">
      <c r="A162" s="97" t="s">
        <v>134</v>
      </c>
      <c r="B162" s="98">
        <v>13.881084994936794</v>
      </c>
      <c r="C162" s="98">
        <v>14.84223358724647</v>
      </c>
      <c r="D162" s="98">
        <v>9.0379934995518525</v>
      </c>
      <c r="E162" s="98">
        <v>7.7890723004533111</v>
      </c>
      <c r="F162" s="98">
        <v>8.0427900461624535</v>
      </c>
      <c r="G162" s="98">
        <v>7.7594060067519406</v>
      </c>
      <c r="H162" s="98">
        <v>6.1837218924121879</v>
      </c>
      <c r="I162" s="98">
        <v>6.4001968304724262</v>
      </c>
      <c r="J162" s="98">
        <v>6.1045494368965381</v>
      </c>
      <c r="K162" s="98">
        <v>9.0299734038069595</v>
      </c>
      <c r="L162" s="98">
        <v>8.0164818663496735</v>
      </c>
      <c r="M162" s="98">
        <v>7.6909016518481774</v>
      </c>
      <c r="N162" s="98">
        <v>4.7302651228119599</v>
      </c>
      <c r="O162" s="98">
        <v>3.9447514331560218</v>
      </c>
      <c r="P162" s="98">
        <v>3.732399863415417</v>
      </c>
      <c r="Q162" s="98">
        <v>3.7924692547850305</v>
      </c>
      <c r="R162" s="98">
        <v>4.2469763117055717</v>
      </c>
      <c r="S162" s="98">
        <v>3.3665404098376901</v>
      </c>
      <c r="T162" s="98">
        <v>4.479427965657961</v>
      </c>
      <c r="U162" s="98">
        <v>2.7475082283839329</v>
      </c>
      <c r="V162" s="98">
        <v>2.4741047354194206</v>
      </c>
      <c r="W162" s="98">
        <v>3.7106094883733238</v>
      </c>
      <c r="X162" s="98">
        <v>3.365257279835101</v>
      </c>
      <c r="Y162" s="98">
        <v>3.3801894386266151</v>
      </c>
      <c r="DA162" s="63" t="s">
        <v>2139</v>
      </c>
    </row>
    <row r="163" spans="1:105" ht="12" customHeight="1" x14ac:dyDescent="0.25">
      <c r="A163" s="97" t="s">
        <v>133</v>
      </c>
      <c r="B163" s="98">
        <v>7.7714439935314692E-3</v>
      </c>
      <c r="C163" s="98">
        <v>1.1156985337599569E-2</v>
      </c>
      <c r="D163" s="98">
        <v>6.8474180388982502E-3</v>
      </c>
      <c r="E163" s="98">
        <v>5.8202686014047246E-3</v>
      </c>
      <c r="F163" s="98">
        <v>6.27270914891384E-3</v>
      </c>
      <c r="G163" s="98">
        <v>5.6576419802117257E-3</v>
      </c>
      <c r="H163" s="98">
        <v>4.475430965485523E-3</v>
      </c>
      <c r="I163" s="98">
        <v>4.2162069174451564E-3</v>
      </c>
      <c r="J163" s="98">
        <v>6.6975361966043218E-3</v>
      </c>
      <c r="K163" s="98">
        <v>1.0606333962929331E-2</v>
      </c>
      <c r="L163" s="98">
        <v>9.0769798802114339E-3</v>
      </c>
      <c r="M163" s="98">
        <v>8.6118889247773188E-3</v>
      </c>
      <c r="N163" s="98">
        <v>5.4248624970900002E-3</v>
      </c>
      <c r="O163" s="98">
        <v>4.8368015094410015E-3</v>
      </c>
      <c r="P163" s="98">
        <v>4.4765571681600691E-3</v>
      </c>
      <c r="Q163" s="98">
        <v>4.5430668575495974E-3</v>
      </c>
      <c r="R163" s="98">
        <v>5.2610079068624617E-3</v>
      </c>
      <c r="S163" s="98">
        <v>4.0591508661928233E-3</v>
      </c>
      <c r="T163" s="98">
        <v>5.8708821846959235E-3</v>
      </c>
      <c r="U163" s="98">
        <v>3.6950595167705067E-3</v>
      </c>
      <c r="V163" s="98">
        <v>3.3467549276038149E-3</v>
      </c>
      <c r="W163" s="98">
        <v>5.5355929328440067E-3</v>
      </c>
      <c r="X163" s="98">
        <v>5.2304030890400876E-3</v>
      </c>
      <c r="Y163" s="98">
        <v>3.342062970767072E-3</v>
      </c>
      <c r="DA163" s="63" t="s">
        <v>2140</v>
      </c>
    </row>
    <row r="164" spans="1:105" ht="12" customHeight="1" x14ac:dyDescent="0.25">
      <c r="A164" s="100" t="s">
        <v>212</v>
      </c>
      <c r="B164" s="101">
        <v>7.7714439935314692E-3</v>
      </c>
      <c r="C164" s="101">
        <v>1.1156985337599569E-2</v>
      </c>
      <c r="D164" s="101">
        <v>6.8474180388982502E-3</v>
      </c>
      <c r="E164" s="101">
        <v>5.8202686014047246E-3</v>
      </c>
      <c r="F164" s="101">
        <v>6.27270914891384E-3</v>
      </c>
      <c r="G164" s="101">
        <v>5.6576419802117257E-3</v>
      </c>
      <c r="H164" s="101">
        <v>4.475430965485523E-3</v>
      </c>
      <c r="I164" s="101">
        <v>4.2162069174451564E-3</v>
      </c>
      <c r="J164" s="101">
        <v>6.6975361966043218E-3</v>
      </c>
      <c r="K164" s="101">
        <v>1.0606333962929331E-2</v>
      </c>
      <c r="L164" s="101">
        <v>9.0769798802114339E-3</v>
      </c>
      <c r="M164" s="101">
        <v>8.6118889247773188E-3</v>
      </c>
      <c r="N164" s="101">
        <v>5.4248624970900002E-3</v>
      </c>
      <c r="O164" s="101">
        <v>4.8368015094410015E-3</v>
      </c>
      <c r="P164" s="101">
        <v>4.4765571681600691E-3</v>
      </c>
      <c r="Q164" s="101">
        <v>4.5430668575495974E-3</v>
      </c>
      <c r="R164" s="101">
        <v>5.2610079068624617E-3</v>
      </c>
      <c r="S164" s="101">
        <v>4.0591508661928233E-3</v>
      </c>
      <c r="T164" s="101">
        <v>5.8708821846959235E-3</v>
      </c>
      <c r="U164" s="101">
        <v>3.6950595167705067E-3</v>
      </c>
      <c r="V164" s="101">
        <v>3.3467549276038149E-3</v>
      </c>
      <c r="W164" s="101">
        <v>5.5355929328440067E-3</v>
      </c>
      <c r="X164" s="101">
        <v>5.2304030890400876E-3</v>
      </c>
      <c r="Y164" s="101">
        <v>3.342062970767072E-3</v>
      </c>
      <c r="DA164" s="131" t="s">
        <v>2141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2142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2143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2144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2145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2146</v>
      </c>
    </row>
    <row r="170" spans="1:105" ht="12" customHeight="1" x14ac:dyDescent="0.25">
      <c r="A170" s="121" t="s">
        <v>54</v>
      </c>
      <c r="B170" s="122">
        <v>1.8014301521069547</v>
      </c>
      <c r="C170" s="122">
        <v>1.9887107963452011</v>
      </c>
      <c r="D170" s="122">
        <v>1.2536790252709937</v>
      </c>
      <c r="E170" s="122">
        <v>1.1333547541283708</v>
      </c>
      <c r="F170" s="122">
        <v>1.2191337940874536</v>
      </c>
      <c r="G170" s="122">
        <v>1.1890044011023231</v>
      </c>
      <c r="H170" s="122">
        <v>0.96571829207680659</v>
      </c>
      <c r="I170" s="122">
        <v>1.0266247414767027</v>
      </c>
      <c r="J170" s="122">
        <v>1.0345748031499813</v>
      </c>
      <c r="K170" s="122">
        <v>1.6329116758041022</v>
      </c>
      <c r="L170" s="122">
        <v>1.6094383223753159</v>
      </c>
      <c r="M170" s="122">
        <v>1.5211027697851442</v>
      </c>
      <c r="N170" s="122">
        <v>0.97193509138407086</v>
      </c>
      <c r="O170" s="122">
        <v>0.84568528856410519</v>
      </c>
      <c r="P170" s="122">
        <v>0.79549064904004785</v>
      </c>
      <c r="Q170" s="122">
        <v>0.80619646376529774</v>
      </c>
      <c r="R170" s="122">
        <v>0.84452316209034928</v>
      </c>
      <c r="S170" s="122">
        <v>0.78962027844252569</v>
      </c>
      <c r="T170" s="122">
        <v>1.0822765828430931</v>
      </c>
      <c r="U170" s="122">
        <v>0.68458782119556216</v>
      </c>
      <c r="V170" s="122">
        <v>0.67584482560775216</v>
      </c>
      <c r="W170" s="122">
        <v>0.94552635815016728</v>
      </c>
      <c r="X170" s="122">
        <v>0.86419679810553107</v>
      </c>
      <c r="Y170" s="122">
        <v>0.87278225721039748</v>
      </c>
      <c r="DA170" s="130" t="s">
        <v>2147</v>
      </c>
    </row>
    <row r="171" spans="1:105" ht="12" customHeight="1" x14ac:dyDescent="0.25">
      <c r="A171" s="97" t="s">
        <v>175</v>
      </c>
      <c r="B171" s="98">
        <v>1.8014301521069547</v>
      </c>
      <c r="C171" s="98">
        <v>1.9887107963452011</v>
      </c>
      <c r="D171" s="98">
        <v>1.2536790252709937</v>
      </c>
      <c r="E171" s="98">
        <v>1.1333547541283708</v>
      </c>
      <c r="F171" s="98">
        <v>1.2191337940874536</v>
      </c>
      <c r="G171" s="98">
        <v>1.1890044011023231</v>
      </c>
      <c r="H171" s="98">
        <v>0.96571829207680659</v>
      </c>
      <c r="I171" s="98">
        <v>1.0266247414767027</v>
      </c>
      <c r="J171" s="98">
        <v>1.0345748031499813</v>
      </c>
      <c r="K171" s="98">
        <v>1.6329116758041022</v>
      </c>
      <c r="L171" s="98">
        <v>1.6094383223753159</v>
      </c>
      <c r="M171" s="98">
        <v>1.5211027697851442</v>
      </c>
      <c r="N171" s="98">
        <v>0.97193509138407086</v>
      </c>
      <c r="O171" s="98">
        <v>0.84568528856410519</v>
      </c>
      <c r="P171" s="98">
        <v>0.79549064904004785</v>
      </c>
      <c r="Q171" s="98">
        <v>0.80619646376529774</v>
      </c>
      <c r="R171" s="98">
        <v>0.84452316209034928</v>
      </c>
      <c r="S171" s="98">
        <v>0.78962027844252569</v>
      </c>
      <c r="T171" s="98">
        <v>1.0822765828430931</v>
      </c>
      <c r="U171" s="98">
        <v>0.68458782119556216</v>
      </c>
      <c r="V171" s="98">
        <v>0.67584482560775216</v>
      </c>
      <c r="W171" s="98">
        <v>0.94552635815016728</v>
      </c>
      <c r="X171" s="98">
        <v>0.86419679810553107</v>
      </c>
      <c r="Y171" s="98">
        <v>0.87278225721039748</v>
      </c>
      <c r="DA171" s="63" t="s">
        <v>2148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2149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23712.406865452984</v>
      </c>
      <c r="C174" s="117">
        <f t="shared" si="87"/>
        <v>29127.440252579738</v>
      </c>
      <c r="D174" s="117">
        <f t="shared" si="87"/>
        <v>22940.941177800451</v>
      </c>
      <c r="E174" s="117">
        <f t="shared" si="87"/>
        <v>23922.599653708327</v>
      </c>
      <c r="F174" s="117">
        <f t="shared" si="87"/>
        <v>26913.222511501343</v>
      </c>
      <c r="G174" s="117">
        <f t="shared" si="87"/>
        <v>29698.52087847497</v>
      </c>
      <c r="H174" s="117">
        <f t="shared" si="87"/>
        <v>23356.745064587692</v>
      </c>
      <c r="I174" s="117">
        <f t="shared" si="87"/>
        <v>18634.808355984507</v>
      </c>
      <c r="J174" s="117">
        <f t="shared" si="87"/>
        <v>27597.496135647529</v>
      </c>
      <c r="K174" s="117">
        <f t="shared" si="87"/>
        <v>30439.631825789977</v>
      </c>
      <c r="L174" s="117">
        <f t="shared" si="87"/>
        <v>33931.744054071627</v>
      </c>
      <c r="M174" s="117">
        <f t="shared" si="87"/>
        <v>23439.065102189747</v>
      </c>
      <c r="N174" s="117">
        <f t="shared" si="87"/>
        <v>25781.465172643057</v>
      </c>
      <c r="O174" s="117">
        <f t="shared" si="87"/>
        <v>25525.788374503365</v>
      </c>
      <c r="P174" s="117">
        <f t="shared" si="87"/>
        <v>25287.788162770448</v>
      </c>
      <c r="Q174" s="117">
        <f t="shared" si="87"/>
        <v>25909.449910732128</v>
      </c>
      <c r="R174" s="117">
        <f t="shared" ref="R174:V174" si="88">R175+R178+R180+R189</f>
        <v>29521.043761140332</v>
      </c>
      <c r="S174" s="117">
        <f t="shared" si="88"/>
        <v>25081.540109243979</v>
      </c>
      <c r="T174" s="117">
        <f t="shared" si="88"/>
        <v>24967.94469646606</v>
      </c>
      <c r="U174" s="117">
        <f t="shared" si="88"/>
        <v>28259.677801484006</v>
      </c>
      <c r="V174" s="117">
        <f t="shared" si="88"/>
        <v>15719.040966795003</v>
      </c>
      <c r="W174" s="117">
        <f t="shared" ref="W174:Y174" si="89">W175+W178+W180+W189</f>
        <v>26395.632706714056</v>
      </c>
      <c r="X174" s="117">
        <f t="shared" si="89"/>
        <v>22829.208152658881</v>
      </c>
      <c r="Y174" s="117">
        <f t="shared" si="89"/>
        <v>21182.576584187773</v>
      </c>
      <c r="DA174" s="129" t="s">
        <v>2300</v>
      </c>
    </row>
    <row r="175" spans="1:105" ht="12" customHeight="1" x14ac:dyDescent="0.25">
      <c r="A175" s="121" t="s">
        <v>57</v>
      </c>
      <c r="B175" s="122">
        <f t="shared" ref="B175:Q175" si="90">SUM(B176:B177)</f>
        <v>22055.750794787022</v>
      </c>
      <c r="C175" s="122">
        <f t="shared" si="90"/>
        <v>27266.016465469747</v>
      </c>
      <c r="D175" s="122">
        <f t="shared" si="90"/>
        <v>21480.290827157798</v>
      </c>
      <c r="E175" s="122">
        <f t="shared" si="90"/>
        <v>22445.442312104093</v>
      </c>
      <c r="F175" s="122">
        <f t="shared" si="90"/>
        <v>25223.62335657384</v>
      </c>
      <c r="G175" s="122">
        <f t="shared" si="90"/>
        <v>27945.298457581055</v>
      </c>
      <c r="H175" s="122">
        <f t="shared" si="90"/>
        <v>21942.622886917998</v>
      </c>
      <c r="I175" s="122">
        <f t="shared" si="90"/>
        <v>17458.951780500967</v>
      </c>
      <c r="J175" s="122">
        <f t="shared" si="90"/>
        <v>25906.56583100482</v>
      </c>
      <c r="K175" s="122">
        <f t="shared" si="90"/>
        <v>28522.401149517988</v>
      </c>
      <c r="L175" s="122">
        <f t="shared" si="90"/>
        <v>32194.490800028583</v>
      </c>
      <c r="M175" s="122">
        <f t="shared" si="90"/>
        <v>22081.641002774613</v>
      </c>
      <c r="N175" s="122">
        <f t="shared" si="90"/>
        <v>24360.591650744132</v>
      </c>
      <c r="O175" s="122">
        <f t="shared" si="90"/>
        <v>23931.262899310586</v>
      </c>
      <c r="P175" s="122">
        <f t="shared" si="90"/>
        <v>23580.015469814283</v>
      </c>
      <c r="Q175" s="122">
        <f t="shared" si="90"/>
        <v>24020.866056437146</v>
      </c>
      <c r="R175" s="122">
        <f t="shared" ref="R175:V175" si="91">SUM(R176:R177)</f>
        <v>27368.796023229974</v>
      </c>
      <c r="S175" s="122">
        <f t="shared" si="91"/>
        <v>23343.723600853806</v>
      </c>
      <c r="T175" s="122">
        <f t="shared" si="91"/>
        <v>23121.659715841204</v>
      </c>
      <c r="U175" s="122">
        <f t="shared" si="91"/>
        <v>26149.423437061076</v>
      </c>
      <c r="V175" s="122">
        <f t="shared" si="91"/>
        <v>14536.926637996106</v>
      </c>
      <c r="W175" s="122">
        <f t="shared" ref="W175:Y175" si="92">SUM(W176:W177)</f>
        <v>24518.567700116884</v>
      </c>
      <c r="X175" s="122">
        <f t="shared" si="92"/>
        <v>21066.507343744095</v>
      </c>
      <c r="Y175" s="122">
        <f t="shared" si="92"/>
        <v>19398.49106843373</v>
      </c>
      <c r="DA175" s="130" t="s">
        <v>2301</v>
      </c>
    </row>
    <row r="176" spans="1:105" ht="12" customHeight="1" x14ac:dyDescent="0.25">
      <c r="A176" s="97" t="s">
        <v>212</v>
      </c>
      <c r="B176" s="98">
        <v>21805.200351583942</v>
      </c>
      <c r="C176" s="98">
        <v>26963.565476033684</v>
      </c>
      <c r="D176" s="98">
        <v>21248.368831735625</v>
      </c>
      <c r="E176" s="98">
        <v>22208.72561860158</v>
      </c>
      <c r="F176" s="98">
        <v>24965.890151315776</v>
      </c>
      <c r="G176" s="98">
        <v>27662.241232942684</v>
      </c>
      <c r="H176" s="98">
        <v>21726.146514374992</v>
      </c>
      <c r="I176" s="98">
        <v>17283.771107467383</v>
      </c>
      <c r="J176" s="98">
        <v>25639.545491413683</v>
      </c>
      <c r="K176" s="98">
        <v>28227.371123977769</v>
      </c>
      <c r="L176" s="98">
        <v>31859.861096670735</v>
      </c>
      <c r="M176" s="98">
        <v>21852.685591805854</v>
      </c>
      <c r="N176" s="98">
        <v>24106.503985768541</v>
      </c>
      <c r="O176" s="98">
        <v>23683.338551572193</v>
      </c>
      <c r="P176" s="98">
        <v>23338.429081021415</v>
      </c>
      <c r="Q176" s="98">
        <v>23776.377369763482</v>
      </c>
      <c r="R176" s="98">
        <v>27092.228117005867</v>
      </c>
      <c r="S176" s="98">
        <v>23110.75606952473</v>
      </c>
      <c r="T176" s="98">
        <v>22891.914318810122</v>
      </c>
      <c r="U176" s="98">
        <v>25889.213812326823</v>
      </c>
      <c r="V176" s="98">
        <v>14392.419158527486</v>
      </c>
      <c r="W176" s="98">
        <v>24274.614431400521</v>
      </c>
      <c r="X176" s="98">
        <v>20851.947841408102</v>
      </c>
      <c r="Y176" s="98">
        <v>19183.743737830748</v>
      </c>
      <c r="DA176" s="63" t="s">
        <v>2302</v>
      </c>
    </row>
    <row r="177" spans="1:105" ht="12" customHeight="1" x14ac:dyDescent="0.25">
      <c r="A177" s="97" t="s">
        <v>53</v>
      </c>
      <c r="B177" s="98">
        <v>250.5504432030807</v>
      </c>
      <c r="C177" s="98">
        <v>302.45098943606342</v>
      </c>
      <c r="D177" s="98">
        <v>231.92199542217344</v>
      </c>
      <c r="E177" s="98">
        <v>236.71669350251105</v>
      </c>
      <c r="F177" s="98">
        <v>257.7332052580656</v>
      </c>
      <c r="G177" s="98">
        <v>283.0572246383723</v>
      </c>
      <c r="H177" s="98">
        <v>216.47637254300577</v>
      </c>
      <c r="I177" s="98">
        <v>175.18067303358495</v>
      </c>
      <c r="J177" s="98">
        <v>267.02033959113692</v>
      </c>
      <c r="K177" s="98">
        <v>295.03002554021884</v>
      </c>
      <c r="L177" s="98">
        <v>334.62970335784672</v>
      </c>
      <c r="M177" s="98">
        <v>228.95541096876016</v>
      </c>
      <c r="N177" s="98">
        <v>254.08766497559256</v>
      </c>
      <c r="O177" s="98">
        <v>247.9243477383948</v>
      </c>
      <c r="P177" s="98">
        <v>241.58638879286687</v>
      </c>
      <c r="Q177" s="98">
        <v>244.48868667366492</v>
      </c>
      <c r="R177" s="98">
        <v>276.56790622410699</v>
      </c>
      <c r="S177" s="98">
        <v>232.96753132907554</v>
      </c>
      <c r="T177" s="98">
        <v>229.7453970310807</v>
      </c>
      <c r="U177" s="98">
        <v>260.20962473425095</v>
      </c>
      <c r="V177" s="98">
        <v>144.50747946862043</v>
      </c>
      <c r="W177" s="98">
        <v>243.95326871636354</v>
      </c>
      <c r="X177" s="98">
        <v>214.55950233599361</v>
      </c>
      <c r="Y177" s="98">
        <v>214.74733060298382</v>
      </c>
      <c r="DA177" s="63" t="s">
        <v>2303</v>
      </c>
    </row>
    <row r="178" spans="1:105" ht="12" customHeight="1" x14ac:dyDescent="0.25">
      <c r="A178" s="121" t="s">
        <v>92</v>
      </c>
      <c r="B178" s="122">
        <f t="shared" ref="B178:Y178" si="93">B179</f>
        <v>0.35361413667142755</v>
      </c>
      <c r="C178" s="122">
        <f t="shared" si="93"/>
        <v>0.37757171514558735</v>
      </c>
      <c r="D178" s="122">
        <f t="shared" si="93"/>
        <v>0.44800983598226229</v>
      </c>
      <c r="E178" s="122">
        <f t="shared" si="93"/>
        <v>0.44038727729356492</v>
      </c>
      <c r="F178" s="122">
        <f t="shared" si="93"/>
        <v>0.40028267445894805</v>
      </c>
      <c r="G178" s="122">
        <f t="shared" si="93"/>
        <v>0.322884701647011</v>
      </c>
      <c r="H178" s="122">
        <f t="shared" si="93"/>
        <v>0.20882960598412004</v>
      </c>
      <c r="I178" s="122">
        <f t="shared" si="93"/>
        <v>0.20001583237453696</v>
      </c>
      <c r="J178" s="122">
        <f t="shared" si="93"/>
        <v>0.22098366268327052</v>
      </c>
      <c r="K178" s="122">
        <f t="shared" si="93"/>
        <v>0.38038272317188127</v>
      </c>
      <c r="L178" s="122">
        <f t="shared" si="93"/>
        <v>0.6379213694478002</v>
      </c>
      <c r="M178" s="122">
        <f t="shared" si="93"/>
        <v>0.85639049916315746</v>
      </c>
      <c r="N178" s="122">
        <f t="shared" si="93"/>
        <v>1.0428472291535082</v>
      </c>
      <c r="O178" s="122">
        <f t="shared" si="93"/>
        <v>1.0870277811229982</v>
      </c>
      <c r="P178" s="122">
        <f t="shared" si="93"/>
        <v>1.0351413579886715</v>
      </c>
      <c r="Q178" s="122">
        <f t="shared" si="93"/>
        <v>0.8308294235934659</v>
      </c>
      <c r="R178" s="122">
        <f t="shared" si="93"/>
        <v>0.64569800375944675</v>
      </c>
      <c r="S178" s="122">
        <f t="shared" si="93"/>
        <v>0.44056313541062503</v>
      </c>
      <c r="T178" s="122">
        <f t="shared" si="93"/>
        <v>0.29220332056983611</v>
      </c>
      <c r="U178" s="122">
        <f t="shared" si="93"/>
        <v>0.19938220974813708</v>
      </c>
      <c r="V178" s="122">
        <f t="shared" si="93"/>
        <v>0.20016653046127361</v>
      </c>
      <c r="W178" s="122">
        <f t="shared" si="93"/>
        <v>0.1640254017621679</v>
      </c>
      <c r="X178" s="122">
        <f t="shared" si="93"/>
        <v>0.10869575324211873</v>
      </c>
      <c r="Y178" s="122">
        <f t="shared" si="93"/>
        <v>0.16236471088886884</v>
      </c>
      <c r="DA178" s="130" t="s">
        <v>2304</v>
      </c>
    </row>
    <row r="179" spans="1:105" ht="12" customHeight="1" x14ac:dyDescent="0.25">
      <c r="A179" s="97" t="s">
        <v>53</v>
      </c>
      <c r="B179" s="98">
        <f>RES_hhdet_fech!B67</f>
        <v>0.35361413667142755</v>
      </c>
      <c r="C179" s="98">
        <f>RES_hhdet_fech!C67</f>
        <v>0.37757171514558735</v>
      </c>
      <c r="D179" s="98">
        <f>RES_hhdet_fech!D67</f>
        <v>0.44800983598226229</v>
      </c>
      <c r="E179" s="98">
        <f>RES_hhdet_fech!E67</f>
        <v>0.44038727729356492</v>
      </c>
      <c r="F179" s="98">
        <f>RES_hhdet_fech!F67</f>
        <v>0.40028267445894805</v>
      </c>
      <c r="G179" s="98">
        <f>RES_hhdet_fech!G67</f>
        <v>0.322884701647011</v>
      </c>
      <c r="H179" s="98">
        <f>RES_hhdet_fech!H67</f>
        <v>0.20882960598412004</v>
      </c>
      <c r="I179" s="98">
        <f>RES_hhdet_fech!I67</f>
        <v>0.20001583237453696</v>
      </c>
      <c r="J179" s="98">
        <f>RES_hhdet_fech!J67</f>
        <v>0.22098366268327052</v>
      </c>
      <c r="K179" s="98">
        <f>RES_hhdet_fech!K67</f>
        <v>0.38038272317188127</v>
      </c>
      <c r="L179" s="98">
        <f>RES_hhdet_fech!L67</f>
        <v>0.6379213694478002</v>
      </c>
      <c r="M179" s="98">
        <f>RES_hhdet_fech!M67</f>
        <v>0.85639049916315746</v>
      </c>
      <c r="N179" s="98">
        <f>RES_hhdet_fech!N67</f>
        <v>1.0428472291535082</v>
      </c>
      <c r="O179" s="98">
        <f>RES_hhdet_fech!O67</f>
        <v>1.0870277811229982</v>
      </c>
      <c r="P179" s="98">
        <f>RES_hhdet_fech!P67</f>
        <v>1.0351413579886715</v>
      </c>
      <c r="Q179" s="98">
        <f>RES_hhdet_fech!Q67</f>
        <v>0.8308294235934659</v>
      </c>
      <c r="R179" s="98">
        <f>RES_hhdet_fech!R67</f>
        <v>0.64569800375944675</v>
      </c>
      <c r="S179" s="98">
        <f>RES_hhdet_fech!S67</f>
        <v>0.44056313541062503</v>
      </c>
      <c r="T179" s="98">
        <f>RES_hhdet_fech!T67</f>
        <v>0.29220332056983611</v>
      </c>
      <c r="U179" s="98">
        <f>RES_hhdet_fech!U67</f>
        <v>0.19938220974813708</v>
      </c>
      <c r="V179" s="98">
        <f>RES_hhdet_fech!V67</f>
        <v>0.20016653046127361</v>
      </c>
      <c r="W179" s="98">
        <f>RES_hhdet_fech!W67</f>
        <v>0.1640254017621679</v>
      </c>
      <c r="X179" s="98">
        <f>RES_hhdet_fech!X67</f>
        <v>0.10869575324211873</v>
      </c>
      <c r="Y179" s="98">
        <f>RES_hhdet_fech!Y67</f>
        <v>0.16236471088886884</v>
      </c>
      <c r="DA179" s="63" t="s">
        <v>2305</v>
      </c>
    </row>
    <row r="180" spans="1:105" ht="12" customHeight="1" x14ac:dyDescent="0.25">
      <c r="A180" s="121" t="s">
        <v>55</v>
      </c>
      <c r="B180" s="122">
        <v>1466.1469937983138</v>
      </c>
      <c r="C180" s="122">
        <v>1641.2344883844366</v>
      </c>
      <c r="D180" s="122">
        <v>1282.5187646352083</v>
      </c>
      <c r="E180" s="122">
        <v>1289.4387959441392</v>
      </c>
      <c r="F180" s="122">
        <v>1467.2227543327647</v>
      </c>
      <c r="G180" s="122">
        <v>1520.3592688592107</v>
      </c>
      <c r="H180" s="122">
        <v>1223.2640869547479</v>
      </c>
      <c r="I180" s="122">
        <v>1013.4697600816895</v>
      </c>
      <c r="J180" s="122">
        <v>1446.3479200150348</v>
      </c>
      <c r="K180" s="122">
        <v>1624.2095009120062</v>
      </c>
      <c r="L180" s="122">
        <v>1447.3871360438575</v>
      </c>
      <c r="M180" s="122">
        <v>1133.7046344278576</v>
      </c>
      <c r="N180" s="122">
        <v>1179.0738494133871</v>
      </c>
      <c r="O180" s="122">
        <v>1313.8155031562897</v>
      </c>
      <c r="P180" s="122">
        <v>1408.4672900477001</v>
      </c>
      <c r="Q180" s="122">
        <v>1558.302953129386</v>
      </c>
      <c r="R180" s="122">
        <v>1796.2826254091506</v>
      </c>
      <c r="S180" s="122">
        <v>1408.9840963576635</v>
      </c>
      <c r="T180" s="122">
        <v>1489.0506751734567</v>
      </c>
      <c r="U180" s="122">
        <v>1691.7748325496621</v>
      </c>
      <c r="V180" s="122">
        <v>938.59533619673198</v>
      </c>
      <c r="W180" s="122">
        <v>1498.7870114246314</v>
      </c>
      <c r="X180" s="122">
        <v>1405.5122631290681</v>
      </c>
      <c r="Y180" s="122">
        <v>1420.7688140804451</v>
      </c>
      <c r="DA180" s="130" t="s">
        <v>2306</v>
      </c>
    </row>
    <row r="181" spans="1:105" ht="12" customHeight="1" x14ac:dyDescent="0.25">
      <c r="A181" s="97" t="s">
        <v>134</v>
      </c>
      <c r="B181" s="98">
        <v>1473.8152432952186</v>
      </c>
      <c r="C181" s="98">
        <v>1657.3211375110254</v>
      </c>
      <c r="D181" s="98">
        <v>1286.1881117468681</v>
      </c>
      <c r="E181" s="98">
        <v>1293.0530293166566</v>
      </c>
      <c r="F181" s="98">
        <v>1476.7243186760732</v>
      </c>
      <c r="G181" s="98">
        <v>1530.4440678025337</v>
      </c>
      <c r="H181" s="98">
        <v>1222.6489793182086</v>
      </c>
      <c r="I181" s="98">
        <v>1006.8953295056855</v>
      </c>
      <c r="J181" s="98">
        <v>1458.0492614886941</v>
      </c>
      <c r="K181" s="98">
        <v>1639.9027080184319</v>
      </c>
      <c r="L181" s="98">
        <v>1456.9970862087516</v>
      </c>
      <c r="M181" s="98">
        <v>1131.0368362519339</v>
      </c>
      <c r="N181" s="98">
        <v>1178.107209632692</v>
      </c>
      <c r="O181" s="98">
        <v>1313.5500721972778</v>
      </c>
      <c r="P181" s="98">
        <v>1412.104508444681</v>
      </c>
      <c r="Q181" s="98">
        <v>1564.6680081938537</v>
      </c>
      <c r="R181" s="98">
        <v>1807.9015809970529</v>
      </c>
      <c r="S181" s="98">
        <v>1411.1371983496977</v>
      </c>
      <c r="T181" s="98">
        <v>1490.6704155367668</v>
      </c>
      <c r="U181" s="98">
        <v>1700.5465356580842</v>
      </c>
      <c r="V181" s="98">
        <v>912.37574142489041</v>
      </c>
      <c r="W181" s="98">
        <v>1499.8573373933446</v>
      </c>
      <c r="X181" s="98">
        <v>1405.1183194015766</v>
      </c>
      <c r="Y181" s="98">
        <v>1421.3375890431914</v>
      </c>
      <c r="DA181" s="63" t="s">
        <v>2307</v>
      </c>
    </row>
    <row r="182" spans="1:105" ht="12" customHeight="1" x14ac:dyDescent="0.25">
      <c r="A182" s="97" t="s">
        <v>133</v>
      </c>
      <c r="B182" s="98">
        <v>1186.2375579805869</v>
      </c>
      <c r="C182" s="98">
        <v>1397.2728784766618</v>
      </c>
      <c r="D182" s="98">
        <v>1088.009568920696</v>
      </c>
      <c r="E182" s="98">
        <v>1091.1967848584886</v>
      </c>
      <c r="F182" s="98">
        <v>1261.1749152624959</v>
      </c>
      <c r="G182" s="98">
        <v>1272.6645008907958</v>
      </c>
      <c r="H182" s="98">
        <v>1030.6574524819969</v>
      </c>
      <c r="I182" s="98">
        <v>845.69551822858</v>
      </c>
      <c r="J182" s="98">
        <v>1197.5127305395822</v>
      </c>
      <c r="K182" s="98">
        <v>1364.8567658336617</v>
      </c>
      <c r="L182" s="98">
        <v>1213.4567878529849</v>
      </c>
      <c r="M182" s="98">
        <v>956.15468890693762</v>
      </c>
      <c r="N182" s="98">
        <v>1016.8728906223163</v>
      </c>
      <c r="O182" s="98">
        <v>1169.9968708262766</v>
      </c>
      <c r="P182" s="98">
        <v>1264.7058135095835</v>
      </c>
      <c r="Q182" s="98">
        <v>1418.3195449460668</v>
      </c>
      <c r="R182" s="98">
        <v>1671.9808025558475</v>
      </c>
      <c r="S182" s="98">
        <v>1328.036932380463</v>
      </c>
      <c r="T182" s="98">
        <v>1464.7738249650786</v>
      </c>
      <c r="U182" s="98">
        <v>1726.8731556382813</v>
      </c>
      <c r="V182" s="98">
        <v>965.4672325110339</v>
      </c>
      <c r="W182" s="98">
        <v>1619.8790057054039</v>
      </c>
      <c r="X182" s="98">
        <v>1548.8472182995254</v>
      </c>
      <c r="Y182" s="98">
        <v>1557.1859837196366</v>
      </c>
      <c r="DA182" s="63" t="s">
        <v>2308</v>
      </c>
    </row>
    <row r="183" spans="1:105" ht="12" customHeight="1" x14ac:dyDescent="0.25">
      <c r="A183" s="100" t="s">
        <v>212</v>
      </c>
      <c r="B183" s="101">
        <v>885.18302402147435</v>
      </c>
      <c r="C183" s="101">
        <v>1141.1684158146059</v>
      </c>
      <c r="D183" s="101">
        <v>877.16690159368329</v>
      </c>
      <c r="E183" s="101">
        <v>856.7190481128024</v>
      </c>
      <c r="F183" s="101">
        <v>993.53001489722158</v>
      </c>
      <c r="G183" s="101">
        <v>945.47933899558768</v>
      </c>
      <c r="H183" s="101">
        <v>783.29425761202833</v>
      </c>
      <c r="I183" s="101">
        <v>629.94971415040527</v>
      </c>
      <c r="J183" s="101">
        <v>868.83679508244586</v>
      </c>
      <c r="K183" s="101">
        <v>991.60510983376412</v>
      </c>
      <c r="L183" s="101">
        <v>863.85742700566766</v>
      </c>
      <c r="M183" s="101">
        <v>671.75722181289927</v>
      </c>
      <c r="N183" s="101">
        <v>709.84313902753001</v>
      </c>
      <c r="O183" s="101">
        <v>846.03232033413713</v>
      </c>
      <c r="P183" s="101">
        <v>916.78845710722533</v>
      </c>
      <c r="Q183" s="101">
        <v>1059.4393828983668</v>
      </c>
      <c r="R183" s="101">
        <v>1291.2577983101016</v>
      </c>
      <c r="S183" s="101">
        <v>1005.9383165983113</v>
      </c>
      <c r="T183" s="101">
        <v>1141.6411684656309</v>
      </c>
      <c r="U183" s="101">
        <v>1352.2958908062503</v>
      </c>
      <c r="V183" s="101">
        <v>753.2443255198632</v>
      </c>
      <c r="W183" s="101">
        <v>1306.4123438375557</v>
      </c>
      <c r="X183" s="101">
        <v>1253.3515067914877</v>
      </c>
      <c r="Y183" s="101">
        <v>1252.7297158959184</v>
      </c>
      <c r="DA183" s="131" t="s">
        <v>2309</v>
      </c>
    </row>
    <row r="184" spans="1:105" ht="12" customHeight="1" x14ac:dyDescent="0.25">
      <c r="A184" s="103" t="s">
        <v>52</v>
      </c>
      <c r="B184" s="104">
        <v>301.05453395911246</v>
      </c>
      <c r="C184" s="104">
        <v>256.10446266205645</v>
      </c>
      <c r="D184" s="104">
        <v>210.84266732701283</v>
      </c>
      <c r="E184" s="104">
        <v>234.47773674568634</v>
      </c>
      <c r="F184" s="104">
        <v>267.64490036527445</v>
      </c>
      <c r="G184" s="104">
        <v>327.18516189520813</v>
      </c>
      <c r="H184" s="104">
        <v>247.36319486996857</v>
      </c>
      <c r="I184" s="104">
        <v>215.74580407817456</v>
      </c>
      <c r="J184" s="104">
        <v>328.67593545713618</v>
      </c>
      <c r="K184" s="104">
        <v>373.25165599989742</v>
      </c>
      <c r="L184" s="104">
        <v>349.5993608473172</v>
      </c>
      <c r="M184" s="104">
        <v>284.39746709403835</v>
      </c>
      <c r="N184" s="104">
        <v>307.02975159478626</v>
      </c>
      <c r="O184" s="104">
        <v>323.96455049213932</v>
      </c>
      <c r="P184" s="104">
        <v>347.917356402358</v>
      </c>
      <c r="Q184" s="104">
        <v>358.88016204770014</v>
      </c>
      <c r="R184" s="104">
        <v>380.72300424574604</v>
      </c>
      <c r="S184" s="104">
        <v>322.09861578215168</v>
      </c>
      <c r="T184" s="104">
        <v>323.13265649944788</v>
      </c>
      <c r="U184" s="104">
        <v>374.57726483203129</v>
      </c>
      <c r="V184" s="104">
        <v>212.22290699117082</v>
      </c>
      <c r="W184" s="104">
        <v>313.46666186784836</v>
      </c>
      <c r="X184" s="104">
        <v>295.4957115080378</v>
      </c>
      <c r="Y184" s="104">
        <v>304.45626782371846</v>
      </c>
      <c r="DA184" s="132" t="s">
        <v>2310</v>
      </c>
    </row>
    <row r="185" spans="1:105" ht="12" customHeight="1" x14ac:dyDescent="0.25">
      <c r="A185" s="106" t="s">
        <v>122</v>
      </c>
      <c r="B185" s="101">
        <v>1273.0260417370635</v>
      </c>
      <c r="C185" s="101">
        <v>1202.536406999026</v>
      </c>
      <c r="D185" s="101">
        <v>1197.1551301933775</v>
      </c>
      <c r="E185" s="101">
        <v>1207.0425476847506</v>
      </c>
      <c r="F185" s="101">
        <v>1215.0302491173611</v>
      </c>
      <c r="G185" s="101">
        <v>1254.6640359125622</v>
      </c>
      <c r="H185" s="101">
        <v>1263.8701852172962</v>
      </c>
      <c r="I185" s="101">
        <v>1246.6567748388125</v>
      </c>
      <c r="J185" s="101">
        <v>1154.1459715482338</v>
      </c>
      <c r="K185" s="101">
        <v>1214.2466013409719</v>
      </c>
      <c r="L185" s="101">
        <v>1214.8388421354625</v>
      </c>
      <c r="M185" s="101">
        <v>1259.8020746805792</v>
      </c>
      <c r="N185" s="101">
        <v>1256.0258348755808</v>
      </c>
      <c r="O185" s="101">
        <v>1365.9487795120353</v>
      </c>
      <c r="P185" s="101">
        <v>1338.8097716679272</v>
      </c>
      <c r="Q185" s="101">
        <v>1401.8824861445351</v>
      </c>
      <c r="R185" s="101">
        <v>1478.6759654115865</v>
      </c>
      <c r="S185" s="101">
        <v>1369.3960965371298</v>
      </c>
      <c r="T185" s="101">
        <v>1462.2764028561498</v>
      </c>
      <c r="U185" s="101">
        <v>1450.0006997954001</v>
      </c>
      <c r="V185" s="101">
        <v>1375.7465654881205</v>
      </c>
      <c r="W185" s="101">
        <v>1471.9961656991275</v>
      </c>
      <c r="X185" s="101">
        <v>1420.0164475587733</v>
      </c>
      <c r="Y185" s="101">
        <v>1405.9093485825631</v>
      </c>
      <c r="DA185" s="131" t="s">
        <v>2311</v>
      </c>
    </row>
    <row r="186" spans="1:105" ht="12" customHeight="1" x14ac:dyDescent="0.25">
      <c r="A186" s="107" t="s">
        <v>121</v>
      </c>
      <c r="B186" s="104">
        <v>1078.9603640500293</v>
      </c>
      <c r="C186" s="104">
        <v>1064.9502276272583</v>
      </c>
      <c r="D186" s="104">
        <v>1053.8906451205485</v>
      </c>
      <c r="E186" s="104">
        <v>1049.9294697711148</v>
      </c>
      <c r="F186" s="104">
        <v>1060.8269030748381</v>
      </c>
      <c r="G186" s="104">
        <v>1070.5824561605389</v>
      </c>
      <c r="H186" s="104">
        <v>1092.3976497039921</v>
      </c>
      <c r="I186" s="104">
        <v>1072.3367169338328</v>
      </c>
      <c r="J186" s="104">
        <v>993.81731165488623</v>
      </c>
      <c r="K186" s="104">
        <v>1051.0361411292633</v>
      </c>
      <c r="L186" s="104">
        <v>1045.3156550869551</v>
      </c>
      <c r="M186" s="104">
        <v>1081.9082363345781</v>
      </c>
      <c r="N186" s="104">
        <v>1077.9801664322431</v>
      </c>
      <c r="O186" s="104">
        <v>1189.9061275336096</v>
      </c>
      <c r="P186" s="104">
        <v>1175.0922656055589</v>
      </c>
      <c r="Q186" s="104">
        <v>1239.9290744171228</v>
      </c>
      <c r="R186" s="104">
        <v>1333.0419234089914</v>
      </c>
      <c r="S186" s="104">
        <v>1240.8821227375588</v>
      </c>
      <c r="T186" s="104">
        <v>1339.4084971699383</v>
      </c>
      <c r="U186" s="104">
        <v>1331.4067403950971</v>
      </c>
      <c r="V186" s="104">
        <v>1274.2453117511175</v>
      </c>
      <c r="W186" s="104">
        <v>1377.6447001470472</v>
      </c>
      <c r="X186" s="104">
        <v>1333.1421696974453</v>
      </c>
      <c r="Y186" s="104">
        <v>1341.9019779915957</v>
      </c>
      <c r="DA186" s="132" t="s">
        <v>2312</v>
      </c>
    </row>
    <row r="187" spans="1:105" ht="12" customHeight="1" x14ac:dyDescent="0.25">
      <c r="A187" s="108" t="s">
        <v>53</v>
      </c>
      <c r="B187" s="98">
        <v>764.63853034048248</v>
      </c>
      <c r="C187" s="98">
        <v>840.0614578407218</v>
      </c>
      <c r="D187" s="98">
        <v>819.17080994832747</v>
      </c>
      <c r="E187" s="98">
        <v>791.16333456648499</v>
      </c>
      <c r="F187" s="98">
        <v>801.64752259785087</v>
      </c>
      <c r="G187" s="98">
        <v>754.37813104640543</v>
      </c>
      <c r="H187" s="98">
        <v>787.39215191213475</v>
      </c>
      <c r="I187" s="98">
        <v>763.49792489527715</v>
      </c>
      <c r="J187" s="98">
        <v>702.6013948464531</v>
      </c>
      <c r="K187" s="98">
        <v>747.35424503470097</v>
      </c>
      <c r="L187" s="98">
        <v>729.01666254521274</v>
      </c>
      <c r="M187" s="98">
        <v>744.86314485745152</v>
      </c>
      <c r="N187" s="98">
        <v>738.25451734726539</v>
      </c>
      <c r="O187" s="98">
        <v>846.86699611061204</v>
      </c>
      <c r="P187" s="98">
        <v>833.65290307593773</v>
      </c>
      <c r="Q187" s="98">
        <v>897.94438063224356</v>
      </c>
      <c r="R187" s="98">
        <v>994.01788767226901</v>
      </c>
      <c r="S187" s="98">
        <v>904.32345875018689</v>
      </c>
      <c r="T187" s="98">
        <v>1006.8582851729324</v>
      </c>
      <c r="U187" s="98">
        <v>1005.4170255269642</v>
      </c>
      <c r="V187" s="98">
        <v>953.4255743068677</v>
      </c>
      <c r="W187" s="98">
        <v>1061.2662188410477</v>
      </c>
      <c r="X187" s="98">
        <v>1031.3893945125271</v>
      </c>
      <c r="Y187" s="98">
        <v>1039.4633849466941</v>
      </c>
      <c r="DA187" s="63" t="s">
        <v>2313</v>
      </c>
    </row>
    <row r="188" spans="1:105" ht="12" customHeight="1" x14ac:dyDescent="0.25">
      <c r="A188" s="108" t="s">
        <v>52</v>
      </c>
      <c r="B188" s="98">
        <v>314.32183370954704</v>
      </c>
      <c r="C188" s="98">
        <v>224.88876978653641</v>
      </c>
      <c r="D188" s="98">
        <v>234.71983517222111</v>
      </c>
      <c r="E188" s="98">
        <v>258.7661352046299</v>
      </c>
      <c r="F188" s="98">
        <v>259.17938047698715</v>
      </c>
      <c r="G188" s="98">
        <v>316.20432511413338</v>
      </c>
      <c r="H188" s="98">
        <v>305.00549779185707</v>
      </c>
      <c r="I188" s="98">
        <v>308.83879203855548</v>
      </c>
      <c r="J188" s="98">
        <v>291.21591680843301</v>
      </c>
      <c r="K188" s="98">
        <v>303.68189609456243</v>
      </c>
      <c r="L188" s="98">
        <v>316.29899254174217</v>
      </c>
      <c r="M188" s="98">
        <v>337.04509147712656</v>
      </c>
      <c r="N188" s="98">
        <v>339.72564908497765</v>
      </c>
      <c r="O188" s="98">
        <v>343.03913142299746</v>
      </c>
      <c r="P188" s="98">
        <v>341.43936252962135</v>
      </c>
      <c r="Q188" s="98">
        <v>341.9846937848792</v>
      </c>
      <c r="R188" s="98">
        <v>339.02403573672257</v>
      </c>
      <c r="S188" s="98">
        <v>336.55866398737197</v>
      </c>
      <c r="T188" s="98">
        <v>332.5502119970061</v>
      </c>
      <c r="U188" s="98">
        <v>325.98971486813303</v>
      </c>
      <c r="V188" s="98">
        <v>320.81973744424982</v>
      </c>
      <c r="W188" s="98">
        <v>316.37848130599957</v>
      </c>
      <c r="X188" s="98">
        <v>301.75277518491794</v>
      </c>
      <c r="Y188" s="98">
        <v>302.43859304490161</v>
      </c>
      <c r="DA188" s="63" t="s">
        <v>2314</v>
      </c>
    </row>
    <row r="189" spans="1:105" ht="12" customHeight="1" x14ac:dyDescent="0.25">
      <c r="A189" s="121" t="s">
        <v>54</v>
      </c>
      <c r="B189" s="122">
        <v>190.15546273097812</v>
      </c>
      <c r="C189" s="122">
        <v>219.81172701040882</v>
      </c>
      <c r="D189" s="122">
        <v>177.68357617146023</v>
      </c>
      <c r="E189" s="122">
        <v>187.27815838280412</v>
      </c>
      <c r="F189" s="122">
        <v>221.97611792028007</v>
      </c>
      <c r="G189" s="122">
        <v>232.54026733305611</v>
      </c>
      <c r="H189" s="122">
        <v>190.64926110896454</v>
      </c>
      <c r="I189" s="122">
        <v>162.18679956947301</v>
      </c>
      <c r="J189" s="122">
        <v>244.36140096498883</v>
      </c>
      <c r="K189" s="122">
        <v>292.64079263681282</v>
      </c>
      <c r="L189" s="122">
        <v>289.22819662973427</v>
      </c>
      <c r="M189" s="122">
        <v>222.86307448811161</v>
      </c>
      <c r="N189" s="122">
        <v>240.7568252563843</v>
      </c>
      <c r="O189" s="122">
        <v>279.62294425536527</v>
      </c>
      <c r="P189" s="122">
        <v>298.2702615504756</v>
      </c>
      <c r="Q189" s="122">
        <v>329.45007174200163</v>
      </c>
      <c r="R189" s="122">
        <v>355.31941449744647</v>
      </c>
      <c r="S189" s="122">
        <v>328.39184889709804</v>
      </c>
      <c r="T189" s="122">
        <v>356.9421021308313</v>
      </c>
      <c r="U189" s="122">
        <v>418.2801496635206</v>
      </c>
      <c r="V189" s="122">
        <v>243.31882607170314</v>
      </c>
      <c r="W189" s="122">
        <v>378.11396977077658</v>
      </c>
      <c r="X189" s="122">
        <v>357.07985003247558</v>
      </c>
      <c r="Y189" s="122">
        <v>363.15433696270605</v>
      </c>
      <c r="DA189" s="130" t="s">
        <v>2315</v>
      </c>
    </row>
    <row r="190" spans="1:105" ht="12" customHeight="1" x14ac:dyDescent="0.25">
      <c r="A190" s="97" t="s">
        <v>175</v>
      </c>
      <c r="B190" s="98">
        <v>191.19981728012559</v>
      </c>
      <c r="C190" s="98">
        <v>221.96467143577598</v>
      </c>
      <c r="D190" s="98">
        <v>178.32966298040847</v>
      </c>
      <c r="E190" s="98">
        <v>188.05492752522471</v>
      </c>
      <c r="F190" s="98">
        <v>223.72123849908809</v>
      </c>
      <c r="G190" s="98">
        <v>234.36039456192944</v>
      </c>
      <c r="H190" s="98">
        <v>190.81024925419257</v>
      </c>
      <c r="I190" s="98">
        <v>161.394698752887</v>
      </c>
      <c r="J190" s="98">
        <v>246.71504660793371</v>
      </c>
      <c r="K190" s="98">
        <v>296.03449796109425</v>
      </c>
      <c r="L190" s="98">
        <v>291.98744605826033</v>
      </c>
      <c r="M190" s="98">
        <v>223.30858475213191</v>
      </c>
      <c r="N190" s="98">
        <v>241.63683523105274</v>
      </c>
      <c r="O190" s="98">
        <v>281.08536979897116</v>
      </c>
      <c r="P190" s="98">
        <v>300.39893216054514</v>
      </c>
      <c r="Q190" s="98">
        <v>332.01649367924421</v>
      </c>
      <c r="R190" s="98">
        <v>358.84868552785213</v>
      </c>
      <c r="S190" s="98">
        <v>330.41020729688813</v>
      </c>
      <c r="T190" s="98">
        <v>359.4492804405632</v>
      </c>
      <c r="U190" s="98">
        <v>422.91220641487399</v>
      </c>
      <c r="V190" s="98">
        <v>242.14393072626041</v>
      </c>
      <c r="W190" s="98">
        <v>381.38746830259248</v>
      </c>
      <c r="X190" s="98">
        <v>360.00697237125098</v>
      </c>
      <c r="Y190" s="98">
        <v>366.40946389074719</v>
      </c>
      <c r="DA190" s="63" t="s">
        <v>2316</v>
      </c>
    </row>
    <row r="191" spans="1:105" ht="12" customHeight="1" x14ac:dyDescent="0.25">
      <c r="A191" s="109" t="s">
        <v>120</v>
      </c>
      <c r="B191" s="33">
        <v>160.86309777719126</v>
      </c>
      <c r="C191" s="33">
        <v>159.45050109056248</v>
      </c>
      <c r="D191" s="33">
        <v>159.55480209011208</v>
      </c>
      <c r="E191" s="33">
        <v>165.43077743878337</v>
      </c>
      <c r="F191" s="33">
        <v>172.68611935849054</v>
      </c>
      <c r="G191" s="33">
        <v>180.72298312889814</v>
      </c>
      <c r="H191" s="33">
        <v>186.03952756572954</v>
      </c>
      <c r="I191" s="33">
        <v>184.9993030871492</v>
      </c>
      <c r="J191" s="33">
        <v>176.37793847803181</v>
      </c>
      <c r="K191" s="33">
        <v>194.34107140194124</v>
      </c>
      <c r="L191" s="33">
        <v>209.18908413229764</v>
      </c>
      <c r="M191" s="33">
        <v>209.88530839073758</v>
      </c>
      <c r="N191" s="33">
        <v>214.95720479656416</v>
      </c>
      <c r="O191" s="33">
        <v>236.4113132123035</v>
      </c>
      <c r="P191" s="33">
        <v>234.98355640894812</v>
      </c>
      <c r="Q191" s="33">
        <v>252.96394427023222</v>
      </c>
      <c r="R191" s="33">
        <v>249.80661828178472</v>
      </c>
      <c r="S191" s="33">
        <v>268.15526467223179</v>
      </c>
      <c r="T191" s="33">
        <v>281.86510318974791</v>
      </c>
      <c r="U191" s="33">
        <v>279.95865008855174</v>
      </c>
      <c r="V191" s="33">
        <v>278.46396389425428</v>
      </c>
      <c r="W191" s="33">
        <v>279.66426626251933</v>
      </c>
      <c r="X191" s="33">
        <v>268.46087109179894</v>
      </c>
      <c r="Y191" s="33">
        <v>265.10834515423852</v>
      </c>
      <c r="DA191" s="60" t="s">
        <v>2317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11487.993490042598</v>
      </c>
      <c r="C193" s="117">
        <f t="shared" si="94"/>
        <v>14131.97094869005</v>
      </c>
      <c r="D193" s="117">
        <f t="shared" si="94"/>
        <v>11139.156476090098</v>
      </c>
      <c r="E193" s="117">
        <f t="shared" si="94"/>
        <v>11620.418107121504</v>
      </c>
      <c r="F193" s="117">
        <f t="shared" si="94"/>
        <v>13079.108547367541</v>
      </c>
      <c r="G193" s="117">
        <f t="shared" si="94"/>
        <v>14431.040165485192</v>
      </c>
      <c r="H193" s="117">
        <f t="shared" si="94"/>
        <v>11372.329277861987</v>
      </c>
      <c r="I193" s="117">
        <f t="shared" si="94"/>
        <v>9430.6174763966628</v>
      </c>
      <c r="J193" s="117">
        <f t="shared" si="94"/>
        <v>14551.09569174585</v>
      </c>
      <c r="K193" s="117">
        <f t="shared" si="94"/>
        <v>16422.660093673359</v>
      </c>
      <c r="L193" s="117">
        <f t="shared" si="94"/>
        <v>18482.944954088274</v>
      </c>
      <c r="M193" s="117">
        <f t="shared" si="94"/>
        <v>12928.289758915271</v>
      </c>
      <c r="N193" s="117">
        <f t="shared" si="94"/>
        <v>14393.436593825656</v>
      </c>
      <c r="O193" s="117">
        <f t="shared" si="94"/>
        <v>14489.449985911244</v>
      </c>
      <c r="P193" s="117">
        <f t="shared" si="94"/>
        <v>14427.889670440461</v>
      </c>
      <c r="Q193" s="117">
        <f t="shared" si="94"/>
        <v>14832.123804732269</v>
      </c>
      <c r="R193" s="117">
        <f t="shared" ref="R193:V193" si="95">R194+R197+R199+R208</f>
        <v>16914.870795398609</v>
      </c>
      <c r="S193" s="117">
        <f t="shared" si="95"/>
        <v>14394.013053736442</v>
      </c>
      <c r="T193" s="117">
        <f t="shared" si="95"/>
        <v>14370.422945713017</v>
      </c>
      <c r="U193" s="117">
        <f t="shared" si="95"/>
        <v>16301.793956742631</v>
      </c>
      <c r="V193" s="117">
        <f t="shared" si="95"/>
        <v>9099.4345254165892</v>
      </c>
      <c r="W193" s="117">
        <f t="shared" ref="W193:Y193" si="96">W194+W197+W199+W208</f>
        <v>15272.151340829207</v>
      </c>
      <c r="X193" s="117">
        <f t="shared" si="96"/>
        <v>13501.715991474368</v>
      </c>
      <c r="Y193" s="117">
        <f t="shared" si="96"/>
        <v>13570.802450788038</v>
      </c>
      <c r="DA193" s="129" t="s">
        <v>2468</v>
      </c>
    </row>
    <row r="194" spans="1:105" ht="12" customHeight="1" x14ac:dyDescent="0.25">
      <c r="A194" s="121" t="s">
        <v>57</v>
      </c>
      <c r="B194" s="122">
        <f t="shared" ref="B194:Q194" si="97">SUM(B195:B196)</f>
        <v>10613.035387281692</v>
      </c>
      <c r="C194" s="122">
        <f t="shared" si="97"/>
        <v>13146.963308511695</v>
      </c>
      <c r="D194" s="122">
        <f t="shared" si="97"/>
        <v>10356.094417832897</v>
      </c>
      <c r="E194" s="122">
        <f t="shared" si="97"/>
        <v>10818.484969037147</v>
      </c>
      <c r="F194" s="122">
        <f t="shared" si="97"/>
        <v>12153.219842433971</v>
      </c>
      <c r="G194" s="122">
        <f t="shared" si="97"/>
        <v>13463.273796606478</v>
      </c>
      <c r="H194" s="122">
        <f t="shared" si="97"/>
        <v>10588.91651290787</v>
      </c>
      <c r="I194" s="122">
        <f t="shared" si="97"/>
        <v>8758.2422793797286</v>
      </c>
      <c r="J194" s="122">
        <f t="shared" si="97"/>
        <v>13553.664091688006</v>
      </c>
      <c r="K194" s="122">
        <f t="shared" si="97"/>
        <v>15269.835110424188</v>
      </c>
      <c r="L194" s="122">
        <f t="shared" si="97"/>
        <v>17425.445842241577</v>
      </c>
      <c r="M194" s="122">
        <f t="shared" si="97"/>
        <v>12085.548537075354</v>
      </c>
      <c r="N194" s="122">
        <f t="shared" si="97"/>
        <v>13492.6861185904</v>
      </c>
      <c r="O194" s="122">
        <f t="shared" si="97"/>
        <v>13460.698402910406</v>
      </c>
      <c r="P194" s="122">
        <f t="shared" si="97"/>
        <v>13322.371360894453</v>
      </c>
      <c r="Q194" s="122">
        <f t="shared" si="97"/>
        <v>13607.163097978711</v>
      </c>
      <c r="R194" s="122">
        <f t="shared" ref="R194:V194" si="98">SUM(R195:R196)</f>
        <v>15509.976895462987</v>
      </c>
      <c r="S194" s="122">
        <f t="shared" si="98"/>
        <v>13235.190725754832</v>
      </c>
      <c r="T194" s="122">
        <f t="shared" si="98"/>
        <v>13109.114590573663</v>
      </c>
      <c r="U194" s="122">
        <f t="shared" si="98"/>
        <v>14826.026543626054</v>
      </c>
      <c r="V194" s="122">
        <f t="shared" si="98"/>
        <v>8242.4126648235761</v>
      </c>
      <c r="W194" s="122">
        <f t="shared" ref="W194:Y194" si="99">SUM(W195:W196)</f>
        <v>13905.735203444634</v>
      </c>
      <c r="X194" s="122">
        <f t="shared" si="99"/>
        <v>12202.38550534342</v>
      </c>
      <c r="Y194" s="122">
        <f t="shared" si="99"/>
        <v>12208.748745812984</v>
      </c>
      <c r="DA194" s="130" t="s">
        <v>2469</v>
      </c>
    </row>
    <row r="195" spans="1:105" ht="12" customHeight="1" x14ac:dyDescent="0.25">
      <c r="A195" s="97" t="s">
        <v>212</v>
      </c>
      <c r="B195" s="98">
        <v>10362.484944078611</v>
      </c>
      <c r="C195" s="98">
        <v>12844.512319075631</v>
      </c>
      <c r="D195" s="98">
        <v>10124.172422410724</v>
      </c>
      <c r="E195" s="98">
        <v>10581.768275534636</v>
      </c>
      <c r="F195" s="98">
        <v>11895.486637175905</v>
      </c>
      <c r="G195" s="98">
        <v>13180.216571968105</v>
      </c>
      <c r="H195" s="98">
        <v>10372.440140364864</v>
      </c>
      <c r="I195" s="98">
        <v>8583.0616063461439</v>
      </c>
      <c r="J195" s="98">
        <v>13286.643752096868</v>
      </c>
      <c r="K195" s="98">
        <v>14974.80508488397</v>
      </c>
      <c r="L195" s="98">
        <v>17090.816138883729</v>
      </c>
      <c r="M195" s="98">
        <v>11856.593126106594</v>
      </c>
      <c r="N195" s="98">
        <v>13238.598453614808</v>
      </c>
      <c r="O195" s="98">
        <v>13212.774055172011</v>
      </c>
      <c r="P195" s="98">
        <v>13080.784972101586</v>
      </c>
      <c r="Q195" s="98">
        <v>13362.674411305046</v>
      </c>
      <c r="R195" s="98">
        <v>15233.40898923888</v>
      </c>
      <c r="S195" s="98">
        <v>13002.223194425756</v>
      </c>
      <c r="T195" s="98">
        <v>12879.369193542583</v>
      </c>
      <c r="U195" s="98">
        <v>14565.816918891804</v>
      </c>
      <c r="V195" s="98">
        <v>8097.9051853549554</v>
      </c>
      <c r="W195" s="98">
        <v>13661.781934728271</v>
      </c>
      <c r="X195" s="98">
        <v>11987.826003007427</v>
      </c>
      <c r="Y195" s="98">
        <v>11994.001415209999</v>
      </c>
      <c r="DA195" s="63" t="s">
        <v>2470</v>
      </c>
    </row>
    <row r="196" spans="1:105" ht="12" customHeight="1" x14ac:dyDescent="0.25">
      <c r="A196" s="97" t="s">
        <v>53</v>
      </c>
      <c r="B196" s="98">
        <v>250.5504432030807</v>
      </c>
      <c r="C196" s="98">
        <v>302.45098943606342</v>
      </c>
      <c r="D196" s="98">
        <v>231.92199542217344</v>
      </c>
      <c r="E196" s="98">
        <v>236.71669350251105</v>
      </c>
      <c r="F196" s="98">
        <v>257.7332052580656</v>
      </c>
      <c r="G196" s="98">
        <v>283.0572246383723</v>
      </c>
      <c r="H196" s="98">
        <v>216.47637254300577</v>
      </c>
      <c r="I196" s="98">
        <v>175.18067303358495</v>
      </c>
      <c r="J196" s="98">
        <v>267.02033959113692</v>
      </c>
      <c r="K196" s="98">
        <v>295.03002554021884</v>
      </c>
      <c r="L196" s="98">
        <v>334.62970335784672</v>
      </c>
      <c r="M196" s="98">
        <v>228.95541096876016</v>
      </c>
      <c r="N196" s="98">
        <v>254.08766497559256</v>
      </c>
      <c r="O196" s="98">
        <v>247.9243477383948</v>
      </c>
      <c r="P196" s="98">
        <v>241.58638879286687</v>
      </c>
      <c r="Q196" s="98">
        <v>244.48868667366492</v>
      </c>
      <c r="R196" s="98">
        <v>276.56790622410699</v>
      </c>
      <c r="S196" s="98">
        <v>232.96753132907554</v>
      </c>
      <c r="T196" s="98">
        <v>229.7453970310807</v>
      </c>
      <c r="U196" s="98">
        <v>260.20962473425095</v>
      </c>
      <c r="V196" s="98">
        <v>144.50747946862043</v>
      </c>
      <c r="W196" s="98">
        <v>243.95326871636354</v>
      </c>
      <c r="X196" s="98">
        <v>214.55950233599361</v>
      </c>
      <c r="Y196" s="98">
        <v>214.74733060298382</v>
      </c>
      <c r="DA196" s="63" t="s">
        <v>2471</v>
      </c>
    </row>
    <row r="197" spans="1:105" ht="12" customHeight="1" x14ac:dyDescent="0.25">
      <c r="A197" s="121" t="s">
        <v>92</v>
      </c>
      <c r="B197" s="122">
        <f t="shared" ref="B197:Y197" si="100">B198</f>
        <v>0.67182887871356944</v>
      </c>
      <c r="C197" s="122">
        <f t="shared" si="100"/>
        <v>0.74853113131062343</v>
      </c>
      <c r="D197" s="122">
        <f t="shared" si="100"/>
        <v>0.92321337617534394</v>
      </c>
      <c r="E197" s="122">
        <f t="shared" si="100"/>
        <v>0.92534848754436883</v>
      </c>
      <c r="F197" s="122">
        <f t="shared" si="100"/>
        <v>0.85989650131299444</v>
      </c>
      <c r="G197" s="122">
        <f t="shared" si="100"/>
        <v>0.71797727214108409</v>
      </c>
      <c r="H197" s="122">
        <f t="shared" si="100"/>
        <v>0.50922004197350335</v>
      </c>
      <c r="I197" s="122">
        <f t="shared" si="100"/>
        <v>0.57697530016084331</v>
      </c>
      <c r="J197" s="122">
        <f t="shared" si="100"/>
        <v>0.68805328339361049</v>
      </c>
      <c r="K197" s="122">
        <f t="shared" si="100"/>
        <v>1.2790517361559712</v>
      </c>
      <c r="L197" s="122">
        <f t="shared" si="100"/>
        <v>2.2100551667702102</v>
      </c>
      <c r="M197" s="122">
        <f t="shared" si="100"/>
        <v>2.9987508456960219</v>
      </c>
      <c r="N197" s="122">
        <f t="shared" si="100"/>
        <v>3.670281294985287</v>
      </c>
      <c r="O197" s="122">
        <f t="shared" si="100"/>
        <v>3.8444517234482278</v>
      </c>
      <c r="P197" s="122">
        <f t="shared" si="100"/>
        <v>3.7032362711061224</v>
      </c>
      <c r="Q197" s="122">
        <f t="shared" si="100"/>
        <v>3.0234733290883407</v>
      </c>
      <c r="R197" s="122">
        <f t="shared" si="100"/>
        <v>2.4079004862405204</v>
      </c>
      <c r="S197" s="122">
        <f t="shared" si="100"/>
        <v>1.7120591498742601</v>
      </c>
      <c r="T197" s="122">
        <f t="shared" si="100"/>
        <v>1.2059730761330572</v>
      </c>
      <c r="U197" s="122">
        <f t="shared" si="100"/>
        <v>0.86923744181089102</v>
      </c>
      <c r="V197" s="122">
        <f t="shared" si="100"/>
        <v>0.88673281943898929</v>
      </c>
      <c r="W197" s="122">
        <f t="shared" si="100"/>
        <v>0.73043570541355918</v>
      </c>
      <c r="X197" s="122">
        <f t="shared" si="100"/>
        <v>0.48986276317812422</v>
      </c>
      <c r="Y197" s="122">
        <f t="shared" si="100"/>
        <v>0.74747269438113417</v>
      </c>
      <c r="DA197" s="130" t="s">
        <v>2472</v>
      </c>
    </row>
    <row r="198" spans="1:105" ht="12" customHeight="1" x14ac:dyDescent="0.25">
      <c r="A198" s="97" t="s">
        <v>53</v>
      </c>
      <c r="B198" s="98">
        <f>RES_hhdet_tesh!B67</f>
        <v>0.67182887871356944</v>
      </c>
      <c r="C198" s="98">
        <f>RES_hhdet_tesh!C67</f>
        <v>0.74853113131062343</v>
      </c>
      <c r="D198" s="98">
        <f>RES_hhdet_tesh!D67</f>
        <v>0.92321337617534394</v>
      </c>
      <c r="E198" s="98">
        <f>RES_hhdet_tesh!E67</f>
        <v>0.92534848754436883</v>
      </c>
      <c r="F198" s="98">
        <f>RES_hhdet_tesh!F67</f>
        <v>0.85989650131299444</v>
      </c>
      <c r="G198" s="98">
        <f>RES_hhdet_tesh!G67</f>
        <v>0.71797727214108409</v>
      </c>
      <c r="H198" s="98">
        <f>RES_hhdet_tesh!H67</f>
        <v>0.50922004197350335</v>
      </c>
      <c r="I198" s="98">
        <f>RES_hhdet_tesh!I67</f>
        <v>0.57697530016084331</v>
      </c>
      <c r="J198" s="98">
        <f>RES_hhdet_tesh!J67</f>
        <v>0.68805328339361049</v>
      </c>
      <c r="K198" s="98">
        <f>RES_hhdet_tesh!K67</f>
        <v>1.2790517361559712</v>
      </c>
      <c r="L198" s="98">
        <f>RES_hhdet_tesh!L67</f>
        <v>2.2100551667702102</v>
      </c>
      <c r="M198" s="98">
        <f>RES_hhdet_tesh!M67</f>
        <v>2.9987508456960219</v>
      </c>
      <c r="N198" s="98">
        <f>RES_hhdet_tesh!N67</f>
        <v>3.670281294985287</v>
      </c>
      <c r="O198" s="98">
        <f>RES_hhdet_tesh!O67</f>
        <v>3.8444517234482278</v>
      </c>
      <c r="P198" s="98">
        <f>RES_hhdet_tesh!P67</f>
        <v>3.7032362711061224</v>
      </c>
      <c r="Q198" s="98">
        <f>RES_hhdet_tesh!Q67</f>
        <v>3.0234733290883407</v>
      </c>
      <c r="R198" s="98">
        <f>RES_hhdet_tesh!R67</f>
        <v>2.4079004862405204</v>
      </c>
      <c r="S198" s="98">
        <f>RES_hhdet_tesh!S67</f>
        <v>1.7120591498742601</v>
      </c>
      <c r="T198" s="98">
        <f>RES_hhdet_tesh!T67</f>
        <v>1.2059730761330572</v>
      </c>
      <c r="U198" s="98">
        <f>RES_hhdet_tesh!U67</f>
        <v>0.86923744181089102</v>
      </c>
      <c r="V198" s="98">
        <f>RES_hhdet_tesh!V67</f>
        <v>0.88673281943898929</v>
      </c>
      <c r="W198" s="98">
        <f>RES_hhdet_tesh!W67</f>
        <v>0.73043570541355918</v>
      </c>
      <c r="X198" s="98">
        <f>RES_hhdet_tesh!X67</f>
        <v>0.48986276317812422</v>
      </c>
      <c r="Y198" s="98">
        <f>RES_hhdet_tesh!Y67</f>
        <v>0.74747269438113417</v>
      </c>
      <c r="DA198" s="63" t="s">
        <v>2473</v>
      </c>
    </row>
    <row r="199" spans="1:105" ht="12" customHeight="1" x14ac:dyDescent="0.25">
      <c r="A199" s="121" t="s">
        <v>55</v>
      </c>
      <c r="B199" s="122">
        <v>754.90664960806703</v>
      </c>
      <c r="C199" s="122">
        <v>846.23694816396244</v>
      </c>
      <c r="D199" s="122">
        <v>670.32391399074174</v>
      </c>
      <c r="E199" s="122">
        <v>683.08024167421297</v>
      </c>
      <c r="F199" s="122">
        <v>785.13500151050198</v>
      </c>
      <c r="G199" s="122">
        <v>820.14077413476491</v>
      </c>
      <c r="H199" s="122">
        <v>661.89705425344539</v>
      </c>
      <c r="I199" s="122">
        <v>568.58668272177113</v>
      </c>
      <c r="J199" s="122">
        <v>841.74245687666155</v>
      </c>
      <c r="K199" s="122">
        <v>965.98484190257568</v>
      </c>
      <c r="L199" s="122">
        <v>871.79167562848966</v>
      </c>
      <c r="M199" s="122">
        <v>698.07141552183725</v>
      </c>
      <c r="N199" s="122">
        <v>744.09174356086226</v>
      </c>
      <c r="O199" s="122">
        <v>847.28833670318261</v>
      </c>
      <c r="P199" s="122">
        <v>912.40666272097531</v>
      </c>
      <c r="Q199" s="122">
        <v>1012.6572468965717</v>
      </c>
      <c r="R199" s="122">
        <v>1176.6940584378174</v>
      </c>
      <c r="S199" s="122">
        <v>948.04724657555539</v>
      </c>
      <c r="T199" s="122">
        <v>1032.8478653099012</v>
      </c>
      <c r="U199" s="122">
        <v>1208.792205051195</v>
      </c>
      <c r="V199" s="122">
        <v>700.43419164410204</v>
      </c>
      <c r="W199" s="122">
        <v>1124.7403341660877</v>
      </c>
      <c r="X199" s="122">
        <v>1070.7565987605797</v>
      </c>
      <c r="Y199" s="122">
        <v>1128.5540602424455</v>
      </c>
      <c r="DA199" s="130" t="s">
        <v>2474</v>
      </c>
    </row>
    <row r="200" spans="1:105" ht="12" customHeight="1" x14ac:dyDescent="0.25">
      <c r="A200" s="97" t="s">
        <v>134</v>
      </c>
      <c r="B200" s="98">
        <v>753.7792643418577</v>
      </c>
      <c r="C200" s="98">
        <v>849.74731306939259</v>
      </c>
      <c r="D200" s="98">
        <v>667.77666196901316</v>
      </c>
      <c r="E200" s="98">
        <v>680.71109280392295</v>
      </c>
      <c r="F200" s="98">
        <v>785.98174941029231</v>
      </c>
      <c r="G200" s="98">
        <v>821.07535813652703</v>
      </c>
      <c r="H200" s="98">
        <v>656.80412298873227</v>
      </c>
      <c r="I200" s="98">
        <v>560.49374121610401</v>
      </c>
      <c r="J200" s="98">
        <v>844.99275612029635</v>
      </c>
      <c r="K200" s="98">
        <v>972.07075119087062</v>
      </c>
      <c r="L200" s="98">
        <v>874.62668869675815</v>
      </c>
      <c r="M200" s="98">
        <v>693.8971471536006</v>
      </c>
      <c r="N200" s="98">
        <v>741.55859506372212</v>
      </c>
      <c r="O200" s="98">
        <v>845.72177550357208</v>
      </c>
      <c r="P200" s="98">
        <v>913.01065719919256</v>
      </c>
      <c r="Q200" s="98">
        <v>1014.1880692222554</v>
      </c>
      <c r="R200" s="98">
        <v>1180.8399550217237</v>
      </c>
      <c r="S200" s="98">
        <v>946.63875551315653</v>
      </c>
      <c r="T200" s="98">
        <v>1031.8461568486953</v>
      </c>
      <c r="U200" s="98">
        <v>1213.9043448521873</v>
      </c>
      <c r="V200" s="98">
        <v>680.03952665286647</v>
      </c>
      <c r="W200" s="98">
        <v>1124.3872214219577</v>
      </c>
      <c r="X200" s="98">
        <v>1069.8252253055816</v>
      </c>
      <c r="Y200" s="98">
        <v>1128.7765071307394</v>
      </c>
      <c r="DA200" s="63" t="s">
        <v>2475</v>
      </c>
    </row>
    <row r="201" spans="1:105" ht="12" customHeight="1" x14ac:dyDescent="0.25">
      <c r="A201" s="97" t="s">
        <v>133</v>
      </c>
      <c r="B201" s="98">
        <v>753.77926434185758</v>
      </c>
      <c r="C201" s="98">
        <v>849.71053464014472</v>
      </c>
      <c r="D201" s="98">
        <v>667.74040436043379</v>
      </c>
      <c r="E201" s="98">
        <v>680.66854511682789</v>
      </c>
      <c r="F201" s="98">
        <v>785.92624106082633</v>
      </c>
      <c r="G201" s="98">
        <v>821.01671113210648</v>
      </c>
      <c r="H201" s="98">
        <v>656.76463171177716</v>
      </c>
      <c r="I201" s="98">
        <v>560.45877381507705</v>
      </c>
      <c r="J201" s="98">
        <v>843.70447363816652</v>
      </c>
      <c r="K201" s="98">
        <v>970.97582600066653</v>
      </c>
      <c r="L201" s="98">
        <v>873.76263903027927</v>
      </c>
      <c r="M201" s="98">
        <v>693.50416849455542</v>
      </c>
      <c r="N201" s="98">
        <v>741.35335370636767</v>
      </c>
      <c r="O201" s="98">
        <v>845.70585670204696</v>
      </c>
      <c r="P201" s="98">
        <v>913.29340130378262</v>
      </c>
      <c r="Q201" s="98">
        <v>1014.3815964156835</v>
      </c>
      <c r="R201" s="98">
        <v>1181.0525277576617</v>
      </c>
      <c r="S201" s="98">
        <v>946.74678138383854</v>
      </c>
      <c r="T201" s="98">
        <v>1032.0300900447148</v>
      </c>
      <c r="U201" s="98">
        <v>1214.2508893983131</v>
      </c>
      <c r="V201" s="98">
        <v>680.29482746329893</v>
      </c>
      <c r="W201" s="98">
        <v>1125.2815192668818</v>
      </c>
      <c r="X201" s="98">
        <v>1074.3381493924994</v>
      </c>
      <c r="Y201" s="98">
        <v>1132.6002589265711</v>
      </c>
      <c r="DA201" s="63" t="s">
        <v>2476</v>
      </c>
    </row>
    <row r="202" spans="1:105" ht="12" customHeight="1" x14ac:dyDescent="0.25">
      <c r="A202" s="100" t="s">
        <v>212</v>
      </c>
      <c r="B202" s="101">
        <v>452.72473038274518</v>
      </c>
      <c r="C202" s="101">
        <v>593.60607197808838</v>
      </c>
      <c r="D202" s="101">
        <v>456.89773703342109</v>
      </c>
      <c r="E202" s="101">
        <v>446.19080837114154</v>
      </c>
      <c r="F202" s="101">
        <v>518.28134069555188</v>
      </c>
      <c r="G202" s="101">
        <v>493.8315492368983</v>
      </c>
      <c r="H202" s="101">
        <v>409.40143684180862</v>
      </c>
      <c r="I202" s="101">
        <v>344.71296973690249</v>
      </c>
      <c r="J202" s="101">
        <v>515.02853818103017</v>
      </c>
      <c r="K202" s="101">
        <v>597.72417000076916</v>
      </c>
      <c r="L202" s="101">
        <v>524.16327818296202</v>
      </c>
      <c r="M202" s="101">
        <v>409.10670140051707</v>
      </c>
      <c r="N202" s="101">
        <v>434.32360211158124</v>
      </c>
      <c r="O202" s="101">
        <v>521.74130620990775</v>
      </c>
      <c r="P202" s="101">
        <v>565.37604490142473</v>
      </c>
      <c r="Q202" s="101">
        <v>655.50143436798317</v>
      </c>
      <c r="R202" s="101">
        <v>800.32952351191557</v>
      </c>
      <c r="S202" s="101">
        <v>624.64816560168674</v>
      </c>
      <c r="T202" s="101">
        <v>708.89743354526695</v>
      </c>
      <c r="U202" s="101">
        <v>839.673624566282</v>
      </c>
      <c r="V202" s="101">
        <v>468.07192047212806</v>
      </c>
      <c r="W202" s="101">
        <v>811.81485739903326</v>
      </c>
      <c r="X202" s="101">
        <v>778.84243788446156</v>
      </c>
      <c r="Y202" s="101">
        <v>828.14399110285274</v>
      </c>
      <c r="DA202" s="131" t="s">
        <v>2477</v>
      </c>
    </row>
    <row r="203" spans="1:105" ht="12" customHeight="1" x14ac:dyDescent="0.25">
      <c r="A203" s="103" t="s">
        <v>52</v>
      </c>
      <c r="B203" s="104">
        <v>301.05453395911246</v>
      </c>
      <c r="C203" s="104">
        <v>256.10446266205645</v>
      </c>
      <c r="D203" s="104">
        <v>210.84266732701283</v>
      </c>
      <c r="E203" s="104">
        <v>234.47773674568634</v>
      </c>
      <c r="F203" s="104">
        <v>267.64490036527445</v>
      </c>
      <c r="G203" s="104">
        <v>327.18516189520813</v>
      </c>
      <c r="H203" s="104">
        <v>247.36319486996857</v>
      </c>
      <c r="I203" s="104">
        <v>215.74580407817456</v>
      </c>
      <c r="J203" s="104">
        <v>328.67593545713618</v>
      </c>
      <c r="K203" s="104">
        <v>373.25165599989742</v>
      </c>
      <c r="L203" s="104">
        <v>349.5993608473172</v>
      </c>
      <c r="M203" s="104">
        <v>284.39746709403835</v>
      </c>
      <c r="N203" s="104">
        <v>307.02975159478626</v>
      </c>
      <c r="O203" s="104">
        <v>323.96455049213932</v>
      </c>
      <c r="P203" s="104">
        <v>347.917356402358</v>
      </c>
      <c r="Q203" s="104">
        <v>358.88016204770014</v>
      </c>
      <c r="R203" s="104">
        <v>380.72300424574604</v>
      </c>
      <c r="S203" s="104">
        <v>322.09861578215168</v>
      </c>
      <c r="T203" s="104">
        <v>323.13265649944788</v>
      </c>
      <c r="U203" s="104">
        <v>374.57726483203129</v>
      </c>
      <c r="V203" s="104">
        <v>212.22290699117082</v>
      </c>
      <c r="W203" s="104">
        <v>313.46666186784836</v>
      </c>
      <c r="X203" s="104">
        <v>295.4957115080378</v>
      </c>
      <c r="Y203" s="104">
        <v>304.45626782371846</v>
      </c>
      <c r="DA203" s="132" t="s">
        <v>2478</v>
      </c>
    </row>
    <row r="204" spans="1:105" ht="12" customHeight="1" x14ac:dyDescent="0.25">
      <c r="A204" s="106" t="s">
        <v>122</v>
      </c>
      <c r="B204" s="101">
        <v>787.07653281958835</v>
      </c>
      <c r="C204" s="101">
        <v>745.95140732425273</v>
      </c>
      <c r="D204" s="101">
        <v>743.19658984038279</v>
      </c>
      <c r="E204" s="101">
        <v>750.98012116306381</v>
      </c>
      <c r="F204" s="101">
        <v>760.78566850808579</v>
      </c>
      <c r="G204" s="101">
        <v>793.12481972994203</v>
      </c>
      <c r="H204" s="101">
        <v>809.6425171038793</v>
      </c>
      <c r="I204" s="101">
        <v>804.22599469528529</v>
      </c>
      <c r="J204" s="101">
        <v>747.25256029179309</v>
      </c>
      <c r="K204" s="101">
        <v>788.58641665532116</v>
      </c>
      <c r="L204" s="101">
        <v>789.26864923958533</v>
      </c>
      <c r="M204" s="101">
        <v>820.0127436968146</v>
      </c>
      <c r="N204" s="101">
        <v>818.35622548584911</v>
      </c>
      <c r="O204" s="101">
        <v>893.37531927179487</v>
      </c>
      <c r="P204" s="101">
        <v>894.14311439177015</v>
      </c>
      <c r="Q204" s="101">
        <v>967.2448621465868</v>
      </c>
      <c r="R204" s="101">
        <v>1053.4444415689611</v>
      </c>
      <c r="S204" s="101">
        <v>990.26388175145416</v>
      </c>
      <c r="T204" s="101">
        <v>1062.7846410866739</v>
      </c>
      <c r="U204" s="101">
        <v>1057.3155024965258</v>
      </c>
      <c r="V204" s="101">
        <v>1029.9985475624992</v>
      </c>
      <c r="W204" s="101">
        <v>1135.151283712519</v>
      </c>
      <c r="X204" s="101">
        <v>1098.1929639299187</v>
      </c>
      <c r="Y204" s="101">
        <v>1121.516899776846</v>
      </c>
      <c r="DA204" s="131" t="s">
        <v>2479</v>
      </c>
    </row>
    <row r="205" spans="1:105" ht="12" customHeight="1" x14ac:dyDescent="0.25">
      <c r="A205" s="107" t="s">
        <v>121</v>
      </c>
      <c r="B205" s="104">
        <v>787.07653281958846</v>
      </c>
      <c r="C205" s="104">
        <v>745.95187128638918</v>
      </c>
      <c r="D205" s="104">
        <v>743.2121544004417</v>
      </c>
      <c r="E205" s="104">
        <v>750.98608252760653</v>
      </c>
      <c r="F205" s="104">
        <v>760.77100492009743</v>
      </c>
      <c r="G205" s="104">
        <v>793.13143079242775</v>
      </c>
      <c r="H205" s="104">
        <v>809.63458978984715</v>
      </c>
      <c r="I205" s="104">
        <v>803.0839352813274</v>
      </c>
      <c r="J205" s="104">
        <v>746.94464856965703</v>
      </c>
      <c r="K205" s="104">
        <v>788.93763610267865</v>
      </c>
      <c r="L205" s="104">
        <v>789.70221148150483</v>
      </c>
      <c r="M205" s="104">
        <v>821.08425563405058</v>
      </c>
      <c r="N205" s="104">
        <v>819.64074363870327</v>
      </c>
      <c r="O205" s="104">
        <v>894.8117573866873</v>
      </c>
      <c r="P205" s="104">
        <v>895.80972768110769</v>
      </c>
      <c r="Q205" s="104">
        <v>966.12215023518411</v>
      </c>
      <c r="R205" s="104">
        <v>1051.1964013033087</v>
      </c>
      <c r="S205" s="104">
        <v>988.78327471974694</v>
      </c>
      <c r="T205" s="104">
        <v>1061.5663360404089</v>
      </c>
      <c r="U205" s="104">
        <v>1056.2411055488833</v>
      </c>
      <c r="V205" s="104">
        <v>1028.0395425166851</v>
      </c>
      <c r="W205" s="104">
        <v>1135.4627733699094</v>
      </c>
      <c r="X205" s="104">
        <v>1098.5984025685837</v>
      </c>
      <c r="Y205" s="104">
        <v>1124.5369139287495</v>
      </c>
      <c r="DA205" s="132" t="s">
        <v>2480</v>
      </c>
    </row>
    <row r="206" spans="1:105" ht="12" customHeight="1" x14ac:dyDescent="0.25">
      <c r="A206" s="108" t="s">
        <v>53</v>
      </c>
      <c r="B206" s="98">
        <v>472.75469911004149</v>
      </c>
      <c r="C206" s="98">
        <v>521.06310149985256</v>
      </c>
      <c r="D206" s="98">
        <v>508.49231922822077</v>
      </c>
      <c r="E206" s="98">
        <v>492.21994732297679</v>
      </c>
      <c r="F206" s="98">
        <v>501.59162444311022</v>
      </c>
      <c r="G206" s="98">
        <v>476.9271056782942</v>
      </c>
      <c r="H206" s="98">
        <v>504.6290919979902</v>
      </c>
      <c r="I206" s="98">
        <v>494.2451432427718</v>
      </c>
      <c r="J206" s="98">
        <v>455.72873176122397</v>
      </c>
      <c r="K206" s="98">
        <v>485.25574000811628</v>
      </c>
      <c r="L206" s="98">
        <v>473.40321893976261</v>
      </c>
      <c r="M206" s="98">
        <v>484.03916415692402</v>
      </c>
      <c r="N206" s="98">
        <v>479.91509455372574</v>
      </c>
      <c r="O206" s="98">
        <v>551.77262596368973</v>
      </c>
      <c r="P206" s="98">
        <v>554.37036515148645</v>
      </c>
      <c r="Q206" s="98">
        <v>624.13745645030474</v>
      </c>
      <c r="R206" s="98">
        <v>712.17236556658622</v>
      </c>
      <c r="S206" s="98">
        <v>652.22461073237503</v>
      </c>
      <c r="T206" s="98">
        <v>729.01612404340312</v>
      </c>
      <c r="U206" s="98">
        <v>730.25139068075009</v>
      </c>
      <c r="V206" s="98">
        <v>707.21980507243529</v>
      </c>
      <c r="W206" s="98">
        <v>819.08429206390997</v>
      </c>
      <c r="X206" s="98">
        <v>796.84562738366571</v>
      </c>
      <c r="Y206" s="98">
        <v>822.0983208838478</v>
      </c>
      <c r="DA206" s="63" t="s">
        <v>2481</v>
      </c>
    </row>
    <row r="207" spans="1:105" ht="12" customHeight="1" x14ac:dyDescent="0.25">
      <c r="A207" s="108" t="s">
        <v>52</v>
      </c>
      <c r="B207" s="98">
        <v>314.32183370954704</v>
      </c>
      <c r="C207" s="98">
        <v>224.88876978653641</v>
      </c>
      <c r="D207" s="98">
        <v>234.71983517222111</v>
      </c>
      <c r="E207" s="98">
        <v>258.7661352046299</v>
      </c>
      <c r="F207" s="98">
        <v>259.17938047698715</v>
      </c>
      <c r="G207" s="98">
        <v>316.20432511413338</v>
      </c>
      <c r="H207" s="98">
        <v>305.00549779185707</v>
      </c>
      <c r="I207" s="98">
        <v>308.83879203855548</v>
      </c>
      <c r="J207" s="98">
        <v>291.21591680843301</v>
      </c>
      <c r="K207" s="98">
        <v>303.68189609456243</v>
      </c>
      <c r="L207" s="98">
        <v>316.29899254174217</v>
      </c>
      <c r="M207" s="98">
        <v>337.04509147712656</v>
      </c>
      <c r="N207" s="98">
        <v>339.72564908497765</v>
      </c>
      <c r="O207" s="98">
        <v>343.03913142299746</v>
      </c>
      <c r="P207" s="98">
        <v>341.43936252962135</v>
      </c>
      <c r="Q207" s="98">
        <v>341.9846937848792</v>
      </c>
      <c r="R207" s="98">
        <v>339.02403573672257</v>
      </c>
      <c r="S207" s="98">
        <v>336.55866398737197</v>
      </c>
      <c r="T207" s="98">
        <v>332.5502119970061</v>
      </c>
      <c r="U207" s="98">
        <v>325.98971486813303</v>
      </c>
      <c r="V207" s="98">
        <v>320.81973744424982</v>
      </c>
      <c r="W207" s="98">
        <v>316.37848130599957</v>
      </c>
      <c r="X207" s="98">
        <v>301.75277518491794</v>
      </c>
      <c r="Y207" s="98">
        <v>302.43859304490161</v>
      </c>
      <c r="DA207" s="63" t="s">
        <v>2482</v>
      </c>
    </row>
    <row r="208" spans="1:105" ht="12" customHeight="1" x14ac:dyDescent="0.25">
      <c r="A208" s="121" t="s">
        <v>54</v>
      </c>
      <c r="B208" s="122">
        <v>119.37962427412425</v>
      </c>
      <c r="C208" s="122">
        <v>138.02216088308433</v>
      </c>
      <c r="D208" s="122">
        <v>111.81493089028315</v>
      </c>
      <c r="E208" s="122">
        <v>117.92754792260041</v>
      </c>
      <c r="F208" s="122">
        <v>139.89380692175388</v>
      </c>
      <c r="G208" s="122">
        <v>146.90761747180923</v>
      </c>
      <c r="H208" s="122">
        <v>121.00649065869764</v>
      </c>
      <c r="I208" s="122">
        <v>103.21153899500347</v>
      </c>
      <c r="J208" s="122">
        <v>155.00108989778866</v>
      </c>
      <c r="K208" s="122">
        <v>185.56108961044208</v>
      </c>
      <c r="L208" s="122">
        <v>183.49738105143592</v>
      </c>
      <c r="M208" s="122">
        <v>141.67105547238322</v>
      </c>
      <c r="N208" s="122">
        <v>152.98845037940771</v>
      </c>
      <c r="O208" s="122">
        <v>177.61879457420829</v>
      </c>
      <c r="P208" s="122">
        <v>189.40841055392613</v>
      </c>
      <c r="Q208" s="122">
        <v>209.27998652789756</v>
      </c>
      <c r="R208" s="122">
        <v>225.79194101156639</v>
      </c>
      <c r="S208" s="122">
        <v>209.06302225618003</v>
      </c>
      <c r="T208" s="122">
        <v>227.25451675331882</v>
      </c>
      <c r="U208" s="122">
        <v>266.10597062356931</v>
      </c>
      <c r="V208" s="122">
        <v>155.70093612947156</v>
      </c>
      <c r="W208" s="122">
        <v>240.94536751307132</v>
      </c>
      <c r="X208" s="122">
        <v>228.08402460719057</v>
      </c>
      <c r="Y208" s="122">
        <v>232.75217203822652</v>
      </c>
      <c r="DA208" s="130" t="s">
        <v>2483</v>
      </c>
    </row>
    <row r="209" spans="1:105" ht="12" customHeight="1" x14ac:dyDescent="0.25">
      <c r="A209" s="97" t="s">
        <v>175</v>
      </c>
      <c r="B209" s="98">
        <v>119.23290430789314</v>
      </c>
      <c r="C209" s="98">
        <v>138.57099695174585</v>
      </c>
      <c r="D209" s="98">
        <v>111.35408040124763</v>
      </c>
      <c r="E209" s="98">
        <v>117.51347082474142</v>
      </c>
      <c r="F209" s="98">
        <v>140.05020752340025</v>
      </c>
      <c r="G209" s="98">
        <v>147.07926753334405</v>
      </c>
      <c r="H209" s="98">
        <v>120.12660858203412</v>
      </c>
      <c r="I209" s="98">
        <v>101.74399803241241</v>
      </c>
      <c r="J209" s="98">
        <v>155.55719930497807</v>
      </c>
      <c r="K209" s="98">
        <v>186.67605843308073</v>
      </c>
      <c r="L209" s="98">
        <v>184.13284256944397</v>
      </c>
      <c r="M209" s="98">
        <v>140.83065929867971</v>
      </c>
      <c r="N209" s="98">
        <v>152.39764346189409</v>
      </c>
      <c r="O209" s="98">
        <v>177.28825821256302</v>
      </c>
      <c r="P209" s="98">
        <v>189.48817186102636</v>
      </c>
      <c r="Q209" s="98">
        <v>209.49439014667954</v>
      </c>
      <c r="R209" s="98">
        <v>226.5517308134354</v>
      </c>
      <c r="S209" s="98">
        <v>208.69414216533175</v>
      </c>
      <c r="T209" s="98">
        <v>227.07125098271334</v>
      </c>
      <c r="U209" s="98">
        <v>267.19361335105498</v>
      </c>
      <c r="V209" s="98">
        <v>153.01418819527811</v>
      </c>
      <c r="W209" s="98">
        <v>241.05724511019764</v>
      </c>
      <c r="X209" s="98">
        <v>228.01312181959992</v>
      </c>
      <c r="Y209" s="98">
        <v>232.74127141518019</v>
      </c>
      <c r="DA209" s="63" t="s">
        <v>2484</v>
      </c>
    </row>
    <row r="210" spans="1:105" ht="12" customHeight="1" x14ac:dyDescent="0.25">
      <c r="A210" s="109" t="s">
        <v>120</v>
      </c>
      <c r="B210" s="33">
        <v>123.4948692360561</v>
      </c>
      <c r="C210" s="33">
        <v>122.634667577125</v>
      </c>
      <c r="D210" s="33">
        <v>124.74609476066902</v>
      </c>
      <c r="E210" s="33">
        <v>129.57386547446444</v>
      </c>
      <c r="F210" s="33">
        <v>135.47635547236604</v>
      </c>
      <c r="G210" s="33">
        <v>142.02090412500874</v>
      </c>
      <c r="H210" s="33">
        <v>146.20102853688331</v>
      </c>
      <c r="I210" s="33">
        <v>145.47671871762651</v>
      </c>
      <c r="J210" s="33">
        <v>138.93824580074718</v>
      </c>
      <c r="K210" s="33">
        <v>153.26567383972861</v>
      </c>
      <c r="L210" s="33">
        <v>165.06418853110335</v>
      </c>
      <c r="M210" s="33">
        <v>166.15189430431678</v>
      </c>
      <c r="N210" s="33">
        <v>170.30938386386114</v>
      </c>
      <c r="O210" s="33">
        <v>187.38545611002448</v>
      </c>
      <c r="P210" s="33">
        <v>187.03705713725458</v>
      </c>
      <c r="Q210" s="33">
        <v>202.89019446814567</v>
      </c>
      <c r="R210" s="33">
        <v>203.07689707170559</v>
      </c>
      <c r="S210" s="33">
        <v>220.07200691597541</v>
      </c>
      <c r="T210" s="33">
        <v>232.74237695547359</v>
      </c>
      <c r="U210" s="33">
        <v>233.62701340361042</v>
      </c>
      <c r="V210" s="33">
        <v>236.07075528651387</v>
      </c>
      <c r="W210" s="33">
        <v>237.5806749191228</v>
      </c>
      <c r="X210" s="33">
        <v>230.23061498269121</v>
      </c>
      <c r="Y210" s="33">
        <v>233.08050405769333</v>
      </c>
      <c r="DA210" s="60" t="s">
        <v>2485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4468.6016625916864</v>
      </c>
      <c r="C212" s="117">
        <f t="shared" si="101"/>
        <v>5516.9215354102971</v>
      </c>
      <c r="D212" s="117">
        <f t="shared" si="101"/>
        <v>4212.2122944960665</v>
      </c>
      <c r="E212" s="117">
        <f t="shared" si="101"/>
        <v>4340.4783759929387</v>
      </c>
      <c r="F212" s="117">
        <f t="shared" si="101"/>
        <v>4941.0133289452033</v>
      </c>
      <c r="G212" s="117">
        <f t="shared" si="101"/>
        <v>5491.5734938043015</v>
      </c>
      <c r="H212" s="117">
        <f t="shared" si="101"/>
        <v>4256.0698828248724</v>
      </c>
      <c r="I212" s="117">
        <f t="shared" si="101"/>
        <v>3521.0136843022747</v>
      </c>
      <c r="J212" s="117">
        <f t="shared" si="101"/>
        <v>2504.0719588806396</v>
      </c>
      <c r="K212" s="117">
        <f t="shared" si="101"/>
        <v>3156.1772975356989</v>
      </c>
      <c r="L212" s="117">
        <f t="shared" si="101"/>
        <v>3710.7625162454165</v>
      </c>
      <c r="M212" s="117">
        <f t="shared" si="101"/>
        <v>3959.0392546945532</v>
      </c>
      <c r="N212" s="117">
        <f t="shared" si="101"/>
        <v>3090.7436787307888</v>
      </c>
      <c r="O212" s="117">
        <f t="shared" si="101"/>
        <v>2486.4196983141087</v>
      </c>
      <c r="P212" s="117">
        <f t="shared" si="101"/>
        <v>2104.2029342109331</v>
      </c>
      <c r="Q212" s="117">
        <f t="shared" si="101"/>
        <v>1961.1207054372362</v>
      </c>
      <c r="R212" s="117">
        <f t="shared" ref="R212:V212" si="102">R213+R216+R218+R227</f>
        <v>2243.7872179025217</v>
      </c>
      <c r="S212" s="117">
        <f t="shared" si="102"/>
        <v>2223.4003993610195</v>
      </c>
      <c r="T212" s="117">
        <f t="shared" si="102"/>
        <v>3340.0874217118999</v>
      </c>
      <c r="U212" s="117">
        <f t="shared" si="102"/>
        <v>2462.9756206533189</v>
      </c>
      <c r="V212" s="117">
        <f t="shared" si="102"/>
        <v>3127.4811202912747</v>
      </c>
      <c r="W212" s="117">
        <f t="shared" ref="W212:Y212" si="103">W213+W216+W218+W227</f>
        <v>5025.8451806087305</v>
      </c>
      <c r="X212" s="117">
        <f t="shared" si="103"/>
        <v>4279.2878497904167</v>
      </c>
      <c r="Y212" s="117">
        <f t="shared" si="103"/>
        <v>3985.1964945254817</v>
      </c>
      <c r="DA212" s="129" t="s">
        <v>2636</v>
      </c>
    </row>
    <row r="213" spans="1:105" ht="12" customHeight="1" x14ac:dyDescent="0.25">
      <c r="A213" s="121" t="s">
        <v>57</v>
      </c>
      <c r="B213" s="122">
        <f t="shared" ref="B213:Q213" si="104">SUM(B214:B215)</f>
        <v>4161.7011913733531</v>
      </c>
      <c r="C213" s="122">
        <f t="shared" si="104"/>
        <v>5168.9729904774558</v>
      </c>
      <c r="D213" s="122">
        <f t="shared" si="104"/>
        <v>3949.3071596328546</v>
      </c>
      <c r="E213" s="122">
        <f t="shared" si="104"/>
        <v>4077.8056097916124</v>
      </c>
      <c r="F213" s="122">
        <f t="shared" si="104"/>
        <v>4635.9879365016022</v>
      </c>
      <c r="G213" s="122">
        <f t="shared" si="104"/>
        <v>5172.74184411642</v>
      </c>
      <c r="H213" s="122">
        <f t="shared" si="104"/>
        <v>4004.3398565940238</v>
      </c>
      <c r="I213" s="122">
        <f t="shared" si="104"/>
        <v>3305.114390921683</v>
      </c>
      <c r="J213" s="122">
        <f t="shared" si="104"/>
        <v>2352.9240058327914</v>
      </c>
      <c r="K213" s="122">
        <f t="shared" si="104"/>
        <v>2960.0347058166772</v>
      </c>
      <c r="L213" s="122">
        <f t="shared" si="104"/>
        <v>3523.8675311115699</v>
      </c>
      <c r="M213" s="122">
        <f t="shared" si="104"/>
        <v>3735.3356225300108</v>
      </c>
      <c r="N213" s="122">
        <f t="shared" si="104"/>
        <v>2924.2872327366472</v>
      </c>
      <c r="O213" s="122">
        <f t="shared" si="104"/>
        <v>2334.4589452646233</v>
      </c>
      <c r="P213" s="122">
        <f t="shared" si="104"/>
        <v>1964.8012465898701</v>
      </c>
      <c r="Q213" s="122">
        <f t="shared" si="104"/>
        <v>1820.6676394273541</v>
      </c>
      <c r="R213" s="122">
        <f t="shared" ref="R213:V213" si="105">SUM(R214:R215)</f>
        <v>2082.6910524779441</v>
      </c>
      <c r="S213" s="122">
        <f t="shared" si="105"/>
        <v>2072.3613404318007</v>
      </c>
      <c r="T213" s="122">
        <f t="shared" si="105"/>
        <v>3097.9346976911211</v>
      </c>
      <c r="U213" s="122">
        <f t="shared" si="105"/>
        <v>2281.9539605323353</v>
      </c>
      <c r="V213" s="122">
        <f t="shared" si="105"/>
        <v>2906.6929732562112</v>
      </c>
      <c r="W213" s="122">
        <f t="shared" ref="W213:Y213" si="106">SUM(W214:W215)</f>
        <v>4675.3435686195326</v>
      </c>
      <c r="X213" s="122">
        <f t="shared" si="106"/>
        <v>3955.3618587378901</v>
      </c>
      <c r="Y213" s="122">
        <f t="shared" si="106"/>
        <v>3655.6329049933265</v>
      </c>
      <c r="DA213" s="130" t="s">
        <v>2637</v>
      </c>
    </row>
    <row r="214" spans="1:105" ht="12" customHeight="1" x14ac:dyDescent="0.25">
      <c r="A214" s="97" t="s">
        <v>212</v>
      </c>
      <c r="B214" s="98">
        <v>4161.7011913733531</v>
      </c>
      <c r="C214" s="98">
        <v>5168.9729904774558</v>
      </c>
      <c r="D214" s="98">
        <v>3949.3071596328546</v>
      </c>
      <c r="E214" s="98">
        <v>4077.8056097916124</v>
      </c>
      <c r="F214" s="98">
        <v>4635.9879365016022</v>
      </c>
      <c r="G214" s="98">
        <v>5172.74184411642</v>
      </c>
      <c r="H214" s="98">
        <v>4004.3398565940238</v>
      </c>
      <c r="I214" s="98">
        <v>3305.114390921683</v>
      </c>
      <c r="J214" s="98">
        <v>2352.9240058327914</v>
      </c>
      <c r="K214" s="98">
        <v>2960.0347058166772</v>
      </c>
      <c r="L214" s="98">
        <v>3523.8675311115699</v>
      </c>
      <c r="M214" s="98">
        <v>3735.3356225300108</v>
      </c>
      <c r="N214" s="98">
        <v>2924.2872327366472</v>
      </c>
      <c r="O214" s="98">
        <v>2334.4589452646233</v>
      </c>
      <c r="P214" s="98">
        <v>1964.8012465898701</v>
      </c>
      <c r="Q214" s="98">
        <v>1820.6676394273541</v>
      </c>
      <c r="R214" s="98">
        <v>2082.6910524779441</v>
      </c>
      <c r="S214" s="98">
        <v>2072.3613404318007</v>
      </c>
      <c r="T214" s="98">
        <v>3097.9346976911211</v>
      </c>
      <c r="U214" s="98">
        <v>2281.9539605323353</v>
      </c>
      <c r="V214" s="98">
        <v>2906.6929732562112</v>
      </c>
      <c r="W214" s="98">
        <v>4675.3435686195326</v>
      </c>
      <c r="X214" s="98">
        <v>3955.3618587378901</v>
      </c>
      <c r="Y214" s="98">
        <v>3655.6329049933265</v>
      </c>
      <c r="DA214" s="63" t="s">
        <v>2638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2639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2640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2641</v>
      </c>
    </row>
    <row r="218" spans="1:105" ht="12" customHeight="1" x14ac:dyDescent="0.25">
      <c r="A218" s="121" t="s">
        <v>55</v>
      </c>
      <c r="B218" s="122">
        <v>271.66467362210904</v>
      </c>
      <c r="C218" s="122">
        <v>306.86287440261282</v>
      </c>
      <c r="D218" s="122">
        <v>230.90066674131396</v>
      </c>
      <c r="E218" s="122">
        <v>229.32899585333087</v>
      </c>
      <c r="F218" s="122">
        <v>264.9025096367078</v>
      </c>
      <c r="G218" s="122">
        <v>276.49421908318442</v>
      </c>
      <c r="H218" s="122">
        <v>217.74859507293266</v>
      </c>
      <c r="I218" s="122">
        <v>186.07202525901019</v>
      </c>
      <c r="J218" s="122">
        <v>129.26469473725368</v>
      </c>
      <c r="K218" s="122">
        <v>166.13521027932242</v>
      </c>
      <c r="L218" s="122">
        <v>155.675883968535</v>
      </c>
      <c r="M218" s="122">
        <v>186.79978506412138</v>
      </c>
      <c r="N218" s="122">
        <v>138.11105559535275</v>
      </c>
      <c r="O218" s="122">
        <v>125.16124460215055</v>
      </c>
      <c r="P218" s="122">
        <v>114.93483900543096</v>
      </c>
      <c r="Q218" s="122">
        <v>115.8544065918893</v>
      </c>
      <c r="R218" s="122">
        <v>134.40284846110481</v>
      </c>
      <c r="S218" s="122">
        <v>122.37146241300766</v>
      </c>
      <c r="T218" s="122">
        <v>195.08084759232156</v>
      </c>
      <c r="U218" s="122">
        <v>144.95275489466297</v>
      </c>
      <c r="V218" s="122">
        <v>173.4667056677653</v>
      </c>
      <c r="W218" s="122">
        <v>279.40940460948633</v>
      </c>
      <c r="X218" s="122">
        <v>257.82052190959541</v>
      </c>
      <c r="Y218" s="122">
        <v>261.98463039855847</v>
      </c>
      <c r="DA218" s="130" t="s">
        <v>2642</v>
      </c>
    </row>
    <row r="219" spans="1:105" ht="12" customHeight="1" x14ac:dyDescent="0.25">
      <c r="A219" s="97" t="s">
        <v>134</v>
      </c>
      <c r="B219" s="98">
        <v>281.28971781909689</v>
      </c>
      <c r="C219" s="98">
        <v>317.71199561705777</v>
      </c>
      <c r="D219" s="98">
        <v>239.05608748517082</v>
      </c>
      <c r="E219" s="98">
        <v>237.42104735127597</v>
      </c>
      <c r="F219" s="98">
        <v>274.21718534478191</v>
      </c>
      <c r="G219" s="98">
        <v>286.18765930557078</v>
      </c>
      <c r="H219" s="98">
        <v>225.34608404985926</v>
      </c>
      <c r="I219" s="98">
        <v>192.54503100097551</v>
      </c>
      <c r="J219" s="98">
        <v>133.80420921238274</v>
      </c>
      <c r="K219" s="98">
        <v>171.96673783673509</v>
      </c>
      <c r="L219" s="98">
        <v>161.15151002813698</v>
      </c>
      <c r="M219" s="98">
        <v>193.33102867821768</v>
      </c>
      <c r="N219" s="98">
        <v>142.91262946952961</v>
      </c>
      <c r="O219" s="98">
        <v>129.47620156746714</v>
      </c>
      <c r="P219" s="98">
        <v>118.88138181346085</v>
      </c>
      <c r="Q219" s="98">
        <v>119.81389614839132</v>
      </c>
      <c r="R219" s="98">
        <v>138.98083355277086</v>
      </c>
      <c r="S219" s="98">
        <v>126.53788422618643</v>
      </c>
      <c r="T219" s="98">
        <v>201.73059966935199</v>
      </c>
      <c r="U219" s="98">
        <v>149.8913381551518</v>
      </c>
      <c r="V219" s="98">
        <v>184.26340473817089</v>
      </c>
      <c r="W219" s="98">
        <v>288.87578733930121</v>
      </c>
      <c r="X219" s="98">
        <v>266.53392046848575</v>
      </c>
      <c r="Y219" s="98">
        <v>270.84851271046597</v>
      </c>
      <c r="DA219" s="63" t="s">
        <v>2643</v>
      </c>
    </row>
    <row r="220" spans="1:105" ht="12" customHeight="1" x14ac:dyDescent="0.25">
      <c r="A220" s="97" t="s">
        <v>133</v>
      </c>
      <c r="B220" s="98">
        <v>168.94443464198847</v>
      </c>
      <c r="C220" s="98">
        <v>218.76441838430529</v>
      </c>
      <c r="D220" s="98">
        <v>163.03376283091072</v>
      </c>
      <c r="E220" s="98">
        <v>157.30455679472229</v>
      </c>
      <c r="F220" s="98">
        <v>184.49144555628942</v>
      </c>
      <c r="G220" s="98">
        <v>176.80131188161644</v>
      </c>
      <c r="H220" s="98">
        <v>144.36874082211366</v>
      </c>
      <c r="I220" s="98">
        <v>120.46305478414732</v>
      </c>
      <c r="J220" s="98">
        <v>79.732573769099076</v>
      </c>
      <c r="K220" s="98">
        <v>103.98366630322874</v>
      </c>
      <c r="L220" s="98">
        <v>95.547156633804576</v>
      </c>
      <c r="M220" s="98">
        <v>114.82518566369758</v>
      </c>
      <c r="N220" s="98">
        <v>86.108928525238099</v>
      </c>
      <c r="O220" s="98">
        <v>83.393129473120709</v>
      </c>
      <c r="P220" s="98">
        <v>77.182020140690852</v>
      </c>
      <c r="Q220" s="98">
        <v>81.126193884814242</v>
      </c>
      <c r="R220" s="98">
        <v>99.264300129480418</v>
      </c>
      <c r="S220" s="98">
        <v>90.203352582062735</v>
      </c>
      <c r="T220" s="98">
        <v>154.49689959726115</v>
      </c>
      <c r="U220" s="98">
        <v>119.19546828291958</v>
      </c>
      <c r="V220" s="98">
        <v>152.12522398199158</v>
      </c>
      <c r="W220" s="98">
        <v>251.6178605838185</v>
      </c>
      <c r="X220" s="98">
        <v>237.7455949563676</v>
      </c>
      <c r="Y220" s="98">
        <v>238.71878362621942</v>
      </c>
      <c r="DA220" s="63" t="s">
        <v>2644</v>
      </c>
    </row>
    <row r="221" spans="1:105" ht="12" customHeight="1" x14ac:dyDescent="0.25">
      <c r="A221" s="100" t="s">
        <v>212</v>
      </c>
      <c r="B221" s="101">
        <v>168.94443464198847</v>
      </c>
      <c r="C221" s="101">
        <v>218.76441838430529</v>
      </c>
      <c r="D221" s="101">
        <v>163.03376283091072</v>
      </c>
      <c r="E221" s="101">
        <v>157.30455679472229</v>
      </c>
      <c r="F221" s="101">
        <v>184.49144555628942</v>
      </c>
      <c r="G221" s="101">
        <v>176.80131188161644</v>
      </c>
      <c r="H221" s="101">
        <v>144.36874082211366</v>
      </c>
      <c r="I221" s="101">
        <v>120.46305478414732</v>
      </c>
      <c r="J221" s="101">
        <v>79.732573769099076</v>
      </c>
      <c r="K221" s="101">
        <v>103.98366630322874</v>
      </c>
      <c r="L221" s="101">
        <v>95.547156633804576</v>
      </c>
      <c r="M221" s="101">
        <v>114.82518566369758</v>
      </c>
      <c r="N221" s="101">
        <v>86.108928525238099</v>
      </c>
      <c r="O221" s="101">
        <v>83.393129473120709</v>
      </c>
      <c r="P221" s="101">
        <v>77.182020140690852</v>
      </c>
      <c r="Q221" s="101">
        <v>81.126193884814242</v>
      </c>
      <c r="R221" s="101">
        <v>99.264300129480418</v>
      </c>
      <c r="S221" s="101">
        <v>90.203352582062735</v>
      </c>
      <c r="T221" s="101">
        <v>154.49689959726115</v>
      </c>
      <c r="U221" s="101">
        <v>119.19546828291958</v>
      </c>
      <c r="V221" s="101">
        <v>152.12522398199158</v>
      </c>
      <c r="W221" s="101">
        <v>251.6178605838185</v>
      </c>
      <c r="X221" s="101">
        <v>237.7455949563676</v>
      </c>
      <c r="Y221" s="101">
        <v>238.71878362621942</v>
      </c>
      <c r="DA221" s="131" t="s">
        <v>2645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2646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2647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2648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2649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2650</v>
      </c>
    </row>
    <row r="227" spans="1:105" ht="12" customHeight="1" x14ac:dyDescent="0.25">
      <c r="A227" s="121" t="s">
        <v>54</v>
      </c>
      <c r="B227" s="122">
        <v>35.235797596224053</v>
      </c>
      <c r="C227" s="122">
        <v>41.085670530228931</v>
      </c>
      <c r="D227" s="122">
        <v>32.004468121898135</v>
      </c>
      <c r="E227" s="122">
        <v>33.343770347995616</v>
      </c>
      <c r="F227" s="122">
        <v>40.122882806893323</v>
      </c>
      <c r="G227" s="122">
        <v>42.337430604697445</v>
      </c>
      <c r="H227" s="122">
        <v>33.981431157915708</v>
      </c>
      <c r="I227" s="122">
        <v>29.827268121581184</v>
      </c>
      <c r="J227" s="122">
        <v>21.883258310594609</v>
      </c>
      <c r="K227" s="122">
        <v>30.007381439699035</v>
      </c>
      <c r="L227" s="122">
        <v>31.219101165311738</v>
      </c>
      <c r="M227" s="122">
        <v>36.903847100420791</v>
      </c>
      <c r="N227" s="122">
        <v>28.345390398788847</v>
      </c>
      <c r="O227" s="122">
        <v>26.799508447335061</v>
      </c>
      <c r="P227" s="122">
        <v>24.466848615632145</v>
      </c>
      <c r="Q227" s="122">
        <v>24.598659417992852</v>
      </c>
      <c r="R227" s="122">
        <v>26.6933169634727</v>
      </c>
      <c r="S227" s="122">
        <v>28.667596516211358</v>
      </c>
      <c r="T227" s="122">
        <v>47.071876428457429</v>
      </c>
      <c r="U227" s="122">
        <v>36.068905226320453</v>
      </c>
      <c r="V227" s="122">
        <v>47.321441367298149</v>
      </c>
      <c r="W227" s="122">
        <v>71.092207379711823</v>
      </c>
      <c r="X227" s="122">
        <v>66.105469142930545</v>
      </c>
      <c r="Y227" s="122">
        <v>67.578959133596399</v>
      </c>
      <c r="DA227" s="130" t="s">
        <v>2651</v>
      </c>
    </row>
    <row r="228" spans="1:105" ht="12" customHeight="1" x14ac:dyDescent="0.25">
      <c r="A228" s="97" t="s">
        <v>175</v>
      </c>
      <c r="B228" s="98">
        <v>36.492052103858093</v>
      </c>
      <c r="C228" s="98">
        <v>42.551100762676278</v>
      </c>
      <c r="D228" s="98">
        <v>33.14506729248609</v>
      </c>
      <c r="E228" s="98">
        <v>34.529285992394691</v>
      </c>
      <c r="F228" s="98">
        <v>41.543440131106571</v>
      </c>
      <c r="G228" s="98">
        <v>43.824569721069004</v>
      </c>
      <c r="H228" s="98">
        <v>35.168182522826164</v>
      </c>
      <c r="I228" s="98">
        <v>30.862937153580528</v>
      </c>
      <c r="J228" s="98">
        <v>22.640875438231344</v>
      </c>
      <c r="K228" s="98">
        <v>31.043358031294126</v>
      </c>
      <c r="L228" s="98">
        <v>32.295341073047375</v>
      </c>
      <c r="M228" s="98">
        <v>38.170709404896968</v>
      </c>
      <c r="N228" s="98">
        <v>29.312235098138331</v>
      </c>
      <c r="O228" s="98">
        <v>27.706493089280386</v>
      </c>
      <c r="P228" s="98">
        <v>25.289799683358698</v>
      </c>
      <c r="Q228" s="98">
        <v>25.424044899567889</v>
      </c>
      <c r="R228" s="98">
        <v>27.586175020916876</v>
      </c>
      <c r="S228" s="98">
        <v>29.62816698970116</v>
      </c>
      <c r="T228" s="98">
        <v>48.643830412292381</v>
      </c>
      <c r="U228" s="98">
        <v>37.276766740841936</v>
      </c>
      <c r="V228" s="98">
        <v>48.903388249475555</v>
      </c>
      <c r="W228" s="98">
        <v>73.45605641315781</v>
      </c>
      <c r="X228" s="98">
        <v>68.288960735324466</v>
      </c>
      <c r="Y228" s="98">
        <v>69.822580576831797</v>
      </c>
      <c r="DA228" s="63" t="s">
        <v>2652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2653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249.22192460902036</v>
      </c>
      <c r="C231" s="118">
        <f t="shared" si="108"/>
        <v>306.59492162640623</v>
      </c>
      <c r="D231" s="118">
        <f t="shared" si="108"/>
        <v>241.83935072742557</v>
      </c>
      <c r="E231" s="118">
        <f t="shared" si="108"/>
        <v>252.56793648654656</v>
      </c>
      <c r="F231" s="118">
        <f t="shared" si="108"/>
        <v>284.5709921340586</v>
      </c>
      <c r="G231" s="118">
        <f t="shared" si="108"/>
        <v>314.49648397769062</v>
      </c>
      <c r="H231" s="118">
        <f t="shared" si="108"/>
        <v>247.71386278306088</v>
      </c>
      <c r="I231" s="118">
        <f t="shared" si="108"/>
        <v>197.9342109945986</v>
      </c>
      <c r="J231" s="118">
        <f t="shared" si="108"/>
        <v>293.5786620977961</v>
      </c>
      <c r="K231" s="118">
        <f t="shared" si="108"/>
        <v>324.30526112730792</v>
      </c>
      <c r="L231" s="118">
        <f t="shared" si="108"/>
        <v>362.06073142210249</v>
      </c>
      <c r="M231" s="118">
        <f t="shared" si="108"/>
        <v>250.48221623488246</v>
      </c>
      <c r="N231" s="118">
        <f t="shared" si="108"/>
        <v>275.93452777540512</v>
      </c>
      <c r="O231" s="118">
        <f t="shared" si="108"/>
        <v>273.60211891626034</v>
      </c>
      <c r="P231" s="118">
        <f t="shared" si="108"/>
        <v>271.53166218035437</v>
      </c>
      <c r="Q231" s="118">
        <f t="shared" si="108"/>
        <v>278.72654420733687</v>
      </c>
      <c r="R231" s="118">
        <f t="shared" ref="R231:V231" si="109">R232+R235+R237+R246</f>
        <v>318.33061646524772</v>
      </c>
      <c r="S231" s="118">
        <f t="shared" si="109"/>
        <v>271.09143096544295</v>
      </c>
      <c r="T231" s="118">
        <f t="shared" si="109"/>
        <v>270.69314641527905</v>
      </c>
      <c r="U231" s="118">
        <f t="shared" si="109"/>
        <v>307.35530870945075</v>
      </c>
      <c r="V231" s="118">
        <f t="shared" si="109"/>
        <v>171.33490749964844</v>
      </c>
      <c r="W231" s="118">
        <f t="shared" ref="W231:Y231" si="110">W232+W235+W237+W246</f>
        <v>288.41560862882733</v>
      </c>
      <c r="X231" s="118">
        <f t="shared" si="110"/>
        <v>250.10298111149001</v>
      </c>
      <c r="Y231" s="118">
        <f t="shared" si="110"/>
        <v>232.77485376458597</v>
      </c>
      <c r="DA231" s="129" t="s">
        <v>2804</v>
      </c>
    </row>
    <row r="232" spans="1:105" ht="12" customHeight="1" x14ac:dyDescent="0.25">
      <c r="A232" s="121" t="s">
        <v>57</v>
      </c>
      <c r="B232" s="123">
        <f t="shared" ref="B232:Q232" si="111">SUM(B233:B234)</f>
        <v>231.81015292809019</v>
      </c>
      <c r="C232" s="123">
        <f t="shared" si="111"/>
        <v>287.00160772124866</v>
      </c>
      <c r="D232" s="123">
        <f t="shared" si="111"/>
        <v>226.44143266898811</v>
      </c>
      <c r="E232" s="123">
        <f t="shared" si="111"/>
        <v>236.97253351883012</v>
      </c>
      <c r="F232" s="123">
        <f t="shared" si="111"/>
        <v>266.70576222258615</v>
      </c>
      <c r="G232" s="123">
        <f t="shared" si="111"/>
        <v>295.93049918477038</v>
      </c>
      <c r="H232" s="123">
        <f t="shared" si="111"/>
        <v>232.71615372261229</v>
      </c>
      <c r="I232" s="123">
        <f t="shared" si="111"/>
        <v>185.44456049403951</v>
      </c>
      <c r="J232" s="123">
        <f t="shared" si="111"/>
        <v>275.5907600759021</v>
      </c>
      <c r="K232" s="123">
        <f t="shared" si="111"/>
        <v>303.8789958338204</v>
      </c>
      <c r="L232" s="123">
        <f t="shared" si="111"/>
        <v>343.52377727020485</v>
      </c>
      <c r="M232" s="123">
        <f t="shared" si="111"/>
        <v>235.97606612566256</v>
      </c>
      <c r="N232" s="123">
        <f t="shared" si="111"/>
        <v>260.72716614299554</v>
      </c>
      <c r="O232" s="123">
        <f t="shared" si="111"/>
        <v>256.51095047601467</v>
      </c>
      <c r="P232" s="123">
        <f t="shared" si="111"/>
        <v>253.19418027170315</v>
      </c>
      <c r="Q232" s="123">
        <f t="shared" si="111"/>
        <v>258.40969251935991</v>
      </c>
      <c r="R232" s="123">
        <f t="shared" ref="R232:V232" si="112">SUM(R233:R234)</f>
        <v>295.122549882697</v>
      </c>
      <c r="S232" s="123">
        <f t="shared" si="112"/>
        <v>252.3084071972481</v>
      </c>
      <c r="T232" s="123">
        <f t="shared" si="112"/>
        <v>250.67641309339882</v>
      </c>
      <c r="U232" s="123">
        <f t="shared" si="112"/>
        <v>284.40395426765957</v>
      </c>
      <c r="V232" s="123">
        <f t="shared" si="112"/>
        <v>158.45005977855595</v>
      </c>
      <c r="W232" s="123">
        <f t="shared" ref="W232:Y232" si="113">SUM(W233:W234)</f>
        <v>267.90559273608875</v>
      </c>
      <c r="X232" s="123">
        <f t="shared" si="113"/>
        <v>230.791898389338</v>
      </c>
      <c r="Y232" s="123">
        <f t="shared" si="113"/>
        <v>213.16957848645168</v>
      </c>
      <c r="DA232" s="130" t="s">
        <v>2805</v>
      </c>
    </row>
    <row r="233" spans="1:105" ht="12" customHeight="1" x14ac:dyDescent="0.25">
      <c r="A233" s="97" t="s">
        <v>212</v>
      </c>
      <c r="B233" s="99">
        <v>229.17681992140632</v>
      </c>
      <c r="C233" s="99">
        <v>283.818013948577</v>
      </c>
      <c r="D233" s="99">
        <v>223.99655194863726</v>
      </c>
      <c r="E233" s="99">
        <v>234.47334665472275</v>
      </c>
      <c r="F233" s="99">
        <v>263.98058154625369</v>
      </c>
      <c r="G233" s="99">
        <v>292.93302660768416</v>
      </c>
      <c r="H233" s="99">
        <v>230.42027737958557</v>
      </c>
      <c r="I233" s="99">
        <v>183.58383578810123</v>
      </c>
      <c r="J233" s="99">
        <v>272.75023158502904</v>
      </c>
      <c r="K233" s="99">
        <v>300.73573214322107</v>
      </c>
      <c r="L233" s="99">
        <v>339.95318935818256</v>
      </c>
      <c r="M233" s="99">
        <v>233.52932780617789</v>
      </c>
      <c r="N233" s="99">
        <v>258.0077101547846</v>
      </c>
      <c r="O233" s="99">
        <v>253.85353492915885</v>
      </c>
      <c r="P233" s="99">
        <v>250.60010785671619</v>
      </c>
      <c r="Q233" s="99">
        <v>255.77955228214424</v>
      </c>
      <c r="R233" s="99">
        <v>292.14026941879575</v>
      </c>
      <c r="S233" s="99">
        <v>249.79039988344644</v>
      </c>
      <c r="T233" s="99">
        <v>248.18559916566798</v>
      </c>
      <c r="U233" s="99">
        <v>281.57388627816658</v>
      </c>
      <c r="V233" s="99">
        <v>156.87495251342031</v>
      </c>
      <c r="W233" s="99">
        <v>265.24000289190496</v>
      </c>
      <c r="X233" s="99">
        <v>228.44131440056395</v>
      </c>
      <c r="Y233" s="99">
        <v>210.80972493989307</v>
      </c>
      <c r="DA233" s="63" t="s">
        <v>2806</v>
      </c>
    </row>
    <row r="234" spans="1:105" ht="12" customHeight="1" x14ac:dyDescent="0.25">
      <c r="A234" s="97" t="s">
        <v>53</v>
      </c>
      <c r="B234" s="99">
        <v>2.6333330066838814</v>
      </c>
      <c r="C234" s="99">
        <v>3.1835937726716659</v>
      </c>
      <c r="D234" s="99">
        <v>2.4448807203508567</v>
      </c>
      <c r="E234" s="99">
        <v>2.4991868641073758</v>
      </c>
      <c r="F234" s="99">
        <v>2.7251806763324393</v>
      </c>
      <c r="G234" s="99">
        <v>2.9974725770862252</v>
      </c>
      <c r="H234" s="99">
        <v>2.2958763430267162</v>
      </c>
      <c r="I234" s="99">
        <v>1.8607247059382757</v>
      </c>
      <c r="J234" s="99">
        <v>2.8405284908730297</v>
      </c>
      <c r="K234" s="99">
        <v>3.1432636905993161</v>
      </c>
      <c r="L234" s="99">
        <v>3.5705879120223143</v>
      </c>
      <c r="M234" s="99">
        <v>2.4467383194846635</v>
      </c>
      <c r="N234" s="99">
        <v>2.719455988210921</v>
      </c>
      <c r="O234" s="99">
        <v>2.6574155468558112</v>
      </c>
      <c r="P234" s="99">
        <v>2.5940724149869552</v>
      </c>
      <c r="Q234" s="99">
        <v>2.6301402372156888</v>
      </c>
      <c r="R234" s="99">
        <v>2.9822804639012541</v>
      </c>
      <c r="S234" s="99">
        <v>2.5180073138016486</v>
      </c>
      <c r="T234" s="99">
        <v>2.4908139277308288</v>
      </c>
      <c r="U234" s="99">
        <v>2.8300679894930076</v>
      </c>
      <c r="V234" s="99">
        <v>1.575107265135631</v>
      </c>
      <c r="W234" s="99">
        <v>2.6655898441837671</v>
      </c>
      <c r="X234" s="99">
        <v>2.3505839887740381</v>
      </c>
      <c r="Y234" s="99">
        <v>2.3598535465586039</v>
      </c>
      <c r="DA234" s="63" t="s">
        <v>2807</v>
      </c>
    </row>
    <row r="235" spans="1:105" ht="12" customHeight="1" x14ac:dyDescent="0.25">
      <c r="A235" s="121" t="s">
        <v>92</v>
      </c>
      <c r="B235" s="123">
        <f t="shared" ref="B235:Y235" si="114">B236</f>
        <v>3.7165521075216588E-3</v>
      </c>
      <c r="C235" s="123">
        <f t="shared" si="114"/>
        <v>3.9743132046475118E-3</v>
      </c>
      <c r="D235" s="123">
        <f t="shared" si="114"/>
        <v>4.7228405763184503E-3</v>
      </c>
      <c r="E235" s="123">
        <f t="shared" si="114"/>
        <v>4.6494823928436412E-3</v>
      </c>
      <c r="F235" s="123">
        <f t="shared" si="114"/>
        <v>4.23244885506291E-3</v>
      </c>
      <c r="G235" s="123">
        <f t="shared" si="114"/>
        <v>3.4192310052642946E-3</v>
      </c>
      <c r="H235" s="123">
        <f t="shared" si="114"/>
        <v>2.2147772824827956E-3</v>
      </c>
      <c r="I235" s="123">
        <f t="shared" si="114"/>
        <v>2.1245174734929686E-3</v>
      </c>
      <c r="J235" s="123">
        <f t="shared" si="114"/>
        <v>2.350796163432564E-3</v>
      </c>
      <c r="K235" s="123">
        <f t="shared" si="114"/>
        <v>4.0526153230952214E-3</v>
      </c>
      <c r="L235" s="123">
        <f t="shared" si="114"/>
        <v>6.8067906336911413E-3</v>
      </c>
      <c r="M235" s="123">
        <f t="shared" si="114"/>
        <v>9.1518407094165512E-3</v>
      </c>
      <c r="N235" s="123">
        <f t="shared" si="114"/>
        <v>1.1161412114921424E-2</v>
      </c>
      <c r="O235" s="123">
        <f t="shared" si="114"/>
        <v>1.1651475749644879E-2</v>
      </c>
      <c r="P235" s="123">
        <f t="shared" si="114"/>
        <v>1.1114995574824512E-2</v>
      </c>
      <c r="Q235" s="123">
        <f t="shared" si="114"/>
        <v>8.9378282773984515E-3</v>
      </c>
      <c r="R235" s="123">
        <f t="shared" si="114"/>
        <v>6.9626753461099443E-3</v>
      </c>
      <c r="S235" s="123">
        <f t="shared" si="114"/>
        <v>4.7617845749859155E-3</v>
      </c>
      <c r="T235" s="123">
        <f t="shared" si="114"/>
        <v>3.1679594455861137E-3</v>
      </c>
      <c r="U235" s="123">
        <f t="shared" si="114"/>
        <v>2.1685024528161128E-3</v>
      </c>
      <c r="V235" s="123">
        <f t="shared" si="114"/>
        <v>2.1817815764685593E-3</v>
      </c>
      <c r="W235" s="123">
        <f t="shared" si="114"/>
        <v>1.792246717684867E-3</v>
      </c>
      <c r="X235" s="123">
        <f t="shared" si="114"/>
        <v>1.1908048557017774E-3</v>
      </c>
      <c r="Y235" s="123">
        <f t="shared" si="114"/>
        <v>1.7842221263063081E-3</v>
      </c>
      <c r="DA235" s="130" t="s">
        <v>2808</v>
      </c>
    </row>
    <row r="236" spans="1:105" ht="12" customHeight="1" x14ac:dyDescent="0.25">
      <c r="A236" s="97" t="s">
        <v>53</v>
      </c>
      <c r="B236" s="99">
        <f>RES_hhdet_fecs!B67</f>
        <v>3.7165521075216588E-3</v>
      </c>
      <c r="C236" s="99">
        <f>RES_hhdet_fecs!C67</f>
        <v>3.9743132046475118E-3</v>
      </c>
      <c r="D236" s="99">
        <f>RES_hhdet_fecs!D67</f>
        <v>4.7228405763184503E-3</v>
      </c>
      <c r="E236" s="99">
        <f>RES_hhdet_fecs!E67</f>
        <v>4.6494823928436412E-3</v>
      </c>
      <c r="F236" s="99">
        <f>RES_hhdet_fecs!F67</f>
        <v>4.23244885506291E-3</v>
      </c>
      <c r="G236" s="99">
        <f>RES_hhdet_fecs!G67</f>
        <v>3.4192310052642946E-3</v>
      </c>
      <c r="H236" s="99">
        <f>RES_hhdet_fecs!H67</f>
        <v>2.2147772824827956E-3</v>
      </c>
      <c r="I236" s="99">
        <f>RES_hhdet_fecs!I67</f>
        <v>2.1245174734929686E-3</v>
      </c>
      <c r="J236" s="99">
        <f>RES_hhdet_fecs!J67</f>
        <v>2.350796163432564E-3</v>
      </c>
      <c r="K236" s="99">
        <f>RES_hhdet_fecs!K67</f>
        <v>4.0526153230952214E-3</v>
      </c>
      <c r="L236" s="99">
        <f>RES_hhdet_fecs!L67</f>
        <v>6.8067906336911413E-3</v>
      </c>
      <c r="M236" s="99">
        <f>RES_hhdet_fecs!M67</f>
        <v>9.1518407094165512E-3</v>
      </c>
      <c r="N236" s="99">
        <f>RES_hhdet_fecs!N67</f>
        <v>1.1161412114921424E-2</v>
      </c>
      <c r="O236" s="99">
        <f>RES_hhdet_fecs!O67</f>
        <v>1.1651475749644879E-2</v>
      </c>
      <c r="P236" s="99">
        <f>RES_hhdet_fecs!P67</f>
        <v>1.1114995574824512E-2</v>
      </c>
      <c r="Q236" s="99">
        <f>RES_hhdet_fecs!Q67</f>
        <v>8.9378282773984515E-3</v>
      </c>
      <c r="R236" s="99">
        <f>RES_hhdet_fecs!R67</f>
        <v>6.9626753461099443E-3</v>
      </c>
      <c r="S236" s="99">
        <f>RES_hhdet_fecs!S67</f>
        <v>4.7617845749859155E-3</v>
      </c>
      <c r="T236" s="99">
        <f>RES_hhdet_fecs!T67</f>
        <v>3.1679594455861137E-3</v>
      </c>
      <c r="U236" s="99">
        <f>RES_hhdet_fecs!U67</f>
        <v>2.1685024528161128E-3</v>
      </c>
      <c r="V236" s="99">
        <f>RES_hhdet_fecs!V67</f>
        <v>2.1817815764685593E-3</v>
      </c>
      <c r="W236" s="99">
        <f>RES_hhdet_fecs!W67</f>
        <v>1.792246717684867E-3</v>
      </c>
      <c r="X236" s="99">
        <f>RES_hhdet_fecs!X67</f>
        <v>1.1908048557017774E-3</v>
      </c>
      <c r="Y236" s="99">
        <f>RES_hhdet_fecs!Y67</f>
        <v>1.7842221263063081E-3</v>
      </c>
      <c r="DA236" s="63" t="s">
        <v>2809</v>
      </c>
    </row>
    <row r="237" spans="1:105" ht="12" customHeight="1" x14ac:dyDescent="0.25">
      <c r="A237" s="121" t="s">
        <v>55</v>
      </c>
      <c r="B237" s="123">
        <v>15.409484900771373</v>
      </c>
      <c r="C237" s="123">
        <v>17.275605235932623</v>
      </c>
      <c r="D237" s="123">
        <v>13.520086335222313</v>
      </c>
      <c r="E237" s="123">
        <v>13.613524476083642</v>
      </c>
      <c r="F237" s="123">
        <v>15.513899708729051</v>
      </c>
      <c r="G237" s="123">
        <v>16.100049103309662</v>
      </c>
      <c r="H237" s="123">
        <v>12.973531686261257</v>
      </c>
      <c r="I237" s="123">
        <v>10.764818907527548</v>
      </c>
      <c r="J237" s="123">
        <v>15.386065648813293</v>
      </c>
      <c r="K237" s="123">
        <v>17.304403986661971</v>
      </c>
      <c r="L237" s="123">
        <v>15.444005598176703</v>
      </c>
      <c r="M237" s="123">
        <v>12.115365871001289</v>
      </c>
      <c r="N237" s="123">
        <v>12.619421885899676</v>
      </c>
      <c r="O237" s="123">
        <v>14.082335097929656</v>
      </c>
      <c r="P237" s="123">
        <v>15.123642365699572</v>
      </c>
      <c r="Q237" s="123">
        <v>16.763783038632958</v>
      </c>
      <c r="R237" s="123">
        <v>19.369632053626983</v>
      </c>
      <c r="S237" s="123">
        <v>15.22887004647594</v>
      </c>
      <c r="T237" s="123">
        <v>16.143732186796683</v>
      </c>
      <c r="U237" s="123">
        <v>18.399925844089953</v>
      </c>
      <c r="V237" s="123">
        <v>10.230531585646558</v>
      </c>
      <c r="W237" s="123">
        <v>16.376707954231467</v>
      </c>
      <c r="X237" s="123">
        <v>15.397941297249751</v>
      </c>
      <c r="Y237" s="123">
        <v>15.612796281720181</v>
      </c>
      <c r="DA237" s="130" t="s">
        <v>2810</v>
      </c>
    </row>
    <row r="238" spans="1:105" ht="12" customHeight="1" x14ac:dyDescent="0.25">
      <c r="A238" s="97" t="s">
        <v>134</v>
      </c>
      <c r="B238" s="99">
        <v>15.490079667420096</v>
      </c>
      <c r="C238" s="99">
        <v>17.444933020503779</v>
      </c>
      <c r="D238" s="99">
        <v>13.558767944498923</v>
      </c>
      <c r="E238" s="99">
        <v>13.65168251400976</v>
      </c>
      <c r="F238" s="99">
        <v>15.614365923462175</v>
      </c>
      <c r="G238" s="99">
        <v>16.206843439036859</v>
      </c>
      <c r="H238" s="99">
        <v>12.967008059435123</v>
      </c>
      <c r="I238" s="99">
        <v>10.694986972369373</v>
      </c>
      <c r="J238" s="99">
        <v>15.510543034649361</v>
      </c>
      <c r="K238" s="99">
        <v>17.47160014914191</v>
      </c>
      <c r="L238" s="99">
        <v>15.546546321697633</v>
      </c>
      <c r="M238" s="99">
        <v>12.086856372151425</v>
      </c>
      <c r="N238" s="99">
        <v>12.609076108821885</v>
      </c>
      <c r="O238" s="99">
        <v>14.079490035056528</v>
      </c>
      <c r="P238" s="99">
        <v>15.162697578859701</v>
      </c>
      <c r="Q238" s="99">
        <v>16.832256503253817</v>
      </c>
      <c r="R238" s="99">
        <v>19.494921298983815</v>
      </c>
      <c r="S238" s="99">
        <v>15.252141643734035</v>
      </c>
      <c r="T238" s="99">
        <v>16.161292807851016</v>
      </c>
      <c r="U238" s="99">
        <v>18.495327834718985</v>
      </c>
      <c r="V238" s="99">
        <v>9.9447424045889239</v>
      </c>
      <c r="W238" s="99">
        <v>16.388403022090898</v>
      </c>
      <c r="X238" s="99">
        <v>15.393625488309864</v>
      </c>
      <c r="Y238" s="99">
        <v>15.619046536888717</v>
      </c>
      <c r="DA238" s="63" t="s">
        <v>2811</v>
      </c>
    </row>
    <row r="239" spans="1:105" ht="12" customHeight="1" x14ac:dyDescent="0.25">
      <c r="A239" s="97" t="s">
        <v>133</v>
      </c>
      <c r="B239" s="99">
        <v>12.467583274903403</v>
      </c>
      <c r="C239" s="99">
        <v>14.707669639089319</v>
      </c>
      <c r="D239" s="99">
        <v>11.469604742617422</v>
      </c>
      <c r="E239" s="99">
        <v>11.520542258865273</v>
      </c>
      <c r="F239" s="99">
        <v>13.335221998683458</v>
      </c>
      <c r="G239" s="99">
        <v>13.477052020576277</v>
      </c>
      <c r="H239" s="99">
        <v>10.930809839062277</v>
      </c>
      <c r="I239" s="99">
        <v>8.9827634362810471</v>
      </c>
      <c r="J239" s="99">
        <v>12.73898847739218</v>
      </c>
      <c r="K239" s="99">
        <v>14.541247817263026</v>
      </c>
      <c r="L239" s="99">
        <v>12.94790658149055</v>
      </c>
      <c r="M239" s="99">
        <v>10.217973477039813</v>
      </c>
      <c r="N239" s="99">
        <v>10.883413297209227</v>
      </c>
      <c r="O239" s="99">
        <v>12.540792796950843</v>
      </c>
      <c r="P239" s="99">
        <v>13.579980562198442</v>
      </c>
      <c r="Q239" s="99">
        <v>15.257881070674152</v>
      </c>
      <c r="R239" s="99">
        <v>18.029263595898797</v>
      </c>
      <c r="S239" s="99">
        <v>14.353960355141396</v>
      </c>
      <c r="T239" s="99">
        <v>15.880531629127693</v>
      </c>
      <c r="U239" s="99">
        <v>18.781658997732634</v>
      </c>
      <c r="V239" s="99">
        <v>10.523430744003404</v>
      </c>
      <c r="W239" s="99">
        <v>17.699836731579694</v>
      </c>
      <c r="X239" s="99">
        <v>16.968232274750779</v>
      </c>
      <c r="Y239" s="99">
        <v>17.111881465599343</v>
      </c>
      <c r="DA239" s="63" t="s">
        <v>2812</v>
      </c>
    </row>
    <row r="240" spans="1:105" ht="12" customHeight="1" x14ac:dyDescent="0.25">
      <c r="A240" s="100" t="s">
        <v>212</v>
      </c>
      <c r="B240" s="102">
        <v>9.3034426294055681</v>
      </c>
      <c r="C240" s="102">
        <v>12.011918588631268</v>
      </c>
      <c r="D240" s="102">
        <v>9.246938576621341</v>
      </c>
      <c r="E240" s="102">
        <v>9.0449936571599601</v>
      </c>
      <c r="F240" s="102">
        <v>10.505238528513035</v>
      </c>
      <c r="G240" s="102">
        <v>10.012280712713139</v>
      </c>
      <c r="H240" s="102">
        <v>8.3073581405419468</v>
      </c>
      <c r="I240" s="102">
        <v>6.6911661904261051</v>
      </c>
      <c r="J240" s="102">
        <v>9.2425755810566628</v>
      </c>
      <c r="K240" s="102">
        <v>10.564607217336668</v>
      </c>
      <c r="L240" s="102">
        <v>9.2175884436614162</v>
      </c>
      <c r="M240" s="102">
        <v>7.1787520943300285</v>
      </c>
      <c r="N240" s="102">
        <v>7.5973273842486027</v>
      </c>
      <c r="O240" s="102">
        <v>9.0683285514610024</v>
      </c>
      <c r="P240" s="102">
        <v>9.8441624085012371</v>
      </c>
      <c r="Q240" s="102">
        <v>11.397149650409972</v>
      </c>
      <c r="R240" s="102">
        <v>13.923860357969112</v>
      </c>
      <c r="S240" s="102">
        <v>10.872588227112058</v>
      </c>
      <c r="T240" s="102">
        <v>12.37724785624496</v>
      </c>
      <c r="U240" s="102">
        <v>14.707716199207706</v>
      </c>
      <c r="V240" s="102">
        <v>8.210236687479961</v>
      </c>
      <c r="W240" s="102">
        <v>14.274698979739947</v>
      </c>
      <c r="X240" s="102">
        <v>13.730960186309396</v>
      </c>
      <c r="Y240" s="102">
        <v>13.766218442089727</v>
      </c>
      <c r="DA240" s="131" t="s">
        <v>2813</v>
      </c>
    </row>
    <row r="241" spans="1:105" ht="12" customHeight="1" x14ac:dyDescent="0.25">
      <c r="A241" s="103" t="s">
        <v>52</v>
      </c>
      <c r="B241" s="105">
        <v>3.1641406454978345</v>
      </c>
      <c r="C241" s="105">
        <v>2.6957510504580551</v>
      </c>
      <c r="D241" s="105">
        <v>2.2226661659960825</v>
      </c>
      <c r="E241" s="105">
        <v>2.4755486017053143</v>
      </c>
      <c r="F241" s="105">
        <v>2.8299834701704256</v>
      </c>
      <c r="G241" s="105">
        <v>3.4647713078631384</v>
      </c>
      <c r="H241" s="105">
        <v>2.6234516985203307</v>
      </c>
      <c r="I241" s="105">
        <v>2.2915972458549407</v>
      </c>
      <c r="J241" s="105">
        <v>3.4964128963355168</v>
      </c>
      <c r="K241" s="105">
        <v>3.9766405999263559</v>
      </c>
      <c r="L241" s="105">
        <v>3.730318137829133</v>
      </c>
      <c r="M241" s="105">
        <v>3.0392213827097847</v>
      </c>
      <c r="N241" s="105">
        <v>3.2860859129606235</v>
      </c>
      <c r="O241" s="105">
        <v>3.4724642454898382</v>
      </c>
      <c r="P241" s="105">
        <v>3.7358181536972008</v>
      </c>
      <c r="Q241" s="105">
        <v>3.8607314202641816</v>
      </c>
      <c r="R241" s="105">
        <v>4.1054032379296865</v>
      </c>
      <c r="S241" s="105">
        <v>3.4813721280293377</v>
      </c>
      <c r="T241" s="105">
        <v>3.5032837728827357</v>
      </c>
      <c r="U241" s="105">
        <v>4.0739427985249321</v>
      </c>
      <c r="V241" s="105">
        <v>2.3131940565234443</v>
      </c>
      <c r="W241" s="105">
        <v>3.4251377518397486</v>
      </c>
      <c r="X241" s="105">
        <v>3.2372720884413835</v>
      </c>
      <c r="Y241" s="105">
        <v>3.3456630235096174</v>
      </c>
      <c r="DA241" s="132" t="s">
        <v>2814</v>
      </c>
    </row>
    <row r="242" spans="1:105" ht="12" customHeight="1" x14ac:dyDescent="0.25">
      <c r="A242" s="106" t="s">
        <v>122</v>
      </c>
      <c r="B242" s="102">
        <v>13.379746813527579</v>
      </c>
      <c r="C242" s="102">
        <v>12.657876979907716</v>
      </c>
      <c r="D242" s="102">
        <v>12.620197975405464</v>
      </c>
      <c r="E242" s="102">
        <v>12.743608551462087</v>
      </c>
      <c r="F242" s="102">
        <v>12.847304454769711</v>
      </c>
      <c r="G242" s="102">
        <v>13.28643367399993</v>
      </c>
      <c r="H242" s="102">
        <v>13.404186446817549</v>
      </c>
      <c r="I242" s="102">
        <v>13.241672272392671</v>
      </c>
      <c r="J242" s="102">
        <v>12.277658397966883</v>
      </c>
      <c r="K242" s="102">
        <v>12.936640080751385</v>
      </c>
      <c r="L242" s="102">
        <v>12.962653468169334</v>
      </c>
      <c r="M242" s="102">
        <v>13.462909647100814</v>
      </c>
      <c r="N242" s="102">
        <v>13.443025572800355</v>
      </c>
      <c r="O242" s="102">
        <v>14.641133700648876</v>
      </c>
      <c r="P242" s="102">
        <v>14.375683642410975</v>
      </c>
      <c r="Q242" s="102">
        <v>15.081055834612849</v>
      </c>
      <c r="R242" s="102">
        <v>15.944823476784594</v>
      </c>
      <c r="S242" s="102">
        <v>14.800986931098475</v>
      </c>
      <c r="T242" s="102">
        <v>15.853455509855102</v>
      </c>
      <c r="U242" s="102">
        <v>15.770364256988502</v>
      </c>
      <c r="V242" s="102">
        <v>14.995406592475238</v>
      </c>
      <c r="W242" s="102">
        <v>16.083973994736841</v>
      </c>
      <c r="X242" s="102">
        <v>15.556840359372396</v>
      </c>
      <c r="Y242" s="102">
        <v>15.449505952305234</v>
      </c>
      <c r="DA242" s="131" t="s">
        <v>2815</v>
      </c>
    </row>
    <row r="243" spans="1:105" ht="12" customHeight="1" x14ac:dyDescent="0.25">
      <c r="A243" s="107" t="s">
        <v>121</v>
      </c>
      <c r="B243" s="105">
        <v>11.340079479538767</v>
      </c>
      <c r="C243" s="105">
        <v>11.209647285998114</v>
      </c>
      <c r="D243" s="105">
        <v>11.109929073018877</v>
      </c>
      <c r="E243" s="105">
        <v>11.084853798295208</v>
      </c>
      <c r="F243" s="105">
        <v>11.216812262504016</v>
      </c>
      <c r="G243" s="105">
        <v>11.337077009606917</v>
      </c>
      <c r="H243" s="105">
        <v>11.585605817720976</v>
      </c>
      <c r="I243" s="105">
        <v>11.390088802210427</v>
      </c>
      <c r="J243" s="105">
        <v>10.572102457816838</v>
      </c>
      <c r="K243" s="105">
        <v>11.197788204336069</v>
      </c>
      <c r="L243" s="105">
        <v>11.153795986573909</v>
      </c>
      <c r="M243" s="105">
        <v>11.561842232971168</v>
      </c>
      <c r="N243" s="105">
        <v>11.537433818593154</v>
      </c>
      <c r="O243" s="105">
        <v>12.754193250690209</v>
      </c>
      <c r="P243" s="105">
        <v>12.617740786238818</v>
      </c>
      <c r="Q243" s="105">
        <v>13.338806773791546</v>
      </c>
      <c r="R243" s="105">
        <v>14.374425941246335</v>
      </c>
      <c r="S243" s="105">
        <v>13.411955918463768</v>
      </c>
      <c r="T243" s="105">
        <v>14.521367491077815</v>
      </c>
      <c r="U243" s="105">
        <v>14.48052354264596</v>
      </c>
      <c r="V243" s="105">
        <v>13.889059967584826</v>
      </c>
      <c r="W243" s="105">
        <v>15.053029381111298</v>
      </c>
      <c r="X243" s="105">
        <v>14.605098374729995</v>
      </c>
      <c r="Y243" s="105">
        <v>14.746130408260699</v>
      </c>
      <c r="DA243" s="132" t="s">
        <v>2816</v>
      </c>
    </row>
    <row r="244" spans="1:105" ht="12" customHeight="1" x14ac:dyDescent="0.25">
      <c r="A244" s="108" t="s">
        <v>53</v>
      </c>
      <c r="B244" s="99">
        <v>8.0364969799546095</v>
      </c>
      <c r="C244" s="99">
        <v>8.8424720673911388</v>
      </c>
      <c r="D244" s="99">
        <v>8.6355540200969738</v>
      </c>
      <c r="E244" s="99">
        <v>8.3528752613764183</v>
      </c>
      <c r="F244" s="99">
        <v>8.4763402357332414</v>
      </c>
      <c r="G244" s="99">
        <v>7.9885887507519158</v>
      </c>
      <c r="H244" s="99">
        <v>8.3508190433153864</v>
      </c>
      <c r="I244" s="99">
        <v>8.1096814345089605</v>
      </c>
      <c r="J244" s="99">
        <v>7.4741844866364824</v>
      </c>
      <c r="K244" s="99">
        <v>7.9623470802045651</v>
      </c>
      <c r="L244" s="99">
        <v>7.7788016330491994</v>
      </c>
      <c r="M244" s="99">
        <v>7.9600005589876686</v>
      </c>
      <c r="N244" s="99">
        <v>7.9014094140171558</v>
      </c>
      <c r="O244" s="99">
        <v>9.0772751531369664</v>
      </c>
      <c r="P244" s="99">
        <v>8.9514811258561107</v>
      </c>
      <c r="Q244" s="99">
        <v>9.6598320290988582</v>
      </c>
      <c r="R244" s="99">
        <v>10.718670028080808</v>
      </c>
      <c r="S244" s="99">
        <v>9.7742937403534285</v>
      </c>
      <c r="T244" s="99">
        <v>10.915982093084729</v>
      </c>
      <c r="U244" s="99">
        <v>10.935024186523107</v>
      </c>
      <c r="V244" s="99">
        <v>10.392178691227958</v>
      </c>
      <c r="W244" s="99">
        <v>11.596075222943922</v>
      </c>
      <c r="X244" s="99">
        <v>11.299277685385432</v>
      </c>
      <c r="Y244" s="99">
        <v>11.42263956714433</v>
      </c>
      <c r="DA244" s="63" t="s">
        <v>2817</v>
      </c>
    </row>
    <row r="245" spans="1:105" ht="12" customHeight="1" x14ac:dyDescent="0.25">
      <c r="A245" s="108" t="s">
        <v>52</v>
      </c>
      <c r="B245" s="99">
        <v>3.3035824995841598</v>
      </c>
      <c r="C245" s="99">
        <v>2.3671752186069748</v>
      </c>
      <c r="D245" s="99">
        <v>2.4743750529219053</v>
      </c>
      <c r="E245" s="99">
        <v>2.7319785369187919</v>
      </c>
      <c r="F245" s="99">
        <v>2.7404720267707723</v>
      </c>
      <c r="G245" s="99">
        <v>3.3484882588550007</v>
      </c>
      <c r="H245" s="99">
        <v>3.2347867744055878</v>
      </c>
      <c r="I245" s="99">
        <v>3.2804073677014651</v>
      </c>
      <c r="J245" s="99">
        <v>3.0979179711803537</v>
      </c>
      <c r="K245" s="99">
        <v>3.2354411241315053</v>
      </c>
      <c r="L245" s="99">
        <v>3.3749943535247082</v>
      </c>
      <c r="M245" s="99">
        <v>3.6018416739835</v>
      </c>
      <c r="N245" s="99">
        <v>3.6360244045759975</v>
      </c>
      <c r="O245" s="99">
        <v>3.6769180975532425</v>
      </c>
      <c r="P245" s="99">
        <v>3.66625966038271</v>
      </c>
      <c r="Q245" s="99">
        <v>3.6789747446926873</v>
      </c>
      <c r="R245" s="99">
        <v>3.6557559131655282</v>
      </c>
      <c r="S245" s="99">
        <v>3.6376621781103418</v>
      </c>
      <c r="T245" s="99">
        <v>3.6053853979930865</v>
      </c>
      <c r="U245" s="99">
        <v>3.5454993561228538</v>
      </c>
      <c r="V245" s="99">
        <v>3.4968812763568695</v>
      </c>
      <c r="W245" s="99">
        <v>3.4569541581673762</v>
      </c>
      <c r="X245" s="99">
        <v>3.3058206893445594</v>
      </c>
      <c r="Y245" s="99">
        <v>3.3234908411163677</v>
      </c>
      <c r="DA245" s="63" t="s">
        <v>2818</v>
      </c>
    </row>
    <row r="246" spans="1:105" ht="12" customHeight="1" x14ac:dyDescent="0.25">
      <c r="A246" s="121" t="s">
        <v>54</v>
      </c>
      <c r="B246" s="123">
        <v>1.9985702280512843</v>
      </c>
      <c r="C246" s="123">
        <v>2.3137343560202637</v>
      </c>
      <c r="D246" s="123">
        <v>1.8731088826388338</v>
      </c>
      <c r="E246" s="123">
        <v>1.9772290092399412</v>
      </c>
      <c r="F246" s="123">
        <v>2.3470977538883009</v>
      </c>
      <c r="G246" s="123">
        <v>2.4625164586053212</v>
      </c>
      <c r="H246" s="123">
        <v>2.0219625969048378</v>
      </c>
      <c r="I246" s="123">
        <v>1.722707075558048</v>
      </c>
      <c r="J246" s="123">
        <v>2.5994855769172216</v>
      </c>
      <c r="K246" s="123">
        <v>3.117808691502495</v>
      </c>
      <c r="L246" s="123">
        <v>3.0861417630872312</v>
      </c>
      <c r="M246" s="123">
        <v>2.3816323975091787</v>
      </c>
      <c r="N246" s="123">
        <v>2.5767783343950099</v>
      </c>
      <c r="O246" s="123">
        <v>2.9971818665663359</v>
      </c>
      <c r="P246" s="123">
        <v>3.2027245473768118</v>
      </c>
      <c r="Q246" s="123">
        <v>3.5441308210666125</v>
      </c>
      <c r="R246" s="123">
        <v>3.831471853577642</v>
      </c>
      <c r="S246" s="123">
        <v>3.5493919371438962</v>
      </c>
      <c r="T246" s="123">
        <v>3.8698331756379756</v>
      </c>
      <c r="U246" s="123">
        <v>4.5492600952483437</v>
      </c>
      <c r="V246" s="123">
        <v>2.6521343538694513</v>
      </c>
      <c r="W246" s="123">
        <v>4.1315156917894731</v>
      </c>
      <c r="X246" s="123">
        <v>3.9119506200465612</v>
      </c>
      <c r="Y246" s="123">
        <v>3.9906947742877916</v>
      </c>
      <c r="DA246" s="130" t="s">
        <v>2819</v>
      </c>
    </row>
    <row r="247" spans="1:105" ht="12" customHeight="1" x14ac:dyDescent="0.25">
      <c r="A247" s="97" t="s">
        <v>175</v>
      </c>
      <c r="B247" s="99">
        <v>2.0095465938073862</v>
      </c>
      <c r="C247" s="99">
        <v>2.3363962110146446</v>
      </c>
      <c r="D247" s="99">
        <v>1.8799198156855039</v>
      </c>
      <c r="E247" s="99">
        <v>1.9854299147547052</v>
      </c>
      <c r="F247" s="99">
        <v>2.3655500478970444</v>
      </c>
      <c r="G247" s="99">
        <v>2.4817909408670831</v>
      </c>
      <c r="H247" s="99">
        <v>2.0236699835807825</v>
      </c>
      <c r="I247" s="99">
        <v>1.7142935814579716</v>
      </c>
      <c r="J247" s="99">
        <v>2.6245233606172991</v>
      </c>
      <c r="K247" s="99">
        <v>3.1539653867502921</v>
      </c>
      <c r="L247" s="99">
        <v>3.1155836881670678</v>
      </c>
      <c r="M247" s="99">
        <v>2.3863933552436563</v>
      </c>
      <c r="N247" s="99">
        <v>2.5861969277593406</v>
      </c>
      <c r="O247" s="99">
        <v>3.0128571014157912</v>
      </c>
      <c r="P247" s="99">
        <v>3.2255814878599502</v>
      </c>
      <c r="Q247" s="99">
        <v>3.5717396634005913</v>
      </c>
      <c r="R247" s="99">
        <v>3.8695286049537856</v>
      </c>
      <c r="S247" s="99">
        <v>3.5712071711533322</v>
      </c>
      <c r="T247" s="99">
        <v>3.8970150680018083</v>
      </c>
      <c r="U247" s="99">
        <v>4.5996388448849421</v>
      </c>
      <c r="V247" s="99">
        <v>2.6393281918549603</v>
      </c>
      <c r="W247" s="99">
        <v>4.1672840358140171</v>
      </c>
      <c r="X247" s="99">
        <v>3.9440183999761294</v>
      </c>
      <c r="Y247" s="99">
        <v>4.0264652902893978</v>
      </c>
      <c r="DA247" s="63" t="s">
        <v>2820</v>
      </c>
    </row>
    <row r="248" spans="1:105" ht="12" customHeight="1" x14ac:dyDescent="0.25">
      <c r="A248" s="109" t="s">
        <v>120</v>
      </c>
      <c r="B248" s="110">
        <v>1.6907018783069776</v>
      </c>
      <c r="C248" s="110">
        <v>1.6783731581364221</v>
      </c>
      <c r="D248" s="110">
        <v>1.6819985476557171</v>
      </c>
      <c r="E248" s="110">
        <v>1.7465706358799429</v>
      </c>
      <c r="F248" s="110">
        <v>1.8259225662265282</v>
      </c>
      <c r="G248" s="110">
        <v>1.9137903534176466</v>
      </c>
      <c r="H248" s="110">
        <v>1.9730732975081222</v>
      </c>
      <c r="I248" s="110">
        <v>1.9650157056402373</v>
      </c>
      <c r="J248" s="110">
        <v>1.8762861292718145</v>
      </c>
      <c r="K248" s="110">
        <v>2.0705188640083589</v>
      </c>
      <c r="L248" s="110">
        <v>2.2321031505414513</v>
      </c>
      <c r="M248" s="110">
        <v>2.2429451418666968</v>
      </c>
      <c r="N248" s="110">
        <v>2.3006494937455964</v>
      </c>
      <c r="O248" s="110">
        <v>2.5340113018907058</v>
      </c>
      <c r="P248" s="110">
        <v>2.5231734482302159</v>
      </c>
      <c r="Q248" s="110">
        <v>2.721314664665794</v>
      </c>
      <c r="R248" s="110">
        <v>2.6937087806975173</v>
      </c>
      <c r="S248" s="110">
        <v>2.8983305691870291</v>
      </c>
      <c r="T248" s="110">
        <v>3.0558763476394373</v>
      </c>
      <c r="U248" s="110">
        <v>3.0448605227667995</v>
      </c>
      <c r="V248" s="110">
        <v>3.0352104556882091</v>
      </c>
      <c r="W248" s="110">
        <v>3.0557911023410398</v>
      </c>
      <c r="X248" s="110">
        <v>2.9410947468200432</v>
      </c>
      <c r="Y248" s="110">
        <v>2.9132695935165196</v>
      </c>
      <c r="DA248" s="60" t="s">
        <v>2821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120.74100548837808</v>
      </c>
      <c r="C250" s="118">
        <f t="shared" si="115"/>
        <v>148.75287659568821</v>
      </c>
      <c r="D250" s="118">
        <f t="shared" si="115"/>
        <v>117.42702049363407</v>
      </c>
      <c r="E250" s="118">
        <f t="shared" si="115"/>
        <v>122.68503694880097</v>
      </c>
      <c r="F250" s="118">
        <f t="shared" si="115"/>
        <v>138.2939145976614</v>
      </c>
      <c r="G250" s="118">
        <f t="shared" si="115"/>
        <v>152.81944211152171</v>
      </c>
      <c r="H250" s="118">
        <f t="shared" si="115"/>
        <v>120.61113851566623</v>
      </c>
      <c r="I250" s="118">
        <f t="shared" si="115"/>
        <v>100.16962845678961</v>
      </c>
      <c r="J250" s="118">
        <f t="shared" si="115"/>
        <v>154.79270960823771</v>
      </c>
      <c r="K250" s="118">
        <f t="shared" si="115"/>
        <v>174.96778872244258</v>
      </c>
      <c r="L250" s="118">
        <f t="shared" si="115"/>
        <v>197.21793722856583</v>
      </c>
      <c r="M250" s="118">
        <f t="shared" si="115"/>
        <v>138.15852538577994</v>
      </c>
      <c r="N250" s="118">
        <f t="shared" si="115"/>
        <v>154.05044294367204</v>
      </c>
      <c r="O250" s="118">
        <f t="shared" si="115"/>
        <v>155.30741538374232</v>
      </c>
      <c r="P250" s="118">
        <f t="shared" si="115"/>
        <v>154.92176851343336</v>
      </c>
      <c r="Q250" s="118">
        <f t="shared" si="115"/>
        <v>159.55979866774351</v>
      </c>
      <c r="R250" s="118">
        <f t="shared" ref="R250:V250" si="116">R251+R254+R256+R265</f>
        <v>182.39603217610841</v>
      </c>
      <c r="S250" s="118">
        <f t="shared" si="116"/>
        <v>155.57631545259585</v>
      </c>
      <c r="T250" s="118">
        <f t="shared" si="116"/>
        <v>155.79876717060989</v>
      </c>
      <c r="U250" s="118">
        <f t="shared" si="116"/>
        <v>177.30007218374496</v>
      </c>
      <c r="V250" s="118">
        <f t="shared" si="116"/>
        <v>99.182308641138249</v>
      </c>
      <c r="W250" s="118">
        <f t="shared" ref="W250:Y250" si="117">W251+W254+W256+W265</f>
        <v>166.87331851365019</v>
      </c>
      <c r="X250" s="118">
        <f t="shared" si="117"/>
        <v>147.9166249222325</v>
      </c>
      <c r="Y250" s="118">
        <f t="shared" si="117"/>
        <v>149.12924041111862</v>
      </c>
      <c r="DA250" s="129" t="s">
        <v>2972</v>
      </c>
    </row>
    <row r="251" spans="1:105" ht="12" customHeight="1" x14ac:dyDescent="0.25">
      <c r="A251" s="121" t="s">
        <v>57</v>
      </c>
      <c r="B251" s="123">
        <f t="shared" ref="B251:Q251" si="118">SUM(B252:B253)</f>
        <v>111.54502873411518</v>
      </c>
      <c r="C251" s="123">
        <f t="shared" si="118"/>
        <v>138.38470357316703</v>
      </c>
      <c r="D251" s="123">
        <f t="shared" si="118"/>
        <v>109.17211855737621</v>
      </c>
      <c r="E251" s="123">
        <f t="shared" si="118"/>
        <v>114.21845719500945</v>
      </c>
      <c r="F251" s="123">
        <f t="shared" si="118"/>
        <v>128.50389159851792</v>
      </c>
      <c r="G251" s="123">
        <f t="shared" si="118"/>
        <v>142.57114989624145</v>
      </c>
      <c r="H251" s="123">
        <f t="shared" si="118"/>
        <v>112.30252352570474</v>
      </c>
      <c r="I251" s="123">
        <f t="shared" si="118"/>
        <v>93.027829540937347</v>
      </c>
      <c r="J251" s="123">
        <f t="shared" si="118"/>
        <v>144.18215880900033</v>
      </c>
      <c r="K251" s="123">
        <f t="shared" si="118"/>
        <v>162.68553743351771</v>
      </c>
      <c r="L251" s="123">
        <f t="shared" si="118"/>
        <v>185.93414051881504</v>
      </c>
      <c r="M251" s="123">
        <f t="shared" si="118"/>
        <v>129.15254805525774</v>
      </c>
      <c r="N251" s="123">
        <f t="shared" si="118"/>
        <v>144.40986761705142</v>
      </c>
      <c r="O251" s="123">
        <f t="shared" si="118"/>
        <v>144.28058209585711</v>
      </c>
      <c r="P251" s="123">
        <f t="shared" si="118"/>
        <v>143.05108918673039</v>
      </c>
      <c r="Q251" s="123">
        <f t="shared" si="118"/>
        <v>146.38201736557195</v>
      </c>
      <c r="R251" s="123">
        <f t="shared" ref="R251:V251" si="119">SUM(R252:R253)</f>
        <v>167.24681371170345</v>
      </c>
      <c r="S251" s="123">
        <f t="shared" si="119"/>
        <v>143.05129498898171</v>
      </c>
      <c r="T251" s="123">
        <f t="shared" si="119"/>
        <v>142.12413229764508</v>
      </c>
      <c r="U251" s="123">
        <f t="shared" si="119"/>
        <v>161.24946636905398</v>
      </c>
      <c r="V251" s="123">
        <f t="shared" si="119"/>
        <v>89.840914244364214</v>
      </c>
      <c r="W251" s="123">
        <f t="shared" ref="W251:Y251" si="120">SUM(W252:W253)</f>
        <v>151.94297960937459</v>
      </c>
      <c r="X251" s="123">
        <f t="shared" si="120"/>
        <v>133.68194687920354</v>
      </c>
      <c r="Y251" s="123">
        <f t="shared" si="120"/>
        <v>134.16166313198104</v>
      </c>
      <c r="DA251" s="130" t="s">
        <v>2973</v>
      </c>
    </row>
    <row r="252" spans="1:105" ht="12" customHeight="1" x14ac:dyDescent="0.25">
      <c r="A252" s="97" t="s">
        <v>212</v>
      </c>
      <c r="B252" s="99">
        <v>108.91169572743129</v>
      </c>
      <c r="C252" s="99">
        <v>135.20110980049537</v>
      </c>
      <c r="D252" s="99">
        <v>106.72723783702536</v>
      </c>
      <c r="E252" s="99">
        <v>111.71927033090208</v>
      </c>
      <c r="F252" s="99">
        <v>125.7787109221855</v>
      </c>
      <c r="G252" s="99">
        <v>139.57367731915522</v>
      </c>
      <c r="H252" s="99">
        <v>110.00664718267802</v>
      </c>
      <c r="I252" s="99">
        <v>91.167104834999066</v>
      </c>
      <c r="J252" s="99">
        <v>141.3416303181273</v>
      </c>
      <c r="K252" s="99">
        <v>159.54227374291838</v>
      </c>
      <c r="L252" s="99">
        <v>182.36355260679272</v>
      </c>
      <c r="M252" s="99">
        <v>126.70580973577309</v>
      </c>
      <c r="N252" s="99">
        <v>141.69041162884051</v>
      </c>
      <c r="O252" s="99">
        <v>141.6231665490013</v>
      </c>
      <c r="P252" s="99">
        <v>140.45701677174344</v>
      </c>
      <c r="Q252" s="99">
        <v>143.75187712835626</v>
      </c>
      <c r="R252" s="99">
        <v>164.26453324780221</v>
      </c>
      <c r="S252" s="99">
        <v>140.53328767518005</v>
      </c>
      <c r="T252" s="99">
        <v>139.63331836991424</v>
      </c>
      <c r="U252" s="99">
        <v>158.41939837956096</v>
      </c>
      <c r="V252" s="99">
        <v>88.265806979228586</v>
      </c>
      <c r="W252" s="99">
        <v>149.27738976519083</v>
      </c>
      <c r="X252" s="99">
        <v>131.33136289042949</v>
      </c>
      <c r="Y252" s="99">
        <v>131.80180958542243</v>
      </c>
      <c r="DA252" s="63" t="s">
        <v>2974</v>
      </c>
    </row>
    <row r="253" spans="1:105" ht="12" customHeight="1" x14ac:dyDescent="0.25">
      <c r="A253" s="97" t="s">
        <v>53</v>
      </c>
      <c r="B253" s="99">
        <v>2.6333330066838814</v>
      </c>
      <c r="C253" s="99">
        <v>3.1835937726716659</v>
      </c>
      <c r="D253" s="99">
        <v>2.4448807203508567</v>
      </c>
      <c r="E253" s="99">
        <v>2.4991868641073758</v>
      </c>
      <c r="F253" s="99">
        <v>2.7251806763324393</v>
      </c>
      <c r="G253" s="99">
        <v>2.9974725770862252</v>
      </c>
      <c r="H253" s="99">
        <v>2.2958763430267162</v>
      </c>
      <c r="I253" s="99">
        <v>1.8607247059382757</v>
      </c>
      <c r="J253" s="99">
        <v>2.8405284908730297</v>
      </c>
      <c r="K253" s="99">
        <v>3.1432636905993161</v>
      </c>
      <c r="L253" s="99">
        <v>3.5705879120223143</v>
      </c>
      <c r="M253" s="99">
        <v>2.4467383194846635</v>
      </c>
      <c r="N253" s="99">
        <v>2.719455988210921</v>
      </c>
      <c r="O253" s="99">
        <v>2.6574155468558112</v>
      </c>
      <c r="P253" s="99">
        <v>2.5940724149869552</v>
      </c>
      <c r="Q253" s="99">
        <v>2.6301402372156888</v>
      </c>
      <c r="R253" s="99">
        <v>2.9822804639012541</v>
      </c>
      <c r="S253" s="99">
        <v>2.5180073138016486</v>
      </c>
      <c r="T253" s="99">
        <v>2.4908139277308288</v>
      </c>
      <c r="U253" s="99">
        <v>2.8300679894930076</v>
      </c>
      <c r="V253" s="99">
        <v>1.575107265135631</v>
      </c>
      <c r="W253" s="99">
        <v>2.6655898441837671</v>
      </c>
      <c r="X253" s="99">
        <v>2.3505839887740381</v>
      </c>
      <c r="Y253" s="99">
        <v>2.3598535465586039</v>
      </c>
      <c r="DA253" s="63" t="s">
        <v>2975</v>
      </c>
    </row>
    <row r="254" spans="1:105" ht="12" customHeight="1" x14ac:dyDescent="0.25">
      <c r="A254" s="121" t="s">
        <v>92</v>
      </c>
      <c r="B254" s="123">
        <f t="shared" ref="B254:Y254" si="121">B255</f>
        <v>7.0610498171256534E-3</v>
      </c>
      <c r="C254" s="123">
        <f t="shared" si="121"/>
        <v>7.8790254670174781E-3</v>
      </c>
      <c r="D254" s="123">
        <f t="shared" si="121"/>
        <v>9.7323523802577711E-3</v>
      </c>
      <c r="E254" s="123">
        <f t="shared" si="121"/>
        <v>9.7695635680547493E-3</v>
      </c>
      <c r="F254" s="123">
        <f t="shared" si="121"/>
        <v>9.0922445428700156E-3</v>
      </c>
      <c r="G254" s="123">
        <f t="shared" si="121"/>
        <v>7.6031169561687432E-3</v>
      </c>
      <c r="H254" s="123">
        <f t="shared" si="121"/>
        <v>5.4006182477479387E-3</v>
      </c>
      <c r="I254" s="123">
        <f t="shared" si="121"/>
        <v>6.128485392447423E-3</v>
      </c>
      <c r="J254" s="123">
        <f t="shared" si="121"/>
        <v>7.319423522983033E-3</v>
      </c>
      <c r="K254" s="123">
        <f t="shared" si="121"/>
        <v>1.3627077017993261E-2</v>
      </c>
      <c r="L254" s="123">
        <f t="shared" si="121"/>
        <v>2.3581876277532589E-2</v>
      </c>
      <c r="M254" s="123">
        <f t="shared" si="121"/>
        <v>3.2046233691120828E-2</v>
      </c>
      <c r="N254" s="123">
        <f t="shared" si="121"/>
        <v>3.9282380933466629E-2</v>
      </c>
      <c r="O254" s="123">
        <f t="shared" si="121"/>
        <v>4.1207351646672455E-2</v>
      </c>
      <c r="P254" s="123">
        <f t="shared" si="121"/>
        <v>3.9764090622224607E-2</v>
      </c>
      <c r="Q254" s="123">
        <f t="shared" si="121"/>
        <v>3.2525672116673378E-2</v>
      </c>
      <c r="R254" s="123">
        <f t="shared" si="121"/>
        <v>2.5964815213644271E-2</v>
      </c>
      <c r="S254" s="123">
        <f t="shared" si="121"/>
        <v>1.8504627818522055E-2</v>
      </c>
      <c r="T254" s="123">
        <f t="shared" si="121"/>
        <v>1.3074710411256851E-2</v>
      </c>
      <c r="U254" s="123">
        <f t="shared" si="121"/>
        <v>9.4539203223176858E-3</v>
      </c>
      <c r="V254" s="123">
        <f t="shared" si="121"/>
        <v>9.6652388600815976E-3</v>
      </c>
      <c r="W254" s="123">
        <f t="shared" si="121"/>
        <v>7.9812088947385697E-3</v>
      </c>
      <c r="X254" s="123">
        <f t="shared" si="121"/>
        <v>5.3666398145347603E-3</v>
      </c>
      <c r="Y254" s="123">
        <f t="shared" si="121"/>
        <v>8.2139604894652229E-3</v>
      </c>
      <c r="DA254" s="130" t="s">
        <v>2976</v>
      </c>
    </row>
    <row r="255" spans="1:105" ht="12" customHeight="1" x14ac:dyDescent="0.25">
      <c r="A255" s="97" t="s">
        <v>53</v>
      </c>
      <c r="B255" s="99">
        <f>RES_hhdet_tess!B67</f>
        <v>7.0610498171256534E-3</v>
      </c>
      <c r="C255" s="99">
        <f>RES_hhdet_tess!C67</f>
        <v>7.8790254670174781E-3</v>
      </c>
      <c r="D255" s="99">
        <f>RES_hhdet_tess!D67</f>
        <v>9.7323523802577711E-3</v>
      </c>
      <c r="E255" s="99">
        <f>RES_hhdet_tess!E67</f>
        <v>9.7695635680547493E-3</v>
      </c>
      <c r="F255" s="99">
        <f>RES_hhdet_tess!F67</f>
        <v>9.0922445428700156E-3</v>
      </c>
      <c r="G255" s="99">
        <f>RES_hhdet_tess!G67</f>
        <v>7.6031169561687432E-3</v>
      </c>
      <c r="H255" s="99">
        <f>RES_hhdet_tess!H67</f>
        <v>5.4006182477479387E-3</v>
      </c>
      <c r="I255" s="99">
        <f>RES_hhdet_tess!I67</f>
        <v>6.128485392447423E-3</v>
      </c>
      <c r="J255" s="99">
        <f>RES_hhdet_tess!J67</f>
        <v>7.319423522983033E-3</v>
      </c>
      <c r="K255" s="99">
        <f>RES_hhdet_tess!K67</f>
        <v>1.3627077017993261E-2</v>
      </c>
      <c r="L255" s="99">
        <f>RES_hhdet_tess!L67</f>
        <v>2.3581876277532589E-2</v>
      </c>
      <c r="M255" s="99">
        <f>RES_hhdet_tess!M67</f>
        <v>3.2046233691120828E-2</v>
      </c>
      <c r="N255" s="99">
        <f>RES_hhdet_tess!N67</f>
        <v>3.9282380933466629E-2</v>
      </c>
      <c r="O255" s="99">
        <f>RES_hhdet_tess!O67</f>
        <v>4.1207351646672455E-2</v>
      </c>
      <c r="P255" s="99">
        <f>RES_hhdet_tess!P67</f>
        <v>3.9764090622224607E-2</v>
      </c>
      <c r="Q255" s="99">
        <f>RES_hhdet_tess!Q67</f>
        <v>3.2525672116673378E-2</v>
      </c>
      <c r="R255" s="99">
        <f>RES_hhdet_tess!R67</f>
        <v>2.5964815213644271E-2</v>
      </c>
      <c r="S255" s="99">
        <f>RES_hhdet_tess!S67</f>
        <v>1.8504627818522055E-2</v>
      </c>
      <c r="T255" s="99">
        <f>RES_hhdet_tess!T67</f>
        <v>1.3074710411256851E-2</v>
      </c>
      <c r="U255" s="99">
        <f>RES_hhdet_tess!U67</f>
        <v>9.4539203223176858E-3</v>
      </c>
      <c r="V255" s="99">
        <f>RES_hhdet_tess!V67</f>
        <v>9.6652388600815976E-3</v>
      </c>
      <c r="W255" s="99">
        <f>RES_hhdet_tess!W67</f>
        <v>7.9812088947385697E-3</v>
      </c>
      <c r="X255" s="99">
        <f>RES_hhdet_tess!X67</f>
        <v>5.3666398145347603E-3</v>
      </c>
      <c r="Y255" s="99">
        <f>RES_hhdet_tess!Y67</f>
        <v>8.2139604894652229E-3</v>
      </c>
      <c r="DA255" s="63" t="s">
        <v>2977</v>
      </c>
    </row>
    <row r="256" spans="1:105" ht="12" customHeight="1" x14ac:dyDescent="0.25">
      <c r="A256" s="121" t="s">
        <v>55</v>
      </c>
      <c r="B256" s="123">
        <v>7.9342130549207646</v>
      </c>
      <c r="C256" s="123">
        <v>8.9074751694570988</v>
      </c>
      <c r="D256" s="123">
        <v>7.0664363279680682</v>
      </c>
      <c r="E256" s="123">
        <v>7.2117650084757363</v>
      </c>
      <c r="F256" s="123">
        <v>8.3017426190244539</v>
      </c>
      <c r="G256" s="123">
        <v>8.6849911107549325</v>
      </c>
      <c r="H256" s="123">
        <v>7.0198598143899593</v>
      </c>
      <c r="I256" s="123">
        <v>6.0393836242714674</v>
      </c>
      <c r="J256" s="123">
        <v>8.9543494491720086</v>
      </c>
      <c r="K256" s="123">
        <v>10.291647684543108</v>
      </c>
      <c r="L256" s="123">
        <v>9.3022489861636224</v>
      </c>
      <c r="M256" s="123">
        <v>7.4599594517870038</v>
      </c>
      <c r="N256" s="123">
        <v>7.9638842286943365</v>
      </c>
      <c r="O256" s="123">
        <v>9.081791357581718</v>
      </c>
      <c r="P256" s="123">
        <v>9.7971121917969288</v>
      </c>
      <c r="Q256" s="123">
        <v>10.893880644570645</v>
      </c>
      <c r="R256" s="123">
        <v>12.688499364869191</v>
      </c>
      <c r="S256" s="123">
        <v>10.246878125410388</v>
      </c>
      <c r="T256" s="123">
        <v>11.197751430001111</v>
      </c>
      <c r="U256" s="123">
        <v>13.146954609991255</v>
      </c>
      <c r="V256" s="123">
        <v>7.6346150944221476</v>
      </c>
      <c r="W256" s="123">
        <v>12.289634108501199</v>
      </c>
      <c r="X256" s="123">
        <v>11.730560937727066</v>
      </c>
      <c r="Y256" s="123">
        <v>12.401654977820913</v>
      </c>
      <c r="DA256" s="130" t="s">
        <v>2978</v>
      </c>
    </row>
    <row r="257" spans="1:105" ht="12" customHeight="1" x14ac:dyDescent="0.25">
      <c r="A257" s="97" t="s">
        <v>134</v>
      </c>
      <c r="B257" s="99">
        <v>7.9223640204716341</v>
      </c>
      <c r="C257" s="99">
        <v>8.9444252084487719</v>
      </c>
      <c r="D257" s="99">
        <v>7.0395836469773654</v>
      </c>
      <c r="E257" s="99">
        <v>7.1867522151313548</v>
      </c>
      <c r="F257" s="99">
        <v>8.3106958348583362</v>
      </c>
      <c r="G257" s="99">
        <v>8.6948880138276046</v>
      </c>
      <c r="H257" s="99">
        <v>6.9658458808139381</v>
      </c>
      <c r="I257" s="99">
        <v>5.9534224509151974</v>
      </c>
      <c r="J257" s="99">
        <v>8.9889257201015749</v>
      </c>
      <c r="K257" s="99">
        <v>10.356487246737331</v>
      </c>
      <c r="L257" s="99">
        <v>9.3324993294248717</v>
      </c>
      <c r="M257" s="99">
        <v>7.4153510176418465</v>
      </c>
      <c r="N257" s="99">
        <v>7.9367723818825802</v>
      </c>
      <c r="O257" s="99">
        <v>9.0649999285634646</v>
      </c>
      <c r="P257" s="99">
        <v>9.8035976789246462</v>
      </c>
      <c r="Q257" s="99">
        <v>10.910348798780918</v>
      </c>
      <c r="R257" s="99">
        <v>12.733205298237756</v>
      </c>
      <c r="S257" s="99">
        <v>10.231654584274372</v>
      </c>
      <c r="T257" s="99">
        <v>11.186891280379223</v>
      </c>
      <c r="U257" s="99">
        <v>13.202554794739905</v>
      </c>
      <c r="V257" s="99">
        <v>7.4123166700372831</v>
      </c>
      <c r="W257" s="99">
        <v>12.2857757722323</v>
      </c>
      <c r="X257" s="99">
        <v>11.720357374113933</v>
      </c>
      <c r="Y257" s="99">
        <v>12.404099441632349</v>
      </c>
      <c r="DA257" s="63" t="s">
        <v>2979</v>
      </c>
    </row>
    <row r="258" spans="1:105" ht="12" customHeight="1" x14ac:dyDescent="0.25">
      <c r="A258" s="97" t="s">
        <v>133</v>
      </c>
      <c r="B258" s="99">
        <v>7.9223640204716332</v>
      </c>
      <c r="C258" s="99">
        <v>8.9440380793521186</v>
      </c>
      <c r="D258" s="99">
        <v>7.0392014256704973</v>
      </c>
      <c r="E258" s="99">
        <v>7.1863030088708548</v>
      </c>
      <c r="F258" s="99">
        <v>8.310108909005347</v>
      </c>
      <c r="G258" s="99">
        <v>8.6942669634809704</v>
      </c>
      <c r="H258" s="99">
        <v>6.9654270494770483</v>
      </c>
      <c r="I258" s="99">
        <v>5.9530510360446716</v>
      </c>
      <c r="J258" s="99">
        <v>8.9752211345243644</v>
      </c>
      <c r="K258" s="99">
        <v>10.34482186255147</v>
      </c>
      <c r="L258" s="99">
        <v>9.3232796897349157</v>
      </c>
      <c r="M258" s="99">
        <v>7.4111514403540371</v>
      </c>
      <c r="N258" s="99">
        <v>7.9345757194104376</v>
      </c>
      <c r="O258" s="99">
        <v>9.0648293004220744</v>
      </c>
      <c r="P258" s="99">
        <v>9.8066336888831618</v>
      </c>
      <c r="Q258" s="99">
        <v>10.912430709667493</v>
      </c>
      <c r="R258" s="99">
        <v>12.735497507504556</v>
      </c>
      <c r="S258" s="99">
        <v>10.232822171581088</v>
      </c>
      <c r="T258" s="99">
        <v>11.188885415505924</v>
      </c>
      <c r="U258" s="99">
        <v>13.206323850661361</v>
      </c>
      <c r="V258" s="99">
        <v>7.4150994060090527</v>
      </c>
      <c r="W258" s="99">
        <v>12.295547443936673</v>
      </c>
      <c r="X258" s="99">
        <v>11.769798237770718</v>
      </c>
      <c r="Y258" s="99">
        <v>12.446118563412425</v>
      </c>
      <c r="DA258" s="63" t="s">
        <v>2980</v>
      </c>
    </row>
    <row r="259" spans="1:105" ht="12" customHeight="1" x14ac:dyDescent="0.25">
      <c r="A259" s="100" t="s">
        <v>212</v>
      </c>
      <c r="B259" s="102">
        <v>4.7582233749737997</v>
      </c>
      <c r="C259" s="102">
        <v>6.2482870288940644</v>
      </c>
      <c r="D259" s="102">
        <v>4.8165352596744162</v>
      </c>
      <c r="E259" s="102">
        <v>4.7107544071655401</v>
      </c>
      <c r="F259" s="102">
        <v>5.4801254388349214</v>
      </c>
      <c r="G259" s="102">
        <v>5.229495655617832</v>
      </c>
      <c r="H259" s="102">
        <v>4.3419753509567176</v>
      </c>
      <c r="I259" s="102">
        <v>3.6614537901897308</v>
      </c>
      <c r="J259" s="102">
        <v>5.4788082381888454</v>
      </c>
      <c r="K259" s="102">
        <v>6.3681812626251153</v>
      </c>
      <c r="L259" s="102">
        <v>5.5929615519057823</v>
      </c>
      <c r="M259" s="102">
        <v>4.3719300576442528</v>
      </c>
      <c r="N259" s="102">
        <v>4.6484898064498124</v>
      </c>
      <c r="O259" s="102">
        <v>5.5923650549322366</v>
      </c>
      <c r="P259" s="102">
        <v>6.0708155351859627</v>
      </c>
      <c r="Q259" s="102">
        <v>7.0516992894033104</v>
      </c>
      <c r="R259" s="102">
        <v>8.6300942695748688</v>
      </c>
      <c r="S259" s="102">
        <v>6.7514500435517499</v>
      </c>
      <c r="T259" s="102">
        <v>7.6856016426231886</v>
      </c>
      <c r="U259" s="102">
        <v>9.1323810521364308</v>
      </c>
      <c r="V259" s="102">
        <v>5.1019053494856079</v>
      </c>
      <c r="W259" s="102">
        <v>8.8704096920969224</v>
      </c>
      <c r="X259" s="102">
        <v>8.5325261493293336</v>
      </c>
      <c r="Y259" s="102">
        <v>9.1004555399028089</v>
      </c>
      <c r="DA259" s="131" t="s">
        <v>2981</v>
      </c>
    </row>
    <row r="260" spans="1:105" ht="12" customHeight="1" x14ac:dyDescent="0.25">
      <c r="A260" s="103" t="s">
        <v>52</v>
      </c>
      <c r="B260" s="105">
        <v>3.1641406454978345</v>
      </c>
      <c r="C260" s="105">
        <v>2.6957510504580551</v>
      </c>
      <c r="D260" s="105">
        <v>2.2226661659960825</v>
      </c>
      <c r="E260" s="105">
        <v>2.4755486017053143</v>
      </c>
      <c r="F260" s="105">
        <v>2.8299834701704256</v>
      </c>
      <c r="G260" s="105">
        <v>3.4647713078631384</v>
      </c>
      <c r="H260" s="105">
        <v>2.6234516985203307</v>
      </c>
      <c r="I260" s="105">
        <v>2.2915972458549407</v>
      </c>
      <c r="J260" s="105">
        <v>3.4964128963355168</v>
      </c>
      <c r="K260" s="105">
        <v>3.9766405999263559</v>
      </c>
      <c r="L260" s="105">
        <v>3.730318137829133</v>
      </c>
      <c r="M260" s="105">
        <v>3.0392213827097847</v>
      </c>
      <c r="N260" s="105">
        <v>3.2860859129606235</v>
      </c>
      <c r="O260" s="105">
        <v>3.4724642454898382</v>
      </c>
      <c r="P260" s="105">
        <v>3.7358181536972008</v>
      </c>
      <c r="Q260" s="105">
        <v>3.8607314202641816</v>
      </c>
      <c r="R260" s="105">
        <v>4.1054032379296865</v>
      </c>
      <c r="S260" s="105">
        <v>3.4813721280293377</v>
      </c>
      <c r="T260" s="105">
        <v>3.5032837728827357</v>
      </c>
      <c r="U260" s="105">
        <v>4.0739427985249321</v>
      </c>
      <c r="V260" s="105">
        <v>2.3131940565234443</v>
      </c>
      <c r="W260" s="105">
        <v>3.4251377518397486</v>
      </c>
      <c r="X260" s="105">
        <v>3.2372720884413835</v>
      </c>
      <c r="Y260" s="105">
        <v>3.3456630235096174</v>
      </c>
      <c r="DA260" s="132" t="s">
        <v>2982</v>
      </c>
    </row>
    <row r="261" spans="1:105" ht="12" customHeight="1" x14ac:dyDescent="0.25">
      <c r="A261" s="106" t="s">
        <v>122</v>
      </c>
      <c r="B261" s="102">
        <v>8.2723246710850233</v>
      </c>
      <c r="C261" s="102">
        <v>7.8518713379020975</v>
      </c>
      <c r="D261" s="102">
        <v>7.8346472080997547</v>
      </c>
      <c r="E261" s="102">
        <v>7.9286324350275938</v>
      </c>
      <c r="F261" s="102">
        <v>8.0442812969052238</v>
      </c>
      <c r="G261" s="102">
        <v>8.3989020254976108</v>
      </c>
      <c r="H261" s="102">
        <v>8.5867990094767404</v>
      </c>
      <c r="I261" s="102">
        <v>8.542284668585614</v>
      </c>
      <c r="J261" s="102">
        <v>7.9491779189434784</v>
      </c>
      <c r="K261" s="102">
        <v>8.4016365650708682</v>
      </c>
      <c r="L261" s="102">
        <v>8.4217063519294442</v>
      </c>
      <c r="M261" s="102">
        <v>8.7630888214409115</v>
      </c>
      <c r="N261" s="102">
        <v>8.7587240336950529</v>
      </c>
      <c r="O261" s="102">
        <v>9.5757818232326901</v>
      </c>
      <c r="P261" s="102">
        <v>9.6010044261347129</v>
      </c>
      <c r="Q261" s="102">
        <v>10.405347035822192</v>
      </c>
      <c r="R261" s="102">
        <v>11.359477029669311</v>
      </c>
      <c r="S261" s="102">
        <v>10.703172594989729</v>
      </c>
      <c r="T261" s="102">
        <v>11.522314790223961</v>
      </c>
      <c r="U261" s="102">
        <v>11.499477628723792</v>
      </c>
      <c r="V261" s="102">
        <v>11.22681124403068</v>
      </c>
      <c r="W261" s="102">
        <v>12.403390819060148</v>
      </c>
      <c r="X261" s="102">
        <v>12.031137141414444</v>
      </c>
      <c r="Y261" s="102">
        <v>12.324323781033426</v>
      </c>
      <c r="DA261" s="131" t="s">
        <v>2983</v>
      </c>
    </row>
    <row r="262" spans="1:105" ht="12" customHeight="1" x14ac:dyDescent="0.25">
      <c r="A262" s="107" t="s">
        <v>121</v>
      </c>
      <c r="B262" s="105">
        <v>8.2723246710850233</v>
      </c>
      <c r="C262" s="105">
        <v>7.8518762215593503</v>
      </c>
      <c r="D262" s="105">
        <v>7.8348112869433315</v>
      </c>
      <c r="E262" s="105">
        <v>7.9286953734023102</v>
      </c>
      <c r="F262" s="105">
        <v>8.0441262492597669</v>
      </c>
      <c r="G262" s="105">
        <v>8.398972034233589</v>
      </c>
      <c r="H262" s="105">
        <v>8.5867149350230889</v>
      </c>
      <c r="I262" s="105">
        <v>8.5301540029682172</v>
      </c>
      <c r="J262" s="105">
        <v>7.9459023931137214</v>
      </c>
      <c r="K262" s="105">
        <v>8.4053784734894759</v>
      </c>
      <c r="L262" s="105">
        <v>8.4263325763338308</v>
      </c>
      <c r="M262" s="105">
        <v>8.7745395633365835</v>
      </c>
      <c r="N262" s="105">
        <v>8.7724720075806815</v>
      </c>
      <c r="O262" s="105">
        <v>9.5911785077997056</v>
      </c>
      <c r="P262" s="105">
        <v>9.6188999523765837</v>
      </c>
      <c r="Q262" s="105">
        <v>10.39326921818099</v>
      </c>
      <c r="R262" s="105">
        <v>11.335236015381534</v>
      </c>
      <c r="S262" s="105">
        <v>10.687169595286571</v>
      </c>
      <c r="T262" s="105">
        <v>11.509106381190849</v>
      </c>
      <c r="U262" s="105">
        <v>11.487792371452324</v>
      </c>
      <c r="V262" s="105">
        <v>11.205458417924753</v>
      </c>
      <c r="W262" s="105">
        <v>12.406794354793352</v>
      </c>
      <c r="X262" s="105">
        <v>12.035578881640816</v>
      </c>
      <c r="Y262" s="105">
        <v>12.357510648069283</v>
      </c>
      <c r="DA262" s="132" t="s">
        <v>2984</v>
      </c>
    </row>
    <row r="263" spans="1:105" ht="12" customHeight="1" x14ac:dyDescent="0.25">
      <c r="A263" s="108" t="s">
        <v>53</v>
      </c>
      <c r="B263" s="99">
        <v>4.9687421715008639</v>
      </c>
      <c r="C263" s="99">
        <v>5.4847010029523737</v>
      </c>
      <c r="D263" s="99">
        <v>5.360436234021428</v>
      </c>
      <c r="E263" s="99">
        <v>5.1967168364835201</v>
      </c>
      <c r="F263" s="99">
        <v>5.3036542224889933</v>
      </c>
      <c r="G263" s="99">
        <v>5.0504837753785861</v>
      </c>
      <c r="H263" s="99">
        <v>5.3519281606175024</v>
      </c>
      <c r="I263" s="99">
        <v>5.2497466352667512</v>
      </c>
      <c r="J263" s="99">
        <v>4.8479844219333668</v>
      </c>
      <c r="K263" s="99">
        <v>5.1699373493579719</v>
      </c>
      <c r="L263" s="99">
        <v>5.0513382228091226</v>
      </c>
      <c r="M263" s="99">
        <v>5.1726978893530831</v>
      </c>
      <c r="N263" s="99">
        <v>5.1364476030046848</v>
      </c>
      <c r="O263" s="99">
        <v>5.9142604102464622</v>
      </c>
      <c r="P263" s="99">
        <v>5.9526402919938741</v>
      </c>
      <c r="Q263" s="99">
        <v>6.7142944734883008</v>
      </c>
      <c r="R263" s="99">
        <v>7.679480102216008</v>
      </c>
      <c r="S263" s="99">
        <v>7.0495074171762298</v>
      </c>
      <c r="T263" s="99">
        <v>7.9037209831977648</v>
      </c>
      <c r="U263" s="99">
        <v>7.9422930153294686</v>
      </c>
      <c r="V263" s="99">
        <v>7.7085771415678837</v>
      </c>
      <c r="W263" s="99">
        <v>8.9498401966259777</v>
      </c>
      <c r="X263" s="99">
        <v>8.7297581922962557</v>
      </c>
      <c r="Y263" s="99">
        <v>9.0340198069529141</v>
      </c>
      <c r="DA263" s="63" t="s">
        <v>2985</v>
      </c>
    </row>
    <row r="264" spans="1:105" ht="12" customHeight="1" x14ac:dyDescent="0.25">
      <c r="A264" s="108" t="s">
        <v>52</v>
      </c>
      <c r="B264" s="99">
        <v>3.3035824995841598</v>
      </c>
      <c r="C264" s="99">
        <v>2.3671752186069748</v>
      </c>
      <c r="D264" s="99">
        <v>2.4743750529219053</v>
      </c>
      <c r="E264" s="99">
        <v>2.7319785369187919</v>
      </c>
      <c r="F264" s="99">
        <v>2.7404720267707723</v>
      </c>
      <c r="G264" s="99">
        <v>3.3484882588550007</v>
      </c>
      <c r="H264" s="99">
        <v>3.2347867744055878</v>
      </c>
      <c r="I264" s="99">
        <v>3.2804073677014651</v>
      </c>
      <c r="J264" s="99">
        <v>3.0979179711803537</v>
      </c>
      <c r="K264" s="99">
        <v>3.2354411241315053</v>
      </c>
      <c r="L264" s="99">
        <v>3.3749943535247082</v>
      </c>
      <c r="M264" s="99">
        <v>3.6018416739835</v>
      </c>
      <c r="N264" s="99">
        <v>3.6360244045759975</v>
      </c>
      <c r="O264" s="99">
        <v>3.6769180975532425</v>
      </c>
      <c r="P264" s="99">
        <v>3.66625966038271</v>
      </c>
      <c r="Q264" s="99">
        <v>3.6789747446926873</v>
      </c>
      <c r="R264" s="99">
        <v>3.6557559131655282</v>
      </c>
      <c r="S264" s="99">
        <v>3.6376621781103418</v>
      </c>
      <c r="T264" s="99">
        <v>3.6053853979930865</v>
      </c>
      <c r="U264" s="99">
        <v>3.5454993561228538</v>
      </c>
      <c r="V264" s="99">
        <v>3.4968812763568695</v>
      </c>
      <c r="W264" s="99">
        <v>3.4569541581673762</v>
      </c>
      <c r="X264" s="99">
        <v>3.3058206893445594</v>
      </c>
      <c r="Y264" s="99">
        <v>3.3234908411163677</v>
      </c>
      <c r="DA264" s="63" t="s">
        <v>2986</v>
      </c>
    </row>
    <row r="265" spans="1:105" ht="12" customHeight="1" x14ac:dyDescent="0.25">
      <c r="A265" s="121" t="s">
        <v>54</v>
      </c>
      <c r="B265" s="123">
        <v>1.2547026495250131</v>
      </c>
      <c r="C265" s="123">
        <v>1.4528188275970655</v>
      </c>
      <c r="D265" s="123">
        <v>1.1787332559095436</v>
      </c>
      <c r="E265" s="123">
        <v>1.2450451817477319</v>
      </c>
      <c r="F265" s="123">
        <v>1.4791881355761567</v>
      </c>
      <c r="G265" s="123">
        <v>1.5556979875691386</v>
      </c>
      <c r="H265" s="123">
        <v>1.2833545573237819</v>
      </c>
      <c r="I265" s="123">
        <v>1.0962868061883513</v>
      </c>
      <c r="J265" s="123">
        <v>1.6488819265424026</v>
      </c>
      <c r="K265" s="123">
        <v>1.976976527363778</v>
      </c>
      <c r="L265" s="123">
        <v>1.9579658473096093</v>
      </c>
      <c r="M265" s="123">
        <v>1.513971645044081</v>
      </c>
      <c r="N265" s="123">
        <v>1.6374087169928324</v>
      </c>
      <c r="O265" s="123">
        <v>1.9038345786568034</v>
      </c>
      <c r="P265" s="123">
        <v>2.0338030442838062</v>
      </c>
      <c r="Q265" s="123">
        <v>2.2513749854842291</v>
      </c>
      <c r="R265" s="123">
        <v>2.4347542843221057</v>
      </c>
      <c r="S265" s="123">
        <v>2.2596377103852583</v>
      </c>
      <c r="T265" s="123">
        <v>2.463808732552446</v>
      </c>
      <c r="U265" s="123">
        <v>2.8941972843773951</v>
      </c>
      <c r="V265" s="123">
        <v>1.6971140634918085</v>
      </c>
      <c r="W265" s="123">
        <v>2.6327235868796848</v>
      </c>
      <c r="X265" s="123">
        <v>2.4987504654873858</v>
      </c>
      <c r="Y265" s="123">
        <v>2.5577083408271966</v>
      </c>
      <c r="DA265" s="130" t="s">
        <v>2987</v>
      </c>
    </row>
    <row r="266" spans="1:105" ht="12" customHeight="1" x14ac:dyDescent="0.25">
      <c r="A266" s="97" t="s">
        <v>175</v>
      </c>
      <c r="B266" s="99">
        <v>1.2531605946602258</v>
      </c>
      <c r="C266" s="99">
        <v>1.458595866361813</v>
      </c>
      <c r="D266" s="99">
        <v>1.1738750514362843</v>
      </c>
      <c r="E266" s="99">
        <v>1.2406734746729797</v>
      </c>
      <c r="F266" s="99">
        <v>1.480841860779887</v>
      </c>
      <c r="G266" s="99">
        <v>1.557515698998208</v>
      </c>
      <c r="H266" s="99">
        <v>1.2740228209280988</v>
      </c>
      <c r="I266" s="99">
        <v>1.0806989580611432</v>
      </c>
      <c r="J266" s="99">
        <v>1.6547977478524301</v>
      </c>
      <c r="K266" s="99">
        <v>1.9888554573470334</v>
      </c>
      <c r="L266" s="99">
        <v>1.9647463906743698</v>
      </c>
      <c r="M266" s="99">
        <v>1.504990728135202</v>
      </c>
      <c r="N266" s="99">
        <v>1.6310854135382427</v>
      </c>
      <c r="O266" s="99">
        <v>1.9002916734349082</v>
      </c>
      <c r="P266" s="99">
        <v>2.0346594940513856</v>
      </c>
      <c r="Q266" s="99">
        <v>2.253681479058371</v>
      </c>
      <c r="R266" s="99">
        <v>2.4429472316301322</v>
      </c>
      <c r="S266" s="99">
        <v>2.2556507051516417</v>
      </c>
      <c r="T266" s="99">
        <v>2.4618218334032167</v>
      </c>
      <c r="U266" s="99">
        <v>2.906026604181402</v>
      </c>
      <c r="V266" s="99">
        <v>1.6678289620818487</v>
      </c>
      <c r="W266" s="99">
        <v>2.6339460332451745</v>
      </c>
      <c r="X266" s="99">
        <v>2.4979736974791855</v>
      </c>
      <c r="Y266" s="99">
        <v>2.5575885541277144</v>
      </c>
      <c r="DA266" s="63" t="s">
        <v>2988</v>
      </c>
    </row>
    <row r="267" spans="1:105" ht="12" customHeight="1" x14ac:dyDescent="0.25">
      <c r="A267" s="109" t="s">
        <v>120</v>
      </c>
      <c r="B267" s="110">
        <v>1.2979546599796945</v>
      </c>
      <c r="C267" s="110">
        <v>1.2908503448448052</v>
      </c>
      <c r="D267" s="110">
        <v>1.3150513019010595</v>
      </c>
      <c r="E267" s="110">
        <v>1.3680036575957102</v>
      </c>
      <c r="F267" s="110">
        <v>1.4324795505630048</v>
      </c>
      <c r="G267" s="110">
        <v>1.5039494788786101</v>
      </c>
      <c r="H267" s="110">
        <v>1.5505594388935968</v>
      </c>
      <c r="I267" s="110">
        <v>1.5452168322519506</v>
      </c>
      <c r="J267" s="110">
        <v>1.4780074292214784</v>
      </c>
      <c r="K267" s="110">
        <v>1.6328996572926204</v>
      </c>
      <c r="L267" s="110">
        <v>1.7612787817782636</v>
      </c>
      <c r="M267" s="110">
        <v>1.7755868049993651</v>
      </c>
      <c r="N267" s="110">
        <v>1.8227916488648881</v>
      </c>
      <c r="O267" s="110">
        <v>2.0085200540565125</v>
      </c>
      <c r="P267" s="110">
        <v>2.0083402584244303</v>
      </c>
      <c r="Q267" s="110">
        <v>2.1826354072548821</v>
      </c>
      <c r="R267" s="110">
        <v>2.1898139631424942</v>
      </c>
      <c r="S267" s="110">
        <v>2.3786272697146154</v>
      </c>
      <c r="T267" s="110">
        <v>2.5233060665648339</v>
      </c>
      <c r="U267" s="110">
        <v>2.5409526368967614</v>
      </c>
      <c r="V267" s="110">
        <v>2.573131599175027</v>
      </c>
      <c r="W267" s="110">
        <v>2.5959587980558987</v>
      </c>
      <c r="X267" s="110">
        <v>2.5222672098504799</v>
      </c>
      <c r="Y267" s="110">
        <v>2.5613163739441247</v>
      </c>
      <c r="DA267" s="60" t="s">
        <v>2989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46.965856860557608</v>
      </c>
      <c r="C269" s="118">
        <f t="shared" si="122"/>
        <v>58.071018637428828</v>
      </c>
      <c r="D269" s="118">
        <f t="shared" si="122"/>
        <v>44.404398168840871</v>
      </c>
      <c r="E269" s="118">
        <f t="shared" si="122"/>
        <v>45.825524092615794</v>
      </c>
      <c r="F269" s="118">
        <f t="shared" si="122"/>
        <v>52.244545021119677</v>
      </c>
      <c r="G269" s="118">
        <f t="shared" si="122"/>
        <v>58.153756625579852</v>
      </c>
      <c r="H269" s="118">
        <f t="shared" si="122"/>
        <v>45.138460347698675</v>
      </c>
      <c r="I269" s="118">
        <f t="shared" si="122"/>
        <v>37.399314883736864</v>
      </c>
      <c r="J269" s="118">
        <f t="shared" si="122"/>
        <v>26.637999761696015</v>
      </c>
      <c r="K269" s="118">
        <f t="shared" si="122"/>
        <v>33.626060541710643</v>
      </c>
      <c r="L269" s="118">
        <f t="shared" si="122"/>
        <v>39.594822730732048</v>
      </c>
      <c r="M269" s="118">
        <f t="shared" si="122"/>
        <v>42.308382282028141</v>
      </c>
      <c r="N269" s="118">
        <f t="shared" si="122"/>
        <v>33.079690845901105</v>
      </c>
      <c r="O269" s="118">
        <f t="shared" si="122"/>
        <v>26.651074904835518</v>
      </c>
      <c r="P269" s="118">
        <f t="shared" si="122"/>
        <v>22.594214907741357</v>
      </c>
      <c r="Q269" s="118">
        <f t="shared" si="122"/>
        <v>21.097182645068735</v>
      </c>
      <c r="R269" s="118">
        <f t="shared" ref="R269:V269" si="123">R270+R273+R275+R284</f>
        <v>24.195152924503592</v>
      </c>
      <c r="S269" s="118">
        <f t="shared" si="123"/>
        <v>24.031410880138505</v>
      </c>
      <c r="T269" s="118">
        <f t="shared" si="123"/>
        <v>36.211982382885616</v>
      </c>
      <c r="U269" s="118">
        <f t="shared" si="123"/>
        <v>26.787588929623208</v>
      </c>
      <c r="V269" s="118">
        <f t="shared" si="123"/>
        <v>34.089019144611186</v>
      </c>
      <c r="W269" s="118">
        <f t="shared" ref="W269:Y269" si="124">W270+W273+W275+W284</f>
        <v>54.915607166742376</v>
      </c>
      <c r="X269" s="118">
        <f t="shared" si="124"/>
        <v>46.881286512870545</v>
      </c>
      <c r="Y269" s="118">
        <f t="shared" si="124"/>
        <v>43.793233913233109</v>
      </c>
      <c r="DA269" s="129" t="s">
        <v>3140</v>
      </c>
    </row>
    <row r="270" spans="1:105" ht="12" customHeight="1" x14ac:dyDescent="0.25">
      <c r="A270" s="121" t="s">
        <v>57</v>
      </c>
      <c r="B270" s="123">
        <f t="shared" ref="B270:Q270" si="125">SUM(B271:B272)</f>
        <v>43.74027429804336</v>
      </c>
      <c r="C270" s="123">
        <f t="shared" si="125"/>
        <v>54.408518399212447</v>
      </c>
      <c r="D270" s="123">
        <f t="shared" si="125"/>
        <v>41.63289866385319</v>
      </c>
      <c r="E270" s="123">
        <f t="shared" si="125"/>
        <v>43.052300467632456</v>
      </c>
      <c r="F270" s="123">
        <f t="shared" si="125"/>
        <v>49.019313315155756</v>
      </c>
      <c r="G270" s="123">
        <f t="shared" si="125"/>
        <v>54.777445959538539</v>
      </c>
      <c r="H270" s="123">
        <f t="shared" si="125"/>
        <v>42.468695489466469</v>
      </c>
      <c r="I270" s="123">
        <f t="shared" si="125"/>
        <v>35.106087313416566</v>
      </c>
      <c r="J270" s="123">
        <f t="shared" si="125"/>
        <v>25.030107016046152</v>
      </c>
      <c r="K270" s="123">
        <f t="shared" si="125"/>
        <v>31.536348195987376</v>
      </c>
      <c r="L270" s="123">
        <f t="shared" si="125"/>
        <v>37.600603544448759</v>
      </c>
      <c r="M270" s="123">
        <f t="shared" si="125"/>
        <v>39.917767241706734</v>
      </c>
      <c r="N270" s="123">
        <f t="shared" si="125"/>
        <v>31.298136519450193</v>
      </c>
      <c r="O270" s="123">
        <f t="shared" si="125"/>
        <v>25.022260020983424</v>
      </c>
      <c r="P270" s="123">
        <f t="shared" si="125"/>
        <v>21.097367033706224</v>
      </c>
      <c r="Q270" s="123">
        <f t="shared" si="125"/>
        <v>19.586228230863142</v>
      </c>
      <c r="R270" s="123">
        <f t="shared" ref="R270:V270" si="126">SUM(R271:R272)</f>
        <v>22.45802458768992</v>
      </c>
      <c r="S270" s="123">
        <f t="shared" si="126"/>
        <v>22.39891963604201</v>
      </c>
      <c r="T270" s="123">
        <f t="shared" si="126"/>
        <v>33.586652842345053</v>
      </c>
      <c r="U270" s="123">
        <f t="shared" si="126"/>
        <v>24.818777798073068</v>
      </c>
      <c r="V270" s="123">
        <f t="shared" si="126"/>
        <v>31.682465409610366</v>
      </c>
      <c r="W270" s="123">
        <f t="shared" ref="W270:Y270" si="127">SUM(W271:W272)</f>
        <v>51.085801801950488</v>
      </c>
      <c r="X270" s="123">
        <f t="shared" si="127"/>
        <v>43.33254949667689</v>
      </c>
      <c r="Y270" s="123">
        <f t="shared" si="127"/>
        <v>40.171667100782898</v>
      </c>
      <c r="DA270" s="130" t="s">
        <v>3141</v>
      </c>
    </row>
    <row r="271" spans="1:105" ht="12" customHeight="1" x14ac:dyDescent="0.25">
      <c r="A271" s="97" t="s">
        <v>212</v>
      </c>
      <c r="B271" s="99">
        <v>43.74027429804336</v>
      </c>
      <c r="C271" s="99">
        <v>54.408518399212447</v>
      </c>
      <c r="D271" s="99">
        <v>41.63289866385319</v>
      </c>
      <c r="E271" s="99">
        <v>43.052300467632456</v>
      </c>
      <c r="F271" s="99">
        <v>49.019313315155756</v>
      </c>
      <c r="G271" s="99">
        <v>54.777445959538539</v>
      </c>
      <c r="H271" s="99">
        <v>42.468695489466469</v>
      </c>
      <c r="I271" s="99">
        <v>35.106087313416566</v>
      </c>
      <c r="J271" s="99">
        <v>25.030107016046152</v>
      </c>
      <c r="K271" s="99">
        <v>31.536348195987376</v>
      </c>
      <c r="L271" s="99">
        <v>37.600603544448759</v>
      </c>
      <c r="M271" s="99">
        <v>39.917767241706734</v>
      </c>
      <c r="N271" s="99">
        <v>31.298136519450193</v>
      </c>
      <c r="O271" s="99">
        <v>25.022260020983424</v>
      </c>
      <c r="P271" s="99">
        <v>21.097367033706224</v>
      </c>
      <c r="Q271" s="99">
        <v>19.586228230863142</v>
      </c>
      <c r="R271" s="99">
        <v>22.45802458768992</v>
      </c>
      <c r="S271" s="99">
        <v>22.39891963604201</v>
      </c>
      <c r="T271" s="99">
        <v>33.586652842345053</v>
      </c>
      <c r="U271" s="99">
        <v>24.818777798073068</v>
      </c>
      <c r="V271" s="99">
        <v>31.682465409610366</v>
      </c>
      <c r="W271" s="99">
        <v>51.085801801950488</v>
      </c>
      <c r="X271" s="99">
        <v>43.33254949667689</v>
      </c>
      <c r="Y271" s="99">
        <v>40.171667100782898</v>
      </c>
      <c r="DA271" s="63" t="s">
        <v>3142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3143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3144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3145</v>
      </c>
    </row>
    <row r="275" spans="1:105" ht="12" customHeight="1" x14ac:dyDescent="0.25">
      <c r="A275" s="121" t="s">
        <v>55</v>
      </c>
      <c r="B275" s="123">
        <v>2.8552476006568388</v>
      </c>
      <c r="C275" s="123">
        <v>3.2300331959033084</v>
      </c>
      <c r="D275" s="123">
        <v>2.4341140537549206</v>
      </c>
      <c r="E275" s="123">
        <v>2.4211896741008663</v>
      </c>
      <c r="F275" s="123">
        <v>2.8009863907566186</v>
      </c>
      <c r="G275" s="123">
        <v>2.9279727464421805</v>
      </c>
      <c r="H275" s="123">
        <v>2.3093691116610597</v>
      </c>
      <c r="I275" s="123">
        <v>1.9764098886469827</v>
      </c>
      <c r="J275" s="123">
        <v>1.3751014204663294</v>
      </c>
      <c r="K275" s="123">
        <v>1.7700123004256345</v>
      </c>
      <c r="L275" s="123">
        <v>1.6611030757691561</v>
      </c>
      <c r="M275" s="123">
        <v>1.9962410595757745</v>
      </c>
      <c r="N275" s="123">
        <v>1.478178553897892</v>
      </c>
      <c r="O275" s="123">
        <v>1.3415601989222008</v>
      </c>
      <c r="P275" s="123">
        <v>1.2341311812917766</v>
      </c>
      <c r="Q275" s="123">
        <v>1.2463289838960747</v>
      </c>
      <c r="R275" s="123">
        <v>1.4492895966513111</v>
      </c>
      <c r="S275" s="123">
        <v>1.3226402649273399</v>
      </c>
      <c r="T275" s="123">
        <v>2.1149938083449573</v>
      </c>
      <c r="U275" s="123">
        <v>1.5765218217241994</v>
      </c>
      <c r="V275" s="123">
        <v>1.8907579687996181</v>
      </c>
      <c r="W275" s="123">
        <v>3.0530063204950277</v>
      </c>
      <c r="X275" s="123">
        <v>2.8245255240620319</v>
      </c>
      <c r="Y275" s="123">
        <v>2.8789431628971922</v>
      </c>
      <c r="DA275" s="130" t="s">
        <v>3146</v>
      </c>
    </row>
    <row r="276" spans="1:105" ht="12" customHeight="1" x14ac:dyDescent="0.25">
      <c r="A276" s="97" t="s">
        <v>134</v>
      </c>
      <c r="B276" s="99">
        <v>2.9564086533003393</v>
      </c>
      <c r="C276" s="99">
        <v>3.3442308541806618</v>
      </c>
      <c r="D276" s="99">
        <v>2.5200870590609057</v>
      </c>
      <c r="E276" s="99">
        <v>2.5066232297496582</v>
      </c>
      <c r="F276" s="99">
        <v>2.8994765104931495</v>
      </c>
      <c r="G276" s="99">
        <v>3.0306227363209013</v>
      </c>
      <c r="H276" s="99">
        <v>2.3899455505750424</v>
      </c>
      <c r="I276" s="99">
        <v>2.0451645149261393</v>
      </c>
      <c r="J276" s="99">
        <v>1.423392199442489</v>
      </c>
      <c r="K276" s="99">
        <v>1.8321416677616578</v>
      </c>
      <c r="L276" s="99">
        <v>1.7195294617802672</v>
      </c>
      <c r="M276" s="99">
        <v>2.0660373747485981</v>
      </c>
      <c r="N276" s="99">
        <v>1.5295689621108279</v>
      </c>
      <c r="O276" s="99">
        <v>1.3878107339271188</v>
      </c>
      <c r="P276" s="99">
        <v>1.2765078146941371</v>
      </c>
      <c r="Q276" s="99">
        <v>1.2889240542164104</v>
      </c>
      <c r="R276" s="99">
        <v>1.4986548165327667</v>
      </c>
      <c r="S276" s="99">
        <v>1.3676726371987695</v>
      </c>
      <c r="T276" s="99">
        <v>2.1870879408214554</v>
      </c>
      <c r="U276" s="99">
        <v>1.6302343867887295</v>
      </c>
      <c r="V276" s="99">
        <v>2.0084401760307791</v>
      </c>
      <c r="W276" s="99">
        <v>3.156442088330913</v>
      </c>
      <c r="X276" s="99">
        <v>2.9199842425869327</v>
      </c>
      <c r="Y276" s="99">
        <v>2.9763481646324847</v>
      </c>
      <c r="DA276" s="63" t="s">
        <v>3147</v>
      </c>
    </row>
    <row r="277" spans="1:105" ht="12" customHeight="1" x14ac:dyDescent="0.25">
      <c r="A277" s="97" t="s">
        <v>133</v>
      </c>
      <c r="B277" s="99">
        <v>1.7756382720811956</v>
      </c>
      <c r="C277" s="99">
        <v>2.3027104039203041</v>
      </c>
      <c r="D277" s="99">
        <v>1.7186731374312711</v>
      </c>
      <c r="E277" s="99">
        <v>1.6607763321999609</v>
      </c>
      <c r="F277" s="99">
        <v>1.9507479522291951</v>
      </c>
      <c r="G277" s="99">
        <v>1.8722612879253508</v>
      </c>
      <c r="H277" s="99">
        <v>1.5311268053523894</v>
      </c>
      <c r="I277" s="99">
        <v>1.2795280341609718</v>
      </c>
      <c r="J277" s="99">
        <v>0.84818500264269392</v>
      </c>
      <c r="K277" s="99">
        <v>1.1078468440893594</v>
      </c>
      <c r="L277" s="99">
        <v>1.0195135670306461</v>
      </c>
      <c r="M277" s="99">
        <v>1.2270825162705752</v>
      </c>
      <c r="N277" s="99">
        <v>0.92160885235762657</v>
      </c>
      <c r="O277" s="99">
        <v>0.89386218330064748</v>
      </c>
      <c r="P277" s="99">
        <v>0.82875426211033854</v>
      </c>
      <c r="Q277" s="99">
        <v>0.872732680319947</v>
      </c>
      <c r="R277" s="99">
        <v>1.0703844386018513</v>
      </c>
      <c r="S277" s="99">
        <v>0.97495432189745435</v>
      </c>
      <c r="T277" s="99">
        <v>1.6749977770219677</v>
      </c>
      <c r="U277" s="99">
        <v>1.2963827899318954</v>
      </c>
      <c r="V277" s="99">
        <v>1.6581394014034532</v>
      </c>
      <c r="W277" s="99">
        <v>2.7493380896949002</v>
      </c>
      <c r="X277" s="99">
        <v>2.6045967800152123</v>
      </c>
      <c r="Y277" s="99">
        <v>2.6232753002735696</v>
      </c>
      <c r="DA277" s="63" t="s">
        <v>3148</v>
      </c>
    </row>
    <row r="278" spans="1:105" ht="12" customHeight="1" x14ac:dyDescent="0.25">
      <c r="A278" s="100" t="s">
        <v>212</v>
      </c>
      <c r="B278" s="102">
        <v>1.7756382720811956</v>
      </c>
      <c r="C278" s="102">
        <v>2.3027104039203041</v>
      </c>
      <c r="D278" s="102">
        <v>1.7186731374312711</v>
      </c>
      <c r="E278" s="102">
        <v>1.6607763321999609</v>
      </c>
      <c r="F278" s="102">
        <v>1.9507479522291951</v>
      </c>
      <c r="G278" s="102">
        <v>1.8722612879253508</v>
      </c>
      <c r="H278" s="102">
        <v>1.5311268053523894</v>
      </c>
      <c r="I278" s="102">
        <v>1.2795280341609718</v>
      </c>
      <c r="J278" s="102">
        <v>0.84818500264269392</v>
      </c>
      <c r="K278" s="102">
        <v>1.1078468440893594</v>
      </c>
      <c r="L278" s="102">
        <v>1.0195135670306461</v>
      </c>
      <c r="M278" s="102">
        <v>1.2270825162705752</v>
      </c>
      <c r="N278" s="102">
        <v>0.92160885235762657</v>
      </c>
      <c r="O278" s="102">
        <v>0.89386218330064748</v>
      </c>
      <c r="P278" s="102">
        <v>0.82875426211033854</v>
      </c>
      <c r="Q278" s="102">
        <v>0.872732680319947</v>
      </c>
      <c r="R278" s="102">
        <v>1.0703844386018513</v>
      </c>
      <c r="S278" s="102">
        <v>0.97495432189745435</v>
      </c>
      <c r="T278" s="102">
        <v>1.6749977770219677</v>
      </c>
      <c r="U278" s="102">
        <v>1.2963827899318954</v>
      </c>
      <c r="V278" s="102">
        <v>1.6581394014034532</v>
      </c>
      <c r="W278" s="102">
        <v>2.7493380896949002</v>
      </c>
      <c r="X278" s="102">
        <v>2.6045967800152123</v>
      </c>
      <c r="Y278" s="102">
        <v>2.6232753002735696</v>
      </c>
      <c r="DA278" s="131" t="s">
        <v>3149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3150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3151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3152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3153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3154</v>
      </c>
    </row>
    <row r="284" spans="1:105" ht="12" customHeight="1" x14ac:dyDescent="0.25">
      <c r="A284" s="121" t="s">
        <v>54</v>
      </c>
      <c r="B284" s="123">
        <v>0.37033496185740722</v>
      </c>
      <c r="C284" s="123">
        <v>0.43246704231307226</v>
      </c>
      <c r="D284" s="123">
        <v>0.33738545123276115</v>
      </c>
      <c r="E284" s="123">
        <v>0.35203395088246997</v>
      </c>
      <c r="F284" s="123">
        <v>0.42424531520730374</v>
      </c>
      <c r="G284" s="123">
        <v>0.44833791959913083</v>
      </c>
      <c r="H284" s="123">
        <v>0.36039574657114382</v>
      </c>
      <c r="I284" s="123">
        <v>0.3168176816733142</v>
      </c>
      <c r="J284" s="123">
        <v>0.23279132518353382</v>
      </c>
      <c r="K284" s="123">
        <v>0.31970004529763307</v>
      </c>
      <c r="L284" s="123">
        <v>0.33311611051413248</v>
      </c>
      <c r="M284" s="123">
        <v>0.39437398074563396</v>
      </c>
      <c r="N284" s="123">
        <v>0.30337577255301751</v>
      </c>
      <c r="O284" s="123">
        <v>0.28725468492989298</v>
      </c>
      <c r="P284" s="123">
        <v>0.26271669274335835</v>
      </c>
      <c r="Q284" s="123">
        <v>0.26462543030951863</v>
      </c>
      <c r="R284" s="123">
        <v>0.28783874016235966</v>
      </c>
      <c r="S284" s="123">
        <v>0.30985097916915505</v>
      </c>
      <c r="T284" s="123">
        <v>0.5103357321956038</v>
      </c>
      <c r="U284" s="123">
        <v>0.39228930982594157</v>
      </c>
      <c r="V284" s="123">
        <v>0.51579576620119894</v>
      </c>
      <c r="W284" s="123">
        <v>0.7767990442968592</v>
      </c>
      <c r="X284" s="123">
        <v>0.72421149213162483</v>
      </c>
      <c r="Y284" s="123">
        <v>0.74262364955301841</v>
      </c>
      <c r="DA284" s="130" t="s">
        <v>3155</v>
      </c>
    </row>
    <row r="285" spans="1:105" ht="12" customHeight="1" x14ac:dyDescent="0.25">
      <c r="A285" s="97" t="s">
        <v>175</v>
      </c>
      <c r="B285" s="99">
        <v>0.38353843664458509</v>
      </c>
      <c r="C285" s="99">
        <v>0.44789213505620706</v>
      </c>
      <c r="D285" s="99">
        <v>0.34940944626929249</v>
      </c>
      <c r="E285" s="99">
        <v>0.36455028457164651</v>
      </c>
      <c r="F285" s="99">
        <v>0.43926579099618085</v>
      </c>
      <c r="G285" s="99">
        <v>0.46408617942655972</v>
      </c>
      <c r="H285" s="99">
        <v>0.37298203648235018</v>
      </c>
      <c r="I285" s="99">
        <v>0.32781829562030423</v>
      </c>
      <c r="J285" s="99">
        <v>0.24085076005475278</v>
      </c>
      <c r="K285" s="99">
        <v>0.33073738835690003</v>
      </c>
      <c r="L285" s="99">
        <v>0.34459987649914858</v>
      </c>
      <c r="M285" s="99">
        <v>0.40791233973333857</v>
      </c>
      <c r="N285" s="99">
        <v>0.31372374283944804</v>
      </c>
      <c r="O285" s="99">
        <v>0.29697634038750137</v>
      </c>
      <c r="P285" s="99">
        <v>0.27155326120377715</v>
      </c>
      <c r="Q285" s="99">
        <v>0.27350469419628398</v>
      </c>
      <c r="R285" s="99">
        <v>0.29746658591679409</v>
      </c>
      <c r="S285" s="99">
        <v>0.32023321339669081</v>
      </c>
      <c r="T285" s="99">
        <v>0.5273782711421332</v>
      </c>
      <c r="U285" s="99">
        <v>0.40542614214518763</v>
      </c>
      <c r="V285" s="99">
        <v>0.53303872162702781</v>
      </c>
      <c r="W285" s="99">
        <v>0.80262797460753799</v>
      </c>
      <c r="X285" s="99">
        <v>0.74813250388279195</v>
      </c>
      <c r="Y285" s="99">
        <v>0.76727875471817852</v>
      </c>
      <c r="DA285" s="63" t="s">
        <v>3156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3157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0.85330333531300684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0.19564257639973939</v>
      </c>
      <c r="I290" s="117">
        <f t="shared" si="129"/>
        <v>3.6971974625579636</v>
      </c>
      <c r="J290" s="117">
        <f t="shared" si="129"/>
        <v>15.485070450438938</v>
      </c>
      <c r="K290" s="117">
        <f t="shared" si="129"/>
        <v>10.331896208129242</v>
      </c>
      <c r="L290" s="117">
        <f t="shared" si="129"/>
        <v>0.74223772015572786</v>
      </c>
      <c r="M290" s="117">
        <f t="shared" si="129"/>
        <v>0</v>
      </c>
      <c r="N290" s="117">
        <f t="shared" si="129"/>
        <v>0</v>
      </c>
      <c r="O290" s="117">
        <f t="shared" si="129"/>
        <v>7.591097533200318E-2</v>
      </c>
      <c r="P290" s="117">
        <f t="shared" si="129"/>
        <v>0.79330135741077434</v>
      </c>
      <c r="Q290" s="117">
        <f t="shared" si="129"/>
        <v>0.28711162342660701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:Y290" si="131">W291+W294+W296+W305</f>
        <v>0</v>
      </c>
      <c r="X290" s="117">
        <f t="shared" si="131"/>
        <v>0.3498019076329405</v>
      </c>
      <c r="Y290" s="117">
        <f t="shared" si="131"/>
        <v>0.94682337307111775</v>
      </c>
      <c r="DA290" s="129" t="s">
        <v>3308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0.79683221065144272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0.18091676419664565</v>
      </c>
      <c r="I291" s="122">
        <f t="shared" si="132"/>
        <v>3.4285539917352885</v>
      </c>
      <c r="J291" s="122">
        <f t="shared" si="132"/>
        <v>14.426030105726706</v>
      </c>
      <c r="K291" s="122">
        <f t="shared" si="132"/>
        <v>9.5993062037534624</v>
      </c>
      <c r="L291" s="122">
        <f t="shared" si="132"/>
        <v>0.69754133551960873</v>
      </c>
      <c r="M291" s="122">
        <f t="shared" si="132"/>
        <v>0</v>
      </c>
      <c r="N291" s="122">
        <f t="shared" si="132"/>
        <v>0</v>
      </c>
      <c r="O291" s="122">
        <f t="shared" si="132"/>
        <v>6.9764226320296982E-2</v>
      </c>
      <c r="P291" s="122">
        <f t="shared" si="132"/>
        <v>0.72123227468846784</v>
      </c>
      <c r="Q291" s="122">
        <f t="shared" si="132"/>
        <v>0.25774445182905098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:Y291" si="134">SUM(W292:W293)</f>
        <v>0</v>
      </c>
      <c r="X291" s="122">
        <f t="shared" si="134"/>
        <v>0.28835179037916014</v>
      </c>
      <c r="Y291" s="122">
        <f t="shared" si="134"/>
        <v>0.76369285743538329</v>
      </c>
      <c r="DA291" s="130" t="s">
        <v>3309</v>
      </c>
    </row>
    <row r="292" spans="1:105" ht="12" customHeight="1" x14ac:dyDescent="0.25">
      <c r="A292" s="97" t="s">
        <v>212</v>
      </c>
      <c r="B292" s="98"/>
      <c r="C292" s="98">
        <v>0.78712946491215996</v>
      </c>
      <c r="D292" s="98">
        <v>0</v>
      </c>
      <c r="E292" s="98">
        <v>0</v>
      </c>
      <c r="F292" s="98">
        <v>0</v>
      </c>
      <c r="G292" s="98">
        <v>0</v>
      </c>
      <c r="H292" s="98">
        <v>0.17887584383227581</v>
      </c>
      <c r="I292" s="98">
        <v>3.3903592924963082</v>
      </c>
      <c r="J292" s="98">
        <v>14.266114599919117</v>
      </c>
      <c r="K292" s="98">
        <v>9.4937531608441255</v>
      </c>
      <c r="L292" s="98">
        <v>0.68982005540402513</v>
      </c>
      <c r="M292" s="98">
        <v>0</v>
      </c>
      <c r="N292" s="98">
        <v>0</v>
      </c>
      <c r="O292" s="98">
        <v>6.8939576281278558E-2</v>
      </c>
      <c r="P292" s="98">
        <v>0.71237005027773903</v>
      </c>
      <c r="Q292" s="98">
        <v>0.25446652512241269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X292" s="98">
        <v>0.2844481673679905</v>
      </c>
      <c r="Y292" s="98">
        <v>0.75331485416265731</v>
      </c>
      <c r="DA292" s="63" t="s">
        <v>3310</v>
      </c>
    </row>
    <row r="293" spans="1:105" ht="12" customHeight="1" x14ac:dyDescent="0.25">
      <c r="A293" s="97" t="s">
        <v>53</v>
      </c>
      <c r="B293" s="98"/>
      <c r="C293" s="98">
        <v>9.702745739282809E-3</v>
      </c>
      <c r="D293" s="98">
        <v>0</v>
      </c>
      <c r="E293" s="98">
        <v>0</v>
      </c>
      <c r="F293" s="98">
        <v>0</v>
      </c>
      <c r="G293" s="98">
        <v>0</v>
      </c>
      <c r="H293" s="98">
        <v>2.0409203643698358E-3</v>
      </c>
      <c r="I293" s="98">
        <v>3.8194699238980181E-2</v>
      </c>
      <c r="J293" s="98">
        <v>0.15991550580758898</v>
      </c>
      <c r="K293" s="98">
        <v>0.10555304290933645</v>
      </c>
      <c r="L293" s="98">
        <v>7.7212801155836447E-3</v>
      </c>
      <c r="M293" s="98">
        <v>0</v>
      </c>
      <c r="N293" s="98">
        <v>0</v>
      </c>
      <c r="O293" s="98">
        <v>8.2465003901842034E-4</v>
      </c>
      <c r="P293" s="98">
        <v>8.8622244107287914E-3</v>
      </c>
      <c r="Q293" s="98">
        <v>3.277926706638306E-3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X293" s="98">
        <v>3.903623011169617E-3</v>
      </c>
      <c r="Y293" s="98">
        <v>1.0378003272726014E-2</v>
      </c>
      <c r="DA293" s="63" t="s">
        <v>3311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1.1040652292955738E-5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9.9146726870551307E-6</v>
      </c>
      <c r="I294" s="122">
        <f t="shared" si="135"/>
        <v>2.4448897153579713E-4</v>
      </c>
      <c r="J294" s="122">
        <f t="shared" si="135"/>
        <v>1.7150332836057301E-4</v>
      </c>
      <c r="K294" s="122">
        <f t="shared" si="135"/>
        <v>2.8483435151248414E-4</v>
      </c>
      <c r="L294" s="122">
        <f t="shared" si="135"/>
        <v>4.9616868389382816E-5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8.4390153796594502E-5</v>
      </c>
      <c r="Q294" s="122">
        <f t="shared" si="135"/>
        <v>1.5579449833395926E-5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X294" s="122">
        <f t="shared" si="135"/>
        <v>2.2090539970181554E-5</v>
      </c>
      <c r="Y294" s="122">
        <f t="shared" si="135"/>
        <v>2.7947318008190722E-5</v>
      </c>
      <c r="DA294" s="130" t="s">
        <v>3312</v>
      </c>
    </row>
    <row r="295" spans="1:105" ht="12" customHeight="1" x14ac:dyDescent="0.25">
      <c r="A295" s="97" t="s">
        <v>53</v>
      </c>
      <c r="B295" s="98"/>
      <c r="C295" s="98">
        <v>1.1040652292955738E-5</v>
      </c>
      <c r="D295" s="98">
        <v>0</v>
      </c>
      <c r="E295" s="98">
        <v>0</v>
      </c>
      <c r="F295" s="98">
        <v>0</v>
      </c>
      <c r="G295" s="98">
        <v>0</v>
      </c>
      <c r="H295" s="98">
        <v>9.9146726870551307E-6</v>
      </c>
      <c r="I295" s="98">
        <v>2.4448897153579713E-4</v>
      </c>
      <c r="J295" s="98">
        <v>1.7150332836057301E-4</v>
      </c>
      <c r="K295" s="98">
        <v>2.8483435151248414E-4</v>
      </c>
      <c r="L295" s="98">
        <v>4.9616868389382816E-5</v>
      </c>
      <c r="M295" s="98">
        <v>0</v>
      </c>
      <c r="N295" s="98">
        <v>0</v>
      </c>
      <c r="O295" s="98">
        <v>0</v>
      </c>
      <c r="P295" s="98">
        <v>8.4390153796594502E-5</v>
      </c>
      <c r="Q295" s="98">
        <v>1.5579449833395926E-5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X295" s="98">
        <v>2.2090539970181554E-5</v>
      </c>
      <c r="Y295" s="98">
        <v>2.7947318008190722E-5</v>
      </c>
      <c r="DA295" s="63" t="s">
        <v>3313</v>
      </c>
    </row>
    <row r="296" spans="1:105" ht="12" customHeight="1" x14ac:dyDescent="0.25">
      <c r="A296" s="121" t="s">
        <v>55</v>
      </c>
      <c r="B296" s="122"/>
      <c r="C296" s="122">
        <v>4.9297785299396817E-2</v>
      </c>
      <c r="D296" s="122">
        <v>0</v>
      </c>
      <c r="E296" s="122">
        <v>0</v>
      </c>
      <c r="F296" s="122">
        <v>0</v>
      </c>
      <c r="G296" s="122">
        <v>0</v>
      </c>
      <c r="H296" s="122">
        <v>1.2652469604762113E-2</v>
      </c>
      <c r="I296" s="122">
        <v>0.22793259935905882</v>
      </c>
      <c r="J296" s="122">
        <v>0.89465499041292951</v>
      </c>
      <c r="K296" s="122">
        <v>0.61284208055552025</v>
      </c>
      <c r="L296" s="122">
        <v>3.6731138162978509E-2</v>
      </c>
      <c r="M296" s="122">
        <v>0</v>
      </c>
      <c r="N296" s="122">
        <v>0</v>
      </c>
      <c r="O296" s="122">
        <v>4.975380509847918E-3</v>
      </c>
      <c r="P296" s="122">
        <v>5.7565636880565416E-2</v>
      </c>
      <c r="Q296" s="122">
        <v>2.3304717911761433E-2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X296" s="122">
        <v>4.671495374151758E-2</v>
      </c>
      <c r="Y296" s="122">
        <v>0.14040070725892825</v>
      </c>
      <c r="DA296" s="130" t="s">
        <v>3314</v>
      </c>
    </row>
    <row r="297" spans="1:105" ht="12" customHeight="1" x14ac:dyDescent="0.25">
      <c r="A297" s="97" t="s">
        <v>134</v>
      </c>
      <c r="B297" s="98"/>
      <c r="C297" s="98">
        <v>4.3607794272545283E-2</v>
      </c>
      <c r="D297" s="98">
        <v>0</v>
      </c>
      <c r="E297" s="98">
        <v>0</v>
      </c>
      <c r="F297" s="98">
        <v>0</v>
      </c>
      <c r="G297" s="98">
        <v>0</v>
      </c>
      <c r="H297" s="98">
        <v>4.0600953735002304E-3</v>
      </c>
      <c r="I297" s="98">
        <v>0.2160799225141655</v>
      </c>
      <c r="J297" s="98">
        <v>0.86896807938826814</v>
      </c>
      <c r="K297" s="98">
        <v>0.59604590964402659</v>
      </c>
      <c r="L297" s="98">
        <v>3.6731138162978509E-2</v>
      </c>
      <c r="M297" s="98">
        <v>0</v>
      </c>
      <c r="N297" s="98">
        <v>0</v>
      </c>
      <c r="O297" s="98">
        <v>2.8618719175457132E-3</v>
      </c>
      <c r="P297" s="98">
        <v>4.1533338952159118E-2</v>
      </c>
      <c r="Q297" s="98">
        <v>6.5109813745791419E-3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X297" s="98">
        <v>4.5160308920306882E-2</v>
      </c>
      <c r="Y297" s="98">
        <v>0.13388275461461677</v>
      </c>
      <c r="DA297" s="63" t="s">
        <v>3315</v>
      </c>
    </row>
    <row r="298" spans="1:105" ht="12" customHeight="1" x14ac:dyDescent="0.25">
      <c r="A298" s="97" t="s">
        <v>133</v>
      </c>
      <c r="B298" s="98"/>
      <c r="C298" s="98">
        <v>2.2422336509810738E-4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1.9775740470717531E-4</v>
      </c>
      <c r="J298" s="98">
        <v>2.4550663906110605E-3</v>
      </c>
      <c r="K298" s="98">
        <v>1.0052484120894767E-3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1.9578329590183319E-4</v>
      </c>
      <c r="DA298" s="63" t="s">
        <v>3316</v>
      </c>
    </row>
    <row r="299" spans="1:105" ht="12" customHeight="1" x14ac:dyDescent="0.25">
      <c r="A299" s="100" t="s">
        <v>212</v>
      </c>
      <c r="B299" s="101"/>
      <c r="C299" s="101">
        <v>1.8026596152796124E-4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1.4306312081232195E-4</v>
      </c>
      <c r="J299" s="101">
        <v>1.7593469694580472E-3</v>
      </c>
      <c r="K299" s="101">
        <v>7.21692330405297E-4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1.4881204536992411E-4</v>
      </c>
      <c r="DA299" s="131" t="s">
        <v>3317</v>
      </c>
    </row>
    <row r="300" spans="1:105" ht="12" customHeight="1" x14ac:dyDescent="0.25">
      <c r="A300" s="103" t="s">
        <v>52</v>
      </c>
      <c r="B300" s="104"/>
      <c r="C300" s="104">
        <v>4.3957403570146152E-5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5.4694283894853354E-5</v>
      </c>
      <c r="J300" s="104">
        <v>6.9571942115301342E-4</v>
      </c>
      <c r="K300" s="104">
        <v>2.8355608168417968E-4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4.6971250531909076E-5</v>
      </c>
      <c r="DA300" s="132" t="s">
        <v>3318</v>
      </c>
    </row>
    <row r="301" spans="1:105" ht="12" customHeight="1" x14ac:dyDescent="0.25">
      <c r="A301" s="106" t="s">
        <v>122</v>
      </c>
      <c r="B301" s="101"/>
      <c r="C301" s="101">
        <v>5.0187032431597218E-3</v>
      </c>
      <c r="D301" s="101">
        <v>0</v>
      </c>
      <c r="E301" s="101">
        <v>0</v>
      </c>
      <c r="F301" s="101">
        <v>0</v>
      </c>
      <c r="G301" s="101">
        <v>0</v>
      </c>
      <c r="H301" s="101">
        <v>7.8561547924474086E-3</v>
      </c>
      <c r="I301" s="101">
        <v>7.0271148666000392E-3</v>
      </c>
      <c r="J301" s="101">
        <v>1.9207371576400845E-2</v>
      </c>
      <c r="K301" s="101">
        <v>1.464483125441964E-2</v>
      </c>
      <c r="L301" s="101">
        <v>0</v>
      </c>
      <c r="M301" s="101">
        <v>0</v>
      </c>
      <c r="N301" s="101">
        <v>0</v>
      </c>
      <c r="O301" s="101">
        <v>1.8293297296274433E-3</v>
      </c>
      <c r="P301" s="101">
        <v>1.3612763161148213E-2</v>
      </c>
      <c r="Q301" s="101">
        <v>1.4003526394917233E-2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X301" s="101">
        <v>1.3566363627827373E-3</v>
      </c>
      <c r="Y301" s="101">
        <v>5.7169371467201456E-3</v>
      </c>
      <c r="DA301" s="131" t="s">
        <v>3319</v>
      </c>
    </row>
    <row r="302" spans="1:105" ht="12" customHeight="1" x14ac:dyDescent="0.25">
      <c r="A302" s="107" t="s">
        <v>121</v>
      </c>
      <c r="B302" s="104"/>
      <c r="C302" s="104">
        <v>4.4706441859370283E-4</v>
      </c>
      <c r="D302" s="104">
        <v>0</v>
      </c>
      <c r="E302" s="104">
        <v>0</v>
      </c>
      <c r="F302" s="104">
        <v>0</v>
      </c>
      <c r="G302" s="104">
        <v>0</v>
      </c>
      <c r="H302" s="104">
        <v>7.3621943881447432E-4</v>
      </c>
      <c r="I302" s="104">
        <v>4.6278045735861058E-3</v>
      </c>
      <c r="J302" s="104">
        <v>4.0244730576494189E-3</v>
      </c>
      <c r="K302" s="104">
        <v>1.1460912449845666E-3</v>
      </c>
      <c r="L302" s="104">
        <v>0</v>
      </c>
      <c r="M302" s="104">
        <v>0</v>
      </c>
      <c r="N302" s="104">
        <v>0</v>
      </c>
      <c r="O302" s="104">
        <v>2.8417886267476149E-4</v>
      </c>
      <c r="P302" s="104">
        <v>2.4195347672580822E-3</v>
      </c>
      <c r="Q302" s="104">
        <v>2.7902101422650574E-3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1.9800845842796066E-4</v>
      </c>
      <c r="Y302" s="104">
        <v>6.0523220168952102E-4</v>
      </c>
      <c r="DA302" s="132" t="s">
        <v>3320</v>
      </c>
    </row>
    <row r="303" spans="1:105" ht="12" customHeight="1" x14ac:dyDescent="0.25">
      <c r="A303" s="108" t="s">
        <v>53</v>
      </c>
      <c r="B303" s="98"/>
      <c r="C303" s="98">
        <v>3.5056667184321677E-4</v>
      </c>
      <c r="D303" s="98">
        <v>0</v>
      </c>
      <c r="E303" s="98">
        <v>0</v>
      </c>
      <c r="F303" s="98">
        <v>0</v>
      </c>
      <c r="G303" s="98">
        <v>0</v>
      </c>
      <c r="H303" s="98">
        <v>5.2936052618194295E-4</v>
      </c>
      <c r="I303" s="98">
        <v>3.2930605590694873E-3</v>
      </c>
      <c r="J303" s="98">
        <v>2.8420978845037697E-3</v>
      </c>
      <c r="K303" s="98">
        <v>8.1331139083092464E-4</v>
      </c>
      <c r="L303" s="98">
        <v>0</v>
      </c>
      <c r="M303" s="98">
        <v>0</v>
      </c>
      <c r="N303" s="98">
        <v>0</v>
      </c>
      <c r="O303" s="98">
        <v>1.990189909805377E-4</v>
      </c>
      <c r="P303" s="98">
        <v>1.6848311454866387E-3</v>
      </c>
      <c r="Q303" s="98">
        <v>1.9953118954309694E-3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1.5140523637818104E-4</v>
      </c>
      <c r="Y303" s="98">
        <v>4.6441359025312058E-4</v>
      </c>
      <c r="DA303" s="63" t="s">
        <v>3321</v>
      </c>
    </row>
    <row r="304" spans="1:105" ht="12" customHeight="1" x14ac:dyDescent="0.25">
      <c r="A304" s="108" t="s">
        <v>52</v>
      </c>
      <c r="B304" s="98"/>
      <c r="C304" s="98">
        <v>9.6497746750486094E-5</v>
      </c>
      <c r="D304" s="98">
        <v>0</v>
      </c>
      <c r="E304" s="98">
        <v>0</v>
      </c>
      <c r="F304" s="98">
        <v>0</v>
      </c>
      <c r="G304" s="98">
        <v>0</v>
      </c>
      <c r="H304" s="98">
        <v>2.068589126325314E-4</v>
      </c>
      <c r="I304" s="98">
        <v>1.3347440145166183E-3</v>
      </c>
      <c r="J304" s="98">
        <v>1.1823751731456489E-3</v>
      </c>
      <c r="K304" s="98">
        <v>3.3277985415364187E-4</v>
      </c>
      <c r="L304" s="98">
        <v>0</v>
      </c>
      <c r="M304" s="98">
        <v>0</v>
      </c>
      <c r="N304" s="98">
        <v>0</v>
      </c>
      <c r="O304" s="98">
        <v>8.5159871694223777E-5</v>
      </c>
      <c r="P304" s="98">
        <v>7.3470362177144343E-4</v>
      </c>
      <c r="Q304" s="98">
        <v>7.9489824683408783E-4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4.6603222049779613E-5</v>
      </c>
      <c r="Y304" s="98">
        <v>1.4081861143640047E-4</v>
      </c>
      <c r="DA304" s="63" t="s">
        <v>3322</v>
      </c>
    </row>
    <row r="305" spans="1:105" ht="12" customHeight="1" x14ac:dyDescent="0.25">
      <c r="A305" s="121" t="s">
        <v>54</v>
      </c>
      <c r="B305" s="122"/>
      <c r="C305" s="122">
        <v>7.1622987098743781E-3</v>
      </c>
      <c r="D305" s="122">
        <v>0</v>
      </c>
      <c r="E305" s="122">
        <v>0</v>
      </c>
      <c r="F305" s="122">
        <v>0</v>
      </c>
      <c r="G305" s="122">
        <v>0</v>
      </c>
      <c r="H305" s="122">
        <v>2.0634279256445958E-3</v>
      </c>
      <c r="I305" s="122">
        <v>4.046638249208049E-2</v>
      </c>
      <c r="J305" s="122">
        <v>0.16421385097094138</v>
      </c>
      <c r="K305" s="122">
        <v>0.11946308946874747</v>
      </c>
      <c r="L305" s="122">
        <v>7.9156296047513709E-3</v>
      </c>
      <c r="M305" s="122">
        <v>0</v>
      </c>
      <c r="N305" s="122">
        <v>0</v>
      </c>
      <c r="O305" s="122">
        <v>1.1713685018582896E-3</v>
      </c>
      <c r="P305" s="122">
        <v>1.4419055687944493E-2</v>
      </c>
      <c r="Q305" s="122">
        <v>6.0468742359612157E-3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X305" s="122">
        <v>1.471307297229261E-2</v>
      </c>
      <c r="Y305" s="122">
        <v>4.2701861058797974E-2</v>
      </c>
      <c r="DA305" s="130" t="s">
        <v>3323</v>
      </c>
    </row>
    <row r="306" spans="1:105" ht="12" customHeight="1" x14ac:dyDescent="0.25">
      <c r="A306" s="97" t="s">
        <v>175</v>
      </c>
      <c r="B306" s="98"/>
      <c r="C306" s="98">
        <v>6.392494355366889E-3</v>
      </c>
      <c r="D306" s="98">
        <v>0</v>
      </c>
      <c r="E306" s="98">
        <v>0</v>
      </c>
      <c r="F306" s="98">
        <v>0</v>
      </c>
      <c r="G306" s="98">
        <v>0</v>
      </c>
      <c r="H306" s="98">
        <v>2.0314901747390084E-3</v>
      </c>
      <c r="I306" s="98">
        <v>3.9498864318018426E-2</v>
      </c>
      <c r="J306" s="98">
        <v>0.16035858403030329</v>
      </c>
      <c r="K306" s="98">
        <v>0.11703328715488155</v>
      </c>
      <c r="L306" s="98">
        <v>7.6295112711046546E-3</v>
      </c>
      <c r="M306" s="98">
        <v>0</v>
      </c>
      <c r="N306" s="98">
        <v>0</v>
      </c>
      <c r="O306" s="98">
        <v>1.1113108211557754E-3</v>
      </c>
      <c r="P306" s="98">
        <v>1.3606427448772879E-2</v>
      </c>
      <c r="Q306" s="98">
        <v>5.7064390434912503E-3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1.4319279565050714E-2</v>
      </c>
      <c r="Y306" s="98">
        <v>4.1425697712435684E-2</v>
      </c>
      <c r="DA306" s="63" t="s">
        <v>3324</v>
      </c>
    </row>
    <row r="307" spans="1:105" ht="12" customHeight="1" x14ac:dyDescent="0.25">
      <c r="A307" s="109" t="s">
        <v>120</v>
      </c>
      <c r="B307" s="33"/>
      <c r="C307" s="33">
        <v>7.6980435450748935E-4</v>
      </c>
      <c r="D307" s="33">
        <v>0</v>
      </c>
      <c r="E307" s="33">
        <v>0</v>
      </c>
      <c r="F307" s="33">
        <v>0</v>
      </c>
      <c r="G307" s="33">
        <v>0</v>
      </c>
      <c r="H307" s="33">
        <v>3.193775090558738E-5</v>
      </c>
      <c r="I307" s="33">
        <v>9.6751817406206685E-4</v>
      </c>
      <c r="J307" s="33">
        <v>3.8552669406380817E-3</v>
      </c>
      <c r="K307" s="33">
        <v>2.4298023138659137E-3</v>
      </c>
      <c r="L307" s="33">
        <v>2.8611833364671662E-4</v>
      </c>
      <c r="M307" s="33">
        <v>0</v>
      </c>
      <c r="N307" s="33">
        <v>0</v>
      </c>
      <c r="O307" s="33">
        <v>6.0057680702514101E-5</v>
      </c>
      <c r="P307" s="33">
        <v>8.126282391716144E-4</v>
      </c>
      <c r="Q307" s="33">
        <v>3.4043519246996503E-4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3.9379340724189638E-4</v>
      </c>
      <c r="Y307" s="33">
        <v>1.2761633463622907E-3</v>
      </c>
      <c r="DA307" s="60" t="s">
        <v>3325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0.45472954785650743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0.10924293703862634</v>
      </c>
      <c r="I309" s="117">
        <f t="shared" si="136"/>
        <v>2.0761816088129366</v>
      </c>
      <c r="J309" s="117">
        <f t="shared" si="136"/>
        <v>8.7776694305882721</v>
      </c>
      <c r="K309" s="117">
        <f t="shared" si="136"/>
        <v>5.9260356529324394</v>
      </c>
      <c r="L309" s="117">
        <f t="shared" si="136"/>
        <v>0.43078588160539233</v>
      </c>
      <c r="M309" s="117">
        <f t="shared" si="136"/>
        <v>0</v>
      </c>
      <c r="N309" s="117">
        <f t="shared" si="136"/>
        <v>0</v>
      </c>
      <c r="O309" s="117">
        <f t="shared" si="136"/>
        <v>4.9035064592443674E-2</v>
      </c>
      <c r="P309" s="117">
        <f t="shared" si="136"/>
        <v>0.54086909797800242</v>
      </c>
      <c r="Q309" s="117">
        <f t="shared" si="136"/>
        <v>0.20387727893099225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:Y309" si="138">W310+W313+W315+W324</f>
        <v>0</v>
      </c>
      <c r="X309" s="117">
        <f t="shared" si="138"/>
        <v>0.27156257761493469</v>
      </c>
      <c r="Y309" s="117">
        <f t="shared" si="138"/>
        <v>0.73803371865369904</v>
      </c>
      <c r="DA309" s="129" t="s">
        <v>3476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0.42175971209092428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9.9831381568038668E-2</v>
      </c>
      <c r="I310" s="122">
        <f t="shared" si="139"/>
        <v>1.9095624187886084</v>
      </c>
      <c r="J310" s="122">
        <f t="shared" si="139"/>
        <v>8.1171383876121279</v>
      </c>
      <c r="K310" s="122">
        <f t="shared" si="139"/>
        <v>5.4630967057601296</v>
      </c>
      <c r="L310" s="122">
        <f t="shared" si="139"/>
        <v>0.4020765255946146</v>
      </c>
      <c r="M310" s="122">
        <f t="shared" si="139"/>
        <v>0</v>
      </c>
      <c r="N310" s="122">
        <f t="shared" si="139"/>
        <v>0</v>
      </c>
      <c r="O310" s="122">
        <f t="shared" si="139"/>
        <v>4.4773196196479098E-2</v>
      </c>
      <c r="P310" s="122">
        <f t="shared" si="139"/>
        <v>0.48871066484023312</v>
      </c>
      <c r="Q310" s="122">
        <f t="shared" si="139"/>
        <v>0.18243495814586541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:Y310" si="141">SUM(W311:W312)</f>
        <v>0</v>
      </c>
      <c r="X310" s="122">
        <f t="shared" si="141"/>
        <v>0.2220060744512195</v>
      </c>
      <c r="Y310" s="122">
        <f t="shared" si="141"/>
        <v>0.59000702865163446</v>
      </c>
      <c r="DA310" s="130" t="s">
        <v>3477</v>
      </c>
    </row>
    <row r="311" spans="1:105" ht="12" customHeight="1" x14ac:dyDescent="0.25">
      <c r="A311" s="97" t="s">
        <v>212</v>
      </c>
      <c r="B311" s="98"/>
      <c r="C311" s="98">
        <v>0.41205696635164146</v>
      </c>
      <c r="D311" s="98">
        <v>0</v>
      </c>
      <c r="E311" s="98">
        <v>0</v>
      </c>
      <c r="F311" s="98">
        <v>0</v>
      </c>
      <c r="G311" s="98">
        <v>0</v>
      </c>
      <c r="H311" s="98">
        <v>9.7790461203668827E-2</v>
      </c>
      <c r="I311" s="98">
        <v>1.8713677195496283</v>
      </c>
      <c r="J311" s="98">
        <v>7.9572228818045394</v>
      </c>
      <c r="K311" s="98">
        <v>5.3575436628507935</v>
      </c>
      <c r="L311" s="98">
        <v>0.39435524547903095</v>
      </c>
      <c r="M311" s="98">
        <v>0</v>
      </c>
      <c r="N311" s="98">
        <v>0</v>
      </c>
      <c r="O311" s="98">
        <v>4.3948546157460674E-2</v>
      </c>
      <c r="P311" s="98">
        <v>0.47984844042950431</v>
      </c>
      <c r="Q311" s="98">
        <v>0.17915703143922709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X311" s="98">
        <v>0.21810245144004989</v>
      </c>
      <c r="Y311" s="98">
        <v>0.57962902537890848</v>
      </c>
      <c r="DA311" s="63" t="s">
        <v>3478</v>
      </c>
    </row>
    <row r="312" spans="1:105" ht="12" customHeight="1" x14ac:dyDescent="0.25">
      <c r="A312" s="97" t="s">
        <v>53</v>
      </c>
      <c r="B312" s="98"/>
      <c r="C312" s="98">
        <v>9.702745739282809E-3</v>
      </c>
      <c r="D312" s="98">
        <v>0</v>
      </c>
      <c r="E312" s="98">
        <v>0</v>
      </c>
      <c r="F312" s="98">
        <v>0</v>
      </c>
      <c r="G312" s="98">
        <v>0</v>
      </c>
      <c r="H312" s="98">
        <v>2.0409203643698358E-3</v>
      </c>
      <c r="I312" s="98">
        <v>3.8194699238980181E-2</v>
      </c>
      <c r="J312" s="98">
        <v>0.15991550580758898</v>
      </c>
      <c r="K312" s="98">
        <v>0.10555304290933645</v>
      </c>
      <c r="L312" s="98">
        <v>7.7212801155836447E-3</v>
      </c>
      <c r="M312" s="98">
        <v>0</v>
      </c>
      <c r="N312" s="98">
        <v>0</v>
      </c>
      <c r="O312" s="98">
        <v>8.2465003901842034E-4</v>
      </c>
      <c r="P312" s="98">
        <v>8.8622244107287914E-3</v>
      </c>
      <c r="Q312" s="98">
        <v>3.277926706638306E-3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X312" s="98">
        <v>3.903623011169617E-3</v>
      </c>
      <c r="Y312" s="98">
        <v>1.0378003272726014E-2</v>
      </c>
      <c r="DA312" s="63" t="s">
        <v>3479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2.7818094821744031E-5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3.0741454167809544E-5</v>
      </c>
      <c r="I313" s="122">
        <f t="shared" si="142"/>
        <v>7.8757026115942256E-4</v>
      </c>
      <c r="J313" s="122">
        <f t="shared" si="142"/>
        <v>5.7354888167926693E-4</v>
      </c>
      <c r="K313" s="122">
        <f t="shared" si="142"/>
        <v>9.883631349677153E-4</v>
      </c>
      <c r="L313" s="122">
        <f t="shared" si="142"/>
        <v>1.7854632361640719E-4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3.6362284784858704E-4</v>
      </c>
      <c r="Q313" s="122">
        <f t="shared" si="142"/>
        <v>6.9499958272292511E-5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X313" s="122">
        <f t="shared" si="142"/>
        <v>1.0186287808134523E-4</v>
      </c>
      <c r="Y313" s="122">
        <f t="shared" si="142"/>
        <v>1.3043113863707824E-4</v>
      </c>
      <c r="DA313" s="130" t="s">
        <v>3480</v>
      </c>
    </row>
    <row r="314" spans="1:105" ht="12" customHeight="1" x14ac:dyDescent="0.25">
      <c r="A314" s="97" t="s">
        <v>53</v>
      </c>
      <c r="B314" s="98"/>
      <c r="C314" s="98">
        <v>2.7818094821744031E-5</v>
      </c>
      <c r="D314" s="98">
        <v>0</v>
      </c>
      <c r="E314" s="98">
        <v>0</v>
      </c>
      <c r="F314" s="98">
        <v>0</v>
      </c>
      <c r="G314" s="98">
        <v>0</v>
      </c>
      <c r="H314" s="98">
        <v>3.0741454167809544E-5</v>
      </c>
      <c r="I314" s="98">
        <v>7.8757026115942256E-4</v>
      </c>
      <c r="J314" s="98">
        <v>5.7354888167926693E-4</v>
      </c>
      <c r="K314" s="98">
        <v>9.883631349677153E-4</v>
      </c>
      <c r="L314" s="98">
        <v>1.7854632361640719E-4</v>
      </c>
      <c r="M314" s="98">
        <v>0</v>
      </c>
      <c r="N314" s="98">
        <v>0</v>
      </c>
      <c r="O314" s="98">
        <v>0</v>
      </c>
      <c r="P314" s="98">
        <v>3.6362284784858704E-4</v>
      </c>
      <c r="Q314" s="98">
        <v>6.9499958272292511E-5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X314" s="98">
        <v>1.0186287808134523E-4</v>
      </c>
      <c r="Y314" s="98">
        <v>1.3043113863707824E-4</v>
      </c>
      <c r="DA314" s="63" t="s">
        <v>3481</v>
      </c>
    </row>
    <row r="315" spans="1:105" ht="12" customHeight="1" x14ac:dyDescent="0.25">
      <c r="A315" s="121" t="s">
        <v>55</v>
      </c>
      <c r="B315" s="122"/>
      <c r="C315" s="122">
        <v>2.8313713885586352E-2</v>
      </c>
      <c r="D315" s="122">
        <v>0</v>
      </c>
      <c r="E315" s="122">
        <v>0</v>
      </c>
      <c r="F315" s="122">
        <v>0</v>
      </c>
      <c r="G315" s="122">
        <v>0</v>
      </c>
      <c r="H315" s="122">
        <v>8.0748723550917358E-3</v>
      </c>
      <c r="I315" s="122">
        <v>0.14016186548629375</v>
      </c>
      <c r="J315" s="122">
        <v>0.55577888389462726</v>
      </c>
      <c r="K315" s="122">
        <v>0.38620681953911878</v>
      </c>
      <c r="L315" s="122">
        <v>2.3490619561829504E-2</v>
      </c>
      <c r="M315" s="122">
        <v>0</v>
      </c>
      <c r="N315" s="122">
        <v>0</v>
      </c>
      <c r="O315" s="122">
        <v>3.5123055201169424E-3</v>
      </c>
      <c r="P315" s="122">
        <v>4.2548998947410897E-2</v>
      </c>
      <c r="Q315" s="122">
        <v>1.7491039129449014E-2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X315" s="122">
        <v>3.9981703680663727E-2</v>
      </c>
      <c r="Y315" s="122">
        <v>0.12035785258994916</v>
      </c>
      <c r="DA315" s="130" t="s">
        <v>3482</v>
      </c>
    </row>
    <row r="316" spans="1:105" ht="12" customHeight="1" x14ac:dyDescent="0.25">
      <c r="A316" s="97" t="s">
        <v>134</v>
      </c>
      <c r="B316" s="98"/>
      <c r="C316" s="98">
        <v>2.4646974247336181E-2</v>
      </c>
      <c r="D316" s="98">
        <v>0</v>
      </c>
      <c r="E316" s="98">
        <v>0</v>
      </c>
      <c r="F316" s="98">
        <v>0</v>
      </c>
      <c r="G316" s="98">
        <v>0</v>
      </c>
      <c r="H316" s="98">
        <v>2.4465434639778395E-3</v>
      </c>
      <c r="I316" s="98">
        <v>0.13199088085852653</v>
      </c>
      <c r="J316" s="98">
        <v>0.53845552776279804</v>
      </c>
      <c r="K316" s="98">
        <v>0.37502970030487304</v>
      </c>
      <c r="L316" s="98">
        <v>2.3490619561829504E-2</v>
      </c>
      <c r="M316" s="98">
        <v>0</v>
      </c>
      <c r="N316" s="98">
        <v>0</v>
      </c>
      <c r="O316" s="98">
        <v>2.0311001014927952E-3</v>
      </c>
      <c r="P316" s="98">
        <v>3.0983375100144282E-2</v>
      </c>
      <c r="Q316" s="98">
        <v>5.0639164155378575E-3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X316" s="98">
        <v>3.8709323958873797E-2</v>
      </c>
      <c r="Y316" s="98">
        <v>0.11494752159889948</v>
      </c>
      <c r="DA316" s="63" t="s">
        <v>3483</v>
      </c>
    </row>
    <row r="317" spans="1:105" ht="12" customHeight="1" x14ac:dyDescent="0.25">
      <c r="A317" s="97" t="s">
        <v>133</v>
      </c>
      <c r="B317" s="98"/>
      <c r="C317" s="98">
        <v>1.4584310050960817E-4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1.4208337175955425E-4</v>
      </c>
      <c r="J317" s="98">
        <v>1.7858976721473524E-3</v>
      </c>
      <c r="K317" s="98">
        <v>7.3764200695437647E-4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1.747365915466976E-4</v>
      </c>
      <c r="DA317" s="63" t="s">
        <v>3484</v>
      </c>
    </row>
    <row r="318" spans="1:105" ht="12" customHeight="1" x14ac:dyDescent="0.25">
      <c r="A318" s="100" t="s">
        <v>212</v>
      </c>
      <c r="B318" s="101"/>
      <c r="C318" s="101">
        <v>1.0188569693946201E-4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8.7389087864700907E-5</v>
      </c>
      <c r="J318" s="101">
        <v>1.0901782509943391E-3</v>
      </c>
      <c r="K318" s="101">
        <v>4.5408592527019679E-4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1.2776534101478852E-4</v>
      </c>
      <c r="DA318" s="131" t="s">
        <v>3485</v>
      </c>
    </row>
    <row r="319" spans="1:105" ht="12" customHeight="1" x14ac:dyDescent="0.25">
      <c r="A319" s="103" t="s">
        <v>52</v>
      </c>
      <c r="B319" s="104"/>
      <c r="C319" s="104">
        <v>4.3957403570146152E-5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5.4694283894853354E-5</v>
      </c>
      <c r="J319" s="104">
        <v>6.9571942115301342E-4</v>
      </c>
      <c r="K319" s="104">
        <v>2.8355608168417968E-4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4.6971250531909076E-5</v>
      </c>
      <c r="DA319" s="132" t="s">
        <v>3486</v>
      </c>
    </row>
    <row r="320" spans="1:105" ht="12" customHeight="1" x14ac:dyDescent="0.25">
      <c r="A320" s="106" t="s">
        <v>122</v>
      </c>
      <c r="B320" s="101"/>
      <c r="C320" s="101">
        <v>3.2008153045523916E-3</v>
      </c>
      <c r="D320" s="101">
        <v>0</v>
      </c>
      <c r="E320" s="101">
        <v>0</v>
      </c>
      <c r="F320" s="101">
        <v>0</v>
      </c>
      <c r="G320" s="101">
        <v>0</v>
      </c>
      <c r="H320" s="101">
        <v>5.0792236058448889E-3</v>
      </c>
      <c r="I320" s="101">
        <v>4.5581213429798052E-3</v>
      </c>
      <c r="J320" s="101">
        <v>1.2504764306622536E-2</v>
      </c>
      <c r="K320" s="101">
        <v>9.5749457723217409E-3</v>
      </c>
      <c r="L320" s="101">
        <v>0</v>
      </c>
      <c r="M320" s="101">
        <v>0</v>
      </c>
      <c r="N320" s="101">
        <v>0</v>
      </c>
      <c r="O320" s="101">
        <v>1.2590673373695938E-3</v>
      </c>
      <c r="P320" s="101">
        <v>9.6380351636733402E-3</v>
      </c>
      <c r="Q320" s="101">
        <v>1.0181499393901965E-2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X320" s="101">
        <v>1.1027102787597525E-3</v>
      </c>
      <c r="Y320" s="101">
        <v>4.7119981046845113E-3</v>
      </c>
      <c r="DA320" s="131" t="s">
        <v>3487</v>
      </c>
    </row>
    <row r="321" spans="1:105" ht="12" customHeight="1" x14ac:dyDescent="0.25">
      <c r="A321" s="107" t="s">
        <v>121</v>
      </c>
      <c r="B321" s="104"/>
      <c r="C321" s="104">
        <v>3.2008123318817043E-4</v>
      </c>
      <c r="D321" s="104">
        <v>0</v>
      </c>
      <c r="E321" s="104">
        <v>0</v>
      </c>
      <c r="F321" s="104">
        <v>0</v>
      </c>
      <c r="G321" s="104">
        <v>0</v>
      </c>
      <c r="H321" s="104">
        <v>5.4910528526900778E-4</v>
      </c>
      <c r="I321" s="104">
        <v>3.4707799130278489E-3</v>
      </c>
      <c r="J321" s="104">
        <v>3.0326941530593879E-3</v>
      </c>
      <c r="K321" s="104">
        <v>8.6453145496963129E-4</v>
      </c>
      <c r="L321" s="104">
        <v>0</v>
      </c>
      <c r="M321" s="104">
        <v>0</v>
      </c>
      <c r="N321" s="104">
        <v>0</v>
      </c>
      <c r="O321" s="104">
        <v>2.2213808125455325E-4</v>
      </c>
      <c r="P321" s="104">
        <v>1.9275886835932762E-3</v>
      </c>
      <c r="Q321" s="104">
        <v>2.245623320009191E-3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1.6966944303018242E-4</v>
      </c>
      <c r="Y321" s="104">
        <v>5.2359629481846953E-4</v>
      </c>
      <c r="DA321" s="132" t="s">
        <v>3488</v>
      </c>
    </row>
    <row r="322" spans="1:105" ht="12" customHeight="1" x14ac:dyDescent="0.25">
      <c r="A322" s="108" t="s">
        <v>53</v>
      </c>
      <c r="B322" s="98"/>
      <c r="C322" s="98">
        <v>2.2358348643768437E-4</v>
      </c>
      <c r="D322" s="98">
        <v>0</v>
      </c>
      <c r="E322" s="98">
        <v>0</v>
      </c>
      <c r="F322" s="98">
        <v>0</v>
      </c>
      <c r="G322" s="98">
        <v>0</v>
      </c>
      <c r="H322" s="98">
        <v>3.4224637263647641E-4</v>
      </c>
      <c r="I322" s="98">
        <v>2.1360358985112304E-3</v>
      </c>
      <c r="J322" s="98">
        <v>1.8503189799137392E-3</v>
      </c>
      <c r="K322" s="98">
        <v>5.3175160081598942E-4</v>
      </c>
      <c r="L322" s="98">
        <v>0</v>
      </c>
      <c r="M322" s="98">
        <v>0</v>
      </c>
      <c r="N322" s="98">
        <v>0</v>
      </c>
      <c r="O322" s="98">
        <v>1.3697820956032949E-4</v>
      </c>
      <c r="P322" s="98">
        <v>1.1928850618218329E-3</v>
      </c>
      <c r="Q322" s="98">
        <v>1.4507250731751033E-3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1.230662209804028E-4</v>
      </c>
      <c r="Y322" s="98">
        <v>3.8277768338206908E-4</v>
      </c>
      <c r="DA322" s="63" t="s">
        <v>3489</v>
      </c>
    </row>
    <row r="323" spans="1:105" ht="12" customHeight="1" x14ac:dyDescent="0.25">
      <c r="A323" s="108" t="s">
        <v>52</v>
      </c>
      <c r="B323" s="98"/>
      <c r="C323" s="98">
        <v>9.6497746750486094E-5</v>
      </c>
      <c r="D323" s="98">
        <v>0</v>
      </c>
      <c r="E323" s="98">
        <v>0</v>
      </c>
      <c r="F323" s="98">
        <v>0</v>
      </c>
      <c r="G323" s="98">
        <v>0</v>
      </c>
      <c r="H323" s="98">
        <v>2.068589126325314E-4</v>
      </c>
      <c r="I323" s="98">
        <v>1.3347440145166183E-3</v>
      </c>
      <c r="J323" s="98">
        <v>1.1823751731456489E-3</v>
      </c>
      <c r="K323" s="98">
        <v>3.3277985415364187E-4</v>
      </c>
      <c r="L323" s="98">
        <v>0</v>
      </c>
      <c r="M323" s="98">
        <v>0</v>
      </c>
      <c r="N323" s="98">
        <v>0</v>
      </c>
      <c r="O323" s="98">
        <v>8.5159871694223777E-5</v>
      </c>
      <c r="P323" s="98">
        <v>7.3470362177144343E-4</v>
      </c>
      <c r="Q323" s="98">
        <v>7.9489824683408783E-4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4.6603222049779613E-5</v>
      </c>
      <c r="Y323" s="98">
        <v>1.4081861143640047E-4</v>
      </c>
      <c r="DA323" s="63" t="s">
        <v>3490</v>
      </c>
    </row>
    <row r="324" spans="1:105" ht="12" customHeight="1" x14ac:dyDescent="0.25">
      <c r="A324" s="121" t="s">
        <v>54</v>
      </c>
      <c r="B324" s="122"/>
      <c r="C324" s="122">
        <v>4.6283037851750841E-3</v>
      </c>
      <c r="D324" s="122">
        <v>0</v>
      </c>
      <c r="E324" s="122">
        <v>0</v>
      </c>
      <c r="F324" s="122">
        <v>0</v>
      </c>
      <c r="G324" s="122">
        <v>0</v>
      </c>
      <c r="H324" s="122">
        <v>1.305941661328117E-3</v>
      </c>
      <c r="I324" s="122">
        <v>2.5669754276874748E-2</v>
      </c>
      <c r="J324" s="122">
        <v>0.10417861019983915</v>
      </c>
      <c r="K324" s="122">
        <v>7.5743764498223384E-2</v>
      </c>
      <c r="L324" s="122">
        <v>5.0401901253317796E-3</v>
      </c>
      <c r="M324" s="122">
        <v>0</v>
      </c>
      <c r="N324" s="122">
        <v>0</v>
      </c>
      <c r="O324" s="122">
        <v>7.4956287584763243E-4</v>
      </c>
      <c r="P324" s="122">
        <v>9.245811342509758E-3</v>
      </c>
      <c r="Q324" s="122">
        <v>3.8817816974055174E-3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X324" s="122">
        <v>9.4729366049700926E-3</v>
      </c>
      <c r="Y324" s="122">
        <v>2.7538406273478366E-2</v>
      </c>
      <c r="DA324" s="130" t="s">
        <v>3491</v>
      </c>
    </row>
    <row r="325" spans="1:105" ht="12" customHeight="1" x14ac:dyDescent="0.25">
      <c r="A325" s="97" t="s">
        <v>175</v>
      </c>
      <c r="B325" s="98"/>
      <c r="C325" s="98">
        <v>4.0272568331633793E-3</v>
      </c>
      <c r="D325" s="98">
        <v>0</v>
      </c>
      <c r="E325" s="98">
        <v>0</v>
      </c>
      <c r="F325" s="98">
        <v>0</v>
      </c>
      <c r="G325" s="98">
        <v>0</v>
      </c>
      <c r="H325" s="98">
        <v>1.2807996099890142E-3</v>
      </c>
      <c r="I325" s="98">
        <v>2.4906720756515746E-2</v>
      </c>
      <c r="J325" s="98">
        <v>0.10113224281555794</v>
      </c>
      <c r="K325" s="98">
        <v>7.3819707027836426E-2</v>
      </c>
      <c r="L325" s="98">
        <v>4.813102677653564E-3</v>
      </c>
      <c r="M325" s="98">
        <v>0</v>
      </c>
      <c r="N325" s="98">
        <v>0</v>
      </c>
      <c r="O325" s="98">
        <v>7.0122612878571722E-4</v>
      </c>
      <c r="P325" s="98">
        <v>8.5864373663595058E-3</v>
      </c>
      <c r="Q325" s="98">
        <v>3.6026550326170108E-3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9.1166037528902615E-3</v>
      </c>
      <c r="Y325" s="98">
        <v>2.6376009950576713E-2</v>
      </c>
      <c r="DA325" s="63" t="s">
        <v>3492</v>
      </c>
    </row>
    <row r="326" spans="1:105" ht="12" customHeight="1" x14ac:dyDescent="0.25">
      <c r="A326" s="109" t="s">
        <v>120</v>
      </c>
      <c r="B326" s="33"/>
      <c r="C326" s="33">
        <v>6.0104695201170465E-4</v>
      </c>
      <c r="D326" s="33">
        <v>0</v>
      </c>
      <c r="E326" s="33">
        <v>0</v>
      </c>
      <c r="F326" s="33">
        <v>0</v>
      </c>
      <c r="G326" s="33">
        <v>0</v>
      </c>
      <c r="H326" s="33">
        <v>2.5142051339102895E-5</v>
      </c>
      <c r="I326" s="33">
        <v>7.6303352035900392E-4</v>
      </c>
      <c r="J326" s="33">
        <v>3.0463673842812153E-3</v>
      </c>
      <c r="K326" s="33">
        <v>1.9240574703869614E-3</v>
      </c>
      <c r="L326" s="33">
        <v>2.2708744767821598E-4</v>
      </c>
      <c r="M326" s="33">
        <v>0</v>
      </c>
      <c r="N326" s="33">
        <v>0</v>
      </c>
      <c r="O326" s="33">
        <v>4.8336747061915184E-5</v>
      </c>
      <c r="P326" s="33">
        <v>6.593739761502522E-4</v>
      </c>
      <c r="Q326" s="33">
        <v>2.7912666478850656E-4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3.5633285207983193E-4</v>
      </c>
      <c r="Y326" s="33">
        <v>1.1623963229016514E-3</v>
      </c>
      <c r="DA326" s="60" t="s">
        <v>3493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0.53290492259672761</v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>
        <f t="shared" si="143"/>
        <v>0.55838018006581447</v>
      </c>
      <c r="I328" s="119">
        <f t="shared" si="143"/>
        <v>0.56155551058300734</v>
      </c>
      <c r="J328" s="119">
        <f t="shared" si="143"/>
        <v>0.56684723900235545</v>
      </c>
      <c r="K328" s="119">
        <f t="shared" si="143"/>
        <v>0.57356709103114811</v>
      </c>
      <c r="L328" s="119">
        <f t="shared" si="143"/>
        <v>0.58038802112483545</v>
      </c>
      <c r="M328" s="119" t="str">
        <f t="shared" si="143"/>
        <v/>
      </c>
      <c r="N328" s="119" t="str">
        <f t="shared" si="143"/>
        <v/>
      </c>
      <c r="O328" s="119">
        <f t="shared" si="143"/>
        <v>0.64595487514136918</v>
      </c>
      <c r="P328" s="119">
        <f t="shared" si="143"/>
        <v>0.68179525085312365</v>
      </c>
      <c r="Q328" s="119">
        <f t="shared" si="143"/>
        <v>0.71009761464118659</v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:Y328" si="145">IF(W309=0,"",W309/W290)</f>
        <v/>
      </c>
      <c r="X328" s="119">
        <f t="shared" si="145"/>
        <v>0.77633246614508145</v>
      </c>
      <c r="Y328" s="119">
        <f t="shared" si="145"/>
        <v>0.77948405124369902</v>
      </c>
      <c r="DA328" s="129" t="s">
        <v>3644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0.52929551096600191</v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>
        <f t="shared" si="146"/>
        <v>0.55180835237318282</v>
      </c>
      <c r="I329" s="124">
        <f t="shared" si="146"/>
        <v>0.55695853802848372</v>
      </c>
      <c r="J329" s="124">
        <f t="shared" si="146"/>
        <v>0.56267305198468043</v>
      </c>
      <c r="K329" s="124">
        <f t="shared" si="146"/>
        <v>0.56911370361578661</v>
      </c>
      <c r="L329" s="124">
        <f t="shared" si="146"/>
        <v>0.57641964012799607</v>
      </c>
      <c r="M329" s="124" t="str">
        <f t="shared" si="146"/>
        <v/>
      </c>
      <c r="N329" s="124" t="str">
        <f t="shared" si="146"/>
        <v/>
      </c>
      <c r="O329" s="124">
        <f t="shared" si="146"/>
        <v>0.64177872468504571</v>
      </c>
      <c r="P329" s="124">
        <f t="shared" si="146"/>
        <v>0.67760509615481213</v>
      </c>
      <c r="Q329" s="124">
        <f t="shared" si="146"/>
        <v>0.70781332770206595</v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:Y329" si="148">IF(W310=0,"",W310/W291)</f>
        <v/>
      </c>
      <c r="X329" s="124">
        <f t="shared" si="148"/>
        <v>0.76991397958479402</v>
      </c>
      <c r="Y329" s="124">
        <f t="shared" si="148"/>
        <v>0.77257109701534099</v>
      </c>
      <c r="DA329" s="130" t="s">
        <v>3645</v>
      </c>
    </row>
    <row r="330" spans="1:105" ht="12" customHeight="1" x14ac:dyDescent="0.25">
      <c r="A330" s="97" t="s">
        <v>212</v>
      </c>
      <c r="B330" s="111"/>
      <c r="C330" s="111">
        <f t="shared" ref="C330:Q330" si="149">IF(C311=0,"",C311/C292)</f>
        <v>0.52349325583641459</v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>
        <f t="shared" si="149"/>
        <v>0.54669461850512768</v>
      </c>
      <c r="I330" s="111">
        <f t="shared" si="149"/>
        <v>0.55196737516623129</v>
      </c>
      <c r="J330" s="111">
        <f t="shared" si="149"/>
        <v>0.55777085106617985</v>
      </c>
      <c r="K330" s="111">
        <f t="shared" si="149"/>
        <v>0.56432304190795224</v>
      </c>
      <c r="L330" s="111">
        <f t="shared" si="149"/>
        <v>0.57167842887382925</v>
      </c>
      <c r="M330" s="111" t="str">
        <f t="shared" si="149"/>
        <v/>
      </c>
      <c r="N330" s="111" t="str">
        <f t="shared" si="149"/>
        <v/>
      </c>
      <c r="O330" s="111">
        <f t="shared" si="149"/>
        <v>0.63749370866666433</v>
      </c>
      <c r="P330" s="111">
        <f t="shared" si="149"/>
        <v>0.67359434923242612</v>
      </c>
      <c r="Q330" s="111">
        <f t="shared" si="149"/>
        <v>0.70404950652366749</v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:Y330" si="151">IF(W311=0,"",W311/W292)</f>
        <v/>
      </c>
      <c r="X330" s="111">
        <f t="shared" si="151"/>
        <v>0.76675639522715155</v>
      </c>
      <c r="Y330" s="111">
        <f t="shared" si="151"/>
        <v>0.7694379344519785</v>
      </c>
      <c r="DA330" s="63" t="s">
        <v>3646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 t="str">
        <f t="shared" si="152"/>
        <v/>
      </c>
      <c r="N331" s="111" t="str">
        <f t="shared" si="152"/>
        <v/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:Y331" si="154">IF(W312=0,"",W312/W293)</f>
        <v/>
      </c>
      <c r="X331" s="111">
        <f t="shared" si="154"/>
        <v>1</v>
      </c>
      <c r="Y331" s="111">
        <f t="shared" si="154"/>
        <v>1</v>
      </c>
      <c r="DA331" s="63" t="s">
        <v>3647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2.5196060960540163</v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>
        <f t="shared" si="155"/>
        <v>3.1006020206745131</v>
      </c>
      <c r="I332" s="124">
        <f t="shared" si="155"/>
        <v>3.2212915626098479</v>
      </c>
      <c r="J332" s="124">
        <f t="shared" si="155"/>
        <v>3.3442434450801035</v>
      </c>
      <c r="K332" s="124">
        <f t="shared" si="155"/>
        <v>3.4699576428175161</v>
      </c>
      <c r="L332" s="124">
        <f t="shared" si="155"/>
        <v>3.5985004578526185</v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>
        <f t="shared" si="155"/>
        <v>4.308830254356768</v>
      </c>
      <c r="Q332" s="124">
        <f t="shared" si="155"/>
        <v>4.4610020902864758</v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:Y332" si="157">IF(W313=0,"",W313/W294)</f>
        <v/>
      </c>
      <c r="X332" s="124">
        <f t="shared" si="157"/>
        <v>4.6111538341227813</v>
      </c>
      <c r="Y332" s="124">
        <f t="shared" si="157"/>
        <v>4.6670359781518878</v>
      </c>
      <c r="DA332" s="130" t="s">
        <v>3648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2.5196060960540163</v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>
        <f t="shared" si="158"/>
        <v>3.1006020206745131</v>
      </c>
      <c r="I333" s="111">
        <f t="shared" si="158"/>
        <v>3.2212915626098479</v>
      </c>
      <c r="J333" s="111">
        <f t="shared" si="158"/>
        <v>3.3442434450801035</v>
      </c>
      <c r="K333" s="111">
        <f t="shared" si="158"/>
        <v>3.4699576428175161</v>
      </c>
      <c r="L333" s="111">
        <f t="shared" si="158"/>
        <v>3.5985004578526185</v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>
        <f t="shared" si="158"/>
        <v>4.308830254356768</v>
      </c>
      <c r="Q333" s="111">
        <f t="shared" si="158"/>
        <v>4.4610020902864758</v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:Y333" si="160">IF(W314=0,"",W314/W295)</f>
        <v/>
      </c>
      <c r="X333" s="111">
        <f t="shared" si="160"/>
        <v>4.6111538341227813</v>
      </c>
      <c r="Y333" s="111">
        <f t="shared" si="160"/>
        <v>4.6670359781518878</v>
      </c>
      <c r="DA333" s="63" t="s">
        <v>3649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0.57434048433678386</v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>
        <f t="shared" si="161"/>
        <v>0.63820523639531446</v>
      </c>
      <c r="I334" s="124">
        <f t="shared" si="161"/>
        <v>0.61492680678597822</v>
      </c>
      <c r="J334" s="124">
        <f t="shared" si="161"/>
        <v>0.621221465090254</v>
      </c>
      <c r="K334" s="124">
        <f t="shared" si="161"/>
        <v>0.6301897859054254</v>
      </c>
      <c r="L334" s="124">
        <f t="shared" si="161"/>
        <v>0.63952876868666741</v>
      </c>
      <c r="M334" s="124" t="str">
        <f t="shared" si="161"/>
        <v/>
      </c>
      <c r="N334" s="124" t="str">
        <f t="shared" si="161"/>
        <v/>
      </c>
      <c r="O334" s="124">
        <f t="shared" si="161"/>
        <v>0.70593706615301721</v>
      </c>
      <c r="P334" s="124">
        <f t="shared" si="161"/>
        <v>0.73913885528079259</v>
      </c>
      <c r="Q334" s="124">
        <f t="shared" si="161"/>
        <v>0.7505364019283679</v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:Y334" si="163">IF(W315=0,"",W315/W296)</f>
        <v/>
      </c>
      <c r="X334" s="124">
        <f t="shared" si="163"/>
        <v>0.85586520971185887</v>
      </c>
      <c r="Y334" s="124">
        <f t="shared" si="163"/>
        <v>0.85724534398522734</v>
      </c>
      <c r="DA334" s="130" t="s">
        <v>3650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0.5651965355847749</v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>
        <f t="shared" si="164"/>
        <v>0.60258275703229625</v>
      </c>
      <c r="I335" s="111">
        <f t="shared" si="164"/>
        <v>0.61084287389020908</v>
      </c>
      <c r="J335" s="111">
        <f t="shared" si="164"/>
        <v>0.61964937554651867</v>
      </c>
      <c r="K335" s="111">
        <f t="shared" si="164"/>
        <v>0.62919599688025718</v>
      </c>
      <c r="L335" s="111">
        <f t="shared" si="164"/>
        <v>0.63952876868666741</v>
      </c>
      <c r="M335" s="111" t="str">
        <f t="shared" si="164"/>
        <v/>
      </c>
      <c r="N335" s="111" t="str">
        <f t="shared" si="164"/>
        <v/>
      </c>
      <c r="O335" s="111">
        <f t="shared" si="164"/>
        <v>0.70971034344354167</v>
      </c>
      <c r="P335" s="111">
        <f t="shared" si="164"/>
        <v>0.74598806360916492</v>
      </c>
      <c r="Q335" s="111">
        <f t="shared" si="164"/>
        <v>0.7777501000554129</v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>
        <f t="shared" si="166"/>
        <v>0.85715365736720361</v>
      </c>
      <c r="Y335" s="111">
        <f t="shared" si="166"/>
        <v>0.85856854327338428</v>
      </c>
      <c r="DA335" s="63" t="s">
        <v>3651</v>
      </c>
    </row>
    <row r="336" spans="1:105" ht="12" customHeight="1" x14ac:dyDescent="0.25">
      <c r="A336" s="97" t="s">
        <v>133</v>
      </c>
      <c r="B336" s="111"/>
      <c r="C336" s="111">
        <f t="shared" ref="C336:Q336" si="167">IF(C317=0,"",C317/C298)</f>
        <v>0.65043667704208941</v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>
        <f t="shared" si="167"/>
        <v>0.71847308053997228</v>
      </c>
      <c r="J336" s="111">
        <f t="shared" si="167"/>
        <v>0.72743355494465733</v>
      </c>
      <c r="K336" s="111">
        <f t="shared" si="167"/>
        <v>0.73379077060279829</v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>
        <f t="shared" si="169"/>
        <v>0.8924999997666373</v>
      </c>
      <c r="DA336" s="63" t="s">
        <v>3652</v>
      </c>
    </row>
    <row r="337" spans="1:105" ht="12" customHeight="1" x14ac:dyDescent="0.25">
      <c r="A337" s="100" t="s">
        <v>212</v>
      </c>
      <c r="B337" s="112"/>
      <c r="C337" s="112">
        <f t="shared" ref="C337:Q337" si="170">IF(C318=0,"",C318/C299)</f>
        <v>0.5651965355847749</v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>
        <f t="shared" si="170"/>
        <v>0.61084287389020897</v>
      </c>
      <c r="J337" s="112">
        <f t="shared" si="170"/>
        <v>0.61964937554651867</v>
      </c>
      <c r="K337" s="112">
        <f t="shared" si="170"/>
        <v>0.62919599688025718</v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>
        <f t="shared" si="172"/>
        <v>0.85856854327338428</v>
      </c>
      <c r="DA337" s="131" t="s">
        <v>3653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>
        <f t="shared" si="175"/>
        <v>1</v>
      </c>
      <c r="DA338" s="132" t="s">
        <v>3654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0.63777735990167705</v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>
        <f t="shared" si="176"/>
        <v>0.64652794401758096</v>
      </c>
      <c r="I339" s="112">
        <f t="shared" si="176"/>
        <v>0.64864762132245912</v>
      </c>
      <c r="J339" s="112">
        <f t="shared" si="176"/>
        <v>0.65103984982445628</v>
      </c>
      <c r="K339" s="112">
        <f t="shared" si="176"/>
        <v>0.65381059064317548</v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>
        <f t="shared" si="176"/>
        <v>0.68826702861600153</v>
      </c>
      <c r="P339" s="112">
        <f t="shared" si="176"/>
        <v>0.7080146072900888</v>
      </c>
      <c r="Q339" s="112">
        <f t="shared" si="176"/>
        <v>0.72706681922615413</v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:Y339" si="178">IF(W320=0,"",W320/W301)</f>
        <v/>
      </c>
      <c r="X339" s="112">
        <f t="shared" si="178"/>
        <v>0.81282671540505469</v>
      </c>
      <c r="Y339" s="112">
        <f t="shared" si="178"/>
        <v>0.82421723096742872</v>
      </c>
      <c r="DA339" s="131" t="s">
        <v>3655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0.71596221903551638</v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>
        <f t="shared" si="179"/>
        <v>0.74584458969628087</v>
      </c>
      <c r="I340" s="113">
        <f t="shared" si="179"/>
        <v>0.74998411403062482</v>
      </c>
      <c r="J340" s="113">
        <f t="shared" si="179"/>
        <v>0.75356304033271349</v>
      </c>
      <c r="K340" s="113">
        <f t="shared" si="179"/>
        <v>0.75433038927129503</v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>
        <f t="shared" si="179"/>
        <v>0.7816840392833404</v>
      </c>
      <c r="P340" s="113">
        <f t="shared" si="179"/>
        <v>0.79667740661470232</v>
      </c>
      <c r="Q340" s="113">
        <f t="shared" si="179"/>
        <v>0.80482229133688921</v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>
        <f t="shared" si="181"/>
        <v>0.8568797736078102</v>
      </c>
      <c r="Y340" s="113">
        <f t="shared" si="181"/>
        <v>0.86511638567286608</v>
      </c>
      <c r="DA340" s="132" t="s">
        <v>3656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0.63777735990167705</v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>
        <f t="shared" si="182"/>
        <v>0.64652794401758096</v>
      </c>
      <c r="I341" s="111">
        <f t="shared" si="182"/>
        <v>0.64864762132245912</v>
      </c>
      <c r="J341" s="111">
        <f t="shared" si="182"/>
        <v>0.65103984982445628</v>
      </c>
      <c r="K341" s="111">
        <f t="shared" si="182"/>
        <v>0.65381059064317559</v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>
        <f t="shared" si="182"/>
        <v>0.68826702861600153</v>
      </c>
      <c r="P341" s="111">
        <f t="shared" si="182"/>
        <v>0.7080146072900888</v>
      </c>
      <c r="Q341" s="111">
        <f t="shared" si="182"/>
        <v>0.72706681922615402</v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>
        <f t="shared" si="184"/>
        <v>0.81282671540505469</v>
      </c>
      <c r="Y341" s="111">
        <f t="shared" si="184"/>
        <v>0.82421723096742872</v>
      </c>
      <c r="DA341" s="63" t="s">
        <v>3657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>
        <f t="shared" si="187"/>
        <v>1</v>
      </c>
      <c r="Y342" s="111">
        <f t="shared" si="187"/>
        <v>1</v>
      </c>
      <c r="DA342" s="63" t="s">
        <v>3658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0.64620368022269503</v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>
        <f t="shared" si="188"/>
        <v>0.63289909237811293</v>
      </c>
      <c r="I343" s="124">
        <f t="shared" si="188"/>
        <v>0.63434764107956698</v>
      </c>
      <c r="J343" s="124">
        <f t="shared" si="188"/>
        <v>0.63440817923619719</v>
      </c>
      <c r="K343" s="124">
        <f t="shared" si="188"/>
        <v>0.63403487081286791</v>
      </c>
      <c r="L343" s="124">
        <f t="shared" si="188"/>
        <v>0.63673900586586274</v>
      </c>
      <c r="M343" s="124" t="str">
        <f t="shared" si="188"/>
        <v/>
      </c>
      <c r="N343" s="124" t="str">
        <f t="shared" si="188"/>
        <v/>
      </c>
      <c r="O343" s="124">
        <f t="shared" si="188"/>
        <v>0.6399035612264683</v>
      </c>
      <c r="P343" s="124">
        <f t="shared" si="188"/>
        <v>0.641221695970008</v>
      </c>
      <c r="Q343" s="124">
        <f t="shared" si="188"/>
        <v>0.64194847551488166</v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:Y343" si="190">IF(W324=0,"",W324/W305)</f>
        <v/>
      </c>
      <c r="X343" s="124">
        <f t="shared" si="190"/>
        <v>0.64384487338636553</v>
      </c>
      <c r="Y343" s="124">
        <f t="shared" si="190"/>
        <v>0.64489943975883357</v>
      </c>
      <c r="DA343" s="130" t="s">
        <v>3659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0.62999771439489061</v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>
        <f t="shared" si="191"/>
        <v>0.6304729532612986</v>
      </c>
      <c r="I344" s="111">
        <f t="shared" si="191"/>
        <v>0.63056802231029974</v>
      </c>
      <c r="J344" s="111">
        <f t="shared" si="191"/>
        <v>0.63066310685586235</v>
      </c>
      <c r="K344" s="111">
        <f t="shared" si="191"/>
        <v>0.63075821266255316</v>
      </c>
      <c r="L344" s="111">
        <f t="shared" si="191"/>
        <v>0.63085334127263026</v>
      </c>
      <c r="M344" s="111" t="str">
        <f t="shared" si="191"/>
        <v/>
      </c>
      <c r="N344" s="111" t="str">
        <f t="shared" si="191"/>
        <v/>
      </c>
      <c r="O344" s="111">
        <f t="shared" si="191"/>
        <v>0.63099010235177444</v>
      </c>
      <c r="P344" s="111">
        <f t="shared" si="191"/>
        <v>0.6310574468343555</v>
      </c>
      <c r="Q344" s="111">
        <f t="shared" si="191"/>
        <v>0.63133155461043433</v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>
        <f t="shared" si="193"/>
        <v>0.63666637078176036</v>
      </c>
      <c r="Y344" s="111">
        <f t="shared" si="193"/>
        <v>0.63670647465422969</v>
      </c>
      <c r="DA344" s="63" t="s">
        <v>3660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0.78077884139307907</v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>
        <f t="shared" si="194"/>
        <v>0.78722047189316624</v>
      </c>
      <c r="I345" s="45">
        <f t="shared" si="194"/>
        <v>0.7886503228724413</v>
      </c>
      <c r="J345" s="45">
        <f t="shared" si="194"/>
        <v>0.79018325609821816</v>
      </c>
      <c r="K345" s="45">
        <f t="shared" si="194"/>
        <v>0.79185761714322689</v>
      </c>
      <c r="L345" s="45">
        <f t="shared" si="194"/>
        <v>0.79368366502026122</v>
      </c>
      <c r="M345" s="45" t="str">
        <f t="shared" si="194"/>
        <v/>
      </c>
      <c r="N345" s="45" t="str">
        <f t="shared" si="194"/>
        <v/>
      </c>
      <c r="O345" s="45">
        <f t="shared" si="194"/>
        <v>0.8048387233157297</v>
      </c>
      <c r="P345" s="45">
        <f t="shared" si="194"/>
        <v>0.81140913441847884</v>
      </c>
      <c r="Q345" s="45">
        <f t="shared" si="194"/>
        <v>0.81991131047103061</v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:Y345" si="196">IF(W326=0,"",W326/W307)</f>
        <v/>
      </c>
      <c r="X345" s="45">
        <f t="shared" si="196"/>
        <v>0.90487256903452051</v>
      </c>
      <c r="Y345" s="45">
        <f t="shared" si="196"/>
        <v>0.91085230289293861</v>
      </c>
      <c r="DA345" s="60" t="s">
        <v>3661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1.8667791685909905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0.39648174993275348</v>
      </c>
      <c r="I347" s="117">
        <f t="shared" si="197"/>
        <v>8.108752281951805</v>
      </c>
      <c r="J347" s="117">
        <f t="shared" si="197"/>
        <v>16.32635574205058</v>
      </c>
      <c r="K347" s="117">
        <f t="shared" si="197"/>
        <v>12.4488081152648</v>
      </c>
      <c r="L347" s="117">
        <f t="shared" si="197"/>
        <v>0.94440521661436116</v>
      </c>
      <c r="M347" s="117">
        <f t="shared" si="197"/>
        <v>0</v>
      </c>
      <c r="N347" s="117">
        <f t="shared" si="197"/>
        <v>0</v>
      </c>
      <c r="O347" s="117">
        <f t="shared" si="197"/>
        <v>8.358465695936608E-2</v>
      </c>
      <c r="P347" s="117">
        <f t="shared" si="197"/>
        <v>0.75146828878597105</v>
      </c>
      <c r="Q347" s="117">
        <f t="shared" si="197"/>
        <v>0.2374988847305804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0.7587287347472994</v>
      </c>
      <c r="Y347" s="117">
        <f t="shared" si="199"/>
        <v>2.0583446632289775</v>
      </c>
      <c r="DA347" s="129" t="s">
        <v>3812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1.7549018330830868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0.38342430243445685</v>
      </c>
      <c r="I348" s="122">
        <f t="shared" si="200"/>
        <v>7.54003615816353</v>
      </c>
      <c r="J348" s="122">
        <f t="shared" si="200"/>
        <v>15.225900996434961</v>
      </c>
      <c r="K348" s="122">
        <f t="shared" si="200"/>
        <v>11.578279264006907</v>
      </c>
      <c r="L348" s="122">
        <f t="shared" si="200"/>
        <v>0.88734238663003595</v>
      </c>
      <c r="M348" s="122">
        <f t="shared" si="200"/>
        <v>0</v>
      </c>
      <c r="N348" s="122">
        <f t="shared" si="200"/>
        <v>0</v>
      </c>
      <c r="O348" s="122">
        <f t="shared" si="200"/>
        <v>7.9029938132168298E-2</v>
      </c>
      <c r="P348" s="122">
        <f t="shared" si="200"/>
        <v>0.69748098464870789</v>
      </c>
      <c r="Q348" s="122">
        <f t="shared" si="200"/>
        <v>0.22661850077009985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0.62751259372136692</v>
      </c>
      <c r="Y348" s="122">
        <f t="shared" si="202"/>
        <v>1.6694962939267604</v>
      </c>
      <c r="DA348" s="130" t="s">
        <v>3813</v>
      </c>
    </row>
    <row r="349" spans="1:105" ht="12" customHeight="1" x14ac:dyDescent="0.25">
      <c r="A349" s="97" t="s">
        <v>212</v>
      </c>
      <c r="B349" s="98"/>
      <c r="C349" s="98">
        <v>1.7549018330830868</v>
      </c>
      <c r="D349" s="98">
        <v>0</v>
      </c>
      <c r="E349" s="98">
        <v>0</v>
      </c>
      <c r="F349" s="98">
        <v>0</v>
      </c>
      <c r="G349" s="98">
        <v>0</v>
      </c>
      <c r="H349" s="98">
        <v>0.38342430243445685</v>
      </c>
      <c r="I349" s="98">
        <v>7.54003615816353</v>
      </c>
      <c r="J349" s="98">
        <v>15.225900996434961</v>
      </c>
      <c r="K349" s="98">
        <v>11.578279264006907</v>
      </c>
      <c r="L349" s="98">
        <v>0.88734238663003595</v>
      </c>
      <c r="M349" s="98">
        <v>0</v>
      </c>
      <c r="N349" s="98">
        <v>0</v>
      </c>
      <c r="O349" s="98">
        <v>7.9029938132168298E-2</v>
      </c>
      <c r="P349" s="98">
        <v>0.69748098464870789</v>
      </c>
      <c r="Q349" s="98">
        <v>0.22661850077009985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0.62751259372136692</v>
      </c>
      <c r="Y349" s="98">
        <v>1.6694962939267604</v>
      </c>
      <c r="DA349" s="63" t="s">
        <v>3814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3815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3816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3817</v>
      </c>
    </row>
    <row r="353" spans="1:105" ht="12" customHeight="1" x14ac:dyDescent="0.25">
      <c r="A353" s="121" t="s">
        <v>55</v>
      </c>
      <c r="B353" s="122"/>
      <c r="C353" s="122">
        <v>9.7625296215411231E-2</v>
      </c>
      <c r="D353" s="122">
        <v>0</v>
      </c>
      <c r="E353" s="122">
        <v>0</v>
      </c>
      <c r="F353" s="122">
        <v>0</v>
      </c>
      <c r="G353" s="122">
        <v>0</v>
      </c>
      <c r="H353" s="122">
        <v>8.7029036623937819E-3</v>
      </c>
      <c r="I353" s="122">
        <v>0.48087208146998522</v>
      </c>
      <c r="J353" s="122">
        <v>0.92930766087344607</v>
      </c>
      <c r="K353" s="122">
        <v>0.72779877823970496</v>
      </c>
      <c r="L353" s="122">
        <v>4.724869267839029E-2</v>
      </c>
      <c r="M353" s="122">
        <v>0</v>
      </c>
      <c r="N353" s="122">
        <v>0</v>
      </c>
      <c r="O353" s="122">
        <v>3.2807506629141839E-3</v>
      </c>
      <c r="P353" s="122">
        <v>4.0665261175432829E-2</v>
      </c>
      <c r="Q353" s="122">
        <v>5.7984398417016405E-3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9.9626806690507649E-2</v>
      </c>
      <c r="Y353" s="122">
        <v>0.2970407427539315</v>
      </c>
      <c r="DA353" s="130" t="s">
        <v>3818</v>
      </c>
    </row>
    <row r="354" spans="1:105" ht="12" customHeight="1" x14ac:dyDescent="0.25">
      <c r="A354" s="97" t="s">
        <v>134</v>
      </c>
      <c r="B354" s="98"/>
      <c r="C354" s="98">
        <v>9.7223394011987541E-2</v>
      </c>
      <c r="D354" s="98">
        <v>0</v>
      </c>
      <c r="E354" s="98">
        <v>0</v>
      </c>
      <c r="F354" s="98">
        <v>0</v>
      </c>
      <c r="G354" s="98">
        <v>0</v>
      </c>
      <c r="H354" s="98">
        <v>8.7029036623937819E-3</v>
      </c>
      <c r="I354" s="98">
        <v>0.4805539142756669</v>
      </c>
      <c r="J354" s="98">
        <v>0.92742994970074188</v>
      </c>
      <c r="K354" s="98">
        <v>0.72691862523777229</v>
      </c>
      <c r="L354" s="98">
        <v>4.724869267839029E-2</v>
      </c>
      <c r="M354" s="98">
        <v>0</v>
      </c>
      <c r="N354" s="98">
        <v>0</v>
      </c>
      <c r="O354" s="98">
        <v>3.2807506629141839E-3</v>
      </c>
      <c r="P354" s="98">
        <v>4.0665261175432829E-2</v>
      </c>
      <c r="Q354" s="98">
        <v>5.7984398417016405E-3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9.9626806690507649E-2</v>
      </c>
      <c r="Y354" s="98">
        <v>0.2967109455159454</v>
      </c>
      <c r="DA354" s="63" t="s">
        <v>3819</v>
      </c>
    </row>
    <row r="355" spans="1:105" ht="12" customHeight="1" x14ac:dyDescent="0.25">
      <c r="A355" s="97" t="s">
        <v>133</v>
      </c>
      <c r="B355" s="98"/>
      <c r="C355" s="98">
        <v>4.0190220342368647E-4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3.181671943183289E-4</v>
      </c>
      <c r="J355" s="98">
        <v>1.8777111727041633E-3</v>
      </c>
      <c r="K355" s="98">
        <v>8.8015300193264258E-4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3.2979723798610413E-4</v>
      </c>
      <c r="DA355" s="63" t="s">
        <v>3820</v>
      </c>
    </row>
    <row r="356" spans="1:105" ht="12" customHeight="1" x14ac:dyDescent="0.25">
      <c r="A356" s="100" t="s">
        <v>212</v>
      </c>
      <c r="B356" s="101"/>
      <c r="C356" s="101">
        <v>4.0190220342368647E-4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3.181671943183289E-4</v>
      </c>
      <c r="J356" s="101">
        <v>1.8777111727041633E-3</v>
      </c>
      <c r="K356" s="101">
        <v>8.8015300193264258E-4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3.2979723798610413E-4</v>
      </c>
      <c r="DA356" s="131" t="s">
        <v>3821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3822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3823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3824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3825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3826</v>
      </c>
    </row>
    <row r="362" spans="1:105" ht="12" customHeight="1" x14ac:dyDescent="0.25">
      <c r="A362" s="121" t="s">
        <v>54</v>
      </c>
      <c r="B362" s="122"/>
      <c r="C362" s="122">
        <v>1.4252039292492422E-2</v>
      </c>
      <c r="D362" s="122">
        <v>0</v>
      </c>
      <c r="E362" s="122">
        <v>0</v>
      </c>
      <c r="F362" s="122">
        <v>0</v>
      </c>
      <c r="G362" s="122">
        <v>0</v>
      </c>
      <c r="H362" s="122">
        <v>4.3545438359028485E-3</v>
      </c>
      <c r="I362" s="122">
        <v>8.7844042318290225E-2</v>
      </c>
      <c r="J362" s="122">
        <v>0.171147084742172</v>
      </c>
      <c r="K362" s="122">
        <v>0.14273007301818755</v>
      </c>
      <c r="L362" s="122">
        <v>9.8141373059349585E-3</v>
      </c>
      <c r="M362" s="122">
        <v>0</v>
      </c>
      <c r="N362" s="122">
        <v>0</v>
      </c>
      <c r="O362" s="122">
        <v>1.2739681642836061E-3</v>
      </c>
      <c r="P362" s="122">
        <v>1.3322042961830389E-2</v>
      </c>
      <c r="Q362" s="122">
        <v>5.0819441187789057E-3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3.1589334335424865E-2</v>
      </c>
      <c r="Y362" s="122">
        <v>9.1807626548285823E-2</v>
      </c>
      <c r="DA362" s="130" t="s">
        <v>3827</v>
      </c>
    </row>
    <row r="363" spans="1:105" ht="12" customHeight="1" x14ac:dyDescent="0.25">
      <c r="A363" s="97" t="s">
        <v>175</v>
      </c>
      <c r="B363" s="98"/>
      <c r="C363" s="98">
        <v>1.4252039292492422E-2</v>
      </c>
      <c r="D363" s="98">
        <v>0</v>
      </c>
      <c r="E363" s="98">
        <v>0</v>
      </c>
      <c r="F363" s="98">
        <v>0</v>
      </c>
      <c r="G363" s="98">
        <v>0</v>
      </c>
      <c r="H363" s="98">
        <v>4.3545438359028485E-3</v>
      </c>
      <c r="I363" s="98">
        <v>8.7844042318290225E-2</v>
      </c>
      <c r="J363" s="98">
        <v>0.171147084742172</v>
      </c>
      <c r="K363" s="98">
        <v>0.14273007301818755</v>
      </c>
      <c r="L363" s="98">
        <v>9.8141373059349585E-3</v>
      </c>
      <c r="M363" s="98">
        <v>0</v>
      </c>
      <c r="N363" s="98">
        <v>0</v>
      </c>
      <c r="O363" s="98">
        <v>1.2739681642836061E-3</v>
      </c>
      <c r="P363" s="98">
        <v>1.3322042961830389E-2</v>
      </c>
      <c r="Q363" s="98">
        <v>5.0819441187789057E-3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3.1589334335424865E-2</v>
      </c>
      <c r="Y363" s="98">
        <v>9.1807626548285823E-2</v>
      </c>
      <c r="DA363" s="63" t="s">
        <v>3828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3829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25123.842505544984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18058.120345468011</v>
      </c>
      <c r="I366" s="117">
        <f t="shared" si="204"/>
        <v>14786.247073435048</v>
      </c>
      <c r="J366" s="117">
        <f t="shared" si="204"/>
        <v>23041.372740353741</v>
      </c>
      <c r="K366" s="117">
        <f t="shared" si="204"/>
        <v>25323.48849326514</v>
      </c>
      <c r="L366" s="117">
        <f t="shared" si="204"/>
        <v>26975.702141909744</v>
      </c>
      <c r="M366" s="117">
        <f t="shared" si="204"/>
        <v>0</v>
      </c>
      <c r="N366" s="117">
        <f t="shared" si="204"/>
        <v>0</v>
      </c>
      <c r="O366" s="117">
        <f t="shared" si="204"/>
        <v>18017.237614514223</v>
      </c>
      <c r="P366" s="117">
        <f t="shared" si="204"/>
        <v>16243.12462444948</v>
      </c>
      <c r="Q366" s="117">
        <f t="shared" si="204"/>
        <v>15458.834168756664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:Y366" si="206">W367+W370+W372+W381</f>
        <v>0</v>
      </c>
      <c r="X366" s="117">
        <f t="shared" si="206"/>
        <v>8422.7664301679051</v>
      </c>
      <c r="Y366" s="117">
        <f t="shared" si="206"/>
        <v>8002.5841779194025</v>
      </c>
      <c r="DA366" s="129" t="s">
        <v>3980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23461.161037661466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16698.904504817372</v>
      </c>
      <c r="I367" s="122">
        <f t="shared" si="207"/>
        <v>13711.857951816166</v>
      </c>
      <c r="J367" s="122">
        <f t="shared" si="207"/>
        <v>21465.548890685975</v>
      </c>
      <c r="K367" s="122">
        <f t="shared" si="207"/>
        <v>23527.90962058014</v>
      </c>
      <c r="L367" s="122">
        <f t="shared" si="207"/>
        <v>25351.267912790783</v>
      </c>
      <c r="M367" s="122">
        <f t="shared" si="207"/>
        <v>0</v>
      </c>
      <c r="N367" s="122">
        <f t="shared" si="207"/>
        <v>0</v>
      </c>
      <c r="O367" s="122">
        <f t="shared" si="207"/>
        <v>16558.325553164363</v>
      </c>
      <c r="P367" s="122">
        <f t="shared" si="207"/>
        <v>14767.484779272678</v>
      </c>
      <c r="Q367" s="122">
        <f t="shared" si="207"/>
        <v>13877.629512832698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:Y367" si="209">SUM(W368:W369)</f>
        <v>0</v>
      </c>
      <c r="X367" s="122">
        <f t="shared" si="209"/>
        <v>6943.1290312828833</v>
      </c>
      <c r="Y367" s="122">
        <f t="shared" si="209"/>
        <v>6454.7586714923746</v>
      </c>
      <c r="DA367" s="130" t="s">
        <v>3981</v>
      </c>
    </row>
    <row r="368" spans="1:105" ht="12" customHeight="1" x14ac:dyDescent="0.25">
      <c r="A368" s="97" t="s">
        <v>212</v>
      </c>
      <c r="B368" s="98"/>
      <c r="C368" s="98">
        <v>23175.482726401064</v>
      </c>
      <c r="D368" s="98">
        <v>0</v>
      </c>
      <c r="E368" s="98">
        <v>0</v>
      </c>
      <c r="F368" s="98">
        <v>0</v>
      </c>
      <c r="G368" s="98">
        <v>0</v>
      </c>
      <c r="H368" s="98">
        <v>16510.524315629904</v>
      </c>
      <c r="I368" s="98">
        <v>13559.105423566736</v>
      </c>
      <c r="J368" s="98">
        <v>21227.598873728162</v>
      </c>
      <c r="K368" s="98">
        <v>23269.19900118381</v>
      </c>
      <c r="L368" s="98">
        <v>25070.647638590039</v>
      </c>
      <c r="M368" s="98">
        <v>0</v>
      </c>
      <c r="N368" s="98">
        <v>0</v>
      </c>
      <c r="O368" s="98">
        <v>16362.597390842237</v>
      </c>
      <c r="P368" s="98">
        <v>14586.027613961453</v>
      </c>
      <c r="Q368" s="98">
        <v>13701.137440618793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X368" s="98">
        <v>6849.1349616764592</v>
      </c>
      <c r="Y368" s="98">
        <v>6367.043425807924</v>
      </c>
      <c r="DA368" s="63" t="s">
        <v>3982</v>
      </c>
    </row>
    <row r="369" spans="1:105" ht="12" customHeight="1" x14ac:dyDescent="0.25">
      <c r="A369" s="97" t="s">
        <v>53</v>
      </c>
      <c r="B369" s="98"/>
      <c r="C369" s="98">
        <v>285.67831126040272</v>
      </c>
      <c r="D369" s="98">
        <v>0</v>
      </c>
      <c r="E369" s="98">
        <v>0</v>
      </c>
      <c r="F369" s="98">
        <v>0</v>
      </c>
      <c r="G369" s="98">
        <v>0</v>
      </c>
      <c r="H369" s="98">
        <v>188.38018918746977</v>
      </c>
      <c r="I369" s="98">
        <v>152.75252824942899</v>
      </c>
      <c r="J369" s="98">
        <v>237.95001695781218</v>
      </c>
      <c r="K369" s="98">
        <v>258.71061939632938</v>
      </c>
      <c r="L369" s="98">
        <v>280.6202742007431</v>
      </c>
      <c r="M369" s="98">
        <v>0</v>
      </c>
      <c r="N369" s="98">
        <v>0</v>
      </c>
      <c r="O369" s="98">
        <v>195.72816232212713</v>
      </c>
      <c r="P369" s="98">
        <v>181.45716531122508</v>
      </c>
      <c r="Q369" s="98">
        <v>176.49207221390509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X369" s="98">
        <v>93.994069606423707</v>
      </c>
      <c r="Y369" s="98">
        <v>87.715245684450252</v>
      </c>
      <c r="DA369" s="63" t="s">
        <v>3983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0.32507034472677271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0.91514002659088234</v>
      </c>
      <c r="I370" s="122">
        <f t="shared" si="210"/>
        <v>0.97778773691929866</v>
      </c>
      <c r="J370" s="122">
        <f t="shared" si="210"/>
        <v>0.25519238854061721</v>
      </c>
      <c r="K370" s="122">
        <f t="shared" si="210"/>
        <v>0.69812929569867033</v>
      </c>
      <c r="L370" s="122">
        <f t="shared" si="210"/>
        <v>1.803263060526632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1.7279181138281587</v>
      </c>
      <c r="Q370" s="122">
        <f t="shared" si="210"/>
        <v>0.83883797019627138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X370" s="122">
        <f t="shared" si="210"/>
        <v>0.53191093137310863</v>
      </c>
      <c r="Y370" s="122">
        <f t="shared" si="210"/>
        <v>0.23621170671167011</v>
      </c>
      <c r="DA370" s="130" t="s">
        <v>3984</v>
      </c>
    </row>
    <row r="371" spans="1:105" ht="12" customHeight="1" x14ac:dyDescent="0.25">
      <c r="A371" s="97" t="s">
        <v>53</v>
      </c>
      <c r="B371" s="98"/>
      <c r="C371" s="98">
        <f>RES_hhdet_in_fech!C67</f>
        <v>0.32507034472677271</v>
      </c>
      <c r="D371" s="98">
        <f>RES_hhdet_in_fech!D67</f>
        <v>0</v>
      </c>
      <c r="E371" s="98">
        <f>RES_hhdet_in_fech!E67</f>
        <v>0</v>
      </c>
      <c r="F371" s="98">
        <f>RES_hhdet_in_fech!F67</f>
        <v>0</v>
      </c>
      <c r="G371" s="98">
        <f>RES_hhdet_in_fech!G67</f>
        <v>0</v>
      </c>
      <c r="H371" s="98">
        <f>RES_hhdet_in_fech!H67</f>
        <v>0.91514002659088234</v>
      </c>
      <c r="I371" s="98">
        <f>RES_hhdet_in_fech!I67</f>
        <v>0.97778773691929866</v>
      </c>
      <c r="J371" s="98">
        <f>RES_hhdet_in_fech!J67</f>
        <v>0.25519238854061721</v>
      </c>
      <c r="K371" s="98">
        <f>RES_hhdet_in_fech!K67</f>
        <v>0.69812929569867033</v>
      </c>
      <c r="L371" s="98">
        <f>RES_hhdet_in_fech!L67</f>
        <v>1.803263060526632</v>
      </c>
      <c r="M371" s="98">
        <f>RES_hhdet_in_fech!M67</f>
        <v>0</v>
      </c>
      <c r="N371" s="98">
        <f>RES_hhdet_in_fech!N67</f>
        <v>0</v>
      </c>
      <c r="O371" s="98">
        <f>RES_hhdet_in_fech!O67</f>
        <v>0</v>
      </c>
      <c r="P371" s="98">
        <f>RES_hhdet_in_fech!P67</f>
        <v>1.7279181138281587</v>
      </c>
      <c r="Q371" s="98">
        <f>RES_hhdet_in_fech!Q67</f>
        <v>0.83883797019627138</v>
      </c>
      <c r="R371" s="98">
        <f>RES_hhdet_in_fech!R67</f>
        <v>0</v>
      </c>
      <c r="S371" s="98">
        <f>RES_hhdet_in_fech!S67</f>
        <v>0</v>
      </c>
      <c r="T371" s="98">
        <f>RES_hhdet_in_fech!T67</f>
        <v>0</v>
      </c>
      <c r="U371" s="98">
        <f>RES_hhdet_in_fech!U67</f>
        <v>0</v>
      </c>
      <c r="V371" s="98">
        <f>RES_hhdet_in_fech!V67</f>
        <v>0</v>
      </c>
      <c r="W371" s="98">
        <f>RES_hhdet_in_fech!W67</f>
        <v>0</v>
      </c>
      <c r="X371" s="98">
        <f>RES_hhdet_in_fech!X67</f>
        <v>0.53191093137310863</v>
      </c>
      <c r="Y371" s="98">
        <f>RES_hhdet_in_fech!Y67</f>
        <v>0.23621170671167011</v>
      </c>
      <c r="DA371" s="63" t="s">
        <v>3985</v>
      </c>
    </row>
    <row r="372" spans="1:105" ht="12" customHeight="1" x14ac:dyDescent="0.25">
      <c r="A372" s="121" t="s">
        <v>55</v>
      </c>
      <c r="B372" s="122"/>
      <c r="C372" s="122">
        <v>1451.4765646379365</v>
      </c>
      <c r="D372" s="122">
        <v>0</v>
      </c>
      <c r="E372" s="122">
        <v>0</v>
      </c>
      <c r="F372" s="122">
        <v>0</v>
      </c>
      <c r="G372" s="122">
        <v>0</v>
      </c>
      <c r="H372" s="122">
        <v>1167.8430278046301</v>
      </c>
      <c r="I372" s="122">
        <v>911.57363498825794</v>
      </c>
      <c r="J372" s="122">
        <v>1331.22281710624</v>
      </c>
      <c r="K372" s="122">
        <v>1502.0765852182722</v>
      </c>
      <c r="L372" s="122">
        <v>1334.9473026107503</v>
      </c>
      <c r="M372" s="122">
        <v>0</v>
      </c>
      <c r="N372" s="122">
        <v>0</v>
      </c>
      <c r="O372" s="122">
        <v>1180.8913332557404</v>
      </c>
      <c r="P372" s="122">
        <v>1178.6766847200277</v>
      </c>
      <c r="Q372" s="122">
        <v>1254.7864320082663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X372" s="122">
        <v>1124.8341863640776</v>
      </c>
      <c r="Y372" s="122">
        <v>1186.6716754515519</v>
      </c>
      <c r="DA372" s="130" t="s">
        <v>3986</v>
      </c>
    </row>
    <row r="373" spans="1:105" ht="12" customHeight="1" x14ac:dyDescent="0.25">
      <c r="A373" s="97" t="s">
        <v>134</v>
      </c>
      <c r="B373" s="98"/>
      <c r="C373" s="98">
        <v>1500.4693709754486</v>
      </c>
      <c r="D373" s="98">
        <v>0</v>
      </c>
      <c r="E373" s="98">
        <v>0</v>
      </c>
      <c r="F373" s="98">
        <v>0</v>
      </c>
      <c r="G373" s="98">
        <v>0</v>
      </c>
      <c r="H373" s="98">
        <v>1073.1570271319927</v>
      </c>
      <c r="I373" s="98">
        <v>901.68980941505004</v>
      </c>
      <c r="J373" s="98">
        <v>1339.4431760484501</v>
      </c>
      <c r="K373" s="98">
        <v>1513.8706986591021</v>
      </c>
      <c r="L373" s="98">
        <v>1334.9473026107503</v>
      </c>
      <c r="M373" s="98">
        <v>0</v>
      </c>
      <c r="N373" s="98">
        <v>0</v>
      </c>
      <c r="O373" s="98">
        <v>1147.7093241743669</v>
      </c>
      <c r="P373" s="98">
        <v>1172.4095437223557</v>
      </c>
      <c r="Q373" s="98">
        <v>1241.3559571533676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1122.2529759469423</v>
      </c>
      <c r="Y373" s="98">
        <v>1184.9744567488533</v>
      </c>
      <c r="DA373" s="63" t="s">
        <v>3987</v>
      </c>
    </row>
    <row r="374" spans="1:105" ht="12" customHeight="1" x14ac:dyDescent="0.25">
      <c r="A374" s="97" t="s">
        <v>133</v>
      </c>
      <c r="B374" s="98"/>
      <c r="C374" s="98">
        <v>1303.8588680454943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766.63953891481617</v>
      </c>
      <c r="J374" s="98">
        <v>1142.0968849122653</v>
      </c>
      <c r="K374" s="98">
        <v>1299.0043369556238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1138.4798656691598</v>
      </c>
      <c r="DA374" s="63" t="s">
        <v>3988</v>
      </c>
    </row>
    <row r="375" spans="1:105" ht="12" customHeight="1" x14ac:dyDescent="0.25">
      <c r="A375" s="100" t="s">
        <v>212</v>
      </c>
      <c r="B375" s="101"/>
      <c r="C375" s="101">
        <v>1048.2465662850946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554.60803168243467</v>
      </c>
      <c r="J375" s="101">
        <v>818.4482101918835</v>
      </c>
      <c r="K375" s="101">
        <v>932.58686695706717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865.34204382610869</v>
      </c>
      <c r="DA375" s="131" t="s">
        <v>3989</v>
      </c>
    </row>
    <row r="376" spans="1:105" ht="12" customHeight="1" x14ac:dyDescent="0.25">
      <c r="A376" s="103" t="s">
        <v>52</v>
      </c>
      <c r="B376" s="104"/>
      <c r="C376" s="104">
        <v>255.6123017603999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212.0315072323815</v>
      </c>
      <c r="J376" s="104">
        <v>323.64867472038185</v>
      </c>
      <c r="K376" s="104">
        <v>366.41746999855667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273.13782184305131</v>
      </c>
      <c r="DA376" s="132" t="s">
        <v>3990</v>
      </c>
    </row>
    <row r="377" spans="1:105" ht="12" customHeight="1" x14ac:dyDescent="0.25">
      <c r="A377" s="106" t="s">
        <v>122</v>
      </c>
      <c r="B377" s="101"/>
      <c r="C377" s="101">
        <v>1167.3503743589513</v>
      </c>
      <c r="D377" s="101">
        <v>0</v>
      </c>
      <c r="E377" s="101">
        <v>0</v>
      </c>
      <c r="F377" s="101">
        <v>0</v>
      </c>
      <c r="G377" s="101">
        <v>0</v>
      </c>
      <c r="H377" s="101">
        <v>1234.6902734616669</v>
      </c>
      <c r="I377" s="101">
        <v>1219.7812820680367</v>
      </c>
      <c r="J377" s="101">
        <v>1128.1905627956658</v>
      </c>
      <c r="K377" s="101">
        <v>1182.7735242284753</v>
      </c>
      <c r="L377" s="101">
        <v>0</v>
      </c>
      <c r="M377" s="101">
        <v>0</v>
      </c>
      <c r="N377" s="101">
        <v>0</v>
      </c>
      <c r="O377" s="101">
        <v>1251.4767503274804</v>
      </c>
      <c r="P377" s="101">
        <v>1217.8187351088748</v>
      </c>
      <c r="Q377" s="101">
        <v>1282.3701730148616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1213.667761474095</v>
      </c>
      <c r="Y377" s="101">
        <v>1231.2588706732463</v>
      </c>
      <c r="DA377" s="131" t="s">
        <v>3991</v>
      </c>
    </row>
    <row r="378" spans="1:105" ht="12" customHeight="1" x14ac:dyDescent="0.25">
      <c r="A378" s="107" t="s">
        <v>121</v>
      </c>
      <c r="B378" s="104"/>
      <c r="C378" s="104">
        <v>1039.8718376489528</v>
      </c>
      <c r="D378" s="104">
        <v>0</v>
      </c>
      <c r="E378" s="104">
        <v>0</v>
      </c>
      <c r="F378" s="104">
        <v>0</v>
      </c>
      <c r="G378" s="104">
        <v>0</v>
      </c>
      <c r="H378" s="104">
        <v>1070.2790091765419</v>
      </c>
      <c r="I378" s="104">
        <v>1055.3209253099296</v>
      </c>
      <c r="J378" s="104">
        <v>975.0962845929738</v>
      </c>
      <c r="K378" s="104">
        <v>1025.3108599361931</v>
      </c>
      <c r="L378" s="104">
        <v>0</v>
      </c>
      <c r="M378" s="104">
        <v>0</v>
      </c>
      <c r="N378" s="104">
        <v>0</v>
      </c>
      <c r="O378" s="104">
        <v>1101.666724302492</v>
      </c>
      <c r="P378" s="104">
        <v>1082.2765132004422</v>
      </c>
      <c r="Q378" s="104">
        <v>1158.9337126622363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1151.4191857585913</v>
      </c>
      <c r="Y378" s="104">
        <v>1173.1417509415217</v>
      </c>
      <c r="DA378" s="132" t="s">
        <v>3992</v>
      </c>
    </row>
    <row r="379" spans="1:105" ht="12" customHeight="1" x14ac:dyDescent="0.25">
      <c r="A379" s="108" t="s">
        <v>53</v>
      </c>
      <c r="B379" s="98"/>
      <c r="C379" s="98">
        <v>815.41807870732225</v>
      </c>
      <c r="D379" s="98">
        <v>0</v>
      </c>
      <c r="E379" s="98">
        <v>0</v>
      </c>
      <c r="F379" s="98">
        <v>0</v>
      </c>
      <c r="G379" s="98">
        <v>0</v>
      </c>
      <c r="H379" s="98">
        <v>769.55786493699952</v>
      </c>
      <c r="I379" s="98">
        <v>750.94694709761052</v>
      </c>
      <c r="J379" s="98">
        <v>688.61663326622602</v>
      </c>
      <c r="K379" s="98">
        <v>727.60088272028099</v>
      </c>
      <c r="L379" s="98">
        <v>0</v>
      </c>
      <c r="M379" s="98">
        <v>0</v>
      </c>
      <c r="N379" s="98">
        <v>0</v>
      </c>
      <c r="O379" s="98">
        <v>771.53028836788451</v>
      </c>
      <c r="P379" s="98">
        <v>753.63793161575404</v>
      </c>
      <c r="Q379" s="98">
        <v>828.76704799507763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880.42144953912282</v>
      </c>
      <c r="Y379" s="98">
        <v>900.18834244063191</v>
      </c>
      <c r="DA379" s="63" t="s">
        <v>3993</v>
      </c>
    </row>
    <row r="380" spans="1:105" ht="12" customHeight="1" x14ac:dyDescent="0.25">
      <c r="A380" s="108" t="s">
        <v>52</v>
      </c>
      <c r="B380" s="98"/>
      <c r="C380" s="98">
        <v>224.45375894163067</v>
      </c>
      <c r="D380" s="98">
        <v>0</v>
      </c>
      <c r="E380" s="98">
        <v>0</v>
      </c>
      <c r="F380" s="98">
        <v>0</v>
      </c>
      <c r="G380" s="98">
        <v>0</v>
      </c>
      <c r="H380" s="98">
        <v>300.72114423954253</v>
      </c>
      <c r="I380" s="98">
        <v>304.373978212319</v>
      </c>
      <c r="J380" s="98">
        <v>286.47965132674784</v>
      </c>
      <c r="K380" s="98">
        <v>297.70997721591186</v>
      </c>
      <c r="L380" s="98">
        <v>0</v>
      </c>
      <c r="M380" s="98">
        <v>0</v>
      </c>
      <c r="N380" s="98">
        <v>0</v>
      </c>
      <c r="O380" s="98">
        <v>330.1364359346075</v>
      </c>
      <c r="P380" s="98">
        <v>328.63858158468793</v>
      </c>
      <c r="Q380" s="98">
        <v>330.16666466715867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270.99773621946844</v>
      </c>
      <c r="Y380" s="98">
        <v>272.95340850088957</v>
      </c>
      <c r="DA380" s="63" t="s">
        <v>3994</v>
      </c>
    </row>
    <row r="381" spans="1:105" ht="12" customHeight="1" x14ac:dyDescent="0.25">
      <c r="A381" s="121" t="s">
        <v>54</v>
      </c>
      <c r="B381" s="122"/>
      <c r="C381" s="122">
        <v>210.8798329008583</v>
      </c>
      <c r="D381" s="122">
        <v>0</v>
      </c>
      <c r="E381" s="122">
        <v>0</v>
      </c>
      <c r="F381" s="122">
        <v>0</v>
      </c>
      <c r="G381" s="122">
        <v>0</v>
      </c>
      <c r="H381" s="122">
        <v>190.45767281941784</v>
      </c>
      <c r="I381" s="122">
        <v>161.83769889370566</v>
      </c>
      <c r="J381" s="122">
        <v>244.34584017298468</v>
      </c>
      <c r="K381" s="122">
        <v>292.80415817102914</v>
      </c>
      <c r="L381" s="122">
        <v>287.68366344768265</v>
      </c>
      <c r="M381" s="122">
        <v>0</v>
      </c>
      <c r="N381" s="122">
        <v>0</v>
      </c>
      <c r="O381" s="122">
        <v>278.02072809412061</v>
      </c>
      <c r="P381" s="122">
        <v>295.23524234294803</v>
      </c>
      <c r="Q381" s="122">
        <v>325.57938594550433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X381" s="122">
        <v>354.27130158957158</v>
      </c>
      <c r="Y381" s="122">
        <v>360.91761926876484</v>
      </c>
      <c r="DA381" s="130" t="s">
        <v>3995</v>
      </c>
    </row>
    <row r="382" spans="1:105" ht="12" customHeight="1" x14ac:dyDescent="0.25">
      <c r="A382" s="97" t="s">
        <v>175</v>
      </c>
      <c r="B382" s="98"/>
      <c r="C382" s="98">
        <v>219.95476139916249</v>
      </c>
      <c r="D382" s="98">
        <v>0</v>
      </c>
      <c r="E382" s="98">
        <v>0</v>
      </c>
      <c r="F382" s="98">
        <v>0</v>
      </c>
      <c r="G382" s="98">
        <v>0</v>
      </c>
      <c r="H382" s="98">
        <v>190.53411880818282</v>
      </c>
      <c r="I382" s="98">
        <v>161.35293010837876</v>
      </c>
      <c r="J382" s="98">
        <v>246.65657085999567</v>
      </c>
      <c r="K382" s="98">
        <v>295.95501839775443</v>
      </c>
      <c r="L382" s="98">
        <v>291.87900027285241</v>
      </c>
      <c r="M382" s="98">
        <v>0</v>
      </c>
      <c r="N382" s="98">
        <v>0</v>
      </c>
      <c r="O382" s="98">
        <v>280.96836630525365</v>
      </c>
      <c r="P382" s="98">
        <v>300.27087519777723</v>
      </c>
      <c r="Q382" s="98">
        <v>331.82943037901629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358.13595987427908</v>
      </c>
      <c r="Y382" s="98">
        <v>365.53935083127999</v>
      </c>
      <c r="DA382" s="63" t="s">
        <v>3996</v>
      </c>
    </row>
    <row r="383" spans="1:105" ht="12" customHeight="1" x14ac:dyDescent="0.25">
      <c r="A383" s="109" t="s">
        <v>120</v>
      </c>
      <c r="B383" s="33"/>
      <c r="C383" s="33">
        <v>157.06709899863336</v>
      </c>
      <c r="D383" s="33">
        <v>0</v>
      </c>
      <c r="E383" s="33">
        <v>0</v>
      </c>
      <c r="F383" s="33">
        <v>0</v>
      </c>
      <c r="G383" s="33">
        <v>0</v>
      </c>
      <c r="H383" s="33">
        <v>185.71802151599061</v>
      </c>
      <c r="I383" s="33">
        <v>184.46289121871862</v>
      </c>
      <c r="J383" s="33">
        <v>175.83040988086623</v>
      </c>
      <c r="K383" s="33">
        <v>193.55206102918203</v>
      </c>
      <c r="L383" s="33">
        <v>207.97226376945716</v>
      </c>
      <c r="M383" s="33">
        <v>0</v>
      </c>
      <c r="N383" s="33">
        <v>0</v>
      </c>
      <c r="O383" s="33">
        <v>232.82360885674632</v>
      </c>
      <c r="P383" s="33">
        <v>230.50893711136283</v>
      </c>
      <c r="Q383" s="33">
        <v>247.45383052660583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X383" s="33">
        <v>254.43429590129193</v>
      </c>
      <c r="Y383" s="33">
        <v>255.8927537619559</v>
      </c>
      <c r="DA383" s="60" t="s">
        <v>3997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13388.619345749828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10083.296490152574</v>
      </c>
      <c r="I385" s="117">
        <f t="shared" si="211"/>
        <v>8303.298524929316</v>
      </c>
      <c r="J385" s="117">
        <f t="shared" si="211"/>
        <v>13060.938520693657</v>
      </c>
      <c r="K385" s="117">
        <f t="shared" si="211"/>
        <v>14524.719629842839</v>
      </c>
      <c r="L385" s="117">
        <f t="shared" si="211"/>
        <v>15656.374384595974</v>
      </c>
      <c r="M385" s="117">
        <f t="shared" si="211"/>
        <v>0</v>
      </c>
      <c r="N385" s="117">
        <f t="shared" si="211"/>
        <v>0</v>
      </c>
      <c r="O385" s="117">
        <f t="shared" si="211"/>
        <v>11638.322473675917</v>
      </c>
      <c r="P385" s="117">
        <f t="shared" si="211"/>
        <v>11074.485227965082</v>
      </c>
      <c r="Q385" s="117">
        <f t="shared" si="211"/>
        <v>10977.281268367777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:Y385" si="213">W386+W389+W391+W400</f>
        <v>0</v>
      </c>
      <c r="X385" s="117">
        <f t="shared" si="213"/>
        <v>6538.8670344962538</v>
      </c>
      <c r="Y385" s="117">
        <f t="shared" si="213"/>
        <v>6237.8867354233435</v>
      </c>
      <c r="DA385" s="129" t="s">
        <v>4148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12417.887219284681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9214.594981240396</v>
      </c>
      <c r="I386" s="122">
        <f t="shared" si="214"/>
        <v>7636.9363584977709</v>
      </c>
      <c r="J386" s="122">
        <f t="shared" si="214"/>
        <v>12078.08590684865</v>
      </c>
      <c r="K386" s="122">
        <f t="shared" si="214"/>
        <v>13390.05578250586</v>
      </c>
      <c r="L386" s="122">
        <f t="shared" si="214"/>
        <v>14612.968727079273</v>
      </c>
      <c r="M386" s="122">
        <f t="shared" si="214"/>
        <v>0</v>
      </c>
      <c r="N386" s="122">
        <f t="shared" si="214"/>
        <v>0</v>
      </c>
      <c r="O386" s="122">
        <f t="shared" si="214"/>
        <v>10626.781056429631</v>
      </c>
      <c r="P386" s="122">
        <f t="shared" si="214"/>
        <v>10006.522943823788</v>
      </c>
      <c r="Q386" s="122">
        <f t="shared" si="214"/>
        <v>9822.7711260945125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:Y386" si="216">SUM(W387:W388)</f>
        <v>0</v>
      </c>
      <c r="X386" s="122">
        <f t="shared" si="216"/>
        <v>5345.6121032457204</v>
      </c>
      <c r="Y386" s="122">
        <f t="shared" si="216"/>
        <v>4986.7599878041492</v>
      </c>
      <c r="DA386" s="130" t="s">
        <v>4149</v>
      </c>
    </row>
    <row r="387" spans="1:105" ht="12" customHeight="1" x14ac:dyDescent="0.25">
      <c r="A387" s="97" t="s">
        <v>212</v>
      </c>
      <c r="B387" s="98"/>
      <c r="C387" s="98">
        <v>12132.208908024279</v>
      </c>
      <c r="D387" s="98">
        <v>0</v>
      </c>
      <c r="E387" s="98">
        <v>0</v>
      </c>
      <c r="F387" s="98">
        <v>0</v>
      </c>
      <c r="G387" s="98">
        <v>0</v>
      </c>
      <c r="H387" s="98">
        <v>9026.214792052926</v>
      </c>
      <c r="I387" s="98">
        <v>7484.183830248342</v>
      </c>
      <c r="J387" s="98">
        <v>11840.135889890838</v>
      </c>
      <c r="K387" s="98">
        <v>13131.34516310953</v>
      </c>
      <c r="L387" s="98">
        <v>14332.34845287853</v>
      </c>
      <c r="M387" s="98">
        <v>0</v>
      </c>
      <c r="N387" s="98">
        <v>0</v>
      </c>
      <c r="O387" s="98">
        <v>10431.052894107503</v>
      </c>
      <c r="P387" s="98">
        <v>9825.0657785125622</v>
      </c>
      <c r="Q387" s="98">
        <v>9646.2790538806075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X387" s="98">
        <v>5251.6180336392963</v>
      </c>
      <c r="Y387" s="98">
        <v>4899.0447421196986</v>
      </c>
      <c r="DA387" s="63" t="s">
        <v>4150</v>
      </c>
    </row>
    <row r="388" spans="1:105" ht="12" customHeight="1" x14ac:dyDescent="0.25">
      <c r="A388" s="97" t="s">
        <v>53</v>
      </c>
      <c r="B388" s="98"/>
      <c r="C388" s="98">
        <v>285.67831126040272</v>
      </c>
      <c r="D388" s="98">
        <v>0</v>
      </c>
      <c r="E388" s="98">
        <v>0</v>
      </c>
      <c r="F388" s="98">
        <v>0</v>
      </c>
      <c r="G388" s="98">
        <v>0</v>
      </c>
      <c r="H388" s="98">
        <v>188.38018918746977</v>
      </c>
      <c r="I388" s="98">
        <v>152.75252824942899</v>
      </c>
      <c r="J388" s="98">
        <v>237.95001695781218</v>
      </c>
      <c r="K388" s="98">
        <v>258.71061939632938</v>
      </c>
      <c r="L388" s="98">
        <v>280.6202742007431</v>
      </c>
      <c r="M388" s="98">
        <v>0</v>
      </c>
      <c r="N388" s="98">
        <v>0</v>
      </c>
      <c r="O388" s="98">
        <v>195.72816232212713</v>
      </c>
      <c r="P388" s="98">
        <v>181.45716531122508</v>
      </c>
      <c r="Q388" s="98">
        <v>176.49207221390509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93.994069606423707</v>
      </c>
      <c r="Y388" s="98">
        <v>87.715245684450252</v>
      </c>
      <c r="DA388" s="63" t="s">
        <v>4151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0.81904922221995724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2.8374850156478173</v>
      </c>
      <c r="I389" s="122">
        <f t="shared" si="217"/>
        <v>3.1497393869615147</v>
      </c>
      <c r="J389" s="122">
        <f t="shared" si="217"/>
        <v>0.85342547261129398</v>
      </c>
      <c r="K389" s="122">
        <f t="shared" si="217"/>
        <v>2.4224790852844107</v>
      </c>
      <c r="L389" s="122">
        <f t="shared" si="217"/>
        <v>6.4890429489337986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7.4453058459138504</v>
      </c>
      <c r="Q389" s="122">
        <f t="shared" si="217"/>
        <v>3.742057938457231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X389" s="122">
        <f t="shared" si="217"/>
        <v>2.4527231306129296</v>
      </c>
      <c r="Y389" s="122">
        <f t="shared" si="217"/>
        <v>1.1024085336840264</v>
      </c>
      <c r="DA389" s="130" t="s">
        <v>4152</v>
      </c>
    </row>
    <row r="390" spans="1:105" ht="12" customHeight="1" x14ac:dyDescent="0.25">
      <c r="A390" s="97" t="s">
        <v>53</v>
      </c>
      <c r="B390" s="98"/>
      <c r="C390" s="98">
        <f>RES_hhdet_in_tesh!C67</f>
        <v>0.81904922221995724</v>
      </c>
      <c r="D390" s="98">
        <f>RES_hhdet_in_tesh!D67</f>
        <v>0</v>
      </c>
      <c r="E390" s="98">
        <f>RES_hhdet_in_tesh!E67</f>
        <v>0</v>
      </c>
      <c r="F390" s="98">
        <f>RES_hhdet_in_tesh!F67</f>
        <v>0</v>
      </c>
      <c r="G390" s="98">
        <f>RES_hhdet_in_tesh!G67</f>
        <v>0</v>
      </c>
      <c r="H390" s="98">
        <f>RES_hhdet_in_tesh!H67</f>
        <v>2.8374850156478173</v>
      </c>
      <c r="I390" s="98">
        <f>RES_hhdet_in_tesh!I67</f>
        <v>3.1497393869615147</v>
      </c>
      <c r="J390" s="98">
        <f>RES_hhdet_in_tesh!J67</f>
        <v>0.85342547261129398</v>
      </c>
      <c r="K390" s="98">
        <f>RES_hhdet_in_tesh!K67</f>
        <v>2.4224790852844107</v>
      </c>
      <c r="L390" s="98">
        <f>RES_hhdet_in_tesh!L67</f>
        <v>6.4890429489337986</v>
      </c>
      <c r="M390" s="98">
        <f>RES_hhdet_in_tesh!M67</f>
        <v>0</v>
      </c>
      <c r="N390" s="98">
        <f>RES_hhdet_in_tesh!N67</f>
        <v>0</v>
      </c>
      <c r="O390" s="98">
        <f>RES_hhdet_in_tesh!O67</f>
        <v>0</v>
      </c>
      <c r="P390" s="98">
        <f>RES_hhdet_in_tesh!P67</f>
        <v>7.4453058459138504</v>
      </c>
      <c r="Q390" s="98">
        <f>RES_hhdet_in_tesh!Q67</f>
        <v>3.742057938457231</v>
      </c>
      <c r="R390" s="98">
        <f>RES_hhdet_in_tesh!R67</f>
        <v>0</v>
      </c>
      <c r="S390" s="98">
        <f>RES_hhdet_in_tesh!S67</f>
        <v>0</v>
      </c>
      <c r="T390" s="98">
        <f>RES_hhdet_in_tesh!T67</f>
        <v>0</v>
      </c>
      <c r="U390" s="98">
        <f>RES_hhdet_in_tesh!U67</f>
        <v>0</v>
      </c>
      <c r="V390" s="98">
        <f>RES_hhdet_in_tesh!V67</f>
        <v>0</v>
      </c>
      <c r="W390" s="98">
        <f>RES_hhdet_in_tesh!W67</f>
        <v>0</v>
      </c>
      <c r="X390" s="98">
        <f>RES_hhdet_in_tesh!X67</f>
        <v>2.4527231306129296</v>
      </c>
      <c r="Y390" s="98">
        <f>RES_hhdet_in_tesh!Y67</f>
        <v>1.1024085336840264</v>
      </c>
      <c r="DA390" s="63" t="s">
        <v>4153</v>
      </c>
    </row>
    <row r="391" spans="1:105" ht="12" customHeight="1" x14ac:dyDescent="0.25">
      <c r="A391" s="121" t="s">
        <v>55</v>
      </c>
      <c r="B391" s="122"/>
      <c r="C391" s="122">
        <v>833.64175313764383</v>
      </c>
      <c r="D391" s="122">
        <v>0</v>
      </c>
      <c r="E391" s="122">
        <v>0</v>
      </c>
      <c r="F391" s="122">
        <v>0</v>
      </c>
      <c r="G391" s="122">
        <v>0</v>
      </c>
      <c r="H391" s="122">
        <v>745.32353563267384</v>
      </c>
      <c r="I391" s="122">
        <v>560.55106451361632</v>
      </c>
      <c r="J391" s="122">
        <v>826.98418880431359</v>
      </c>
      <c r="K391" s="122">
        <v>946.59332165225544</v>
      </c>
      <c r="L391" s="122">
        <v>853.73720470024114</v>
      </c>
      <c r="M391" s="122">
        <v>0</v>
      </c>
      <c r="N391" s="122">
        <v>0</v>
      </c>
      <c r="O391" s="122">
        <v>833.63496324408243</v>
      </c>
      <c r="P391" s="122">
        <v>871.20573549012101</v>
      </c>
      <c r="Q391" s="122">
        <v>941.76289386801864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X391" s="122">
        <v>962.7064468035594</v>
      </c>
      <c r="Y391" s="122">
        <v>1017.2687686199919</v>
      </c>
      <c r="DA391" s="130" t="s">
        <v>4154</v>
      </c>
    </row>
    <row r="392" spans="1:105" ht="12" customHeight="1" x14ac:dyDescent="0.25">
      <c r="A392" s="97" t="s">
        <v>134</v>
      </c>
      <c r="B392" s="98"/>
      <c r="C392" s="98">
        <v>848.06009022638989</v>
      </c>
      <c r="D392" s="98">
        <v>0</v>
      </c>
      <c r="E392" s="98">
        <v>0</v>
      </c>
      <c r="F392" s="98">
        <v>0</v>
      </c>
      <c r="G392" s="98">
        <v>0</v>
      </c>
      <c r="H392" s="98">
        <v>646.66592013777893</v>
      </c>
      <c r="I392" s="98">
        <v>550.79079454060411</v>
      </c>
      <c r="J392" s="98">
        <v>829.98512761846814</v>
      </c>
      <c r="K392" s="98">
        <v>952.52138339062549</v>
      </c>
      <c r="L392" s="98">
        <v>853.73720470024114</v>
      </c>
      <c r="M392" s="98">
        <v>0</v>
      </c>
      <c r="N392" s="98">
        <v>0</v>
      </c>
      <c r="O392" s="98">
        <v>814.54117863314502</v>
      </c>
      <c r="P392" s="98">
        <v>874.6035252783447</v>
      </c>
      <c r="Q392" s="98">
        <v>965.46471988041435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961.94324282415005</v>
      </c>
      <c r="Y392" s="98">
        <v>1017.3817931470327</v>
      </c>
      <c r="DA392" s="63" t="s">
        <v>4155</v>
      </c>
    </row>
    <row r="393" spans="1:105" ht="12" customHeight="1" x14ac:dyDescent="0.25">
      <c r="A393" s="97" t="s">
        <v>133</v>
      </c>
      <c r="B393" s="98"/>
      <c r="C393" s="98">
        <v>848.07762946337152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550.80987118787209</v>
      </c>
      <c r="J393" s="98">
        <v>830.79959708294837</v>
      </c>
      <c r="K393" s="98">
        <v>953.19739343104425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1016.0932798440465</v>
      </c>
      <c r="DA393" s="63" t="s">
        <v>4156</v>
      </c>
    </row>
    <row r="394" spans="1:105" ht="12" customHeight="1" x14ac:dyDescent="0.25">
      <c r="A394" s="100" t="s">
        <v>212</v>
      </c>
      <c r="B394" s="101"/>
      <c r="C394" s="101">
        <v>592.46532770297154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338.77836395549053</v>
      </c>
      <c r="J394" s="101">
        <v>507.15092236256646</v>
      </c>
      <c r="K394" s="101">
        <v>586.77992343248764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742.95545800099524</v>
      </c>
      <c r="DA394" s="131" t="s">
        <v>4157</v>
      </c>
    </row>
    <row r="395" spans="1:105" ht="12" customHeight="1" x14ac:dyDescent="0.25">
      <c r="A395" s="103" t="s">
        <v>52</v>
      </c>
      <c r="B395" s="104"/>
      <c r="C395" s="104">
        <v>255.6123017603999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212.0315072323815</v>
      </c>
      <c r="J395" s="104">
        <v>323.64867472038185</v>
      </c>
      <c r="K395" s="104">
        <v>366.41746999855667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273.13782184305131</v>
      </c>
      <c r="DA395" s="132" t="s">
        <v>4158</v>
      </c>
    </row>
    <row r="396" spans="1:105" ht="12" customHeight="1" x14ac:dyDescent="0.25">
      <c r="A396" s="106" t="s">
        <v>122</v>
      </c>
      <c r="B396" s="101"/>
      <c r="C396" s="101">
        <v>744.50963983888619</v>
      </c>
      <c r="D396" s="101">
        <v>0</v>
      </c>
      <c r="E396" s="101">
        <v>0</v>
      </c>
      <c r="F396" s="101">
        <v>0</v>
      </c>
      <c r="G396" s="101">
        <v>0</v>
      </c>
      <c r="H396" s="101">
        <v>798.26176399967642</v>
      </c>
      <c r="I396" s="101">
        <v>791.20822714709152</v>
      </c>
      <c r="J396" s="101">
        <v>734.49701457585911</v>
      </c>
      <c r="K396" s="101">
        <v>773.30985647292937</v>
      </c>
      <c r="L396" s="101">
        <v>0</v>
      </c>
      <c r="M396" s="101">
        <v>0</v>
      </c>
      <c r="N396" s="101">
        <v>0</v>
      </c>
      <c r="O396" s="101">
        <v>861.35018432990455</v>
      </c>
      <c r="P396" s="101">
        <v>862.23345348862256</v>
      </c>
      <c r="Q396" s="101">
        <v>932.36880276440831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X396" s="101">
        <v>986.50158015199406</v>
      </c>
      <c r="Y396" s="101">
        <v>1014.8247769903863</v>
      </c>
      <c r="DA396" s="131" t="s">
        <v>4159</v>
      </c>
    </row>
    <row r="397" spans="1:105" ht="12" customHeight="1" x14ac:dyDescent="0.25">
      <c r="A397" s="107" t="s">
        <v>121</v>
      </c>
      <c r="B397" s="104"/>
      <c r="C397" s="104">
        <v>744.50894839568446</v>
      </c>
      <c r="D397" s="104">
        <v>0</v>
      </c>
      <c r="E397" s="104">
        <v>0</v>
      </c>
      <c r="F397" s="104">
        <v>0</v>
      </c>
      <c r="G397" s="104">
        <v>0</v>
      </c>
      <c r="H397" s="104">
        <v>798.26180845982003</v>
      </c>
      <c r="I397" s="104">
        <v>791.4739291865468</v>
      </c>
      <c r="J397" s="104">
        <v>734.79652083501423</v>
      </c>
      <c r="K397" s="104">
        <v>773.42314009975473</v>
      </c>
      <c r="L397" s="104">
        <v>0</v>
      </c>
      <c r="M397" s="104">
        <v>0</v>
      </c>
      <c r="N397" s="104">
        <v>0</v>
      </c>
      <c r="O397" s="104">
        <v>861.15529499681804</v>
      </c>
      <c r="P397" s="104">
        <v>862.22524577653087</v>
      </c>
      <c r="Q397" s="104">
        <v>932.73568613238899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986.62781122051081</v>
      </c>
      <c r="Y397" s="104">
        <v>1014.9041514564668</v>
      </c>
      <c r="DA397" s="132" t="s">
        <v>4160</v>
      </c>
    </row>
    <row r="398" spans="1:105" ht="12" customHeight="1" x14ac:dyDescent="0.25">
      <c r="A398" s="108" t="s">
        <v>53</v>
      </c>
      <c r="B398" s="98"/>
      <c r="C398" s="98">
        <v>520.05518945405379</v>
      </c>
      <c r="D398" s="98">
        <v>0</v>
      </c>
      <c r="E398" s="98">
        <v>0</v>
      </c>
      <c r="F398" s="98">
        <v>0</v>
      </c>
      <c r="G398" s="98">
        <v>0</v>
      </c>
      <c r="H398" s="98">
        <v>497.54066422027762</v>
      </c>
      <c r="I398" s="98">
        <v>487.09995097422757</v>
      </c>
      <c r="J398" s="98">
        <v>448.31686950826639</v>
      </c>
      <c r="K398" s="98">
        <v>475.71316288384281</v>
      </c>
      <c r="L398" s="98">
        <v>0</v>
      </c>
      <c r="M398" s="98">
        <v>0</v>
      </c>
      <c r="N398" s="98">
        <v>0</v>
      </c>
      <c r="O398" s="98">
        <v>531.01885906221059</v>
      </c>
      <c r="P398" s="98">
        <v>533.58666419184294</v>
      </c>
      <c r="Q398" s="98">
        <v>602.56902146523043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715.6300750010422</v>
      </c>
      <c r="Y398" s="98">
        <v>741.95074295557708</v>
      </c>
      <c r="DA398" s="63" t="s">
        <v>4161</v>
      </c>
    </row>
    <row r="399" spans="1:105" ht="12" customHeight="1" x14ac:dyDescent="0.25">
      <c r="A399" s="108" t="s">
        <v>52</v>
      </c>
      <c r="B399" s="98"/>
      <c r="C399" s="98">
        <v>224.45375894163067</v>
      </c>
      <c r="D399" s="98">
        <v>0</v>
      </c>
      <c r="E399" s="98">
        <v>0</v>
      </c>
      <c r="F399" s="98">
        <v>0</v>
      </c>
      <c r="G399" s="98">
        <v>0</v>
      </c>
      <c r="H399" s="98">
        <v>300.72114423954253</v>
      </c>
      <c r="I399" s="98">
        <v>304.373978212319</v>
      </c>
      <c r="J399" s="98">
        <v>286.47965132674784</v>
      </c>
      <c r="K399" s="98">
        <v>297.70997721591186</v>
      </c>
      <c r="L399" s="98">
        <v>0</v>
      </c>
      <c r="M399" s="98">
        <v>0</v>
      </c>
      <c r="N399" s="98">
        <v>0</v>
      </c>
      <c r="O399" s="98">
        <v>330.1364359346075</v>
      </c>
      <c r="P399" s="98">
        <v>328.63858158468793</v>
      </c>
      <c r="Q399" s="98">
        <v>330.16666466715867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270.99773621946844</v>
      </c>
      <c r="Y399" s="98">
        <v>272.95340850088957</v>
      </c>
      <c r="DA399" s="63" t="s">
        <v>4162</v>
      </c>
    </row>
    <row r="400" spans="1:105" ht="12" customHeight="1" x14ac:dyDescent="0.25">
      <c r="A400" s="121" t="s">
        <v>54</v>
      </c>
      <c r="B400" s="122"/>
      <c r="C400" s="122">
        <v>136.27132410528159</v>
      </c>
      <c r="D400" s="122">
        <v>0</v>
      </c>
      <c r="E400" s="122">
        <v>0</v>
      </c>
      <c r="F400" s="122">
        <v>0</v>
      </c>
      <c r="G400" s="122">
        <v>0</v>
      </c>
      <c r="H400" s="122">
        <v>120.54048826385714</v>
      </c>
      <c r="I400" s="122">
        <v>102.66136253096745</v>
      </c>
      <c r="J400" s="122">
        <v>155.01499956808203</v>
      </c>
      <c r="K400" s="122">
        <v>185.64804659943897</v>
      </c>
      <c r="L400" s="122">
        <v>183.17940986752689</v>
      </c>
      <c r="M400" s="122">
        <v>0</v>
      </c>
      <c r="N400" s="122">
        <v>0</v>
      </c>
      <c r="O400" s="122">
        <v>177.90645400220342</v>
      </c>
      <c r="P400" s="122">
        <v>189.31124280526143</v>
      </c>
      <c r="Q400" s="122">
        <v>209.00519046678784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X400" s="122">
        <v>228.09576131636064</v>
      </c>
      <c r="Y400" s="122">
        <v>232.75557046551847</v>
      </c>
      <c r="DA400" s="130" t="s">
        <v>4163</v>
      </c>
    </row>
    <row r="401" spans="1:105" ht="12" customHeight="1" x14ac:dyDescent="0.25">
      <c r="A401" s="97" t="s">
        <v>175</v>
      </c>
      <c r="B401" s="98"/>
      <c r="C401" s="98">
        <v>138.57099695174585</v>
      </c>
      <c r="D401" s="98">
        <v>0</v>
      </c>
      <c r="E401" s="98">
        <v>0</v>
      </c>
      <c r="F401" s="98">
        <v>0</v>
      </c>
      <c r="G401" s="98">
        <v>0</v>
      </c>
      <c r="H401" s="98">
        <v>120.12660858203417</v>
      </c>
      <c r="I401" s="98">
        <v>101.74399803241241</v>
      </c>
      <c r="J401" s="98">
        <v>155.55719930497804</v>
      </c>
      <c r="K401" s="98">
        <v>186.67605843308058</v>
      </c>
      <c r="L401" s="98">
        <v>184.13284256944391</v>
      </c>
      <c r="M401" s="98">
        <v>0</v>
      </c>
      <c r="N401" s="98">
        <v>0</v>
      </c>
      <c r="O401" s="98">
        <v>177.28825821256288</v>
      </c>
      <c r="P401" s="98">
        <v>189.48817186102667</v>
      </c>
      <c r="Q401" s="98">
        <v>209.49439014667917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228.01312181959946</v>
      </c>
      <c r="Y401" s="98">
        <v>232.74127141517997</v>
      </c>
      <c r="DA401" s="63" t="s">
        <v>4164</v>
      </c>
    </row>
    <row r="402" spans="1:105" ht="12" customHeight="1" x14ac:dyDescent="0.25">
      <c r="A402" s="109" t="s">
        <v>120</v>
      </c>
      <c r="B402" s="33"/>
      <c r="C402" s="33">
        <v>122.63466757712499</v>
      </c>
      <c r="D402" s="33">
        <v>0</v>
      </c>
      <c r="E402" s="33">
        <v>0</v>
      </c>
      <c r="F402" s="33">
        <v>0</v>
      </c>
      <c r="G402" s="33">
        <v>0</v>
      </c>
      <c r="H402" s="33">
        <v>146.20102853688331</v>
      </c>
      <c r="I402" s="33">
        <v>145.47671871762648</v>
      </c>
      <c r="J402" s="33">
        <v>138.93824580074718</v>
      </c>
      <c r="K402" s="33">
        <v>153.26567383972852</v>
      </c>
      <c r="L402" s="33">
        <v>165.06418853110324</v>
      </c>
      <c r="M402" s="33">
        <v>0</v>
      </c>
      <c r="N402" s="33">
        <v>0</v>
      </c>
      <c r="O402" s="33">
        <v>187.38545611002451</v>
      </c>
      <c r="P402" s="33">
        <v>187.03705713725446</v>
      </c>
      <c r="Q402" s="33">
        <v>202.89019446814572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230.23061498269141</v>
      </c>
      <c r="Y402" s="33">
        <v>233.08050405769319</v>
      </c>
      <c r="DA402" s="60" t="s">
        <v>4165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4726.0232116227617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3146.6805550218533</v>
      </c>
      <c r="I404" s="117">
        <f t="shared" si="218"/>
        <v>2788.4292578926429</v>
      </c>
      <c r="J404" s="117">
        <f t="shared" si="218"/>
        <v>2088.837735676891</v>
      </c>
      <c r="K404" s="117">
        <f t="shared" si="218"/>
        <v>2623.5633541127081</v>
      </c>
      <c r="L404" s="117">
        <f t="shared" si="218"/>
        <v>2951.2663019198785</v>
      </c>
      <c r="M404" s="117">
        <f t="shared" si="218"/>
        <v>0</v>
      </c>
      <c r="N404" s="117">
        <f t="shared" si="218"/>
        <v>0</v>
      </c>
      <c r="O404" s="117">
        <f t="shared" si="218"/>
        <v>1705.8093257013491</v>
      </c>
      <c r="P404" s="117">
        <f t="shared" si="218"/>
        <v>1323.0075506795267</v>
      </c>
      <c r="Q404" s="117">
        <f t="shared" si="218"/>
        <v>1099.5318737526868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1570.8669456465827</v>
      </c>
      <c r="Y404" s="117">
        <f t="shared" si="220"/>
        <v>1495.8900168815246</v>
      </c>
      <c r="DA404" s="129" t="s">
        <v>4315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4442.7894508432582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3043.050019321086</v>
      </c>
      <c r="I405" s="122">
        <f t="shared" si="221"/>
        <v>2592.8597517756293</v>
      </c>
      <c r="J405" s="122">
        <f t="shared" si="221"/>
        <v>1948.0426044568783</v>
      </c>
      <c r="K405" s="122">
        <f t="shared" si="221"/>
        <v>2440.1010040056708</v>
      </c>
      <c r="L405" s="122">
        <f t="shared" si="221"/>
        <v>2772.9449582188622</v>
      </c>
      <c r="M405" s="122">
        <f t="shared" si="221"/>
        <v>0</v>
      </c>
      <c r="N405" s="122">
        <f t="shared" si="221"/>
        <v>0</v>
      </c>
      <c r="O405" s="122">
        <f t="shared" si="221"/>
        <v>1612.8558802483328</v>
      </c>
      <c r="P405" s="122">
        <f t="shared" si="221"/>
        <v>1227.9594800153309</v>
      </c>
      <c r="Q405" s="122">
        <f t="shared" si="221"/>
        <v>1049.1597257874992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1299.197916607385</v>
      </c>
      <c r="Y405" s="122">
        <f t="shared" si="223"/>
        <v>1213.2967252374713</v>
      </c>
      <c r="DA405" s="130" t="s">
        <v>4316</v>
      </c>
    </row>
    <row r="406" spans="1:105" ht="12" customHeight="1" x14ac:dyDescent="0.25">
      <c r="A406" s="97" t="s">
        <v>212</v>
      </c>
      <c r="B406" s="98"/>
      <c r="C406" s="98">
        <v>4442.7894508432582</v>
      </c>
      <c r="D406" s="98">
        <v>0</v>
      </c>
      <c r="E406" s="98">
        <v>0</v>
      </c>
      <c r="F406" s="98">
        <v>0</v>
      </c>
      <c r="G406" s="98">
        <v>0</v>
      </c>
      <c r="H406" s="98">
        <v>3043.050019321086</v>
      </c>
      <c r="I406" s="98">
        <v>2592.8597517756293</v>
      </c>
      <c r="J406" s="98">
        <v>1948.0426044568783</v>
      </c>
      <c r="K406" s="98">
        <v>2440.1010040056708</v>
      </c>
      <c r="L406" s="98">
        <v>2772.9449582188622</v>
      </c>
      <c r="M406" s="98">
        <v>0</v>
      </c>
      <c r="N406" s="98">
        <v>0</v>
      </c>
      <c r="O406" s="98">
        <v>1612.8558802483328</v>
      </c>
      <c r="P406" s="98">
        <v>1227.9594800153309</v>
      </c>
      <c r="Q406" s="98">
        <v>1049.1597257874992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1299.197916607385</v>
      </c>
      <c r="Y406" s="98">
        <v>1213.2967252374713</v>
      </c>
      <c r="DA406" s="63" t="s">
        <v>4317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4318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4319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4320</v>
      </c>
    </row>
    <row r="410" spans="1:105" ht="12" customHeight="1" x14ac:dyDescent="0.25">
      <c r="A410" s="121" t="s">
        <v>55</v>
      </c>
      <c r="B410" s="122"/>
      <c r="C410" s="122">
        <v>247.15264864661071</v>
      </c>
      <c r="D410" s="122">
        <v>0</v>
      </c>
      <c r="E410" s="122">
        <v>0</v>
      </c>
      <c r="F410" s="122">
        <v>0</v>
      </c>
      <c r="G410" s="122">
        <v>0</v>
      </c>
      <c r="H410" s="122">
        <v>69.070663987252246</v>
      </c>
      <c r="I410" s="122">
        <v>165.36178867606094</v>
      </c>
      <c r="J410" s="122">
        <v>118.89811423662309</v>
      </c>
      <c r="K410" s="122">
        <v>153.38225041932665</v>
      </c>
      <c r="L410" s="122">
        <v>147.65216461996965</v>
      </c>
      <c r="M410" s="122">
        <v>0</v>
      </c>
      <c r="N410" s="122">
        <v>0</v>
      </c>
      <c r="O410" s="122">
        <v>66.954095161513962</v>
      </c>
      <c r="P410" s="122">
        <v>71.5937696750578</v>
      </c>
      <c r="Q410" s="122">
        <v>26.844628896766856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206.26668051864939</v>
      </c>
      <c r="Y410" s="122">
        <v>215.87263281535718</v>
      </c>
      <c r="DA410" s="130" t="s">
        <v>4321</v>
      </c>
    </row>
    <row r="411" spans="1:105" ht="12" customHeight="1" x14ac:dyDescent="0.25">
      <c r="A411" s="97" t="s">
        <v>134</v>
      </c>
      <c r="B411" s="98"/>
      <c r="C411" s="98">
        <v>287.643177550259</v>
      </c>
      <c r="D411" s="98">
        <v>0</v>
      </c>
      <c r="E411" s="98">
        <v>0</v>
      </c>
      <c r="F411" s="98">
        <v>0</v>
      </c>
      <c r="G411" s="98">
        <v>0</v>
      </c>
      <c r="H411" s="98">
        <v>197.79326505440415</v>
      </c>
      <c r="I411" s="98">
        <v>172.42695165972978</v>
      </c>
      <c r="J411" s="98">
        <v>122.91980778008508</v>
      </c>
      <c r="K411" s="98">
        <v>158.75051872412584</v>
      </c>
      <c r="L411" s="98">
        <v>147.65216461996965</v>
      </c>
      <c r="M411" s="98">
        <v>0</v>
      </c>
      <c r="N411" s="98">
        <v>0</v>
      </c>
      <c r="O411" s="98">
        <v>113.12933320393738</v>
      </c>
      <c r="P411" s="98">
        <v>98.702090231633093</v>
      </c>
      <c r="Q411" s="98">
        <v>95.056390847567883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212.8777920737343</v>
      </c>
      <c r="Y411" s="98">
        <v>225.80741667880167</v>
      </c>
      <c r="DA411" s="63" t="s">
        <v>4322</v>
      </c>
    </row>
    <row r="412" spans="1:105" ht="12" customHeight="1" x14ac:dyDescent="0.25">
      <c r="A412" s="97" t="s">
        <v>133</v>
      </c>
      <c r="B412" s="98"/>
      <c r="C412" s="98">
        <v>200.95110171184322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106.05573143944297</v>
      </c>
      <c r="J412" s="98">
        <v>75.108446908166528</v>
      </c>
      <c r="K412" s="98">
        <v>97.794777992515847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164.89861899305205</v>
      </c>
      <c r="DA412" s="63" t="s">
        <v>4323</v>
      </c>
    </row>
    <row r="413" spans="1:105" ht="12" customHeight="1" x14ac:dyDescent="0.25">
      <c r="A413" s="100" t="s">
        <v>212</v>
      </c>
      <c r="B413" s="101"/>
      <c r="C413" s="101">
        <v>200.95110171184322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106.05573143944297</v>
      </c>
      <c r="J413" s="101">
        <v>75.108446908166528</v>
      </c>
      <c r="K413" s="101">
        <v>97.794777992515847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164.89861899305205</v>
      </c>
      <c r="DA413" s="131" t="s">
        <v>4324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4325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4326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4327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4328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4329</v>
      </c>
    </row>
    <row r="419" spans="1:105" ht="12" customHeight="1" x14ac:dyDescent="0.25">
      <c r="A419" s="121" t="s">
        <v>54</v>
      </c>
      <c r="B419" s="122"/>
      <c r="C419" s="122">
        <v>36.081112132892208</v>
      </c>
      <c r="D419" s="122">
        <v>0</v>
      </c>
      <c r="E419" s="122">
        <v>0</v>
      </c>
      <c r="F419" s="122">
        <v>0</v>
      </c>
      <c r="G419" s="122">
        <v>0</v>
      </c>
      <c r="H419" s="122">
        <v>34.559871713514674</v>
      </c>
      <c r="I419" s="122">
        <v>30.207717440952624</v>
      </c>
      <c r="J419" s="122">
        <v>21.897016983389456</v>
      </c>
      <c r="K419" s="122">
        <v>30.080099687710756</v>
      </c>
      <c r="L419" s="122">
        <v>30.669179081046746</v>
      </c>
      <c r="M419" s="122">
        <v>0</v>
      </c>
      <c r="N419" s="122">
        <v>0</v>
      </c>
      <c r="O419" s="122">
        <v>25.999350291502164</v>
      </c>
      <c r="P419" s="122">
        <v>23.454300989138009</v>
      </c>
      <c r="Q419" s="122">
        <v>23.527519068420858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65.402348520548372</v>
      </c>
      <c r="Y419" s="122">
        <v>66.720658828696102</v>
      </c>
      <c r="DA419" s="130" t="s">
        <v>4330</v>
      </c>
    </row>
    <row r="420" spans="1:105" ht="12" customHeight="1" x14ac:dyDescent="0.25">
      <c r="A420" s="97" t="s">
        <v>175</v>
      </c>
      <c r="B420" s="98"/>
      <c r="C420" s="98">
        <v>42.165796723350361</v>
      </c>
      <c r="D420" s="98">
        <v>0</v>
      </c>
      <c r="E420" s="98">
        <v>0</v>
      </c>
      <c r="F420" s="98">
        <v>0</v>
      </c>
      <c r="G420" s="98">
        <v>0</v>
      </c>
      <c r="H420" s="98">
        <v>35.11728899921652</v>
      </c>
      <c r="I420" s="98">
        <v>30.854949883487961</v>
      </c>
      <c r="J420" s="98">
        <v>22.635509157806109</v>
      </c>
      <c r="K420" s="98">
        <v>31.035023487320622</v>
      </c>
      <c r="L420" s="98">
        <v>32.283346401101838</v>
      </c>
      <c r="M420" s="98">
        <v>0</v>
      </c>
      <c r="N420" s="98">
        <v>0</v>
      </c>
      <c r="O420" s="98">
        <v>27.694960093121871</v>
      </c>
      <c r="P420" s="98">
        <v>25.279018902903964</v>
      </c>
      <c r="Q420" s="98">
        <v>25.409720593894527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67.934052334247014</v>
      </c>
      <c r="Y420" s="98">
        <v>69.65677279839592</v>
      </c>
      <c r="DA420" s="63" t="s">
        <v>4331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4332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280.21768775990415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204.49475355322423</v>
      </c>
      <c r="I423" s="118">
        <f t="shared" si="225"/>
        <v>165.58026475667961</v>
      </c>
      <c r="J423" s="118">
        <f t="shared" si="225"/>
        <v>250.90963015373845</v>
      </c>
      <c r="K423" s="118">
        <f t="shared" si="225"/>
        <v>277.06095525000933</v>
      </c>
      <c r="L423" s="118">
        <f t="shared" si="225"/>
        <v>303.89274119925864</v>
      </c>
      <c r="M423" s="118">
        <f t="shared" si="225"/>
        <v>0</v>
      </c>
      <c r="N423" s="118">
        <f t="shared" si="225"/>
        <v>0</v>
      </c>
      <c r="O423" s="118">
        <f t="shared" si="225"/>
        <v>198.48163518112517</v>
      </c>
      <c r="P423" s="118">
        <f t="shared" si="225"/>
        <v>182.77006273391532</v>
      </c>
      <c r="Q423" s="118">
        <f t="shared" si="225"/>
        <v>173.98868887471201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:Y423" si="227">W424+W427+W429+W438</f>
        <v>0</v>
      </c>
      <c r="X423" s="118">
        <f t="shared" si="227"/>
        <v>96.663627260392161</v>
      </c>
      <c r="Y423" s="118">
        <f t="shared" si="227"/>
        <v>94.571011431340963</v>
      </c>
      <c r="DA423" s="129" t="s">
        <v>4483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261.67304211866775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189.10264722975253</v>
      </c>
      <c r="I424" s="123">
        <f t="shared" si="228"/>
        <v>153.5489741711894</v>
      </c>
      <c r="J424" s="123">
        <f t="shared" si="228"/>
        <v>233.74965519204224</v>
      </c>
      <c r="K424" s="123">
        <f t="shared" si="228"/>
        <v>257.41576308680681</v>
      </c>
      <c r="L424" s="123">
        <f t="shared" si="228"/>
        <v>285.59279971162192</v>
      </c>
      <c r="M424" s="123">
        <f t="shared" si="228"/>
        <v>0</v>
      </c>
      <c r="N424" s="123">
        <f t="shared" si="228"/>
        <v>0</v>
      </c>
      <c r="O424" s="123">
        <f t="shared" si="228"/>
        <v>182.40995661876229</v>
      </c>
      <c r="P424" s="123">
        <f t="shared" si="228"/>
        <v>166.16594294099892</v>
      </c>
      <c r="Q424" s="123">
        <f t="shared" si="228"/>
        <v>156.19228056063486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:Y424" si="230">SUM(W425:W426)</f>
        <v>0</v>
      </c>
      <c r="X424" s="123">
        <f t="shared" si="230"/>
        <v>79.682612864210355</v>
      </c>
      <c r="Y424" s="123">
        <f t="shared" si="230"/>
        <v>76.279492041152068</v>
      </c>
      <c r="DA424" s="130" t="s">
        <v>4484</v>
      </c>
    </row>
    <row r="425" spans="1:105" ht="12" customHeight="1" x14ac:dyDescent="0.25">
      <c r="A425" s="97" t="s">
        <v>212</v>
      </c>
      <c r="B425" s="99"/>
      <c r="C425" s="99">
        <v>258.48674146394598</v>
      </c>
      <c r="D425" s="99">
        <v>0</v>
      </c>
      <c r="E425" s="99">
        <v>0</v>
      </c>
      <c r="F425" s="99">
        <v>0</v>
      </c>
      <c r="G425" s="99">
        <v>0</v>
      </c>
      <c r="H425" s="99">
        <v>186.96938199365783</v>
      </c>
      <c r="I425" s="99">
        <v>151.83841137968611</v>
      </c>
      <c r="J425" s="99">
        <v>231.15849226860246</v>
      </c>
      <c r="K425" s="99">
        <v>254.58524424409953</v>
      </c>
      <c r="L425" s="99">
        <v>282.43149314342469</v>
      </c>
      <c r="M425" s="99">
        <v>0</v>
      </c>
      <c r="N425" s="99">
        <v>0</v>
      </c>
      <c r="O425" s="99">
        <v>180.25377449251909</v>
      </c>
      <c r="P425" s="99">
        <v>164.12415983249954</v>
      </c>
      <c r="Q425" s="99">
        <v>154.20586787866557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X425" s="99">
        <v>78.603892732950399</v>
      </c>
      <c r="Y425" s="99">
        <v>75.242911941786744</v>
      </c>
      <c r="DA425" s="63" t="s">
        <v>4485</v>
      </c>
    </row>
    <row r="426" spans="1:105" ht="12" customHeight="1" x14ac:dyDescent="0.25">
      <c r="A426" s="97" t="s">
        <v>53</v>
      </c>
      <c r="B426" s="99"/>
      <c r="C426" s="99">
        <v>3.1863006547217534</v>
      </c>
      <c r="D426" s="99">
        <v>0</v>
      </c>
      <c r="E426" s="99">
        <v>0</v>
      </c>
      <c r="F426" s="99">
        <v>0</v>
      </c>
      <c r="G426" s="99">
        <v>0</v>
      </c>
      <c r="H426" s="99">
        <v>2.1332652360947035</v>
      </c>
      <c r="I426" s="99">
        <v>1.7105627915033053</v>
      </c>
      <c r="J426" s="99">
        <v>2.5911629234397711</v>
      </c>
      <c r="K426" s="99">
        <v>2.8305188427073058</v>
      </c>
      <c r="L426" s="99">
        <v>3.161306568197233</v>
      </c>
      <c r="M426" s="99">
        <v>0</v>
      </c>
      <c r="N426" s="99">
        <v>0</v>
      </c>
      <c r="O426" s="99">
        <v>2.1561821262432135</v>
      </c>
      <c r="P426" s="99">
        <v>2.0417831084993656</v>
      </c>
      <c r="Q426" s="99">
        <v>1.9864126819692844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X426" s="99">
        <v>1.0787201312599588</v>
      </c>
      <c r="Y426" s="99">
        <v>1.0365800993653191</v>
      </c>
      <c r="DA426" s="63" t="s">
        <v>4486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3.625657991549141E-3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1.0363278714739533E-2</v>
      </c>
      <c r="I427" s="123">
        <f t="shared" si="231"/>
        <v>1.0949522995987645E-2</v>
      </c>
      <c r="J427" s="123">
        <f t="shared" si="231"/>
        <v>2.7789241790544621E-3</v>
      </c>
      <c r="K427" s="123">
        <f t="shared" si="231"/>
        <v>7.6381407563863744E-3</v>
      </c>
      <c r="L427" s="123">
        <f t="shared" si="231"/>
        <v>2.0314524221982214E-2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1.944279252700401E-2</v>
      </c>
      <c r="Q427" s="123">
        <f t="shared" si="231"/>
        <v>9.441094782408968E-3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X427" s="123">
        <f t="shared" si="231"/>
        <v>6.1044599102047323E-3</v>
      </c>
      <c r="Y427" s="123">
        <f t="shared" si="231"/>
        <v>2.7914458028798625E-3</v>
      </c>
      <c r="DA427" s="130" t="s">
        <v>4487</v>
      </c>
    </row>
    <row r="428" spans="1:105" ht="12" customHeight="1" x14ac:dyDescent="0.25">
      <c r="A428" s="97" t="s">
        <v>53</v>
      </c>
      <c r="B428" s="99"/>
      <c r="C428" s="99">
        <f>RES_hhdet_in_fecs!C67</f>
        <v>3.625657991549141E-3</v>
      </c>
      <c r="D428" s="99">
        <f>RES_hhdet_in_fecs!D67</f>
        <v>0</v>
      </c>
      <c r="E428" s="99">
        <f>RES_hhdet_in_fecs!E67</f>
        <v>0</v>
      </c>
      <c r="F428" s="99">
        <f>RES_hhdet_in_fecs!F67</f>
        <v>0</v>
      </c>
      <c r="G428" s="99">
        <f>RES_hhdet_in_fecs!G67</f>
        <v>0</v>
      </c>
      <c r="H428" s="99">
        <f>RES_hhdet_in_fecs!H67</f>
        <v>1.0363278714739533E-2</v>
      </c>
      <c r="I428" s="99">
        <f>RES_hhdet_in_fecs!I67</f>
        <v>1.0949522995987645E-2</v>
      </c>
      <c r="J428" s="99">
        <f>RES_hhdet_in_fecs!J67</f>
        <v>2.7789241790544621E-3</v>
      </c>
      <c r="K428" s="99">
        <f>RES_hhdet_in_fecs!K67</f>
        <v>7.6381407563863744E-3</v>
      </c>
      <c r="L428" s="99">
        <f>RES_hhdet_in_fecs!L67</f>
        <v>2.0314524221982214E-2</v>
      </c>
      <c r="M428" s="99">
        <f>RES_hhdet_in_fecs!M67</f>
        <v>0</v>
      </c>
      <c r="N428" s="99">
        <f>RES_hhdet_in_fecs!N67</f>
        <v>0</v>
      </c>
      <c r="O428" s="99">
        <f>RES_hhdet_in_fecs!O67</f>
        <v>0</v>
      </c>
      <c r="P428" s="99">
        <f>RES_hhdet_in_fecs!P67</f>
        <v>1.944279252700401E-2</v>
      </c>
      <c r="Q428" s="99">
        <f>RES_hhdet_in_fecs!Q67</f>
        <v>9.441094782408968E-3</v>
      </c>
      <c r="R428" s="99">
        <f>RES_hhdet_in_fecs!R67</f>
        <v>0</v>
      </c>
      <c r="S428" s="99">
        <f>RES_hhdet_in_fecs!S67</f>
        <v>0</v>
      </c>
      <c r="T428" s="99">
        <f>RES_hhdet_in_fecs!T67</f>
        <v>0</v>
      </c>
      <c r="U428" s="99">
        <f>RES_hhdet_in_fecs!U67</f>
        <v>0</v>
      </c>
      <c r="V428" s="99">
        <f>RES_hhdet_in_fecs!V67</f>
        <v>0</v>
      </c>
      <c r="W428" s="99">
        <f>RES_hhdet_in_fecs!W67</f>
        <v>0</v>
      </c>
      <c r="X428" s="99">
        <f>RES_hhdet_in_fecs!X67</f>
        <v>6.1044599102047323E-3</v>
      </c>
      <c r="Y428" s="99">
        <f>RES_hhdet_in_fecs!Y67</f>
        <v>2.7914458028798625E-3</v>
      </c>
      <c r="DA428" s="63" t="s">
        <v>4488</v>
      </c>
    </row>
    <row r="429" spans="1:105" ht="12" customHeight="1" x14ac:dyDescent="0.25">
      <c r="A429" s="121" t="s">
        <v>55</v>
      </c>
      <c r="B429" s="123"/>
      <c r="C429" s="123">
        <v>16.188980912882407</v>
      </c>
      <c r="D429" s="123">
        <v>0</v>
      </c>
      <c r="E429" s="123">
        <v>0</v>
      </c>
      <c r="F429" s="123">
        <v>0</v>
      </c>
      <c r="G429" s="123">
        <v>0</v>
      </c>
      <c r="H429" s="123">
        <v>13.224951854952851</v>
      </c>
      <c r="I429" s="123">
        <v>10.208040152239892</v>
      </c>
      <c r="J429" s="123">
        <v>14.496385630156535</v>
      </c>
      <c r="K429" s="123">
        <v>16.434022258423337</v>
      </c>
      <c r="L429" s="123">
        <v>15.038748315531967</v>
      </c>
      <c r="M429" s="123">
        <v>0</v>
      </c>
      <c r="N429" s="123">
        <v>0</v>
      </c>
      <c r="O429" s="123">
        <v>13.008944423700314</v>
      </c>
      <c r="P429" s="123">
        <v>13.262645986537466</v>
      </c>
      <c r="Q429" s="123">
        <v>14.122581543964859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X429" s="123">
        <v>12.909125929338655</v>
      </c>
      <c r="Y429" s="123">
        <v>14.023562650428081</v>
      </c>
      <c r="DA429" s="130" t="s">
        <v>4489</v>
      </c>
    </row>
    <row r="430" spans="1:105" ht="12" customHeight="1" x14ac:dyDescent="0.25">
      <c r="A430" s="97" t="s">
        <v>134</v>
      </c>
      <c r="B430" s="99"/>
      <c r="C430" s="99">
        <v>16.735420053540782</v>
      </c>
      <c r="D430" s="99">
        <v>0</v>
      </c>
      <c r="E430" s="99">
        <v>0</v>
      </c>
      <c r="F430" s="99">
        <v>0</v>
      </c>
      <c r="G430" s="99">
        <v>0</v>
      </c>
      <c r="H430" s="99">
        <v>12.152703470178363</v>
      </c>
      <c r="I430" s="99">
        <v>10.097358486561463</v>
      </c>
      <c r="J430" s="99">
        <v>14.585901443522491</v>
      </c>
      <c r="K430" s="99">
        <v>16.563060101574859</v>
      </c>
      <c r="L430" s="99">
        <v>15.038748315531967</v>
      </c>
      <c r="M430" s="99">
        <v>0</v>
      </c>
      <c r="N430" s="99">
        <v>0</v>
      </c>
      <c r="O430" s="99">
        <v>12.643404513422368</v>
      </c>
      <c r="P430" s="99">
        <v>13.192127180594017</v>
      </c>
      <c r="Q430" s="99">
        <v>13.971421974914605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12.879502745113941</v>
      </c>
      <c r="Y430" s="99">
        <v>14.003505668112634</v>
      </c>
      <c r="DA430" s="63" t="s">
        <v>4490</v>
      </c>
    </row>
    <row r="431" spans="1:105" ht="12" customHeight="1" x14ac:dyDescent="0.25">
      <c r="A431" s="97" t="s">
        <v>133</v>
      </c>
      <c r="B431" s="99"/>
      <c r="C431" s="99">
        <v>14.542533336145381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8.5850302105741871</v>
      </c>
      <c r="J431" s="99">
        <v>12.436893852734654</v>
      </c>
      <c r="K431" s="99">
        <v>14.212235512755186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13.454053090453352</v>
      </c>
      <c r="DA431" s="63" t="s">
        <v>4491</v>
      </c>
    </row>
    <row r="432" spans="1:105" ht="12" customHeight="1" x14ac:dyDescent="0.25">
      <c r="A432" s="100" t="s">
        <v>212</v>
      </c>
      <c r="B432" s="102"/>
      <c r="C432" s="102">
        <v>11.691572614413523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6.2106458972367635</v>
      </c>
      <c r="J432" s="102">
        <v>8.9125131576723042</v>
      </c>
      <c r="K432" s="102">
        <v>10.203310190910557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10.226230739877771</v>
      </c>
      <c r="DA432" s="131" t="s">
        <v>4492</v>
      </c>
    </row>
    <row r="433" spans="1:105" ht="12" customHeight="1" x14ac:dyDescent="0.25">
      <c r="A433" s="103" t="s">
        <v>52</v>
      </c>
      <c r="B433" s="105"/>
      <c r="C433" s="105">
        <v>2.8509607217318598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2.3743843133374232</v>
      </c>
      <c r="J433" s="105">
        <v>3.5243806950623502</v>
      </c>
      <c r="K433" s="105">
        <v>4.0089253218446306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3.227822350575583</v>
      </c>
      <c r="DA433" s="132" t="s">
        <v>4493</v>
      </c>
    </row>
    <row r="434" spans="1:105" ht="12" customHeight="1" x14ac:dyDescent="0.25">
      <c r="A434" s="106" t="s">
        <v>122</v>
      </c>
      <c r="B434" s="102"/>
      <c r="C434" s="102">
        <v>13.019991772211119</v>
      </c>
      <c r="D434" s="102">
        <v>0</v>
      </c>
      <c r="E434" s="102">
        <v>0</v>
      </c>
      <c r="F434" s="102">
        <v>0</v>
      </c>
      <c r="G434" s="102">
        <v>0</v>
      </c>
      <c r="H434" s="102">
        <v>13.981947088389663</v>
      </c>
      <c r="I434" s="102">
        <v>13.659430051925057</v>
      </c>
      <c r="J434" s="102">
        <v>12.285460594899115</v>
      </c>
      <c r="K434" s="102">
        <v>12.940569485689712</v>
      </c>
      <c r="L434" s="102">
        <v>0</v>
      </c>
      <c r="M434" s="102">
        <v>0</v>
      </c>
      <c r="N434" s="102">
        <v>0</v>
      </c>
      <c r="O434" s="102">
        <v>13.786528052228066</v>
      </c>
      <c r="P434" s="102">
        <v>13.703078179881308</v>
      </c>
      <c r="Q434" s="102">
        <v>14.433035675214729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X434" s="102">
        <v>13.928621799708123</v>
      </c>
      <c r="Y434" s="102">
        <v>14.550474464818839</v>
      </c>
      <c r="DA434" s="131" t="s">
        <v>4494</v>
      </c>
    </row>
    <row r="435" spans="1:105" ht="12" customHeight="1" x14ac:dyDescent="0.25">
      <c r="A435" s="107" t="s">
        <v>121</v>
      </c>
      <c r="B435" s="105"/>
      <c r="C435" s="105">
        <v>11.598165441783845</v>
      </c>
      <c r="D435" s="105">
        <v>0</v>
      </c>
      <c r="E435" s="105">
        <v>0</v>
      </c>
      <c r="F435" s="105">
        <v>0</v>
      </c>
      <c r="G435" s="105">
        <v>0</v>
      </c>
      <c r="H435" s="105">
        <v>12.120112061922001</v>
      </c>
      <c r="I435" s="105">
        <v>11.817759932472688</v>
      </c>
      <c r="J435" s="105">
        <v>10.61833645453849</v>
      </c>
      <c r="K435" s="105">
        <v>11.217791196409628</v>
      </c>
      <c r="L435" s="105">
        <v>0</v>
      </c>
      <c r="M435" s="105">
        <v>0</v>
      </c>
      <c r="N435" s="105">
        <v>0</v>
      </c>
      <c r="O435" s="105">
        <v>12.136189661396541</v>
      </c>
      <c r="P435" s="105">
        <v>12.177936867845224</v>
      </c>
      <c r="Q435" s="105">
        <v>13.043762224083842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13.214227880520008</v>
      </c>
      <c r="Y435" s="105">
        <v>13.86367196798656</v>
      </c>
      <c r="DA435" s="132" t="s">
        <v>4495</v>
      </c>
    </row>
    <row r="436" spans="1:105" ht="12" customHeight="1" x14ac:dyDescent="0.25">
      <c r="A436" s="108" t="s">
        <v>53</v>
      </c>
      <c r="B436" s="99"/>
      <c r="C436" s="99">
        <v>9.0947301760293691</v>
      </c>
      <c r="D436" s="99">
        <v>0</v>
      </c>
      <c r="E436" s="99">
        <v>0</v>
      </c>
      <c r="F436" s="99">
        <v>0</v>
      </c>
      <c r="G436" s="99">
        <v>0</v>
      </c>
      <c r="H436" s="99">
        <v>8.7146692415709754</v>
      </c>
      <c r="I436" s="99">
        <v>8.409300460157688</v>
      </c>
      <c r="J436" s="99">
        <v>7.4987088103453301</v>
      </c>
      <c r="K436" s="99">
        <v>7.9605855117806739</v>
      </c>
      <c r="L436" s="99">
        <v>0</v>
      </c>
      <c r="M436" s="99">
        <v>0</v>
      </c>
      <c r="N436" s="99">
        <v>0</v>
      </c>
      <c r="O436" s="99">
        <v>8.4993380507820717</v>
      </c>
      <c r="P436" s="99">
        <v>8.4800464950405434</v>
      </c>
      <c r="Q436" s="99">
        <v>9.327746872054492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10.104130458311593</v>
      </c>
      <c r="Y436" s="99">
        <v>10.638028932979786</v>
      </c>
      <c r="DA436" s="63" t="s">
        <v>4496</v>
      </c>
    </row>
    <row r="437" spans="1:105" ht="12" customHeight="1" x14ac:dyDescent="0.25">
      <c r="A437" s="108" t="s">
        <v>52</v>
      </c>
      <c r="B437" s="99"/>
      <c r="C437" s="99">
        <v>2.5034352657544767</v>
      </c>
      <c r="D437" s="99">
        <v>0</v>
      </c>
      <c r="E437" s="99">
        <v>0</v>
      </c>
      <c r="F437" s="99">
        <v>0</v>
      </c>
      <c r="G437" s="99">
        <v>0</v>
      </c>
      <c r="H437" s="99">
        <v>3.4054428203510265</v>
      </c>
      <c r="I437" s="99">
        <v>3.4084594723149984</v>
      </c>
      <c r="J437" s="99">
        <v>3.1196276441931605</v>
      </c>
      <c r="K437" s="99">
        <v>3.2572056846289517</v>
      </c>
      <c r="L437" s="99">
        <v>0</v>
      </c>
      <c r="M437" s="99">
        <v>0</v>
      </c>
      <c r="N437" s="99">
        <v>0</v>
      </c>
      <c r="O437" s="99">
        <v>3.6368516106144702</v>
      </c>
      <c r="P437" s="99">
        <v>3.6978903728046792</v>
      </c>
      <c r="Q437" s="99">
        <v>3.7160153520293502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3.1100974222084146</v>
      </c>
      <c r="Y437" s="99">
        <v>3.2256430350067706</v>
      </c>
      <c r="DA437" s="63" t="s">
        <v>4497</v>
      </c>
    </row>
    <row r="438" spans="1:105" ht="12" customHeight="1" x14ac:dyDescent="0.25">
      <c r="A438" s="121" t="s">
        <v>54</v>
      </c>
      <c r="B438" s="123"/>
      <c r="C438" s="123">
        <v>2.352039070362403</v>
      </c>
      <c r="D438" s="123">
        <v>0</v>
      </c>
      <c r="E438" s="123">
        <v>0</v>
      </c>
      <c r="F438" s="123">
        <v>0</v>
      </c>
      <c r="G438" s="123">
        <v>0</v>
      </c>
      <c r="H438" s="123">
        <v>2.1567911898040935</v>
      </c>
      <c r="I438" s="123">
        <v>1.8123009102543177</v>
      </c>
      <c r="J438" s="123">
        <v>2.6608104073606005</v>
      </c>
      <c r="K438" s="123">
        <v>3.203531764022777</v>
      </c>
      <c r="L438" s="123">
        <v>3.2408786478827873</v>
      </c>
      <c r="M438" s="123">
        <v>0</v>
      </c>
      <c r="N438" s="123">
        <v>0</v>
      </c>
      <c r="O438" s="123">
        <v>3.0627341386625679</v>
      </c>
      <c r="P438" s="123">
        <v>3.3220310138519391</v>
      </c>
      <c r="Q438" s="123">
        <v>3.6643856753298882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X438" s="123">
        <v>4.0657840069329403</v>
      </c>
      <c r="Y438" s="123">
        <v>4.2651652939579341</v>
      </c>
      <c r="DA438" s="130" t="s">
        <v>4498</v>
      </c>
    </row>
    <row r="439" spans="1:105" ht="12" customHeight="1" x14ac:dyDescent="0.25">
      <c r="A439" s="97" t="s">
        <v>175</v>
      </c>
      <c r="B439" s="99"/>
      <c r="C439" s="99">
        <v>2.4532558917869127</v>
      </c>
      <c r="D439" s="99">
        <v>0</v>
      </c>
      <c r="E439" s="99">
        <v>0</v>
      </c>
      <c r="F439" s="99">
        <v>0</v>
      </c>
      <c r="G439" s="99">
        <v>0</v>
      </c>
      <c r="H439" s="99">
        <v>2.1576568836489431</v>
      </c>
      <c r="I439" s="99">
        <v>1.8068723425169091</v>
      </c>
      <c r="J439" s="99">
        <v>2.6859731695187512</v>
      </c>
      <c r="K439" s="99">
        <v>3.2380049111370828</v>
      </c>
      <c r="L439" s="99">
        <v>3.288140898976311</v>
      </c>
      <c r="M439" s="99">
        <v>0</v>
      </c>
      <c r="N439" s="99">
        <v>0</v>
      </c>
      <c r="O439" s="99">
        <v>3.0952059339835527</v>
      </c>
      <c r="P439" s="99">
        <v>3.3786927063563938</v>
      </c>
      <c r="Q439" s="99">
        <v>3.7347297274443236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4.1101366422599419</v>
      </c>
      <c r="Y439" s="99">
        <v>4.3197828798169118</v>
      </c>
      <c r="DA439" s="63" t="s">
        <v>4499</v>
      </c>
    </row>
    <row r="440" spans="1:105" ht="12" customHeight="1" x14ac:dyDescent="0.25">
      <c r="A440" s="109" t="s">
        <v>120</v>
      </c>
      <c r="B440" s="110"/>
      <c r="C440" s="110">
        <v>1.7518410766521502</v>
      </c>
      <c r="D440" s="110">
        <v>0</v>
      </c>
      <c r="E440" s="110">
        <v>0</v>
      </c>
      <c r="F440" s="110">
        <v>0</v>
      </c>
      <c r="G440" s="110">
        <v>0</v>
      </c>
      <c r="H440" s="110">
        <v>2.1031181714234282</v>
      </c>
      <c r="I440" s="110">
        <v>2.0656637356379819</v>
      </c>
      <c r="J440" s="110">
        <v>1.9147098399967584</v>
      </c>
      <c r="K440" s="110">
        <v>2.1176276299221257</v>
      </c>
      <c r="L440" s="110">
        <v>2.3428958771058435</v>
      </c>
      <c r="M440" s="110">
        <v>0</v>
      </c>
      <c r="N440" s="110">
        <v>0</v>
      </c>
      <c r="O440" s="110">
        <v>2.5648332770741247</v>
      </c>
      <c r="P440" s="110">
        <v>2.5937209662946743</v>
      </c>
      <c r="Q440" s="110">
        <v>2.7850850238994531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X440" s="110">
        <v>2.9200075943186903</v>
      </c>
      <c r="Y440" s="110">
        <v>3.0240277394384165</v>
      </c>
      <c r="DA440" s="60" t="s">
        <v>4500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149.32938520592566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114.18581731156367</v>
      </c>
      <c r="I442" s="118">
        <f t="shared" si="232"/>
        <v>92.982510117906756</v>
      </c>
      <c r="J442" s="118">
        <f t="shared" si="232"/>
        <v>142.22743109174883</v>
      </c>
      <c r="K442" s="118">
        <f t="shared" si="232"/>
        <v>158.91304614105894</v>
      </c>
      <c r="L442" s="118">
        <f t="shared" si="232"/>
        <v>176.37570669883942</v>
      </c>
      <c r="M442" s="118">
        <f t="shared" si="232"/>
        <v>0</v>
      </c>
      <c r="N442" s="118">
        <f t="shared" si="232"/>
        <v>0</v>
      </c>
      <c r="O442" s="118">
        <f t="shared" si="232"/>
        <v>128.21017987127848</v>
      </c>
      <c r="P442" s="118">
        <f t="shared" si="232"/>
        <v>124.61176077011095</v>
      </c>
      <c r="Q442" s="118">
        <f t="shared" si="232"/>
        <v>123.54895294448056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:Y442" si="234">W443+W446+W448+W457</f>
        <v>0</v>
      </c>
      <c r="X442" s="118">
        <f t="shared" si="234"/>
        <v>75.043112137589162</v>
      </c>
      <c r="Y442" s="118">
        <f t="shared" si="234"/>
        <v>73.716595120715823</v>
      </c>
      <c r="DA442" s="129" t="s">
        <v>4651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138.50236653422837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104.34842019725697</v>
      </c>
      <c r="I443" s="123">
        <f t="shared" si="235"/>
        <v>85.520412170159076</v>
      </c>
      <c r="J443" s="123">
        <f t="shared" si="235"/>
        <v>131.52463188727313</v>
      </c>
      <c r="K443" s="123">
        <f t="shared" si="235"/>
        <v>146.49883829941652</v>
      </c>
      <c r="L443" s="123">
        <f t="shared" si="235"/>
        <v>164.62129883291993</v>
      </c>
      <c r="M443" s="123">
        <f t="shared" si="235"/>
        <v>0</v>
      </c>
      <c r="N443" s="123">
        <f t="shared" si="235"/>
        <v>0</v>
      </c>
      <c r="O443" s="123">
        <f t="shared" si="235"/>
        <v>117.06682932864378</v>
      </c>
      <c r="P443" s="123">
        <f t="shared" si="235"/>
        <v>112.5948897441906</v>
      </c>
      <c r="Q443" s="123">
        <f t="shared" si="235"/>
        <v>110.55497786499768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:Y443" si="237">SUM(W444:W445)</f>
        <v>0</v>
      </c>
      <c r="X443" s="123">
        <f t="shared" si="237"/>
        <v>61.348757573998697</v>
      </c>
      <c r="Y443" s="123">
        <f t="shared" si="237"/>
        <v>58.931330846005821</v>
      </c>
      <c r="DA443" s="130" t="s">
        <v>4652</v>
      </c>
    </row>
    <row r="444" spans="1:105" ht="12" customHeight="1" x14ac:dyDescent="0.25">
      <c r="A444" s="97" t="s">
        <v>212</v>
      </c>
      <c r="B444" s="99"/>
      <c r="C444" s="99">
        <v>135.31606587950662</v>
      </c>
      <c r="D444" s="99">
        <v>0</v>
      </c>
      <c r="E444" s="99">
        <v>0</v>
      </c>
      <c r="F444" s="99">
        <v>0</v>
      </c>
      <c r="G444" s="99">
        <v>0</v>
      </c>
      <c r="H444" s="99">
        <v>102.21515496116227</v>
      </c>
      <c r="I444" s="99">
        <v>83.80984937865577</v>
      </c>
      <c r="J444" s="99">
        <v>128.93346896383335</v>
      </c>
      <c r="K444" s="99">
        <v>143.66831945670921</v>
      </c>
      <c r="L444" s="99">
        <v>161.4599922647227</v>
      </c>
      <c r="M444" s="99">
        <v>0</v>
      </c>
      <c r="N444" s="99">
        <v>0</v>
      </c>
      <c r="O444" s="99">
        <v>114.91064720240057</v>
      </c>
      <c r="P444" s="99">
        <v>110.55310663569124</v>
      </c>
      <c r="Q444" s="99">
        <v>108.5685651830284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X444" s="99">
        <v>60.27003744273874</v>
      </c>
      <c r="Y444" s="99">
        <v>57.894750746640504</v>
      </c>
      <c r="DA444" s="63" t="s">
        <v>4653</v>
      </c>
    </row>
    <row r="445" spans="1:105" ht="12" customHeight="1" x14ac:dyDescent="0.25">
      <c r="A445" s="97" t="s">
        <v>53</v>
      </c>
      <c r="B445" s="99"/>
      <c r="C445" s="99">
        <v>3.1863006547217534</v>
      </c>
      <c r="D445" s="99">
        <v>0</v>
      </c>
      <c r="E445" s="99">
        <v>0</v>
      </c>
      <c r="F445" s="99">
        <v>0</v>
      </c>
      <c r="G445" s="99">
        <v>0</v>
      </c>
      <c r="H445" s="99">
        <v>2.1332652360947035</v>
      </c>
      <c r="I445" s="99">
        <v>1.7105627915033053</v>
      </c>
      <c r="J445" s="99">
        <v>2.5911629234397711</v>
      </c>
      <c r="K445" s="99">
        <v>2.8305188427073058</v>
      </c>
      <c r="L445" s="99">
        <v>3.161306568197233</v>
      </c>
      <c r="M445" s="99">
        <v>0</v>
      </c>
      <c r="N445" s="99">
        <v>0</v>
      </c>
      <c r="O445" s="99">
        <v>2.1561821262432135</v>
      </c>
      <c r="P445" s="99">
        <v>2.0417831084993656</v>
      </c>
      <c r="Q445" s="99">
        <v>1.9864126819692844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1.0787201312599588</v>
      </c>
      <c r="Y445" s="99">
        <v>1.0365800993653191</v>
      </c>
      <c r="DA445" s="63" t="s">
        <v>4654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9.1352299777141786E-3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3.2132402923734565E-2</v>
      </c>
      <c r="I446" s="123">
        <f t="shared" si="238"/>
        <v>3.5271606041577502E-2</v>
      </c>
      <c r="J446" s="123">
        <f t="shared" si="238"/>
        <v>9.2933989701774935E-3</v>
      </c>
      <c r="K446" s="123">
        <f t="shared" si="238"/>
        <v>2.6504024894538861E-2</v>
      </c>
      <c r="L446" s="123">
        <f t="shared" si="238"/>
        <v>7.3101824713861091E-2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8.377569266953655E-2</v>
      </c>
      <c r="Q446" s="123">
        <f t="shared" si="238"/>
        <v>4.2116743558919145E-2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X446" s="123">
        <f t="shared" si="238"/>
        <v>2.8148603720189361E-2</v>
      </c>
      <c r="Y446" s="123">
        <f t="shared" si="238"/>
        <v>1.3027777993101404E-2</v>
      </c>
      <c r="DA446" s="130" t="s">
        <v>4655</v>
      </c>
    </row>
    <row r="447" spans="1:105" ht="12" customHeight="1" x14ac:dyDescent="0.25">
      <c r="A447" s="97" t="s">
        <v>53</v>
      </c>
      <c r="B447" s="99"/>
      <c r="C447" s="99">
        <f>RES_hhdet_in_tess!C67</f>
        <v>9.1352299777141786E-3</v>
      </c>
      <c r="D447" s="99">
        <f>RES_hhdet_in_tess!D67</f>
        <v>0</v>
      </c>
      <c r="E447" s="99">
        <f>RES_hhdet_in_tess!E67</f>
        <v>0</v>
      </c>
      <c r="F447" s="99">
        <f>RES_hhdet_in_tess!F67</f>
        <v>0</v>
      </c>
      <c r="G447" s="99">
        <f>RES_hhdet_in_tess!G67</f>
        <v>0</v>
      </c>
      <c r="H447" s="99">
        <f>RES_hhdet_in_tess!H67</f>
        <v>3.2132402923734565E-2</v>
      </c>
      <c r="I447" s="99">
        <f>RES_hhdet_in_tess!I67</f>
        <v>3.5271606041577502E-2</v>
      </c>
      <c r="J447" s="99">
        <f>RES_hhdet_in_tess!J67</f>
        <v>9.2933989701774935E-3</v>
      </c>
      <c r="K447" s="99">
        <f>RES_hhdet_in_tess!K67</f>
        <v>2.6504024894538861E-2</v>
      </c>
      <c r="L447" s="99">
        <f>RES_hhdet_in_tess!L67</f>
        <v>7.3101824713861091E-2</v>
      </c>
      <c r="M447" s="99">
        <f>RES_hhdet_in_tess!M67</f>
        <v>0</v>
      </c>
      <c r="N447" s="99">
        <f>RES_hhdet_in_tess!N67</f>
        <v>0</v>
      </c>
      <c r="O447" s="99">
        <f>RES_hhdet_in_tess!O67</f>
        <v>0</v>
      </c>
      <c r="P447" s="99">
        <f>RES_hhdet_in_tess!P67</f>
        <v>8.377569266953655E-2</v>
      </c>
      <c r="Q447" s="99">
        <f>RES_hhdet_in_tess!Q67</f>
        <v>4.2116743558919145E-2</v>
      </c>
      <c r="R447" s="99">
        <f>RES_hhdet_in_tess!R67</f>
        <v>0</v>
      </c>
      <c r="S447" s="99">
        <f>RES_hhdet_in_tess!S67</f>
        <v>0</v>
      </c>
      <c r="T447" s="99">
        <f>RES_hhdet_in_tess!T67</f>
        <v>0</v>
      </c>
      <c r="U447" s="99">
        <f>RES_hhdet_in_tess!U67</f>
        <v>0</v>
      </c>
      <c r="V447" s="99">
        <f>RES_hhdet_in_tess!V67</f>
        <v>0</v>
      </c>
      <c r="W447" s="99">
        <f>RES_hhdet_in_tess!W67</f>
        <v>0</v>
      </c>
      <c r="X447" s="99">
        <f>RES_hhdet_in_tess!X67</f>
        <v>2.8148603720189361E-2</v>
      </c>
      <c r="Y447" s="99">
        <f>RES_hhdet_in_tess!Y67</f>
        <v>1.3027777993101404E-2</v>
      </c>
      <c r="DA447" s="63" t="s">
        <v>4656</v>
      </c>
    </row>
    <row r="448" spans="1:105" ht="12" customHeight="1" x14ac:dyDescent="0.25">
      <c r="A448" s="121" t="s">
        <v>55</v>
      </c>
      <c r="B448" s="123"/>
      <c r="C448" s="123">
        <v>9.2979871384238333</v>
      </c>
      <c r="D448" s="123">
        <v>0</v>
      </c>
      <c r="E448" s="123">
        <v>0</v>
      </c>
      <c r="F448" s="123">
        <v>0</v>
      </c>
      <c r="G448" s="123">
        <v>0</v>
      </c>
      <c r="H448" s="123">
        <v>8.4402335249068372</v>
      </c>
      <c r="I448" s="123">
        <v>6.277197534359928</v>
      </c>
      <c r="J448" s="123">
        <v>9.0054659196791462</v>
      </c>
      <c r="K448" s="123">
        <v>10.356552968600798</v>
      </c>
      <c r="L448" s="123">
        <v>9.6177121928208518</v>
      </c>
      <c r="M448" s="123">
        <v>0</v>
      </c>
      <c r="N448" s="123">
        <v>0</v>
      </c>
      <c r="O448" s="123">
        <v>9.1834960602146545</v>
      </c>
      <c r="P448" s="123">
        <v>9.8029369724837014</v>
      </c>
      <c r="Q448" s="123">
        <v>10.599511537947359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X448" s="123">
        <v>11.048471770710222</v>
      </c>
      <c r="Y448" s="123">
        <v>12.021633788164609</v>
      </c>
      <c r="DA448" s="130" t="s">
        <v>4657</v>
      </c>
    </row>
    <row r="449" spans="1:105" ht="12" customHeight="1" x14ac:dyDescent="0.25">
      <c r="A449" s="97" t="s">
        <v>134</v>
      </c>
      <c r="B449" s="99"/>
      <c r="C449" s="99">
        <v>9.4588014358172181</v>
      </c>
      <c r="D449" s="99">
        <v>0</v>
      </c>
      <c r="E449" s="99">
        <v>0</v>
      </c>
      <c r="F449" s="99">
        <v>0</v>
      </c>
      <c r="G449" s="99">
        <v>0</v>
      </c>
      <c r="H449" s="99">
        <v>7.3230095624560319</v>
      </c>
      <c r="I449" s="99">
        <v>6.1678994766308959</v>
      </c>
      <c r="J449" s="99">
        <v>9.03814472126178</v>
      </c>
      <c r="K449" s="99">
        <v>10.42141111199801</v>
      </c>
      <c r="L449" s="99">
        <v>9.6177121928208518</v>
      </c>
      <c r="M449" s="99">
        <v>0</v>
      </c>
      <c r="N449" s="99">
        <v>0</v>
      </c>
      <c r="O449" s="99">
        <v>8.9731549595166147</v>
      </c>
      <c r="P449" s="99">
        <v>9.8411694103371641</v>
      </c>
      <c r="Q449" s="99">
        <v>10.866274838906227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11.039712883045354</v>
      </c>
      <c r="Y449" s="99">
        <v>12.022969462192043</v>
      </c>
      <c r="DA449" s="63" t="s">
        <v>4658</v>
      </c>
    </row>
    <row r="450" spans="1:105" ht="12" customHeight="1" x14ac:dyDescent="0.25">
      <c r="A450" s="97" t="s">
        <v>133</v>
      </c>
      <c r="B450" s="99"/>
      <c r="C450" s="99">
        <v>9.4589970589362125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6.1681131019199649</v>
      </c>
      <c r="J450" s="99">
        <v>9.047013907764125</v>
      </c>
      <c r="K450" s="99">
        <v>10.428807248893085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12.007742380089942</v>
      </c>
      <c r="DA450" s="63" t="s">
        <v>4659</v>
      </c>
    </row>
    <row r="451" spans="1:105" ht="12" customHeight="1" x14ac:dyDescent="0.25">
      <c r="A451" s="100" t="s">
        <v>212</v>
      </c>
      <c r="B451" s="102"/>
      <c r="C451" s="102">
        <v>6.6080363372043527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3.7937287885825413</v>
      </c>
      <c r="J451" s="102">
        <v>5.5226332127017743</v>
      </c>
      <c r="K451" s="102">
        <v>6.4198819270484542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8.7799200295143613</v>
      </c>
      <c r="DA451" s="131" t="s">
        <v>4660</v>
      </c>
    </row>
    <row r="452" spans="1:105" ht="12" customHeight="1" x14ac:dyDescent="0.25">
      <c r="A452" s="103" t="s">
        <v>52</v>
      </c>
      <c r="B452" s="105"/>
      <c r="C452" s="105">
        <v>2.8509607217318598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2.3743843133374232</v>
      </c>
      <c r="J452" s="105">
        <v>3.5243806950623502</v>
      </c>
      <c r="K452" s="105">
        <v>4.0089253218446306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3.227822350575583</v>
      </c>
      <c r="DA452" s="132" t="s">
        <v>4661</v>
      </c>
    </row>
    <row r="453" spans="1:105" ht="12" customHeight="1" x14ac:dyDescent="0.25">
      <c r="A453" s="106" t="s">
        <v>122</v>
      </c>
      <c r="B453" s="102"/>
      <c r="C453" s="102">
        <v>8.303855978422364</v>
      </c>
      <c r="D453" s="102">
        <v>0</v>
      </c>
      <c r="E453" s="102">
        <v>0</v>
      </c>
      <c r="F453" s="102">
        <v>0</v>
      </c>
      <c r="G453" s="102">
        <v>0</v>
      </c>
      <c r="H453" s="102">
        <v>9.0397195044191712</v>
      </c>
      <c r="I453" s="102">
        <v>8.8601568118017013</v>
      </c>
      <c r="J453" s="102">
        <v>7.9983244207273962</v>
      </c>
      <c r="K453" s="102">
        <v>8.4606813786978421</v>
      </c>
      <c r="L453" s="102">
        <v>0</v>
      </c>
      <c r="M453" s="102">
        <v>0</v>
      </c>
      <c r="N453" s="102">
        <v>0</v>
      </c>
      <c r="O453" s="102">
        <v>9.4888126974381617</v>
      </c>
      <c r="P453" s="102">
        <v>9.7019795161940472</v>
      </c>
      <c r="Q453" s="102">
        <v>10.49378134015598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X453" s="102">
        <v>11.321555907575997</v>
      </c>
      <c r="Y453" s="102">
        <v>11.992751772655261</v>
      </c>
      <c r="DA453" s="131" t="s">
        <v>4662</v>
      </c>
    </row>
    <row r="454" spans="1:105" ht="12" customHeight="1" x14ac:dyDescent="0.25">
      <c r="A454" s="107" t="s">
        <v>121</v>
      </c>
      <c r="B454" s="105"/>
      <c r="C454" s="105">
        <v>8.3038482664406015</v>
      </c>
      <c r="D454" s="105">
        <v>0</v>
      </c>
      <c r="E454" s="105">
        <v>0</v>
      </c>
      <c r="F454" s="105">
        <v>0</v>
      </c>
      <c r="G454" s="105">
        <v>0</v>
      </c>
      <c r="H454" s="105">
        <v>9.0397200078971611</v>
      </c>
      <c r="I454" s="105">
        <v>8.8631322127821459</v>
      </c>
      <c r="J454" s="105">
        <v>8.0015859019577107</v>
      </c>
      <c r="K454" s="105">
        <v>8.4619207999517805</v>
      </c>
      <c r="L454" s="105">
        <v>0</v>
      </c>
      <c r="M454" s="105">
        <v>0</v>
      </c>
      <c r="N454" s="105">
        <v>0</v>
      </c>
      <c r="O454" s="105">
        <v>9.4866657560291632</v>
      </c>
      <c r="P454" s="105">
        <v>9.701887161792504</v>
      </c>
      <c r="Q454" s="105">
        <v>10.497910600840717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11.323004594661997</v>
      </c>
      <c r="Y454" s="105">
        <v>11.993689785098763</v>
      </c>
      <c r="DA454" s="132" t="s">
        <v>4663</v>
      </c>
    </row>
    <row r="455" spans="1:105" ht="12" customHeight="1" x14ac:dyDescent="0.25">
      <c r="A455" s="108" t="s">
        <v>53</v>
      </c>
      <c r="B455" s="99"/>
      <c r="C455" s="99">
        <v>5.8004130006861248</v>
      </c>
      <c r="D455" s="99">
        <v>0</v>
      </c>
      <c r="E455" s="99">
        <v>0</v>
      </c>
      <c r="F455" s="99">
        <v>0</v>
      </c>
      <c r="G455" s="99">
        <v>0</v>
      </c>
      <c r="H455" s="99">
        <v>5.634277187546135</v>
      </c>
      <c r="I455" s="99">
        <v>5.4546727404671449</v>
      </c>
      <c r="J455" s="99">
        <v>4.8819582577645502</v>
      </c>
      <c r="K455" s="99">
        <v>5.2047151153228279</v>
      </c>
      <c r="L455" s="99">
        <v>0</v>
      </c>
      <c r="M455" s="99">
        <v>0</v>
      </c>
      <c r="N455" s="99">
        <v>0</v>
      </c>
      <c r="O455" s="99">
        <v>5.8498141454146939</v>
      </c>
      <c r="P455" s="99">
        <v>6.0039967889878243</v>
      </c>
      <c r="Q455" s="99">
        <v>6.7818952488113675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8.2129071724535798</v>
      </c>
      <c r="Y455" s="99">
        <v>8.7680467500919903</v>
      </c>
      <c r="DA455" s="63" t="s">
        <v>4664</v>
      </c>
    </row>
    <row r="456" spans="1:105" ht="12" customHeight="1" x14ac:dyDescent="0.25">
      <c r="A456" s="108" t="s">
        <v>52</v>
      </c>
      <c r="B456" s="99"/>
      <c r="C456" s="99">
        <v>2.5034352657544767</v>
      </c>
      <c r="D456" s="99">
        <v>0</v>
      </c>
      <c r="E456" s="99">
        <v>0</v>
      </c>
      <c r="F456" s="99">
        <v>0</v>
      </c>
      <c r="G456" s="99">
        <v>0</v>
      </c>
      <c r="H456" s="99">
        <v>3.4054428203510265</v>
      </c>
      <c r="I456" s="99">
        <v>3.4084594723149984</v>
      </c>
      <c r="J456" s="99">
        <v>3.1196276441931605</v>
      </c>
      <c r="K456" s="99">
        <v>3.2572056846289517</v>
      </c>
      <c r="L456" s="99">
        <v>0</v>
      </c>
      <c r="M456" s="99">
        <v>0</v>
      </c>
      <c r="N456" s="99">
        <v>0</v>
      </c>
      <c r="O456" s="99">
        <v>3.6368516106144702</v>
      </c>
      <c r="P456" s="99">
        <v>3.6978903728046792</v>
      </c>
      <c r="Q456" s="99">
        <v>3.7160153520293502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3.1100974222084146</v>
      </c>
      <c r="Y456" s="99">
        <v>3.2256430350067706</v>
      </c>
      <c r="DA456" s="63" t="s">
        <v>4665</v>
      </c>
    </row>
    <row r="457" spans="1:105" ht="12" customHeight="1" x14ac:dyDescent="0.25">
      <c r="A457" s="121" t="s">
        <v>54</v>
      </c>
      <c r="B457" s="123"/>
      <c r="C457" s="123">
        <v>1.5198963032957511</v>
      </c>
      <c r="D457" s="123">
        <v>0</v>
      </c>
      <c r="E457" s="123">
        <v>0</v>
      </c>
      <c r="F457" s="123">
        <v>0</v>
      </c>
      <c r="G457" s="123">
        <v>0</v>
      </c>
      <c r="H457" s="123">
        <v>1.3650311864761211</v>
      </c>
      <c r="I457" s="123">
        <v>1.1496288073461787</v>
      </c>
      <c r="J457" s="123">
        <v>1.6880398858263623</v>
      </c>
      <c r="K457" s="123">
        <v>2.0311508481470999</v>
      </c>
      <c r="L457" s="123">
        <v>2.0635938483847873</v>
      </c>
      <c r="M457" s="123">
        <v>0</v>
      </c>
      <c r="N457" s="123">
        <v>0</v>
      </c>
      <c r="O457" s="123">
        <v>1.9598544824200574</v>
      </c>
      <c r="P457" s="123">
        <v>2.1301583607671053</v>
      </c>
      <c r="Q457" s="123">
        <v>2.3523467979765922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X457" s="123">
        <v>2.617734189160049</v>
      </c>
      <c r="Y457" s="123">
        <v>2.7506027085522931</v>
      </c>
      <c r="DA457" s="130" t="s">
        <v>4666</v>
      </c>
    </row>
    <row r="458" spans="1:105" ht="12" customHeight="1" x14ac:dyDescent="0.25">
      <c r="A458" s="97" t="s">
        <v>175</v>
      </c>
      <c r="B458" s="99"/>
      <c r="C458" s="99">
        <v>1.5455456046515539</v>
      </c>
      <c r="D458" s="99">
        <v>0</v>
      </c>
      <c r="E458" s="99">
        <v>0</v>
      </c>
      <c r="F458" s="99">
        <v>0</v>
      </c>
      <c r="G458" s="99">
        <v>0</v>
      </c>
      <c r="H458" s="99">
        <v>1.3603443075587194</v>
      </c>
      <c r="I458" s="99">
        <v>1.1393559195880658</v>
      </c>
      <c r="J458" s="99">
        <v>1.6939441840201837</v>
      </c>
      <c r="K458" s="99">
        <v>2.0423981903413955</v>
      </c>
      <c r="L458" s="99">
        <v>2.0743346726943961</v>
      </c>
      <c r="M458" s="99">
        <v>0</v>
      </c>
      <c r="N458" s="99">
        <v>0</v>
      </c>
      <c r="O458" s="99">
        <v>1.9530443090841019</v>
      </c>
      <c r="P458" s="99">
        <v>2.1321491929111245</v>
      </c>
      <c r="Q458" s="99">
        <v>2.3578527248772279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2.6167857794447684</v>
      </c>
      <c r="Y458" s="99">
        <v>2.7504337286799223</v>
      </c>
      <c r="DA458" s="63" t="s">
        <v>4667</v>
      </c>
    </row>
    <row r="459" spans="1:105" ht="12" customHeight="1" x14ac:dyDescent="0.25">
      <c r="A459" s="109" t="s">
        <v>120</v>
      </c>
      <c r="B459" s="110"/>
      <c r="C459" s="110">
        <v>1.3678004461332698</v>
      </c>
      <c r="D459" s="110">
        <v>0</v>
      </c>
      <c r="E459" s="110">
        <v>0</v>
      </c>
      <c r="F459" s="110">
        <v>0</v>
      </c>
      <c r="G459" s="110">
        <v>0</v>
      </c>
      <c r="H459" s="110">
        <v>1.6556176793550439</v>
      </c>
      <c r="I459" s="110">
        <v>1.6290863720567881</v>
      </c>
      <c r="J459" s="110">
        <v>1.5129716558519368</v>
      </c>
      <c r="K459" s="110">
        <v>1.6768595690267938</v>
      </c>
      <c r="L459" s="110">
        <v>1.8595181865022254</v>
      </c>
      <c r="M459" s="110">
        <v>0</v>
      </c>
      <c r="N459" s="110">
        <v>0</v>
      </c>
      <c r="O459" s="110">
        <v>2.0642771402380378</v>
      </c>
      <c r="P459" s="110">
        <v>2.1045688841842218</v>
      </c>
      <c r="Q459" s="110">
        <v>2.2835227117186423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X459" s="110">
        <v>2.6422347734714631</v>
      </c>
      <c r="Y459" s="110">
        <v>2.7544426304796086</v>
      </c>
      <c r="DA459" s="60" t="s">
        <v>4668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52.711494922334481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35.633811952715696</v>
      </c>
      <c r="I461" s="118">
        <f t="shared" si="239"/>
        <v>31.225560649980007</v>
      </c>
      <c r="J461" s="118">
        <f t="shared" si="239"/>
        <v>22.746453070131391</v>
      </c>
      <c r="K461" s="118">
        <f t="shared" si="239"/>
        <v>28.704061418816895</v>
      </c>
      <c r="L461" s="118">
        <f t="shared" si="239"/>
        <v>33.247268292825879</v>
      </c>
      <c r="M461" s="118">
        <f t="shared" si="239"/>
        <v>0</v>
      </c>
      <c r="N461" s="118">
        <f t="shared" si="239"/>
        <v>0</v>
      </c>
      <c r="O461" s="118">
        <f t="shared" si="239"/>
        <v>18.791550154151903</v>
      </c>
      <c r="P461" s="118">
        <f t="shared" si="239"/>
        <v>14.886678433235019</v>
      </c>
      <c r="Q461" s="118">
        <f t="shared" si="239"/>
        <v>12.375196408848721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18.028007563617667</v>
      </c>
      <c r="Y461" s="118">
        <f t="shared" si="241"/>
        <v>17.67776867338268</v>
      </c>
      <c r="DA461" s="129" t="s">
        <v>4819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49.552459455380841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34.460273375427647</v>
      </c>
      <c r="I462" s="123">
        <f t="shared" si="242"/>
        <v>29.035522133758644</v>
      </c>
      <c r="J462" s="123">
        <f t="shared" si="242"/>
        <v>21.213260812016042</v>
      </c>
      <c r="K462" s="123">
        <f t="shared" si="242"/>
        <v>26.69682398837417</v>
      </c>
      <c r="L462" s="123">
        <f t="shared" si="242"/>
        <v>31.238402623025724</v>
      </c>
      <c r="M462" s="123">
        <f t="shared" si="242"/>
        <v>0</v>
      </c>
      <c r="N462" s="123">
        <f t="shared" si="242"/>
        <v>0</v>
      </c>
      <c r="O462" s="123">
        <f t="shared" si="242"/>
        <v>17.767555674866596</v>
      </c>
      <c r="P462" s="123">
        <f t="shared" si="242"/>
        <v>13.817183355183097</v>
      </c>
      <c r="Q462" s="123">
        <f t="shared" si="242"/>
        <v>11.808259479155859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14.910206069422111</v>
      </c>
      <c r="Y462" s="123">
        <f t="shared" si="244"/>
        <v>14.338205749667413</v>
      </c>
      <c r="DA462" s="130" t="s">
        <v>4820</v>
      </c>
    </row>
    <row r="463" spans="1:105" ht="12" customHeight="1" x14ac:dyDescent="0.25">
      <c r="A463" s="97" t="s">
        <v>212</v>
      </c>
      <c r="B463" s="99"/>
      <c r="C463" s="99">
        <v>49.552459455380841</v>
      </c>
      <c r="D463" s="99">
        <v>0</v>
      </c>
      <c r="E463" s="99">
        <v>0</v>
      </c>
      <c r="F463" s="99">
        <v>0</v>
      </c>
      <c r="G463" s="99">
        <v>0</v>
      </c>
      <c r="H463" s="99">
        <v>34.460273375427647</v>
      </c>
      <c r="I463" s="99">
        <v>29.035522133758644</v>
      </c>
      <c r="J463" s="99">
        <v>21.213260812016042</v>
      </c>
      <c r="K463" s="99">
        <v>26.69682398837417</v>
      </c>
      <c r="L463" s="99">
        <v>31.238402623025724</v>
      </c>
      <c r="M463" s="99">
        <v>0</v>
      </c>
      <c r="N463" s="99">
        <v>0</v>
      </c>
      <c r="O463" s="99">
        <v>17.767555674866596</v>
      </c>
      <c r="P463" s="99">
        <v>13.817183355183097</v>
      </c>
      <c r="Q463" s="99">
        <v>11.808259479155859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14.910206069422111</v>
      </c>
      <c r="Y463" s="99">
        <v>14.338205749667413</v>
      </c>
      <c r="DA463" s="63" t="s">
        <v>4821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4822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4823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4824</v>
      </c>
    </row>
    <row r="467" spans="1:105" ht="12" customHeight="1" x14ac:dyDescent="0.25">
      <c r="A467" s="121" t="s">
        <v>55</v>
      </c>
      <c r="B467" s="123"/>
      <c r="C467" s="123">
        <v>2.7566063476239311</v>
      </c>
      <c r="D467" s="123">
        <v>0</v>
      </c>
      <c r="E467" s="123">
        <v>0</v>
      </c>
      <c r="F467" s="123">
        <v>0</v>
      </c>
      <c r="G467" s="123">
        <v>0</v>
      </c>
      <c r="H467" s="123">
        <v>0.78217378883375921</v>
      </c>
      <c r="I467" s="123">
        <v>1.8517645900028488</v>
      </c>
      <c r="J467" s="123">
        <v>1.2947441198605443</v>
      </c>
      <c r="K467" s="123">
        <v>1.6781350180436947</v>
      </c>
      <c r="L467" s="123">
        <v>1.6633643422632403</v>
      </c>
      <c r="M467" s="123">
        <v>0</v>
      </c>
      <c r="N467" s="123">
        <v>0</v>
      </c>
      <c r="O467" s="123">
        <v>0.73758023144594298</v>
      </c>
      <c r="P467" s="123">
        <v>0.80558378251753937</v>
      </c>
      <c r="Q467" s="123">
        <v>0.30213544786685087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2.3672133956462629</v>
      </c>
      <c r="Y467" s="123">
        <v>2.5510875951826102</v>
      </c>
      <c r="DA467" s="130" t="s">
        <v>4825</v>
      </c>
    </row>
    <row r="468" spans="1:105" ht="12" customHeight="1" x14ac:dyDescent="0.25">
      <c r="A468" s="97" t="s">
        <v>134</v>
      </c>
      <c r="B468" s="99"/>
      <c r="C468" s="99">
        <v>3.2082157056690517</v>
      </c>
      <c r="D468" s="99">
        <v>0</v>
      </c>
      <c r="E468" s="99">
        <v>0</v>
      </c>
      <c r="F468" s="99">
        <v>0</v>
      </c>
      <c r="G468" s="99">
        <v>0</v>
      </c>
      <c r="H468" s="99">
        <v>2.239861304387583</v>
      </c>
      <c r="I468" s="99">
        <v>1.9308821342705036</v>
      </c>
      <c r="J468" s="99">
        <v>1.3385384567237495</v>
      </c>
      <c r="K468" s="99">
        <v>1.7368685351482425</v>
      </c>
      <c r="L468" s="99">
        <v>1.6633643422632403</v>
      </c>
      <c r="M468" s="99">
        <v>0</v>
      </c>
      <c r="N468" s="99">
        <v>0</v>
      </c>
      <c r="O468" s="99">
        <v>1.2462562531328003</v>
      </c>
      <c r="P468" s="99">
        <v>1.1106106516261223</v>
      </c>
      <c r="Q468" s="99">
        <v>1.0698566678563899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2.4430856198656943</v>
      </c>
      <c r="Y468" s="99">
        <v>2.6684924905800345</v>
      </c>
      <c r="DA468" s="63" t="s">
        <v>4826</v>
      </c>
    </row>
    <row r="469" spans="1:105" ht="12" customHeight="1" x14ac:dyDescent="0.25">
      <c r="A469" s="97" t="s">
        <v>133</v>
      </c>
      <c r="B469" s="99"/>
      <c r="C469" s="99">
        <v>2.2412993976566296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1.18763983879695</v>
      </c>
      <c r="J469" s="99">
        <v>0.81789539397297384</v>
      </c>
      <c r="K469" s="99">
        <v>1.0699597970585712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1.9486991745532281</v>
      </c>
      <c r="DA469" s="63" t="s">
        <v>4827</v>
      </c>
    </row>
    <row r="470" spans="1:105" ht="12" customHeight="1" x14ac:dyDescent="0.25">
      <c r="A470" s="100" t="s">
        <v>212</v>
      </c>
      <c r="B470" s="102"/>
      <c r="C470" s="102">
        <v>2.2412993976566296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1.18763983879695</v>
      </c>
      <c r="J470" s="102">
        <v>0.81789539397297384</v>
      </c>
      <c r="K470" s="102">
        <v>1.0699597970585712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1.9486991745532281</v>
      </c>
      <c r="DA470" s="131" t="s">
        <v>4828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4829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4830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4831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4832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4833</v>
      </c>
    </row>
    <row r="476" spans="1:105" ht="12" customHeight="1" x14ac:dyDescent="0.25">
      <c r="A476" s="121" t="s">
        <v>54</v>
      </c>
      <c r="B476" s="123"/>
      <c r="C476" s="123">
        <v>0.40242911932971281</v>
      </c>
      <c r="D476" s="123">
        <v>0</v>
      </c>
      <c r="E476" s="123">
        <v>0</v>
      </c>
      <c r="F476" s="123">
        <v>0</v>
      </c>
      <c r="G476" s="123">
        <v>0</v>
      </c>
      <c r="H476" s="123">
        <v>0.39136478845429162</v>
      </c>
      <c r="I476" s="123">
        <v>0.33827392621851521</v>
      </c>
      <c r="J476" s="123">
        <v>0.2384481382548056</v>
      </c>
      <c r="K476" s="123">
        <v>0.3291024123990306</v>
      </c>
      <c r="L476" s="123">
        <v>0.34550132753691648</v>
      </c>
      <c r="M476" s="123">
        <v>0</v>
      </c>
      <c r="N476" s="123">
        <v>0</v>
      </c>
      <c r="O476" s="123">
        <v>0.28641424783936537</v>
      </c>
      <c r="P476" s="123">
        <v>0.26391129553438208</v>
      </c>
      <c r="Q476" s="123">
        <v>0.26480148182601071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0.75058809854929343</v>
      </c>
      <c r="Y476" s="123">
        <v>0.7884753285326539</v>
      </c>
      <c r="DA476" s="130" t="s">
        <v>4834</v>
      </c>
    </row>
    <row r="477" spans="1:105" ht="12" customHeight="1" x14ac:dyDescent="0.25">
      <c r="A477" s="97" t="s">
        <v>175</v>
      </c>
      <c r="B477" s="99"/>
      <c r="C477" s="99">
        <v>0.47029438501549281</v>
      </c>
      <c r="D477" s="99">
        <v>0</v>
      </c>
      <c r="E477" s="99">
        <v>0</v>
      </c>
      <c r="F477" s="99">
        <v>0</v>
      </c>
      <c r="G477" s="99">
        <v>0</v>
      </c>
      <c r="H477" s="99">
        <v>0.39767712375194142</v>
      </c>
      <c r="I477" s="99">
        <v>0.34552180451121961</v>
      </c>
      <c r="J477" s="99">
        <v>0.2464899680729481</v>
      </c>
      <c r="K477" s="99">
        <v>0.33955010803074587</v>
      </c>
      <c r="L477" s="99">
        <v>0.36368560793359628</v>
      </c>
      <c r="M477" s="99">
        <v>0</v>
      </c>
      <c r="N477" s="99">
        <v>0</v>
      </c>
      <c r="O477" s="99">
        <v>0.3050934379158457</v>
      </c>
      <c r="P477" s="99">
        <v>0.28444329385868883</v>
      </c>
      <c r="Q477" s="99">
        <v>0.28598560037209153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0.77964312171894345</v>
      </c>
      <c r="Y477" s="99">
        <v>0.82317302887779331</v>
      </c>
      <c r="DA477" s="63" t="s">
        <v>4835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4836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254037</v>
      </c>
      <c r="C5" s="120">
        <v>241731</v>
      </c>
      <c r="D5" s="120">
        <v>242264</v>
      </c>
      <c r="E5" s="120">
        <v>243598</v>
      </c>
      <c r="F5" s="120">
        <v>248429</v>
      </c>
      <c r="G5" s="120">
        <v>253612</v>
      </c>
      <c r="H5" s="120">
        <v>260476</v>
      </c>
      <c r="I5" s="120">
        <v>273426</v>
      </c>
      <c r="J5" s="120">
        <v>282927</v>
      </c>
      <c r="K5" s="120">
        <v>311564</v>
      </c>
      <c r="L5" s="120">
        <v>356024</v>
      </c>
      <c r="M5" s="120">
        <v>459174</v>
      </c>
      <c r="N5" s="120">
        <v>499525</v>
      </c>
      <c r="O5" s="120">
        <v>502103</v>
      </c>
      <c r="P5" s="120">
        <v>487440</v>
      </c>
      <c r="Q5" s="120">
        <v>477485</v>
      </c>
      <c r="R5" s="120">
        <v>463816</v>
      </c>
      <c r="S5" s="120">
        <v>451113</v>
      </c>
      <c r="T5" s="120">
        <v>438349</v>
      </c>
      <c r="U5" s="120">
        <v>446565</v>
      </c>
      <c r="V5" s="120">
        <v>472015</v>
      </c>
      <c r="W5" s="120">
        <v>484622</v>
      </c>
      <c r="X5" s="120">
        <v>493529</v>
      </c>
      <c r="Y5" s="120">
        <v>494279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204</v>
      </c>
      <c r="B7" s="52">
        <v>254037</v>
      </c>
      <c r="C7" s="52">
        <v>241731</v>
      </c>
      <c r="D7" s="52">
        <v>242264</v>
      </c>
      <c r="E7" s="52">
        <v>243598</v>
      </c>
      <c r="F7" s="52">
        <v>248429</v>
      </c>
      <c r="G7" s="52">
        <v>253612</v>
      </c>
      <c r="H7" s="52">
        <v>260476</v>
      </c>
      <c r="I7" s="52">
        <v>273426</v>
      </c>
      <c r="J7" s="52">
        <v>282927</v>
      </c>
      <c r="K7" s="52">
        <v>311564</v>
      </c>
      <c r="L7" s="52">
        <v>356024</v>
      </c>
      <c r="M7" s="52">
        <v>459174</v>
      </c>
      <c r="N7" s="52">
        <v>499525</v>
      </c>
      <c r="O7" s="52">
        <v>502103</v>
      </c>
      <c r="P7" s="52">
        <v>487440</v>
      </c>
      <c r="Q7" s="52">
        <v>477485</v>
      </c>
      <c r="R7" s="52">
        <v>463816</v>
      </c>
      <c r="S7" s="52">
        <v>451113</v>
      </c>
      <c r="T7" s="52">
        <v>438349</v>
      </c>
      <c r="U7" s="52">
        <v>446565</v>
      </c>
      <c r="V7" s="52">
        <v>472015</v>
      </c>
      <c r="W7" s="52">
        <v>484622</v>
      </c>
      <c r="X7" s="52">
        <v>493529</v>
      </c>
      <c r="Y7" s="52">
        <v>494279</v>
      </c>
      <c r="DA7" s="63" t="s">
        <v>1093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515</v>
      </c>
      <c r="C9" s="52">
        <v>527</v>
      </c>
      <c r="D9" s="52">
        <v>546</v>
      </c>
      <c r="E9" s="52">
        <v>530</v>
      </c>
      <c r="F9" s="52">
        <v>541</v>
      </c>
      <c r="G9" s="52">
        <v>611</v>
      </c>
      <c r="H9" s="52">
        <v>734</v>
      </c>
      <c r="I9" s="52">
        <v>866</v>
      </c>
      <c r="J9" s="52">
        <v>944</v>
      </c>
      <c r="K9" s="52">
        <v>1135</v>
      </c>
      <c r="L9" s="52">
        <v>1532</v>
      </c>
      <c r="M9" s="52">
        <v>2108</v>
      </c>
      <c r="N9" s="52">
        <v>3200</v>
      </c>
      <c r="O9" s="52">
        <v>4017</v>
      </c>
      <c r="P9" s="52">
        <v>4154</v>
      </c>
      <c r="Q9" s="52">
        <v>3959</v>
      </c>
      <c r="R9" s="52">
        <v>3575</v>
      </c>
      <c r="S9" s="52">
        <v>3130</v>
      </c>
      <c r="T9" s="52">
        <v>2597</v>
      </c>
      <c r="U9" s="52">
        <v>2206</v>
      </c>
      <c r="V9" s="52">
        <v>2471</v>
      </c>
      <c r="W9" s="52">
        <v>2813</v>
      </c>
      <c r="X9" s="52">
        <v>3704</v>
      </c>
      <c r="Y9" s="52">
        <v>4301</v>
      </c>
      <c r="DA9" s="63" t="s">
        <v>1094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132</v>
      </c>
      <c r="B11" s="52">
        <v>244285</v>
      </c>
      <c r="C11" s="52">
        <v>232933</v>
      </c>
      <c r="D11" s="52">
        <v>233866</v>
      </c>
      <c r="E11" s="52">
        <v>235365</v>
      </c>
      <c r="F11" s="52">
        <v>239886</v>
      </c>
      <c r="G11" s="52">
        <v>244488</v>
      </c>
      <c r="H11" s="52">
        <v>250351</v>
      </c>
      <c r="I11" s="52">
        <v>261655</v>
      </c>
      <c r="J11" s="52">
        <v>269546</v>
      </c>
      <c r="K11" s="52">
        <v>295521</v>
      </c>
      <c r="L11" s="52">
        <v>336680</v>
      </c>
      <c r="M11" s="52">
        <v>433278</v>
      </c>
      <c r="N11" s="52">
        <v>471366</v>
      </c>
      <c r="O11" s="52">
        <v>473571</v>
      </c>
      <c r="P11" s="52">
        <v>459501</v>
      </c>
      <c r="Q11" s="52">
        <v>449755</v>
      </c>
      <c r="R11" s="52">
        <v>436566</v>
      </c>
      <c r="S11" s="52">
        <v>424238</v>
      </c>
      <c r="T11" s="52">
        <v>412212</v>
      </c>
      <c r="U11" s="52">
        <v>420213</v>
      </c>
      <c r="V11" s="52">
        <v>446994</v>
      </c>
      <c r="W11" s="52">
        <v>461697</v>
      </c>
      <c r="X11" s="52">
        <v>477039</v>
      </c>
      <c r="Y11" s="52">
        <v>477506</v>
      </c>
      <c r="DA11" s="63" t="s">
        <v>1095</v>
      </c>
    </row>
    <row r="12" spans="1:105" ht="12" customHeight="1" x14ac:dyDescent="0.25">
      <c r="A12" s="97" t="s">
        <v>131</v>
      </c>
      <c r="B12" s="52">
        <v>245</v>
      </c>
      <c r="C12" s="52">
        <v>226</v>
      </c>
      <c r="D12" s="52">
        <v>235</v>
      </c>
      <c r="E12" s="52">
        <v>233</v>
      </c>
      <c r="F12" s="52">
        <v>233</v>
      </c>
      <c r="G12" s="52">
        <v>244</v>
      </c>
      <c r="H12" s="52">
        <v>240</v>
      </c>
      <c r="I12" s="52">
        <v>387</v>
      </c>
      <c r="J12" s="52">
        <v>473</v>
      </c>
      <c r="K12" s="52">
        <v>456</v>
      </c>
      <c r="L12" s="52">
        <v>433</v>
      </c>
      <c r="M12" s="52">
        <v>840</v>
      </c>
      <c r="N12" s="52">
        <v>841</v>
      </c>
      <c r="O12" s="52">
        <v>815</v>
      </c>
      <c r="P12" s="52">
        <v>793</v>
      </c>
      <c r="Q12" s="52">
        <v>775</v>
      </c>
      <c r="R12" s="52">
        <v>745</v>
      </c>
      <c r="S12" s="52">
        <v>706</v>
      </c>
      <c r="T12" s="52">
        <v>653</v>
      </c>
      <c r="U12" s="52">
        <v>595</v>
      </c>
      <c r="V12" s="52">
        <v>615</v>
      </c>
      <c r="W12" s="52">
        <v>589</v>
      </c>
      <c r="X12" s="52">
        <v>631</v>
      </c>
      <c r="Y12" s="52">
        <v>588</v>
      </c>
      <c r="DA12" s="63" t="s">
        <v>1096</v>
      </c>
    </row>
    <row r="13" spans="1:105" ht="12" customHeight="1" x14ac:dyDescent="0.25">
      <c r="A13" s="97" t="s">
        <v>124</v>
      </c>
      <c r="B13" s="52">
        <v>0</v>
      </c>
      <c r="C13" s="52">
        <v>0</v>
      </c>
      <c r="D13" s="52">
        <v>7</v>
      </c>
      <c r="E13" s="52">
        <v>13</v>
      </c>
      <c r="F13" s="52">
        <v>20</v>
      </c>
      <c r="G13" s="52">
        <v>30</v>
      </c>
      <c r="H13" s="52">
        <v>39</v>
      </c>
      <c r="I13" s="52">
        <v>53</v>
      </c>
      <c r="J13" s="52">
        <v>59</v>
      </c>
      <c r="K13" s="52">
        <v>69</v>
      </c>
      <c r="L13" s="52">
        <v>80</v>
      </c>
      <c r="M13" s="52">
        <v>108</v>
      </c>
      <c r="N13" s="52">
        <v>119</v>
      </c>
      <c r="O13" s="52">
        <v>121</v>
      </c>
      <c r="P13" s="52">
        <v>123</v>
      </c>
      <c r="Q13" s="52">
        <v>109</v>
      </c>
      <c r="R13" s="52">
        <v>97</v>
      </c>
      <c r="S13" s="52">
        <v>89</v>
      </c>
      <c r="T13" s="52">
        <v>83</v>
      </c>
      <c r="U13" s="52">
        <v>87</v>
      </c>
      <c r="V13" s="52">
        <v>87</v>
      </c>
      <c r="W13" s="52">
        <v>77</v>
      </c>
      <c r="X13" s="52">
        <v>66</v>
      </c>
      <c r="Y13" s="52">
        <v>71</v>
      </c>
      <c r="DA13" s="63" t="s">
        <v>1097</v>
      </c>
    </row>
    <row r="14" spans="1:105" ht="12" customHeight="1" x14ac:dyDescent="0.25">
      <c r="A14" s="97" t="s">
        <v>123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1098</v>
      </c>
    </row>
    <row r="15" spans="1:105" ht="12" customHeight="1" x14ac:dyDescent="0.25">
      <c r="A15" s="97" t="s">
        <v>122</v>
      </c>
      <c r="B15" s="52">
        <v>8622</v>
      </c>
      <c r="C15" s="52">
        <v>7774</v>
      </c>
      <c r="D15" s="52">
        <v>7369</v>
      </c>
      <c r="E15" s="52">
        <v>7226</v>
      </c>
      <c r="F15" s="52">
        <v>7524</v>
      </c>
      <c r="G15" s="52">
        <v>8006</v>
      </c>
      <c r="H15" s="52">
        <v>8886</v>
      </c>
      <c r="I15" s="52">
        <v>9392</v>
      </c>
      <c r="J15" s="52">
        <v>10540</v>
      </c>
      <c r="K15" s="52">
        <v>13024</v>
      </c>
      <c r="L15" s="52">
        <v>15842</v>
      </c>
      <c r="M15" s="52">
        <v>21294</v>
      </c>
      <c r="N15" s="52">
        <v>23296</v>
      </c>
      <c r="O15" s="52">
        <v>23728</v>
      </c>
      <c r="P15" s="52">
        <v>23290</v>
      </c>
      <c r="Q15" s="52">
        <v>23221</v>
      </c>
      <c r="R15" s="52">
        <v>22872</v>
      </c>
      <c r="S15" s="52">
        <v>22619</v>
      </c>
      <c r="T15" s="52">
        <v>22114</v>
      </c>
      <c r="U15" s="52">
        <v>22407</v>
      </c>
      <c r="V15" s="52">
        <v>21272</v>
      </c>
      <c r="W15" s="52">
        <v>19520</v>
      </c>
      <c r="X15" s="52">
        <v>13970</v>
      </c>
      <c r="Y15" s="52">
        <v>14289</v>
      </c>
      <c r="DA15" s="63" t="s">
        <v>1099</v>
      </c>
    </row>
    <row r="16" spans="1:105" ht="12" customHeight="1" x14ac:dyDescent="0.25">
      <c r="A16" s="97" t="s">
        <v>121</v>
      </c>
      <c r="B16" s="52">
        <v>885</v>
      </c>
      <c r="C16" s="52">
        <v>798</v>
      </c>
      <c r="D16" s="52">
        <v>787</v>
      </c>
      <c r="E16" s="52">
        <v>761</v>
      </c>
      <c r="F16" s="52">
        <v>766</v>
      </c>
      <c r="G16" s="52">
        <v>844</v>
      </c>
      <c r="H16" s="52">
        <v>960</v>
      </c>
      <c r="I16" s="52">
        <v>1939</v>
      </c>
      <c r="J16" s="52">
        <v>2309</v>
      </c>
      <c r="K16" s="52">
        <v>2494</v>
      </c>
      <c r="L16" s="52">
        <v>2989</v>
      </c>
      <c r="M16" s="52">
        <v>3654</v>
      </c>
      <c r="N16" s="52">
        <v>3903</v>
      </c>
      <c r="O16" s="52">
        <v>3868</v>
      </c>
      <c r="P16" s="52">
        <v>3733</v>
      </c>
      <c r="Q16" s="52">
        <v>3625</v>
      </c>
      <c r="R16" s="52">
        <v>3536</v>
      </c>
      <c r="S16" s="52">
        <v>3461</v>
      </c>
      <c r="T16" s="52">
        <v>3287</v>
      </c>
      <c r="U16" s="52">
        <v>3263</v>
      </c>
      <c r="V16" s="52">
        <v>3047</v>
      </c>
      <c r="W16" s="52">
        <v>2739</v>
      </c>
      <c r="X16" s="52">
        <v>1823</v>
      </c>
      <c r="Y16" s="52">
        <v>1825</v>
      </c>
      <c r="DA16" s="63" t="s">
        <v>1100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DA17" s="134"/>
    </row>
    <row r="18" spans="1:105" ht="12" customHeight="1" x14ac:dyDescent="0.25">
      <c r="A18" s="97" t="s">
        <v>202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X18" s="52">
        <v>0</v>
      </c>
      <c r="Y18" s="52">
        <v>0</v>
      </c>
      <c r="DA18" s="63" t="s">
        <v>1101</v>
      </c>
    </row>
    <row r="19" spans="1:105" ht="12" customHeight="1" x14ac:dyDescent="0.25">
      <c r="A19" s="97" t="s">
        <v>50</v>
      </c>
      <c r="B19" s="52">
        <v>0</v>
      </c>
      <c r="C19" s="52">
        <v>0</v>
      </c>
      <c r="D19" s="52">
        <v>0</v>
      </c>
      <c r="E19" s="52">
        <v>0</v>
      </c>
      <c r="F19" s="52">
        <v>0</v>
      </c>
      <c r="G19" s="52">
        <v>0</v>
      </c>
      <c r="H19" s="52">
        <v>0</v>
      </c>
      <c r="I19" s="52">
        <v>0</v>
      </c>
      <c r="J19" s="52">
        <v>0</v>
      </c>
      <c r="K19" s="52">
        <v>0</v>
      </c>
      <c r="L19" s="52">
        <v>0</v>
      </c>
      <c r="M19" s="52">
        <v>0</v>
      </c>
      <c r="N19" s="52">
        <v>0</v>
      </c>
      <c r="O19" s="52">
        <v>0</v>
      </c>
      <c r="P19" s="52">
        <v>0</v>
      </c>
      <c r="Q19" s="52">
        <v>0</v>
      </c>
      <c r="R19" s="52">
        <v>0</v>
      </c>
      <c r="S19" s="52">
        <v>0</v>
      </c>
      <c r="T19" s="52">
        <v>0</v>
      </c>
      <c r="U19" s="52">
        <v>0</v>
      </c>
      <c r="V19" s="52">
        <v>0</v>
      </c>
      <c r="W19" s="52">
        <v>0</v>
      </c>
      <c r="X19" s="52">
        <v>0</v>
      </c>
      <c r="Y19" s="52">
        <v>0</v>
      </c>
      <c r="DA19" s="63" t="s">
        <v>1102</v>
      </c>
    </row>
    <row r="20" spans="1:105" ht="12" customHeight="1" x14ac:dyDescent="0.25">
      <c r="A20" s="109" t="s">
        <v>120</v>
      </c>
      <c r="B20" s="36">
        <v>254037</v>
      </c>
      <c r="C20" s="36">
        <v>241731</v>
      </c>
      <c r="D20" s="36">
        <v>242264</v>
      </c>
      <c r="E20" s="36">
        <v>243598</v>
      </c>
      <c r="F20" s="36">
        <v>248429</v>
      </c>
      <c r="G20" s="36">
        <v>253612</v>
      </c>
      <c r="H20" s="36">
        <v>260476</v>
      </c>
      <c r="I20" s="36">
        <v>273426</v>
      </c>
      <c r="J20" s="36">
        <v>282927</v>
      </c>
      <c r="K20" s="36">
        <v>311564</v>
      </c>
      <c r="L20" s="36">
        <v>356024</v>
      </c>
      <c r="M20" s="36">
        <v>459174</v>
      </c>
      <c r="N20" s="36">
        <v>499525</v>
      </c>
      <c r="O20" s="36">
        <v>502103</v>
      </c>
      <c r="P20" s="36">
        <v>487440</v>
      </c>
      <c r="Q20" s="36">
        <v>477485</v>
      </c>
      <c r="R20" s="36">
        <v>463816</v>
      </c>
      <c r="S20" s="36">
        <v>451113</v>
      </c>
      <c r="T20" s="36">
        <v>438349</v>
      </c>
      <c r="U20" s="36">
        <v>446565</v>
      </c>
      <c r="V20" s="36">
        <v>472015</v>
      </c>
      <c r="W20" s="36">
        <v>484622</v>
      </c>
      <c r="X20" s="36">
        <v>493529</v>
      </c>
      <c r="Y20" s="36">
        <v>494279</v>
      </c>
      <c r="DA20" s="60" t="s">
        <v>1103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DA22" s="129" t="s">
        <v>1175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DA23" s="133"/>
    </row>
    <row r="24" spans="1:105" ht="12" customHeight="1" x14ac:dyDescent="0.25">
      <c r="A24" s="97" t="s">
        <v>204</v>
      </c>
      <c r="B24" s="52"/>
      <c r="C24" s="52">
        <v>19847</v>
      </c>
      <c r="D24" s="52">
        <v>19848</v>
      </c>
      <c r="E24" s="52">
        <v>19865</v>
      </c>
      <c r="F24" s="52">
        <v>19922</v>
      </c>
      <c r="G24" s="52">
        <v>20050</v>
      </c>
      <c r="H24" s="52">
        <v>20291</v>
      </c>
      <c r="I24" s="52">
        <v>20672</v>
      </c>
      <c r="J24" s="52">
        <v>21243</v>
      </c>
      <c r="K24" s="52">
        <v>22049</v>
      </c>
      <c r="L24" s="52">
        <v>23136</v>
      </c>
      <c r="M24" s="52">
        <v>24580</v>
      </c>
      <c r="N24" s="52">
        <v>26498</v>
      </c>
      <c r="O24" s="52">
        <v>25066</v>
      </c>
      <c r="P24" s="52">
        <v>14663</v>
      </c>
      <c r="Q24" s="52">
        <v>14349</v>
      </c>
      <c r="R24" s="52">
        <v>21231</v>
      </c>
      <c r="S24" s="52">
        <v>26900</v>
      </c>
      <c r="T24" s="52">
        <v>31801</v>
      </c>
      <c r="U24" s="52">
        <v>34758</v>
      </c>
      <c r="V24" s="52">
        <v>37892</v>
      </c>
      <c r="W24" s="52">
        <v>40669</v>
      </c>
      <c r="X24" s="52">
        <v>43632</v>
      </c>
      <c r="Y24" s="52">
        <v>46578</v>
      </c>
      <c r="DA24" s="63" t="s">
        <v>1176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DA25" s="134"/>
    </row>
    <row r="26" spans="1:105" ht="12" customHeight="1" x14ac:dyDescent="0.25">
      <c r="A26" s="97" t="s">
        <v>53</v>
      </c>
      <c r="B26" s="52"/>
      <c r="C26" s="52">
        <v>80</v>
      </c>
      <c r="D26" s="52">
        <v>81</v>
      </c>
      <c r="E26" s="52">
        <v>81</v>
      </c>
      <c r="F26" s="52">
        <v>85</v>
      </c>
      <c r="G26" s="52">
        <v>91</v>
      </c>
      <c r="H26" s="52">
        <v>105</v>
      </c>
      <c r="I26" s="52">
        <v>71</v>
      </c>
      <c r="J26" s="52">
        <v>64</v>
      </c>
      <c r="K26" s="52">
        <v>100</v>
      </c>
      <c r="L26" s="52">
        <v>114</v>
      </c>
      <c r="M26" s="52">
        <v>126</v>
      </c>
      <c r="N26" s="52">
        <v>162</v>
      </c>
      <c r="O26" s="52">
        <v>225</v>
      </c>
      <c r="P26" s="52">
        <v>261</v>
      </c>
      <c r="Q26" s="52">
        <v>323</v>
      </c>
      <c r="R26" s="52">
        <v>428</v>
      </c>
      <c r="S26" s="52">
        <v>586</v>
      </c>
      <c r="T26" s="52">
        <v>729</v>
      </c>
      <c r="U26" s="52">
        <v>792</v>
      </c>
      <c r="V26" s="52">
        <v>770</v>
      </c>
      <c r="W26" s="52">
        <v>494</v>
      </c>
      <c r="X26" s="52">
        <v>235</v>
      </c>
      <c r="Y26" s="52">
        <v>183</v>
      </c>
      <c r="DA26" s="63" t="s">
        <v>1177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DA27" s="134"/>
    </row>
    <row r="28" spans="1:105" ht="12" customHeight="1" x14ac:dyDescent="0.25">
      <c r="A28" s="97" t="s">
        <v>132</v>
      </c>
      <c r="B28" s="52"/>
      <c r="C28" s="52">
        <v>19085</v>
      </c>
      <c r="D28" s="52">
        <v>19087</v>
      </c>
      <c r="E28" s="52">
        <v>19100</v>
      </c>
      <c r="F28" s="52">
        <v>19161</v>
      </c>
      <c r="G28" s="52">
        <v>19289</v>
      </c>
      <c r="H28" s="52">
        <v>19523</v>
      </c>
      <c r="I28" s="52">
        <v>20009</v>
      </c>
      <c r="J28" s="52">
        <v>21129</v>
      </c>
      <c r="K28" s="52">
        <v>21879</v>
      </c>
      <c r="L28" s="52">
        <v>22914</v>
      </c>
      <c r="M28" s="52">
        <v>24321</v>
      </c>
      <c r="N28" s="52">
        <v>26186</v>
      </c>
      <c r="O28" s="52">
        <v>24709</v>
      </c>
      <c r="P28" s="52">
        <v>17486</v>
      </c>
      <c r="Q28" s="52">
        <v>12121</v>
      </c>
      <c r="R28" s="52">
        <v>19885</v>
      </c>
      <c r="S28" s="52">
        <v>25850</v>
      </c>
      <c r="T28" s="52">
        <v>30990</v>
      </c>
      <c r="U28" s="52">
        <v>33842</v>
      </c>
      <c r="V28" s="52">
        <v>36957</v>
      </c>
      <c r="W28" s="52">
        <v>39549</v>
      </c>
      <c r="X28" s="52">
        <v>42364</v>
      </c>
      <c r="Y28" s="52">
        <v>46261</v>
      </c>
      <c r="DA28" s="63" t="s">
        <v>1178</v>
      </c>
    </row>
    <row r="29" spans="1:105" ht="12" customHeight="1" x14ac:dyDescent="0.25">
      <c r="A29" s="97" t="s">
        <v>131</v>
      </c>
      <c r="B29" s="52"/>
      <c r="C29" s="52">
        <v>19</v>
      </c>
      <c r="D29" s="52">
        <v>19</v>
      </c>
      <c r="E29" s="52">
        <v>19</v>
      </c>
      <c r="F29" s="52">
        <v>20</v>
      </c>
      <c r="G29" s="52">
        <v>19</v>
      </c>
      <c r="H29" s="52">
        <v>19</v>
      </c>
      <c r="I29" s="52">
        <v>20</v>
      </c>
      <c r="J29" s="52">
        <v>20</v>
      </c>
      <c r="K29" s="52">
        <v>22</v>
      </c>
      <c r="L29" s="52">
        <v>23</v>
      </c>
      <c r="M29" s="52">
        <v>25</v>
      </c>
      <c r="N29" s="52">
        <v>31</v>
      </c>
      <c r="O29" s="52">
        <v>26</v>
      </c>
      <c r="P29" s="52">
        <v>22</v>
      </c>
      <c r="Q29" s="52">
        <v>18</v>
      </c>
      <c r="R29" s="52">
        <v>30</v>
      </c>
      <c r="S29" s="52">
        <v>39</v>
      </c>
      <c r="T29" s="52">
        <v>53</v>
      </c>
      <c r="U29" s="52">
        <v>58</v>
      </c>
      <c r="V29" s="52">
        <v>66</v>
      </c>
      <c r="W29" s="52">
        <v>76</v>
      </c>
      <c r="X29" s="52">
        <v>83</v>
      </c>
      <c r="Y29" s="52">
        <v>87</v>
      </c>
      <c r="DA29" s="63" t="s">
        <v>1179</v>
      </c>
    </row>
    <row r="30" spans="1:105" ht="12" customHeight="1" x14ac:dyDescent="0.25">
      <c r="A30" s="97" t="s">
        <v>124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1</v>
      </c>
      <c r="I30" s="52">
        <v>0</v>
      </c>
      <c r="J30" s="52">
        <v>4</v>
      </c>
      <c r="K30" s="52">
        <v>4</v>
      </c>
      <c r="L30" s="52">
        <v>10</v>
      </c>
      <c r="M30" s="52">
        <v>6</v>
      </c>
      <c r="N30" s="52">
        <v>11</v>
      </c>
      <c r="O30" s="52">
        <v>12</v>
      </c>
      <c r="P30" s="52">
        <v>13</v>
      </c>
      <c r="Q30" s="52">
        <v>15</v>
      </c>
      <c r="R30" s="52">
        <v>17</v>
      </c>
      <c r="S30" s="52">
        <v>20</v>
      </c>
      <c r="T30" s="52">
        <v>22</v>
      </c>
      <c r="U30" s="52">
        <v>20</v>
      </c>
      <c r="V30" s="52">
        <v>12</v>
      </c>
      <c r="W30" s="52">
        <v>17</v>
      </c>
      <c r="X30" s="52">
        <v>11</v>
      </c>
      <c r="Y30" s="52">
        <v>4</v>
      </c>
      <c r="DA30" s="63" t="s">
        <v>1180</v>
      </c>
    </row>
    <row r="31" spans="1:105" ht="12" customHeight="1" x14ac:dyDescent="0.25">
      <c r="A31" s="97" t="s">
        <v>123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1181</v>
      </c>
    </row>
    <row r="32" spans="1:105" ht="12" customHeight="1" x14ac:dyDescent="0.25">
      <c r="A32" s="97" t="s">
        <v>122</v>
      </c>
      <c r="B32" s="52"/>
      <c r="C32" s="52">
        <v>1347</v>
      </c>
      <c r="D32" s="52">
        <v>1348</v>
      </c>
      <c r="E32" s="52">
        <v>1356</v>
      </c>
      <c r="F32" s="52">
        <v>1381</v>
      </c>
      <c r="G32" s="52">
        <v>1438</v>
      </c>
      <c r="H32" s="52">
        <v>1547</v>
      </c>
      <c r="I32" s="52">
        <v>919</v>
      </c>
      <c r="J32" s="52">
        <v>664</v>
      </c>
      <c r="K32" s="52">
        <v>1067</v>
      </c>
      <c r="L32" s="52">
        <v>1398</v>
      </c>
      <c r="M32" s="52">
        <v>1673</v>
      </c>
      <c r="N32" s="52">
        <v>1965</v>
      </c>
      <c r="O32" s="52">
        <v>2225</v>
      </c>
      <c r="P32" s="52">
        <v>2528</v>
      </c>
      <c r="Q32" s="52">
        <v>2763</v>
      </c>
      <c r="R32" s="52">
        <v>3516</v>
      </c>
      <c r="S32" s="52">
        <v>4266</v>
      </c>
      <c r="T32" s="52">
        <v>4482</v>
      </c>
      <c r="U32" s="52">
        <v>4439</v>
      </c>
      <c r="V32" s="52">
        <v>3125</v>
      </c>
      <c r="W32" s="52">
        <v>2766</v>
      </c>
      <c r="X32" s="52">
        <v>5550</v>
      </c>
      <c r="Y32" s="52">
        <v>1619</v>
      </c>
      <c r="DA32" s="63" t="s">
        <v>1182</v>
      </c>
    </row>
    <row r="33" spans="1:105" ht="12" customHeight="1" x14ac:dyDescent="0.25">
      <c r="A33" s="97" t="s">
        <v>121</v>
      </c>
      <c r="B33" s="52"/>
      <c r="C33" s="52">
        <v>138</v>
      </c>
      <c r="D33" s="52">
        <v>139</v>
      </c>
      <c r="E33" s="52">
        <v>139</v>
      </c>
      <c r="F33" s="52">
        <v>142</v>
      </c>
      <c r="G33" s="52">
        <v>148</v>
      </c>
      <c r="H33" s="52">
        <v>162</v>
      </c>
      <c r="I33" s="52">
        <v>96</v>
      </c>
      <c r="J33" s="52">
        <v>73</v>
      </c>
      <c r="K33" s="52">
        <v>127</v>
      </c>
      <c r="L33" s="52">
        <v>191</v>
      </c>
      <c r="M33" s="52">
        <v>245</v>
      </c>
      <c r="N33" s="52">
        <v>336</v>
      </c>
      <c r="O33" s="52">
        <v>449</v>
      </c>
      <c r="P33" s="52">
        <v>564</v>
      </c>
      <c r="Q33" s="52">
        <v>697</v>
      </c>
      <c r="R33" s="52">
        <v>521</v>
      </c>
      <c r="S33" s="52">
        <v>558</v>
      </c>
      <c r="T33" s="52">
        <v>664</v>
      </c>
      <c r="U33" s="52">
        <v>636</v>
      </c>
      <c r="V33" s="52">
        <v>498</v>
      </c>
      <c r="W33" s="52">
        <v>472</v>
      </c>
      <c r="X33" s="52">
        <v>916</v>
      </c>
      <c r="Y33" s="52">
        <v>206</v>
      </c>
      <c r="DA33" s="63" t="s">
        <v>1183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DA34" s="134"/>
    </row>
    <row r="35" spans="1:105" ht="12" customHeight="1" x14ac:dyDescent="0.25">
      <c r="A35" s="97" t="s">
        <v>202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1184</v>
      </c>
    </row>
    <row r="36" spans="1:105" ht="12" customHeight="1" x14ac:dyDescent="0.25">
      <c r="A36" s="97" t="s">
        <v>50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0</v>
      </c>
      <c r="S36" s="52">
        <v>0</v>
      </c>
      <c r="T36" s="52">
        <v>0</v>
      </c>
      <c r="U36" s="52">
        <v>0</v>
      </c>
      <c r="V36" s="52">
        <v>0</v>
      </c>
      <c r="W36" s="52">
        <v>0</v>
      </c>
      <c r="X36" s="52">
        <v>0</v>
      </c>
      <c r="Y36" s="52">
        <v>0</v>
      </c>
      <c r="DA36" s="63" t="s">
        <v>1185</v>
      </c>
    </row>
    <row r="37" spans="1:105" ht="12" customHeight="1" x14ac:dyDescent="0.25">
      <c r="A37" s="109" t="s">
        <v>120</v>
      </c>
      <c r="B37" s="36"/>
      <c r="C37" s="36">
        <v>39693</v>
      </c>
      <c r="D37" s="36">
        <v>39748</v>
      </c>
      <c r="E37" s="36">
        <v>40146</v>
      </c>
      <c r="F37" s="36">
        <v>41339</v>
      </c>
      <c r="G37" s="36">
        <v>43824</v>
      </c>
      <c r="H37" s="36">
        <v>48135</v>
      </c>
      <c r="I37" s="36">
        <v>31030</v>
      </c>
      <c r="J37" s="36">
        <v>31188</v>
      </c>
      <c r="K37" s="36">
        <v>37864</v>
      </c>
      <c r="L37" s="36">
        <v>44023</v>
      </c>
      <c r="M37" s="36">
        <v>47376</v>
      </c>
      <c r="N37" s="36">
        <v>52248</v>
      </c>
      <c r="O37" s="36">
        <v>54641</v>
      </c>
      <c r="P37" s="36">
        <v>48729</v>
      </c>
      <c r="Q37" s="36">
        <v>60297</v>
      </c>
      <c r="R37" s="36">
        <v>73166</v>
      </c>
      <c r="S37" s="36">
        <v>88635</v>
      </c>
      <c r="T37" s="36">
        <v>97119</v>
      </c>
      <c r="U37" s="36">
        <v>96161</v>
      </c>
      <c r="V37" s="36">
        <v>68672</v>
      </c>
      <c r="W37" s="36">
        <v>55450</v>
      </c>
      <c r="X37" s="36">
        <v>54305</v>
      </c>
      <c r="Y37" s="36">
        <v>65216</v>
      </c>
      <c r="DA37" s="60" t="s">
        <v>1186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DA39" s="129" t="s">
        <v>1262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DA40" s="133"/>
    </row>
    <row r="41" spans="1:105" ht="12" customHeight="1" x14ac:dyDescent="0.25">
      <c r="A41" s="97" t="s">
        <v>204</v>
      </c>
      <c r="B41" s="52"/>
      <c r="C41" s="52">
        <v>7541</v>
      </c>
      <c r="D41" s="52">
        <v>20381</v>
      </c>
      <c r="E41" s="52">
        <v>21199</v>
      </c>
      <c r="F41" s="52">
        <v>24753</v>
      </c>
      <c r="G41" s="52">
        <v>25233</v>
      </c>
      <c r="H41" s="52">
        <v>27155</v>
      </c>
      <c r="I41" s="52">
        <v>33622</v>
      </c>
      <c r="J41" s="52">
        <v>30744</v>
      </c>
      <c r="K41" s="52">
        <v>50686</v>
      </c>
      <c r="L41" s="52">
        <v>67596</v>
      </c>
      <c r="M41" s="52">
        <v>127730</v>
      </c>
      <c r="N41" s="52">
        <v>66849</v>
      </c>
      <c r="O41" s="52">
        <v>27644</v>
      </c>
      <c r="P41" s="52">
        <v>0</v>
      </c>
      <c r="Q41" s="52">
        <v>4394</v>
      </c>
      <c r="R41" s="52">
        <v>7562</v>
      </c>
      <c r="S41" s="52">
        <v>14197</v>
      </c>
      <c r="T41" s="52">
        <v>19037</v>
      </c>
      <c r="U41" s="52">
        <v>42974</v>
      </c>
      <c r="V41" s="52">
        <v>63342</v>
      </c>
      <c r="W41" s="52">
        <v>53276</v>
      </c>
      <c r="X41" s="52">
        <v>52539</v>
      </c>
      <c r="Y41" s="52">
        <v>47328</v>
      </c>
      <c r="DA41" s="63" t="s">
        <v>1263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53</v>
      </c>
      <c r="B43" s="52"/>
      <c r="C43" s="52">
        <v>92</v>
      </c>
      <c r="D43" s="52">
        <v>100</v>
      </c>
      <c r="E43" s="52">
        <v>65</v>
      </c>
      <c r="F43" s="52">
        <v>96</v>
      </c>
      <c r="G43" s="52">
        <v>161</v>
      </c>
      <c r="H43" s="52">
        <v>228</v>
      </c>
      <c r="I43" s="52">
        <v>203</v>
      </c>
      <c r="J43" s="52">
        <v>142</v>
      </c>
      <c r="K43" s="52">
        <v>291</v>
      </c>
      <c r="L43" s="52">
        <v>511</v>
      </c>
      <c r="M43" s="52">
        <v>702</v>
      </c>
      <c r="N43" s="52">
        <v>1254</v>
      </c>
      <c r="O43" s="52">
        <v>1042</v>
      </c>
      <c r="P43" s="52">
        <v>398</v>
      </c>
      <c r="Q43" s="52">
        <v>128</v>
      </c>
      <c r="R43" s="52">
        <v>44</v>
      </c>
      <c r="S43" s="52">
        <v>141</v>
      </c>
      <c r="T43" s="52">
        <v>196</v>
      </c>
      <c r="U43" s="52">
        <v>401</v>
      </c>
      <c r="V43" s="52">
        <v>1035</v>
      </c>
      <c r="W43" s="52">
        <v>836</v>
      </c>
      <c r="X43" s="52">
        <v>1126</v>
      </c>
      <c r="Y43" s="52">
        <v>780</v>
      </c>
      <c r="DA43" s="63" t="s">
        <v>1264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DA44" s="134"/>
    </row>
    <row r="45" spans="1:105" ht="12" customHeight="1" x14ac:dyDescent="0.25">
      <c r="A45" s="97" t="s">
        <v>132</v>
      </c>
      <c r="B45" s="52"/>
      <c r="C45" s="52">
        <v>7733</v>
      </c>
      <c r="D45" s="52">
        <v>20020</v>
      </c>
      <c r="E45" s="52">
        <v>20599</v>
      </c>
      <c r="F45" s="52">
        <v>23682</v>
      </c>
      <c r="G45" s="52">
        <v>23891</v>
      </c>
      <c r="H45" s="52">
        <v>25386</v>
      </c>
      <c r="I45" s="52">
        <v>31313</v>
      </c>
      <c r="J45" s="52">
        <v>29020</v>
      </c>
      <c r="K45" s="52">
        <v>47854</v>
      </c>
      <c r="L45" s="52">
        <v>64073</v>
      </c>
      <c r="M45" s="52">
        <v>120919</v>
      </c>
      <c r="N45" s="52">
        <v>64274</v>
      </c>
      <c r="O45" s="52">
        <v>26914</v>
      </c>
      <c r="P45" s="52">
        <v>3416</v>
      </c>
      <c r="Q45" s="52">
        <v>2375</v>
      </c>
      <c r="R45" s="52">
        <v>6696</v>
      </c>
      <c r="S45" s="52">
        <v>13522</v>
      </c>
      <c r="T45" s="52">
        <v>18964</v>
      </c>
      <c r="U45" s="52">
        <v>41843</v>
      </c>
      <c r="V45" s="52">
        <v>63738</v>
      </c>
      <c r="W45" s="52">
        <v>54252</v>
      </c>
      <c r="X45" s="52">
        <v>57706</v>
      </c>
      <c r="Y45" s="52">
        <v>46728</v>
      </c>
      <c r="DA45" s="63" t="s">
        <v>1265</v>
      </c>
    </row>
    <row r="46" spans="1:105" ht="12" customHeight="1" x14ac:dyDescent="0.25">
      <c r="A46" s="97" t="s">
        <v>131</v>
      </c>
      <c r="B46" s="52"/>
      <c r="C46" s="52">
        <v>0</v>
      </c>
      <c r="D46" s="52">
        <v>28</v>
      </c>
      <c r="E46" s="52">
        <v>17</v>
      </c>
      <c r="F46" s="52">
        <v>20</v>
      </c>
      <c r="G46" s="52">
        <v>30</v>
      </c>
      <c r="H46" s="52">
        <v>15</v>
      </c>
      <c r="I46" s="52">
        <v>167</v>
      </c>
      <c r="J46" s="52">
        <v>106</v>
      </c>
      <c r="K46" s="52">
        <v>5</v>
      </c>
      <c r="L46" s="52">
        <v>0</v>
      </c>
      <c r="M46" s="52">
        <v>432</v>
      </c>
      <c r="N46" s="52">
        <v>32</v>
      </c>
      <c r="O46" s="52">
        <v>0</v>
      </c>
      <c r="P46" s="52">
        <v>0</v>
      </c>
      <c r="Q46" s="52">
        <v>0</v>
      </c>
      <c r="R46" s="52">
        <v>0</v>
      </c>
      <c r="S46" s="52">
        <v>0</v>
      </c>
      <c r="T46" s="52">
        <v>0</v>
      </c>
      <c r="U46" s="52">
        <v>0</v>
      </c>
      <c r="V46" s="52">
        <v>86</v>
      </c>
      <c r="W46" s="52">
        <v>50</v>
      </c>
      <c r="X46" s="52">
        <v>125</v>
      </c>
      <c r="Y46" s="52">
        <v>44</v>
      </c>
      <c r="DA46" s="63" t="s">
        <v>1266</v>
      </c>
    </row>
    <row r="47" spans="1:105" ht="12" customHeight="1" x14ac:dyDescent="0.25">
      <c r="A47" s="97" t="s">
        <v>124</v>
      </c>
      <c r="B47" s="52"/>
      <c r="C47" s="52">
        <v>0</v>
      </c>
      <c r="D47" s="52">
        <v>7</v>
      </c>
      <c r="E47" s="52">
        <v>6</v>
      </c>
      <c r="F47" s="52">
        <v>7</v>
      </c>
      <c r="G47" s="52">
        <v>10</v>
      </c>
      <c r="H47" s="52">
        <v>10</v>
      </c>
      <c r="I47" s="52">
        <v>14</v>
      </c>
      <c r="J47" s="52">
        <v>10</v>
      </c>
      <c r="K47" s="52">
        <v>14</v>
      </c>
      <c r="L47" s="52">
        <v>21</v>
      </c>
      <c r="M47" s="52">
        <v>34</v>
      </c>
      <c r="N47" s="52">
        <v>22</v>
      </c>
      <c r="O47" s="52">
        <v>14</v>
      </c>
      <c r="P47" s="52">
        <v>15</v>
      </c>
      <c r="Q47" s="52">
        <v>1</v>
      </c>
      <c r="R47" s="52">
        <v>5</v>
      </c>
      <c r="S47" s="52">
        <v>12</v>
      </c>
      <c r="T47" s="52">
        <v>16</v>
      </c>
      <c r="U47" s="52">
        <v>24</v>
      </c>
      <c r="V47" s="52">
        <v>12</v>
      </c>
      <c r="W47" s="52">
        <v>7</v>
      </c>
      <c r="X47" s="52">
        <v>0</v>
      </c>
      <c r="Y47" s="52">
        <v>9</v>
      </c>
      <c r="DA47" s="63" t="s">
        <v>1267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X48" s="52">
        <v>0</v>
      </c>
      <c r="Y48" s="52">
        <v>0</v>
      </c>
      <c r="DA48" s="63" t="s">
        <v>1268</v>
      </c>
    </row>
    <row r="49" spans="1:105" ht="12" customHeight="1" x14ac:dyDescent="0.25">
      <c r="A49" s="97" t="s">
        <v>122</v>
      </c>
      <c r="B49" s="52"/>
      <c r="C49" s="52">
        <v>499</v>
      </c>
      <c r="D49" s="52">
        <v>943</v>
      </c>
      <c r="E49" s="52">
        <v>1213</v>
      </c>
      <c r="F49" s="52">
        <v>1679</v>
      </c>
      <c r="G49" s="52">
        <v>1920</v>
      </c>
      <c r="H49" s="52">
        <v>2427</v>
      </c>
      <c r="I49" s="52">
        <v>1425</v>
      </c>
      <c r="J49" s="52">
        <v>1812</v>
      </c>
      <c r="K49" s="52">
        <v>3551</v>
      </c>
      <c r="L49" s="52">
        <v>4216</v>
      </c>
      <c r="M49" s="52">
        <v>7125</v>
      </c>
      <c r="N49" s="52">
        <v>3967</v>
      </c>
      <c r="O49" s="52">
        <v>2657</v>
      </c>
      <c r="P49" s="52">
        <v>2090</v>
      </c>
      <c r="Q49" s="52">
        <v>2694</v>
      </c>
      <c r="R49" s="52">
        <v>3167</v>
      </c>
      <c r="S49" s="52">
        <v>4013</v>
      </c>
      <c r="T49" s="52">
        <v>3977</v>
      </c>
      <c r="U49" s="52">
        <v>4732</v>
      </c>
      <c r="V49" s="52">
        <v>1990</v>
      </c>
      <c r="W49" s="52">
        <v>1014</v>
      </c>
      <c r="X49" s="52">
        <v>0</v>
      </c>
      <c r="Y49" s="52">
        <v>1938</v>
      </c>
      <c r="DA49" s="63" t="s">
        <v>1269</v>
      </c>
    </row>
    <row r="50" spans="1:105" ht="12" customHeight="1" x14ac:dyDescent="0.25">
      <c r="A50" s="97" t="s">
        <v>121</v>
      </c>
      <c r="B50" s="52"/>
      <c r="C50" s="52">
        <v>51</v>
      </c>
      <c r="D50" s="52">
        <v>128</v>
      </c>
      <c r="E50" s="52">
        <v>113</v>
      </c>
      <c r="F50" s="52">
        <v>147</v>
      </c>
      <c r="G50" s="52">
        <v>226</v>
      </c>
      <c r="H50" s="52">
        <v>278</v>
      </c>
      <c r="I50" s="52">
        <v>1075</v>
      </c>
      <c r="J50" s="52">
        <v>443</v>
      </c>
      <c r="K50" s="52">
        <v>312</v>
      </c>
      <c r="L50" s="52">
        <v>686</v>
      </c>
      <c r="M50" s="52">
        <v>910</v>
      </c>
      <c r="N50" s="52">
        <v>585</v>
      </c>
      <c r="O50" s="52">
        <v>414</v>
      </c>
      <c r="P50" s="52">
        <v>429</v>
      </c>
      <c r="Q50" s="52">
        <v>589</v>
      </c>
      <c r="R50" s="52">
        <v>432</v>
      </c>
      <c r="S50" s="52">
        <v>483</v>
      </c>
      <c r="T50" s="52">
        <v>490</v>
      </c>
      <c r="U50" s="52">
        <v>612</v>
      </c>
      <c r="V50" s="52">
        <v>282</v>
      </c>
      <c r="W50" s="52">
        <v>164</v>
      </c>
      <c r="X50" s="52">
        <v>0</v>
      </c>
      <c r="Y50" s="52">
        <v>208</v>
      </c>
      <c r="DA50" s="63" t="s">
        <v>1270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DA51" s="134"/>
    </row>
    <row r="52" spans="1:105" ht="12" customHeight="1" x14ac:dyDescent="0.25">
      <c r="A52" s="97" t="s">
        <v>202</v>
      </c>
      <c r="B52" s="52"/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2">
        <v>0</v>
      </c>
      <c r="W52" s="52">
        <v>0</v>
      </c>
      <c r="X52" s="52">
        <v>0</v>
      </c>
      <c r="Y52" s="52">
        <v>0</v>
      </c>
      <c r="DA52" s="63" t="s">
        <v>1271</v>
      </c>
    </row>
    <row r="53" spans="1:105" ht="12" customHeight="1" x14ac:dyDescent="0.25">
      <c r="A53" s="97" t="s">
        <v>50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1272</v>
      </c>
    </row>
    <row r="54" spans="1:105" ht="12" customHeight="1" x14ac:dyDescent="0.25">
      <c r="A54" s="109" t="s">
        <v>120</v>
      </c>
      <c r="B54" s="36"/>
      <c r="C54" s="36">
        <v>27387</v>
      </c>
      <c r="D54" s="36">
        <v>40281</v>
      </c>
      <c r="E54" s="36">
        <v>41480</v>
      </c>
      <c r="F54" s="36">
        <v>46170</v>
      </c>
      <c r="G54" s="36">
        <v>49007</v>
      </c>
      <c r="H54" s="36">
        <v>54999</v>
      </c>
      <c r="I54" s="36">
        <v>43980</v>
      </c>
      <c r="J54" s="36">
        <v>40689</v>
      </c>
      <c r="K54" s="36">
        <v>66501</v>
      </c>
      <c r="L54" s="36">
        <v>88483</v>
      </c>
      <c r="M54" s="36">
        <v>150526</v>
      </c>
      <c r="N54" s="36">
        <v>92599</v>
      </c>
      <c r="O54" s="36">
        <v>57219</v>
      </c>
      <c r="P54" s="36">
        <v>34066</v>
      </c>
      <c r="Q54" s="36">
        <v>50342</v>
      </c>
      <c r="R54" s="36">
        <v>59497</v>
      </c>
      <c r="S54" s="36">
        <v>75932</v>
      </c>
      <c r="T54" s="36">
        <v>84355</v>
      </c>
      <c r="U54" s="36">
        <v>104377</v>
      </c>
      <c r="V54" s="36">
        <v>94122</v>
      </c>
      <c r="W54" s="36">
        <v>68057</v>
      </c>
      <c r="X54" s="36">
        <v>63212</v>
      </c>
      <c r="Y54" s="36">
        <v>65966</v>
      </c>
      <c r="DA54" s="60" t="s">
        <v>1273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DA56" s="129" t="s">
        <v>1349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DA57" s="133"/>
    </row>
    <row r="58" spans="1:105" ht="12" customHeight="1" x14ac:dyDescent="0.25">
      <c r="A58" s="108" t="s">
        <v>204</v>
      </c>
      <c r="B58" s="52"/>
      <c r="C58" s="52">
        <v>2341</v>
      </c>
      <c r="D58" s="52">
        <v>6221</v>
      </c>
      <c r="E58" s="52">
        <v>6817</v>
      </c>
      <c r="F58" s="52">
        <v>8006</v>
      </c>
      <c r="G58" s="52">
        <v>7888</v>
      </c>
      <c r="H58" s="52">
        <v>7601</v>
      </c>
      <c r="I58" s="52">
        <v>9783</v>
      </c>
      <c r="J58" s="52">
        <v>14257</v>
      </c>
      <c r="K58" s="52">
        <v>21558</v>
      </c>
      <c r="L58" s="52">
        <v>17893</v>
      </c>
      <c r="M58" s="52">
        <v>30029</v>
      </c>
      <c r="N58" s="52">
        <v>16847</v>
      </c>
      <c r="O58" s="52">
        <v>9971</v>
      </c>
      <c r="P58" s="52">
        <v>0</v>
      </c>
      <c r="Q58" s="52">
        <v>2206</v>
      </c>
      <c r="R58" s="52">
        <v>3002</v>
      </c>
      <c r="S58" s="52">
        <v>4521</v>
      </c>
      <c r="T58" s="52">
        <v>7884</v>
      </c>
      <c r="U58" s="52">
        <v>17559</v>
      </c>
      <c r="V58" s="52">
        <v>25023</v>
      </c>
      <c r="W58" s="52">
        <v>19818</v>
      </c>
      <c r="X58" s="52">
        <v>21244</v>
      </c>
      <c r="Y58" s="52">
        <v>16011</v>
      </c>
      <c r="DA58" s="63" t="s">
        <v>1350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DA59" s="134"/>
    </row>
    <row r="60" spans="1:105" ht="12" customHeight="1" x14ac:dyDescent="0.25">
      <c r="A60" s="108" t="s">
        <v>53</v>
      </c>
      <c r="B60" s="52"/>
      <c r="C60" s="52">
        <v>7</v>
      </c>
      <c r="D60" s="52">
        <v>18</v>
      </c>
      <c r="E60" s="52">
        <v>21</v>
      </c>
      <c r="F60" s="52">
        <v>33</v>
      </c>
      <c r="G60" s="52">
        <v>63</v>
      </c>
      <c r="H60" s="52">
        <v>77</v>
      </c>
      <c r="I60" s="52">
        <v>86</v>
      </c>
      <c r="J60" s="52">
        <v>31</v>
      </c>
      <c r="K60" s="52">
        <v>130</v>
      </c>
      <c r="L60" s="52">
        <v>258</v>
      </c>
      <c r="M60" s="52">
        <v>346</v>
      </c>
      <c r="N60" s="52">
        <v>288</v>
      </c>
      <c r="O60" s="52">
        <v>94</v>
      </c>
      <c r="P60" s="52">
        <v>0</v>
      </c>
      <c r="Q60" s="52">
        <v>20</v>
      </c>
      <c r="R60" s="52">
        <v>18</v>
      </c>
      <c r="S60" s="52">
        <v>63</v>
      </c>
      <c r="T60" s="52">
        <v>55</v>
      </c>
      <c r="U60" s="52">
        <v>203</v>
      </c>
      <c r="V60" s="52">
        <v>582</v>
      </c>
      <c r="W60" s="52">
        <v>106</v>
      </c>
      <c r="X60" s="52">
        <v>148</v>
      </c>
      <c r="Y60" s="52">
        <v>45</v>
      </c>
      <c r="DA60" s="63" t="s">
        <v>1351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DA61" s="134"/>
    </row>
    <row r="62" spans="1:105" ht="12" customHeight="1" x14ac:dyDescent="0.25">
      <c r="A62" s="108" t="s">
        <v>132</v>
      </c>
      <c r="B62" s="52"/>
      <c r="C62" s="52">
        <v>2170</v>
      </c>
      <c r="D62" s="52">
        <v>5884</v>
      </c>
      <c r="E62" s="52">
        <v>6384</v>
      </c>
      <c r="F62" s="52">
        <v>7407</v>
      </c>
      <c r="G62" s="52">
        <v>7205</v>
      </c>
      <c r="H62" s="52">
        <v>6837</v>
      </c>
      <c r="I62" s="52">
        <v>9002</v>
      </c>
      <c r="J62" s="52">
        <v>13158</v>
      </c>
      <c r="K62" s="52">
        <v>19907</v>
      </c>
      <c r="L62" s="52">
        <v>16590</v>
      </c>
      <c r="M62" s="52">
        <v>28031</v>
      </c>
      <c r="N62" s="52">
        <v>15686</v>
      </c>
      <c r="O62" s="52">
        <v>8858</v>
      </c>
      <c r="P62" s="52">
        <v>0</v>
      </c>
      <c r="Q62" s="52">
        <v>727</v>
      </c>
      <c r="R62" s="52">
        <v>1652</v>
      </c>
      <c r="S62" s="52">
        <v>3086</v>
      </c>
      <c r="T62" s="52">
        <v>6027</v>
      </c>
      <c r="U62" s="52">
        <v>15366</v>
      </c>
      <c r="V62" s="52">
        <v>24088</v>
      </c>
      <c r="W62" s="52">
        <v>19358</v>
      </c>
      <c r="X62" s="52">
        <v>21195</v>
      </c>
      <c r="Y62" s="52">
        <v>15267</v>
      </c>
      <c r="DA62" s="63" t="s">
        <v>1352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8</v>
      </c>
      <c r="E63" s="52">
        <v>5</v>
      </c>
      <c r="F63" s="52">
        <v>6</v>
      </c>
      <c r="G63" s="52">
        <v>9</v>
      </c>
      <c r="H63" s="52">
        <v>4</v>
      </c>
      <c r="I63" s="52">
        <v>49</v>
      </c>
      <c r="J63" s="52">
        <v>49</v>
      </c>
      <c r="K63" s="52">
        <v>2</v>
      </c>
      <c r="L63" s="52">
        <v>0</v>
      </c>
      <c r="M63" s="52">
        <v>101</v>
      </c>
      <c r="N63" s="52">
        <v>8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34</v>
      </c>
      <c r="W63" s="52">
        <v>19</v>
      </c>
      <c r="X63" s="52">
        <v>49</v>
      </c>
      <c r="Y63" s="52">
        <v>15</v>
      </c>
      <c r="DA63" s="63" t="s">
        <v>1353</v>
      </c>
    </row>
    <row r="64" spans="1:105" ht="12" customHeight="1" x14ac:dyDescent="0.25">
      <c r="A64" s="108" t="s">
        <v>124</v>
      </c>
      <c r="B64" s="52"/>
      <c r="C64" s="52">
        <v>0</v>
      </c>
      <c r="D64" s="52">
        <v>2</v>
      </c>
      <c r="E64" s="52">
        <v>2</v>
      </c>
      <c r="F64" s="52">
        <v>2</v>
      </c>
      <c r="G64" s="52">
        <v>3</v>
      </c>
      <c r="H64" s="52">
        <v>3</v>
      </c>
      <c r="I64" s="52">
        <v>4</v>
      </c>
      <c r="J64" s="52">
        <v>5</v>
      </c>
      <c r="K64" s="52">
        <v>6</v>
      </c>
      <c r="L64" s="52">
        <v>6</v>
      </c>
      <c r="M64" s="52">
        <v>8</v>
      </c>
      <c r="N64" s="52">
        <v>6</v>
      </c>
      <c r="O64" s="52">
        <v>6</v>
      </c>
      <c r="P64" s="52">
        <v>0</v>
      </c>
      <c r="Q64" s="52">
        <v>1</v>
      </c>
      <c r="R64" s="52">
        <v>3</v>
      </c>
      <c r="S64" s="52">
        <v>4</v>
      </c>
      <c r="T64" s="52">
        <v>7</v>
      </c>
      <c r="U64" s="52">
        <v>10</v>
      </c>
      <c r="V64" s="52">
        <v>5</v>
      </c>
      <c r="W64" s="52">
        <v>3</v>
      </c>
      <c r="X64" s="52">
        <v>0</v>
      </c>
      <c r="Y64" s="52">
        <v>4</v>
      </c>
      <c r="DA64" s="63" t="s">
        <v>1354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1355</v>
      </c>
    </row>
    <row r="66" spans="1:105" ht="12" customHeight="1" x14ac:dyDescent="0.25">
      <c r="A66" s="108" t="s">
        <v>122</v>
      </c>
      <c r="B66" s="52"/>
      <c r="C66" s="52">
        <v>155</v>
      </c>
      <c r="D66" s="52">
        <v>288</v>
      </c>
      <c r="E66" s="52">
        <v>390</v>
      </c>
      <c r="F66" s="52">
        <v>543</v>
      </c>
      <c r="G66" s="52">
        <v>600</v>
      </c>
      <c r="H66" s="52">
        <v>679</v>
      </c>
      <c r="I66" s="52">
        <v>415</v>
      </c>
      <c r="J66" s="52">
        <v>840</v>
      </c>
      <c r="K66" s="52">
        <v>1510</v>
      </c>
      <c r="L66" s="52">
        <v>1116</v>
      </c>
      <c r="M66" s="52">
        <v>1675</v>
      </c>
      <c r="N66" s="52">
        <v>999</v>
      </c>
      <c r="O66" s="52">
        <v>957</v>
      </c>
      <c r="P66" s="52">
        <v>0</v>
      </c>
      <c r="Q66" s="52">
        <v>1213</v>
      </c>
      <c r="R66" s="52">
        <v>1185</v>
      </c>
      <c r="S66" s="52">
        <v>1277</v>
      </c>
      <c r="T66" s="52">
        <v>1647</v>
      </c>
      <c r="U66" s="52">
        <v>1934</v>
      </c>
      <c r="V66" s="52">
        <v>784</v>
      </c>
      <c r="W66" s="52">
        <v>377</v>
      </c>
      <c r="X66" s="52">
        <v>0</v>
      </c>
      <c r="Y66" s="52">
        <v>655</v>
      </c>
      <c r="DA66" s="63" t="s">
        <v>1356</v>
      </c>
    </row>
    <row r="67" spans="1:105" ht="12" customHeight="1" x14ac:dyDescent="0.25">
      <c r="A67" s="108" t="s">
        <v>121</v>
      </c>
      <c r="B67" s="52"/>
      <c r="C67" s="52">
        <v>16</v>
      </c>
      <c r="D67" s="52">
        <v>39</v>
      </c>
      <c r="E67" s="52">
        <v>36</v>
      </c>
      <c r="F67" s="52">
        <v>48</v>
      </c>
      <c r="G67" s="52">
        <v>71</v>
      </c>
      <c r="H67" s="52">
        <v>78</v>
      </c>
      <c r="I67" s="52">
        <v>313</v>
      </c>
      <c r="J67" s="52">
        <v>205</v>
      </c>
      <c r="K67" s="52">
        <v>133</v>
      </c>
      <c r="L67" s="52">
        <v>181</v>
      </c>
      <c r="M67" s="52">
        <v>214</v>
      </c>
      <c r="N67" s="52">
        <v>148</v>
      </c>
      <c r="O67" s="52">
        <v>150</v>
      </c>
      <c r="P67" s="52">
        <v>0</v>
      </c>
      <c r="Q67" s="52">
        <v>265</v>
      </c>
      <c r="R67" s="52">
        <v>162</v>
      </c>
      <c r="S67" s="52">
        <v>154</v>
      </c>
      <c r="T67" s="52">
        <v>203</v>
      </c>
      <c r="U67" s="52">
        <v>249</v>
      </c>
      <c r="V67" s="52">
        <v>112</v>
      </c>
      <c r="W67" s="52">
        <v>61</v>
      </c>
      <c r="X67" s="52">
        <v>0</v>
      </c>
      <c r="Y67" s="52">
        <v>70</v>
      </c>
      <c r="DA67" s="63" t="s">
        <v>1357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108" t="s">
        <v>202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DA69" s="63" t="s">
        <v>1358</v>
      </c>
    </row>
    <row r="70" spans="1:105" ht="12" customHeight="1" x14ac:dyDescent="0.25">
      <c r="A70" s="108" t="s">
        <v>50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DA70" s="63" t="s">
        <v>1359</v>
      </c>
    </row>
    <row r="71" spans="1:105" ht="12" customHeight="1" x14ac:dyDescent="0.25">
      <c r="A71" s="115" t="s">
        <v>120</v>
      </c>
      <c r="B71" s="36"/>
      <c r="C71" s="36">
        <v>2341</v>
      </c>
      <c r="D71" s="36">
        <v>6221</v>
      </c>
      <c r="E71" s="36">
        <v>6817</v>
      </c>
      <c r="F71" s="36">
        <v>8006</v>
      </c>
      <c r="G71" s="36">
        <v>7888</v>
      </c>
      <c r="H71" s="36">
        <v>7601</v>
      </c>
      <c r="I71" s="36">
        <v>9783</v>
      </c>
      <c r="J71" s="36">
        <v>14257</v>
      </c>
      <c r="K71" s="36">
        <v>21558</v>
      </c>
      <c r="L71" s="36">
        <v>17893</v>
      </c>
      <c r="M71" s="36">
        <v>30029</v>
      </c>
      <c r="N71" s="36">
        <v>16847</v>
      </c>
      <c r="O71" s="36">
        <v>9971</v>
      </c>
      <c r="P71" s="36">
        <v>0</v>
      </c>
      <c r="Q71" s="36">
        <v>2206</v>
      </c>
      <c r="R71" s="36">
        <v>3002</v>
      </c>
      <c r="S71" s="36">
        <v>4521</v>
      </c>
      <c r="T71" s="36">
        <v>7884</v>
      </c>
      <c r="U71" s="36">
        <v>17559</v>
      </c>
      <c r="V71" s="36">
        <v>25023</v>
      </c>
      <c r="W71" s="36">
        <v>19818</v>
      </c>
      <c r="X71" s="36">
        <v>21244</v>
      </c>
      <c r="Y71" s="36">
        <v>16011</v>
      </c>
      <c r="DA71" s="60" t="s">
        <v>1360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DA73" s="129" t="s">
        <v>1436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DA74" s="133"/>
    </row>
    <row r="75" spans="1:105" ht="12" customHeight="1" x14ac:dyDescent="0.25">
      <c r="A75" s="108" t="s">
        <v>204</v>
      </c>
      <c r="B75" s="52"/>
      <c r="C75" s="52">
        <v>5200</v>
      </c>
      <c r="D75" s="52">
        <v>14160</v>
      </c>
      <c r="E75" s="52">
        <v>14382</v>
      </c>
      <c r="F75" s="52">
        <v>16747</v>
      </c>
      <c r="G75" s="52">
        <v>17345</v>
      </c>
      <c r="H75" s="52">
        <v>19554</v>
      </c>
      <c r="I75" s="52">
        <v>23839</v>
      </c>
      <c r="J75" s="52">
        <v>16487</v>
      </c>
      <c r="K75" s="52">
        <v>29128</v>
      </c>
      <c r="L75" s="52">
        <v>49703</v>
      </c>
      <c r="M75" s="52">
        <v>97701</v>
      </c>
      <c r="N75" s="52">
        <v>50002</v>
      </c>
      <c r="O75" s="52">
        <v>17673</v>
      </c>
      <c r="P75" s="52">
        <v>0</v>
      </c>
      <c r="Q75" s="52">
        <v>2188</v>
      </c>
      <c r="R75" s="52">
        <v>4560</v>
      </c>
      <c r="S75" s="52">
        <v>9676</v>
      </c>
      <c r="T75" s="52">
        <v>11153</v>
      </c>
      <c r="U75" s="52">
        <v>25415</v>
      </c>
      <c r="V75" s="52">
        <v>38319</v>
      </c>
      <c r="W75" s="52">
        <v>33458</v>
      </c>
      <c r="X75" s="52">
        <v>31295</v>
      </c>
      <c r="Y75" s="52">
        <v>31317</v>
      </c>
      <c r="DA75" s="63" t="s">
        <v>1437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DA76" s="134"/>
    </row>
    <row r="77" spans="1:105" ht="12" customHeight="1" x14ac:dyDescent="0.25">
      <c r="A77" s="108" t="s">
        <v>53</v>
      </c>
      <c r="B77" s="52"/>
      <c r="C77" s="52">
        <v>85</v>
      </c>
      <c r="D77" s="52">
        <v>82</v>
      </c>
      <c r="E77" s="52">
        <v>44</v>
      </c>
      <c r="F77" s="52">
        <v>63</v>
      </c>
      <c r="G77" s="52">
        <v>98</v>
      </c>
      <c r="H77" s="52">
        <v>151</v>
      </c>
      <c r="I77" s="52">
        <v>117</v>
      </c>
      <c r="J77" s="52">
        <v>111</v>
      </c>
      <c r="K77" s="52">
        <v>161</v>
      </c>
      <c r="L77" s="52">
        <v>253</v>
      </c>
      <c r="M77" s="52">
        <v>356</v>
      </c>
      <c r="N77" s="52">
        <v>966</v>
      </c>
      <c r="O77" s="52">
        <v>948</v>
      </c>
      <c r="P77" s="52">
        <v>398</v>
      </c>
      <c r="Q77" s="52">
        <v>108</v>
      </c>
      <c r="R77" s="52">
        <v>26</v>
      </c>
      <c r="S77" s="52">
        <v>78</v>
      </c>
      <c r="T77" s="52">
        <v>141</v>
      </c>
      <c r="U77" s="52">
        <v>198</v>
      </c>
      <c r="V77" s="52">
        <v>453</v>
      </c>
      <c r="W77" s="52">
        <v>730</v>
      </c>
      <c r="X77" s="52">
        <v>978</v>
      </c>
      <c r="Y77" s="52">
        <v>735</v>
      </c>
      <c r="DA77" s="63" t="s">
        <v>1438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5563</v>
      </c>
      <c r="D79" s="52">
        <f t="shared" si="0"/>
        <v>14136</v>
      </c>
      <c r="E79" s="52">
        <f t="shared" si="0"/>
        <v>14215</v>
      </c>
      <c r="F79" s="52">
        <f t="shared" si="0"/>
        <v>16275</v>
      </c>
      <c r="G79" s="52">
        <f t="shared" si="0"/>
        <v>16686</v>
      </c>
      <c r="H79" s="52">
        <f t="shared" si="0"/>
        <v>18549</v>
      </c>
      <c r="I79" s="52">
        <f t="shared" si="0"/>
        <v>22311</v>
      </c>
      <c r="J79" s="52">
        <f t="shared" si="0"/>
        <v>15862</v>
      </c>
      <c r="K79" s="52">
        <f t="shared" si="0"/>
        <v>27947</v>
      </c>
      <c r="L79" s="52">
        <f t="shared" si="0"/>
        <v>47483</v>
      </c>
      <c r="M79" s="52">
        <f t="shared" si="0"/>
        <v>92888</v>
      </c>
      <c r="N79" s="52">
        <f t="shared" si="0"/>
        <v>48588</v>
      </c>
      <c r="O79" s="52">
        <f t="shared" si="0"/>
        <v>18056</v>
      </c>
      <c r="P79" s="52">
        <f t="shared" si="0"/>
        <v>3416</v>
      </c>
      <c r="Q79" s="52">
        <f t="shared" si="0"/>
        <v>1648</v>
      </c>
      <c r="R79" s="52">
        <f t="shared" ref="R79:V79" si="1">R45-R62</f>
        <v>5044</v>
      </c>
      <c r="S79" s="52">
        <f t="shared" si="1"/>
        <v>10436</v>
      </c>
      <c r="T79" s="52">
        <f t="shared" si="1"/>
        <v>12937</v>
      </c>
      <c r="U79" s="52">
        <f t="shared" si="1"/>
        <v>26477</v>
      </c>
      <c r="V79" s="52">
        <f t="shared" si="1"/>
        <v>39650</v>
      </c>
      <c r="W79" s="52">
        <f t="shared" ref="W79:Y79" si="2">W45-W62</f>
        <v>34894</v>
      </c>
      <c r="X79" s="52">
        <f t="shared" si="2"/>
        <v>36511</v>
      </c>
      <c r="Y79" s="52">
        <f t="shared" si="2"/>
        <v>31461</v>
      </c>
      <c r="DA79" s="63" t="s">
        <v>1439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0</v>
      </c>
      <c r="D80" s="52">
        <f t="shared" si="3"/>
        <v>20</v>
      </c>
      <c r="E80" s="52">
        <f t="shared" si="3"/>
        <v>12</v>
      </c>
      <c r="F80" s="52">
        <f t="shared" si="3"/>
        <v>14</v>
      </c>
      <c r="G80" s="52">
        <f t="shared" si="3"/>
        <v>21</v>
      </c>
      <c r="H80" s="52">
        <f t="shared" si="3"/>
        <v>11</v>
      </c>
      <c r="I80" s="52">
        <f t="shared" si="3"/>
        <v>118</v>
      </c>
      <c r="J80" s="52">
        <f t="shared" si="3"/>
        <v>57</v>
      </c>
      <c r="K80" s="52">
        <f t="shared" si="3"/>
        <v>3</v>
      </c>
      <c r="L80" s="52">
        <f t="shared" si="3"/>
        <v>0</v>
      </c>
      <c r="M80" s="52">
        <f t="shared" si="3"/>
        <v>331</v>
      </c>
      <c r="N80" s="52">
        <f t="shared" si="3"/>
        <v>24</v>
      </c>
      <c r="O80" s="52">
        <f t="shared" si="3"/>
        <v>0</v>
      </c>
      <c r="P80" s="52">
        <f t="shared" si="3"/>
        <v>0</v>
      </c>
      <c r="Q80" s="52">
        <f t="shared" si="3"/>
        <v>0</v>
      </c>
      <c r="R80" s="52">
        <f t="shared" ref="R80:V80" si="4">R46-R63</f>
        <v>0</v>
      </c>
      <c r="S80" s="52">
        <f t="shared" si="4"/>
        <v>0</v>
      </c>
      <c r="T80" s="52">
        <f t="shared" si="4"/>
        <v>0</v>
      </c>
      <c r="U80" s="52">
        <f t="shared" si="4"/>
        <v>0</v>
      </c>
      <c r="V80" s="52">
        <f t="shared" si="4"/>
        <v>52</v>
      </c>
      <c r="W80" s="52">
        <f t="shared" ref="W80:Y80" si="5">W46-W63</f>
        <v>31</v>
      </c>
      <c r="X80" s="52">
        <f t="shared" si="5"/>
        <v>76</v>
      </c>
      <c r="Y80" s="52">
        <f t="shared" si="5"/>
        <v>29</v>
      </c>
      <c r="DA80" s="63" t="s">
        <v>1440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0</v>
      </c>
      <c r="D81" s="52">
        <f t="shared" si="6"/>
        <v>5</v>
      </c>
      <c r="E81" s="52">
        <f t="shared" si="6"/>
        <v>4</v>
      </c>
      <c r="F81" s="52">
        <f t="shared" si="6"/>
        <v>5</v>
      </c>
      <c r="G81" s="52">
        <f t="shared" si="6"/>
        <v>7</v>
      </c>
      <c r="H81" s="52">
        <f t="shared" si="6"/>
        <v>7</v>
      </c>
      <c r="I81" s="52">
        <f t="shared" si="6"/>
        <v>10</v>
      </c>
      <c r="J81" s="52">
        <f t="shared" si="6"/>
        <v>5</v>
      </c>
      <c r="K81" s="52">
        <f t="shared" si="6"/>
        <v>8</v>
      </c>
      <c r="L81" s="52">
        <f t="shared" si="6"/>
        <v>15</v>
      </c>
      <c r="M81" s="52">
        <f t="shared" si="6"/>
        <v>26</v>
      </c>
      <c r="N81" s="52">
        <f t="shared" si="6"/>
        <v>16</v>
      </c>
      <c r="O81" s="52">
        <f t="shared" si="6"/>
        <v>8</v>
      </c>
      <c r="P81" s="52">
        <f t="shared" si="6"/>
        <v>15</v>
      </c>
      <c r="Q81" s="52">
        <f t="shared" si="6"/>
        <v>0</v>
      </c>
      <c r="R81" s="52">
        <f t="shared" ref="R81:V81" si="7">R47-R64</f>
        <v>2</v>
      </c>
      <c r="S81" s="52">
        <f t="shared" si="7"/>
        <v>8</v>
      </c>
      <c r="T81" s="52">
        <f t="shared" si="7"/>
        <v>9</v>
      </c>
      <c r="U81" s="52">
        <f t="shared" si="7"/>
        <v>14</v>
      </c>
      <c r="V81" s="52">
        <f t="shared" si="7"/>
        <v>7</v>
      </c>
      <c r="W81" s="52">
        <f t="shared" ref="W81:Y81" si="8">W47-W64</f>
        <v>4</v>
      </c>
      <c r="X81" s="52">
        <f t="shared" si="8"/>
        <v>0</v>
      </c>
      <c r="Y81" s="52">
        <f t="shared" si="8"/>
        <v>5</v>
      </c>
      <c r="DA81" s="63" t="s">
        <v>1441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0</v>
      </c>
      <c r="E82" s="52">
        <f t="shared" si="9"/>
        <v>0</v>
      </c>
      <c r="F82" s="52">
        <f t="shared" si="9"/>
        <v>0</v>
      </c>
      <c r="G82" s="52">
        <f t="shared" si="9"/>
        <v>0</v>
      </c>
      <c r="H82" s="52">
        <f t="shared" si="9"/>
        <v>0</v>
      </c>
      <c r="I82" s="52">
        <f t="shared" si="9"/>
        <v>0</v>
      </c>
      <c r="J82" s="52">
        <f t="shared" si="9"/>
        <v>0</v>
      </c>
      <c r="K82" s="52">
        <f t="shared" si="9"/>
        <v>0</v>
      </c>
      <c r="L82" s="52">
        <f t="shared" si="9"/>
        <v>0</v>
      </c>
      <c r="M82" s="52">
        <f t="shared" si="9"/>
        <v>0</v>
      </c>
      <c r="N82" s="52">
        <f t="shared" si="9"/>
        <v>0</v>
      </c>
      <c r="O82" s="52">
        <f t="shared" si="9"/>
        <v>0</v>
      </c>
      <c r="P82" s="52">
        <f t="shared" si="9"/>
        <v>0</v>
      </c>
      <c r="Q82" s="52">
        <f t="shared" si="9"/>
        <v>0</v>
      </c>
      <c r="R82" s="52">
        <f t="shared" ref="R82:V82" si="10">R48-R65</f>
        <v>0</v>
      </c>
      <c r="S82" s="52">
        <f t="shared" si="10"/>
        <v>0</v>
      </c>
      <c r="T82" s="52">
        <f t="shared" si="10"/>
        <v>0</v>
      </c>
      <c r="U82" s="52">
        <f t="shared" si="10"/>
        <v>0</v>
      </c>
      <c r="V82" s="52">
        <f t="shared" si="10"/>
        <v>0</v>
      </c>
      <c r="W82" s="52">
        <f t="shared" ref="W82:Y82" si="11">W48-W65</f>
        <v>0</v>
      </c>
      <c r="X82" s="52">
        <f t="shared" si="11"/>
        <v>0</v>
      </c>
      <c r="Y82" s="52">
        <f t="shared" si="11"/>
        <v>0</v>
      </c>
      <c r="DA82" s="63" t="s">
        <v>1442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344</v>
      </c>
      <c r="D83" s="52">
        <f t="shared" si="12"/>
        <v>655</v>
      </c>
      <c r="E83" s="52">
        <f t="shared" si="12"/>
        <v>823</v>
      </c>
      <c r="F83" s="52">
        <f t="shared" si="12"/>
        <v>1136</v>
      </c>
      <c r="G83" s="52">
        <f t="shared" si="12"/>
        <v>1320</v>
      </c>
      <c r="H83" s="52">
        <f t="shared" si="12"/>
        <v>1748</v>
      </c>
      <c r="I83" s="52">
        <f t="shared" si="12"/>
        <v>1010</v>
      </c>
      <c r="J83" s="52">
        <f t="shared" si="12"/>
        <v>972</v>
      </c>
      <c r="K83" s="52">
        <f t="shared" si="12"/>
        <v>2041</v>
      </c>
      <c r="L83" s="52">
        <f t="shared" si="12"/>
        <v>3100</v>
      </c>
      <c r="M83" s="52">
        <f t="shared" si="12"/>
        <v>5450</v>
      </c>
      <c r="N83" s="52">
        <f t="shared" si="12"/>
        <v>2968</v>
      </c>
      <c r="O83" s="52">
        <f t="shared" si="12"/>
        <v>1700</v>
      </c>
      <c r="P83" s="52">
        <f t="shared" si="12"/>
        <v>2090</v>
      </c>
      <c r="Q83" s="52">
        <f t="shared" si="12"/>
        <v>1481</v>
      </c>
      <c r="R83" s="52">
        <f t="shared" ref="R83:V83" si="13">R49-R66</f>
        <v>1982</v>
      </c>
      <c r="S83" s="52">
        <f t="shared" si="13"/>
        <v>2736</v>
      </c>
      <c r="T83" s="52">
        <f t="shared" si="13"/>
        <v>2330</v>
      </c>
      <c r="U83" s="52">
        <f t="shared" si="13"/>
        <v>2798</v>
      </c>
      <c r="V83" s="52">
        <f t="shared" si="13"/>
        <v>1206</v>
      </c>
      <c r="W83" s="52">
        <f t="shared" ref="W83:Y83" si="14">W49-W66</f>
        <v>637</v>
      </c>
      <c r="X83" s="52">
        <f t="shared" si="14"/>
        <v>0</v>
      </c>
      <c r="Y83" s="52">
        <f t="shared" si="14"/>
        <v>1283</v>
      </c>
      <c r="DA83" s="63" t="s">
        <v>1443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35</v>
      </c>
      <c r="D84" s="52">
        <f t="shared" si="15"/>
        <v>89</v>
      </c>
      <c r="E84" s="52">
        <f t="shared" si="15"/>
        <v>77</v>
      </c>
      <c r="F84" s="52">
        <f t="shared" si="15"/>
        <v>99</v>
      </c>
      <c r="G84" s="52">
        <f t="shared" si="15"/>
        <v>155</v>
      </c>
      <c r="H84" s="52">
        <f t="shared" si="15"/>
        <v>200</v>
      </c>
      <c r="I84" s="52">
        <f t="shared" si="15"/>
        <v>762</v>
      </c>
      <c r="J84" s="52">
        <f t="shared" si="15"/>
        <v>238</v>
      </c>
      <c r="K84" s="52">
        <f t="shared" si="15"/>
        <v>179</v>
      </c>
      <c r="L84" s="52">
        <f t="shared" si="15"/>
        <v>505</v>
      </c>
      <c r="M84" s="52">
        <f t="shared" si="15"/>
        <v>696</v>
      </c>
      <c r="N84" s="52">
        <f t="shared" si="15"/>
        <v>437</v>
      </c>
      <c r="O84" s="52">
        <f t="shared" si="15"/>
        <v>264</v>
      </c>
      <c r="P84" s="52">
        <f t="shared" si="15"/>
        <v>429</v>
      </c>
      <c r="Q84" s="52">
        <f t="shared" si="15"/>
        <v>324</v>
      </c>
      <c r="R84" s="52">
        <f t="shared" ref="R84:V84" si="16">R50-R67</f>
        <v>270</v>
      </c>
      <c r="S84" s="52">
        <f t="shared" si="16"/>
        <v>329</v>
      </c>
      <c r="T84" s="52">
        <f t="shared" si="16"/>
        <v>287</v>
      </c>
      <c r="U84" s="52">
        <f t="shared" si="16"/>
        <v>363</v>
      </c>
      <c r="V84" s="52">
        <f t="shared" si="16"/>
        <v>170</v>
      </c>
      <c r="W84" s="52">
        <f t="shared" ref="W84:Y84" si="17">W50-W67</f>
        <v>103</v>
      </c>
      <c r="X84" s="52">
        <f t="shared" si="17"/>
        <v>0</v>
      </c>
      <c r="Y84" s="52">
        <f t="shared" si="17"/>
        <v>138</v>
      </c>
      <c r="DA84" s="63" t="s">
        <v>1444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108" t="s">
        <v>202</v>
      </c>
      <c r="B86" s="52"/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0</v>
      </c>
      <c r="S86" s="52">
        <v>0</v>
      </c>
      <c r="T86" s="52">
        <v>0</v>
      </c>
      <c r="U86" s="52">
        <v>0</v>
      </c>
      <c r="V86" s="52">
        <v>0</v>
      </c>
      <c r="W86" s="52">
        <v>0</v>
      </c>
      <c r="X86" s="52">
        <v>0</v>
      </c>
      <c r="Y86" s="52">
        <v>0</v>
      </c>
      <c r="DA86" s="63" t="s">
        <v>1445</v>
      </c>
    </row>
    <row r="87" spans="1:105" ht="12" customHeight="1" x14ac:dyDescent="0.25">
      <c r="A87" s="108" t="s">
        <v>50</v>
      </c>
      <c r="B87" s="52"/>
      <c r="C87" s="52">
        <v>0</v>
      </c>
      <c r="D87" s="52">
        <v>0</v>
      </c>
      <c r="E87" s="52">
        <v>0</v>
      </c>
      <c r="F87" s="52">
        <v>0</v>
      </c>
      <c r="G87" s="52">
        <v>0</v>
      </c>
      <c r="H87" s="52">
        <v>0</v>
      </c>
      <c r="I87" s="52">
        <v>0</v>
      </c>
      <c r="J87" s="52">
        <v>0</v>
      </c>
      <c r="K87" s="52">
        <v>0</v>
      </c>
      <c r="L87" s="52">
        <v>0</v>
      </c>
      <c r="M87" s="52">
        <v>0</v>
      </c>
      <c r="N87" s="52">
        <v>0</v>
      </c>
      <c r="O87" s="52">
        <v>0</v>
      </c>
      <c r="P87" s="52">
        <v>0</v>
      </c>
      <c r="Q87" s="52">
        <v>0</v>
      </c>
      <c r="R87" s="52">
        <v>0</v>
      </c>
      <c r="S87" s="52">
        <v>0</v>
      </c>
      <c r="T87" s="52">
        <v>0</v>
      </c>
      <c r="U87" s="52">
        <v>0</v>
      </c>
      <c r="V87" s="52">
        <v>0</v>
      </c>
      <c r="W87" s="52">
        <v>0</v>
      </c>
      <c r="X87" s="52">
        <v>0</v>
      </c>
      <c r="Y87" s="52">
        <v>0</v>
      </c>
      <c r="DA87" s="63" t="s">
        <v>1446</v>
      </c>
    </row>
    <row r="88" spans="1:105" ht="12" customHeight="1" x14ac:dyDescent="0.25">
      <c r="A88" s="115" t="s">
        <v>120</v>
      </c>
      <c r="B88" s="36"/>
      <c r="C88" s="36">
        <v>25046</v>
      </c>
      <c r="D88" s="36">
        <v>34060</v>
      </c>
      <c r="E88" s="36">
        <v>34663</v>
      </c>
      <c r="F88" s="36">
        <v>38164</v>
      </c>
      <c r="G88" s="36">
        <v>41119</v>
      </c>
      <c r="H88" s="36">
        <v>47398</v>
      </c>
      <c r="I88" s="36">
        <v>34197</v>
      </c>
      <c r="J88" s="36">
        <v>26432</v>
      </c>
      <c r="K88" s="36">
        <v>44943</v>
      </c>
      <c r="L88" s="36">
        <v>70590</v>
      </c>
      <c r="M88" s="36">
        <v>120497</v>
      </c>
      <c r="N88" s="36">
        <v>75752</v>
      </c>
      <c r="O88" s="36">
        <v>47248</v>
      </c>
      <c r="P88" s="36">
        <v>34066</v>
      </c>
      <c r="Q88" s="36">
        <v>48136</v>
      </c>
      <c r="R88" s="36">
        <v>56495</v>
      </c>
      <c r="S88" s="36">
        <v>71411</v>
      </c>
      <c r="T88" s="36">
        <v>76471</v>
      </c>
      <c r="U88" s="36">
        <v>86818</v>
      </c>
      <c r="V88" s="36">
        <v>69099</v>
      </c>
      <c r="W88" s="36">
        <v>48239</v>
      </c>
      <c r="X88" s="36">
        <v>41968</v>
      </c>
      <c r="Y88" s="36">
        <v>49955</v>
      </c>
      <c r="DA88" s="60" t="s">
        <v>1447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X91" s="140">
        <v>2022</v>
      </c>
      <c r="Y91" s="140">
        <v>2023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DA92" s="129" t="s">
        <v>1523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X93" s="128">
        <f>RES_hhdet_numvin!X82</f>
        <v>0</v>
      </c>
      <c r="Y93" s="128">
        <f>RES_hhdet_numvin!Y82</f>
        <v>0</v>
      </c>
      <c r="DA93" s="133"/>
    </row>
    <row r="94" spans="1:105" ht="12" customHeight="1" x14ac:dyDescent="0.25">
      <c r="A94" s="97" t="s">
        <v>204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0</v>
      </c>
      <c r="I94" s="52">
        <f>RES_hhdet_numvin!I83</f>
        <v>0</v>
      </c>
      <c r="J94" s="52">
        <f>RES_hhdet_numvin!J83</f>
        <v>5411</v>
      </c>
      <c r="K94" s="52">
        <f>RES_hhdet_numvin!K83</f>
        <v>16730</v>
      </c>
      <c r="L94" s="52">
        <f>RES_hhdet_numvin!L83</f>
        <v>31339</v>
      </c>
      <c r="M94" s="52">
        <f>RES_hhdet_numvin!M83</f>
        <v>73845</v>
      </c>
      <c r="N94" s="52">
        <f>RES_hhdet_numvin!N83</f>
        <v>45127</v>
      </c>
      <c r="O94" s="52">
        <f>RES_hhdet_numvin!O83</f>
        <v>20896</v>
      </c>
      <c r="P94" s="52">
        <f>RES_hhdet_numvin!P83</f>
        <v>0</v>
      </c>
      <c r="Q94" s="52">
        <f>RES_hhdet_numvin!Q83</f>
        <v>3846</v>
      </c>
      <c r="R94" s="52">
        <f>RES_hhdet_numvin!R83</f>
        <v>6930</v>
      </c>
      <c r="S94" s="52">
        <f>RES_hhdet_numvin!S83</f>
        <v>13450</v>
      </c>
      <c r="T94" s="52">
        <f>RES_hhdet_numvin!T83</f>
        <v>18453</v>
      </c>
      <c r="U94" s="52">
        <f>RES_hhdet_numvin!U83</f>
        <v>42303</v>
      </c>
      <c r="V94" s="52">
        <f>RES_hhdet_numvin!V83</f>
        <v>62922</v>
      </c>
      <c r="W94" s="52">
        <f>RES_hhdet_numvin!W83</f>
        <v>53170</v>
      </c>
      <c r="X94" s="52">
        <f>RES_hhdet_numvin!X83</f>
        <v>52529</v>
      </c>
      <c r="Y94" s="52">
        <f>RES_hhdet_numvin!Y83</f>
        <v>47328</v>
      </c>
      <c r="DA94" s="63" t="s">
        <v>1524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X95" s="138">
        <f>RES_hhdet_numvin!X84</f>
        <v>0</v>
      </c>
      <c r="Y95" s="138">
        <f>RES_hhdet_numvin!Y84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X96" s="150">
        <f>RES_hhdet_numvin!X85</f>
        <v>0</v>
      </c>
      <c r="Y96" s="150">
        <f>RES_hhdet_numvin!Y85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0</v>
      </c>
      <c r="Q97" s="138">
        <f>RES_hhdet_numvin!Q86</f>
        <v>0</v>
      </c>
      <c r="R97" s="138">
        <f>RES_hhdet_numvin!R86</f>
        <v>15</v>
      </c>
      <c r="S97" s="138">
        <f>RES_hhdet_numvin!S86</f>
        <v>81</v>
      </c>
      <c r="T97" s="138">
        <f>RES_hhdet_numvin!T86</f>
        <v>148</v>
      </c>
      <c r="U97" s="138">
        <f>RES_hhdet_numvin!U86</f>
        <v>351</v>
      </c>
      <c r="V97" s="138">
        <f>RES_hhdet_numvin!V86</f>
        <v>980</v>
      </c>
      <c r="W97" s="138">
        <f>RES_hhdet_numvin!W86</f>
        <v>822</v>
      </c>
      <c r="X97" s="138">
        <f>RES_hhdet_numvin!X86</f>
        <v>1124</v>
      </c>
      <c r="Y97" s="138">
        <f>RES_hhdet_numvin!Y86</f>
        <v>780</v>
      </c>
      <c r="DA97" s="63" t="s">
        <v>1525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X98" s="149">
        <f>RES_hhdet_numvin!X87</f>
        <v>0</v>
      </c>
      <c r="Y98" s="149">
        <f>RES_hhdet_numvin!Y87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0</v>
      </c>
      <c r="I99" s="138">
        <f>RES_hhdet_numvin!I88</f>
        <v>0</v>
      </c>
      <c r="J99" s="138">
        <f>RES_hhdet_numvin!J88</f>
        <v>4296</v>
      </c>
      <c r="K99" s="138">
        <f>RES_hhdet_numvin!K88</f>
        <v>14294</v>
      </c>
      <c r="L99" s="138">
        <f>RES_hhdet_numvin!L88</f>
        <v>27794</v>
      </c>
      <c r="M99" s="138">
        <f>RES_hhdet_numvin!M88</f>
        <v>67335</v>
      </c>
      <c r="N99" s="138">
        <f>RES_hhdet_numvin!N88</f>
        <v>41552</v>
      </c>
      <c r="O99" s="138">
        <f>RES_hhdet_numvin!O88</f>
        <v>18801</v>
      </c>
      <c r="P99" s="138">
        <f>RES_hhdet_numvin!P88</f>
        <v>2188</v>
      </c>
      <c r="Q99" s="138">
        <f>RES_hhdet_numvin!Q88</f>
        <v>1772</v>
      </c>
      <c r="R99" s="138">
        <f>RES_hhdet_numvin!R88</f>
        <v>5891</v>
      </c>
      <c r="S99" s="138">
        <f>RES_hhdet_numvin!S88</f>
        <v>12614</v>
      </c>
      <c r="T99" s="138">
        <f>RES_hhdet_numvin!T88</f>
        <v>18244</v>
      </c>
      <c r="U99" s="138">
        <f>RES_hhdet_numvin!U88</f>
        <v>41088</v>
      </c>
      <c r="V99" s="138">
        <f>RES_hhdet_numvin!V88</f>
        <v>63271</v>
      </c>
      <c r="W99" s="138">
        <f>RES_hhdet_numvin!W88</f>
        <v>54115</v>
      </c>
      <c r="X99" s="138">
        <f>RES_hhdet_numvin!X88</f>
        <v>57523</v>
      </c>
      <c r="Y99" s="138">
        <f>RES_hhdet_numvin!Y88</f>
        <v>46728</v>
      </c>
      <c r="DA99" s="63" t="s">
        <v>1526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17</v>
      </c>
      <c r="K100" s="138">
        <f>RES_hhdet_numvin!K89</f>
        <v>2</v>
      </c>
      <c r="L100" s="138">
        <f>RES_hhdet_numvin!L89</f>
        <v>0</v>
      </c>
      <c r="M100" s="138">
        <f>RES_hhdet_numvin!M89</f>
        <v>242</v>
      </c>
      <c r="N100" s="138">
        <f>RES_hhdet_numvin!N89</f>
        <v>22</v>
      </c>
      <c r="O100" s="138">
        <f>RES_hhdet_numvin!O89</f>
        <v>0</v>
      </c>
      <c r="P100" s="138">
        <f>RES_hhdet_numvin!P89</f>
        <v>0</v>
      </c>
      <c r="Q100" s="138">
        <f>RES_hhdet_numvin!Q89</f>
        <v>0</v>
      </c>
      <c r="R100" s="138">
        <f>RES_hhdet_numvin!R89</f>
        <v>0</v>
      </c>
      <c r="S100" s="138">
        <f>RES_hhdet_numvin!S89</f>
        <v>0</v>
      </c>
      <c r="T100" s="138">
        <f>RES_hhdet_numvin!T89</f>
        <v>0</v>
      </c>
      <c r="U100" s="138">
        <f>RES_hhdet_numvin!U89</f>
        <v>0</v>
      </c>
      <c r="V100" s="138">
        <f>RES_hhdet_numvin!V89</f>
        <v>86</v>
      </c>
      <c r="W100" s="138">
        <f>RES_hhdet_numvin!W89</f>
        <v>50</v>
      </c>
      <c r="X100" s="138">
        <f>RES_hhdet_numvin!X89</f>
        <v>125</v>
      </c>
      <c r="Y100" s="138">
        <f>RES_hhdet_numvin!Y89</f>
        <v>44</v>
      </c>
      <c r="DA100" s="63" t="s">
        <v>1527</v>
      </c>
    </row>
    <row r="101" spans="1:105" ht="12" hidden="1" customHeight="1" x14ac:dyDescent="0.25">
      <c r="A101" s="108" t="s">
        <v>202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X101" s="138">
        <f>RES_hhdet_numvin!X90</f>
        <v>0</v>
      </c>
      <c r="Y101" s="138">
        <f>RES_hhdet_numvin!Y90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X102" s="138">
        <f>RES_hhdet_numvin!X91</f>
        <v>0</v>
      </c>
      <c r="Y102" s="138">
        <f>RES_hhdet_numvin!Y91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0</v>
      </c>
      <c r="Q103" s="138">
        <f>RES_hhdet_numvin!Q92</f>
        <v>0</v>
      </c>
      <c r="R103" s="138">
        <f>RES_hhdet_numvin!R92</f>
        <v>0</v>
      </c>
      <c r="S103" s="138">
        <f>RES_hhdet_numvin!S92</f>
        <v>8</v>
      </c>
      <c r="T103" s="138">
        <f>RES_hhdet_numvin!T92</f>
        <v>13</v>
      </c>
      <c r="U103" s="138">
        <f>RES_hhdet_numvin!U92</f>
        <v>22</v>
      </c>
      <c r="V103" s="138">
        <f>RES_hhdet_numvin!V92</f>
        <v>12</v>
      </c>
      <c r="W103" s="138">
        <f>RES_hhdet_numvin!W92</f>
        <v>7</v>
      </c>
      <c r="X103" s="138">
        <f>RES_hhdet_numvin!X92</f>
        <v>0</v>
      </c>
      <c r="Y103" s="138">
        <f>RES_hhdet_numvin!Y92</f>
        <v>9</v>
      </c>
      <c r="DA103" s="63" t="s">
        <v>1528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0</v>
      </c>
      <c r="S104" s="138">
        <f>RES_hhdet_numvin!S93</f>
        <v>0</v>
      </c>
      <c r="T104" s="138">
        <f>RES_hhdet_numvin!T93</f>
        <v>0</v>
      </c>
      <c r="U104" s="138">
        <f>RES_hhdet_numvin!U93</f>
        <v>0</v>
      </c>
      <c r="V104" s="138">
        <f>RES_hhdet_numvin!V93</f>
        <v>0</v>
      </c>
      <c r="W104" s="138">
        <f>RES_hhdet_numvin!W93</f>
        <v>0</v>
      </c>
      <c r="X104" s="138">
        <f>RES_hhdet_numvin!X93</f>
        <v>0</v>
      </c>
      <c r="Y104" s="138">
        <f>RES_hhdet_numvin!Y93</f>
        <v>0</v>
      </c>
      <c r="DA104" s="63" t="s">
        <v>1529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X105" s="138">
        <f>RES_hhdet_numvin!X94</f>
        <v>0</v>
      </c>
      <c r="Y105" s="138">
        <f>RES_hhdet_numvin!Y94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X106" s="138">
        <f>RES_hhdet_numvin!X95</f>
        <v>0</v>
      </c>
      <c r="Y106" s="138">
        <f>RES_hhdet_numvin!Y95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0</v>
      </c>
      <c r="Q107" s="138">
        <f>RES_hhdet_numvin!Q96</f>
        <v>0</v>
      </c>
      <c r="R107" s="138">
        <f>RES_hhdet_numvin!R96</f>
        <v>0</v>
      </c>
      <c r="S107" s="138">
        <f>RES_hhdet_numvin!S96</f>
        <v>2319</v>
      </c>
      <c r="T107" s="138">
        <f>RES_hhdet_numvin!T96</f>
        <v>3008</v>
      </c>
      <c r="U107" s="138">
        <f>RES_hhdet_numvin!U96</f>
        <v>4140</v>
      </c>
      <c r="V107" s="138">
        <f>RES_hhdet_numvin!V96</f>
        <v>1886</v>
      </c>
      <c r="W107" s="138">
        <f>RES_hhdet_numvin!W96</f>
        <v>998</v>
      </c>
      <c r="X107" s="138">
        <f>RES_hhdet_numvin!X96</f>
        <v>0</v>
      </c>
      <c r="Y107" s="138">
        <f>RES_hhdet_numvin!Y96</f>
        <v>1938</v>
      </c>
      <c r="DA107" s="63" t="s">
        <v>1530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0</v>
      </c>
      <c r="Q108" s="138">
        <f>RES_hhdet_numvin!Q97</f>
        <v>0</v>
      </c>
      <c r="R108" s="138">
        <f>RES_hhdet_numvin!R97</f>
        <v>0</v>
      </c>
      <c r="S108" s="138">
        <f>RES_hhdet_numvin!S97</f>
        <v>279</v>
      </c>
      <c r="T108" s="138">
        <f>RES_hhdet_numvin!T97</f>
        <v>371</v>
      </c>
      <c r="U108" s="138">
        <f>RES_hhdet_numvin!U97</f>
        <v>536</v>
      </c>
      <c r="V108" s="138">
        <f>RES_hhdet_numvin!V97</f>
        <v>269</v>
      </c>
      <c r="W108" s="138">
        <f>RES_hhdet_numvin!W97</f>
        <v>162</v>
      </c>
      <c r="X108" s="138">
        <f>RES_hhdet_numvin!X97</f>
        <v>0</v>
      </c>
      <c r="Y108" s="138">
        <f>RES_hhdet_numvin!Y97</f>
        <v>208</v>
      </c>
      <c r="DA108" s="63" t="s">
        <v>1531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X109" s="138">
        <f>RES_hhdet_numvin!X98</f>
        <v>0</v>
      </c>
      <c r="Y109" s="138">
        <f>RES_hhdet_numvin!Y98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X110" s="148">
        <f>RES_hhdet_numvin!X99</f>
        <v>0</v>
      </c>
      <c r="Y110" s="148">
        <f>RES_hhdet_numvin!Y99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X111" s="150">
        <f>RES_hhdet_numvin!X100</f>
        <v>0</v>
      </c>
      <c r="Y111" s="150">
        <f>RES_hhdet_numvin!Y100</f>
        <v>0</v>
      </c>
      <c r="DA111" s="134"/>
    </row>
    <row r="112" spans="1:105" ht="12" customHeight="1" x14ac:dyDescent="0.25">
      <c r="A112" s="97" t="s">
        <v>202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0</v>
      </c>
      <c r="Q112" s="138">
        <f>RES_hhdet_numvin!Q101</f>
        <v>0</v>
      </c>
      <c r="R112" s="138">
        <f>RES_hhdet_numvin!R101</f>
        <v>0</v>
      </c>
      <c r="S112" s="138">
        <f>RES_hhdet_numvin!S101</f>
        <v>0</v>
      </c>
      <c r="T112" s="138">
        <f>RES_hhdet_numvin!T101</f>
        <v>0</v>
      </c>
      <c r="U112" s="138">
        <f>RES_hhdet_numvin!U101</f>
        <v>0</v>
      </c>
      <c r="V112" s="138">
        <f>RES_hhdet_numvin!V101</f>
        <v>0</v>
      </c>
      <c r="W112" s="138">
        <f>RES_hhdet_numvin!W101</f>
        <v>0</v>
      </c>
      <c r="X112" s="138">
        <f>RES_hhdet_numvin!X101</f>
        <v>0</v>
      </c>
      <c r="Y112" s="138">
        <f>RES_hhdet_numvin!Y101</f>
        <v>0</v>
      </c>
      <c r="DA112" s="63" t="s">
        <v>1532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0</v>
      </c>
      <c r="Q113" s="138">
        <f>RES_hhdet_numvin!Q102</f>
        <v>0</v>
      </c>
      <c r="R113" s="138">
        <f>RES_hhdet_numvin!R102</f>
        <v>0</v>
      </c>
      <c r="S113" s="138">
        <f>RES_hhdet_numvin!S102</f>
        <v>0</v>
      </c>
      <c r="T113" s="138">
        <f>RES_hhdet_numvin!T102</f>
        <v>0</v>
      </c>
      <c r="U113" s="138">
        <f>RES_hhdet_numvin!U102</f>
        <v>0</v>
      </c>
      <c r="V113" s="138">
        <f>RES_hhdet_numvin!V102</f>
        <v>0</v>
      </c>
      <c r="W113" s="138">
        <f>RES_hhdet_numvin!W102</f>
        <v>0</v>
      </c>
      <c r="X113" s="138">
        <f>RES_hhdet_numvin!X102</f>
        <v>0</v>
      </c>
      <c r="Y113" s="138">
        <f>RES_hhdet_numvin!Y102</f>
        <v>0</v>
      </c>
      <c r="DA113" s="63" t="s">
        <v>1533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0</v>
      </c>
      <c r="Q114" s="39">
        <f>RES_hhdet_numvin!Q103</f>
        <v>0</v>
      </c>
      <c r="R114" s="39">
        <f>RES_hhdet_numvin!R103</f>
        <v>19021</v>
      </c>
      <c r="S114" s="39">
        <f>RES_hhdet_numvin!S103</f>
        <v>42727</v>
      </c>
      <c r="T114" s="39">
        <f>RES_hhdet_numvin!T103</f>
        <v>61959</v>
      </c>
      <c r="U114" s="39">
        <f>RES_hhdet_numvin!U103</f>
        <v>89102</v>
      </c>
      <c r="V114" s="39">
        <f>RES_hhdet_numvin!V103</f>
        <v>86699</v>
      </c>
      <c r="W114" s="39">
        <f>RES_hhdet_numvin!W103</f>
        <v>65720</v>
      </c>
      <c r="X114" s="39">
        <f>RES_hhdet_numvin!X103</f>
        <v>63085</v>
      </c>
      <c r="Y114" s="39">
        <f>RES_hhdet_numvin!Y103</f>
        <v>65966</v>
      </c>
      <c r="DA114" s="60" t="s">
        <v>1534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622.99149936605932</v>
      </c>
      <c r="C118" s="117">
        <f t="shared" si="18"/>
        <v>565.90225844822737</v>
      </c>
      <c r="D118" s="117">
        <f t="shared" si="18"/>
        <v>575.91128804744039</v>
      </c>
      <c r="E118" s="117">
        <f t="shared" si="18"/>
        <v>585.74328016654897</v>
      </c>
      <c r="F118" s="117">
        <f t="shared" si="18"/>
        <v>578.45198977863811</v>
      </c>
      <c r="G118" s="117">
        <f t="shared" si="18"/>
        <v>635.77858833957976</v>
      </c>
      <c r="H118" s="117">
        <f t="shared" si="18"/>
        <v>603.52372332139316</v>
      </c>
      <c r="I118" s="117">
        <f t="shared" si="18"/>
        <v>611.25108041702083</v>
      </c>
      <c r="J118" s="117">
        <f t="shared" si="18"/>
        <v>626.00435745565096</v>
      </c>
      <c r="K118" s="117">
        <f t="shared" si="18"/>
        <v>627.31519973341472</v>
      </c>
      <c r="L118" s="117">
        <f t="shared" si="18"/>
        <v>628.96770633743461</v>
      </c>
      <c r="M118" s="117">
        <f t="shared" si="18"/>
        <v>1186.5027224887983</v>
      </c>
      <c r="N118" s="117">
        <f t="shared" si="18"/>
        <v>1206.8004362426129</v>
      </c>
      <c r="O118" s="117">
        <f t="shared" si="18"/>
        <v>986.52824870378777</v>
      </c>
      <c r="P118" s="117">
        <f t="shared" si="18"/>
        <v>922.62616473196158</v>
      </c>
      <c r="Q118" s="117">
        <f t="shared" si="18"/>
        <v>930.81839876724894</v>
      </c>
      <c r="R118" s="117">
        <f t="shared" ref="R118:V118" si="19">R119+R122+R124+R137</f>
        <v>929.68941996539036</v>
      </c>
      <c r="S118" s="117">
        <f t="shared" si="19"/>
        <v>928.32124177402056</v>
      </c>
      <c r="T118" s="117">
        <f t="shared" si="19"/>
        <v>793.64893179938554</v>
      </c>
      <c r="U118" s="117">
        <f t="shared" si="19"/>
        <v>780.4249144011012</v>
      </c>
      <c r="V118" s="117">
        <f t="shared" si="19"/>
        <v>878.15753383840263</v>
      </c>
      <c r="W118" s="117">
        <f t="shared" ref="W118:Y118" si="20">W119+W122+W124+W137</f>
        <v>905.23851608874645</v>
      </c>
      <c r="X118" s="117">
        <f t="shared" si="20"/>
        <v>833.09504671468392</v>
      </c>
      <c r="Y118" s="117">
        <f t="shared" si="20"/>
        <v>803.58631652434053</v>
      </c>
      <c r="DA118" s="129" t="s">
        <v>1646</v>
      </c>
    </row>
    <row r="119" spans="1:105" ht="12" customHeight="1" x14ac:dyDescent="0.25">
      <c r="A119" s="121" t="s">
        <v>57</v>
      </c>
      <c r="B119" s="122">
        <f t="shared" ref="B119:Q119" si="21">SUM(B120:B121)</f>
        <v>580.06699273555842</v>
      </c>
      <c r="C119" s="122">
        <f t="shared" si="21"/>
        <v>529.73039797924821</v>
      </c>
      <c r="D119" s="122">
        <f t="shared" si="21"/>
        <v>539.19868036968933</v>
      </c>
      <c r="E119" s="122">
        <f t="shared" si="21"/>
        <v>549.12601687130314</v>
      </c>
      <c r="F119" s="122">
        <f t="shared" si="21"/>
        <v>541.23836144168513</v>
      </c>
      <c r="G119" s="122">
        <f t="shared" si="21"/>
        <v>597.01445738067491</v>
      </c>
      <c r="H119" s="122">
        <f t="shared" si="21"/>
        <v>565.80016489119555</v>
      </c>
      <c r="I119" s="122">
        <f t="shared" si="21"/>
        <v>572.00608498399265</v>
      </c>
      <c r="J119" s="122">
        <f t="shared" si="21"/>
        <v>587.02454338605639</v>
      </c>
      <c r="K119" s="122">
        <f t="shared" si="21"/>
        <v>586.70260791138469</v>
      </c>
      <c r="L119" s="122">
        <f t="shared" si="21"/>
        <v>593.87577566435175</v>
      </c>
      <c r="M119" s="122">
        <f t="shared" si="21"/>
        <v>1118.297189546066</v>
      </c>
      <c r="N119" s="122">
        <f t="shared" si="21"/>
        <v>1138.9327062977261</v>
      </c>
      <c r="O119" s="122">
        <f t="shared" si="21"/>
        <v>921.65799174065364</v>
      </c>
      <c r="P119" s="122">
        <f t="shared" si="21"/>
        <v>857.44485161538216</v>
      </c>
      <c r="Q119" s="122">
        <f t="shared" si="21"/>
        <v>860.17593888721012</v>
      </c>
      <c r="R119" s="122">
        <f t="shared" ref="R119:V119" si="22">SUM(R120:R121)</f>
        <v>858.2118237412476</v>
      </c>
      <c r="S119" s="122">
        <f t="shared" si="22"/>
        <v>860.24578041422478</v>
      </c>
      <c r="T119" s="122">
        <f t="shared" si="22"/>
        <v>729.20417326401287</v>
      </c>
      <c r="U119" s="122">
        <f t="shared" si="22"/>
        <v>715.24571759224375</v>
      </c>
      <c r="V119" s="122">
        <f t="shared" si="22"/>
        <v>807.14249599330594</v>
      </c>
      <c r="W119" s="122">
        <f t="shared" ref="W119:Y119" si="23">SUM(W120:W121)</f>
        <v>832.17903424245969</v>
      </c>
      <c r="X119" s="122">
        <f t="shared" si="23"/>
        <v>759.56759627552901</v>
      </c>
      <c r="Y119" s="122">
        <f t="shared" si="23"/>
        <v>730.71556565345099</v>
      </c>
      <c r="DA119" s="130" t="s">
        <v>1647</v>
      </c>
    </row>
    <row r="120" spans="1:105" ht="12" customHeight="1" x14ac:dyDescent="0.25">
      <c r="A120" s="97" t="s">
        <v>199</v>
      </c>
      <c r="B120" s="98">
        <v>577.66100018854661</v>
      </c>
      <c r="C120" s="98">
        <v>527.57647001043313</v>
      </c>
      <c r="D120" s="98">
        <v>537.02473414107806</v>
      </c>
      <c r="E120" s="98">
        <v>546.91745255352498</v>
      </c>
      <c r="F120" s="98">
        <v>539.07508027574045</v>
      </c>
      <c r="G120" s="98">
        <v>594.5842886483008</v>
      </c>
      <c r="H120" s="98">
        <v>563.49454138716294</v>
      </c>
      <c r="I120" s="98">
        <v>569.64630652096264</v>
      </c>
      <c r="J120" s="98">
        <v>584.56129641876373</v>
      </c>
      <c r="K120" s="98">
        <v>584.18478000628249</v>
      </c>
      <c r="L120" s="98">
        <v>591.22540159055359</v>
      </c>
      <c r="M120" s="98">
        <v>1113.1109180228093</v>
      </c>
      <c r="N120" s="98">
        <v>1133.5201823837192</v>
      </c>
      <c r="O120" s="98">
        <v>917.28732182745819</v>
      </c>
      <c r="P120" s="98">
        <v>853.43447681360385</v>
      </c>
      <c r="Q120" s="98">
        <v>856.17795389089861</v>
      </c>
      <c r="R120" s="98">
        <v>854.23617748963625</v>
      </c>
      <c r="S120" s="98">
        <v>856.28566307826225</v>
      </c>
      <c r="T120" s="98">
        <v>725.83275821671168</v>
      </c>
      <c r="U120" s="98">
        <v>711.88681831442727</v>
      </c>
      <c r="V120" s="98">
        <v>803.28574753011651</v>
      </c>
      <c r="W120" s="98">
        <v>828.1353946104814</v>
      </c>
      <c r="X120" s="98">
        <v>755.80871007951237</v>
      </c>
      <c r="Y120" s="98">
        <v>727.03967073146703</v>
      </c>
      <c r="DA120" s="63" t="s">
        <v>1648</v>
      </c>
    </row>
    <row r="121" spans="1:105" ht="12" customHeight="1" x14ac:dyDescent="0.25">
      <c r="A121" s="97" t="s">
        <v>53</v>
      </c>
      <c r="B121" s="98">
        <v>2.4059925470118051</v>
      </c>
      <c r="C121" s="98">
        <v>2.1539279688151329</v>
      </c>
      <c r="D121" s="98">
        <v>2.1739462286112614</v>
      </c>
      <c r="E121" s="98">
        <v>2.2085643177781877</v>
      </c>
      <c r="F121" s="98">
        <v>2.1632811659447322</v>
      </c>
      <c r="G121" s="98">
        <v>2.4301687323740948</v>
      </c>
      <c r="H121" s="98">
        <v>2.305623504032603</v>
      </c>
      <c r="I121" s="98">
        <v>2.3597784630299832</v>
      </c>
      <c r="J121" s="98">
        <v>2.4632469672927009</v>
      </c>
      <c r="K121" s="98">
        <v>2.5178279051021879</v>
      </c>
      <c r="L121" s="98">
        <v>2.6503740737981065</v>
      </c>
      <c r="M121" s="98">
        <v>5.1862715232566012</v>
      </c>
      <c r="N121" s="98">
        <v>5.4125239140067967</v>
      </c>
      <c r="O121" s="98">
        <v>4.3706699131954974</v>
      </c>
      <c r="P121" s="98">
        <v>4.0103748017782674</v>
      </c>
      <c r="Q121" s="98">
        <v>3.997984996311517</v>
      </c>
      <c r="R121" s="98">
        <v>3.9756462516113427</v>
      </c>
      <c r="S121" s="98">
        <v>3.9601173359625785</v>
      </c>
      <c r="T121" s="98">
        <v>3.3714150473011784</v>
      </c>
      <c r="U121" s="98">
        <v>3.3588992778164397</v>
      </c>
      <c r="V121" s="98">
        <v>3.8567484631894002</v>
      </c>
      <c r="W121" s="98">
        <v>4.0436396319782588</v>
      </c>
      <c r="X121" s="98">
        <v>3.7588861960166708</v>
      </c>
      <c r="Y121" s="98">
        <v>3.6758949219840127</v>
      </c>
      <c r="DA121" s="63" t="s">
        <v>1649</v>
      </c>
    </row>
    <row r="122" spans="1:105" ht="12" customHeight="1" x14ac:dyDescent="0.25">
      <c r="A122" s="121" t="s">
        <v>92</v>
      </c>
      <c r="B122" s="122">
        <f t="shared" ref="B122:Y122" si="24">B123</f>
        <v>7.6976314651459E-3</v>
      </c>
      <c r="C122" s="122">
        <f t="shared" si="24"/>
        <v>7.8019520107180246E-3</v>
      </c>
      <c r="D122" s="122">
        <f t="shared" si="24"/>
        <v>7.8603343353728875E-3</v>
      </c>
      <c r="E122" s="122">
        <f t="shared" si="24"/>
        <v>7.4667931941536474E-3</v>
      </c>
      <c r="F122" s="122">
        <f t="shared" si="24"/>
        <v>7.2911944745881951E-3</v>
      </c>
      <c r="G122" s="122">
        <f t="shared" si="24"/>
        <v>7.6788926120371749E-3</v>
      </c>
      <c r="H122" s="122">
        <f t="shared" si="24"/>
        <v>8.5140640241655428E-3</v>
      </c>
      <c r="I122" s="122">
        <f t="shared" si="24"/>
        <v>9.6552459107883144E-3</v>
      </c>
      <c r="J122" s="122">
        <f t="shared" si="24"/>
        <v>1.0817779978823192E-2</v>
      </c>
      <c r="K122" s="122">
        <f t="shared" si="24"/>
        <v>1.2661564337059148E-2</v>
      </c>
      <c r="L122" s="122">
        <f t="shared" si="24"/>
        <v>1.7430650013718036E-2</v>
      </c>
      <c r="M122" s="122">
        <f t="shared" si="24"/>
        <v>2.1606599542183448E-2</v>
      </c>
      <c r="N122" s="122">
        <f t="shared" si="24"/>
        <v>3.1501583734118606E-2</v>
      </c>
      <c r="O122" s="122">
        <f t="shared" si="24"/>
        <v>3.9086295722509316E-2</v>
      </c>
      <c r="P122" s="122">
        <f t="shared" si="24"/>
        <v>4.2795650010559391E-2</v>
      </c>
      <c r="Q122" s="122">
        <f t="shared" si="24"/>
        <v>3.9531003090960991E-2</v>
      </c>
      <c r="R122" s="122">
        <f t="shared" si="24"/>
        <v>3.6591368609556682E-2</v>
      </c>
      <c r="S122" s="122">
        <f t="shared" si="24"/>
        <v>3.2882310677736365E-2</v>
      </c>
      <c r="T122" s="122">
        <f t="shared" si="24"/>
        <v>2.8507898020137114E-2</v>
      </c>
      <c r="U122" s="122">
        <f t="shared" si="24"/>
        <v>2.2722306196816821E-2</v>
      </c>
      <c r="V122" s="122">
        <f t="shared" si="24"/>
        <v>2.18069928267693E-2</v>
      </c>
      <c r="W122" s="122">
        <f t="shared" si="24"/>
        <v>2.4151680553732808E-2</v>
      </c>
      <c r="X122" s="122">
        <f t="shared" si="24"/>
        <v>3.2571325214443274E-2</v>
      </c>
      <c r="Y122" s="122">
        <f t="shared" si="24"/>
        <v>3.9021007140129182E-2</v>
      </c>
      <c r="DA122" s="130" t="s">
        <v>1650</v>
      </c>
    </row>
    <row r="123" spans="1:105" ht="12" customHeight="1" x14ac:dyDescent="0.25">
      <c r="A123" s="97" t="s">
        <v>53</v>
      </c>
      <c r="B123" s="98">
        <v>7.6976314651459E-3</v>
      </c>
      <c r="C123" s="98">
        <v>7.8019520107180246E-3</v>
      </c>
      <c r="D123" s="98">
        <v>7.8603343353728875E-3</v>
      </c>
      <c r="E123" s="98">
        <v>7.4667931941536474E-3</v>
      </c>
      <c r="F123" s="98">
        <v>7.2911944745881951E-3</v>
      </c>
      <c r="G123" s="98">
        <v>7.6788926120371749E-3</v>
      </c>
      <c r="H123" s="98">
        <v>8.5140640241655428E-3</v>
      </c>
      <c r="I123" s="98">
        <v>9.6552459107883144E-3</v>
      </c>
      <c r="J123" s="98">
        <v>1.0817779978823192E-2</v>
      </c>
      <c r="K123" s="98">
        <v>1.2661564337059148E-2</v>
      </c>
      <c r="L123" s="98">
        <v>1.7430650013718036E-2</v>
      </c>
      <c r="M123" s="98">
        <v>2.1606599542183448E-2</v>
      </c>
      <c r="N123" s="98">
        <v>3.1501583734118606E-2</v>
      </c>
      <c r="O123" s="98">
        <v>3.9086295722509316E-2</v>
      </c>
      <c r="P123" s="98">
        <v>4.2795650010559391E-2</v>
      </c>
      <c r="Q123" s="98">
        <v>3.9531003090960991E-2</v>
      </c>
      <c r="R123" s="98">
        <v>3.6591368609556682E-2</v>
      </c>
      <c r="S123" s="98">
        <v>3.2882310677736365E-2</v>
      </c>
      <c r="T123" s="98">
        <v>2.8507898020137114E-2</v>
      </c>
      <c r="U123" s="98">
        <v>2.2722306196816821E-2</v>
      </c>
      <c r="V123" s="98">
        <v>2.18069928267693E-2</v>
      </c>
      <c r="W123" s="98">
        <v>2.4151680553732808E-2</v>
      </c>
      <c r="X123" s="98">
        <v>3.2571325214443274E-2</v>
      </c>
      <c r="Y123" s="98">
        <v>3.9021007140129182E-2</v>
      </c>
      <c r="DA123" s="63" t="s">
        <v>1651</v>
      </c>
    </row>
    <row r="124" spans="1:105" ht="12" customHeight="1" x14ac:dyDescent="0.25">
      <c r="A124" s="121" t="s">
        <v>55</v>
      </c>
      <c r="B124" s="122">
        <v>39.403036103934802</v>
      </c>
      <c r="C124" s="122">
        <v>32.85008893226663</v>
      </c>
      <c r="D124" s="122">
        <v>33.336541738671826</v>
      </c>
      <c r="E124" s="122">
        <v>33.103717999390071</v>
      </c>
      <c r="F124" s="122">
        <v>33.481828919009203</v>
      </c>
      <c r="G124" s="122">
        <v>34.786406927526748</v>
      </c>
      <c r="H124" s="122">
        <v>33.535557012438787</v>
      </c>
      <c r="I124" s="122">
        <v>34.879969764646418</v>
      </c>
      <c r="J124" s="122">
        <v>34.66997025054728</v>
      </c>
      <c r="K124" s="122">
        <v>35.387977143886005</v>
      </c>
      <c r="L124" s="122">
        <v>28.675800155246751</v>
      </c>
      <c r="M124" s="122">
        <v>59.904054625227644</v>
      </c>
      <c r="N124" s="122">
        <v>58.626141045501683</v>
      </c>
      <c r="O124" s="122">
        <v>54.668524415426809</v>
      </c>
      <c r="P124" s="122">
        <v>55.310162357613031</v>
      </c>
      <c r="Q124" s="122">
        <v>60.197417210807977</v>
      </c>
      <c r="R124" s="122">
        <v>61.384647502195193</v>
      </c>
      <c r="S124" s="122">
        <v>57.553008343817233</v>
      </c>
      <c r="T124" s="122">
        <v>53.797094401259592</v>
      </c>
      <c r="U124" s="122">
        <v>54.512875846281254</v>
      </c>
      <c r="V124" s="122">
        <v>59.806275499299282</v>
      </c>
      <c r="W124" s="122">
        <v>61.603724103199319</v>
      </c>
      <c r="X124" s="122">
        <v>62.319515945400354</v>
      </c>
      <c r="Y124" s="122">
        <v>61.612228778673384</v>
      </c>
      <c r="DA124" s="130" t="s">
        <v>1652</v>
      </c>
    </row>
    <row r="125" spans="1:105" ht="12" customHeight="1" x14ac:dyDescent="0.25">
      <c r="A125" s="97" t="s">
        <v>132</v>
      </c>
      <c r="B125" s="98">
        <v>38.34719702738473</v>
      </c>
      <c r="C125" s="98">
        <v>31.9460060151081</v>
      </c>
      <c r="D125" s="98">
        <v>32.480982456200543</v>
      </c>
      <c r="E125" s="98">
        <v>32.262848705382694</v>
      </c>
      <c r="F125" s="98">
        <v>32.605474938837936</v>
      </c>
      <c r="G125" s="98">
        <v>33.822857379377332</v>
      </c>
      <c r="H125" s="98">
        <v>32.454194633990028</v>
      </c>
      <c r="I125" s="98">
        <v>33.649696748064336</v>
      </c>
      <c r="J125" s="98">
        <v>33.371449621656012</v>
      </c>
      <c r="K125" s="98">
        <v>33.750444706300229</v>
      </c>
      <c r="L125" s="98">
        <v>26.720108916696006</v>
      </c>
      <c r="M125" s="98">
        <v>57.170623042633117</v>
      </c>
      <c r="N125" s="98">
        <v>55.683856557271355</v>
      </c>
      <c r="O125" s="98">
        <v>51.440970474742336</v>
      </c>
      <c r="P125" s="98">
        <v>52.141823727075554</v>
      </c>
      <c r="Q125" s="98">
        <v>56.818790673438698</v>
      </c>
      <c r="R125" s="98">
        <v>57.825290034655431</v>
      </c>
      <c r="S125" s="98">
        <v>54.325710647093089</v>
      </c>
      <c r="T125" s="98">
        <v>50.527635333279065</v>
      </c>
      <c r="U125" s="98">
        <v>51.340978927129186</v>
      </c>
      <c r="V125" s="98">
        <v>56.933734041263421</v>
      </c>
      <c r="W125" s="98">
        <v>58.762870301510901</v>
      </c>
      <c r="X125" s="98">
        <v>60.364335208508123</v>
      </c>
      <c r="Y125" s="98">
        <v>59.568852557809031</v>
      </c>
      <c r="DA125" s="63" t="s">
        <v>1653</v>
      </c>
    </row>
    <row r="126" spans="1:105" ht="12" customHeight="1" x14ac:dyDescent="0.25">
      <c r="A126" s="97" t="s">
        <v>131</v>
      </c>
      <c r="B126" s="98">
        <v>2.9965434758045417E-2</v>
      </c>
      <c r="C126" s="98">
        <v>2.6011988048861671E-2</v>
      </c>
      <c r="D126" s="98">
        <v>2.7048291790301271E-2</v>
      </c>
      <c r="E126" s="98">
        <v>2.6157436500651384E-2</v>
      </c>
      <c r="F126" s="98">
        <v>2.6197807479727685E-2</v>
      </c>
      <c r="G126" s="98">
        <v>2.6962399488806355E-2</v>
      </c>
      <c r="H126" s="98">
        <v>2.5536671533257296E-2</v>
      </c>
      <c r="I126" s="98">
        <v>3.8913674869896497E-2</v>
      </c>
      <c r="J126" s="98">
        <v>4.5739103791814298E-2</v>
      </c>
      <c r="K126" s="98">
        <v>4.2266419082643641E-2</v>
      </c>
      <c r="L126" s="98">
        <v>2.8774034683153316E-2</v>
      </c>
      <c r="M126" s="98">
        <v>9.244548454931234E-2</v>
      </c>
      <c r="N126" s="98">
        <v>8.4696940272537852E-2</v>
      </c>
      <c r="O126" s="98">
        <v>7.7446671866190864E-2</v>
      </c>
      <c r="P126" s="98">
        <v>7.8928983007520381E-2</v>
      </c>
      <c r="Q126" s="98">
        <v>8.6926951634386809E-2</v>
      </c>
      <c r="R126" s="98">
        <v>8.8928070685041105E-2</v>
      </c>
      <c r="S126" s="98">
        <v>8.1475620661195652E-2</v>
      </c>
      <c r="T126" s="98">
        <v>7.34422832553248E-2</v>
      </c>
      <c r="U126" s="98">
        <v>6.7966704119314783E-2</v>
      </c>
      <c r="V126" s="98">
        <v>7.3470567768953693E-2</v>
      </c>
      <c r="W126" s="98">
        <v>7.1508586916055744E-2</v>
      </c>
      <c r="X126" s="98">
        <v>7.5518366502022302E-2</v>
      </c>
      <c r="Y126" s="98">
        <v>6.9509127177867031E-2</v>
      </c>
      <c r="DA126" s="63" t="s">
        <v>1654</v>
      </c>
    </row>
    <row r="127" spans="1:105" ht="12" customHeight="1" x14ac:dyDescent="0.25">
      <c r="A127" s="100" t="s">
        <v>199</v>
      </c>
      <c r="B127" s="101">
        <v>2.3101150362760229E-2</v>
      </c>
      <c r="C127" s="101">
        <v>2.1806003693472263E-2</v>
      </c>
      <c r="D127" s="101">
        <v>2.2314357149678679E-2</v>
      </c>
      <c r="E127" s="101">
        <v>2.0988508934144934E-2</v>
      </c>
      <c r="F127" s="101">
        <v>2.0992506831719687E-2</v>
      </c>
      <c r="G127" s="101">
        <v>2.028303509040948E-2</v>
      </c>
      <c r="H127" s="101">
        <v>1.9535689938786637E-2</v>
      </c>
      <c r="I127" s="101">
        <v>2.876027353531363E-2</v>
      </c>
      <c r="J127" s="101">
        <v>3.3204088557163988E-2</v>
      </c>
      <c r="K127" s="101">
        <v>3.072541639405198E-2</v>
      </c>
      <c r="L127" s="101">
        <v>2.0439621727199063E-2</v>
      </c>
      <c r="M127" s="101">
        <v>6.3342855451480731E-2</v>
      </c>
      <c r="N127" s="101">
        <v>5.7439992801163881E-2</v>
      </c>
      <c r="O127" s="101">
        <v>5.4510793241930949E-2</v>
      </c>
      <c r="P127" s="101">
        <v>5.5685701796604939E-2</v>
      </c>
      <c r="Q127" s="101">
        <v>6.3358617090099809E-2</v>
      </c>
      <c r="R127" s="101">
        <v>6.7165321796682304E-2</v>
      </c>
      <c r="S127" s="101">
        <v>6.0251382124547163E-2</v>
      </c>
      <c r="T127" s="101">
        <v>5.594350933839589E-2</v>
      </c>
      <c r="U127" s="101">
        <v>5.1996395589262889E-2</v>
      </c>
      <c r="V127" s="101">
        <v>5.5668901536392687E-2</v>
      </c>
      <c r="W127" s="101">
        <v>5.5991321885634493E-2</v>
      </c>
      <c r="X127" s="101">
        <v>5.894095445633759E-2</v>
      </c>
      <c r="Y127" s="101">
        <v>5.433139687955614E-2</v>
      </c>
      <c r="DA127" s="131" t="s">
        <v>1655</v>
      </c>
    </row>
    <row r="128" spans="1:105" ht="12" customHeight="1" x14ac:dyDescent="0.25">
      <c r="A128" s="103" t="s">
        <v>52</v>
      </c>
      <c r="B128" s="104">
        <v>6.8642843952851865E-3</v>
      </c>
      <c r="C128" s="104">
        <v>4.2059843553894083E-3</v>
      </c>
      <c r="D128" s="104">
        <v>4.7339346406225936E-3</v>
      </c>
      <c r="E128" s="104">
        <v>5.1689275665064505E-3</v>
      </c>
      <c r="F128" s="104">
        <v>5.2053006480079975E-3</v>
      </c>
      <c r="G128" s="104">
        <v>6.6793643983968755E-3</v>
      </c>
      <c r="H128" s="104">
        <v>6.0009815944706583E-3</v>
      </c>
      <c r="I128" s="104">
        <v>1.0153401334582868E-2</v>
      </c>
      <c r="J128" s="104">
        <v>1.2535015234650313E-2</v>
      </c>
      <c r="K128" s="104">
        <v>1.1541002688591658E-2</v>
      </c>
      <c r="L128" s="104">
        <v>8.3344129559542526E-3</v>
      </c>
      <c r="M128" s="104">
        <v>2.9102629097831612E-2</v>
      </c>
      <c r="N128" s="104">
        <v>2.7256947471373968E-2</v>
      </c>
      <c r="O128" s="104">
        <v>2.2935878624259918E-2</v>
      </c>
      <c r="P128" s="104">
        <v>2.3243281210915442E-2</v>
      </c>
      <c r="Q128" s="104">
        <v>2.3568334544287001E-2</v>
      </c>
      <c r="R128" s="104">
        <v>2.1762748888358802E-2</v>
      </c>
      <c r="S128" s="104">
        <v>2.1224238536648492E-2</v>
      </c>
      <c r="T128" s="104">
        <v>1.7498773916928907E-2</v>
      </c>
      <c r="U128" s="104">
        <v>1.5970308530051897E-2</v>
      </c>
      <c r="V128" s="104">
        <v>1.7801666232560999E-2</v>
      </c>
      <c r="W128" s="104">
        <v>1.5517265030421258E-2</v>
      </c>
      <c r="X128" s="104">
        <v>1.6577412045684716E-2</v>
      </c>
      <c r="Y128" s="104">
        <v>1.5177730298310897E-2</v>
      </c>
      <c r="DA128" s="132" t="s">
        <v>1656</v>
      </c>
    </row>
    <row r="129" spans="1:105" ht="12" customHeight="1" x14ac:dyDescent="0.25">
      <c r="A129" s="106" t="s">
        <v>124</v>
      </c>
      <c r="B129" s="101">
        <v>0</v>
      </c>
      <c r="C129" s="101">
        <v>0</v>
      </c>
      <c r="D129" s="101">
        <v>6.2003773144709716E-4</v>
      </c>
      <c r="E129" s="101">
        <v>1.3443924084961744E-3</v>
      </c>
      <c r="F129" s="101">
        <v>1.6340848519517024E-3</v>
      </c>
      <c r="G129" s="101">
        <v>3.0517624916772596E-3</v>
      </c>
      <c r="H129" s="101">
        <v>3.6347242741171801E-3</v>
      </c>
      <c r="I129" s="101">
        <v>5.3137710342543781E-3</v>
      </c>
      <c r="J129" s="101">
        <v>5.4730596927807214E-3</v>
      </c>
      <c r="K129" s="101">
        <v>6.5422166549746865E-3</v>
      </c>
      <c r="L129" s="101">
        <v>7.2781821791440653E-3</v>
      </c>
      <c r="M129" s="101">
        <v>1.048537480930012E-2</v>
      </c>
      <c r="N129" s="101">
        <v>1.0400938801743972E-2</v>
      </c>
      <c r="O129" s="101">
        <v>1.1310370648752351E-2</v>
      </c>
      <c r="P129" s="101">
        <v>1.6463521042386096E-2</v>
      </c>
      <c r="Q129" s="101">
        <v>1.0476274177609046E-2</v>
      </c>
      <c r="R129" s="101">
        <v>1.0706501676257562E-2</v>
      </c>
      <c r="S129" s="101">
        <v>1.0088865730161522E-2</v>
      </c>
      <c r="T129" s="101">
        <v>8.9701840129244453E-3</v>
      </c>
      <c r="U129" s="101">
        <v>9.0055398069572908E-3</v>
      </c>
      <c r="V129" s="101">
        <v>8.4543089994532829E-3</v>
      </c>
      <c r="W129" s="101">
        <v>7.8787324671433893E-3</v>
      </c>
      <c r="X129" s="101">
        <v>7.0247682135232241E-3</v>
      </c>
      <c r="Y129" s="101">
        <v>7.9313386693096854E-3</v>
      </c>
      <c r="DA129" s="131" t="s">
        <v>1657</v>
      </c>
    </row>
    <row r="130" spans="1:105" ht="12" customHeight="1" x14ac:dyDescent="0.25">
      <c r="A130" s="107" t="s">
        <v>123</v>
      </c>
      <c r="B130" s="104">
        <v>0</v>
      </c>
      <c r="C130" s="104">
        <v>0</v>
      </c>
      <c r="D130" s="104">
        <v>0</v>
      </c>
      <c r="E130" s="104">
        <v>0</v>
      </c>
      <c r="F130" s="104">
        <v>0</v>
      </c>
      <c r="G130" s="104">
        <v>0</v>
      </c>
      <c r="H130" s="104">
        <v>0</v>
      </c>
      <c r="I130" s="104">
        <v>0</v>
      </c>
      <c r="J130" s="104">
        <v>0</v>
      </c>
      <c r="K130" s="104">
        <v>0</v>
      </c>
      <c r="L130" s="104">
        <v>0</v>
      </c>
      <c r="M130" s="104">
        <v>0</v>
      </c>
      <c r="N130" s="104">
        <v>0</v>
      </c>
      <c r="O130" s="104">
        <v>0</v>
      </c>
      <c r="P130" s="104">
        <v>0</v>
      </c>
      <c r="Q130" s="104">
        <v>0</v>
      </c>
      <c r="R130" s="104">
        <v>0</v>
      </c>
      <c r="S130" s="104">
        <v>0</v>
      </c>
      <c r="T130" s="104">
        <v>0</v>
      </c>
      <c r="U130" s="104">
        <v>0</v>
      </c>
      <c r="V130" s="104">
        <v>0</v>
      </c>
      <c r="W130" s="104">
        <v>0</v>
      </c>
      <c r="X130" s="104">
        <v>0</v>
      </c>
      <c r="Y130" s="104">
        <v>0</v>
      </c>
      <c r="DA130" s="132" t="s">
        <v>1658</v>
      </c>
    </row>
    <row r="131" spans="1:105" ht="12" customHeight="1" x14ac:dyDescent="0.25">
      <c r="A131" s="108" t="s">
        <v>50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1659</v>
      </c>
    </row>
    <row r="132" spans="1:105" ht="12" customHeight="1" x14ac:dyDescent="0.25">
      <c r="A132" s="108" t="s">
        <v>52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1660</v>
      </c>
    </row>
    <row r="133" spans="1:105" ht="12" customHeight="1" x14ac:dyDescent="0.25">
      <c r="A133" s="106" t="s">
        <v>122</v>
      </c>
      <c r="B133" s="101">
        <v>0.94376874736517302</v>
      </c>
      <c r="C133" s="101">
        <v>0.80492370120895063</v>
      </c>
      <c r="D133" s="101">
        <v>0.75677301544229802</v>
      </c>
      <c r="E133" s="101">
        <v>0.74504141267838919</v>
      </c>
      <c r="F133" s="101">
        <v>0.77914980029852832</v>
      </c>
      <c r="G133" s="101">
        <v>0.85635801837699199</v>
      </c>
      <c r="H133" s="101">
        <v>0.96227587590414065</v>
      </c>
      <c r="I133" s="101">
        <v>1.0070849554069443</v>
      </c>
      <c r="J133" s="101">
        <v>1.0496075741151476</v>
      </c>
      <c r="K133" s="101">
        <v>1.3630364128554111</v>
      </c>
      <c r="L133" s="101">
        <v>1.6514072217625346</v>
      </c>
      <c r="M133" s="101">
        <v>2.2921316815735846</v>
      </c>
      <c r="N133" s="101">
        <v>2.488363816282587</v>
      </c>
      <c r="O133" s="101">
        <v>2.7478100585275489</v>
      </c>
      <c r="P133" s="101">
        <v>2.6953408484002992</v>
      </c>
      <c r="Q133" s="101">
        <v>2.8844924693957816</v>
      </c>
      <c r="R133" s="101">
        <v>3.0390218864665304</v>
      </c>
      <c r="S133" s="101">
        <v>2.7567185353651538</v>
      </c>
      <c r="T133" s="101">
        <v>2.8056314554330037</v>
      </c>
      <c r="U133" s="101">
        <v>2.7275669456986065</v>
      </c>
      <c r="V133" s="101">
        <v>2.463436580417194</v>
      </c>
      <c r="W133" s="101">
        <v>2.4408940505255856</v>
      </c>
      <c r="X133" s="101">
        <v>1.668795077782173</v>
      </c>
      <c r="Y133" s="101">
        <v>1.7550375032008734</v>
      </c>
      <c r="DA133" s="131" t="s">
        <v>1661</v>
      </c>
    </row>
    <row r="134" spans="1:105" ht="12" customHeight="1" x14ac:dyDescent="0.25">
      <c r="A134" s="107" t="s">
        <v>121</v>
      </c>
      <c r="B134" s="104">
        <v>8.21048944268509E-2</v>
      </c>
      <c r="C134" s="104">
        <v>7.3147227900721187E-2</v>
      </c>
      <c r="D134" s="104">
        <v>7.1117937507241089E-2</v>
      </c>
      <c r="E134" s="104">
        <v>6.8326052419834221E-2</v>
      </c>
      <c r="F134" s="104">
        <v>6.9372287541060756E-2</v>
      </c>
      <c r="G134" s="104">
        <v>7.7177367791929324E-2</v>
      </c>
      <c r="H134" s="104">
        <v>8.991510673724637E-2</v>
      </c>
      <c r="I134" s="104">
        <v>0.17896061527099141</v>
      </c>
      <c r="J134" s="104">
        <v>0.19770089129152102</v>
      </c>
      <c r="K134" s="104">
        <v>0.22568738899274279</v>
      </c>
      <c r="L134" s="104">
        <v>0.2682317999259124</v>
      </c>
      <c r="M134" s="104">
        <v>0.33836904166233089</v>
      </c>
      <c r="N134" s="104">
        <v>0.35882279287345925</v>
      </c>
      <c r="O134" s="104">
        <v>0.39098683964198155</v>
      </c>
      <c r="P134" s="104">
        <v>0.37760527808726801</v>
      </c>
      <c r="Q134" s="104">
        <v>0.39673084216150567</v>
      </c>
      <c r="R134" s="104">
        <v>0.42070100871192828</v>
      </c>
      <c r="S134" s="104">
        <v>0.37901467496763552</v>
      </c>
      <c r="T134" s="104">
        <v>0.38141514527927589</v>
      </c>
      <c r="U134" s="104">
        <v>0.36735772952719398</v>
      </c>
      <c r="V134" s="104">
        <v>0.32718000085026466</v>
      </c>
      <c r="W134" s="104">
        <v>0.3205724317796399</v>
      </c>
      <c r="X134" s="104">
        <v>0.20384252439451236</v>
      </c>
      <c r="Y134" s="104">
        <v>0.21089825181630245</v>
      </c>
      <c r="DA134" s="132" t="s">
        <v>1662</v>
      </c>
    </row>
    <row r="135" spans="1:105" ht="12" customHeight="1" x14ac:dyDescent="0.25">
      <c r="A135" s="108" t="s">
        <v>53</v>
      </c>
      <c r="B135" s="98">
        <v>5.8186165034507895E-2</v>
      </c>
      <c r="C135" s="98">
        <v>5.771594253418974E-2</v>
      </c>
      <c r="D135" s="98">
        <v>5.5237166529765271E-2</v>
      </c>
      <c r="E135" s="98">
        <v>5.140203043295568E-2</v>
      </c>
      <c r="F135" s="98">
        <v>5.2319414828076477E-2</v>
      </c>
      <c r="G135" s="98">
        <v>5.4275370251505445E-2</v>
      </c>
      <c r="H135" s="98">
        <v>6.4778790452503399E-2</v>
      </c>
      <c r="I135" s="98">
        <v>0.12747159656631107</v>
      </c>
      <c r="J135" s="98">
        <v>0.13984284619687321</v>
      </c>
      <c r="K135" s="98">
        <v>0.16053376908168768</v>
      </c>
      <c r="L135" s="98">
        <v>0.18694865780402151</v>
      </c>
      <c r="M135" s="98">
        <v>0.23248309339760495</v>
      </c>
      <c r="N135" s="98">
        <v>0.24486388313176527</v>
      </c>
      <c r="O135" s="98">
        <v>0.27703796333901742</v>
      </c>
      <c r="P135" s="98">
        <v>0.26749877409791822</v>
      </c>
      <c r="Q135" s="98">
        <v>0.28901341433228894</v>
      </c>
      <c r="R135" s="98">
        <v>0.31665559846091845</v>
      </c>
      <c r="S135" s="98">
        <v>0.27814244988072112</v>
      </c>
      <c r="T135" s="98">
        <v>0.28722486538780995</v>
      </c>
      <c r="U135" s="98">
        <v>0.27633363081237949</v>
      </c>
      <c r="V135" s="98">
        <v>0.2441373999924748</v>
      </c>
      <c r="W135" s="98">
        <v>0.24789469960923946</v>
      </c>
      <c r="X135" s="98">
        <v>0.15768785734434765</v>
      </c>
      <c r="Y135" s="98">
        <v>0.16389950615478438</v>
      </c>
      <c r="DA135" s="63" t="s">
        <v>1663</v>
      </c>
    </row>
    <row r="136" spans="1:105" ht="12" customHeight="1" x14ac:dyDescent="0.25">
      <c r="A136" s="108" t="s">
        <v>52</v>
      </c>
      <c r="B136" s="98">
        <v>2.3918729392343002E-2</v>
      </c>
      <c r="C136" s="98">
        <v>1.5431285366531442E-2</v>
      </c>
      <c r="D136" s="98">
        <v>1.5880770977475818E-2</v>
      </c>
      <c r="E136" s="98">
        <v>1.6924021986878538E-2</v>
      </c>
      <c r="F136" s="98">
        <v>1.7052872712984286E-2</v>
      </c>
      <c r="G136" s="98">
        <v>2.290199754042388E-2</v>
      </c>
      <c r="H136" s="98">
        <v>2.5136316284742975E-2</v>
      </c>
      <c r="I136" s="98">
        <v>5.1489018704680339E-2</v>
      </c>
      <c r="J136" s="98">
        <v>5.7858045094647814E-2</v>
      </c>
      <c r="K136" s="98">
        <v>6.5153619911055116E-2</v>
      </c>
      <c r="L136" s="98">
        <v>8.1283142121890861E-2</v>
      </c>
      <c r="M136" s="98">
        <v>0.10588594826472594</v>
      </c>
      <c r="N136" s="98">
        <v>0.11395890974169398</v>
      </c>
      <c r="O136" s="98">
        <v>0.1139488763029641</v>
      </c>
      <c r="P136" s="98">
        <v>0.1101065039893498</v>
      </c>
      <c r="Q136" s="98">
        <v>0.10771742782921673</v>
      </c>
      <c r="R136" s="98">
        <v>0.10404541025100983</v>
      </c>
      <c r="S136" s="98">
        <v>0.10087222508691437</v>
      </c>
      <c r="T136" s="98">
        <v>9.4190279891465944E-2</v>
      </c>
      <c r="U136" s="98">
        <v>9.1024098714814469E-2</v>
      </c>
      <c r="V136" s="98">
        <v>8.3042600857789847E-2</v>
      </c>
      <c r="W136" s="98">
        <v>7.2677732170400466E-2</v>
      </c>
      <c r="X136" s="98">
        <v>4.6154667050164716E-2</v>
      </c>
      <c r="Y136" s="98">
        <v>4.6998745661518071E-2</v>
      </c>
      <c r="DA136" s="63" t="s">
        <v>1664</v>
      </c>
    </row>
    <row r="137" spans="1:105" ht="12" customHeight="1" x14ac:dyDescent="0.25">
      <c r="A137" s="121" t="s">
        <v>54</v>
      </c>
      <c r="B137" s="122">
        <v>3.5137728951009755</v>
      </c>
      <c r="C137" s="122">
        <v>3.3139695847017498</v>
      </c>
      <c r="D137" s="122">
        <v>3.3682056047438298</v>
      </c>
      <c r="E137" s="122">
        <v>3.5060785026616461</v>
      </c>
      <c r="F137" s="122">
        <v>3.7245082234691926</v>
      </c>
      <c r="G137" s="122">
        <v>3.970045138766082</v>
      </c>
      <c r="H137" s="122">
        <v>4.1794873537346353</v>
      </c>
      <c r="I137" s="122">
        <v>4.3553704224710046</v>
      </c>
      <c r="J137" s="122">
        <v>4.2990260390684263</v>
      </c>
      <c r="K137" s="122">
        <v>5.2119531138070379</v>
      </c>
      <c r="L137" s="122">
        <v>6.3986998678224349</v>
      </c>
      <c r="M137" s="122">
        <v>8.2798717179624948</v>
      </c>
      <c r="N137" s="122">
        <v>9.2100873156509238</v>
      </c>
      <c r="O137" s="122">
        <v>10.162646251984784</v>
      </c>
      <c r="P137" s="122">
        <v>9.828355108955801</v>
      </c>
      <c r="Q137" s="122">
        <v>10.405511666139844</v>
      </c>
      <c r="R137" s="122">
        <v>10.056357353337901</v>
      </c>
      <c r="S137" s="122">
        <v>10.489570705300713</v>
      </c>
      <c r="T137" s="122">
        <v>10.619156236092827</v>
      </c>
      <c r="U137" s="122">
        <v>10.643598656379391</v>
      </c>
      <c r="V137" s="122">
        <v>11.186955352970536</v>
      </c>
      <c r="W137" s="122">
        <v>11.431606062533797</v>
      </c>
      <c r="X137" s="122">
        <v>11.175363168540095</v>
      </c>
      <c r="Y137" s="122">
        <v>11.219501085076001</v>
      </c>
      <c r="DA137" s="130" t="s">
        <v>1665</v>
      </c>
    </row>
    <row r="138" spans="1:105" ht="12" customHeight="1" x14ac:dyDescent="0.25">
      <c r="A138" s="97" t="s">
        <v>202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1666</v>
      </c>
    </row>
    <row r="139" spans="1:105" ht="12" customHeight="1" x14ac:dyDescent="0.25">
      <c r="A139" s="97" t="s">
        <v>50</v>
      </c>
      <c r="B139" s="98">
        <v>0</v>
      </c>
      <c r="C139" s="98">
        <v>0</v>
      </c>
      <c r="D139" s="98">
        <v>0</v>
      </c>
      <c r="E139" s="98">
        <v>0</v>
      </c>
      <c r="F139" s="98">
        <v>0</v>
      </c>
      <c r="G139" s="98">
        <v>0</v>
      </c>
      <c r="H139" s="98">
        <v>0</v>
      </c>
      <c r="I139" s="98">
        <v>0</v>
      </c>
      <c r="J139" s="98">
        <v>0</v>
      </c>
      <c r="K139" s="98">
        <v>0</v>
      </c>
      <c r="L139" s="98">
        <v>0</v>
      </c>
      <c r="M139" s="98">
        <v>0</v>
      </c>
      <c r="N139" s="98">
        <v>0</v>
      </c>
      <c r="O139" s="98">
        <v>0</v>
      </c>
      <c r="P139" s="98">
        <v>0</v>
      </c>
      <c r="Q139" s="98">
        <v>0</v>
      </c>
      <c r="R139" s="98">
        <v>0</v>
      </c>
      <c r="S139" s="98">
        <v>0</v>
      </c>
      <c r="T139" s="98">
        <v>0</v>
      </c>
      <c r="U139" s="98">
        <v>0</v>
      </c>
      <c r="V139" s="98">
        <v>0</v>
      </c>
      <c r="W139" s="98">
        <v>0</v>
      </c>
      <c r="X139" s="98">
        <v>0</v>
      </c>
      <c r="Y139" s="98">
        <v>0</v>
      </c>
      <c r="DA139" s="63" t="s">
        <v>1667</v>
      </c>
    </row>
    <row r="140" spans="1:105" ht="12" customHeight="1" x14ac:dyDescent="0.25">
      <c r="A140" s="109" t="s">
        <v>120</v>
      </c>
      <c r="B140" s="33">
        <v>3.5137728951009755</v>
      </c>
      <c r="C140" s="33">
        <v>3.3139695847017498</v>
      </c>
      <c r="D140" s="33">
        <v>3.3682056047438298</v>
      </c>
      <c r="E140" s="33">
        <v>3.5060785026616461</v>
      </c>
      <c r="F140" s="33">
        <v>3.7245082234691926</v>
      </c>
      <c r="G140" s="33">
        <v>3.970045138766082</v>
      </c>
      <c r="H140" s="33">
        <v>4.1794873537346353</v>
      </c>
      <c r="I140" s="33">
        <v>4.3553704224710046</v>
      </c>
      <c r="J140" s="33">
        <v>4.2990260390684263</v>
      </c>
      <c r="K140" s="33">
        <v>5.2119531138070379</v>
      </c>
      <c r="L140" s="33">
        <v>6.3986998678224349</v>
      </c>
      <c r="M140" s="33">
        <v>8.2798717179624948</v>
      </c>
      <c r="N140" s="33">
        <v>9.2100873156509238</v>
      </c>
      <c r="O140" s="33">
        <v>10.162646251984784</v>
      </c>
      <c r="P140" s="33">
        <v>9.828355108955801</v>
      </c>
      <c r="Q140" s="33">
        <v>10.405511666139844</v>
      </c>
      <c r="R140" s="33">
        <v>10.056357353337901</v>
      </c>
      <c r="S140" s="33">
        <v>10.489570705300713</v>
      </c>
      <c r="T140" s="33">
        <v>10.619156236092827</v>
      </c>
      <c r="U140" s="33">
        <v>10.643598656379391</v>
      </c>
      <c r="V140" s="33">
        <v>11.186955352970536</v>
      </c>
      <c r="W140" s="33">
        <v>11.431606062533797</v>
      </c>
      <c r="X140" s="33">
        <v>11.175363168540095</v>
      </c>
      <c r="Y140" s="33">
        <v>11.219501085076001</v>
      </c>
      <c r="DA140" s="60" t="s">
        <v>1668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271.6906362062378</v>
      </c>
      <c r="C142" s="117">
        <f t="shared" si="25"/>
        <v>248.3449844100551</v>
      </c>
      <c r="D142" s="117">
        <f t="shared" si="25"/>
        <v>257.49322620614703</v>
      </c>
      <c r="E142" s="117">
        <f t="shared" si="25"/>
        <v>267.44303290958732</v>
      </c>
      <c r="F142" s="117">
        <f t="shared" si="25"/>
        <v>270.97468492783833</v>
      </c>
      <c r="G142" s="117">
        <f t="shared" si="25"/>
        <v>305.85042946902979</v>
      </c>
      <c r="H142" s="117">
        <f t="shared" si="25"/>
        <v>299.1046056395096</v>
      </c>
      <c r="I142" s="117">
        <f t="shared" si="25"/>
        <v>313.52958987505713</v>
      </c>
      <c r="J142" s="117">
        <f t="shared" si="25"/>
        <v>331.51006735621598</v>
      </c>
      <c r="K142" s="117">
        <f t="shared" si="25"/>
        <v>346.68171605021382</v>
      </c>
      <c r="L142" s="117">
        <f t="shared" si="25"/>
        <v>363.64639752020128</v>
      </c>
      <c r="M142" s="117">
        <f t="shared" si="25"/>
        <v>721.71505524474924</v>
      </c>
      <c r="N142" s="117">
        <f t="shared" si="25"/>
        <v>756.72161222787611</v>
      </c>
      <c r="O142" s="117">
        <f t="shared" si="25"/>
        <v>631.88092229764618</v>
      </c>
      <c r="P142" s="117">
        <f t="shared" si="25"/>
        <v>592.36970163281467</v>
      </c>
      <c r="Q142" s="117">
        <f t="shared" si="25"/>
        <v>599.72406525563269</v>
      </c>
      <c r="R142" s="117">
        <f t="shared" ref="R142:V142" si="26">R143+R146+R148+R161</f>
        <v>601.67529674881916</v>
      </c>
      <c r="S142" s="117">
        <f t="shared" si="26"/>
        <v>604.91348325760214</v>
      </c>
      <c r="T142" s="117">
        <f t="shared" si="26"/>
        <v>522.33526044330404</v>
      </c>
      <c r="U142" s="117">
        <f t="shared" si="26"/>
        <v>521.24980401164908</v>
      </c>
      <c r="V142" s="117">
        <f t="shared" si="26"/>
        <v>597.3304400954936</v>
      </c>
      <c r="W142" s="117">
        <f t="shared" ref="W142:Y142" si="27">W143+W146+W148+W161</f>
        <v>625.83663244741024</v>
      </c>
      <c r="X142" s="117">
        <f t="shared" si="27"/>
        <v>585.80031387336362</v>
      </c>
      <c r="Y142" s="117">
        <f t="shared" si="27"/>
        <v>574.40913988049931</v>
      </c>
      <c r="DA142" s="129" t="s">
        <v>1814</v>
      </c>
    </row>
    <row r="143" spans="1:105" ht="12" customHeight="1" x14ac:dyDescent="0.25">
      <c r="A143" s="121" t="s">
        <v>57</v>
      </c>
      <c r="B143" s="122">
        <f t="shared" ref="B143:Q143" si="28">SUM(B144:B145)</f>
        <v>251.17886663615079</v>
      </c>
      <c r="C143" s="122">
        <f t="shared" si="28"/>
        <v>230.83688236609288</v>
      </c>
      <c r="D143" s="122">
        <f t="shared" si="28"/>
        <v>239.42404421355712</v>
      </c>
      <c r="E143" s="122">
        <f t="shared" si="28"/>
        <v>249.02803748787713</v>
      </c>
      <c r="F143" s="122">
        <f t="shared" si="28"/>
        <v>251.77491130284741</v>
      </c>
      <c r="G143" s="122">
        <f t="shared" si="28"/>
        <v>285.32482227846174</v>
      </c>
      <c r="H143" s="122">
        <f t="shared" si="28"/>
        <v>278.48982666742228</v>
      </c>
      <c r="I143" s="122">
        <f t="shared" si="28"/>
        <v>291.40598965140873</v>
      </c>
      <c r="J143" s="122">
        <f t="shared" si="28"/>
        <v>308.88451976213764</v>
      </c>
      <c r="K143" s="122">
        <f t="shared" si="28"/>
        <v>322.01058162693602</v>
      </c>
      <c r="L143" s="122">
        <f t="shared" si="28"/>
        <v>341.06217329554778</v>
      </c>
      <c r="M143" s="122">
        <f t="shared" si="28"/>
        <v>676.62171644878447</v>
      </c>
      <c r="N143" s="122">
        <f t="shared" si="28"/>
        <v>710.42737307056302</v>
      </c>
      <c r="O143" s="122">
        <f t="shared" si="28"/>
        <v>586.69219823002868</v>
      </c>
      <c r="P143" s="122">
        <f t="shared" si="28"/>
        <v>546.86846690825871</v>
      </c>
      <c r="Q143" s="122">
        <f t="shared" si="28"/>
        <v>550.27859754569306</v>
      </c>
      <c r="R143" s="122">
        <f t="shared" ref="R143:V143" si="29">SUM(R144:R145)</f>
        <v>551.42388576512292</v>
      </c>
      <c r="S143" s="122">
        <f t="shared" si="29"/>
        <v>556.50846156819102</v>
      </c>
      <c r="T143" s="122">
        <f t="shared" si="29"/>
        <v>475.86944612844758</v>
      </c>
      <c r="U143" s="122">
        <f t="shared" si="29"/>
        <v>473.41368664049423</v>
      </c>
      <c r="V143" s="122">
        <f t="shared" si="29"/>
        <v>544.16759419787502</v>
      </c>
      <c r="W143" s="122">
        <f t="shared" ref="W143:Y143" si="30">SUM(W144:W145)</f>
        <v>570.1697174397475</v>
      </c>
      <c r="X143" s="122">
        <f t="shared" si="30"/>
        <v>528.79824814874894</v>
      </c>
      <c r="Y143" s="122">
        <f t="shared" si="30"/>
        <v>516.93825739983129</v>
      </c>
      <c r="DA143" s="130" t="s">
        <v>1815</v>
      </c>
    </row>
    <row r="144" spans="1:105" ht="12" customHeight="1" x14ac:dyDescent="0.25">
      <c r="A144" s="97" t="s">
        <v>199</v>
      </c>
      <c r="B144" s="98">
        <v>248.77287408913898</v>
      </c>
      <c r="C144" s="98">
        <v>228.68295439727774</v>
      </c>
      <c r="D144" s="98">
        <v>237.25009798494585</v>
      </c>
      <c r="E144" s="98">
        <v>246.81947317009895</v>
      </c>
      <c r="F144" s="98">
        <v>249.61163013690268</v>
      </c>
      <c r="G144" s="98">
        <v>282.89465354608762</v>
      </c>
      <c r="H144" s="98">
        <v>276.18420316338967</v>
      </c>
      <c r="I144" s="98">
        <v>289.04621118837872</v>
      </c>
      <c r="J144" s="98">
        <v>306.42127279484492</v>
      </c>
      <c r="K144" s="98">
        <v>319.49275372183382</v>
      </c>
      <c r="L144" s="98">
        <v>338.41179922174967</v>
      </c>
      <c r="M144" s="98">
        <v>671.43544492552792</v>
      </c>
      <c r="N144" s="98">
        <v>705.01484915655624</v>
      </c>
      <c r="O144" s="98">
        <v>582.32152831683322</v>
      </c>
      <c r="P144" s="98">
        <v>542.8580921064804</v>
      </c>
      <c r="Q144" s="98">
        <v>546.28061254938154</v>
      </c>
      <c r="R144" s="98">
        <v>547.44823951351157</v>
      </c>
      <c r="S144" s="98">
        <v>552.54834423222849</v>
      </c>
      <c r="T144" s="98">
        <v>472.49803108114639</v>
      </c>
      <c r="U144" s="98">
        <v>470.05478736267781</v>
      </c>
      <c r="V144" s="98">
        <v>540.31084573468559</v>
      </c>
      <c r="W144" s="98">
        <v>566.12607780776921</v>
      </c>
      <c r="X144" s="98">
        <v>525.03936195273229</v>
      </c>
      <c r="Y144" s="98">
        <v>513.26236247784732</v>
      </c>
      <c r="DA144" s="63" t="s">
        <v>1816</v>
      </c>
    </row>
    <row r="145" spans="1:105" ht="12" customHeight="1" x14ac:dyDescent="0.25">
      <c r="A145" s="97" t="s">
        <v>53</v>
      </c>
      <c r="B145" s="98">
        <v>2.4059925470118051</v>
      </c>
      <c r="C145" s="98">
        <v>2.1539279688151329</v>
      </c>
      <c r="D145" s="98">
        <v>2.1739462286112614</v>
      </c>
      <c r="E145" s="98">
        <v>2.2085643177781877</v>
      </c>
      <c r="F145" s="98">
        <v>2.1632811659447322</v>
      </c>
      <c r="G145" s="98">
        <v>2.4301687323740948</v>
      </c>
      <c r="H145" s="98">
        <v>2.305623504032603</v>
      </c>
      <c r="I145" s="98">
        <v>2.3597784630299832</v>
      </c>
      <c r="J145" s="98">
        <v>2.4632469672927009</v>
      </c>
      <c r="K145" s="98">
        <v>2.5178279051021879</v>
      </c>
      <c r="L145" s="98">
        <v>2.6503740737981065</v>
      </c>
      <c r="M145" s="98">
        <v>5.1862715232566012</v>
      </c>
      <c r="N145" s="98">
        <v>5.4125239140067967</v>
      </c>
      <c r="O145" s="98">
        <v>4.3706699131954974</v>
      </c>
      <c r="P145" s="98">
        <v>4.0103748017782674</v>
      </c>
      <c r="Q145" s="98">
        <v>3.997984996311517</v>
      </c>
      <c r="R145" s="98">
        <v>3.9756462516113427</v>
      </c>
      <c r="S145" s="98">
        <v>3.9601173359625785</v>
      </c>
      <c r="T145" s="98">
        <v>3.3714150473011784</v>
      </c>
      <c r="U145" s="98">
        <v>3.3588992778164397</v>
      </c>
      <c r="V145" s="98">
        <v>3.8567484631894002</v>
      </c>
      <c r="W145" s="98">
        <v>4.0436396319782588</v>
      </c>
      <c r="X145" s="98">
        <v>3.7588861960166708</v>
      </c>
      <c r="Y145" s="98">
        <v>3.6758949219840127</v>
      </c>
      <c r="DA145" s="63" t="s">
        <v>1817</v>
      </c>
    </row>
    <row r="146" spans="1:105" ht="12" customHeight="1" x14ac:dyDescent="0.25">
      <c r="A146" s="121" t="s">
        <v>92</v>
      </c>
      <c r="B146" s="122">
        <f t="shared" ref="B146:Y146" si="31">B147</f>
        <v>1.4624672997122071E-2</v>
      </c>
      <c r="C146" s="122">
        <f t="shared" si="31"/>
        <v>1.5485522837305758E-2</v>
      </c>
      <c r="D146" s="122">
        <f t="shared" si="31"/>
        <v>1.644564767054248E-2</v>
      </c>
      <c r="E146" s="122">
        <f t="shared" si="31"/>
        <v>1.6321790570969354E-2</v>
      </c>
      <c r="F146" s="122">
        <f t="shared" si="31"/>
        <v>1.6990196594810995E-2</v>
      </c>
      <c r="G146" s="122">
        <f t="shared" si="31"/>
        <v>1.9540632391911884E-2</v>
      </c>
      <c r="H146" s="122">
        <f t="shared" si="31"/>
        <v>2.3888303948935739E-2</v>
      </c>
      <c r="I146" s="122">
        <f t="shared" si="31"/>
        <v>2.8557264611398531E-2</v>
      </c>
      <c r="J146" s="122">
        <f t="shared" si="31"/>
        <v>3.2810775493071487E-2</v>
      </c>
      <c r="K146" s="122">
        <f t="shared" si="31"/>
        <v>4.0112530647124056E-2</v>
      </c>
      <c r="L146" s="122">
        <f t="shared" si="31"/>
        <v>5.7982281418739845E-2</v>
      </c>
      <c r="M146" s="122">
        <f t="shared" si="31"/>
        <v>7.5100793670230162E-2</v>
      </c>
      <c r="N146" s="122">
        <f t="shared" si="31"/>
        <v>0.11521455243563199</v>
      </c>
      <c r="O146" s="122">
        <f t="shared" si="31"/>
        <v>0.14834248690582805</v>
      </c>
      <c r="P146" s="122">
        <f t="shared" si="31"/>
        <v>0.16567113372956999</v>
      </c>
      <c r="Q146" s="122">
        <f t="shared" si="31"/>
        <v>0.15490491952961488</v>
      </c>
      <c r="R146" s="122">
        <f t="shared" si="31"/>
        <v>0.14475721760971264</v>
      </c>
      <c r="S146" s="122">
        <f t="shared" si="31"/>
        <v>0.13206098800961819</v>
      </c>
      <c r="T146" s="122">
        <f t="shared" si="31"/>
        <v>0.11686013635049831</v>
      </c>
      <c r="U146" s="122">
        <f t="shared" si="31"/>
        <v>9.6024100797377929E-2</v>
      </c>
      <c r="V146" s="122">
        <f t="shared" si="31"/>
        <v>9.6267706443141088E-2</v>
      </c>
      <c r="W146" s="122">
        <f t="shared" si="31"/>
        <v>0.10895731240878964</v>
      </c>
      <c r="X146" s="122">
        <f t="shared" si="31"/>
        <v>0.14820896468651065</v>
      </c>
      <c r="Y146" s="122">
        <f t="shared" si="31"/>
        <v>0.17838576130586598</v>
      </c>
      <c r="DA146" s="130" t="s">
        <v>1818</v>
      </c>
    </row>
    <row r="147" spans="1:105" ht="12" customHeight="1" x14ac:dyDescent="0.25">
      <c r="A147" s="97" t="s">
        <v>53</v>
      </c>
      <c r="B147" s="98">
        <v>1.4624672997122071E-2</v>
      </c>
      <c r="C147" s="98">
        <v>1.5485522837305758E-2</v>
      </c>
      <c r="D147" s="98">
        <v>1.644564767054248E-2</v>
      </c>
      <c r="E147" s="98">
        <v>1.6321790570969354E-2</v>
      </c>
      <c r="F147" s="98">
        <v>1.6990196594810995E-2</v>
      </c>
      <c r="G147" s="98">
        <v>1.9540632391911884E-2</v>
      </c>
      <c r="H147" s="98">
        <v>2.3888303948935739E-2</v>
      </c>
      <c r="I147" s="98">
        <v>2.8557264611398531E-2</v>
      </c>
      <c r="J147" s="98">
        <v>3.2810775493071487E-2</v>
      </c>
      <c r="K147" s="98">
        <v>4.0112530647124056E-2</v>
      </c>
      <c r="L147" s="98">
        <v>5.7982281418739845E-2</v>
      </c>
      <c r="M147" s="98">
        <v>7.5100793670230162E-2</v>
      </c>
      <c r="N147" s="98">
        <v>0.11521455243563199</v>
      </c>
      <c r="O147" s="98">
        <v>0.14834248690582805</v>
      </c>
      <c r="P147" s="98">
        <v>0.16567113372956999</v>
      </c>
      <c r="Q147" s="98">
        <v>0.15490491952961488</v>
      </c>
      <c r="R147" s="98">
        <v>0.14475721760971264</v>
      </c>
      <c r="S147" s="98">
        <v>0.13206098800961819</v>
      </c>
      <c r="T147" s="98">
        <v>0.11686013635049831</v>
      </c>
      <c r="U147" s="98">
        <v>9.6024100797377929E-2</v>
      </c>
      <c r="V147" s="98">
        <v>9.6267706443141088E-2</v>
      </c>
      <c r="W147" s="98">
        <v>0.10895731240878964</v>
      </c>
      <c r="X147" s="98">
        <v>0.14820896468651065</v>
      </c>
      <c r="Y147" s="98">
        <v>0.17838576130586598</v>
      </c>
      <c r="DA147" s="63" t="s">
        <v>1819</v>
      </c>
    </row>
    <row r="148" spans="1:105" ht="12" customHeight="1" x14ac:dyDescent="0.25">
      <c r="A148" s="121" t="s">
        <v>55</v>
      </c>
      <c r="B148" s="122">
        <v>17.799615568102759</v>
      </c>
      <c r="C148" s="122">
        <v>14.943639665743476</v>
      </c>
      <c r="D148" s="122">
        <v>15.454156129863616</v>
      </c>
      <c r="E148" s="122">
        <v>15.68466378747214</v>
      </c>
      <c r="F148" s="122">
        <v>16.28886635929512</v>
      </c>
      <c r="G148" s="122">
        <v>17.409058343476943</v>
      </c>
      <c r="H148" s="122">
        <v>17.316440185836317</v>
      </c>
      <c r="I148" s="122">
        <v>18.67482651087828</v>
      </c>
      <c r="J148" s="122">
        <v>19.212738446300818</v>
      </c>
      <c r="K148" s="122">
        <v>20.525083250824899</v>
      </c>
      <c r="L148" s="122">
        <v>17.473205601222944</v>
      </c>
      <c r="M148" s="122">
        <v>38.458252626947072</v>
      </c>
      <c r="N148" s="122">
        <v>38.863994942401526</v>
      </c>
      <c r="O148" s="122">
        <v>36.950373010702165</v>
      </c>
      <c r="P148" s="122">
        <v>37.496411129004919</v>
      </c>
      <c r="Q148" s="122">
        <v>40.960638069376259</v>
      </c>
      <c r="R148" s="122">
        <v>42.007744557814</v>
      </c>
      <c r="S148" s="122">
        <v>39.736645718092262</v>
      </c>
      <c r="T148" s="122">
        <v>37.576607815990471</v>
      </c>
      <c r="U148" s="122">
        <v>38.769358339954771</v>
      </c>
      <c r="V148" s="122">
        <v>43.485414170834694</v>
      </c>
      <c r="W148" s="122">
        <v>45.657973014200259</v>
      </c>
      <c r="X148" s="122">
        <v>47.083823640255609</v>
      </c>
      <c r="Y148" s="122">
        <v>47.386495131646598</v>
      </c>
      <c r="DA148" s="130" t="s">
        <v>1820</v>
      </c>
    </row>
    <row r="149" spans="1:105" ht="12" customHeight="1" x14ac:dyDescent="0.25">
      <c r="A149" s="97" t="s">
        <v>132</v>
      </c>
      <c r="B149" s="98">
        <v>17.139026841417</v>
      </c>
      <c r="C149" s="98">
        <v>14.379862146065555</v>
      </c>
      <c r="D149" s="98">
        <v>14.917592708923047</v>
      </c>
      <c r="E149" s="98">
        <v>15.153203898331542</v>
      </c>
      <c r="F149" s="98">
        <v>15.730722231189368</v>
      </c>
      <c r="G149" s="98">
        <v>16.787754557512507</v>
      </c>
      <c r="H149" s="98">
        <v>16.613534617383596</v>
      </c>
      <c r="I149" s="98">
        <v>17.861788927432595</v>
      </c>
      <c r="J149" s="98">
        <v>18.350484088382373</v>
      </c>
      <c r="K149" s="98">
        <v>19.437532861387812</v>
      </c>
      <c r="L149" s="98">
        <v>16.169046040422259</v>
      </c>
      <c r="M149" s="98">
        <v>36.619040119284954</v>
      </c>
      <c r="N149" s="98">
        <v>36.875102254659069</v>
      </c>
      <c r="O149" s="98">
        <v>34.762089490265737</v>
      </c>
      <c r="P149" s="98">
        <v>35.332538977729861</v>
      </c>
      <c r="Q149" s="98">
        <v>38.631591488183659</v>
      </c>
      <c r="R149" s="98">
        <v>39.521965129059915</v>
      </c>
      <c r="S149" s="98">
        <v>37.433263828660948</v>
      </c>
      <c r="T149" s="98">
        <v>35.190966862464649</v>
      </c>
      <c r="U149" s="98">
        <v>36.391747819556187</v>
      </c>
      <c r="V149" s="98">
        <v>41.298798934560949</v>
      </c>
      <c r="W149" s="98">
        <v>43.476416521701587</v>
      </c>
      <c r="X149" s="98">
        <v>45.561160612937336</v>
      </c>
      <c r="Y149" s="98">
        <v>45.78024925212555</v>
      </c>
      <c r="DA149" s="63" t="s">
        <v>1821</v>
      </c>
    </row>
    <row r="150" spans="1:105" ht="12" customHeight="1" x14ac:dyDescent="0.25">
      <c r="A150" s="97" t="s">
        <v>131</v>
      </c>
      <c r="B150" s="98">
        <v>1.7189191215781423E-2</v>
      </c>
      <c r="C150" s="98">
        <v>1.3952033912533478E-2</v>
      </c>
      <c r="D150" s="98">
        <v>1.4989734215176052E-2</v>
      </c>
      <c r="E150" s="98">
        <v>1.5001103465555263E-2</v>
      </c>
      <c r="F150" s="98">
        <v>1.5279758585543845E-2</v>
      </c>
      <c r="G150" s="98">
        <v>1.6754072319222931E-2</v>
      </c>
      <c r="H150" s="98">
        <v>1.5927730566901131E-2</v>
      </c>
      <c r="I150" s="98">
        <v>2.6398662723276161E-2</v>
      </c>
      <c r="J150" s="98">
        <v>3.2163363493481742E-2</v>
      </c>
      <c r="K150" s="98">
        <v>2.9980070774706779E-2</v>
      </c>
      <c r="L150" s="98">
        <v>2.0795420327879212E-2</v>
      </c>
      <c r="M150" s="98">
        <v>7.0969335004039319E-2</v>
      </c>
      <c r="N150" s="98">
        <v>6.5789616434253836E-2</v>
      </c>
      <c r="O150" s="98">
        <v>5.9845734307567469E-2</v>
      </c>
      <c r="P150" s="98">
        <v>6.1001289250205905E-2</v>
      </c>
      <c r="Q150" s="98">
        <v>6.6603066451098591E-2</v>
      </c>
      <c r="R150" s="98">
        <v>6.74940757993783E-2</v>
      </c>
      <c r="S150" s="98">
        <v>6.2360279366608776E-2</v>
      </c>
      <c r="T150" s="98">
        <v>5.5849399673800523E-2</v>
      </c>
      <c r="U150" s="98">
        <v>5.1728830782337698E-2</v>
      </c>
      <c r="V150" s="98">
        <v>5.7027840181194722E-2</v>
      </c>
      <c r="W150" s="98">
        <v>5.5697044712198822E-2</v>
      </c>
      <c r="X150" s="98">
        <v>6.0352784558942149E-2</v>
      </c>
      <c r="Y150" s="98">
        <v>5.6435656239881532E-2</v>
      </c>
      <c r="DA150" s="63" t="s">
        <v>1822</v>
      </c>
    </row>
    <row r="151" spans="1:105" ht="12" customHeight="1" x14ac:dyDescent="0.25">
      <c r="A151" s="100" t="s">
        <v>199</v>
      </c>
      <c r="B151" s="101">
        <v>1.0324906820496237E-2</v>
      </c>
      <c r="C151" s="101">
        <v>9.7460495571440701E-3</v>
      </c>
      <c r="D151" s="101">
        <v>1.0255799574553458E-2</v>
      </c>
      <c r="E151" s="101">
        <v>9.8321758990488131E-3</v>
      </c>
      <c r="F151" s="101">
        <v>1.0074457937535848E-2</v>
      </c>
      <c r="G151" s="101">
        <v>1.0074707920826056E-2</v>
      </c>
      <c r="H151" s="101">
        <v>9.9267489724304721E-3</v>
      </c>
      <c r="I151" s="101">
        <v>1.6245261388693293E-2</v>
      </c>
      <c r="J151" s="101">
        <v>1.9628348258831425E-2</v>
      </c>
      <c r="K151" s="101">
        <v>1.8439068086115121E-2</v>
      </c>
      <c r="L151" s="101">
        <v>1.2461007371924961E-2</v>
      </c>
      <c r="M151" s="101">
        <v>4.1866705906207703E-2</v>
      </c>
      <c r="N151" s="101">
        <v>3.8532668962879865E-2</v>
      </c>
      <c r="O151" s="101">
        <v>3.6909855683307555E-2</v>
      </c>
      <c r="P151" s="101">
        <v>3.7758008039290462E-2</v>
      </c>
      <c r="Q151" s="101">
        <v>4.3034731906811591E-2</v>
      </c>
      <c r="R151" s="101">
        <v>4.5731326911019506E-2</v>
      </c>
      <c r="S151" s="101">
        <v>4.113604082996028E-2</v>
      </c>
      <c r="T151" s="101">
        <v>3.8350625756871613E-2</v>
      </c>
      <c r="U151" s="101">
        <v>3.5758522252285797E-2</v>
      </c>
      <c r="V151" s="101">
        <v>3.9226173948633723E-2</v>
      </c>
      <c r="W151" s="101">
        <v>4.0179779681777564E-2</v>
      </c>
      <c r="X151" s="101">
        <v>4.3775372513257436E-2</v>
      </c>
      <c r="Y151" s="101">
        <v>4.1257925941570635E-2</v>
      </c>
      <c r="DA151" s="131" t="s">
        <v>1823</v>
      </c>
    </row>
    <row r="152" spans="1:105" ht="12" customHeight="1" x14ac:dyDescent="0.25">
      <c r="A152" s="103" t="s">
        <v>52</v>
      </c>
      <c r="B152" s="104">
        <v>6.8642843952851865E-3</v>
      </c>
      <c r="C152" s="104">
        <v>4.2059843553894083E-3</v>
      </c>
      <c r="D152" s="104">
        <v>4.7339346406225936E-3</v>
      </c>
      <c r="E152" s="104">
        <v>5.1689275665064505E-3</v>
      </c>
      <c r="F152" s="104">
        <v>5.2053006480079975E-3</v>
      </c>
      <c r="G152" s="104">
        <v>6.6793643983968755E-3</v>
      </c>
      <c r="H152" s="104">
        <v>6.0009815944706583E-3</v>
      </c>
      <c r="I152" s="104">
        <v>1.0153401334582868E-2</v>
      </c>
      <c r="J152" s="104">
        <v>1.2535015234650313E-2</v>
      </c>
      <c r="K152" s="104">
        <v>1.1541002688591658E-2</v>
      </c>
      <c r="L152" s="104">
        <v>8.3344129559542526E-3</v>
      </c>
      <c r="M152" s="104">
        <v>2.9102629097831612E-2</v>
      </c>
      <c r="N152" s="104">
        <v>2.7256947471373968E-2</v>
      </c>
      <c r="O152" s="104">
        <v>2.2935878624259918E-2</v>
      </c>
      <c r="P152" s="104">
        <v>2.3243281210915442E-2</v>
      </c>
      <c r="Q152" s="104">
        <v>2.3568334544287001E-2</v>
      </c>
      <c r="R152" s="104">
        <v>2.1762748888358802E-2</v>
      </c>
      <c r="S152" s="104">
        <v>2.1224238536648492E-2</v>
      </c>
      <c r="T152" s="104">
        <v>1.7498773916928907E-2</v>
      </c>
      <c r="U152" s="104">
        <v>1.5970308530051897E-2</v>
      </c>
      <c r="V152" s="104">
        <v>1.7801666232560999E-2</v>
      </c>
      <c r="W152" s="104">
        <v>1.5517265030421258E-2</v>
      </c>
      <c r="X152" s="104">
        <v>1.6577412045684716E-2</v>
      </c>
      <c r="Y152" s="104">
        <v>1.5177730298310897E-2</v>
      </c>
      <c r="DA152" s="132" t="s">
        <v>1824</v>
      </c>
    </row>
    <row r="153" spans="1:105" ht="12" customHeight="1" x14ac:dyDescent="0.25">
      <c r="A153" s="106" t="s">
        <v>124</v>
      </c>
      <c r="B153" s="101">
        <v>0</v>
      </c>
      <c r="C153" s="101">
        <v>0</v>
      </c>
      <c r="D153" s="101">
        <v>4.4322407397149352E-4</v>
      </c>
      <c r="E153" s="101">
        <v>9.623038765279885E-4</v>
      </c>
      <c r="F153" s="101">
        <v>1.1715055081071566E-3</v>
      </c>
      <c r="G153" s="101">
        <v>2.1923690059327738E-3</v>
      </c>
      <c r="H153" s="101">
        <v>2.6166184052099427E-3</v>
      </c>
      <c r="I153" s="101">
        <v>3.8348776159399267E-3</v>
      </c>
      <c r="J153" s="101">
        <v>3.9594282621470724E-3</v>
      </c>
      <c r="K153" s="101">
        <v>4.7488720015506558E-3</v>
      </c>
      <c r="L153" s="101">
        <v>5.3130202553189048E-3</v>
      </c>
      <c r="M153" s="101">
        <v>7.7179342295745921E-3</v>
      </c>
      <c r="N153" s="101">
        <v>7.7188701129391633E-3</v>
      </c>
      <c r="O153" s="101">
        <v>8.4653453639298489E-3</v>
      </c>
      <c r="P153" s="101">
        <v>1.247585063737278E-2</v>
      </c>
      <c r="Q153" s="101">
        <v>7.9769500893345432E-3</v>
      </c>
      <c r="R153" s="101">
        <v>8.2373780939293158E-3</v>
      </c>
      <c r="S153" s="101">
        <v>7.9366739608674949E-3</v>
      </c>
      <c r="T153" s="101">
        <v>7.3016314097111498E-3</v>
      </c>
      <c r="U153" s="101">
        <v>7.6407597825745325E-3</v>
      </c>
      <c r="V153" s="101">
        <v>7.3275860850579196E-3</v>
      </c>
      <c r="W153" s="101">
        <v>6.9670214874164131E-3</v>
      </c>
      <c r="X153" s="101">
        <v>6.2495030809111719E-3</v>
      </c>
      <c r="Y153" s="101">
        <v>7.081061845207925E-3</v>
      </c>
      <c r="DA153" s="131" t="s">
        <v>1825</v>
      </c>
    </row>
    <row r="154" spans="1:105" ht="12" customHeight="1" x14ac:dyDescent="0.25">
      <c r="A154" s="107" t="s">
        <v>123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1826</v>
      </c>
    </row>
    <row r="155" spans="1:105" ht="12" customHeight="1" x14ac:dyDescent="0.25">
      <c r="A155" s="108" t="s">
        <v>50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1827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1828</v>
      </c>
    </row>
    <row r="157" spans="1:105" ht="12" customHeight="1" x14ac:dyDescent="0.25">
      <c r="A157" s="106" t="s">
        <v>122</v>
      </c>
      <c r="B157" s="101">
        <v>0.58350592140760893</v>
      </c>
      <c r="C157" s="101">
        <v>0.49864019889470723</v>
      </c>
      <c r="D157" s="101">
        <v>0.47084590956689215</v>
      </c>
      <c r="E157" s="101">
        <v>0.46637991187916711</v>
      </c>
      <c r="F157" s="101">
        <v>0.49163745031847939</v>
      </c>
      <c r="G157" s="101">
        <v>0.54491254507594677</v>
      </c>
      <c r="H157" s="101">
        <v>0.6176370742722066</v>
      </c>
      <c r="I157" s="101">
        <v>0.64891540984187768</v>
      </c>
      <c r="J157" s="101">
        <v>0.67773048412794512</v>
      </c>
      <c r="K157" s="101">
        <v>0.88355833438049114</v>
      </c>
      <c r="L157" s="101">
        <v>1.0751118804367847</v>
      </c>
      <c r="M157" s="101">
        <v>1.5025737440690397</v>
      </c>
      <c r="N157" s="101">
        <v>1.6404406819864026</v>
      </c>
      <c r="O157" s="101">
        <v>1.8227387291649495</v>
      </c>
      <c r="P157" s="101">
        <v>1.8015165510252518</v>
      </c>
      <c r="Q157" s="101">
        <v>1.9501599834411707</v>
      </c>
      <c r="R157" s="101">
        <v>2.0874391055801222</v>
      </c>
      <c r="S157" s="101">
        <v>1.9367301554304448</v>
      </c>
      <c r="T157" s="101">
        <v>2.0218158386263489</v>
      </c>
      <c r="U157" s="101">
        <v>2.0233132364951882</v>
      </c>
      <c r="V157" s="101">
        <v>1.8561568636135772</v>
      </c>
      <c r="W157" s="101">
        <v>1.8580565470958077</v>
      </c>
      <c r="X157" s="101">
        <v>1.2880243613507589</v>
      </c>
      <c r="Y157" s="101">
        <v>1.3679769121524845</v>
      </c>
      <c r="DA157" s="131" t="s">
        <v>1829</v>
      </c>
    </row>
    <row r="158" spans="1:105" ht="12" customHeight="1" x14ac:dyDescent="0.25">
      <c r="A158" s="107" t="s">
        <v>121</v>
      </c>
      <c r="B158" s="104">
        <v>5.9893614062367651E-2</v>
      </c>
      <c r="C158" s="104">
        <v>5.1185286870680961E-2</v>
      </c>
      <c r="D158" s="104">
        <v>5.0284553084530552E-2</v>
      </c>
      <c r="E158" s="104">
        <v>4.9116569919345418E-2</v>
      </c>
      <c r="F158" s="104">
        <v>5.0055413693619356E-2</v>
      </c>
      <c r="G158" s="104">
        <v>5.7444799563335126E-2</v>
      </c>
      <c r="H158" s="104">
        <v>6.6724145208405056E-2</v>
      </c>
      <c r="I158" s="104">
        <v>0.13388863326458816</v>
      </c>
      <c r="J158" s="104">
        <v>0.14840108203487321</v>
      </c>
      <c r="K158" s="104">
        <v>0.16926311228033925</v>
      </c>
      <c r="L158" s="104">
        <v>0.20293923978070061</v>
      </c>
      <c r="M158" s="104">
        <v>0.25795149435946718</v>
      </c>
      <c r="N158" s="104">
        <v>0.27494351920885979</v>
      </c>
      <c r="O158" s="104">
        <v>0.29723371159998785</v>
      </c>
      <c r="P158" s="104">
        <v>0.28887846036222986</v>
      </c>
      <c r="Q158" s="104">
        <v>0.30430658121099652</v>
      </c>
      <c r="R158" s="104">
        <v>0.32260886928065335</v>
      </c>
      <c r="S158" s="104">
        <v>0.29635478067338944</v>
      </c>
      <c r="T158" s="104">
        <v>0.30067408381596306</v>
      </c>
      <c r="U158" s="104">
        <v>0.29492769333847707</v>
      </c>
      <c r="V158" s="104">
        <v>0.26610294639391779</v>
      </c>
      <c r="W158" s="104">
        <v>0.26083587920324691</v>
      </c>
      <c r="X158" s="104">
        <v>0.16803637832766527</v>
      </c>
      <c r="Y158" s="104">
        <v>0.17475224928347374</v>
      </c>
      <c r="DA158" s="132" t="s">
        <v>1830</v>
      </c>
    </row>
    <row r="159" spans="1:105" ht="12" customHeight="1" x14ac:dyDescent="0.25">
      <c r="A159" s="108" t="s">
        <v>53</v>
      </c>
      <c r="B159" s="98">
        <v>3.5974884670024646E-2</v>
      </c>
      <c r="C159" s="98">
        <v>3.5754001504149521E-2</v>
      </c>
      <c r="D159" s="98">
        <v>3.4403782107054734E-2</v>
      </c>
      <c r="E159" s="98">
        <v>3.2192547932466883E-2</v>
      </c>
      <c r="F159" s="98">
        <v>3.300254098063507E-2</v>
      </c>
      <c r="G159" s="98">
        <v>3.4542802022911247E-2</v>
      </c>
      <c r="H159" s="98">
        <v>4.1587828923662078E-2</v>
      </c>
      <c r="I159" s="98">
        <v>8.2399614559907838E-2</v>
      </c>
      <c r="J159" s="98">
        <v>9.0543036940225391E-2</v>
      </c>
      <c r="K159" s="98">
        <v>0.10410949236928413</v>
      </c>
      <c r="L159" s="98">
        <v>0.12165609765880975</v>
      </c>
      <c r="M159" s="98">
        <v>0.15206554609474127</v>
      </c>
      <c r="N159" s="98">
        <v>0.16098460946716581</v>
      </c>
      <c r="O159" s="98">
        <v>0.18328483529702375</v>
      </c>
      <c r="P159" s="98">
        <v>0.17877195637288004</v>
      </c>
      <c r="Q159" s="98">
        <v>0.19658915338177976</v>
      </c>
      <c r="R159" s="98">
        <v>0.21856345902964353</v>
      </c>
      <c r="S159" s="98">
        <v>0.19548255558647507</v>
      </c>
      <c r="T159" s="98">
        <v>0.20648380392449714</v>
      </c>
      <c r="U159" s="98">
        <v>0.20390359462366262</v>
      </c>
      <c r="V159" s="98">
        <v>0.18306034553612796</v>
      </c>
      <c r="W159" s="98">
        <v>0.18815814703284642</v>
      </c>
      <c r="X159" s="98">
        <v>0.12188171127750055</v>
      </c>
      <c r="Y159" s="98">
        <v>0.12775350362195567</v>
      </c>
      <c r="DA159" s="63" t="s">
        <v>1831</v>
      </c>
    </row>
    <row r="160" spans="1:105" ht="12" customHeight="1" x14ac:dyDescent="0.25">
      <c r="A160" s="108" t="s">
        <v>52</v>
      </c>
      <c r="B160" s="98">
        <v>2.3918729392343002E-2</v>
      </c>
      <c r="C160" s="98">
        <v>1.5431285366531442E-2</v>
      </c>
      <c r="D160" s="98">
        <v>1.5880770977475818E-2</v>
      </c>
      <c r="E160" s="98">
        <v>1.6924021986878538E-2</v>
      </c>
      <c r="F160" s="98">
        <v>1.7052872712984286E-2</v>
      </c>
      <c r="G160" s="98">
        <v>2.290199754042388E-2</v>
      </c>
      <c r="H160" s="98">
        <v>2.5136316284742975E-2</v>
      </c>
      <c r="I160" s="98">
        <v>5.1489018704680339E-2</v>
      </c>
      <c r="J160" s="98">
        <v>5.7858045094647814E-2</v>
      </c>
      <c r="K160" s="98">
        <v>6.5153619911055116E-2</v>
      </c>
      <c r="L160" s="98">
        <v>8.1283142121890861E-2</v>
      </c>
      <c r="M160" s="98">
        <v>0.10588594826472594</v>
      </c>
      <c r="N160" s="98">
        <v>0.11395890974169398</v>
      </c>
      <c r="O160" s="98">
        <v>0.1139488763029641</v>
      </c>
      <c r="P160" s="98">
        <v>0.1101065039893498</v>
      </c>
      <c r="Q160" s="98">
        <v>0.10771742782921673</v>
      </c>
      <c r="R160" s="98">
        <v>0.10404541025100983</v>
      </c>
      <c r="S160" s="98">
        <v>0.10087222508691437</v>
      </c>
      <c r="T160" s="98">
        <v>9.4190279891465944E-2</v>
      </c>
      <c r="U160" s="98">
        <v>9.1024098714814469E-2</v>
      </c>
      <c r="V160" s="98">
        <v>8.3042600857789847E-2</v>
      </c>
      <c r="W160" s="98">
        <v>7.2677732170400466E-2</v>
      </c>
      <c r="X160" s="98">
        <v>4.6154667050164716E-2</v>
      </c>
      <c r="Y160" s="98">
        <v>4.6998745661518071E-2</v>
      </c>
      <c r="DA160" s="63" t="s">
        <v>1832</v>
      </c>
    </row>
    <row r="161" spans="1:105" ht="12" customHeight="1" x14ac:dyDescent="0.25">
      <c r="A161" s="121" t="s">
        <v>54</v>
      </c>
      <c r="B161" s="122">
        <v>2.6975293289871014</v>
      </c>
      <c r="C161" s="122">
        <v>2.5489768553814276</v>
      </c>
      <c r="D161" s="122">
        <v>2.5985802150557795</v>
      </c>
      <c r="E161" s="122">
        <v>2.7140098436671187</v>
      </c>
      <c r="F161" s="122">
        <v>2.8939170691009823</v>
      </c>
      <c r="G161" s="122">
        <v>3.0970082146992031</v>
      </c>
      <c r="H161" s="122">
        <v>3.2744504823020835</v>
      </c>
      <c r="I161" s="122">
        <v>3.4202164481587047</v>
      </c>
      <c r="J161" s="122">
        <v>3.3799983722844344</v>
      </c>
      <c r="K161" s="122">
        <v>4.1059386418057722</v>
      </c>
      <c r="L161" s="122">
        <v>5.0530363420118265</v>
      </c>
      <c r="M161" s="122">
        <v>6.5599853753474262</v>
      </c>
      <c r="N161" s="122">
        <v>7.3150296624759212</v>
      </c>
      <c r="O161" s="122">
        <v>8.0900085700095801</v>
      </c>
      <c r="P161" s="122">
        <v>7.8391524618214605</v>
      </c>
      <c r="Q161" s="122">
        <v>8.3299247210337537</v>
      </c>
      <c r="R161" s="122">
        <v>8.0989092082725573</v>
      </c>
      <c r="S161" s="122">
        <v>8.5363149833092606</v>
      </c>
      <c r="T161" s="122">
        <v>8.7723463625154281</v>
      </c>
      <c r="U161" s="122">
        <v>8.9707349304026938</v>
      </c>
      <c r="V161" s="122">
        <v>9.5811640203408253</v>
      </c>
      <c r="W161" s="122">
        <v>9.8999846810537413</v>
      </c>
      <c r="X161" s="122">
        <v>9.7700331196725898</v>
      </c>
      <c r="Y161" s="122">
        <v>9.9060015877155685</v>
      </c>
      <c r="DA161" s="130" t="s">
        <v>1833</v>
      </c>
    </row>
    <row r="162" spans="1:105" ht="12" customHeight="1" x14ac:dyDescent="0.25">
      <c r="A162" s="97" t="s">
        <v>202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1834</v>
      </c>
    </row>
    <row r="163" spans="1:105" ht="12" customHeight="1" x14ac:dyDescent="0.25">
      <c r="A163" s="97" t="s">
        <v>50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1835</v>
      </c>
    </row>
    <row r="164" spans="1:105" ht="12" customHeight="1" x14ac:dyDescent="0.25">
      <c r="A164" s="109" t="s">
        <v>120</v>
      </c>
      <c r="B164" s="33">
        <v>2.6975293289871014</v>
      </c>
      <c r="C164" s="33">
        <v>2.5489768553814276</v>
      </c>
      <c r="D164" s="33">
        <v>2.5985802150557795</v>
      </c>
      <c r="E164" s="33">
        <v>2.7140098436671187</v>
      </c>
      <c r="F164" s="33">
        <v>2.8939170691009823</v>
      </c>
      <c r="G164" s="33">
        <v>3.0970082146992031</v>
      </c>
      <c r="H164" s="33">
        <v>3.2744504823020835</v>
      </c>
      <c r="I164" s="33">
        <v>3.4202164481587047</v>
      </c>
      <c r="J164" s="33">
        <v>3.3799983722844344</v>
      </c>
      <c r="K164" s="33">
        <v>4.1059386418057722</v>
      </c>
      <c r="L164" s="33">
        <v>5.0530363420118265</v>
      </c>
      <c r="M164" s="33">
        <v>6.5599853753474262</v>
      </c>
      <c r="N164" s="33">
        <v>7.3150296624759212</v>
      </c>
      <c r="O164" s="33">
        <v>8.0900085700095801</v>
      </c>
      <c r="P164" s="33">
        <v>7.8391524618214605</v>
      </c>
      <c r="Q164" s="33">
        <v>8.3299247210337537</v>
      </c>
      <c r="R164" s="33">
        <v>8.0989092082725573</v>
      </c>
      <c r="S164" s="33">
        <v>8.5363149833092606</v>
      </c>
      <c r="T164" s="33">
        <v>8.7723463625154281</v>
      </c>
      <c r="U164" s="33">
        <v>8.9707349304026938</v>
      </c>
      <c r="V164" s="33">
        <v>9.5811640203408253</v>
      </c>
      <c r="W164" s="33">
        <v>9.8999846810537413</v>
      </c>
      <c r="X164" s="33">
        <v>9.7700331196725898</v>
      </c>
      <c r="Y164" s="33">
        <v>9.9060015877155685</v>
      </c>
      <c r="DA164" s="60" t="s">
        <v>1836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0.4361064901891975</v>
      </c>
      <c r="C166" s="119">
        <f t="shared" si="32"/>
        <v>0.4388478411290444</v>
      </c>
      <c r="D166" s="119">
        <f t="shared" si="32"/>
        <v>0.44710571150488748</v>
      </c>
      <c r="E166" s="119">
        <f t="shared" si="32"/>
        <v>0.45658745386467453</v>
      </c>
      <c r="F166" s="119">
        <f t="shared" si="32"/>
        <v>0.46844801248161472</v>
      </c>
      <c r="G166" s="119">
        <f t="shared" si="32"/>
        <v>0.48106437536344032</v>
      </c>
      <c r="H166" s="119">
        <f t="shared" si="32"/>
        <v>0.49559709764752374</v>
      </c>
      <c r="I166" s="119">
        <f t="shared" si="32"/>
        <v>0.51293093774354437</v>
      </c>
      <c r="J166" s="119">
        <f t="shared" si="32"/>
        <v>0.52956511150116348</v>
      </c>
      <c r="K166" s="119">
        <f t="shared" si="32"/>
        <v>0.55264357725994917</v>
      </c>
      <c r="L166" s="119">
        <f t="shared" si="32"/>
        <v>0.57816386096794103</v>
      </c>
      <c r="M166" s="119">
        <f t="shared" si="32"/>
        <v>0.60827088009615826</v>
      </c>
      <c r="N166" s="119">
        <f t="shared" si="32"/>
        <v>0.62704784445051875</v>
      </c>
      <c r="O166" s="119">
        <f t="shared" si="32"/>
        <v>0.64050970981102939</v>
      </c>
      <c r="P166" s="119">
        <f t="shared" si="32"/>
        <v>0.64204736899577097</v>
      </c>
      <c r="Q166" s="119">
        <f t="shared" si="32"/>
        <v>0.64429760525779389</v>
      </c>
      <c r="R166" s="119">
        <f t="shared" ref="R166:V166" si="33">IF(R142=0,"",R142/R118)</f>
        <v>0.64717881458865889</v>
      </c>
      <c r="S166" s="119">
        <f t="shared" si="33"/>
        <v>0.65162085713089291</v>
      </c>
      <c r="T166" s="119">
        <f t="shared" si="33"/>
        <v>0.65814397212007747</v>
      </c>
      <c r="U166" s="119">
        <f t="shared" si="33"/>
        <v>0.66790513013241848</v>
      </c>
      <c r="V166" s="119">
        <f t="shared" si="33"/>
        <v>0.68020875193608887</v>
      </c>
      <c r="W166" s="119">
        <f t="shared" ref="W166:Y166" si="34">IF(W142=0,"",W142/W118)</f>
        <v>0.69134998271113712</v>
      </c>
      <c r="X166" s="119">
        <f t="shared" si="34"/>
        <v>0.70316144140272019</v>
      </c>
      <c r="Y166" s="119">
        <f t="shared" si="34"/>
        <v>0.71480701956813442</v>
      </c>
      <c r="DA166" s="129" t="s">
        <v>1982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0.43301699593629261</v>
      </c>
      <c r="C167" s="124">
        <f t="shared" si="35"/>
        <v>0.43576295271455373</v>
      </c>
      <c r="D167" s="124">
        <f t="shared" si="35"/>
        <v>0.44403677703625216</v>
      </c>
      <c r="E167" s="124">
        <f t="shared" si="35"/>
        <v>0.45349888702549129</v>
      </c>
      <c r="F167" s="124">
        <f t="shared" si="35"/>
        <v>0.46518304916931597</v>
      </c>
      <c r="G167" s="124">
        <f t="shared" si="35"/>
        <v>0.47791945195144542</v>
      </c>
      <c r="H167" s="124">
        <f t="shared" si="35"/>
        <v>0.49220527661206392</v>
      </c>
      <c r="I167" s="124">
        <f t="shared" si="35"/>
        <v>0.50944561133394872</v>
      </c>
      <c r="J167" s="124">
        <f t="shared" si="35"/>
        <v>0.52618672122368126</v>
      </c>
      <c r="K167" s="124">
        <f t="shared" si="35"/>
        <v>0.54884804888334904</v>
      </c>
      <c r="L167" s="124">
        <f t="shared" si="35"/>
        <v>0.57429884711834112</v>
      </c>
      <c r="M167" s="124">
        <f t="shared" si="35"/>
        <v>0.6050464248447549</v>
      </c>
      <c r="N167" s="124">
        <f t="shared" si="35"/>
        <v>0.62376588989169979</v>
      </c>
      <c r="O167" s="124">
        <f t="shared" si="35"/>
        <v>0.63656172190510196</v>
      </c>
      <c r="P167" s="124">
        <f t="shared" si="35"/>
        <v>0.63778850135724363</v>
      </c>
      <c r="Q167" s="124">
        <f t="shared" si="35"/>
        <v>0.63972795874478405</v>
      </c>
      <c r="R167" s="124">
        <f t="shared" ref="R167:V167" si="36">IF(R143=0,"",R143/R119)</f>
        <v>0.64252655406362502</v>
      </c>
      <c r="S167" s="124">
        <f t="shared" si="36"/>
        <v>0.64691797883649205</v>
      </c>
      <c r="T167" s="124">
        <f t="shared" si="36"/>
        <v>0.65258738714891595</v>
      </c>
      <c r="U167" s="124">
        <f t="shared" si="36"/>
        <v>0.66188957863902076</v>
      </c>
      <c r="V167" s="124">
        <f t="shared" si="36"/>
        <v>0.67419024137515871</v>
      </c>
      <c r="W167" s="124">
        <f t="shared" ref="W167:Y167" si="37">IF(W143=0,"",W143/W119)</f>
        <v>0.68515270630289105</v>
      </c>
      <c r="X167" s="124">
        <f t="shared" si="37"/>
        <v>0.69618326366430494</v>
      </c>
      <c r="Y167" s="124">
        <f t="shared" si="37"/>
        <v>0.70744114632011867</v>
      </c>
      <c r="DA167" s="130" t="s">
        <v>1983</v>
      </c>
    </row>
    <row r="168" spans="1:105" ht="12" customHeight="1" x14ac:dyDescent="0.25">
      <c r="A168" s="97" t="s">
        <v>199</v>
      </c>
      <c r="B168" s="111">
        <f t="shared" ref="B168:Q168" si="38">IF(B144=0,"",B144/B120)</f>
        <v>0.43065547788052222</v>
      </c>
      <c r="C168" s="111">
        <f t="shared" si="38"/>
        <v>0.43345935119652967</v>
      </c>
      <c r="D168" s="111">
        <f t="shared" si="38"/>
        <v>0.44178616533259996</v>
      </c>
      <c r="E168" s="111">
        <f t="shared" si="38"/>
        <v>0.45129200397192215</v>
      </c>
      <c r="F168" s="111">
        <f t="shared" si="38"/>
        <v>0.46303685566252606</v>
      </c>
      <c r="G168" s="111">
        <f t="shared" si="38"/>
        <v>0.47578561853561024</v>
      </c>
      <c r="H168" s="111">
        <f t="shared" si="38"/>
        <v>0.49012755737349806</v>
      </c>
      <c r="I168" s="111">
        <f t="shared" si="38"/>
        <v>0.50741347372844237</v>
      </c>
      <c r="J168" s="111">
        <f t="shared" si="38"/>
        <v>0.52419014853034862</v>
      </c>
      <c r="K168" s="111">
        <f t="shared" si="38"/>
        <v>0.54690359053585391</v>
      </c>
      <c r="L168" s="111">
        <f t="shared" si="38"/>
        <v>0.57239049322192848</v>
      </c>
      <c r="M168" s="111">
        <f t="shared" si="38"/>
        <v>0.60320623403656992</v>
      </c>
      <c r="N168" s="111">
        <f t="shared" si="38"/>
        <v>0.62196938361869825</v>
      </c>
      <c r="O168" s="111">
        <f t="shared" si="38"/>
        <v>0.63483001940625094</v>
      </c>
      <c r="P168" s="111">
        <f t="shared" si="38"/>
        <v>0.63608643294246059</v>
      </c>
      <c r="Q168" s="111">
        <f t="shared" si="38"/>
        <v>0.63804564234200456</v>
      </c>
      <c r="R168" s="111">
        <f t="shared" ref="R168:V168" si="39">IF(R144=0,"",R144/R120)</f>
        <v>0.64086285963948575</v>
      </c>
      <c r="S168" s="111">
        <f t="shared" si="39"/>
        <v>0.64528505854678431</v>
      </c>
      <c r="T168" s="111">
        <f t="shared" si="39"/>
        <v>0.6509736929510046</v>
      </c>
      <c r="U168" s="111">
        <f t="shared" si="39"/>
        <v>0.66029427047919198</v>
      </c>
      <c r="V168" s="111">
        <f t="shared" si="39"/>
        <v>0.67262595831681726</v>
      </c>
      <c r="W168" s="111">
        <f t="shared" ref="W168:Y168" si="40">IF(W144=0,"",W144/W120)</f>
        <v>0.68361536228511299</v>
      </c>
      <c r="X168" s="111">
        <f t="shared" si="40"/>
        <v>0.69467228274929149</v>
      </c>
      <c r="Y168" s="111">
        <f t="shared" si="40"/>
        <v>0.70596197585952825</v>
      </c>
      <c r="DA168" s="63" t="s">
        <v>1984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:Y169" si="43">IF(W145=0,"",W145/W121)</f>
        <v>1</v>
      </c>
      <c r="X169" s="111">
        <f t="shared" si="43"/>
        <v>1</v>
      </c>
      <c r="Y169" s="111">
        <f t="shared" si="43"/>
        <v>1</v>
      </c>
      <c r="DA169" s="63" t="s">
        <v>1985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1.8998925920708361</v>
      </c>
      <c r="C170" s="124">
        <f t="shared" si="44"/>
        <v>1.9848267223423492</v>
      </c>
      <c r="D170" s="124">
        <f t="shared" si="44"/>
        <v>2.0922325907352533</v>
      </c>
      <c r="E170" s="124">
        <f t="shared" si="44"/>
        <v>2.185917052550618</v>
      </c>
      <c r="F170" s="124">
        <f t="shared" si="44"/>
        <v>2.3302350052555134</v>
      </c>
      <c r="G170" s="124">
        <f t="shared" si="44"/>
        <v>2.5447201021252259</v>
      </c>
      <c r="H170" s="124">
        <f t="shared" si="44"/>
        <v>2.805746337017593</v>
      </c>
      <c r="I170" s="124">
        <f t="shared" si="44"/>
        <v>2.9576941773683876</v>
      </c>
      <c r="J170" s="124">
        <f t="shared" si="44"/>
        <v>3.03304148885461</v>
      </c>
      <c r="K170" s="124">
        <f t="shared" si="44"/>
        <v>3.1680548768937373</v>
      </c>
      <c r="L170" s="124">
        <f t="shared" si="44"/>
        <v>3.3264554892162606</v>
      </c>
      <c r="M170" s="124">
        <f t="shared" si="44"/>
        <v>3.4758266113836105</v>
      </c>
      <c r="N170" s="124">
        <f t="shared" si="44"/>
        <v>3.6574209540724101</v>
      </c>
      <c r="O170" s="124">
        <f t="shared" si="44"/>
        <v>3.7952557069868207</v>
      </c>
      <c r="P170" s="124">
        <f t="shared" si="44"/>
        <v>3.8712143334355784</v>
      </c>
      <c r="Q170" s="124">
        <f t="shared" si="44"/>
        <v>3.9185678939939383</v>
      </c>
      <c r="R170" s="124">
        <f t="shared" ref="R170:V170" si="45">IF(R146=0,"",R146/R122)</f>
        <v>3.9560481914280174</v>
      </c>
      <c r="S170" s="124">
        <f t="shared" si="45"/>
        <v>4.0161711658248143</v>
      </c>
      <c r="T170" s="124">
        <f t="shared" si="45"/>
        <v>4.0992196712627447</v>
      </c>
      <c r="U170" s="124">
        <f t="shared" si="45"/>
        <v>4.2259839281115745</v>
      </c>
      <c r="V170" s="124">
        <f t="shared" si="45"/>
        <v>4.4145337785853309</v>
      </c>
      <c r="W170" s="124">
        <f t="shared" ref="W170:Y170" si="46">IF(W146=0,"",W146/W122)</f>
        <v>4.5113760165211172</v>
      </c>
      <c r="X170" s="124">
        <f t="shared" si="46"/>
        <v>4.5502896707681266</v>
      </c>
      <c r="Y170" s="124">
        <f t="shared" si="46"/>
        <v>4.5715314488234764</v>
      </c>
      <c r="DA170" s="130" t="s">
        <v>1986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1.8998925920708361</v>
      </c>
      <c r="C171" s="111">
        <f t="shared" si="47"/>
        <v>1.9848267223423492</v>
      </c>
      <c r="D171" s="111">
        <f t="shared" si="47"/>
        <v>2.0922325907352533</v>
      </c>
      <c r="E171" s="111">
        <f t="shared" si="47"/>
        <v>2.185917052550618</v>
      </c>
      <c r="F171" s="111">
        <f t="shared" si="47"/>
        <v>2.3302350052555134</v>
      </c>
      <c r="G171" s="111">
        <f t="shared" si="47"/>
        <v>2.5447201021252259</v>
      </c>
      <c r="H171" s="111">
        <f t="shared" si="47"/>
        <v>2.805746337017593</v>
      </c>
      <c r="I171" s="111">
        <f t="shared" si="47"/>
        <v>2.9576941773683876</v>
      </c>
      <c r="J171" s="111">
        <f t="shared" si="47"/>
        <v>3.03304148885461</v>
      </c>
      <c r="K171" s="111">
        <f t="shared" si="47"/>
        <v>3.1680548768937373</v>
      </c>
      <c r="L171" s="111">
        <f t="shared" si="47"/>
        <v>3.3264554892162606</v>
      </c>
      <c r="M171" s="111">
        <f t="shared" si="47"/>
        <v>3.4758266113836105</v>
      </c>
      <c r="N171" s="111">
        <f t="shared" si="47"/>
        <v>3.6574209540724101</v>
      </c>
      <c r="O171" s="111">
        <f t="shared" si="47"/>
        <v>3.7952557069868207</v>
      </c>
      <c r="P171" s="111">
        <f t="shared" si="47"/>
        <v>3.8712143334355784</v>
      </c>
      <c r="Q171" s="111">
        <f t="shared" si="47"/>
        <v>3.9185678939939383</v>
      </c>
      <c r="R171" s="111">
        <f t="shared" ref="R171:V171" si="48">IF(R147=0,"",R147/R123)</f>
        <v>3.9560481914280174</v>
      </c>
      <c r="S171" s="111">
        <f t="shared" si="48"/>
        <v>4.0161711658248143</v>
      </c>
      <c r="T171" s="111">
        <f t="shared" si="48"/>
        <v>4.0992196712627447</v>
      </c>
      <c r="U171" s="111">
        <f t="shared" si="48"/>
        <v>4.2259839281115745</v>
      </c>
      <c r="V171" s="111">
        <f t="shared" si="48"/>
        <v>4.4145337785853309</v>
      </c>
      <c r="W171" s="111">
        <f t="shared" ref="W171:Y171" si="49">IF(W147=0,"",W147/W123)</f>
        <v>4.5113760165211172</v>
      </c>
      <c r="X171" s="111">
        <f t="shared" si="49"/>
        <v>4.5502896707681266</v>
      </c>
      <c r="Y171" s="111">
        <f t="shared" si="49"/>
        <v>4.5715314488234764</v>
      </c>
      <c r="DA171" s="63" t="s">
        <v>1987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0.45173208280580396</v>
      </c>
      <c r="C172" s="124">
        <f t="shared" si="50"/>
        <v>0.45490408554313694</v>
      </c>
      <c r="D172" s="124">
        <f t="shared" si="50"/>
        <v>0.4635800633134099</v>
      </c>
      <c r="E172" s="124">
        <f t="shared" si="50"/>
        <v>0.47380369140895673</v>
      </c>
      <c r="F172" s="124">
        <f t="shared" si="50"/>
        <v>0.48649870348173146</v>
      </c>
      <c r="G172" s="124">
        <f t="shared" si="50"/>
        <v>0.50045577802118513</v>
      </c>
      <c r="H172" s="124">
        <f t="shared" si="50"/>
        <v>0.51636059539471546</v>
      </c>
      <c r="I172" s="124">
        <f t="shared" si="50"/>
        <v>0.53540260031436948</v>
      </c>
      <c r="J172" s="124">
        <f t="shared" si="50"/>
        <v>0.55416079989274114</v>
      </c>
      <c r="K172" s="124">
        <f t="shared" si="50"/>
        <v>0.58000159679573615</v>
      </c>
      <c r="L172" s="124">
        <f t="shared" si="50"/>
        <v>0.60933628727447764</v>
      </c>
      <c r="M172" s="124">
        <f t="shared" si="50"/>
        <v>0.64199748860991102</v>
      </c>
      <c r="N172" s="124">
        <f t="shared" si="50"/>
        <v>0.66291238429351673</v>
      </c>
      <c r="O172" s="124">
        <f t="shared" si="50"/>
        <v>0.67589848831323507</v>
      </c>
      <c r="P172" s="124">
        <f t="shared" si="50"/>
        <v>0.6779298691363147</v>
      </c>
      <c r="Q172" s="124">
        <f t="shared" si="50"/>
        <v>0.6804384634299907</v>
      </c>
      <c r="R172" s="124">
        <f t="shared" ref="R172:V172" si="51">IF(R148=0,"",R148/R124)</f>
        <v>0.68433633273387695</v>
      </c>
      <c r="S172" s="124">
        <f t="shared" si="51"/>
        <v>0.69043559774857655</v>
      </c>
      <c r="T172" s="124">
        <f t="shared" si="51"/>
        <v>0.69848768291676844</v>
      </c>
      <c r="U172" s="124">
        <f t="shared" si="51"/>
        <v>0.71119635018484406</v>
      </c>
      <c r="V172" s="124">
        <f t="shared" si="51"/>
        <v>0.72710453556573995</v>
      </c>
      <c r="W172" s="124">
        <f t="shared" ref="W172:Y172" si="52">IF(W148=0,"",W148/W124)</f>
        <v>0.74115605312616262</v>
      </c>
      <c r="X172" s="124">
        <f t="shared" si="52"/>
        <v>0.75552293572862306</v>
      </c>
      <c r="Y172" s="124">
        <f t="shared" si="52"/>
        <v>0.76910860183082819</v>
      </c>
      <c r="DA172" s="130" t="s">
        <v>1988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0.44694340577689617</v>
      </c>
      <c r="C173" s="111">
        <f t="shared" si="53"/>
        <v>0.45013020216877636</v>
      </c>
      <c r="D173" s="111">
        <f t="shared" si="53"/>
        <v>0.45927159774304532</v>
      </c>
      <c r="E173" s="111">
        <f t="shared" si="53"/>
        <v>0.46967966272003131</v>
      </c>
      <c r="F173" s="111">
        <f t="shared" si="53"/>
        <v>0.4824564666117393</v>
      </c>
      <c r="G173" s="111">
        <f t="shared" si="53"/>
        <v>0.49634347474582186</v>
      </c>
      <c r="H173" s="111">
        <f t="shared" si="53"/>
        <v>0.51190716037623862</v>
      </c>
      <c r="I173" s="111">
        <f t="shared" si="53"/>
        <v>0.53081574735023651</v>
      </c>
      <c r="J173" s="111">
        <f t="shared" si="53"/>
        <v>0.54988573455538592</v>
      </c>
      <c r="K173" s="111">
        <f t="shared" si="53"/>
        <v>0.5759193110056825</v>
      </c>
      <c r="L173" s="111">
        <f t="shared" si="53"/>
        <v>0.60512650194771711</v>
      </c>
      <c r="M173" s="111">
        <f t="shared" si="53"/>
        <v>0.64052197038289238</v>
      </c>
      <c r="N173" s="111">
        <f t="shared" si="53"/>
        <v>0.66222249202033434</v>
      </c>
      <c r="O173" s="111">
        <f t="shared" si="53"/>
        <v>0.67576659556479446</v>
      </c>
      <c r="P173" s="111">
        <f t="shared" si="53"/>
        <v>0.67762376633908994</v>
      </c>
      <c r="Q173" s="111">
        <f t="shared" si="53"/>
        <v>0.67990872439041405</v>
      </c>
      <c r="R173" s="111">
        <f t="shared" ref="R173:V173" si="54">IF(R149=0,"",R149/R125)</f>
        <v>0.68347197403374715</v>
      </c>
      <c r="S173" s="111">
        <f t="shared" si="54"/>
        <v>0.68905244648951425</v>
      </c>
      <c r="T173" s="111">
        <f t="shared" si="54"/>
        <v>0.69646969683710469</v>
      </c>
      <c r="U173" s="111">
        <f t="shared" si="54"/>
        <v>0.70882457989764491</v>
      </c>
      <c r="V173" s="111">
        <f t="shared" si="54"/>
        <v>0.72538363467657219</v>
      </c>
      <c r="W173" s="111">
        <f t="shared" ref="W173:Y173" si="55">IF(W149=0,"",W149/W125)</f>
        <v>0.73986203020079044</v>
      </c>
      <c r="X173" s="111">
        <f t="shared" si="55"/>
        <v>0.75476952501111394</v>
      </c>
      <c r="Y173" s="111">
        <f t="shared" si="55"/>
        <v>0.76852662568408159</v>
      </c>
      <c r="DA173" s="63" t="s">
        <v>1989</v>
      </c>
    </row>
    <row r="174" spans="1:105" ht="12" customHeight="1" x14ac:dyDescent="0.25">
      <c r="A174" s="97" t="s">
        <v>131</v>
      </c>
      <c r="B174" s="111">
        <f t="shared" ref="B174:Q174" si="56">IF(B150=0,"",B150/B126)</f>
        <v>0.57363396708823988</v>
      </c>
      <c r="C174" s="111">
        <f t="shared" si="56"/>
        <v>0.53636938039205517</v>
      </c>
      <c r="D174" s="111">
        <f t="shared" si="56"/>
        <v>0.55418413596643223</v>
      </c>
      <c r="E174" s="111">
        <f t="shared" si="56"/>
        <v>0.57349287515929548</v>
      </c>
      <c r="F174" s="111">
        <f t="shared" si="56"/>
        <v>0.58324570089949646</v>
      </c>
      <c r="G174" s="111">
        <f t="shared" si="56"/>
        <v>0.62138654707562324</v>
      </c>
      <c r="H174" s="111">
        <f t="shared" si="56"/>
        <v>0.62371991377803071</v>
      </c>
      <c r="I174" s="111">
        <f t="shared" si="56"/>
        <v>0.67839038105594307</v>
      </c>
      <c r="J174" s="111">
        <f t="shared" si="56"/>
        <v>0.7031918167849599</v>
      </c>
      <c r="K174" s="111">
        <f t="shared" si="56"/>
        <v>0.70931182308315888</v>
      </c>
      <c r="L174" s="111">
        <f t="shared" si="56"/>
        <v>0.72271478632972386</v>
      </c>
      <c r="M174" s="111">
        <f t="shared" si="56"/>
        <v>0.76768849609071821</v>
      </c>
      <c r="N174" s="111">
        <f t="shared" si="56"/>
        <v>0.77676497194061533</v>
      </c>
      <c r="O174" s="111">
        <f t="shared" si="56"/>
        <v>0.77273474592899793</v>
      </c>
      <c r="P174" s="111">
        <f t="shared" si="56"/>
        <v>0.77286298297285394</v>
      </c>
      <c r="Q174" s="111">
        <f t="shared" si="56"/>
        <v>0.76619581382802759</v>
      </c>
      <c r="R174" s="111">
        <f t="shared" ref="R174:V174" si="57">IF(R150=0,"",R150/R126)</f>
        <v>0.75897380072962395</v>
      </c>
      <c r="S174" s="111">
        <f t="shared" si="57"/>
        <v>0.7653857541745499</v>
      </c>
      <c r="T174" s="111">
        <f t="shared" si="57"/>
        <v>0.7604529325380317</v>
      </c>
      <c r="U174" s="111">
        <f t="shared" si="57"/>
        <v>0.76109076425904543</v>
      </c>
      <c r="V174" s="111">
        <f t="shared" si="57"/>
        <v>0.77619980235531616</v>
      </c>
      <c r="W174" s="111">
        <f t="shared" ref="W174:Y174" si="58">IF(W150=0,"",W150/W126)</f>
        <v>0.77888610465176489</v>
      </c>
      <c r="X174" s="111">
        <f t="shared" si="58"/>
        <v>0.79918021740215961</v>
      </c>
      <c r="Y174" s="111">
        <f t="shared" si="58"/>
        <v>0.81191720470706286</v>
      </c>
      <c r="DA174" s="63" t="s">
        <v>1990</v>
      </c>
    </row>
    <row r="175" spans="1:105" ht="12" customHeight="1" x14ac:dyDescent="0.25">
      <c r="A175" s="100" t="s">
        <v>199</v>
      </c>
      <c r="B175" s="112">
        <f t="shared" ref="B175:Q175" si="59">IF(B151=0,"",B151/B127)</f>
        <v>0.44694340577689617</v>
      </c>
      <c r="C175" s="112">
        <f t="shared" si="59"/>
        <v>0.44694340577689617</v>
      </c>
      <c r="D175" s="112">
        <f t="shared" si="59"/>
        <v>0.45960542379779645</v>
      </c>
      <c r="E175" s="112">
        <f t="shared" si="59"/>
        <v>0.46845518802212011</v>
      </c>
      <c r="F175" s="112">
        <f t="shared" si="59"/>
        <v>0.47990733161574289</v>
      </c>
      <c r="G175" s="112">
        <f t="shared" si="59"/>
        <v>0.49670613278136694</v>
      </c>
      <c r="H175" s="112">
        <f t="shared" si="59"/>
        <v>0.50813403588688522</v>
      </c>
      <c r="I175" s="112">
        <f t="shared" si="59"/>
        <v>0.56485072608041653</v>
      </c>
      <c r="J175" s="112">
        <f t="shared" si="59"/>
        <v>0.59114251020742103</v>
      </c>
      <c r="K175" s="112">
        <f t="shared" si="59"/>
        <v>0.60012427007123237</v>
      </c>
      <c r="L175" s="112">
        <f t="shared" si="59"/>
        <v>0.60964960791534917</v>
      </c>
      <c r="M175" s="112">
        <f t="shared" si="59"/>
        <v>0.6609538772415573</v>
      </c>
      <c r="N175" s="112">
        <f t="shared" si="59"/>
        <v>0.67083345738335631</v>
      </c>
      <c r="O175" s="112">
        <f t="shared" si="59"/>
        <v>0.67711096258484915</v>
      </c>
      <c r="P175" s="112">
        <f t="shared" si="59"/>
        <v>0.67805570947464477</v>
      </c>
      <c r="Q175" s="112">
        <f t="shared" si="59"/>
        <v>0.6792246087949424</v>
      </c>
      <c r="R175" s="112">
        <f t="shared" ref="R175:V175" si="60">IF(R151=0,"",R151/R127)</f>
        <v>0.6808770610740742</v>
      </c>
      <c r="S175" s="112">
        <f t="shared" si="60"/>
        <v>0.68274020245588596</v>
      </c>
      <c r="T175" s="112">
        <f t="shared" si="60"/>
        <v>0.68552413336984397</v>
      </c>
      <c r="U175" s="112">
        <f t="shared" si="60"/>
        <v>0.68771155860022404</v>
      </c>
      <c r="V175" s="112">
        <f t="shared" si="60"/>
        <v>0.70463351828471443</v>
      </c>
      <c r="W175" s="112">
        <f t="shared" ref="W175:Y175" si="61">IF(W151=0,"",W151/W127)</f>
        <v>0.717607270709684</v>
      </c>
      <c r="X175" s="112">
        <f t="shared" si="61"/>
        <v>0.74269873837359479</v>
      </c>
      <c r="Y175" s="112">
        <f t="shared" si="61"/>
        <v>0.75937539454457137</v>
      </c>
      <c r="DA175" s="131" t="s">
        <v>1991</v>
      </c>
    </row>
    <row r="176" spans="1:105" ht="12" customHeight="1" x14ac:dyDescent="0.25">
      <c r="A176" s="103" t="s">
        <v>52</v>
      </c>
      <c r="B176" s="113">
        <f t="shared" ref="B176:Q176" si="62">IF(B152=0,"",B152/B128)</f>
        <v>1</v>
      </c>
      <c r="C176" s="113">
        <f t="shared" si="62"/>
        <v>1</v>
      </c>
      <c r="D176" s="113">
        <f t="shared" si="62"/>
        <v>1</v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:Y176" si="64">IF(W152=0,"",W152/W128)</f>
        <v>1</v>
      </c>
      <c r="X176" s="113">
        <f t="shared" si="64"/>
        <v>1</v>
      </c>
      <c r="Y176" s="113">
        <f t="shared" si="64"/>
        <v>1</v>
      </c>
      <c r="DA176" s="132" t="s">
        <v>1992</v>
      </c>
    </row>
    <row r="177" spans="1:105" ht="12" customHeight="1" x14ac:dyDescent="0.25">
      <c r="A177" s="106" t="s">
        <v>124</v>
      </c>
      <c r="B177" s="112" t="str">
        <f t="shared" ref="B177:Q177" si="65">IF(B153=0,"",B153/B129)</f>
        <v/>
      </c>
      <c r="C177" s="112" t="str">
        <f t="shared" si="65"/>
        <v/>
      </c>
      <c r="D177" s="112">
        <f t="shared" si="65"/>
        <v>0.71483403588529881</v>
      </c>
      <c r="E177" s="112">
        <f t="shared" si="65"/>
        <v>0.71579091822187035</v>
      </c>
      <c r="F177" s="112">
        <f t="shared" si="65"/>
        <v>0.71691840647561555</v>
      </c>
      <c r="G177" s="112">
        <f t="shared" si="65"/>
        <v>0.71839437436949427</v>
      </c>
      <c r="H177" s="112">
        <f t="shared" si="65"/>
        <v>0.71989460764406399</v>
      </c>
      <c r="I177" s="112">
        <f t="shared" si="65"/>
        <v>0.72168664987990627</v>
      </c>
      <c r="J177" s="112">
        <f t="shared" si="65"/>
        <v>0.72343962690006558</v>
      </c>
      <c r="K177" s="112">
        <f t="shared" si="65"/>
        <v>0.72588118859371986</v>
      </c>
      <c r="L177" s="112">
        <f t="shared" si="65"/>
        <v>0.72999275430939148</v>
      </c>
      <c r="M177" s="112">
        <f t="shared" si="65"/>
        <v>0.73606660419321246</v>
      </c>
      <c r="N177" s="112">
        <f t="shared" si="65"/>
        <v>0.74213205750666522</v>
      </c>
      <c r="O177" s="112">
        <f t="shared" si="65"/>
        <v>0.74845870456629671</v>
      </c>
      <c r="P177" s="112">
        <f t="shared" si="65"/>
        <v>0.75778751126524668</v>
      </c>
      <c r="Q177" s="112">
        <f t="shared" si="65"/>
        <v>0.76143006130783486</v>
      </c>
      <c r="R177" s="112">
        <f t="shared" ref="R177:V177" si="66">IF(R153=0,"",R153/R129)</f>
        <v>0.76938091853068069</v>
      </c>
      <c r="S177" s="112">
        <f t="shared" si="66"/>
        <v>0.78667653759531486</v>
      </c>
      <c r="T177" s="112">
        <f t="shared" si="66"/>
        <v>0.81398903291067304</v>
      </c>
      <c r="U177" s="112">
        <f t="shared" si="66"/>
        <v>0.84845105861079106</v>
      </c>
      <c r="V177" s="112">
        <f t="shared" si="66"/>
        <v>0.86672797097098941</v>
      </c>
      <c r="W177" s="112">
        <f t="shared" ref="W177:Y177" si="67">IF(W153=0,"",W153/W129)</f>
        <v>0.88428202334206973</v>
      </c>
      <c r="X177" s="112">
        <f t="shared" si="67"/>
        <v>0.88963833267557402</v>
      </c>
      <c r="Y177" s="112">
        <f t="shared" si="67"/>
        <v>0.8927952947726332</v>
      </c>
      <c r="DA177" s="131" t="s">
        <v>1993</v>
      </c>
    </row>
    <row r="178" spans="1:105" ht="12" customHeight="1" x14ac:dyDescent="0.25">
      <c r="A178" s="107" t="s">
        <v>123</v>
      </c>
      <c r="B178" s="113" t="str">
        <f t="shared" ref="B178:Q178" si="68">IF(B154=0,"",B154/B130)</f>
        <v/>
      </c>
      <c r="C178" s="113" t="str">
        <f t="shared" si="68"/>
        <v/>
      </c>
      <c r="D178" s="113" t="str">
        <f t="shared" si="68"/>
        <v/>
      </c>
      <c r="E178" s="113" t="str">
        <f t="shared" si="68"/>
        <v/>
      </c>
      <c r="F178" s="113" t="str">
        <f t="shared" si="68"/>
        <v/>
      </c>
      <c r="G178" s="113" t="str">
        <f t="shared" si="68"/>
        <v/>
      </c>
      <c r="H178" s="113" t="str">
        <f t="shared" si="68"/>
        <v/>
      </c>
      <c r="I178" s="113" t="str">
        <f t="shared" si="68"/>
        <v/>
      </c>
      <c r="J178" s="113" t="str">
        <f t="shared" si="68"/>
        <v/>
      </c>
      <c r="K178" s="113" t="str">
        <f t="shared" si="68"/>
        <v/>
      </c>
      <c r="L178" s="113" t="str">
        <f t="shared" si="68"/>
        <v/>
      </c>
      <c r="M178" s="113" t="str">
        <f t="shared" si="68"/>
        <v/>
      </c>
      <c r="N178" s="113" t="str">
        <f t="shared" si="68"/>
        <v/>
      </c>
      <c r="O178" s="113" t="str">
        <f t="shared" si="68"/>
        <v/>
      </c>
      <c r="P178" s="113" t="str">
        <f t="shared" si="68"/>
        <v/>
      </c>
      <c r="Q178" s="113" t="str">
        <f t="shared" si="68"/>
        <v/>
      </c>
      <c r="R178" s="113" t="str">
        <f t="shared" ref="R178:V178" si="69">IF(R154=0,"",R154/R130)</f>
        <v/>
      </c>
      <c r="S178" s="113" t="str">
        <f t="shared" si="69"/>
        <v/>
      </c>
      <c r="T178" s="113" t="str">
        <f t="shared" si="69"/>
        <v/>
      </c>
      <c r="U178" s="113" t="str">
        <f t="shared" si="69"/>
        <v/>
      </c>
      <c r="V178" s="113" t="str">
        <f t="shared" si="69"/>
        <v/>
      </c>
      <c r="W178" s="113" t="str">
        <f t="shared" ref="W178:Y178" si="70">IF(W154=0,"",W154/W130)</f>
        <v/>
      </c>
      <c r="X178" s="113" t="str">
        <f t="shared" si="70"/>
        <v/>
      </c>
      <c r="Y178" s="113" t="str">
        <f t="shared" si="70"/>
        <v/>
      </c>
      <c r="DA178" s="132" t="s">
        <v>1994</v>
      </c>
    </row>
    <row r="179" spans="1:105" ht="12" customHeight="1" x14ac:dyDescent="0.25">
      <c r="A179" s="108" t="s">
        <v>50</v>
      </c>
      <c r="B179" s="111" t="str">
        <f t="shared" ref="B179:Q179" si="71">IF(B155=0,"",B155/B131)</f>
        <v/>
      </c>
      <c r="C179" s="111" t="str">
        <f t="shared" si="71"/>
        <v/>
      </c>
      <c r="D179" s="111" t="str">
        <f t="shared" si="71"/>
        <v/>
      </c>
      <c r="E179" s="111" t="str">
        <f t="shared" si="71"/>
        <v/>
      </c>
      <c r="F179" s="111" t="str">
        <f t="shared" si="71"/>
        <v/>
      </c>
      <c r="G179" s="111" t="str">
        <f t="shared" si="71"/>
        <v/>
      </c>
      <c r="H179" s="111" t="str">
        <f t="shared" si="71"/>
        <v/>
      </c>
      <c r="I179" s="111" t="str">
        <f t="shared" si="71"/>
        <v/>
      </c>
      <c r="J179" s="111" t="str">
        <f t="shared" si="71"/>
        <v/>
      </c>
      <c r="K179" s="111" t="str">
        <f t="shared" si="71"/>
        <v/>
      </c>
      <c r="L179" s="111" t="str">
        <f t="shared" si="71"/>
        <v/>
      </c>
      <c r="M179" s="111" t="str">
        <f t="shared" si="71"/>
        <v/>
      </c>
      <c r="N179" s="111" t="str">
        <f t="shared" si="71"/>
        <v/>
      </c>
      <c r="O179" s="111" t="str">
        <f t="shared" si="71"/>
        <v/>
      </c>
      <c r="P179" s="111" t="str">
        <f t="shared" si="71"/>
        <v/>
      </c>
      <c r="Q179" s="111" t="str">
        <f t="shared" si="71"/>
        <v/>
      </c>
      <c r="R179" s="111" t="str">
        <f t="shared" ref="R179:V179" si="72">IF(R155=0,"",R155/R131)</f>
        <v/>
      </c>
      <c r="S179" s="111" t="str">
        <f t="shared" si="72"/>
        <v/>
      </c>
      <c r="T179" s="111" t="str">
        <f t="shared" si="72"/>
        <v/>
      </c>
      <c r="U179" s="111" t="str">
        <f t="shared" si="72"/>
        <v/>
      </c>
      <c r="V179" s="111" t="str">
        <f t="shared" si="72"/>
        <v/>
      </c>
      <c r="W179" s="111" t="str">
        <f t="shared" ref="W179:Y179" si="73">IF(W155=0,"",W155/W131)</f>
        <v/>
      </c>
      <c r="X179" s="111" t="str">
        <f t="shared" si="73"/>
        <v/>
      </c>
      <c r="Y179" s="111" t="str">
        <f t="shared" si="73"/>
        <v/>
      </c>
      <c r="DA179" s="63" t="s">
        <v>1995</v>
      </c>
    </row>
    <row r="180" spans="1:105" ht="12" customHeight="1" x14ac:dyDescent="0.25">
      <c r="A180" s="108" t="s">
        <v>52</v>
      </c>
      <c r="B180" s="111" t="str">
        <f t="shared" ref="B180:Q180" si="74">IF(B156=0,"",B156/B132)</f>
        <v/>
      </c>
      <c r="C180" s="111" t="str">
        <f t="shared" si="74"/>
        <v/>
      </c>
      <c r="D180" s="111" t="str">
        <f t="shared" si="74"/>
        <v/>
      </c>
      <c r="E180" s="111" t="str">
        <f t="shared" si="74"/>
        <v/>
      </c>
      <c r="F180" s="111" t="str">
        <f t="shared" si="74"/>
        <v/>
      </c>
      <c r="G180" s="111" t="str">
        <f t="shared" si="74"/>
        <v/>
      </c>
      <c r="H180" s="111" t="str">
        <f t="shared" si="74"/>
        <v/>
      </c>
      <c r="I180" s="111" t="str">
        <f t="shared" si="74"/>
        <v/>
      </c>
      <c r="J180" s="111" t="str">
        <f t="shared" si="74"/>
        <v/>
      </c>
      <c r="K180" s="111" t="str">
        <f t="shared" si="74"/>
        <v/>
      </c>
      <c r="L180" s="111" t="str">
        <f t="shared" si="74"/>
        <v/>
      </c>
      <c r="M180" s="111" t="str">
        <f t="shared" si="74"/>
        <v/>
      </c>
      <c r="N180" s="111" t="str">
        <f t="shared" si="74"/>
        <v/>
      </c>
      <c r="O180" s="111" t="str">
        <f t="shared" si="74"/>
        <v/>
      </c>
      <c r="P180" s="111" t="str">
        <f t="shared" si="74"/>
        <v/>
      </c>
      <c r="Q180" s="111" t="str">
        <f t="shared" si="74"/>
        <v/>
      </c>
      <c r="R180" s="111" t="str">
        <f t="shared" ref="R180:V180" si="75">IF(R156=0,"",R156/R132)</f>
        <v/>
      </c>
      <c r="S180" s="111" t="str">
        <f t="shared" si="75"/>
        <v/>
      </c>
      <c r="T180" s="111" t="str">
        <f t="shared" si="75"/>
        <v/>
      </c>
      <c r="U180" s="111" t="str">
        <f t="shared" si="75"/>
        <v/>
      </c>
      <c r="V180" s="111" t="str">
        <f t="shared" si="75"/>
        <v/>
      </c>
      <c r="W180" s="111" t="str">
        <f t="shared" ref="W180:Y180" si="76">IF(W156=0,"",W156/W132)</f>
        <v/>
      </c>
      <c r="X180" s="111" t="str">
        <f t="shared" si="76"/>
        <v/>
      </c>
      <c r="Y180" s="111" t="str">
        <f t="shared" si="76"/>
        <v/>
      </c>
      <c r="DA180" s="63" t="s">
        <v>1996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0.61827213820827298</v>
      </c>
      <c r="C181" s="112">
        <f t="shared" si="77"/>
        <v>0.6194875342169418</v>
      </c>
      <c r="D181" s="112">
        <f t="shared" si="77"/>
        <v>0.62217587038526345</v>
      </c>
      <c r="E181" s="112">
        <f t="shared" si="77"/>
        <v>0.62597850796313859</v>
      </c>
      <c r="F181" s="112">
        <f t="shared" si="77"/>
        <v>0.63099220474690532</v>
      </c>
      <c r="G181" s="112">
        <f t="shared" si="77"/>
        <v>0.63631394041091527</v>
      </c>
      <c r="H181" s="112">
        <f t="shared" si="77"/>
        <v>0.64185031521431801</v>
      </c>
      <c r="I181" s="112">
        <f t="shared" si="77"/>
        <v>0.64435021728595188</v>
      </c>
      <c r="J181" s="112">
        <f t="shared" si="77"/>
        <v>0.64569892676250296</v>
      </c>
      <c r="K181" s="112">
        <f t="shared" si="77"/>
        <v>0.648227975457775</v>
      </c>
      <c r="L181" s="112">
        <f t="shared" si="77"/>
        <v>0.65102772124814001</v>
      </c>
      <c r="M181" s="112">
        <f t="shared" si="77"/>
        <v>0.65553552448500652</v>
      </c>
      <c r="N181" s="112">
        <f t="shared" si="77"/>
        <v>0.65924470981783023</v>
      </c>
      <c r="O181" s="112">
        <f t="shared" si="77"/>
        <v>0.66334233092577322</v>
      </c>
      <c r="P181" s="112">
        <f t="shared" si="77"/>
        <v>0.66838171954929648</v>
      </c>
      <c r="Q181" s="112">
        <f t="shared" si="77"/>
        <v>0.67608426928903487</v>
      </c>
      <c r="R181" s="112">
        <f t="shared" ref="R181:V181" si="78">IF(R157=0,"",R157/R133)</f>
        <v>0.68687860224895814</v>
      </c>
      <c r="S181" s="112">
        <f t="shared" si="78"/>
        <v>0.70254911068529036</v>
      </c>
      <c r="T181" s="112">
        <f t="shared" si="78"/>
        <v>0.72062773416343606</v>
      </c>
      <c r="U181" s="112">
        <f t="shared" si="78"/>
        <v>0.74180149443663279</v>
      </c>
      <c r="V181" s="112">
        <f t="shared" si="78"/>
        <v>0.75348270719404054</v>
      </c>
      <c r="W181" s="112">
        <f t="shared" ref="W181:Y181" si="79">IF(W157=0,"",W157/W133)</f>
        <v>0.76121966321959844</v>
      </c>
      <c r="X181" s="112">
        <f t="shared" si="79"/>
        <v>0.77182895521392725</v>
      </c>
      <c r="Y181" s="112">
        <f t="shared" si="79"/>
        <v>0.77945736752493333</v>
      </c>
      <c r="DA181" s="131" t="s">
        <v>1997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0.72947678065317068</v>
      </c>
      <c r="C182" s="113">
        <f t="shared" si="80"/>
        <v>0.69975702893556002</v>
      </c>
      <c r="D182" s="113">
        <f t="shared" si="80"/>
        <v>0.70705865281049074</v>
      </c>
      <c r="E182" s="113">
        <f t="shared" si="80"/>
        <v>0.71885566602831386</v>
      </c>
      <c r="F182" s="113">
        <f t="shared" si="80"/>
        <v>0.72154768810228531</v>
      </c>
      <c r="G182" s="113">
        <f t="shared" si="80"/>
        <v>0.74432182914305489</v>
      </c>
      <c r="H182" s="113">
        <f t="shared" si="80"/>
        <v>0.74207936385360806</v>
      </c>
      <c r="I182" s="113">
        <f t="shared" si="80"/>
        <v>0.74814580326429403</v>
      </c>
      <c r="J182" s="113">
        <f t="shared" si="80"/>
        <v>0.75063436014584028</v>
      </c>
      <c r="K182" s="113">
        <f t="shared" si="80"/>
        <v>0.74998923526817918</v>
      </c>
      <c r="L182" s="113">
        <f t="shared" si="80"/>
        <v>0.75658158293220235</v>
      </c>
      <c r="M182" s="113">
        <f t="shared" si="80"/>
        <v>0.76233775138591164</v>
      </c>
      <c r="N182" s="113">
        <f t="shared" si="80"/>
        <v>0.76623760995534107</v>
      </c>
      <c r="O182" s="113">
        <f t="shared" si="80"/>
        <v>0.76021410815811219</v>
      </c>
      <c r="P182" s="113">
        <f t="shared" si="80"/>
        <v>0.76502760190620911</v>
      </c>
      <c r="Q182" s="113">
        <f t="shared" si="80"/>
        <v>0.76703535211188845</v>
      </c>
      <c r="R182" s="113">
        <f t="shared" ref="R182:V182" si="81">IF(R158=0,"",R158/R134)</f>
        <v>0.76683645296785408</v>
      </c>
      <c r="S182" s="113">
        <f t="shared" si="81"/>
        <v>0.78190845960963251</v>
      </c>
      <c r="T182" s="113">
        <f t="shared" si="81"/>
        <v>0.78831186316895352</v>
      </c>
      <c r="U182" s="113">
        <f t="shared" si="81"/>
        <v>0.80283513761385217</v>
      </c>
      <c r="V182" s="113">
        <f t="shared" si="81"/>
        <v>0.81332277554367072</v>
      </c>
      <c r="W182" s="113">
        <f t="shared" ref="W182:Y182" si="82">IF(W158=0,"",W158/W134)</f>
        <v>0.81365661343750351</v>
      </c>
      <c r="X182" s="113">
        <f t="shared" si="82"/>
        <v>0.82434408044540963</v>
      </c>
      <c r="Y182" s="113">
        <f t="shared" si="82"/>
        <v>0.8286092832845634</v>
      </c>
      <c r="DA182" s="132" t="s">
        <v>1998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0.61827213820827298</v>
      </c>
      <c r="C183" s="111">
        <f t="shared" si="83"/>
        <v>0.61948224241455618</v>
      </c>
      <c r="D183" s="111">
        <f t="shared" si="83"/>
        <v>0.62283756152690795</v>
      </c>
      <c r="E183" s="111">
        <f t="shared" si="83"/>
        <v>0.62628942205806504</v>
      </c>
      <c r="F183" s="111">
        <f t="shared" si="83"/>
        <v>0.63078956615020709</v>
      </c>
      <c r="G183" s="111">
        <f t="shared" si="83"/>
        <v>0.63643604572099866</v>
      </c>
      <c r="H183" s="111">
        <f t="shared" si="83"/>
        <v>0.64199761423694357</v>
      </c>
      <c r="I183" s="111">
        <f t="shared" si="83"/>
        <v>0.64641549003462373</v>
      </c>
      <c r="J183" s="111">
        <f t="shared" si="83"/>
        <v>0.64746277269526764</v>
      </c>
      <c r="K183" s="111">
        <f t="shared" si="83"/>
        <v>0.64852082502534381</v>
      </c>
      <c r="L183" s="111">
        <f t="shared" si="83"/>
        <v>0.65074603416699561</v>
      </c>
      <c r="M183" s="111">
        <f t="shared" si="83"/>
        <v>0.65409292294072618</v>
      </c>
      <c r="N183" s="111">
        <f t="shared" si="83"/>
        <v>0.65744530148015889</v>
      </c>
      <c r="O183" s="111">
        <f t="shared" si="83"/>
        <v>0.66158743403962317</v>
      </c>
      <c r="P183" s="111">
        <f t="shared" si="83"/>
        <v>0.66830944170024631</v>
      </c>
      <c r="Q183" s="111">
        <f t="shared" si="83"/>
        <v>0.68020771228201282</v>
      </c>
      <c r="R183" s="111">
        <f t="shared" ref="R183:V183" si="84">IF(R159=0,"",R159/R135)</f>
        <v>0.69022452182104266</v>
      </c>
      <c r="S183" s="111">
        <f t="shared" si="84"/>
        <v>0.70281453143993655</v>
      </c>
      <c r="T183" s="111">
        <f t="shared" si="84"/>
        <v>0.71889250829904117</v>
      </c>
      <c r="U183" s="111">
        <f t="shared" si="84"/>
        <v>0.73788917412700217</v>
      </c>
      <c r="V183" s="111">
        <f t="shared" si="84"/>
        <v>0.74982508022847194</v>
      </c>
      <c r="W183" s="111">
        <f t="shared" ref="W183:Y183" si="85">IF(W159=0,"",W159/W135)</f>
        <v>0.75902448632198771</v>
      </c>
      <c r="X183" s="111">
        <f t="shared" si="85"/>
        <v>0.77293022639875086</v>
      </c>
      <c r="Y183" s="111">
        <f t="shared" si="85"/>
        <v>0.7794624072955233</v>
      </c>
      <c r="DA183" s="63" t="s">
        <v>1999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:Y184" si="88">IF(W160=0,"",W160/W136)</f>
        <v>1</v>
      </c>
      <c r="X184" s="111">
        <f t="shared" si="88"/>
        <v>1</v>
      </c>
      <c r="Y184" s="111">
        <f t="shared" si="88"/>
        <v>1</v>
      </c>
      <c r="DA184" s="63" t="s">
        <v>2000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0.76770167268012424</v>
      </c>
      <c r="C185" s="124">
        <f t="shared" si="89"/>
        <v>0.76916120991219961</v>
      </c>
      <c r="D185" s="124">
        <f t="shared" si="89"/>
        <v>0.77150284750904197</v>
      </c>
      <c r="E185" s="124">
        <f t="shared" si="89"/>
        <v>0.77408701533829694</v>
      </c>
      <c r="F185" s="124">
        <f t="shared" si="89"/>
        <v>0.77699306739761842</v>
      </c>
      <c r="G185" s="124">
        <f t="shared" si="89"/>
        <v>0.78009395521930391</v>
      </c>
      <c r="H185" s="124">
        <f t="shared" si="89"/>
        <v>0.78345744469741141</v>
      </c>
      <c r="I185" s="124">
        <f t="shared" si="89"/>
        <v>0.78528715502876945</v>
      </c>
      <c r="J185" s="124">
        <f t="shared" si="89"/>
        <v>0.78622421487283201</v>
      </c>
      <c r="K185" s="124">
        <f t="shared" si="89"/>
        <v>0.7877927049897453</v>
      </c>
      <c r="L185" s="124">
        <f t="shared" si="89"/>
        <v>0.7896973520233953</v>
      </c>
      <c r="M185" s="124">
        <f t="shared" si="89"/>
        <v>0.79228103994849131</v>
      </c>
      <c r="N185" s="124">
        <f t="shared" si="89"/>
        <v>0.79424107630829022</v>
      </c>
      <c r="O185" s="124">
        <f t="shared" si="89"/>
        <v>0.79605334766322167</v>
      </c>
      <c r="P185" s="124">
        <f t="shared" si="89"/>
        <v>0.79760574123723538</v>
      </c>
      <c r="Q185" s="124">
        <f t="shared" si="89"/>
        <v>0.800530044874182</v>
      </c>
      <c r="R185" s="124">
        <f t="shared" ref="R185:V185" si="90">IF(R161=0,"",R161/R137)</f>
        <v>0.80535216915142449</v>
      </c>
      <c r="S185" s="124">
        <f t="shared" si="90"/>
        <v>0.8137906901180989</v>
      </c>
      <c r="T185" s="124">
        <f t="shared" si="90"/>
        <v>0.82608694772750535</v>
      </c>
      <c r="U185" s="124">
        <f t="shared" si="90"/>
        <v>0.84282912387211795</v>
      </c>
      <c r="V185" s="124">
        <f t="shared" si="90"/>
        <v>0.85645859110331435</v>
      </c>
      <c r="W185" s="124">
        <f t="shared" ref="W185:Y185" si="91">IF(W161=0,"",W161/W137)</f>
        <v>0.8660187052368935</v>
      </c>
      <c r="X185" s="124">
        <f t="shared" si="91"/>
        <v>0.8742474828179484</v>
      </c>
      <c r="Y185" s="124">
        <f t="shared" si="91"/>
        <v>0.88292710278288333</v>
      </c>
      <c r="DA185" s="130" t="s">
        <v>2001</v>
      </c>
    </row>
    <row r="186" spans="1:105" ht="12" customHeight="1" x14ac:dyDescent="0.25">
      <c r="A186" s="97" t="s">
        <v>202</v>
      </c>
      <c r="B186" s="111" t="str">
        <f t="shared" ref="B186:Q186" si="92">IF(B162=0,"",B162/B138)</f>
        <v/>
      </c>
      <c r="C186" s="111" t="str">
        <f t="shared" si="92"/>
        <v/>
      </c>
      <c r="D186" s="111" t="str">
        <f t="shared" si="92"/>
        <v/>
      </c>
      <c r="E186" s="111" t="str">
        <f t="shared" si="92"/>
        <v/>
      </c>
      <c r="F186" s="111" t="str">
        <f t="shared" si="92"/>
        <v/>
      </c>
      <c r="G186" s="111" t="str">
        <f t="shared" si="92"/>
        <v/>
      </c>
      <c r="H186" s="111" t="str">
        <f t="shared" si="92"/>
        <v/>
      </c>
      <c r="I186" s="111" t="str">
        <f t="shared" si="92"/>
        <v/>
      </c>
      <c r="J186" s="111" t="str">
        <f t="shared" si="92"/>
        <v/>
      </c>
      <c r="K186" s="111" t="str">
        <f t="shared" si="92"/>
        <v/>
      </c>
      <c r="L186" s="111" t="str">
        <f t="shared" si="92"/>
        <v/>
      </c>
      <c r="M186" s="111" t="str">
        <f t="shared" si="92"/>
        <v/>
      </c>
      <c r="N186" s="111" t="str">
        <f t="shared" si="92"/>
        <v/>
      </c>
      <c r="O186" s="111" t="str">
        <f t="shared" si="92"/>
        <v/>
      </c>
      <c r="P186" s="111" t="str">
        <f t="shared" si="92"/>
        <v/>
      </c>
      <c r="Q186" s="111" t="str">
        <f t="shared" si="92"/>
        <v/>
      </c>
      <c r="R186" s="111" t="str">
        <f t="shared" ref="R186:V186" si="93">IF(R162=0,"",R162/R138)</f>
        <v/>
      </c>
      <c r="S186" s="111" t="str">
        <f t="shared" si="93"/>
        <v/>
      </c>
      <c r="T186" s="111" t="str">
        <f t="shared" si="93"/>
        <v/>
      </c>
      <c r="U186" s="111" t="str">
        <f t="shared" si="93"/>
        <v/>
      </c>
      <c r="V186" s="111" t="str">
        <f t="shared" si="93"/>
        <v/>
      </c>
      <c r="W186" s="111" t="str">
        <f t="shared" ref="W186:Y186" si="94">IF(W162=0,"",W162/W138)</f>
        <v/>
      </c>
      <c r="X186" s="111" t="str">
        <f t="shared" si="94"/>
        <v/>
      </c>
      <c r="Y186" s="111" t="str">
        <f t="shared" si="94"/>
        <v/>
      </c>
      <c r="DA186" s="63" t="s">
        <v>2002</v>
      </c>
    </row>
    <row r="187" spans="1:105" ht="12" customHeight="1" x14ac:dyDescent="0.25">
      <c r="A187" s="97" t="s">
        <v>50</v>
      </c>
      <c r="B187" s="111" t="str">
        <f t="shared" ref="B187:Q187" si="95">IF(B163=0,"",B163/B139)</f>
        <v/>
      </c>
      <c r="C187" s="111" t="str">
        <f t="shared" si="95"/>
        <v/>
      </c>
      <c r="D187" s="111" t="str">
        <f t="shared" si="95"/>
        <v/>
      </c>
      <c r="E187" s="111" t="str">
        <f t="shared" si="95"/>
        <v/>
      </c>
      <c r="F187" s="111" t="str">
        <f t="shared" si="95"/>
        <v/>
      </c>
      <c r="G187" s="111" t="str">
        <f t="shared" si="95"/>
        <v/>
      </c>
      <c r="H187" s="111" t="str">
        <f t="shared" si="95"/>
        <v/>
      </c>
      <c r="I187" s="111" t="str">
        <f t="shared" si="95"/>
        <v/>
      </c>
      <c r="J187" s="111" t="str">
        <f t="shared" si="95"/>
        <v/>
      </c>
      <c r="K187" s="111" t="str">
        <f t="shared" si="95"/>
        <v/>
      </c>
      <c r="L187" s="111" t="str">
        <f t="shared" si="95"/>
        <v/>
      </c>
      <c r="M187" s="111" t="str">
        <f t="shared" si="95"/>
        <v/>
      </c>
      <c r="N187" s="111" t="str">
        <f t="shared" si="95"/>
        <v/>
      </c>
      <c r="O187" s="111" t="str">
        <f t="shared" si="95"/>
        <v/>
      </c>
      <c r="P187" s="111" t="str">
        <f t="shared" si="95"/>
        <v/>
      </c>
      <c r="Q187" s="111" t="str">
        <f t="shared" si="95"/>
        <v/>
      </c>
      <c r="R187" s="111" t="str">
        <f t="shared" ref="R187:V187" si="96">IF(R163=0,"",R163/R139)</f>
        <v/>
      </c>
      <c r="S187" s="111" t="str">
        <f t="shared" si="96"/>
        <v/>
      </c>
      <c r="T187" s="111" t="str">
        <f t="shared" si="96"/>
        <v/>
      </c>
      <c r="U187" s="111" t="str">
        <f t="shared" si="96"/>
        <v/>
      </c>
      <c r="V187" s="111" t="str">
        <f t="shared" si="96"/>
        <v/>
      </c>
      <c r="W187" s="111" t="str">
        <f t="shared" ref="W187:Y187" si="97">IF(W163=0,"",W163/W139)</f>
        <v/>
      </c>
      <c r="X187" s="111" t="str">
        <f t="shared" si="97"/>
        <v/>
      </c>
      <c r="Y187" s="111" t="str">
        <f t="shared" si="97"/>
        <v/>
      </c>
      <c r="DA187" s="63" t="s">
        <v>2003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0.76770167268012424</v>
      </c>
      <c r="C188" s="45">
        <f t="shared" si="98"/>
        <v>0.76916120991219961</v>
      </c>
      <c r="D188" s="45">
        <f t="shared" si="98"/>
        <v>0.77150284750904197</v>
      </c>
      <c r="E188" s="45">
        <f t="shared" si="98"/>
        <v>0.77408701533829694</v>
      </c>
      <c r="F188" s="45">
        <f t="shared" si="98"/>
        <v>0.77699306739761842</v>
      </c>
      <c r="G188" s="45">
        <f t="shared" si="98"/>
        <v>0.78009395521930391</v>
      </c>
      <c r="H188" s="45">
        <f t="shared" si="98"/>
        <v>0.78345744469741141</v>
      </c>
      <c r="I188" s="45">
        <f t="shared" si="98"/>
        <v>0.78528715502876945</v>
      </c>
      <c r="J188" s="45">
        <f t="shared" si="98"/>
        <v>0.78622421487283201</v>
      </c>
      <c r="K188" s="45">
        <f t="shared" si="98"/>
        <v>0.7877927049897453</v>
      </c>
      <c r="L188" s="45">
        <f t="shared" si="98"/>
        <v>0.7896973520233953</v>
      </c>
      <c r="M188" s="45">
        <f t="shared" si="98"/>
        <v>0.79228103994849131</v>
      </c>
      <c r="N188" s="45">
        <f t="shared" si="98"/>
        <v>0.79424107630829022</v>
      </c>
      <c r="O188" s="45">
        <f t="shared" si="98"/>
        <v>0.79605334766322167</v>
      </c>
      <c r="P188" s="45">
        <f t="shared" si="98"/>
        <v>0.79760574123723538</v>
      </c>
      <c r="Q188" s="45">
        <f t="shared" si="98"/>
        <v>0.800530044874182</v>
      </c>
      <c r="R188" s="45">
        <f t="shared" ref="R188:V188" si="99">IF(R164=0,"",R164/R140)</f>
        <v>0.80535216915142449</v>
      </c>
      <c r="S188" s="45">
        <f t="shared" si="99"/>
        <v>0.8137906901180989</v>
      </c>
      <c r="T188" s="45">
        <f t="shared" si="99"/>
        <v>0.82608694772750535</v>
      </c>
      <c r="U188" s="45">
        <f t="shared" si="99"/>
        <v>0.84282912387211795</v>
      </c>
      <c r="V188" s="45">
        <f t="shared" si="99"/>
        <v>0.85645859110331435</v>
      </c>
      <c r="W188" s="45">
        <f t="shared" ref="W188:Y188" si="100">IF(W164=0,"",W164/W140)</f>
        <v>0.8660187052368935</v>
      </c>
      <c r="X188" s="45">
        <f t="shared" si="100"/>
        <v>0.8742474828179484</v>
      </c>
      <c r="Y188" s="45">
        <f t="shared" si="100"/>
        <v>0.88292710278288333</v>
      </c>
      <c r="DA188" s="60" t="s">
        <v>2004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0</v>
      </c>
      <c r="C190" s="117">
        <f t="shared" si="101"/>
        <v>0</v>
      </c>
      <c r="D190" s="117">
        <f t="shared" si="101"/>
        <v>1.638059577608328E-3</v>
      </c>
      <c r="E190" s="117">
        <f t="shared" si="101"/>
        <v>3.5517110477477154E-3</v>
      </c>
      <c r="F190" s="117">
        <f t="shared" si="101"/>
        <v>4.3170410550935259E-3</v>
      </c>
      <c r="G190" s="117">
        <f t="shared" si="101"/>
        <v>8.0623622152973962E-3</v>
      </c>
      <c r="H190" s="117">
        <f t="shared" si="101"/>
        <v>9.6024719258413754E-3</v>
      </c>
      <c r="I190" s="117">
        <f t="shared" si="101"/>
        <v>1.4038296533282443E-2</v>
      </c>
      <c r="J190" s="117">
        <f t="shared" si="101"/>
        <v>1.4459116589014361E-2</v>
      </c>
      <c r="K190" s="117">
        <f t="shared" si="101"/>
        <v>1.7283691148051301E-2</v>
      </c>
      <c r="L190" s="117">
        <f t="shared" si="101"/>
        <v>1.922801697616108E-2</v>
      </c>
      <c r="M190" s="117">
        <f t="shared" si="101"/>
        <v>2.770100553574556E-2</v>
      </c>
      <c r="N190" s="117">
        <f t="shared" si="101"/>
        <v>2.7477936512914393E-2</v>
      </c>
      <c r="O190" s="117">
        <f t="shared" si="101"/>
        <v>2.9880537954115896E-2</v>
      </c>
      <c r="P190" s="117">
        <f t="shared" si="101"/>
        <v>4.3494495507065398E-2</v>
      </c>
      <c r="Q190" s="117">
        <f t="shared" si="101"/>
        <v>2.7676962842619356E-2</v>
      </c>
      <c r="R190" s="117">
        <f t="shared" ref="R190:V190" si="102">R191+R194+R196+R209</f>
        <v>2.828519414865591E-2</v>
      </c>
      <c r="S190" s="117">
        <f t="shared" si="102"/>
        <v>2.6653479777634409E-2</v>
      </c>
      <c r="T190" s="117">
        <f t="shared" si="102"/>
        <v>2.3698067214371919E-2</v>
      </c>
      <c r="U190" s="117">
        <f t="shared" si="102"/>
        <v>2.3791472654238106E-2</v>
      </c>
      <c r="V190" s="117">
        <f t="shared" si="102"/>
        <v>2.2335192079832849E-2</v>
      </c>
      <c r="W190" s="117">
        <f t="shared" ref="W190:Y190" si="103">W191+W194+W196+W209</f>
        <v>2.0814593245958083E-2</v>
      </c>
      <c r="X190" s="117">
        <f t="shared" si="103"/>
        <v>1.8558530020075174E-2</v>
      </c>
      <c r="Y190" s="117">
        <f t="shared" si="103"/>
        <v>2.0953572035360118E-2</v>
      </c>
      <c r="DA190" s="129" t="s">
        <v>2150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:Y191" si="106">SUM(W192:W193)</f>
        <v>0</v>
      </c>
      <c r="X191" s="122">
        <f t="shared" si="106"/>
        <v>0</v>
      </c>
      <c r="Y191" s="122">
        <f t="shared" si="106"/>
        <v>0</v>
      </c>
      <c r="DA191" s="130" t="s">
        <v>2151</v>
      </c>
    </row>
    <row r="192" spans="1:105" ht="12" customHeight="1" x14ac:dyDescent="0.25">
      <c r="A192" s="97" t="s">
        <v>199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X192" s="98">
        <v>0</v>
      </c>
      <c r="Y192" s="98">
        <v>0</v>
      </c>
      <c r="DA192" s="63" t="s">
        <v>2152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X193" s="98">
        <v>0</v>
      </c>
      <c r="Y193" s="98">
        <v>0</v>
      </c>
      <c r="DA193" s="63" t="s">
        <v>2153</v>
      </c>
    </row>
    <row r="194" spans="1:105" ht="12" customHeight="1" x14ac:dyDescent="0.25">
      <c r="A194" s="121" t="s">
        <v>92</v>
      </c>
      <c r="B194" s="122">
        <f t="shared" ref="B194:Y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X194" s="122">
        <f t="shared" si="107"/>
        <v>0</v>
      </c>
      <c r="Y194" s="122">
        <f t="shared" si="107"/>
        <v>0</v>
      </c>
      <c r="DA194" s="130" t="s">
        <v>2154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2155</v>
      </c>
    </row>
    <row r="196" spans="1:105" ht="12" customHeight="1" x14ac:dyDescent="0.25">
      <c r="A196" s="121" t="s">
        <v>55</v>
      </c>
      <c r="B196" s="122">
        <v>0</v>
      </c>
      <c r="C196" s="122">
        <v>0</v>
      </c>
      <c r="D196" s="122">
        <v>1.638059577608328E-3</v>
      </c>
      <c r="E196" s="122">
        <v>3.5517110477477154E-3</v>
      </c>
      <c r="F196" s="122">
        <v>4.3170410550935259E-3</v>
      </c>
      <c r="G196" s="122">
        <v>8.0623622152973962E-3</v>
      </c>
      <c r="H196" s="122">
        <v>9.6024719258413754E-3</v>
      </c>
      <c r="I196" s="122">
        <v>1.4038296533282443E-2</v>
      </c>
      <c r="J196" s="122">
        <v>1.4459116589014361E-2</v>
      </c>
      <c r="K196" s="122">
        <v>1.7283691148051301E-2</v>
      </c>
      <c r="L196" s="122">
        <v>1.922801697616108E-2</v>
      </c>
      <c r="M196" s="122">
        <v>2.770100553574556E-2</v>
      </c>
      <c r="N196" s="122">
        <v>2.7477936512914393E-2</v>
      </c>
      <c r="O196" s="122">
        <v>2.9880537954115896E-2</v>
      </c>
      <c r="P196" s="122">
        <v>4.3494495507065398E-2</v>
      </c>
      <c r="Q196" s="122">
        <v>2.7676962842619356E-2</v>
      </c>
      <c r="R196" s="122">
        <v>2.828519414865591E-2</v>
      </c>
      <c r="S196" s="122">
        <v>2.6653479777634409E-2</v>
      </c>
      <c r="T196" s="122">
        <v>2.3698067214371919E-2</v>
      </c>
      <c r="U196" s="122">
        <v>2.3791472654238106E-2</v>
      </c>
      <c r="V196" s="122">
        <v>2.2335192079832849E-2</v>
      </c>
      <c r="W196" s="122">
        <v>2.0814593245958083E-2</v>
      </c>
      <c r="X196" s="122">
        <v>1.8558530020075174E-2</v>
      </c>
      <c r="Y196" s="122">
        <v>2.0953572035360118E-2</v>
      </c>
      <c r="DA196" s="130" t="s">
        <v>2156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X197" s="98">
        <v>0</v>
      </c>
      <c r="Y197" s="98">
        <v>0</v>
      </c>
      <c r="DA197" s="63" t="s">
        <v>2157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X198" s="98">
        <v>0</v>
      </c>
      <c r="Y198" s="98">
        <v>0</v>
      </c>
      <c r="DA198" s="63" t="s">
        <v>2158</v>
      </c>
    </row>
    <row r="199" spans="1:105" ht="12" customHeight="1" x14ac:dyDescent="0.25">
      <c r="A199" s="100" t="s">
        <v>199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X199" s="101">
        <v>0</v>
      </c>
      <c r="Y199" s="101">
        <v>0</v>
      </c>
      <c r="DA199" s="131" t="s">
        <v>2159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X200" s="104">
        <v>0</v>
      </c>
      <c r="Y200" s="104">
        <v>0</v>
      </c>
      <c r="DA200" s="132" t="s">
        <v>2160</v>
      </c>
    </row>
    <row r="201" spans="1:105" ht="12" customHeight="1" x14ac:dyDescent="0.25">
      <c r="A201" s="106" t="s">
        <v>124</v>
      </c>
      <c r="B201" s="101">
        <v>0</v>
      </c>
      <c r="C201" s="101">
        <v>0</v>
      </c>
      <c r="D201" s="101">
        <v>1.638059577608328E-3</v>
      </c>
      <c r="E201" s="101">
        <v>3.5517110477477154E-3</v>
      </c>
      <c r="F201" s="101">
        <v>4.3170410550935259E-3</v>
      </c>
      <c r="G201" s="101">
        <v>8.0623622152973962E-3</v>
      </c>
      <c r="H201" s="101">
        <v>9.6024719258413754E-3</v>
      </c>
      <c r="I201" s="101">
        <v>1.4038296533282443E-2</v>
      </c>
      <c r="J201" s="101">
        <v>1.4459116589014361E-2</v>
      </c>
      <c r="K201" s="101">
        <v>1.7283691148051301E-2</v>
      </c>
      <c r="L201" s="101">
        <v>1.922801697616108E-2</v>
      </c>
      <c r="M201" s="101">
        <v>2.770100553574556E-2</v>
      </c>
      <c r="N201" s="101">
        <v>2.7477936512914393E-2</v>
      </c>
      <c r="O201" s="101">
        <v>2.9880537954115896E-2</v>
      </c>
      <c r="P201" s="101">
        <v>4.3494495507065398E-2</v>
      </c>
      <c r="Q201" s="101">
        <v>2.7676962842619356E-2</v>
      </c>
      <c r="R201" s="101">
        <v>2.828519414865591E-2</v>
      </c>
      <c r="S201" s="101">
        <v>2.6653479777634409E-2</v>
      </c>
      <c r="T201" s="101">
        <v>2.3698067214371919E-2</v>
      </c>
      <c r="U201" s="101">
        <v>2.3791472654238106E-2</v>
      </c>
      <c r="V201" s="101">
        <v>2.2335192079832849E-2</v>
      </c>
      <c r="W201" s="101">
        <v>2.0814593245958083E-2</v>
      </c>
      <c r="X201" s="101">
        <v>1.8558530020075174E-2</v>
      </c>
      <c r="Y201" s="101">
        <v>2.0953572035360118E-2</v>
      </c>
      <c r="DA201" s="131" t="s">
        <v>2161</v>
      </c>
    </row>
    <row r="202" spans="1:105" ht="12" customHeight="1" x14ac:dyDescent="0.25">
      <c r="A202" s="107" t="s">
        <v>123</v>
      </c>
      <c r="B202" s="104">
        <v>0</v>
      </c>
      <c r="C202" s="104">
        <v>0</v>
      </c>
      <c r="D202" s="104">
        <v>0</v>
      </c>
      <c r="E202" s="104">
        <v>0</v>
      </c>
      <c r="F202" s="104">
        <v>0</v>
      </c>
      <c r="G202" s="104">
        <v>0</v>
      </c>
      <c r="H202" s="104">
        <v>0</v>
      </c>
      <c r="I202" s="104">
        <v>0</v>
      </c>
      <c r="J202" s="104">
        <v>0</v>
      </c>
      <c r="K202" s="104">
        <v>0</v>
      </c>
      <c r="L202" s="104">
        <v>0</v>
      </c>
      <c r="M202" s="104">
        <v>0</v>
      </c>
      <c r="N202" s="104">
        <v>0</v>
      </c>
      <c r="O202" s="104">
        <v>0</v>
      </c>
      <c r="P202" s="104">
        <v>0</v>
      </c>
      <c r="Q202" s="104">
        <v>0</v>
      </c>
      <c r="R202" s="104">
        <v>0</v>
      </c>
      <c r="S202" s="104">
        <v>0</v>
      </c>
      <c r="T202" s="104">
        <v>0</v>
      </c>
      <c r="U202" s="104">
        <v>0</v>
      </c>
      <c r="V202" s="104">
        <v>0</v>
      </c>
      <c r="W202" s="104">
        <v>0</v>
      </c>
      <c r="X202" s="104">
        <v>0</v>
      </c>
      <c r="Y202" s="104">
        <v>0</v>
      </c>
      <c r="DA202" s="132" t="s">
        <v>2162</v>
      </c>
    </row>
    <row r="203" spans="1:105" ht="12" customHeight="1" x14ac:dyDescent="0.25">
      <c r="A203" s="108" t="s">
        <v>50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X203" s="98">
        <v>0</v>
      </c>
      <c r="Y203" s="98">
        <v>0</v>
      </c>
      <c r="DA203" s="63" t="s">
        <v>2163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X204" s="98">
        <v>0</v>
      </c>
      <c r="Y204" s="98">
        <v>0</v>
      </c>
      <c r="DA204" s="63" t="s">
        <v>2164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X205" s="101">
        <v>0</v>
      </c>
      <c r="Y205" s="101">
        <v>0</v>
      </c>
      <c r="DA205" s="131" t="s">
        <v>2165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X206" s="104">
        <v>0</v>
      </c>
      <c r="Y206" s="104">
        <v>0</v>
      </c>
      <c r="DA206" s="132" t="s">
        <v>2166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2167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X208" s="98">
        <v>0</v>
      </c>
      <c r="Y208" s="98">
        <v>0</v>
      </c>
      <c r="DA208" s="63" t="s">
        <v>2168</v>
      </c>
    </row>
    <row r="209" spans="1:105" ht="12" customHeight="1" x14ac:dyDescent="0.25">
      <c r="A209" s="121" t="s">
        <v>54</v>
      </c>
      <c r="B209" s="122">
        <v>0</v>
      </c>
      <c r="C209" s="122">
        <v>0</v>
      </c>
      <c r="D209" s="122">
        <v>0</v>
      </c>
      <c r="E209" s="122">
        <v>0</v>
      </c>
      <c r="F209" s="122">
        <v>0</v>
      </c>
      <c r="G209" s="122">
        <v>0</v>
      </c>
      <c r="H209" s="122">
        <v>0</v>
      </c>
      <c r="I209" s="122">
        <v>0</v>
      </c>
      <c r="J209" s="122">
        <v>0</v>
      </c>
      <c r="K209" s="122">
        <v>0</v>
      </c>
      <c r="L209" s="122">
        <v>0</v>
      </c>
      <c r="M209" s="122">
        <v>0</v>
      </c>
      <c r="N209" s="122">
        <v>0</v>
      </c>
      <c r="O209" s="122">
        <v>0</v>
      </c>
      <c r="P209" s="122">
        <v>0</v>
      </c>
      <c r="Q209" s="122">
        <v>0</v>
      </c>
      <c r="R209" s="122">
        <v>0</v>
      </c>
      <c r="S209" s="122">
        <v>0</v>
      </c>
      <c r="T209" s="122">
        <v>0</v>
      </c>
      <c r="U209" s="122">
        <v>0</v>
      </c>
      <c r="V209" s="122">
        <v>0</v>
      </c>
      <c r="W209" s="122">
        <v>0</v>
      </c>
      <c r="X209" s="122">
        <v>0</v>
      </c>
      <c r="Y209" s="122">
        <v>0</v>
      </c>
      <c r="DA209" s="130" t="s">
        <v>2169</v>
      </c>
    </row>
    <row r="210" spans="1:105" ht="12" customHeight="1" x14ac:dyDescent="0.25">
      <c r="A210" s="97" t="s">
        <v>202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X210" s="98">
        <v>0</v>
      </c>
      <c r="Y210" s="98">
        <v>0</v>
      </c>
      <c r="DA210" s="63" t="s">
        <v>2170</v>
      </c>
    </row>
    <row r="211" spans="1:105" ht="12" customHeight="1" x14ac:dyDescent="0.25">
      <c r="A211" s="97" t="s">
        <v>50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X211" s="98">
        <v>0</v>
      </c>
      <c r="Y211" s="98">
        <v>0</v>
      </c>
      <c r="DA211" s="63" t="s">
        <v>2171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X212" s="33">
        <v>0</v>
      </c>
      <c r="Y212" s="33">
        <v>0</v>
      </c>
      <c r="DA212" s="60" t="s">
        <v>2172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28521.007324237293</v>
      </c>
      <c r="C214" s="117">
        <f t="shared" si="108"/>
        <v>27226.310509421153</v>
      </c>
      <c r="D214" s="117">
        <f t="shared" si="108"/>
        <v>27646.898755042981</v>
      </c>
      <c r="E214" s="117">
        <f t="shared" si="108"/>
        <v>27964.902619631383</v>
      </c>
      <c r="F214" s="117">
        <f t="shared" si="108"/>
        <v>27079.755749632939</v>
      </c>
      <c r="G214" s="117">
        <f t="shared" si="108"/>
        <v>29155.185805045945</v>
      </c>
      <c r="H214" s="117">
        <f t="shared" si="108"/>
        <v>26946.747117691466</v>
      </c>
      <c r="I214" s="117">
        <f t="shared" si="108"/>
        <v>25999.173689590432</v>
      </c>
      <c r="J214" s="117">
        <f t="shared" si="108"/>
        <v>25732.541175671533</v>
      </c>
      <c r="K214" s="117">
        <f t="shared" si="108"/>
        <v>23416.298971959575</v>
      </c>
      <c r="L214" s="117">
        <f t="shared" si="108"/>
        <v>20546.071120779397</v>
      </c>
      <c r="M214" s="117">
        <f t="shared" si="108"/>
        <v>30051.846712890372</v>
      </c>
      <c r="N214" s="117">
        <f t="shared" si="108"/>
        <v>28096.870173668158</v>
      </c>
      <c r="O214" s="117">
        <f t="shared" si="108"/>
        <v>22850.537703270144</v>
      </c>
      <c r="P214" s="117">
        <f t="shared" si="108"/>
        <v>22013.257623159181</v>
      </c>
      <c r="Q214" s="117">
        <f t="shared" si="108"/>
        <v>22671.744615355674</v>
      </c>
      <c r="R214" s="117">
        <f t="shared" ref="R214:V214" si="109">R215+R218+R220+R233</f>
        <v>23311.588979676184</v>
      </c>
      <c r="S214" s="117">
        <f t="shared" si="109"/>
        <v>23932.753083666088</v>
      </c>
      <c r="T214" s="117">
        <f t="shared" si="109"/>
        <v>21056.594350225168</v>
      </c>
      <c r="U214" s="117">
        <f t="shared" si="109"/>
        <v>20324.794272916162</v>
      </c>
      <c r="V214" s="117">
        <f t="shared" si="109"/>
        <v>21636.965178099465</v>
      </c>
      <c r="W214" s="117">
        <f t="shared" ref="W214:Y214" si="110">W215+W218+W220+W233</f>
        <v>21723.990949878713</v>
      </c>
      <c r="X214" s="117">
        <f t="shared" si="110"/>
        <v>19631.866401552437</v>
      </c>
      <c r="Y214" s="117">
        <f t="shared" si="110"/>
        <v>18907.76031589058</v>
      </c>
      <c r="DA214" s="129" t="s">
        <v>2318</v>
      </c>
    </row>
    <row r="215" spans="1:105" ht="12" customHeight="1" x14ac:dyDescent="0.25">
      <c r="A215" s="121" t="s">
        <v>57</v>
      </c>
      <c r="B215" s="122">
        <f t="shared" ref="B215:Q215" si="111">SUM(B216:B217)</f>
        <v>26555.891958708944</v>
      </c>
      <c r="C215" s="122">
        <f t="shared" si="111"/>
        <v>25486.03418055052</v>
      </c>
      <c r="D215" s="122">
        <f t="shared" si="111"/>
        <v>25884.49234182333</v>
      </c>
      <c r="E215" s="122">
        <f t="shared" si="111"/>
        <v>26216.699546848726</v>
      </c>
      <c r="F215" s="122">
        <f t="shared" si="111"/>
        <v>25337.630242712396</v>
      </c>
      <c r="G215" s="122">
        <f t="shared" si="111"/>
        <v>27377.561548102018</v>
      </c>
      <c r="H215" s="122">
        <f t="shared" si="111"/>
        <v>25262.426932556566</v>
      </c>
      <c r="I215" s="122">
        <f t="shared" si="111"/>
        <v>24329.912913782286</v>
      </c>
      <c r="J215" s="122">
        <f t="shared" si="111"/>
        <v>24130.23656130322</v>
      </c>
      <c r="K215" s="122">
        <f t="shared" si="111"/>
        <v>21900.32009477797</v>
      </c>
      <c r="L215" s="122">
        <f t="shared" si="111"/>
        <v>19399.746283892127</v>
      </c>
      <c r="M215" s="122">
        <f t="shared" si="111"/>
        <v>28324.330895087151</v>
      </c>
      <c r="N215" s="122">
        <f t="shared" si="111"/>
        <v>26516.765675877192</v>
      </c>
      <c r="O215" s="122">
        <f t="shared" si="111"/>
        <v>21347.975303759988</v>
      </c>
      <c r="P215" s="122">
        <f t="shared" si="111"/>
        <v>20458.074069191887</v>
      </c>
      <c r="Q215" s="122">
        <f t="shared" si="111"/>
        <v>20951.121332101015</v>
      </c>
      <c r="R215" s="122">
        <f t="shared" ref="R215:V215" si="112">SUM(R216:R217)</f>
        <v>21519.316949201213</v>
      </c>
      <c r="S215" s="122">
        <f t="shared" si="112"/>
        <v>22177.721382929412</v>
      </c>
      <c r="T215" s="122">
        <f t="shared" si="112"/>
        <v>19346.786544649287</v>
      </c>
      <c r="U215" s="122">
        <f t="shared" si="112"/>
        <v>18627.316730146325</v>
      </c>
      <c r="V215" s="122">
        <f t="shared" si="112"/>
        <v>19887.222288279285</v>
      </c>
      <c r="W215" s="122">
        <f t="shared" ref="W215:Y215" si="113">SUM(W216:W217)</f>
        <v>19970.703286767432</v>
      </c>
      <c r="X215" s="122">
        <f t="shared" si="113"/>
        <v>17899.193653634135</v>
      </c>
      <c r="Y215" s="122">
        <f t="shared" si="113"/>
        <v>17193.168288658097</v>
      </c>
      <c r="DA215" s="130" t="s">
        <v>2319</v>
      </c>
    </row>
    <row r="216" spans="1:105" ht="12" customHeight="1" x14ac:dyDescent="0.25">
      <c r="A216" s="97" t="s">
        <v>199</v>
      </c>
      <c r="B216" s="98">
        <v>26445.743856968853</v>
      </c>
      <c r="C216" s="98">
        <v>25382.405840464555</v>
      </c>
      <c r="D216" s="98">
        <v>25780.131006095573</v>
      </c>
      <c r="E216" s="98">
        <v>26111.256961048512</v>
      </c>
      <c r="F216" s="98">
        <v>25236.358008150662</v>
      </c>
      <c r="G216" s="98">
        <v>27266.120203222788</v>
      </c>
      <c r="H216" s="98">
        <v>25159.483086091252</v>
      </c>
      <c r="I216" s="98">
        <v>24229.541246402303</v>
      </c>
      <c r="J216" s="98">
        <v>24028.982307627841</v>
      </c>
      <c r="K216" s="98">
        <v>21806.335107628176</v>
      </c>
      <c r="L216" s="98">
        <v>19313.168270954033</v>
      </c>
      <c r="M216" s="98">
        <v>28192.972547673155</v>
      </c>
      <c r="N216" s="98">
        <v>26390.750655367909</v>
      </c>
      <c r="O216" s="98">
        <v>21246.739320126224</v>
      </c>
      <c r="P216" s="98">
        <v>20362.389146032769</v>
      </c>
      <c r="Q216" s="98">
        <v>20853.743266806603</v>
      </c>
      <c r="R216" s="98">
        <v>21419.62921547439</v>
      </c>
      <c r="S216" s="98">
        <v>22075.626864222915</v>
      </c>
      <c r="T216" s="98">
        <v>19257.338280822718</v>
      </c>
      <c r="U216" s="98">
        <v>18539.840106136373</v>
      </c>
      <c r="V216" s="98">
        <v>19792.195679745884</v>
      </c>
      <c r="W216" s="98">
        <v>19873.663678743225</v>
      </c>
      <c r="X216" s="98">
        <v>17810.615583328898</v>
      </c>
      <c r="Y216" s="98">
        <v>17106.677343376839</v>
      </c>
      <c r="DA216" s="63" t="s">
        <v>2320</v>
      </c>
    </row>
    <row r="217" spans="1:105" ht="12" customHeight="1" x14ac:dyDescent="0.25">
      <c r="A217" s="97" t="s">
        <v>53</v>
      </c>
      <c r="B217" s="98">
        <v>110.14810174009021</v>
      </c>
      <c r="C217" s="98">
        <v>103.62834008596332</v>
      </c>
      <c r="D217" s="98">
        <v>104.36133572775555</v>
      </c>
      <c r="E217" s="98">
        <v>105.44258580021315</v>
      </c>
      <c r="F217" s="98">
        <v>101.27223456173488</v>
      </c>
      <c r="G217" s="98">
        <v>111.44134487922781</v>
      </c>
      <c r="H217" s="98">
        <v>102.94384646531417</v>
      </c>
      <c r="I217" s="98">
        <v>100.37166737998108</v>
      </c>
      <c r="J217" s="98">
        <v>101.25425367537956</v>
      </c>
      <c r="K217" s="98">
        <v>93.98498714979408</v>
      </c>
      <c r="L217" s="98">
        <v>86.578012938094005</v>
      </c>
      <c r="M217" s="98">
        <v>131.35834741399617</v>
      </c>
      <c r="N217" s="98">
        <v>126.01502050928191</v>
      </c>
      <c r="O217" s="98">
        <v>101.23598363376367</v>
      </c>
      <c r="P217" s="98">
        <v>95.684923159119577</v>
      </c>
      <c r="Q217" s="98">
        <v>97.378065294413318</v>
      </c>
      <c r="R217" s="98">
        <v>99.687733726822529</v>
      </c>
      <c r="S217" s="98">
        <v>102.09451870649879</v>
      </c>
      <c r="T217" s="98">
        <v>89.448263826569018</v>
      </c>
      <c r="U217" s="98">
        <v>87.476624009954193</v>
      </c>
      <c r="V217" s="98">
        <v>95.026608533399838</v>
      </c>
      <c r="W217" s="98">
        <v>97.0396080242068</v>
      </c>
      <c r="X217" s="98">
        <v>88.578070305238157</v>
      </c>
      <c r="Y217" s="98">
        <v>86.490945281256259</v>
      </c>
      <c r="DA217" s="63" t="s">
        <v>2321</v>
      </c>
    </row>
    <row r="218" spans="1:105" ht="12" customHeight="1" x14ac:dyDescent="0.25">
      <c r="A218" s="121" t="s">
        <v>92</v>
      </c>
      <c r="B218" s="122">
        <f t="shared" ref="B218:Y218" si="114">B219</f>
        <v>0.3524032087437925</v>
      </c>
      <c r="C218" s="122">
        <f t="shared" si="114"/>
        <v>0.37536229066462568</v>
      </c>
      <c r="D218" s="122">
        <f t="shared" si="114"/>
        <v>0.37733913549015408</v>
      </c>
      <c r="E218" s="122">
        <f t="shared" si="114"/>
        <v>0.35648406328462018</v>
      </c>
      <c r="F218" s="122">
        <f t="shared" si="114"/>
        <v>0.34133129280180941</v>
      </c>
      <c r="G218" s="122">
        <f t="shared" si="114"/>
        <v>0.35213444583849485</v>
      </c>
      <c r="H218" s="122">
        <f t="shared" si="114"/>
        <v>0.38014467590505563</v>
      </c>
      <c r="I218" s="122">
        <f t="shared" si="114"/>
        <v>0.41067970837618989</v>
      </c>
      <c r="J218" s="122">
        <f t="shared" si="114"/>
        <v>0.44467576849757617</v>
      </c>
      <c r="K218" s="122">
        <f t="shared" si="114"/>
        <v>0.47262839493650716</v>
      </c>
      <c r="L218" s="122">
        <f t="shared" si="114"/>
        <v>0.56939548923539074</v>
      </c>
      <c r="M218" s="122">
        <f t="shared" si="114"/>
        <v>0.54725387908634526</v>
      </c>
      <c r="N218" s="122">
        <f t="shared" si="114"/>
        <v>0.73342359006616165</v>
      </c>
      <c r="O218" s="122">
        <f t="shared" si="114"/>
        <v>0.90533938106879142</v>
      </c>
      <c r="P218" s="122">
        <f t="shared" si="114"/>
        <v>1.0210762547653163</v>
      </c>
      <c r="Q218" s="122">
        <f t="shared" si="114"/>
        <v>0.96284818569772113</v>
      </c>
      <c r="R218" s="122">
        <f t="shared" si="114"/>
        <v>0.91751387819554342</v>
      </c>
      <c r="S218" s="122">
        <f t="shared" si="114"/>
        <v>0.84772833676279313</v>
      </c>
      <c r="T218" s="122">
        <f t="shared" si="114"/>
        <v>0.75635362228314584</v>
      </c>
      <c r="U218" s="122">
        <f t="shared" si="114"/>
        <v>0.59176250057433877</v>
      </c>
      <c r="V218" s="122">
        <f t="shared" si="114"/>
        <v>0.53730353182701174</v>
      </c>
      <c r="W218" s="122">
        <f t="shared" si="114"/>
        <v>0.5795940853694479</v>
      </c>
      <c r="X218" s="122">
        <f t="shared" si="114"/>
        <v>0.76754256030339718</v>
      </c>
      <c r="Y218" s="122">
        <f t="shared" si="114"/>
        <v>0.91813391432713598</v>
      </c>
      <c r="DA218" s="130" t="s">
        <v>2322</v>
      </c>
    </row>
    <row r="219" spans="1:105" ht="12" customHeight="1" x14ac:dyDescent="0.25">
      <c r="A219" s="97" t="s">
        <v>53</v>
      </c>
      <c r="B219" s="98">
        <f>RES_hhdet_fech!B86</f>
        <v>0.3524032087437925</v>
      </c>
      <c r="C219" s="98">
        <f>RES_hhdet_fech!C86</f>
        <v>0.37536229066462568</v>
      </c>
      <c r="D219" s="98">
        <f>RES_hhdet_fech!D86</f>
        <v>0.37733913549015408</v>
      </c>
      <c r="E219" s="98">
        <f>RES_hhdet_fech!E86</f>
        <v>0.35648406328462018</v>
      </c>
      <c r="F219" s="98">
        <f>RES_hhdet_fech!F86</f>
        <v>0.34133129280180941</v>
      </c>
      <c r="G219" s="98">
        <f>RES_hhdet_fech!G86</f>
        <v>0.35213444583849485</v>
      </c>
      <c r="H219" s="98">
        <f>RES_hhdet_fech!H86</f>
        <v>0.38014467590505563</v>
      </c>
      <c r="I219" s="98">
        <f>RES_hhdet_fech!I86</f>
        <v>0.41067970837618989</v>
      </c>
      <c r="J219" s="98">
        <f>RES_hhdet_fech!J86</f>
        <v>0.44467576849757617</v>
      </c>
      <c r="K219" s="98">
        <f>RES_hhdet_fech!K86</f>
        <v>0.47262839493650716</v>
      </c>
      <c r="L219" s="98">
        <f>RES_hhdet_fech!L86</f>
        <v>0.56939548923539074</v>
      </c>
      <c r="M219" s="98">
        <f>RES_hhdet_fech!M86</f>
        <v>0.54725387908634526</v>
      </c>
      <c r="N219" s="98">
        <f>RES_hhdet_fech!N86</f>
        <v>0.73342359006616165</v>
      </c>
      <c r="O219" s="98">
        <f>RES_hhdet_fech!O86</f>
        <v>0.90533938106879142</v>
      </c>
      <c r="P219" s="98">
        <f>RES_hhdet_fech!P86</f>
        <v>1.0210762547653163</v>
      </c>
      <c r="Q219" s="98">
        <f>RES_hhdet_fech!Q86</f>
        <v>0.96284818569772113</v>
      </c>
      <c r="R219" s="98">
        <f>RES_hhdet_fech!R86</f>
        <v>0.91751387819554342</v>
      </c>
      <c r="S219" s="98">
        <f>RES_hhdet_fech!S86</f>
        <v>0.84772833676279313</v>
      </c>
      <c r="T219" s="98">
        <f>RES_hhdet_fech!T86</f>
        <v>0.75635362228314584</v>
      </c>
      <c r="U219" s="98">
        <f>RES_hhdet_fech!U86</f>
        <v>0.59176250057433877</v>
      </c>
      <c r="V219" s="98">
        <f>RES_hhdet_fech!V86</f>
        <v>0.53730353182701174</v>
      </c>
      <c r="W219" s="98">
        <f>RES_hhdet_fech!W86</f>
        <v>0.5795940853694479</v>
      </c>
      <c r="X219" s="98">
        <f>RES_hhdet_fech!X86</f>
        <v>0.76754256030339718</v>
      </c>
      <c r="Y219" s="98">
        <f>RES_hhdet_fech!Y86</f>
        <v>0.91813391432713598</v>
      </c>
      <c r="DA219" s="63" t="s">
        <v>2323</v>
      </c>
    </row>
    <row r="220" spans="1:105" ht="12" customHeight="1" x14ac:dyDescent="0.25">
      <c r="A220" s="121" t="s">
        <v>55</v>
      </c>
      <c r="B220" s="122">
        <v>1803.8998645424158</v>
      </c>
      <c r="C220" s="122">
        <v>1580.4614810771513</v>
      </c>
      <c r="D220" s="122">
        <v>1600.3367418219518</v>
      </c>
      <c r="E220" s="122">
        <v>1580.4573121819824</v>
      </c>
      <c r="F220" s="122">
        <v>1567.4243760916681</v>
      </c>
      <c r="G220" s="122">
        <v>1595.2159699349247</v>
      </c>
      <c r="H220" s="122">
        <v>1497.3299960636032</v>
      </c>
      <c r="I220" s="122">
        <v>1483.5972013006731</v>
      </c>
      <c r="J220" s="122">
        <v>1425.1441326344423</v>
      </c>
      <c r="K220" s="122">
        <v>1320.9554832502929</v>
      </c>
      <c r="L220" s="122">
        <v>936.73335450845923</v>
      </c>
      <c r="M220" s="122">
        <v>1517.2552350337726</v>
      </c>
      <c r="N220" s="122">
        <v>1364.9407344160645</v>
      </c>
      <c r="O220" s="122">
        <v>1266.2639716381177</v>
      </c>
      <c r="P220" s="122">
        <v>1319.6643447789256</v>
      </c>
      <c r="Q220" s="122">
        <v>1466.2156133945502</v>
      </c>
      <c r="R220" s="122">
        <v>1539.1953931096168</v>
      </c>
      <c r="S220" s="122">
        <v>1483.7557043104377</v>
      </c>
      <c r="T220" s="122">
        <v>1427.3106768502928</v>
      </c>
      <c r="U220" s="122">
        <v>1419.6919733795776</v>
      </c>
      <c r="V220" s="122">
        <v>1473.5696621015236</v>
      </c>
      <c r="W220" s="122">
        <v>1478.3714138446214</v>
      </c>
      <c r="X220" s="122">
        <v>1468.5580187689195</v>
      </c>
      <c r="Y220" s="122">
        <v>1449.6877688430448</v>
      </c>
      <c r="DA220" s="130" t="s">
        <v>2324</v>
      </c>
    </row>
    <row r="221" spans="1:105" ht="12" customHeight="1" x14ac:dyDescent="0.25">
      <c r="A221" s="97" t="s">
        <v>132</v>
      </c>
      <c r="B221" s="98">
        <v>1825.6458703092062</v>
      </c>
      <c r="C221" s="98">
        <v>1595.0168072179863</v>
      </c>
      <c r="D221" s="98">
        <v>1615.2575661516094</v>
      </c>
      <c r="E221" s="98">
        <v>1594.1917041344327</v>
      </c>
      <c r="F221" s="98">
        <v>1580.757833048553</v>
      </c>
      <c r="G221" s="98">
        <v>1608.9126309764013</v>
      </c>
      <c r="H221" s="98">
        <v>1507.6523904170706</v>
      </c>
      <c r="I221" s="98">
        <v>1495.6563917371661</v>
      </c>
      <c r="J221" s="98">
        <v>1439.8653999683149</v>
      </c>
      <c r="K221" s="98">
        <v>1328.2226032473889</v>
      </c>
      <c r="L221" s="98">
        <v>922.9977031637593</v>
      </c>
      <c r="M221" s="98">
        <v>1534.5675201275467</v>
      </c>
      <c r="N221" s="98">
        <v>1373.8862195429156</v>
      </c>
      <c r="O221" s="98">
        <v>1263.2920652262351</v>
      </c>
      <c r="P221" s="98">
        <v>1319.7129276016562</v>
      </c>
      <c r="Q221" s="98">
        <v>1469.2500039623619</v>
      </c>
      <c r="R221" s="98">
        <v>1540.4500650601346</v>
      </c>
      <c r="S221" s="98">
        <v>1489.277280266484</v>
      </c>
      <c r="T221" s="98">
        <v>1425.568394238973</v>
      </c>
      <c r="U221" s="98">
        <v>1420.9355372692239</v>
      </c>
      <c r="V221" s="98">
        <v>1481.3159167682195</v>
      </c>
      <c r="W221" s="98">
        <v>1480.2179386189898</v>
      </c>
      <c r="X221" s="98">
        <v>1471.6558153001106</v>
      </c>
      <c r="Y221" s="98">
        <v>1450.8419899379671</v>
      </c>
      <c r="DA221" s="63" t="s">
        <v>2325</v>
      </c>
    </row>
    <row r="222" spans="1:105" ht="12" customHeight="1" x14ac:dyDescent="0.25">
      <c r="A222" s="97" t="s">
        <v>131</v>
      </c>
      <c r="B222" s="98">
        <v>1422.4408417798702</v>
      </c>
      <c r="C222" s="98">
        <v>1338.5815088861118</v>
      </c>
      <c r="D222" s="98">
        <v>1338.6026958349098</v>
      </c>
      <c r="E222" s="98">
        <v>1305.6265515132002</v>
      </c>
      <c r="F222" s="98">
        <v>1307.6416351469227</v>
      </c>
      <c r="G222" s="98">
        <v>1285.13404120827</v>
      </c>
      <c r="H222" s="98">
        <v>1237.4645413824264</v>
      </c>
      <c r="I222" s="98">
        <v>1169.42128872583</v>
      </c>
      <c r="J222" s="98">
        <v>1124.621093232136</v>
      </c>
      <c r="K222" s="98">
        <v>1077.9790656384771</v>
      </c>
      <c r="L222" s="98">
        <v>772.84531954982219</v>
      </c>
      <c r="M222" s="98">
        <v>1279.9297444148838</v>
      </c>
      <c r="N222" s="98">
        <v>1171.2549528770692</v>
      </c>
      <c r="O222" s="98">
        <v>1105.1592562009812</v>
      </c>
      <c r="P222" s="98">
        <v>1157.5587293536721</v>
      </c>
      <c r="Q222" s="98">
        <v>1304.4650935586046</v>
      </c>
      <c r="R222" s="98">
        <v>1388.2328349892994</v>
      </c>
      <c r="S222" s="98">
        <v>1342.1550542347102</v>
      </c>
      <c r="T222" s="98">
        <v>1308.0149376101492</v>
      </c>
      <c r="U222" s="98">
        <v>1328.4920485842538</v>
      </c>
      <c r="V222" s="98">
        <v>1389.3702490291569</v>
      </c>
      <c r="W222" s="98">
        <v>1411.9607229774674</v>
      </c>
      <c r="X222" s="98">
        <v>1391.8836805364808</v>
      </c>
      <c r="Y222" s="98">
        <v>1374.8148793853632</v>
      </c>
      <c r="DA222" s="63" t="s">
        <v>2326</v>
      </c>
    </row>
    <row r="223" spans="1:105" ht="12" customHeight="1" x14ac:dyDescent="0.25">
      <c r="A223" s="100" t="s">
        <v>199</v>
      </c>
      <c r="B223" s="101">
        <v>1096.5974641587816</v>
      </c>
      <c r="C223" s="101">
        <v>1122.1408095357631</v>
      </c>
      <c r="D223" s="101">
        <v>1104.3232921309066</v>
      </c>
      <c r="E223" s="101">
        <v>1047.6238579575347</v>
      </c>
      <c r="F223" s="101">
        <v>1047.8234096690985</v>
      </c>
      <c r="G223" s="101">
        <v>966.76925451418947</v>
      </c>
      <c r="H223" s="101">
        <v>946.66697495036908</v>
      </c>
      <c r="I223" s="101">
        <v>864.29452510516148</v>
      </c>
      <c r="J223" s="101">
        <v>816.41342477762623</v>
      </c>
      <c r="K223" s="101">
        <v>783.63287864654512</v>
      </c>
      <c r="L223" s="101">
        <v>548.99030181830278</v>
      </c>
      <c r="M223" s="101">
        <v>876.99691535800105</v>
      </c>
      <c r="N223" s="101">
        <v>794.32475181633288</v>
      </c>
      <c r="O223" s="101">
        <v>777.86567534191033</v>
      </c>
      <c r="P223" s="101">
        <v>816.67681197290722</v>
      </c>
      <c r="Q223" s="101">
        <v>950.78802162304623</v>
      </c>
      <c r="R223" s="101">
        <v>1048.5002583831076</v>
      </c>
      <c r="S223" s="101">
        <v>992.52630893552907</v>
      </c>
      <c r="T223" s="101">
        <v>996.35989832395751</v>
      </c>
      <c r="U223" s="101">
        <v>1016.332908744752</v>
      </c>
      <c r="V223" s="101">
        <v>1052.7306095418649</v>
      </c>
      <c r="W223" s="101">
        <v>1105.5671876569256</v>
      </c>
      <c r="X223" s="101">
        <v>1086.3443745280604</v>
      </c>
      <c r="Y223" s="101">
        <v>1074.6158940633297</v>
      </c>
      <c r="DA223" s="131" t="s">
        <v>2327</v>
      </c>
    </row>
    <row r="224" spans="1:105" ht="12" customHeight="1" x14ac:dyDescent="0.25">
      <c r="A224" s="103" t="s">
        <v>52</v>
      </c>
      <c r="B224" s="104">
        <v>325.84337762108868</v>
      </c>
      <c r="C224" s="104">
        <v>216.44069935034875</v>
      </c>
      <c r="D224" s="104">
        <v>234.27940370400327</v>
      </c>
      <c r="E224" s="104">
        <v>258.00269355566536</v>
      </c>
      <c r="F224" s="104">
        <v>259.81822547782411</v>
      </c>
      <c r="G224" s="104">
        <v>318.36478669408058</v>
      </c>
      <c r="H224" s="104">
        <v>290.79756643205729</v>
      </c>
      <c r="I224" s="104">
        <v>305.12676362066861</v>
      </c>
      <c r="J224" s="104">
        <v>308.20766845450976</v>
      </c>
      <c r="K224" s="104">
        <v>294.34618699193192</v>
      </c>
      <c r="L224" s="104">
        <v>223.85501773151952</v>
      </c>
      <c r="M224" s="104">
        <v>402.93282905688295</v>
      </c>
      <c r="N224" s="104">
        <v>376.93020106073635</v>
      </c>
      <c r="O224" s="104">
        <v>327.29358085907097</v>
      </c>
      <c r="P224" s="104">
        <v>340.88191738076495</v>
      </c>
      <c r="Q224" s="104">
        <v>353.67707193555844</v>
      </c>
      <c r="R224" s="104">
        <v>339.73257660619174</v>
      </c>
      <c r="S224" s="104">
        <v>349.62874529918122</v>
      </c>
      <c r="T224" s="104">
        <v>311.65503928619171</v>
      </c>
      <c r="U224" s="104">
        <v>312.15913983950179</v>
      </c>
      <c r="V224" s="104">
        <v>336.63963948729179</v>
      </c>
      <c r="W224" s="104">
        <v>306.39353532054196</v>
      </c>
      <c r="X224" s="104">
        <v>305.5393060084204</v>
      </c>
      <c r="Y224" s="104">
        <v>300.19898532203359</v>
      </c>
      <c r="DA224" s="132" t="s">
        <v>2328</v>
      </c>
    </row>
    <row r="225" spans="1:105" ht="12" customHeight="1" x14ac:dyDescent="0.25">
      <c r="A225" s="106" t="s">
        <v>124</v>
      </c>
      <c r="B225" s="101">
        <v>0</v>
      </c>
      <c r="C225" s="101">
        <v>0</v>
      </c>
      <c r="D225" s="101">
        <v>1030.1484023899629</v>
      </c>
      <c r="E225" s="101">
        <v>1202.7141316008083</v>
      </c>
      <c r="F225" s="101">
        <v>950.22034140991491</v>
      </c>
      <c r="G225" s="101">
        <v>1183.0665926068843</v>
      </c>
      <c r="H225" s="101">
        <v>1083.8934181534053</v>
      </c>
      <c r="I225" s="101">
        <v>1166.0218326109136</v>
      </c>
      <c r="J225" s="101">
        <v>1078.8421055430472</v>
      </c>
      <c r="K225" s="101">
        <v>1102.6953579326898</v>
      </c>
      <c r="L225" s="101">
        <v>1058.0657342930685</v>
      </c>
      <c r="M225" s="101">
        <v>1129.1195280755592</v>
      </c>
      <c r="N225" s="101">
        <v>1016.4951114645579</v>
      </c>
      <c r="O225" s="101">
        <v>1087.1042202065275</v>
      </c>
      <c r="P225" s="101">
        <v>1556.6727619752057</v>
      </c>
      <c r="Q225" s="101">
        <v>1117.7896209687449</v>
      </c>
      <c r="R225" s="101">
        <v>1283.6764380914994</v>
      </c>
      <c r="S225" s="101">
        <v>1318.3540274357135</v>
      </c>
      <c r="T225" s="101">
        <v>1256.9065068712205</v>
      </c>
      <c r="U225" s="101">
        <v>1203.843999481762</v>
      </c>
      <c r="V225" s="101">
        <v>1130.1564788924331</v>
      </c>
      <c r="W225" s="101">
        <v>1189.9955661412678</v>
      </c>
      <c r="X225" s="101">
        <v>1237.8493079284108</v>
      </c>
      <c r="Y225" s="101">
        <v>1299.1756158319947</v>
      </c>
      <c r="DA225" s="131" t="s">
        <v>2329</v>
      </c>
    </row>
    <row r="226" spans="1:105" ht="12" customHeight="1" x14ac:dyDescent="0.25">
      <c r="A226" s="107" t="s">
        <v>123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X226" s="104">
        <v>0</v>
      </c>
      <c r="Y226" s="104">
        <v>0</v>
      </c>
      <c r="DA226" s="132" t="s">
        <v>2330</v>
      </c>
    </row>
    <row r="227" spans="1:105" ht="12" customHeight="1" x14ac:dyDescent="0.25">
      <c r="A227" s="108" t="s">
        <v>50</v>
      </c>
      <c r="B227" s="98">
        <v>0</v>
      </c>
      <c r="C227" s="98">
        <v>0</v>
      </c>
      <c r="D227" s="98">
        <v>0</v>
      </c>
      <c r="E227" s="98">
        <v>0</v>
      </c>
      <c r="F227" s="98">
        <v>0</v>
      </c>
      <c r="G227" s="98">
        <v>0</v>
      </c>
      <c r="H227" s="98">
        <v>0</v>
      </c>
      <c r="I227" s="98">
        <v>0</v>
      </c>
      <c r="J227" s="98">
        <v>0</v>
      </c>
      <c r="K227" s="98">
        <v>0</v>
      </c>
      <c r="L227" s="98">
        <v>0</v>
      </c>
      <c r="M227" s="98">
        <v>0</v>
      </c>
      <c r="N227" s="98">
        <v>0</v>
      </c>
      <c r="O227" s="98">
        <v>0</v>
      </c>
      <c r="P227" s="98">
        <v>0</v>
      </c>
      <c r="Q227" s="98">
        <v>0</v>
      </c>
      <c r="R227" s="98">
        <v>0</v>
      </c>
      <c r="S227" s="98">
        <v>0</v>
      </c>
      <c r="T227" s="98">
        <v>0</v>
      </c>
      <c r="U227" s="98">
        <v>0</v>
      </c>
      <c r="V227" s="98">
        <v>0</v>
      </c>
      <c r="W227" s="98">
        <v>0</v>
      </c>
      <c r="X227" s="98">
        <v>0</v>
      </c>
      <c r="Y227" s="98">
        <v>0</v>
      </c>
      <c r="DA227" s="63" t="s">
        <v>2331</v>
      </c>
    </row>
    <row r="228" spans="1:105" ht="12" customHeight="1" x14ac:dyDescent="0.25">
      <c r="A228" s="108" t="s">
        <v>52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2332</v>
      </c>
    </row>
    <row r="229" spans="1:105" ht="12" customHeight="1" x14ac:dyDescent="0.25">
      <c r="A229" s="106" t="s">
        <v>122</v>
      </c>
      <c r="B229" s="101">
        <v>1273.0260417370637</v>
      </c>
      <c r="C229" s="101">
        <v>1204.1757968947898</v>
      </c>
      <c r="D229" s="101">
        <v>1194.364251539412</v>
      </c>
      <c r="E229" s="101">
        <v>1199.1186866108037</v>
      </c>
      <c r="F229" s="101">
        <v>1204.3477109877572</v>
      </c>
      <c r="G229" s="101">
        <v>1243.9974711122179</v>
      </c>
      <c r="H229" s="101">
        <v>1259.4270129152776</v>
      </c>
      <c r="I229" s="101">
        <v>1247.0611191847065</v>
      </c>
      <c r="J229" s="101">
        <v>1158.1533289335073</v>
      </c>
      <c r="K229" s="101">
        <v>1217.1463053983746</v>
      </c>
      <c r="L229" s="101">
        <v>1212.3384666770785</v>
      </c>
      <c r="M229" s="101">
        <v>1251.8780622100492</v>
      </c>
      <c r="N229" s="101">
        <v>1242.2592369233553</v>
      </c>
      <c r="O229" s="101">
        <v>1346.8067675604937</v>
      </c>
      <c r="P229" s="101">
        <v>1345.9344811891576</v>
      </c>
      <c r="Q229" s="101">
        <v>1444.6685077762775</v>
      </c>
      <c r="R229" s="101">
        <v>1545.2878864815384</v>
      </c>
      <c r="S229" s="101">
        <v>1417.4206006585941</v>
      </c>
      <c r="T229" s="101">
        <v>1475.5129703665477</v>
      </c>
      <c r="U229" s="101">
        <v>1415.7006104554289</v>
      </c>
      <c r="V229" s="101">
        <v>1346.8299844984942</v>
      </c>
      <c r="W229" s="101">
        <v>1454.2826745703155</v>
      </c>
      <c r="X229" s="101">
        <v>1389.2689158630401</v>
      </c>
      <c r="Y229" s="101">
        <v>1428.4474884334913</v>
      </c>
      <c r="DA229" s="131" t="s">
        <v>2333</v>
      </c>
    </row>
    <row r="230" spans="1:105" ht="12" customHeight="1" x14ac:dyDescent="0.25">
      <c r="A230" s="107" t="s">
        <v>121</v>
      </c>
      <c r="B230" s="104">
        <v>1078.9603640500293</v>
      </c>
      <c r="C230" s="104">
        <v>1066.042932939082</v>
      </c>
      <c r="D230" s="104">
        <v>1050.9550358439819</v>
      </c>
      <c r="E230" s="104">
        <v>1044.1944673359685</v>
      </c>
      <c r="F230" s="104">
        <v>1053.2633212826847</v>
      </c>
      <c r="G230" s="104">
        <v>1063.4748666115379</v>
      </c>
      <c r="H230" s="104">
        <v>1089.2840534939326</v>
      </c>
      <c r="I230" s="104">
        <v>1073.3945103670087</v>
      </c>
      <c r="J230" s="104">
        <v>995.78231516690767</v>
      </c>
      <c r="K230" s="104">
        <v>1052.4235501145142</v>
      </c>
      <c r="L230" s="104">
        <v>1043.6720753223024</v>
      </c>
      <c r="M230" s="104">
        <v>1076.9655047982781</v>
      </c>
      <c r="N230" s="104">
        <v>1069.205503745409</v>
      </c>
      <c r="O230" s="104">
        <v>1175.5886621086468</v>
      </c>
      <c r="P230" s="104">
        <v>1176.4129076225361</v>
      </c>
      <c r="Q230" s="104">
        <v>1272.8219846450511</v>
      </c>
      <c r="R230" s="104">
        <v>1383.6970394003752</v>
      </c>
      <c r="S230" s="104">
        <v>1273.6031984610231</v>
      </c>
      <c r="T230" s="104">
        <v>1349.5157102518951</v>
      </c>
      <c r="U230" s="104">
        <v>1309.3381533561956</v>
      </c>
      <c r="V230" s="104">
        <v>1248.8032195236553</v>
      </c>
      <c r="W230" s="104">
        <v>1361.1746555667075</v>
      </c>
      <c r="X230" s="104">
        <v>1300.4325610028409</v>
      </c>
      <c r="Y230" s="104">
        <v>1343.9707773279986</v>
      </c>
      <c r="DA230" s="132" t="s">
        <v>2334</v>
      </c>
    </row>
    <row r="231" spans="1:105" ht="12" customHeight="1" x14ac:dyDescent="0.25">
      <c r="A231" s="108" t="s">
        <v>53</v>
      </c>
      <c r="B231" s="98">
        <v>764.63853034048225</v>
      </c>
      <c r="C231" s="98">
        <v>841.14838555466997</v>
      </c>
      <c r="D231" s="98">
        <v>816.27477349576884</v>
      </c>
      <c r="E231" s="98">
        <v>785.55271213570893</v>
      </c>
      <c r="F231" s="98">
        <v>794.35351755943782</v>
      </c>
      <c r="G231" s="98">
        <v>747.89402372631321</v>
      </c>
      <c r="H231" s="98">
        <v>784.76805516939021</v>
      </c>
      <c r="I231" s="98">
        <v>764.56661581547075</v>
      </c>
      <c r="J231" s="98">
        <v>704.36219197472292</v>
      </c>
      <c r="K231" s="98">
        <v>748.59973312751708</v>
      </c>
      <c r="L231" s="98">
        <v>727.40478095040817</v>
      </c>
      <c r="M231" s="98">
        <v>739.95029453041752</v>
      </c>
      <c r="N231" s="98">
        <v>729.63539862219579</v>
      </c>
      <c r="O231" s="98">
        <v>832.97608935697338</v>
      </c>
      <c r="P231" s="98">
        <v>833.38085795842198</v>
      </c>
      <c r="Q231" s="98">
        <v>927.23476101641938</v>
      </c>
      <c r="R231" s="98">
        <v>1041.4888603225345</v>
      </c>
      <c r="S231" s="98">
        <v>934.64221095428684</v>
      </c>
      <c r="T231" s="98">
        <v>1016.2534786918861</v>
      </c>
      <c r="U231" s="98">
        <v>984.90963112104623</v>
      </c>
      <c r="V231" s="98">
        <v>931.84048635132331</v>
      </c>
      <c r="W231" s="98">
        <v>1052.5795386839923</v>
      </c>
      <c r="X231" s="98">
        <v>1005.9845205237319</v>
      </c>
      <c r="Y231" s="98">
        <v>1044.466441961722</v>
      </c>
      <c r="DA231" s="63" t="s">
        <v>2335</v>
      </c>
    </row>
    <row r="232" spans="1:105" ht="12" customHeight="1" x14ac:dyDescent="0.25">
      <c r="A232" s="108" t="s">
        <v>52</v>
      </c>
      <c r="B232" s="98">
        <v>314.32183370954704</v>
      </c>
      <c r="C232" s="98">
        <v>224.89454738441188</v>
      </c>
      <c r="D232" s="98">
        <v>234.68026234821318</v>
      </c>
      <c r="E232" s="98">
        <v>258.64175520025941</v>
      </c>
      <c r="F232" s="98">
        <v>258.90980372324708</v>
      </c>
      <c r="G232" s="98">
        <v>315.58084288522474</v>
      </c>
      <c r="H232" s="98">
        <v>304.51599832454247</v>
      </c>
      <c r="I232" s="98">
        <v>308.82789455153812</v>
      </c>
      <c r="J232" s="98">
        <v>291.42012319218452</v>
      </c>
      <c r="K232" s="98">
        <v>303.8238169869972</v>
      </c>
      <c r="L232" s="98">
        <v>316.26729437189385</v>
      </c>
      <c r="M232" s="98">
        <v>337.01521026786065</v>
      </c>
      <c r="N232" s="98">
        <v>339.57010512321312</v>
      </c>
      <c r="O232" s="98">
        <v>342.61257275167338</v>
      </c>
      <c r="P232" s="98">
        <v>343.0320496641142</v>
      </c>
      <c r="Q232" s="98">
        <v>345.58722362863188</v>
      </c>
      <c r="R232" s="98">
        <v>342.20817907784061</v>
      </c>
      <c r="S232" s="98">
        <v>338.96098750673622</v>
      </c>
      <c r="T232" s="98">
        <v>333.26223156000879</v>
      </c>
      <c r="U232" s="98">
        <v>324.42852223514933</v>
      </c>
      <c r="V232" s="98">
        <v>316.96273317233209</v>
      </c>
      <c r="W232" s="98">
        <v>308.59511688271533</v>
      </c>
      <c r="X232" s="98">
        <v>294.44804047910901</v>
      </c>
      <c r="Y232" s="98">
        <v>299.50433536627679</v>
      </c>
      <c r="DA232" s="63" t="s">
        <v>2336</v>
      </c>
    </row>
    <row r="233" spans="1:105" ht="12" customHeight="1" x14ac:dyDescent="0.25">
      <c r="A233" s="121" t="s">
        <v>54</v>
      </c>
      <c r="B233" s="122">
        <v>160.86309777719129</v>
      </c>
      <c r="C233" s="122">
        <v>159.43948550281655</v>
      </c>
      <c r="D233" s="122">
        <v>161.69233226220464</v>
      </c>
      <c r="E233" s="122">
        <v>167.38927653738924</v>
      </c>
      <c r="F233" s="122">
        <v>174.35979953607148</v>
      </c>
      <c r="G233" s="122">
        <v>182.05615256316554</v>
      </c>
      <c r="H233" s="122">
        <v>186.61004439539079</v>
      </c>
      <c r="I233" s="122">
        <v>185.25289479909659</v>
      </c>
      <c r="J233" s="122">
        <v>176.71580596537549</v>
      </c>
      <c r="K233" s="122">
        <v>194.5507655363773</v>
      </c>
      <c r="L233" s="122">
        <v>209.02208688957742</v>
      </c>
      <c r="M233" s="122">
        <v>209.71332889036361</v>
      </c>
      <c r="N233" s="122">
        <v>214.43033978483606</v>
      </c>
      <c r="O233" s="122">
        <v>235.39308849097304</v>
      </c>
      <c r="P233" s="122">
        <v>234.49813293360407</v>
      </c>
      <c r="Q233" s="122">
        <v>253.44482167441151</v>
      </c>
      <c r="R233" s="122">
        <v>252.15912348715824</v>
      </c>
      <c r="S233" s="122">
        <v>270.4282680894749</v>
      </c>
      <c r="T233" s="122">
        <v>281.74077510330716</v>
      </c>
      <c r="U233" s="122">
        <v>277.19380688968533</v>
      </c>
      <c r="V233" s="122">
        <v>275.63592418683163</v>
      </c>
      <c r="W233" s="122">
        <v>274.33665518129197</v>
      </c>
      <c r="X233" s="122">
        <v>263.34718658907843</v>
      </c>
      <c r="Y233" s="122">
        <v>263.98612447511198</v>
      </c>
      <c r="DA233" s="130" t="s">
        <v>2337</v>
      </c>
    </row>
    <row r="234" spans="1:105" ht="12" customHeight="1" x14ac:dyDescent="0.25">
      <c r="A234" s="97" t="s">
        <v>202</v>
      </c>
      <c r="B234" s="98">
        <v>0</v>
      </c>
      <c r="C234" s="98">
        <v>0</v>
      </c>
      <c r="D234" s="98">
        <v>0</v>
      </c>
      <c r="E234" s="98">
        <v>0</v>
      </c>
      <c r="F234" s="98">
        <v>0</v>
      </c>
      <c r="G234" s="98">
        <v>0</v>
      </c>
      <c r="H234" s="98">
        <v>0</v>
      </c>
      <c r="I234" s="98">
        <v>0</v>
      </c>
      <c r="J234" s="98">
        <v>0</v>
      </c>
      <c r="K234" s="98">
        <v>0</v>
      </c>
      <c r="L234" s="98">
        <v>0</v>
      </c>
      <c r="M234" s="98">
        <v>0</v>
      </c>
      <c r="N234" s="98">
        <v>0</v>
      </c>
      <c r="O234" s="98">
        <v>0</v>
      </c>
      <c r="P234" s="98">
        <v>0</v>
      </c>
      <c r="Q234" s="98">
        <v>0</v>
      </c>
      <c r="R234" s="98">
        <v>0</v>
      </c>
      <c r="S234" s="98">
        <v>0</v>
      </c>
      <c r="T234" s="98">
        <v>0</v>
      </c>
      <c r="U234" s="98">
        <v>0</v>
      </c>
      <c r="V234" s="98">
        <v>0</v>
      </c>
      <c r="W234" s="98">
        <v>0</v>
      </c>
      <c r="X234" s="98">
        <v>0</v>
      </c>
      <c r="Y234" s="98">
        <v>0</v>
      </c>
      <c r="DA234" s="63" t="s">
        <v>2338</v>
      </c>
    </row>
    <row r="235" spans="1:105" ht="12" customHeight="1" x14ac:dyDescent="0.25">
      <c r="A235" s="97" t="s">
        <v>50</v>
      </c>
      <c r="B235" s="98">
        <v>0</v>
      </c>
      <c r="C235" s="98">
        <v>0</v>
      </c>
      <c r="D235" s="98">
        <v>0</v>
      </c>
      <c r="E235" s="98">
        <v>0</v>
      </c>
      <c r="F235" s="98">
        <v>0</v>
      </c>
      <c r="G235" s="98">
        <v>0</v>
      </c>
      <c r="H235" s="98">
        <v>0</v>
      </c>
      <c r="I235" s="98">
        <v>0</v>
      </c>
      <c r="J235" s="98">
        <v>0</v>
      </c>
      <c r="K235" s="98">
        <v>0</v>
      </c>
      <c r="L235" s="98">
        <v>0</v>
      </c>
      <c r="M235" s="98">
        <v>0</v>
      </c>
      <c r="N235" s="98">
        <v>0</v>
      </c>
      <c r="O235" s="98">
        <v>0</v>
      </c>
      <c r="P235" s="98">
        <v>0</v>
      </c>
      <c r="Q235" s="98">
        <v>0</v>
      </c>
      <c r="R235" s="98">
        <v>0</v>
      </c>
      <c r="S235" s="98">
        <v>0</v>
      </c>
      <c r="T235" s="98">
        <v>0</v>
      </c>
      <c r="U235" s="98">
        <v>0</v>
      </c>
      <c r="V235" s="98">
        <v>0</v>
      </c>
      <c r="W235" s="98">
        <v>0</v>
      </c>
      <c r="X235" s="98">
        <v>0</v>
      </c>
      <c r="Y235" s="98">
        <v>0</v>
      </c>
      <c r="DA235" s="63" t="s">
        <v>2339</v>
      </c>
    </row>
    <row r="236" spans="1:105" ht="12" customHeight="1" x14ac:dyDescent="0.25">
      <c r="A236" s="109" t="s">
        <v>120</v>
      </c>
      <c r="B236" s="33">
        <v>160.86309777719129</v>
      </c>
      <c r="C236" s="33">
        <v>159.43948550281655</v>
      </c>
      <c r="D236" s="33">
        <v>161.69233226220464</v>
      </c>
      <c r="E236" s="33">
        <v>167.38927653738924</v>
      </c>
      <c r="F236" s="33">
        <v>174.35979953607148</v>
      </c>
      <c r="G236" s="33">
        <v>182.05615256316554</v>
      </c>
      <c r="H236" s="33">
        <v>186.61004439539079</v>
      </c>
      <c r="I236" s="33">
        <v>185.25289479909659</v>
      </c>
      <c r="J236" s="33">
        <v>176.71580596537549</v>
      </c>
      <c r="K236" s="33">
        <v>194.5507655363773</v>
      </c>
      <c r="L236" s="33">
        <v>209.02208688957742</v>
      </c>
      <c r="M236" s="33">
        <v>209.71332889036361</v>
      </c>
      <c r="N236" s="33">
        <v>214.43033978483606</v>
      </c>
      <c r="O236" s="33">
        <v>235.39308849097304</v>
      </c>
      <c r="P236" s="33">
        <v>234.49813293360407</v>
      </c>
      <c r="Q236" s="33">
        <v>253.44482167441151</v>
      </c>
      <c r="R236" s="33">
        <v>252.15912348715824</v>
      </c>
      <c r="S236" s="33">
        <v>270.4282680894749</v>
      </c>
      <c r="T236" s="33">
        <v>281.74077510330716</v>
      </c>
      <c r="U236" s="33">
        <v>277.19380688968533</v>
      </c>
      <c r="V236" s="33">
        <v>275.63592418683163</v>
      </c>
      <c r="W236" s="33">
        <v>274.33665518129197</v>
      </c>
      <c r="X236" s="33">
        <v>263.34718658907843</v>
      </c>
      <c r="Y236" s="33">
        <v>263.98612447511198</v>
      </c>
      <c r="DA236" s="60" t="s">
        <v>2340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12438.196400833524</v>
      </c>
      <c r="C238" s="117">
        <f t="shared" si="115"/>
        <v>11948.207588968484</v>
      </c>
      <c r="D238" s="117">
        <f t="shared" si="115"/>
        <v>12361.086338777079</v>
      </c>
      <c r="E238" s="117">
        <f t="shared" si="115"/>
        <v>12768.423684671059</v>
      </c>
      <c r="F238" s="117">
        <f t="shared" si="115"/>
        <v>12685.457759403131</v>
      </c>
      <c r="G238" s="117">
        <f t="shared" si="115"/>
        <v>14025.52124790947</v>
      </c>
      <c r="H238" s="117">
        <f t="shared" si="115"/>
        <v>13354.729662569667</v>
      </c>
      <c r="I238" s="117">
        <f t="shared" si="115"/>
        <v>13335.780541158902</v>
      </c>
      <c r="J238" s="117">
        <f t="shared" si="115"/>
        <v>13627.056036902773</v>
      </c>
      <c r="K238" s="117">
        <f t="shared" si="115"/>
        <v>12940.86723005221</v>
      </c>
      <c r="L238" s="117">
        <f t="shared" si="115"/>
        <v>11878.995806911729</v>
      </c>
      <c r="M238" s="117">
        <f t="shared" si="115"/>
        <v>18279.663248564666</v>
      </c>
      <c r="N238" s="117">
        <f t="shared" si="115"/>
        <v>17618.081878204692</v>
      </c>
      <c r="O238" s="117">
        <f t="shared" si="115"/>
        <v>14635.991273347554</v>
      </c>
      <c r="P238" s="117">
        <f t="shared" si="115"/>
        <v>14133.554139975451</v>
      </c>
      <c r="Q238" s="117">
        <f t="shared" si="115"/>
        <v>14607.350762689945</v>
      </c>
      <c r="R238" s="117">
        <f t="shared" ref="R238:V238" si="116">R239+R242+R244+R257</f>
        <v>15086.766522044878</v>
      </c>
      <c r="S238" s="117">
        <f t="shared" si="116"/>
        <v>15595.081077880519</v>
      </c>
      <c r="T238" s="117">
        <f t="shared" si="116"/>
        <v>13858.270644978373</v>
      </c>
      <c r="U238" s="117">
        <f t="shared" si="116"/>
        <v>13575.034363766707</v>
      </c>
      <c r="V238" s="117">
        <f t="shared" si="116"/>
        <v>14717.65307947966</v>
      </c>
      <c r="W238" s="117">
        <f t="shared" ref="W238:Y238" si="117">W239+W242+W244+W257</f>
        <v>15018.880767615547</v>
      </c>
      <c r="X238" s="117">
        <f t="shared" si="117"/>
        <v>13804.37147634125</v>
      </c>
      <c r="Y238" s="117">
        <f t="shared" si="117"/>
        <v>13515.399798110395</v>
      </c>
      <c r="DA238" s="129" t="s">
        <v>2486</v>
      </c>
    </row>
    <row r="239" spans="1:105" ht="12" customHeight="1" x14ac:dyDescent="0.25">
      <c r="A239" s="121" t="s">
        <v>57</v>
      </c>
      <c r="B239" s="122">
        <f t="shared" ref="B239:Q239" si="118">SUM(B240:B241)</f>
        <v>11499.152560368899</v>
      </c>
      <c r="C239" s="122">
        <f t="shared" si="118"/>
        <v>11105.869507500734</v>
      </c>
      <c r="D239" s="122">
        <f t="shared" si="118"/>
        <v>11493.666554682781</v>
      </c>
      <c r="E239" s="122">
        <f t="shared" si="118"/>
        <v>11889.244065977597</v>
      </c>
      <c r="F239" s="122">
        <f t="shared" si="118"/>
        <v>11786.636095029629</v>
      </c>
      <c r="G239" s="122">
        <f t="shared" si="118"/>
        <v>13084.269210835882</v>
      </c>
      <c r="H239" s="122">
        <f t="shared" si="118"/>
        <v>12434.299836231057</v>
      </c>
      <c r="I239" s="122">
        <f t="shared" si="118"/>
        <v>12394.767358063546</v>
      </c>
      <c r="J239" s="122">
        <f t="shared" si="118"/>
        <v>12697.010058543936</v>
      </c>
      <c r="K239" s="122">
        <f t="shared" si="118"/>
        <v>12019.947953939691</v>
      </c>
      <c r="L239" s="122">
        <f t="shared" si="118"/>
        <v>11141.251925227572</v>
      </c>
      <c r="M239" s="122">
        <f t="shared" si="118"/>
        <v>17137.535144192319</v>
      </c>
      <c r="N239" s="122">
        <f t="shared" si="118"/>
        <v>16540.253938863218</v>
      </c>
      <c r="O239" s="122">
        <f t="shared" si="118"/>
        <v>13589.303918549052</v>
      </c>
      <c r="P239" s="122">
        <f t="shared" si="118"/>
        <v>13047.92440124538</v>
      </c>
      <c r="Q239" s="122">
        <f t="shared" si="118"/>
        <v>13403.018083199284</v>
      </c>
      <c r="R239" s="122">
        <f t="shared" ref="R239:V239" si="119">SUM(R240:R241)</f>
        <v>13826.732565173214</v>
      </c>
      <c r="S239" s="122">
        <f t="shared" si="119"/>
        <v>14347.166692243545</v>
      </c>
      <c r="T239" s="122">
        <f t="shared" si="119"/>
        <v>12625.468880900482</v>
      </c>
      <c r="U239" s="122">
        <f t="shared" si="119"/>
        <v>12329.226821692135</v>
      </c>
      <c r="V239" s="122">
        <f t="shared" si="119"/>
        <v>13407.771194816451</v>
      </c>
      <c r="W239" s="122">
        <f t="shared" ref="W239:Y239" si="120">SUM(W240:W241)</f>
        <v>13682.981403700745</v>
      </c>
      <c r="X239" s="122">
        <f t="shared" si="120"/>
        <v>12461.11905474643</v>
      </c>
      <c r="Y239" s="122">
        <f t="shared" si="120"/>
        <v>12163.154683002997</v>
      </c>
      <c r="DA239" s="130" t="s">
        <v>2487</v>
      </c>
    </row>
    <row r="240" spans="1:105" ht="12" customHeight="1" x14ac:dyDescent="0.25">
      <c r="A240" s="97" t="s">
        <v>199</v>
      </c>
      <c r="B240" s="98">
        <v>11389.004458628808</v>
      </c>
      <c r="C240" s="98">
        <v>11002.241167414772</v>
      </c>
      <c r="D240" s="98">
        <v>11389.305218955025</v>
      </c>
      <c r="E240" s="98">
        <v>11783.801480177384</v>
      </c>
      <c r="F240" s="98">
        <v>11685.363860467894</v>
      </c>
      <c r="G240" s="98">
        <v>12972.827865956655</v>
      </c>
      <c r="H240" s="98">
        <v>12331.355989765743</v>
      </c>
      <c r="I240" s="98">
        <v>12294.395690683565</v>
      </c>
      <c r="J240" s="98">
        <v>12595.755804868557</v>
      </c>
      <c r="K240" s="98">
        <v>11925.962966789897</v>
      </c>
      <c r="L240" s="98">
        <v>11054.673912289478</v>
      </c>
      <c r="M240" s="98">
        <v>17006.176796778323</v>
      </c>
      <c r="N240" s="98">
        <v>16414.238918353934</v>
      </c>
      <c r="O240" s="98">
        <v>13488.067934915289</v>
      </c>
      <c r="P240" s="98">
        <v>12952.23947808626</v>
      </c>
      <c r="Q240" s="98">
        <v>13305.640017904871</v>
      </c>
      <c r="R240" s="98">
        <v>13727.04483144639</v>
      </c>
      <c r="S240" s="98">
        <v>14245.072173537046</v>
      </c>
      <c r="T240" s="98">
        <v>12536.020617073913</v>
      </c>
      <c r="U240" s="98">
        <v>12241.75019768218</v>
      </c>
      <c r="V240" s="98">
        <v>13312.74458628305</v>
      </c>
      <c r="W240" s="98">
        <v>13585.941795676539</v>
      </c>
      <c r="X240" s="98">
        <v>12372.540984441192</v>
      </c>
      <c r="Y240" s="98">
        <v>12076.663737721739</v>
      </c>
      <c r="DA240" s="63" t="s">
        <v>2488</v>
      </c>
    </row>
    <row r="241" spans="1:105" ht="12" customHeight="1" x14ac:dyDescent="0.25">
      <c r="A241" s="97" t="s">
        <v>53</v>
      </c>
      <c r="B241" s="98">
        <v>110.14810174009021</v>
      </c>
      <c r="C241" s="98">
        <v>103.62834008596332</v>
      </c>
      <c r="D241" s="98">
        <v>104.36133572775555</v>
      </c>
      <c r="E241" s="98">
        <v>105.44258580021315</v>
      </c>
      <c r="F241" s="98">
        <v>101.27223456173488</v>
      </c>
      <c r="G241" s="98">
        <v>111.44134487922781</v>
      </c>
      <c r="H241" s="98">
        <v>102.94384646531417</v>
      </c>
      <c r="I241" s="98">
        <v>100.37166737998108</v>
      </c>
      <c r="J241" s="98">
        <v>101.25425367537956</v>
      </c>
      <c r="K241" s="98">
        <v>93.98498714979408</v>
      </c>
      <c r="L241" s="98">
        <v>86.578012938094005</v>
      </c>
      <c r="M241" s="98">
        <v>131.35834741399617</v>
      </c>
      <c r="N241" s="98">
        <v>126.01502050928191</v>
      </c>
      <c r="O241" s="98">
        <v>101.23598363376367</v>
      </c>
      <c r="P241" s="98">
        <v>95.684923159119577</v>
      </c>
      <c r="Q241" s="98">
        <v>97.378065294413318</v>
      </c>
      <c r="R241" s="98">
        <v>99.687733726822529</v>
      </c>
      <c r="S241" s="98">
        <v>102.09451870649879</v>
      </c>
      <c r="T241" s="98">
        <v>89.448263826569018</v>
      </c>
      <c r="U241" s="98">
        <v>87.476624009954193</v>
      </c>
      <c r="V241" s="98">
        <v>95.026608533399838</v>
      </c>
      <c r="W241" s="98">
        <v>97.0396080242068</v>
      </c>
      <c r="X241" s="98">
        <v>88.578070305238157</v>
      </c>
      <c r="Y241" s="98">
        <v>86.490945281256259</v>
      </c>
      <c r="DA241" s="63" t="s">
        <v>2489</v>
      </c>
    </row>
    <row r="242" spans="1:105" ht="12" customHeight="1" x14ac:dyDescent="0.25">
      <c r="A242" s="121" t="s">
        <v>92</v>
      </c>
      <c r="B242" s="122">
        <f t="shared" ref="B242:Y242" si="121">B243</f>
        <v>0.6695282457143239</v>
      </c>
      <c r="C242" s="122">
        <f t="shared" si="121"/>
        <v>0.74502910507078501</v>
      </c>
      <c r="D242" s="122">
        <f t="shared" si="121"/>
        <v>0.78948123703236572</v>
      </c>
      <c r="E242" s="122">
        <f t="shared" si="121"/>
        <v>0.77924459289638504</v>
      </c>
      <c r="F242" s="122">
        <f t="shared" si="121"/>
        <v>0.79538212687589571</v>
      </c>
      <c r="G242" s="122">
        <f t="shared" si="121"/>
        <v>0.89608360297594436</v>
      </c>
      <c r="H242" s="122">
        <f t="shared" si="121"/>
        <v>1.0665895319573497</v>
      </c>
      <c r="I242" s="122">
        <f t="shared" si="121"/>
        <v>1.2146649822276041</v>
      </c>
      <c r="J242" s="122">
        <f t="shared" si="121"/>
        <v>1.3487200549414564</v>
      </c>
      <c r="K242" s="122">
        <f t="shared" si="121"/>
        <v>1.4973126915370607</v>
      </c>
      <c r="L242" s="122">
        <f t="shared" si="121"/>
        <v>1.8940687507020435</v>
      </c>
      <c r="M242" s="122">
        <f t="shared" si="121"/>
        <v>1.9021595961112274</v>
      </c>
      <c r="N242" s="122">
        <f t="shared" si="121"/>
        <v>2.6824388065189928</v>
      </c>
      <c r="O242" s="122">
        <f t="shared" si="121"/>
        <v>3.4359944527612467</v>
      </c>
      <c r="P242" s="122">
        <f t="shared" si="121"/>
        <v>3.9528050329782105</v>
      </c>
      <c r="Q242" s="122">
        <f t="shared" si="121"/>
        <v>3.7729859872654035</v>
      </c>
      <c r="R242" s="122">
        <f t="shared" si="121"/>
        <v>3.629729118445586</v>
      </c>
      <c r="S242" s="122">
        <f t="shared" si="121"/>
        <v>3.4046221025593582</v>
      </c>
      <c r="T242" s="122">
        <f t="shared" si="121"/>
        <v>3.1004596468939027</v>
      </c>
      <c r="U242" s="122">
        <f t="shared" si="121"/>
        <v>2.5007788166862728</v>
      </c>
      <c r="V242" s="122">
        <f t="shared" si="121"/>
        <v>2.3719445906035421</v>
      </c>
      <c r="W242" s="122">
        <f t="shared" si="121"/>
        <v>2.6147668560532202</v>
      </c>
      <c r="X242" s="122">
        <f t="shared" si="121"/>
        <v>3.4925409840234694</v>
      </c>
      <c r="Y242" s="122">
        <f t="shared" si="121"/>
        <v>4.197278063577901</v>
      </c>
      <c r="DA242" s="130" t="s">
        <v>2490</v>
      </c>
    </row>
    <row r="243" spans="1:105" ht="12" customHeight="1" x14ac:dyDescent="0.25">
      <c r="A243" s="97" t="s">
        <v>53</v>
      </c>
      <c r="B243" s="98">
        <f>RES_hhdet_tesh!B86</f>
        <v>0.6695282457143239</v>
      </c>
      <c r="C243" s="98">
        <f>RES_hhdet_tesh!C86</f>
        <v>0.74502910507078501</v>
      </c>
      <c r="D243" s="98">
        <f>RES_hhdet_tesh!D86</f>
        <v>0.78948123703236572</v>
      </c>
      <c r="E243" s="98">
        <f>RES_hhdet_tesh!E86</f>
        <v>0.77924459289638504</v>
      </c>
      <c r="F243" s="98">
        <f>RES_hhdet_tesh!F86</f>
        <v>0.79538212687589571</v>
      </c>
      <c r="G243" s="98">
        <f>RES_hhdet_tesh!G86</f>
        <v>0.89608360297594436</v>
      </c>
      <c r="H243" s="98">
        <f>RES_hhdet_tesh!H86</f>
        <v>1.0665895319573497</v>
      </c>
      <c r="I243" s="98">
        <f>RES_hhdet_tesh!I86</f>
        <v>1.2146649822276041</v>
      </c>
      <c r="J243" s="98">
        <f>RES_hhdet_tesh!J86</f>
        <v>1.3487200549414564</v>
      </c>
      <c r="K243" s="98">
        <f>RES_hhdet_tesh!K86</f>
        <v>1.4973126915370607</v>
      </c>
      <c r="L243" s="98">
        <f>RES_hhdet_tesh!L86</f>
        <v>1.8940687507020435</v>
      </c>
      <c r="M243" s="98">
        <f>RES_hhdet_tesh!M86</f>
        <v>1.9021595961112274</v>
      </c>
      <c r="N243" s="98">
        <f>RES_hhdet_tesh!N86</f>
        <v>2.6824388065189928</v>
      </c>
      <c r="O243" s="98">
        <f>RES_hhdet_tesh!O86</f>
        <v>3.4359944527612467</v>
      </c>
      <c r="P243" s="98">
        <f>RES_hhdet_tesh!P86</f>
        <v>3.9528050329782105</v>
      </c>
      <c r="Q243" s="98">
        <f>RES_hhdet_tesh!Q86</f>
        <v>3.7729859872654035</v>
      </c>
      <c r="R243" s="98">
        <f>RES_hhdet_tesh!R86</f>
        <v>3.629729118445586</v>
      </c>
      <c r="S243" s="98">
        <f>RES_hhdet_tesh!S86</f>
        <v>3.4046221025593582</v>
      </c>
      <c r="T243" s="98">
        <f>RES_hhdet_tesh!T86</f>
        <v>3.1004596468939027</v>
      </c>
      <c r="U243" s="98">
        <f>RES_hhdet_tesh!U86</f>
        <v>2.5007788166862728</v>
      </c>
      <c r="V243" s="98">
        <f>RES_hhdet_tesh!V86</f>
        <v>2.3719445906035421</v>
      </c>
      <c r="W243" s="98">
        <f>RES_hhdet_tesh!W86</f>
        <v>2.6147668560532202</v>
      </c>
      <c r="X243" s="98">
        <f>RES_hhdet_tesh!X86</f>
        <v>3.4925409840234694</v>
      </c>
      <c r="Y243" s="98">
        <f>RES_hhdet_tesh!Y86</f>
        <v>4.197278063577901</v>
      </c>
      <c r="DA243" s="63" t="s">
        <v>2491</v>
      </c>
    </row>
    <row r="244" spans="1:105" ht="12" customHeight="1" x14ac:dyDescent="0.25">
      <c r="A244" s="121" t="s">
        <v>55</v>
      </c>
      <c r="B244" s="122">
        <v>814.87944298285322</v>
      </c>
      <c r="C244" s="122">
        <v>718.95838478555345</v>
      </c>
      <c r="D244" s="122">
        <v>741.88420809659658</v>
      </c>
      <c r="E244" s="122">
        <v>748.82650862610114</v>
      </c>
      <c r="F244" s="122">
        <v>762.54992677425832</v>
      </c>
      <c r="G244" s="122">
        <v>798.33504934560199</v>
      </c>
      <c r="H244" s="122">
        <v>773.16220826976917</v>
      </c>
      <c r="I244" s="122">
        <v>794.32179939550156</v>
      </c>
      <c r="J244" s="122">
        <v>789.75901250314928</v>
      </c>
      <c r="K244" s="122">
        <v>766.15628958125319</v>
      </c>
      <c r="L244" s="122">
        <v>570.78562440235169</v>
      </c>
      <c r="M244" s="122">
        <v>974.07405047192231</v>
      </c>
      <c r="N244" s="122">
        <v>904.83611667109699</v>
      </c>
      <c r="O244" s="122">
        <v>855.86590423571693</v>
      </c>
      <c r="P244" s="122">
        <v>894.63987655983749</v>
      </c>
      <c r="Q244" s="122">
        <v>997.66949903524903</v>
      </c>
      <c r="R244" s="122">
        <v>1053.3273306815133</v>
      </c>
      <c r="S244" s="122">
        <v>1024.4377566184371</v>
      </c>
      <c r="T244" s="122">
        <v>996.95892747552557</v>
      </c>
      <c r="U244" s="122">
        <v>1009.6797498542743</v>
      </c>
      <c r="V244" s="122">
        <v>1071.4391847860927</v>
      </c>
      <c r="W244" s="122">
        <v>1095.7039221396244</v>
      </c>
      <c r="X244" s="122">
        <v>1109.5292656281044</v>
      </c>
      <c r="Y244" s="122">
        <v>1114.9673329861271</v>
      </c>
      <c r="DA244" s="130" t="s">
        <v>2492</v>
      </c>
    </row>
    <row r="245" spans="1:105" ht="12" customHeight="1" x14ac:dyDescent="0.25">
      <c r="A245" s="97" t="s">
        <v>132</v>
      </c>
      <c r="B245" s="98">
        <v>815.96038301852218</v>
      </c>
      <c r="C245" s="98">
        <v>717.96523789562843</v>
      </c>
      <c r="D245" s="98">
        <v>741.84192317299232</v>
      </c>
      <c r="E245" s="98">
        <v>748.75942190893227</v>
      </c>
      <c r="F245" s="98">
        <v>762.6468387014346</v>
      </c>
      <c r="G245" s="98">
        <v>798.57328582126922</v>
      </c>
      <c r="H245" s="98">
        <v>771.77805401285093</v>
      </c>
      <c r="I245" s="98">
        <v>793.91796535912204</v>
      </c>
      <c r="J245" s="98">
        <v>791.76144312246151</v>
      </c>
      <c r="K245" s="98">
        <v>764.94904652441028</v>
      </c>
      <c r="L245" s="98">
        <v>558.53037142126311</v>
      </c>
      <c r="M245" s="98">
        <v>982.92421167768509</v>
      </c>
      <c r="N245" s="98">
        <v>909.81835605810556</v>
      </c>
      <c r="O245" s="98">
        <v>853.69057812195126</v>
      </c>
      <c r="P245" s="98">
        <v>894.26884448782118</v>
      </c>
      <c r="Q245" s="98">
        <v>998.95589600466019</v>
      </c>
      <c r="R245" s="98">
        <v>1052.8544468670643</v>
      </c>
      <c r="S245" s="98">
        <v>1026.1901534688709</v>
      </c>
      <c r="T245" s="98">
        <v>992.86518735617562</v>
      </c>
      <c r="U245" s="98">
        <v>1007.1940352664921</v>
      </c>
      <c r="V245" s="98">
        <v>1074.5223238095898</v>
      </c>
      <c r="W245" s="98">
        <v>1095.1570492062749</v>
      </c>
      <c r="X245" s="98">
        <v>1110.7609606939081</v>
      </c>
      <c r="Y245" s="98">
        <v>1115.0106989278045</v>
      </c>
      <c r="DA245" s="63" t="s">
        <v>2493</v>
      </c>
    </row>
    <row r="246" spans="1:105" ht="12" customHeight="1" x14ac:dyDescent="0.25">
      <c r="A246" s="97" t="s">
        <v>131</v>
      </c>
      <c r="B246" s="98">
        <v>815.96038301852218</v>
      </c>
      <c r="C246" s="98">
        <v>717.97413452550609</v>
      </c>
      <c r="D246" s="98">
        <v>741.83237839360629</v>
      </c>
      <c r="E246" s="98">
        <v>748.76752491162097</v>
      </c>
      <c r="F246" s="98">
        <v>762.67636201663061</v>
      </c>
      <c r="G246" s="98">
        <v>798.5650043957487</v>
      </c>
      <c r="H246" s="98">
        <v>771.83127705441734</v>
      </c>
      <c r="I246" s="98">
        <v>793.32415367364786</v>
      </c>
      <c r="J246" s="98">
        <v>790.82434974459329</v>
      </c>
      <c r="K246" s="98">
        <v>764.62329629350836</v>
      </c>
      <c r="L246" s="98">
        <v>558.54673998437693</v>
      </c>
      <c r="M246" s="98">
        <v>982.58734059163965</v>
      </c>
      <c r="N246" s="98">
        <v>909.78982060686337</v>
      </c>
      <c r="O246" s="98">
        <v>853.99495705154573</v>
      </c>
      <c r="P246" s="98">
        <v>894.63429253454558</v>
      </c>
      <c r="Q246" s="98">
        <v>999.47569396938923</v>
      </c>
      <c r="R246" s="98">
        <v>1053.6323510694895</v>
      </c>
      <c r="S246" s="98">
        <v>1027.2663584046177</v>
      </c>
      <c r="T246" s="98">
        <v>994.68379510918851</v>
      </c>
      <c r="U246" s="98">
        <v>1011.1030285690546</v>
      </c>
      <c r="V246" s="98">
        <v>1078.4289126947881</v>
      </c>
      <c r="W246" s="98">
        <v>1099.7565874412094</v>
      </c>
      <c r="X246" s="98">
        <v>1112.3659024096628</v>
      </c>
      <c r="Y246" s="98">
        <v>1116.2358538602418</v>
      </c>
      <c r="DA246" s="63" t="s">
        <v>2494</v>
      </c>
    </row>
    <row r="247" spans="1:105" ht="12" customHeight="1" x14ac:dyDescent="0.25">
      <c r="A247" s="100" t="s">
        <v>199</v>
      </c>
      <c r="B247" s="101">
        <v>490.11700539743362</v>
      </c>
      <c r="C247" s="101">
        <v>501.53343517515731</v>
      </c>
      <c r="D247" s="101">
        <v>507.55297468960299</v>
      </c>
      <c r="E247" s="101">
        <v>490.76483135595578</v>
      </c>
      <c r="F247" s="101">
        <v>502.85813653880649</v>
      </c>
      <c r="G247" s="101">
        <v>480.20021770166818</v>
      </c>
      <c r="H247" s="101">
        <v>481.03371062235993</v>
      </c>
      <c r="I247" s="101">
        <v>488.1973900529793</v>
      </c>
      <c r="J247" s="101">
        <v>482.61668129008348</v>
      </c>
      <c r="K247" s="101">
        <v>470.27710930157644</v>
      </c>
      <c r="L247" s="101">
        <v>334.69172225285752</v>
      </c>
      <c r="M247" s="101">
        <v>579.65451153475669</v>
      </c>
      <c r="N247" s="101">
        <v>532.85961954612708</v>
      </c>
      <c r="O247" s="101">
        <v>526.70137619247464</v>
      </c>
      <c r="P247" s="101">
        <v>553.75237515378069</v>
      </c>
      <c r="Q247" s="101">
        <v>645.79862203383072</v>
      </c>
      <c r="R247" s="101">
        <v>713.89977446329783</v>
      </c>
      <c r="S247" s="101">
        <v>677.63761310543634</v>
      </c>
      <c r="T247" s="101">
        <v>683.0287558229968</v>
      </c>
      <c r="U247" s="101">
        <v>698.94388872955267</v>
      </c>
      <c r="V247" s="101">
        <v>741.78927320749619</v>
      </c>
      <c r="W247" s="101">
        <v>793.36305212066736</v>
      </c>
      <c r="X247" s="101">
        <v>806.82659640124245</v>
      </c>
      <c r="Y247" s="101">
        <v>816.03686853820841</v>
      </c>
      <c r="DA247" s="131" t="s">
        <v>2495</v>
      </c>
    </row>
    <row r="248" spans="1:105" ht="12" customHeight="1" x14ac:dyDescent="0.25">
      <c r="A248" s="103" t="s">
        <v>52</v>
      </c>
      <c r="B248" s="104">
        <v>325.84337762108868</v>
      </c>
      <c r="C248" s="104">
        <v>216.44069935034875</v>
      </c>
      <c r="D248" s="104">
        <v>234.27940370400327</v>
      </c>
      <c r="E248" s="104">
        <v>258.00269355566536</v>
      </c>
      <c r="F248" s="104">
        <v>259.81822547782411</v>
      </c>
      <c r="G248" s="104">
        <v>318.36478669408058</v>
      </c>
      <c r="H248" s="104">
        <v>290.79756643205729</v>
      </c>
      <c r="I248" s="104">
        <v>305.12676362066861</v>
      </c>
      <c r="J248" s="104">
        <v>308.20766845450976</v>
      </c>
      <c r="K248" s="104">
        <v>294.34618699193192</v>
      </c>
      <c r="L248" s="104">
        <v>223.85501773151952</v>
      </c>
      <c r="M248" s="104">
        <v>402.93282905688295</v>
      </c>
      <c r="N248" s="104">
        <v>376.93020106073635</v>
      </c>
      <c r="O248" s="104">
        <v>327.29358085907097</v>
      </c>
      <c r="P248" s="104">
        <v>340.88191738076495</v>
      </c>
      <c r="Q248" s="104">
        <v>353.67707193555844</v>
      </c>
      <c r="R248" s="104">
        <v>339.73257660619174</v>
      </c>
      <c r="S248" s="104">
        <v>349.62874529918122</v>
      </c>
      <c r="T248" s="104">
        <v>311.65503928619171</v>
      </c>
      <c r="U248" s="104">
        <v>312.15913983950179</v>
      </c>
      <c r="V248" s="104">
        <v>336.63963948729179</v>
      </c>
      <c r="W248" s="104">
        <v>306.39353532054196</v>
      </c>
      <c r="X248" s="104">
        <v>305.5393060084204</v>
      </c>
      <c r="Y248" s="104">
        <v>300.19898532203359</v>
      </c>
      <c r="DA248" s="132" t="s">
        <v>2496</v>
      </c>
    </row>
    <row r="249" spans="1:105" ht="12" customHeight="1" x14ac:dyDescent="0.25">
      <c r="A249" s="106" t="s">
        <v>124</v>
      </c>
      <c r="B249" s="101">
        <v>0</v>
      </c>
      <c r="C249" s="101">
        <v>0</v>
      </c>
      <c r="D249" s="101">
        <v>736.38514004120987</v>
      </c>
      <c r="E249" s="101">
        <v>860.89185261696196</v>
      </c>
      <c r="F249" s="101">
        <v>681.23045296431155</v>
      </c>
      <c r="G249" s="101">
        <v>849.90838463327202</v>
      </c>
      <c r="H249" s="101">
        <v>780.28902698952902</v>
      </c>
      <c r="I249" s="101">
        <v>841.502390063799</v>
      </c>
      <c r="J249" s="101">
        <v>780.47713031814317</v>
      </c>
      <c r="K249" s="101">
        <v>800.42581707295835</v>
      </c>
      <c r="L249" s="101">
        <v>772.38031961698573</v>
      </c>
      <c r="M249" s="101">
        <v>831.10717675881949</v>
      </c>
      <c r="N249" s="101">
        <v>754.37360851665949</v>
      </c>
      <c r="O249" s="101">
        <v>813.65261638433174</v>
      </c>
      <c r="P249" s="101">
        <v>1179.6271781515889</v>
      </c>
      <c r="Q249" s="101">
        <v>851.11861962349292</v>
      </c>
      <c r="R249" s="101">
        <v>987.63615703503024</v>
      </c>
      <c r="S249" s="101">
        <v>1037.1181816279659</v>
      </c>
      <c r="T249" s="101">
        <v>1023.1081119872368</v>
      </c>
      <c r="U249" s="101">
        <v>1021.4027157625496</v>
      </c>
      <c r="V249" s="101">
        <v>979.53823183015641</v>
      </c>
      <c r="W249" s="101">
        <v>1052.291686995492</v>
      </c>
      <c r="X249" s="101">
        <v>1101.2381944090444</v>
      </c>
      <c r="Y249" s="101">
        <v>1159.8978768981433</v>
      </c>
      <c r="DA249" s="131" t="s">
        <v>2497</v>
      </c>
    </row>
    <row r="250" spans="1:105" ht="12" customHeight="1" x14ac:dyDescent="0.25">
      <c r="A250" s="107" t="s">
        <v>123</v>
      </c>
      <c r="B250" s="104">
        <v>0</v>
      </c>
      <c r="C250" s="104">
        <v>0</v>
      </c>
      <c r="D250" s="104">
        <v>0</v>
      </c>
      <c r="E250" s="104">
        <v>0</v>
      </c>
      <c r="F250" s="104">
        <v>0</v>
      </c>
      <c r="G250" s="104">
        <v>0</v>
      </c>
      <c r="H250" s="104">
        <v>0</v>
      </c>
      <c r="I250" s="104">
        <v>0</v>
      </c>
      <c r="J250" s="104">
        <v>0</v>
      </c>
      <c r="K250" s="104">
        <v>0</v>
      </c>
      <c r="L250" s="104">
        <v>0</v>
      </c>
      <c r="M250" s="104">
        <v>0</v>
      </c>
      <c r="N250" s="104">
        <v>0</v>
      </c>
      <c r="O250" s="104">
        <v>0</v>
      </c>
      <c r="P250" s="104">
        <v>0</v>
      </c>
      <c r="Q250" s="104">
        <v>0</v>
      </c>
      <c r="R250" s="104">
        <v>0</v>
      </c>
      <c r="S250" s="104">
        <v>0</v>
      </c>
      <c r="T250" s="104">
        <v>0</v>
      </c>
      <c r="U250" s="104">
        <v>0</v>
      </c>
      <c r="V250" s="104">
        <v>0</v>
      </c>
      <c r="W250" s="104">
        <v>0</v>
      </c>
      <c r="X250" s="104">
        <v>0</v>
      </c>
      <c r="Y250" s="104">
        <v>0</v>
      </c>
      <c r="DA250" s="132" t="s">
        <v>2498</v>
      </c>
    </row>
    <row r="251" spans="1:105" ht="12" customHeight="1" x14ac:dyDescent="0.25">
      <c r="A251" s="108" t="s">
        <v>50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X251" s="98">
        <v>0</v>
      </c>
      <c r="Y251" s="98">
        <v>0</v>
      </c>
      <c r="DA251" s="63" t="s">
        <v>2499</v>
      </c>
    </row>
    <row r="252" spans="1:105" ht="12" customHeight="1" x14ac:dyDescent="0.25">
      <c r="A252" s="108" t="s">
        <v>52</v>
      </c>
      <c r="B252" s="98">
        <v>0</v>
      </c>
      <c r="C252" s="98">
        <v>0</v>
      </c>
      <c r="D252" s="98">
        <v>0</v>
      </c>
      <c r="E252" s="98">
        <v>0</v>
      </c>
      <c r="F252" s="98">
        <v>0</v>
      </c>
      <c r="G252" s="98">
        <v>0</v>
      </c>
      <c r="H252" s="98">
        <v>0</v>
      </c>
      <c r="I252" s="98">
        <v>0</v>
      </c>
      <c r="J252" s="98">
        <v>0</v>
      </c>
      <c r="K252" s="98">
        <v>0</v>
      </c>
      <c r="L252" s="98">
        <v>0</v>
      </c>
      <c r="M252" s="98">
        <v>0</v>
      </c>
      <c r="N252" s="98">
        <v>0</v>
      </c>
      <c r="O252" s="98">
        <v>0</v>
      </c>
      <c r="P252" s="98">
        <v>0</v>
      </c>
      <c r="Q252" s="98">
        <v>0</v>
      </c>
      <c r="R252" s="98">
        <v>0</v>
      </c>
      <c r="S252" s="98">
        <v>0</v>
      </c>
      <c r="T252" s="98">
        <v>0</v>
      </c>
      <c r="U252" s="98">
        <v>0</v>
      </c>
      <c r="V252" s="98">
        <v>0</v>
      </c>
      <c r="W252" s="98">
        <v>0</v>
      </c>
      <c r="X252" s="98">
        <v>0</v>
      </c>
      <c r="Y252" s="98">
        <v>0</v>
      </c>
      <c r="DA252" s="63" t="s">
        <v>2500</v>
      </c>
    </row>
    <row r="253" spans="1:105" ht="12" customHeight="1" x14ac:dyDescent="0.25">
      <c r="A253" s="106" t="s">
        <v>122</v>
      </c>
      <c r="B253" s="101">
        <v>787.07653281958846</v>
      </c>
      <c r="C253" s="101">
        <v>745.97189518207426</v>
      </c>
      <c r="D253" s="101">
        <v>743.10461775857732</v>
      </c>
      <c r="E253" s="101">
        <v>750.62252631534921</v>
      </c>
      <c r="F253" s="101">
        <v>759.93401743805362</v>
      </c>
      <c r="G253" s="101">
        <v>791.57293270462912</v>
      </c>
      <c r="H253" s="101">
        <v>808.36362522909781</v>
      </c>
      <c r="I253" s="101">
        <v>803.54410311552783</v>
      </c>
      <c r="J253" s="101">
        <v>747.81836151878576</v>
      </c>
      <c r="K253" s="101">
        <v>788.98828538429905</v>
      </c>
      <c r="L253" s="101">
        <v>789.26594934224249</v>
      </c>
      <c r="M253" s="101">
        <v>820.65054210213816</v>
      </c>
      <c r="N253" s="101">
        <v>818.95283016405654</v>
      </c>
      <c r="O253" s="101">
        <v>893.3939405001837</v>
      </c>
      <c r="P253" s="101">
        <v>899.59800293789954</v>
      </c>
      <c r="Q253" s="101">
        <v>976.7176524448048</v>
      </c>
      <c r="R253" s="101">
        <v>1061.4251835386858</v>
      </c>
      <c r="S253" s="101">
        <v>995.80758245970526</v>
      </c>
      <c r="T253" s="101">
        <v>1063.2955685640065</v>
      </c>
      <c r="U253" s="101">
        <v>1050.1688285106902</v>
      </c>
      <c r="V253" s="101">
        <v>1014.813102850033</v>
      </c>
      <c r="W253" s="101">
        <v>1107.0285677625127</v>
      </c>
      <c r="X253" s="101">
        <v>1072.2779758417557</v>
      </c>
      <c r="Y253" s="101">
        <v>1113.4139189819718</v>
      </c>
      <c r="DA253" s="131" t="s">
        <v>2501</v>
      </c>
    </row>
    <row r="254" spans="1:105" ht="12" customHeight="1" x14ac:dyDescent="0.25">
      <c r="A254" s="107" t="s">
        <v>121</v>
      </c>
      <c r="B254" s="104">
        <v>787.07653281958835</v>
      </c>
      <c r="C254" s="104">
        <v>745.97103547120241</v>
      </c>
      <c r="D254" s="104">
        <v>743.08685180824693</v>
      </c>
      <c r="E254" s="104">
        <v>750.62510927987807</v>
      </c>
      <c r="F254" s="104">
        <v>759.97971443445579</v>
      </c>
      <c r="G254" s="104">
        <v>791.56755796396624</v>
      </c>
      <c r="H254" s="104">
        <v>808.33521747265706</v>
      </c>
      <c r="I254" s="104">
        <v>803.0555981780094</v>
      </c>
      <c r="J254" s="104">
        <v>747.46842098985508</v>
      </c>
      <c r="K254" s="104">
        <v>789.30633352860684</v>
      </c>
      <c r="L254" s="104">
        <v>789.62307080948415</v>
      </c>
      <c r="M254" s="104">
        <v>821.0114612481126</v>
      </c>
      <c r="N254" s="104">
        <v>819.26546974097869</v>
      </c>
      <c r="O254" s="104">
        <v>893.69908632571321</v>
      </c>
      <c r="P254" s="104">
        <v>899.9883455699794</v>
      </c>
      <c r="Q254" s="104">
        <v>976.29945916796953</v>
      </c>
      <c r="R254" s="104">
        <v>1061.0693296759046</v>
      </c>
      <c r="S254" s="104">
        <v>995.84111506255977</v>
      </c>
      <c r="T254" s="104">
        <v>1063.8392439244449</v>
      </c>
      <c r="U254" s="104">
        <v>1051.1826765327885</v>
      </c>
      <c r="V254" s="104">
        <v>1015.6801006108512</v>
      </c>
      <c r="W254" s="104">
        <v>1107.5287605453675</v>
      </c>
      <c r="X254" s="104">
        <v>1072.0038836811559</v>
      </c>
      <c r="Y254" s="104">
        <v>1113.6266625571504</v>
      </c>
      <c r="DA254" s="132" t="s">
        <v>2502</v>
      </c>
    </row>
    <row r="255" spans="1:105" ht="12" customHeight="1" x14ac:dyDescent="0.25">
      <c r="A255" s="108" t="s">
        <v>53</v>
      </c>
      <c r="B255" s="98">
        <v>472.75469911004137</v>
      </c>
      <c r="C255" s="98">
        <v>521.07648808679062</v>
      </c>
      <c r="D255" s="98">
        <v>508.40658946003379</v>
      </c>
      <c r="E255" s="98">
        <v>491.98335407961872</v>
      </c>
      <c r="F255" s="98">
        <v>501.06991071120876</v>
      </c>
      <c r="G255" s="98">
        <v>475.9867150787415</v>
      </c>
      <c r="H255" s="98">
        <v>503.81921914811454</v>
      </c>
      <c r="I255" s="98">
        <v>494.22770362647145</v>
      </c>
      <c r="J255" s="98">
        <v>456.04829779767056</v>
      </c>
      <c r="K255" s="98">
        <v>485.48251654160964</v>
      </c>
      <c r="L255" s="98">
        <v>473.35577643759035</v>
      </c>
      <c r="M255" s="98">
        <v>483.996250980252</v>
      </c>
      <c r="N255" s="98">
        <v>479.69536461776539</v>
      </c>
      <c r="O255" s="98">
        <v>551.08651357403983</v>
      </c>
      <c r="P255" s="98">
        <v>556.9562959058652</v>
      </c>
      <c r="Q255" s="98">
        <v>630.7122355393376</v>
      </c>
      <c r="R255" s="98">
        <v>718.861150598064</v>
      </c>
      <c r="S255" s="98">
        <v>656.88012755582349</v>
      </c>
      <c r="T255" s="98">
        <v>730.57701236443609</v>
      </c>
      <c r="U255" s="98">
        <v>726.75415429763905</v>
      </c>
      <c r="V255" s="98">
        <v>698.71736743851943</v>
      </c>
      <c r="W255" s="98">
        <v>798.93364366265189</v>
      </c>
      <c r="X255" s="98">
        <v>777.55584320204684</v>
      </c>
      <c r="Y255" s="98">
        <v>814.12232719087365</v>
      </c>
      <c r="DA255" s="63" t="s">
        <v>2503</v>
      </c>
    </row>
    <row r="256" spans="1:105" ht="12" customHeight="1" x14ac:dyDescent="0.25">
      <c r="A256" s="108" t="s">
        <v>52</v>
      </c>
      <c r="B256" s="98">
        <v>314.32183370954704</v>
      </c>
      <c r="C256" s="98">
        <v>224.89454738441188</v>
      </c>
      <c r="D256" s="98">
        <v>234.68026234821318</v>
      </c>
      <c r="E256" s="98">
        <v>258.64175520025941</v>
      </c>
      <c r="F256" s="98">
        <v>258.90980372324708</v>
      </c>
      <c r="G256" s="98">
        <v>315.58084288522474</v>
      </c>
      <c r="H256" s="98">
        <v>304.51599832454247</v>
      </c>
      <c r="I256" s="98">
        <v>308.82789455153812</v>
      </c>
      <c r="J256" s="98">
        <v>291.42012319218452</v>
      </c>
      <c r="K256" s="98">
        <v>303.8238169869972</v>
      </c>
      <c r="L256" s="98">
        <v>316.26729437189385</v>
      </c>
      <c r="M256" s="98">
        <v>337.01521026786065</v>
      </c>
      <c r="N256" s="98">
        <v>339.57010512321312</v>
      </c>
      <c r="O256" s="98">
        <v>342.61257275167338</v>
      </c>
      <c r="P256" s="98">
        <v>343.0320496641142</v>
      </c>
      <c r="Q256" s="98">
        <v>345.58722362863188</v>
      </c>
      <c r="R256" s="98">
        <v>342.20817907784061</v>
      </c>
      <c r="S256" s="98">
        <v>338.96098750673622</v>
      </c>
      <c r="T256" s="98">
        <v>333.26223156000879</v>
      </c>
      <c r="U256" s="98">
        <v>324.42852223514933</v>
      </c>
      <c r="V256" s="98">
        <v>316.96273317233209</v>
      </c>
      <c r="W256" s="98">
        <v>308.59511688271533</v>
      </c>
      <c r="X256" s="98">
        <v>294.44804047910901</v>
      </c>
      <c r="Y256" s="98">
        <v>299.50433536627679</v>
      </c>
      <c r="DA256" s="63" t="s">
        <v>2504</v>
      </c>
    </row>
    <row r="257" spans="1:105" ht="12" customHeight="1" x14ac:dyDescent="0.25">
      <c r="A257" s="121" t="s">
        <v>54</v>
      </c>
      <c r="B257" s="122">
        <v>123.49486923605613</v>
      </c>
      <c r="C257" s="122">
        <v>122.634667577125</v>
      </c>
      <c r="D257" s="122">
        <v>124.74609476066901</v>
      </c>
      <c r="E257" s="122">
        <v>129.57386547446444</v>
      </c>
      <c r="F257" s="122">
        <v>135.47635547236607</v>
      </c>
      <c r="G257" s="122">
        <v>142.02090412500883</v>
      </c>
      <c r="H257" s="122">
        <v>146.20102853688337</v>
      </c>
      <c r="I257" s="122">
        <v>145.47671871762648</v>
      </c>
      <c r="J257" s="122">
        <v>138.9382458007471</v>
      </c>
      <c r="K257" s="122">
        <v>153.26567383972838</v>
      </c>
      <c r="L257" s="122">
        <v>165.06418853110335</v>
      </c>
      <c r="M257" s="122">
        <v>166.15189430431724</v>
      </c>
      <c r="N257" s="122">
        <v>170.3093838638606</v>
      </c>
      <c r="O257" s="122">
        <v>187.38545611002408</v>
      </c>
      <c r="P257" s="122">
        <v>187.03705713725503</v>
      </c>
      <c r="Q257" s="122">
        <v>202.89019446814569</v>
      </c>
      <c r="R257" s="122">
        <v>203.07689707170482</v>
      </c>
      <c r="S257" s="122">
        <v>220.07200691597606</v>
      </c>
      <c r="T257" s="122">
        <v>232.74237695547254</v>
      </c>
      <c r="U257" s="122">
        <v>233.6270134036105</v>
      </c>
      <c r="V257" s="122">
        <v>236.07075528651379</v>
      </c>
      <c r="W257" s="122">
        <v>237.58067491912257</v>
      </c>
      <c r="X257" s="122">
        <v>230.23061498269041</v>
      </c>
      <c r="Y257" s="122">
        <v>233.08050405769222</v>
      </c>
      <c r="DA257" s="130" t="s">
        <v>2505</v>
      </c>
    </row>
    <row r="258" spans="1:105" ht="12" customHeight="1" x14ac:dyDescent="0.25">
      <c r="A258" s="97" t="s">
        <v>202</v>
      </c>
      <c r="B258" s="98">
        <v>0</v>
      </c>
      <c r="C258" s="98">
        <v>0</v>
      </c>
      <c r="D258" s="98">
        <v>0</v>
      </c>
      <c r="E258" s="98">
        <v>0</v>
      </c>
      <c r="F258" s="98">
        <v>0</v>
      </c>
      <c r="G258" s="98">
        <v>0</v>
      </c>
      <c r="H258" s="98">
        <v>0</v>
      </c>
      <c r="I258" s="98">
        <v>0</v>
      </c>
      <c r="J258" s="98">
        <v>0</v>
      </c>
      <c r="K258" s="98">
        <v>0</v>
      </c>
      <c r="L258" s="98">
        <v>0</v>
      </c>
      <c r="M258" s="98">
        <v>0</v>
      </c>
      <c r="N258" s="98">
        <v>0</v>
      </c>
      <c r="O258" s="98">
        <v>0</v>
      </c>
      <c r="P258" s="98">
        <v>0</v>
      </c>
      <c r="Q258" s="98">
        <v>0</v>
      </c>
      <c r="R258" s="98">
        <v>0</v>
      </c>
      <c r="S258" s="98">
        <v>0</v>
      </c>
      <c r="T258" s="98">
        <v>0</v>
      </c>
      <c r="U258" s="98">
        <v>0</v>
      </c>
      <c r="V258" s="98">
        <v>0</v>
      </c>
      <c r="W258" s="98">
        <v>0</v>
      </c>
      <c r="X258" s="98">
        <v>0</v>
      </c>
      <c r="Y258" s="98">
        <v>0</v>
      </c>
      <c r="DA258" s="63" t="s">
        <v>2506</v>
      </c>
    </row>
    <row r="259" spans="1:105" ht="12" customHeight="1" x14ac:dyDescent="0.25">
      <c r="A259" s="97" t="s">
        <v>50</v>
      </c>
      <c r="B259" s="98">
        <v>0</v>
      </c>
      <c r="C259" s="98">
        <v>0</v>
      </c>
      <c r="D259" s="98">
        <v>0</v>
      </c>
      <c r="E259" s="98">
        <v>0</v>
      </c>
      <c r="F259" s="98">
        <v>0</v>
      </c>
      <c r="G259" s="98">
        <v>0</v>
      </c>
      <c r="H259" s="98">
        <v>0</v>
      </c>
      <c r="I259" s="98">
        <v>0</v>
      </c>
      <c r="J259" s="98">
        <v>0</v>
      </c>
      <c r="K259" s="98">
        <v>0</v>
      </c>
      <c r="L259" s="98">
        <v>0</v>
      </c>
      <c r="M259" s="98">
        <v>0</v>
      </c>
      <c r="N259" s="98">
        <v>0</v>
      </c>
      <c r="O259" s="98">
        <v>0</v>
      </c>
      <c r="P259" s="98">
        <v>0</v>
      </c>
      <c r="Q259" s="98">
        <v>0</v>
      </c>
      <c r="R259" s="98">
        <v>0</v>
      </c>
      <c r="S259" s="98">
        <v>0</v>
      </c>
      <c r="T259" s="98">
        <v>0</v>
      </c>
      <c r="U259" s="98">
        <v>0</v>
      </c>
      <c r="V259" s="98">
        <v>0</v>
      </c>
      <c r="W259" s="98">
        <v>0</v>
      </c>
      <c r="X259" s="98">
        <v>0</v>
      </c>
      <c r="Y259" s="98">
        <v>0</v>
      </c>
      <c r="DA259" s="63" t="s">
        <v>2507</v>
      </c>
    </row>
    <row r="260" spans="1:105" ht="12" customHeight="1" x14ac:dyDescent="0.25">
      <c r="A260" s="109" t="s">
        <v>120</v>
      </c>
      <c r="B260" s="33">
        <v>123.49486923605613</v>
      </c>
      <c r="C260" s="33">
        <v>122.634667577125</v>
      </c>
      <c r="D260" s="33">
        <v>124.74609476066901</v>
      </c>
      <c r="E260" s="33">
        <v>129.57386547446444</v>
      </c>
      <c r="F260" s="33">
        <v>135.47635547236607</v>
      </c>
      <c r="G260" s="33">
        <v>142.02090412500883</v>
      </c>
      <c r="H260" s="33">
        <v>146.20102853688337</v>
      </c>
      <c r="I260" s="33">
        <v>145.47671871762648</v>
      </c>
      <c r="J260" s="33">
        <v>138.9382458007471</v>
      </c>
      <c r="K260" s="33">
        <v>153.26567383972838</v>
      </c>
      <c r="L260" s="33">
        <v>165.06418853110335</v>
      </c>
      <c r="M260" s="33">
        <v>166.15189430431724</v>
      </c>
      <c r="N260" s="33">
        <v>170.3093838638606</v>
      </c>
      <c r="O260" s="33">
        <v>187.38545611002408</v>
      </c>
      <c r="P260" s="33">
        <v>187.03705713725503</v>
      </c>
      <c r="Q260" s="33">
        <v>202.89019446814569</v>
      </c>
      <c r="R260" s="33">
        <v>203.07689707170482</v>
      </c>
      <c r="S260" s="33">
        <v>220.07200691597606</v>
      </c>
      <c r="T260" s="33">
        <v>232.74237695547254</v>
      </c>
      <c r="U260" s="33">
        <v>233.6270134036105</v>
      </c>
      <c r="V260" s="33">
        <v>236.07075528651379</v>
      </c>
      <c r="W260" s="33">
        <v>237.58067491912257</v>
      </c>
      <c r="X260" s="33">
        <v>230.23061498269041</v>
      </c>
      <c r="Y260" s="33">
        <v>233.08050405769222</v>
      </c>
      <c r="DA260" s="60" t="s">
        <v>2508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0</v>
      </c>
      <c r="C262" s="117">
        <f t="shared" si="122"/>
        <v>0</v>
      </c>
      <c r="D262" s="117">
        <f t="shared" si="122"/>
        <v>6.7614650860562363E-3</v>
      </c>
      <c r="E262" s="117">
        <f t="shared" si="122"/>
        <v>1.4580214319278957E-2</v>
      </c>
      <c r="F262" s="117">
        <f t="shared" si="122"/>
        <v>1.7377363573067257E-2</v>
      </c>
      <c r="G262" s="117">
        <f t="shared" si="122"/>
        <v>3.1790144848419619E-2</v>
      </c>
      <c r="H262" s="117">
        <f t="shared" si="122"/>
        <v>3.686509285247537E-2</v>
      </c>
      <c r="I262" s="117">
        <f t="shared" si="122"/>
        <v>5.1342215200026485E-2</v>
      </c>
      <c r="J262" s="117">
        <f t="shared" si="122"/>
        <v>5.1105467449251436E-2</v>
      </c>
      <c r="K262" s="117">
        <f t="shared" si="122"/>
        <v>5.5473967300622991E-2</v>
      </c>
      <c r="L262" s="117">
        <f t="shared" si="122"/>
        <v>5.4007642676227111E-2</v>
      </c>
      <c r="M262" s="117">
        <f t="shared" si="122"/>
        <v>6.0327905185715132E-2</v>
      </c>
      <c r="N262" s="117">
        <f t="shared" si="122"/>
        <v>5.5008130750041323E-2</v>
      </c>
      <c r="O262" s="117">
        <f t="shared" si="122"/>
        <v>5.9510773594493353E-2</v>
      </c>
      <c r="P262" s="117">
        <f t="shared" si="122"/>
        <v>8.9230460173693987E-2</v>
      </c>
      <c r="Q262" s="117">
        <f t="shared" si="122"/>
        <v>5.7964046708523523E-2</v>
      </c>
      <c r="R262" s="117">
        <f t="shared" ref="R262:V262" si="123">R263+R266+R268+R281</f>
        <v>6.0983653320833935E-2</v>
      </c>
      <c r="S262" s="117">
        <f t="shared" si="123"/>
        <v>5.9083821077278664E-2</v>
      </c>
      <c r="T262" s="117">
        <f t="shared" si="123"/>
        <v>5.4062099410223177E-2</v>
      </c>
      <c r="U262" s="117">
        <f t="shared" si="123"/>
        <v>5.3276617411212493E-2</v>
      </c>
      <c r="V262" s="117">
        <f t="shared" si="123"/>
        <v>4.7318818427026364E-2</v>
      </c>
      <c r="W262" s="117">
        <f t="shared" ref="W262:Y262" si="124">W263+W266+W268+W281</f>
        <v>4.2950161664055866E-2</v>
      </c>
      <c r="X262" s="117">
        <f t="shared" si="124"/>
        <v>3.7603727481212199E-2</v>
      </c>
      <c r="Y262" s="117">
        <f t="shared" si="124"/>
        <v>4.2392195572460323E-2</v>
      </c>
      <c r="DA262" s="129" t="s">
        <v>2654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:Y263" si="127">SUM(W264:W265)</f>
        <v>0</v>
      </c>
      <c r="X263" s="122">
        <f t="shared" si="127"/>
        <v>0</v>
      </c>
      <c r="Y263" s="122">
        <f t="shared" si="127"/>
        <v>0</v>
      </c>
      <c r="DA263" s="130" t="s">
        <v>2655</v>
      </c>
    </row>
    <row r="264" spans="1:105" ht="12" customHeight="1" x14ac:dyDescent="0.25">
      <c r="A264" s="97" t="s">
        <v>199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X264" s="98">
        <v>0</v>
      </c>
      <c r="Y264" s="98">
        <v>0</v>
      </c>
      <c r="DA264" s="63" t="s">
        <v>2656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X265" s="98">
        <v>0</v>
      </c>
      <c r="Y265" s="98">
        <v>0</v>
      </c>
      <c r="DA265" s="63" t="s">
        <v>2657</v>
      </c>
    </row>
    <row r="266" spans="1:105" ht="12" customHeight="1" x14ac:dyDescent="0.25">
      <c r="A266" s="121" t="s">
        <v>92</v>
      </c>
      <c r="B266" s="122">
        <f t="shared" ref="B266:Y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X266" s="122">
        <f t="shared" si="128"/>
        <v>0</v>
      </c>
      <c r="Y266" s="122">
        <f t="shared" si="128"/>
        <v>0</v>
      </c>
      <c r="DA266" s="130" t="s">
        <v>2658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X267" s="98">
        <v>0</v>
      </c>
      <c r="Y267" s="98">
        <v>0</v>
      </c>
      <c r="DA267" s="63" t="s">
        <v>2659</v>
      </c>
    </row>
    <row r="268" spans="1:105" ht="12" customHeight="1" x14ac:dyDescent="0.25">
      <c r="A268" s="121" t="s">
        <v>55</v>
      </c>
      <c r="B268" s="122">
        <v>0</v>
      </c>
      <c r="C268" s="122">
        <v>0</v>
      </c>
      <c r="D268" s="122">
        <v>6.7614650860562363E-3</v>
      </c>
      <c r="E268" s="122">
        <v>1.4580214319278957E-2</v>
      </c>
      <c r="F268" s="122">
        <v>1.7377363573067257E-2</v>
      </c>
      <c r="G268" s="122">
        <v>3.1790144848419619E-2</v>
      </c>
      <c r="H268" s="122">
        <v>3.686509285247537E-2</v>
      </c>
      <c r="I268" s="122">
        <v>5.1342215200026485E-2</v>
      </c>
      <c r="J268" s="122">
        <v>5.1105467449251436E-2</v>
      </c>
      <c r="K268" s="122">
        <v>5.5473967300622991E-2</v>
      </c>
      <c r="L268" s="122">
        <v>5.4007642676227111E-2</v>
      </c>
      <c r="M268" s="122">
        <v>6.0327905185715132E-2</v>
      </c>
      <c r="N268" s="122">
        <v>5.5008130750041323E-2</v>
      </c>
      <c r="O268" s="122">
        <v>5.9510773594493353E-2</v>
      </c>
      <c r="P268" s="122">
        <v>8.9230460173693987E-2</v>
      </c>
      <c r="Q268" s="122">
        <v>5.7964046708523523E-2</v>
      </c>
      <c r="R268" s="122">
        <v>6.0983653320833935E-2</v>
      </c>
      <c r="S268" s="122">
        <v>5.9083821077278664E-2</v>
      </c>
      <c r="T268" s="122">
        <v>5.4062099410223177E-2</v>
      </c>
      <c r="U268" s="122">
        <v>5.3276617411212493E-2</v>
      </c>
      <c r="V268" s="122">
        <v>4.7318818427026364E-2</v>
      </c>
      <c r="W268" s="122">
        <v>4.2950161664055866E-2</v>
      </c>
      <c r="X268" s="122">
        <v>3.7603727481212199E-2</v>
      </c>
      <c r="Y268" s="122">
        <v>4.2392195572460323E-2</v>
      </c>
      <c r="DA268" s="130" t="s">
        <v>2660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X269" s="98">
        <v>0</v>
      </c>
      <c r="Y269" s="98">
        <v>0</v>
      </c>
      <c r="DA269" s="63" t="s">
        <v>2661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X270" s="98">
        <v>0</v>
      </c>
      <c r="Y270" s="98">
        <v>0</v>
      </c>
      <c r="DA270" s="63" t="s">
        <v>2662</v>
      </c>
    </row>
    <row r="271" spans="1:105" ht="12" customHeight="1" x14ac:dyDescent="0.25">
      <c r="A271" s="100" t="s">
        <v>199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X271" s="101">
        <v>0</v>
      </c>
      <c r="Y271" s="101">
        <v>0</v>
      </c>
      <c r="DA271" s="131" t="s">
        <v>2663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X272" s="104">
        <v>0</v>
      </c>
      <c r="Y272" s="104">
        <v>0</v>
      </c>
      <c r="DA272" s="132" t="s">
        <v>2664</v>
      </c>
    </row>
    <row r="273" spans="1:105" ht="12" customHeight="1" x14ac:dyDescent="0.25">
      <c r="A273" s="106" t="s">
        <v>124</v>
      </c>
      <c r="B273" s="101">
        <v>0</v>
      </c>
      <c r="C273" s="101">
        <v>0</v>
      </c>
      <c r="D273" s="101">
        <v>234.00851108690401</v>
      </c>
      <c r="E273" s="101">
        <v>273.20854213443965</v>
      </c>
      <c r="F273" s="101">
        <v>215.85205275467629</v>
      </c>
      <c r="G273" s="101">
        <v>268.74540717657987</v>
      </c>
      <c r="H273" s="101">
        <v>246.21722886772756</v>
      </c>
      <c r="I273" s="101">
        <v>264.87351949589515</v>
      </c>
      <c r="J273" s="101">
        <v>245.06977269515866</v>
      </c>
      <c r="K273" s="101">
        <v>250.48827750798986</v>
      </c>
      <c r="L273" s="101">
        <v>240.35021220201352</v>
      </c>
      <c r="M273" s="101">
        <v>256.49079199764407</v>
      </c>
      <c r="N273" s="101">
        <v>230.907029520289</v>
      </c>
      <c r="O273" s="101">
        <v>246.94659466211482</v>
      </c>
      <c r="P273" s="101">
        <v>353.61378461028778</v>
      </c>
      <c r="Q273" s="101">
        <v>253.91709029926014</v>
      </c>
      <c r="R273" s="101">
        <v>291.59993967686506</v>
      </c>
      <c r="S273" s="101">
        <v>299.47730087229672</v>
      </c>
      <c r="T273" s="101">
        <v>285.51888210086651</v>
      </c>
      <c r="U273" s="101">
        <v>273.46520292227711</v>
      </c>
      <c r="V273" s="101">
        <v>256.72634574520515</v>
      </c>
      <c r="W273" s="101">
        <v>270.31939280465042</v>
      </c>
      <c r="X273" s="101">
        <v>281.18984878901779</v>
      </c>
      <c r="Y273" s="101">
        <v>295.12073289239601</v>
      </c>
      <c r="DA273" s="131" t="s">
        <v>2665</v>
      </c>
    </row>
    <row r="274" spans="1:105" ht="12" customHeight="1" x14ac:dyDescent="0.25">
      <c r="A274" s="107" t="s">
        <v>123</v>
      </c>
      <c r="B274" s="104">
        <v>0</v>
      </c>
      <c r="C274" s="104">
        <v>0</v>
      </c>
      <c r="D274" s="104">
        <v>0</v>
      </c>
      <c r="E274" s="104">
        <v>0</v>
      </c>
      <c r="F274" s="104">
        <v>0</v>
      </c>
      <c r="G274" s="104">
        <v>0</v>
      </c>
      <c r="H274" s="104">
        <v>0</v>
      </c>
      <c r="I274" s="104">
        <v>0</v>
      </c>
      <c r="J274" s="104">
        <v>0</v>
      </c>
      <c r="K274" s="104">
        <v>0</v>
      </c>
      <c r="L274" s="104">
        <v>0</v>
      </c>
      <c r="M274" s="104">
        <v>0</v>
      </c>
      <c r="N274" s="104">
        <v>0</v>
      </c>
      <c r="O274" s="104">
        <v>0</v>
      </c>
      <c r="P274" s="104">
        <v>0</v>
      </c>
      <c r="Q274" s="104">
        <v>0</v>
      </c>
      <c r="R274" s="104">
        <v>0</v>
      </c>
      <c r="S274" s="104">
        <v>0</v>
      </c>
      <c r="T274" s="104">
        <v>0</v>
      </c>
      <c r="U274" s="104">
        <v>0</v>
      </c>
      <c r="V274" s="104">
        <v>0</v>
      </c>
      <c r="W274" s="104">
        <v>0</v>
      </c>
      <c r="X274" s="104">
        <v>0</v>
      </c>
      <c r="Y274" s="104">
        <v>0</v>
      </c>
      <c r="DA274" s="132" t="s">
        <v>2666</v>
      </c>
    </row>
    <row r="275" spans="1:105" ht="12" customHeight="1" x14ac:dyDescent="0.25">
      <c r="A275" s="108" t="s">
        <v>50</v>
      </c>
      <c r="B275" s="98">
        <v>0</v>
      </c>
      <c r="C275" s="98">
        <v>0</v>
      </c>
      <c r="D275" s="98">
        <v>0</v>
      </c>
      <c r="E275" s="98">
        <v>0</v>
      </c>
      <c r="F275" s="98">
        <v>0</v>
      </c>
      <c r="G275" s="98">
        <v>0</v>
      </c>
      <c r="H275" s="98">
        <v>0</v>
      </c>
      <c r="I275" s="98">
        <v>0</v>
      </c>
      <c r="J275" s="98">
        <v>0</v>
      </c>
      <c r="K275" s="98">
        <v>0</v>
      </c>
      <c r="L275" s="98">
        <v>0</v>
      </c>
      <c r="M275" s="98">
        <v>0</v>
      </c>
      <c r="N275" s="98">
        <v>0</v>
      </c>
      <c r="O275" s="98">
        <v>0</v>
      </c>
      <c r="P275" s="98">
        <v>0</v>
      </c>
      <c r="Q275" s="98">
        <v>0</v>
      </c>
      <c r="R275" s="98">
        <v>0</v>
      </c>
      <c r="S275" s="98">
        <v>0</v>
      </c>
      <c r="T275" s="98">
        <v>0</v>
      </c>
      <c r="U275" s="98">
        <v>0</v>
      </c>
      <c r="V275" s="98">
        <v>0</v>
      </c>
      <c r="W275" s="98">
        <v>0</v>
      </c>
      <c r="X275" s="98">
        <v>0</v>
      </c>
      <c r="Y275" s="98">
        <v>0</v>
      </c>
      <c r="DA275" s="63" t="s">
        <v>2667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X276" s="98">
        <v>0</v>
      </c>
      <c r="Y276" s="98">
        <v>0</v>
      </c>
      <c r="DA276" s="63" t="s">
        <v>2668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X277" s="101">
        <v>0</v>
      </c>
      <c r="Y277" s="101">
        <v>0</v>
      </c>
      <c r="DA277" s="131" t="s">
        <v>2669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X278" s="104">
        <v>0</v>
      </c>
      <c r="Y278" s="104">
        <v>0</v>
      </c>
      <c r="DA278" s="132" t="s">
        <v>2670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X279" s="98">
        <v>0</v>
      </c>
      <c r="Y279" s="98">
        <v>0</v>
      </c>
      <c r="DA279" s="63" t="s">
        <v>2671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X280" s="98">
        <v>0</v>
      </c>
      <c r="Y280" s="98">
        <v>0</v>
      </c>
      <c r="DA280" s="63" t="s">
        <v>2672</v>
      </c>
    </row>
    <row r="281" spans="1:105" ht="12" customHeight="1" x14ac:dyDescent="0.25">
      <c r="A281" s="121" t="s">
        <v>54</v>
      </c>
      <c r="B281" s="122">
        <v>0</v>
      </c>
      <c r="C281" s="122">
        <v>0</v>
      </c>
      <c r="D281" s="122">
        <v>0</v>
      </c>
      <c r="E281" s="122">
        <v>0</v>
      </c>
      <c r="F281" s="122">
        <v>0</v>
      </c>
      <c r="G281" s="122">
        <v>0</v>
      </c>
      <c r="H281" s="122">
        <v>0</v>
      </c>
      <c r="I281" s="122">
        <v>0</v>
      </c>
      <c r="J281" s="122">
        <v>0</v>
      </c>
      <c r="K281" s="122">
        <v>0</v>
      </c>
      <c r="L281" s="122">
        <v>0</v>
      </c>
      <c r="M281" s="122">
        <v>0</v>
      </c>
      <c r="N281" s="122">
        <v>0</v>
      </c>
      <c r="O281" s="122">
        <v>0</v>
      </c>
      <c r="P281" s="122">
        <v>0</v>
      </c>
      <c r="Q281" s="122">
        <v>0</v>
      </c>
      <c r="R281" s="122">
        <v>0</v>
      </c>
      <c r="S281" s="122">
        <v>0</v>
      </c>
      <c r="T281" s="122">
        <v>0</v>
      </c>
      <c r="U281" s="122">
        <v>0</v>
      </c>
      <c r="V281" s="122">
        <v>0</v>
      </c>
      <c r="W281" s="122">
        <v>0</v>
      </c>
      <c r="X281" s="122">
        <v>0</v>
      </c>
      <c r="Y281" s="122">
        <v>0</v>
      </c>
      <c r="DA281" s="130" t="s">
        <v>2673</v>
      </c>
    </row>
    <row r="282" spans="1:105" ht="12" customHeight="1" x14ac:dyDescent="0.25">
      <c r="A282" s="97" t="s">
        <v>202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X282" s="98">
        <v>0</v>
      </c>
      <c r="Y282" s="98">
        <v>0</v>
      </c>
      <c r="DA282" s="63" t="s">
        <v>2674</v>
      </c>
    </row>
    <row r="283" spans="1:105" ht="12" customHeight="1" x14ac:dyDescent="0.25">
      <c r="A283" s="97" t="s">
        <v>50</v>
      </c>
      <c r="B283" s="98">
        <v>0</v>
      </c>
      <c r="C283" s="98">
        <v>0</v>
      </c>
      <c r="D283" s="98">
        <v>0</v>
      </c>
      <c r="E283" s="98">
        <v>0</v>
      </c>
      <c r="F283" s="98">
        <v>0</v>
      </c>
      <c r="G283" s="98">
        <v>0</v>
      </c>
      <c r="H283" s="98">
        <v>0</v>
      </c>
      <c r="I283" s="98">
        <v>0</v>
      </c>
      <c r="J283" s="98">
        <v>0</v>
      </c>
      <c r="K283" s="98">
        <v>0</v>
      </c>
      <c r="L283" s="98">
        <v>0</v>
      </c>
      <c r="M283" s="98">
        <v>0</v>
      </c>
      <c r="N283" s="98">
        <v>0</v>
      </c>
      <c r="O283" s="98">
        <v>0</v>
      </c>
      <c r="P283" s="98">
        <v>0</v>
      </c>
      <c r="Q283" s="98">
        <v>0</v>
      </c>
      <c r="R283" s="98">
        <v>0</v>
      </c>
      <c r="S283" s="98">
        <v>0</v>
      </c>
      <c r="T283" s="98">
        <v>0</v>
      </c>
      <c r="U283" s="98">
        <v>0</v>
      </c>
      <c r="V283" s="98">
        <v>0</v>
      </c>
      <c r="W283" s="98">
        <v>0</v>
      </c>
      <c r="X283" s="98">
        <v>0</v>
      </c>
      <c r="Y283" s="98">
        <v>0</v>
      </c>
      <c r="DA283" s="63" t="s">
        <v>2675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DA284" s="60" t="s">
        <v>2676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299.76123374849141</v>
      </c>
      <c r="C286" s="118">
        <f t="shared" si="129"/>
        <v>286.58366352919961</v>
      </c>
      <c r="D286" s="118">
        <f t="shared" si="129"/>
        <v>291.44872447589449</v>
      </c>
      <c r="E286" s="118">
        <f t="shared" si="129"/>
        <v>295.24541023670275</v>
      </c>
      <c r="F286" s="118">
        <f t="shared" si="129"/>
        <v>286.33185628840323</v>
      </c>
      <c r="G286" s="118">
        <f t="shared" si="129"/>
        <v>308.7427640899424</v>
      </c>
      <c r="H286" s="118">
        <f t="shared" si="129"/>
        <v>285.78822946019505</v>
      </c>
      <c r="I286" s="118">
        <f t="shared" si="129"/>
        <v>276.15663292335114</v>
      </c>
      <c r="J286" s="118">
        <f t="shared" si="129"/>
        <v>273.73950787412053</v>
      </c>
      <c r="K286" s="118">
        <f t="shared" si="129"/>
        <v>249.47834442276081</v>
      </c>
      <c r="L286" s="118">
        <f t="shared" si="129"/>
        <v>219.23204200720406</v>
      </c>
      <c r="M286" s="118">
        <f t="shared" si="129"/>
        <v>321.14988945922215</v>
      </c>
      <c r="N286" s="118">
        <f t="shared" si="129"/>
        <v>300.71590390311314</v>
      </c>
      <c r="O286" s="118">
        <f t="shared" si="129"/>
        <v>244.92702996141045</v>
      </c>
      <c r="P286" s="118">
        <f t="shared" si="129"/>
        <v>236.37086778592806</v>
      </c>
      <c r="Q286" s="118">
        <f t="shared" si="129"/>
        <v>243.89622510556893</v>
      </c>
      <c r="R286" s="118">
        <f t="shared" ref="R286:V286" si="130">R287+R290+R292+R305</f>
        <v>251.37297145479207</v>
      </c>
      <c r="S286" s="118">
        <f t="shared" si="130"/>
        <v>258.67487610948069</v>
      </c>
      <c r="T286" s="118">
        <f t="shared" si="130"/>
        <v>228.28774441571855</v>
      </c>
      <c r="U286" s="118">
        <f t="shared" si="130"/>
        <v>221.05465823393703</v>
      </c>
      <c r="V286" s="118">
        <f t="shared" si="130"/>
        <v>235.83928785438175</v>
      </c>
      <c r="W286" s="118">
        <f t="shared" ref="W286:Y286" si="131">W287+W290+W292+W305</f>
        <v>237.37025519614429</v>
      </c>
      <c r="X286" s="118">
        <f t="shared" si="131"/>
        <v>215.07484092210646</v>
      </c>
      <c r="Y286" s="118">
        <f t="shared" si="131"/>
        <v>207.77694937417047</v>
      </c>
      <c r="DA286" s="129" t="s">
        <v>2822</v>
      </c>
    </row>
    <row r="287" spans="1:105" ht="12" customHeight="1" x14ac:dyDescent="0.25">
      <c r="A287" s="121" t="s">
        <v>57</v>
      </c>
      <c r="B287" s="123">
        <f t="shared" ref="B287:Q287" si="132">SUM(B288:B289)</f>
        <v>279.10749597085317</v>
      </c>
      <c r="C287" s="123">
        <f t="shared" si="132"/>
        <v>268.26554562966584</v>
      </c>
      <c r="D287" s="123">
        <f t="shared" si="132"/>
        <v>272.86974729324356</v>
      </c>
      <c r="E287" s="123">
        <f t="shared" si="132"/>
        <v>276.7883842845207</v>
      </c>
      <c r="F287" s="123">
        <f t="shared" si="132"/>
        <v>267.91123112118044</v>
      </c>
      <c r="G287" s="123">
        <f t="shared" si="132"/>
        <v>289.91837276991822</v>
      </c>
      <c r="H287" s="123">
        <f t="shared" si="132"/>
        <v>267.92489028046367</v>
      </c>
      <c r="I287" s="123">
        <f t="shared" si="132"/>
        <v>258.42616807004828</v>
      </c>
      <c r="J287" s="123">
        <f t="shared" si="132"/>
        <v>256.69439469982211</v>
      </c>
      <c r="K287" s="123">
        <f t="shared" si="132"/>
        <v>233.3270345632466</v>
      </c>
      <c r="L287" s="123">
        <f t="shared" si="132"/>
        <v>207.00045119273409</v>
      </c>
      <c r="M287" s="123">
        <f t="shared" si="132"/>
        <v>302.68874398530386</v>
      </c>
      <c r="N287" s="123">
        <f t="shared" si="132"/>
        <v>283.80432089128362</v>
      </c>
      <c r="O287" s="123">
        <f t="shared" si="132"/>
        <v>228.82158200116194</v>
      </c>
      <c r="P287" s="123">
        <f t="shared" si="132"/>
        <v>219.67183611553517</v>
      </c>
      <c r="Q287" s="123">
        <f t="shared" si="132"/>
        <v>225.38624580162386</v>
      </c>
      <c r="R287" s="123">
        <f t="shared" ref="R287:V287" si="133">SUM(R288:R289)</f>
        <v>232.04658635300459</v>
      </c>
      <c r="S287" s="123">
        <f t="shared" si="133"/>
        <v>239.70578357887206</v>
      </c>
      <c r="T287" s="123">
        <f t="shared" si="133"/>
        <v>209.75064573645687</v>
      </c>
      <c r="U287" s="123">
        <f t="shared" si="133"/>
        <v>202.59270909741906</v>
      </c>
      <c r="V287" s="123">
        <f t="shared" si="133"/>
        <v>216.76738411618354</v>
      </c>
      <c r="W287" s="123">
        <f t="shared" ref="W287:Y287" si="134">SUM(W288:W289)</f>
        <v>218.21270992809579</v>
      </c>
      <c r="X287" s="123">
        <f t="shared" si="134"/>
        <v>196.09272745381546</v>
      </c>
      <c r="Y287" s="123">
        <f t="shared" si="134"/>
        <v>188.93533646562116</v>
      </c>
      <c r="DA287" s="130" t="s">
        <v>2823</v>
      </c>
    </row>
    <row r="288" spans="1:105" ht="12" customHeight="1" x14ac:dyDescent="0.25">
      <c r="A288" s="97" t="s">
        <v>199</v>
      </c>
      <c r="B288" s="99">
        <v>277.9498183861416</v>
      </c>
      <c r="C288" s="99">
        <v>267.17475555228799</v>
      </c>
      <c r="D288" s="99">
        <v>271.76958852129786</v>
      </c>
      <c r="E288" s="99">
        <v>275.67515174713475</v>
      </c>
      <c r="F288" s="99">
        <v>266.84041396977648</v>
      </c>
      <c r="G288" s="99">
        <v>288.73824964938717</v>
      </c>
      <c r="H288" s="99">
        <v>266.83310211446906</v>
      </c>
      <c r="I288" s="99">
        <v>257.36004566033279</v>
      </c>
      <c r="J288" s="99">
        <v>255.61726479718101</v>
      </c>
      <c r="K288" s="99">
        <v>232.3257141144941</v>
      </c>
      <c r="L288" s="99">
        <v>206.07664077380937</v>
      </c>
      <c r="M288" s="99">
        <v>301.2849793796014</v>
      </c>
      <c r="N288" s="99">
        <v>282.45560409245201</v>
      </c>
      <c r="O288" s="99">
        <v>227.73646842008893</v>
      </c>
      <c r="P288" s="99">
        <v>218.644403978578</v>
      </c>
      <c r="Q288" s="99">
        <v>224.33868007890021</v>
      </c>
      <c r="R288" s="99">
        <v>230.97163595531387</v>
      </c>
      <c r="S288" s="99">
        <v>238.60230472353365</v>
      </c>
      <c r="T288" s="99">
        <v>208.78088101329064</v>
      </c>
      <c r="U288" s="99">
        <v>201.64130388444002</v>
      </c>
      <c r="V288" s="99">
        <v>215.73161003699713</v>
      </c>
      <c r="W288" s="99">
        <v>217.15239294610183</v>
      </c>
      <c r="X288" s="99">
        <v>195.12231975082804</v>
      </c>
      <c r="Y288" s="99">
        <v>187.98488942912448</v>
      </c>
      <c r="DA288" s="63" t="s">
        <v>2824</v>
      </c>
    </row>
    <row r="289" spans="1:105" ht="12" customHeight="1" x14ac:dyDescent="0.25">
      <c r="A289" s="97" t="s">
        <v>53</v>
      </c>
      <c r="B289" s="99">
        <v>1.1576775847115619</v>
      </c>
      <c r="C289" s="99">
        <v>1.0907900773778616</v>
      </c>
      <c r="D289" s="99">
        <v>1.1001587719456913</v>
      </c>
      <c r="E289" s="99">
        <v>1.1132325373859291</v>
      </c>
      <c r="F289" s="99">
        <v>1.0708171514039297</v>
      </c>
      <c r="G289" s="99">
        <v>1.1801231205310481</v>
      </c>
      <c r="H289" s="99">
        <v>1.0917881659945869</v>
      </c>
      <c r="I289" s="99">
        <v>1.0661224097155058</v>
      </c>
      <c r="J289" s="99">
        <v>1.0771299026411225</v>
      </c>
      <c r="K289" s="99">
        <v>1.0013204487524918</v>
      </c>
      <c r="L289" s="99">
        <v>0.92381041892472848</v>
      </c>
      <c r="M289" s="99">
        <v>1.4037646057024482</v>
      </c>
      <c r="N289" s="99">
        <v>1.3487167988316453</v>
      </c>
      <c r="O289" s="99">
        <v>1.085113581073027</v>
      </c>
      <c r="P289" s="99">
        <v>1.0274321369571604</v>
      </c>
      <c r="Q289" s="99">
        <v>1.047565722723647</v>
      </c>
      <c r="R289" s="99">
        <v>1.074950397690718</v>
      </c>
      <c r="S289" s="99">
        <v>1.1034788553384089</v>
      </c>
      <c r="T289" s="99">
        <v>0.9697647231662222</v>
      </c>
      <c r="U289" s="99">
        <v>0.95140521297904279</v>
      </c>
      <c r="V289" s="99">
        <v>1.0357740791863981</v>
      </c>
      <c r="W289" s="99">
        <v>1.0603169819939726</v>
      </c>
      <c r="X289" s="99">
        <v>0.9704077029874123</v>
      </c>
      <c r="Y289" s="99">
        <v>0.95044703649667994</v>
      </c>
      <c r="DA289" s="63" t="s">
        <v>2825</v>
      </c>
    </row>
    <row r="290" spans="1:105" ht="12" customHeight="1" x14ac:dyDescent="0.25">
      <c r="A290" s="121" t="s">
        <v>92</v>
      </c>
      <c r="B290" s="123">
        <f t="shared" ref="B290:Y290" si="135">B291</f>
        <v>3.7038250237464683E-3</v>
      </c>
      <c r="C290" s="123">
        <f t="shared" si="135"/>
        <v>3.9510568415855396E-3</v>
      </c>
      <c r="D290" s="123">
        <f t="shared" si="135"/>
        <v>3.9778425315563446E-3</v>
      </c>
      <c r="E290" s="123">
        <f t="shared" si="135"/>
        <v>3.7636563566442963E-3</v>
      </c>
      <c r="F290" s="123">
        <f t="shared" si="135"/>
        <v>3.6091175851387554E-3</v>
      </c>
      <c r="G290" s="123">
        <f t="shared" si="135"/>
        <v>3.72897510811407E-3</v>
      </c>
      <c r="H290" s="123">
        <f t="shared" si="135"/>
        <v>4.0316878839264068E-3</v>
      </c>
      <c r="I290" s="123">
        <f t="shared" si="135"/>
        <v>4.3621357674348054E-3</v>
      </c>
      <c r="J290" s="123">
        <f t="shared" si="135"/>
        <v>4.7304044012239383E-3</v>
      </c>
      <c r="K290" s="123">
        <f t="shared" si="135"/>
        <v>5.0354050243867077E-3</v>
      </c>
      <c r="L290" s="123">
        <f t="shared" si="135"/>
        <v>6.0756012709660264E-3</v>
      </c>
      <c r="M290" s="123">
        <f t="shared" si="135"/>
        <v>5.8482436854479314E-3</v>
      </c>
      <c r="N290" s="123">
        <f t="shared" si="135"/>
        <v>7.8497048414064748E-3</v>
      </c>
      <c r="O290" s="123">
        <f t="shared" si="135"/>
        <v>9.7040204739053948E-3</v>
      </c>
      <c r="P290" s="123">
        <f t="shared" si="135"/>
        <v>1.0963969283699592E-2</v>
      </c>
      <c r="Q290" s="123">
        <f t="shared" si="135"/>
        <v>1.035804883239401E-2</v>
      </c>
      <c r="R290" s="123">
        <f t="shared" si="135"/>
        <v>9.8937138139361461E-3</v>
      </c>
      <c r="S290" s="123">
        <f t="shared" si="135"/>
        <v>9.1625907692279903E-3</v>
      </c>
      <c r="T290" s="123">
        <f t="shared" si="135"/>
        <v>8.2001039455761419E-3</v>
      </c>
      <c r="U290" s="123">
        <f t="shared" si="135"/>
        <v>6.4360728853444758E-3</v>
      </c>
      <c r="V290" s="123">
        <f t="shared" si="135"/>
        <v>5.8565182900967763E-3</v>
      </c>
      <c r="W290" s="123">
        <f t="shared" si="135"/>
        <v>6.3330166299433929E-3</v>
      </c>
      <c r="X290" s="123">
        <f t="shared" si="135"/>
        <v>8.4087315327871937E-3</v>
      </c>
      <c r="Y290" s="123">
        <f t="shared" si="135"/>
        <v>1.0089352765675406E-2</v>
      </c>
      <c r="DA290" s="130" t="s">
        <v>2826</v>
      </c>
    </row>
    <row r="291" spans="1:105" ht="12" customHeight="1" x14ac:dyDescent="0.25">
      <c r="A291" s="97" t="s">
        <v>53</v>
      </c>
      <c r="B291" s="99">
        <f>RES_hhdet_fecs!B86</f>
        <v>3.7038250237464683E-3</v>
      </c>
      <c r="C291" s="99">
        <f>RES_hhdet_fecs!C86</f>
        <v>3.9510568415855396E-3</v>
      </c>
      <c r="D291" s="99">
        <f>RES_hhdet_fecs!D86</f>
        <v>3.9778425315563446E-3</v>
      </c>
      <c r="E291" s="99">
        <f>RES_hhdet_fecs!E86</f>
        <v>3.7636563566442963E-3</v>
      </c>
      <c r="F291" s="99">
        <f>RES_hhdet_fecs!F86</f>
        <v>3.6091175851387554E-3</v>
      </c>
      <c r="G291" s="99">
        <f>RES_hhdet_fecs!G86</f>
        <v>3.72897510811407E-3</v>
      </c>
      <c r="H291" s="99">
        <f>RES_hhdet_fecs!H86</f>
        <v>4.0316878839264068E-3</v>
      </c>
      <c r="I291" s="99">
        <f>RES_hhdet_fecs!I86</f>
        <v>4.3621357674348054E-3</v>
      </c>
      <c r="J291" s="99">
        <f>RES_hhdet_fecs!J86</f>
        <v>4.7304044012239383E-3</v>
      </c>
      <c r="K291" s="99">
        <f>RES_hhdet_fecs!K86</f>
        <v>5.0354050243867077E-3</v>
      </c>
      <c r="L291" s="99">
        <f>RES_hhdet_fecs!L86</f>
        <v>6.0756012709660264E-3</v>
      </c>
      <c r="M291" s="99">
        <f>RES_hhdet_fecs!M86</f>
        <v>5.8482436854479314E-3</v>
      </c>
      <c r="N291" s="99">
        <f>RES_hhdet_fecs!N86</f>
        <v>7.8497048414064748E-3</v>
      </c>
      <c r="O291" s="99">
        <f>RES_hhdet_fecs!O86</f>
        <v>9.7040204739053948E-3</v>
      </c>
      <c r="P291" s="99">
        <f>RES_hhdet_fecs!P86</f>
        <v>1.0963969283699592E-2</v>
      </c>
      <c r="Q291" s="99">
        <f>RES_hhdet_fecs!Q86</f>
        <v>1.035804883239401E-2</v>
      </c>
      <c r="R291" s="99">
        <f>RES_hhdet_fecs!R86</f>
        <v>9.8937138139361461E-3</v>
      </c>
      <c r="S291" s="99">
        <f>RES_hhdet_fecs!S86</f>
        <v>9.1625907692279903E-3</v>
      </c>
      <c r="T291" s="99">
        <f>RES_hhdet_fecs!T86</f>
        <v>8.2001039455761419E-3</v>
      </c>
      <c r="U291" s="99">
        <f>RES_hhdet_fecs!U86</f>
        <v>6.4360728853444758E-3</v>
      </c>
      <c r="V291" s="99">
        <f>RES_hhdet_fecs!V86</f>
        <v>5.8565182900967763E-3</v>
      </c>
      <c r="W291" s="99">
        <f>RES_hhdet_fecs!W86</f>
        <v>6.3330166299433929E-3</v>
      </c>
      <c r="X291" s="99">
        <f>RES_hhdet_fecs!X86</f>
        <v>8.4087315327871937E-3</v>
      </c>
      <c r="Y291" s="99">
        <f>RES_hhdet_fecs!Y86</f>
        <v>1.0089352765675406E-2</v>
      </c>
      <c r="DA291" s="63" t="s">
        <v>2827</v>
      </c>
    </row>
    <row r="292" spans="1:105" ht="12" customHeight="1" x14ac:dyDescent="0.25">
      <c r="A292" s="121" t="s">
        <v>55</v>
      </c>
      <c r="B292" s="123">
        <v>18.959332074307493</v>
      </c>
      <c r="C292" s="123">
        <v>16.635909634437816</v>
      </c>
      <c r="D292" s="123">
        <v>16.870467326858471</v>
      </c>
      <c r="E292" s="123">
        <v>16.686014388950397</v>
      </c>
      <c r="F292" s="123">
        <v>16.573396575192632</v>
      </c>
      <c r="G292" s="123">
        <v>16.89275421434245</v>
      </c>
      <c r="H292" s="123">
        <v>15.8801834827668</v>
      </c>
      <c r="I292" s="123">
        <v>15.758393425008698</v>
      </c>
      <c r="J292" s="123">
        <v>15.160502449166362</v>
      </c>
      <c r="K292" s="123">
        <v>14.073521499365826</v>
      </c>
      <c r="L292" s="123">
        <v>9.9951939676415105</v>
      </c>
      <c r="M292" s="123">
        <v>16.214189952044283</v>
      </c>
      <c r="N292" s="123">
        <v>14.608722757625172</v>
      </c>
      <c r="O292" s="123">
        <v>13.572646637373408</v>
      </c>
      <c r="P292" s="123">
        <v>14.170106564935429</v>
      </c>
      <c r="Q292" s="123">
        <v>15.773133447152979</v>
      </c>
      <c r="R292" s="123">
        <v>16.597415129136586</v>
      </c>
      <c r="S292" s="123">
        <v>16.037031830290566</v>
      </c>
      <c r="T292" s="123">
        <v>15.474370146430708</v>
      </c>
      <c r="U292" s="123">
        <v>15.440723274187338</v>
      </c>
      <c r="V292" s="123">
        <v>16.061661922236869</v>
      </c>
      <c r="W292" s="123">
        <v>16.153634043975771</v>
      </c>
      <c r="X292" s="123">
        <v>16.088632420941526</v>
      </c>
      <c r="Y292" s="123">
        <v>15.930586019863453</v>
      </c>
      <c r="DA292" s="130" t="s">
        <v>2828</v>
      </c>
    </row>
    <row r="293" spans="1:105" ht="12" customHeight="1" x14ac:dyDescent="0.25">
      <c r="A293" s="97" t="s">
        <v>132</v>
      </c>
      <c r="B293" s="99">
        <v>19.187886747838093</v>
      </c>
      <c r="C293" s="99">
        <v>16.789118740308382</v>
      </c>
      <c r="D293" s="99">
        <v>17.027760022055045</v>
      </c>
      <c r="E293" s="99">
        <v>16.831018154617233</v>
      </c>
      <c r="F293" s="99">
        <v>16.714379880821529</v>
      </c>
      <c r="G293" s="99">
        <v>17.037796849879921</v>
      </c>
      <c r="H293" s="99">
        <v>15.989659360993697</v>
      </c>
      <c r="I293" s="99">
        <v>15.886483089183555</v>
      </c>
      <c r="J293" s="99">
        <v>15.317105423110792</v>
      </c>
      <c r="K293" s="99">
        <v>14.150945735696599</v>
      </c>
      <c r="L293" s="99">
        <v>9.8486309155185143</v>
      </c>
      <c r="M293" s="99">
        <v>16.399198164593408</v>
      </c>
      <c r="N293" s="99">
        <v>14.704464725650277</v>
      </c>
      <c r="O293" s="99">
        <v>13.540791797883941</v>
      </c>
      <c r="P293" s="99">
        <v>14.170628230749953</v>
      </c>
      <c r="Q293" s="99">
        <v>15.805776563840345</v>
      </c>
      <c r="R293" s="99">
        <v>16.610944477851408</v>
      </c>
      <c r="S293" s="99">
        <v>16.09671125669697</v>
      </c>
      <c r="T293" s="99">
        <v>15.455480968016694</v>
      </c>
      <c r="U293" s="99">
        <v>15.454248409395429</v>
      </c>
      <c r="V293" s="99">
        <v>16.146094797600618</v>
      </c>
      <c r="W293" s="99">
        <v>16.173810357707861</v>
      </c>
      <c r="X293" s="99">
        <v>16.122570003977557</v>
      </c>
      <c r="Y293" s="99">
        <v>15.943269729303367</v>
      </c>
      <c r="DA293" s="63" t="s">
        <v>2829</v>
      </c>
    </row>
    <row r="294" spans="1:105" ht="12" customHeight="1" x14ac:dyDescent="0.25">
      <c r="A294" s="97" t="s">
        <v>131</v>
      </c>
      <c r="B294" s="99">
        <v>14.950124896319002</v>
      </c>
      <c r="C294" s="99">
        <v>14.089885319433305</v>
      </c>
      <c r="D294" s="99">
        <v>14.111313233999352</v>
      </c>
      <c r="E294" s="99">
        <v>13.784430150199732</v>
      </c>
      <c r="F294" s="99">
        <v>13.826544826080879</v>
      </c>
      <c r="G294" s="99">
        <v>13.609099896048285</v>
      </c>
      <c r="H294" s="99">
        <v>13.124136978643728</v>
      </c>
      <c r="I294" s="99">
        <v>12.421296515770097</v>
      </c>
      <c r="J294" s="99">
        <v>11.963576488795276</v>
      </c>
      <c r="K294" s="99">
        <v>11.484839382172289</v>
      </c>
      <c r="L294" s="99">
        <v>8.2464650572177316</v>
      </c>
      <c r="M294" s="99">
        <v>13.67800454532785</v>
      </c>
      <c r="N294" s="99">
        <v>12.535737599183381</v>
      </c>
      <c r="O294" s="99">
        <v>11.845820775452921</v>
      </c>
      <c r="P294" s="99">
        <v>12.429471641791322</v>
      </c>
      <c r="Q294" s="99">
        <v>14.033067039994762</v>
      </c>
      <c r="R294" s="99">
        <v>14.969559265419822</v>
      </c>
      <c r="S294" s="99">
        <v>14.506554726912123</v>
      </c>
      <c r="T294" s="99">
        <v>14.181010224281337</v>
      </c>
      <c r="U294" s="99">
        <v>14.44882303963217</v>
      </c>
      <c r="V294" s="99">
        <v>15.143902455819493</v>
      </c>
      <c r="W294" s="99">
        <v>15.42798825102461</v>
      </c>
      <c r="X294" s="99">
        <v>15.24863479866525</v>
      </c>
      <c r="Y294" s="99">
        <v>15.107809535370354</v>
      </c>
      <c r="DA294" s="63" t="s">
        <v>2830</v>
      </c>
    </row>
    <row r="295" spans="1:105" ht="12" customHeight="1" x14ac:dyDescent="0.25">
      <c r="A295" s="100" t="s">
        <v>199</v>
      </c>
      <c r="B295" s="102">
        <v>11.52544876990925</v>
      </c>
      <c r="C295" s="102">
        <v>11.811634341021037</v>
      </c>
      <c r="D295" s="102">
        <v>11.641581131839066</v>
      </c>
      <c r="E295" s="102">
        <v>11.060511810947498</v>
      </c>
      <c r="F295" s="102">
        <v>11.07931787593999</v>
      </c>
      <c r="G295" s="102">
        <v>10.237733138515098</v>
      </c>
      <c r="H295" s="102">
        <v>10.040034794473646</v>
      </c>
      <c r="I295" s="102">
        <v>9.1803173730360239</v>
      </c>
      <c r="J295" s="102">
        <v>8.6849024196546534</v>
      </c>
      <c r="K295" s="102">
        <v>8.348861339449412</v>
      </c>
      <c r="L295" s="102">
        <v>5.8578724955378316</v>
      </c>
      <c r="M295" s="102">
        <v>9.3720517449096246</v>
      </c>
      <c r="N295" s="102">
        <v>8.5015193599365819</v>
      </c>
      <c r="O295" s="102">
        <v>8.3376738020110324</v>
      </c>
      <c r="P295" s="102">
        <v>8.7691976376814775</v>
      </c>
      <c r="Q295" s="102">
        <v>10.228308993582719</v>
      </c>
      <c r="R295" s="102">
        <v>11.306163031214362</v>
      </c>
      <c r="S295" s="102">
        <v>10.727625823145361</v>
      </c>
      <c r="T295" s="102">
        <v>10.802162497479969</v>
      </c>
      <c r="U295" s="102">
        <v>11.053746511660986</v>
      </c>
      <c r="V295" s="102">
        <v>11.474586903165246</v>
      </c>
      <c r="W295" s="102">
        <v>12.080136015342664</v>
      </c>
      <c r="X295" s="102">
        <v>11.901331170416469</v>
      </c>
      <c r="Y295" s="102">
        <v>11.808929692737042</v>
      </c>
      <c r="DA295" s="131" t="s">
        <v>2831</v>
      </c>
    </row>
    <row r="296" spans="1:105" ht="12" customHeight="1" x14ac:dyDescent="0.25">
      <c r="A296" s="103" t="s">
        <v>52</v>
      </c>
      <c r="B296" s="105">
        <v>3.4246761264097509</v>
      </c>
      <c r="C296" s="105">
        <v>2.2782509784122698</v>
      </c>
      <c r="D296" s="105">
        <v>2.4697321021602865</v>
      </c>
      <c r="E296" s="105">
        <v>2.7239183392522324</v>
      </c>
      <c r="F296" s="105">
        <v>2.7472269501408877</v>
      </c>
      <c r="G296" s="105">
        <v>3.3713667575331869</v>
      </c>
      <c r="H296" s="105">
        <v>3.0841021841700811</v>
      </c>
      <c r="I296" s="105">
        <v>3.2409791427340746</v>
      </c>
      <c r="J296" s="105">
        <v>3.2786740691406222</v>
      </c>
      <c r="K296" s="105">
        <v>3.1359780427228783</v>
      </c>
      <c r="L296" s="105">
        <v>2.3885925616799009</v>
      </c>
      <c r="M296" s="105">
        <v>4.3059528004182273</v>
      </c>
      <c r="N296" s="105">
        <v>4.0342182392468002</v>
      </c>
      <c r="O296" s="105">
        <v>3.5081469734418911</v>
      </c>
      <c r="P296" s="105">
        <v>3.6602740041098452</v>
      </c>
      <c r="Q296" s="105">
        <v>3.804758046412045</v>
      </c>
      <c r="R296" s="105">
        <v>3.6633962342054582</v>
      </c>
      <c r="S296" s="105">
        <v>3.7789289037667615</v>
      </c>
      <c r="T296" s="105">
        <v>3.3788477268013684</v>
      </c>
      <c r="U296" s="105">
        <v>3.3950765279711841</v>
      </c>
      <c r="V296" s="105">
        <v>3.6693155526542451</v>
      </c>
      <c r="W296" s="105">
        <v>3.3478522356819491</v>
      </c>
      <c r="X296" s="105">
        <v>3.3473036282487811</v>
      </c>
      <c r="Y296" s="105">
        <v>3.2988798426333128</v>
      </c>
      <c r="DA296" s="132" t="s">
        <v>2832</v>
      </c>
    </row>
    <row r="297" spans="1:105" ht="12" customHeight="1" x14ac:dyDescent="0.25">
      <c r="A297" s="106" t="s">
        <v>124</v>
      </c>
      <c r="B297" s="102">
        <v>0</v>
      </c>
      <c r="C297" s="102">
        <v>0</v>
      </c>
      <c r="D297" s="102">
        <v>10.859642542824815</v>
      </c>
      <c r="E297" s="102">
        <v>12.697910377584607</v>
      </c>
      <c r="F297" s="102">
        <v>10.047297204391851</v>
      </c>
      <c r="G297" s="102">
        <v>12.528242911787666</v>
      </c>
      <c r="H297" s="102">
        <v>11.495412768921922</v>
      </c>
      <c r="I297" s="102">
        <v>12.385188354577195</v>
      </c>
      <c r="J297" s="102">
        <v>11.476585426566476</v>
      </c>
      <c r="K297" s="102">
        <v>11.748167916250758</v>
      </c>
      <c r="L297" s="102">
        <v>11.289842721917042</v>
      </c>
      <c r="M297" s="102">
        <v>12.066367005398536</v>
      </c>
      <c r="N297" s="102">
        <v>10.879369992734427</v>
      </c>
      <c r="O297" s="102">
        <v>11.652295073808927</v>
      </c>
      <c r="P297" s="102">
        <v>16.715022279105593</v>
      </c>
      <c r="Q297" s="102">
        <v>12.024865030978324</v>
      </c>
      <c r="R297" s="102">
        <v>13.842109214901143</v>
      </c>
      <c r="S297" s="102">
        <v>14.249303601770535</v>
      </c>
      <c r="T297" s="102">
        <v>13.626911675391723</v>
      </c>
      <c r="U297" s="102">
        <v>13.093137391655134</v>
      </c>
      <c r="V297" s="102">
        <v>12.318515880211756</v>
      </c>
      <c r="W297" s="102">
        <v>13.002654616683586</v>
      </c>
      <c r="X297" s="102">
        <v>13.561127482366613</v>
      </c>
      <c r="Y297" s="102">
        <v>14.276611383317434</v>
      </c>
      <c r="DA297" s="131" t="s">
        <v>2833</v>
      </c>
    </row>
    <row r="298" spans="1:105" ht="12" customHeight="1" x14ac:dyDescent="0.25">
      <c r="A298" s="107" t="s">
        <v>123</v>
      </c>
      <c r="B298" s="105">
        <v>0</v>
      </c>
      <c r="C298" s="105">
        <v>0</v>
      </c>
      <c r="D298" s="105">
        <v>0</v>
      </c>
      <c r="E298" s="105">
        <v>0</v>
      </c>
      <c r="F298" s="105">
        <v>0</v>
      </c>
      <c r="G298" s="105">
        <v>0</v>
      </c>
      <c r="H298" s="105">
        <v>0</v>
      </c>
      <c r="I298" s="105">
        <v>0</v>
      </c>
      <c r="J298" s="105">
        <v>0</v>
      </c>
      <c r="K298" s="105">
        <v>0</v>
      </c>
      <c r="L298" s="105">
        <v>0</v>
      </c>
      <c r="M298" s="105">
        <v>0</v>
      </c>
      <c r="N298" s="105">
        <v>0</v>
      </c>
      <c r="O298" s="105">
        <v>0</v>
      </c>
      <c r="P298" s="105">
        <v>0</v>
      </c>
      <c r="Q298" s="105">
        <v>0</v>
      </c>
      <c r="R298" s="105">
        <v>0</v>
      </c>
      <c r="S298" s="105">
        <v>0</v>
      </c>
      <c r="T298" s="105">
        <v>0</v>
      </c>
      <c r="U298" s="105">
        <v>0</v>
      </c>
      <c r="V298" s="105">
        <v>0</v>
      </c>
      <c r="W298" s="105">
        <v>0</v>
      </c>
      <c r="X298" s="105">
        <v>0</v>
      </c>
      <c r="Y298" s="105">
        <v>0</v>
      </c>
      <c r="DA298" s="132" t="s">
        <v>2834</v>
      </c>
    </row>
    <row r="299" spans="1:105" ht="12" customHeight="1" x14ac:dyDescent="0.25">
      <c r="A299" s="108" t="s">
        <v>50</v>
      </c>
      <c r="B299" s="99">
        <v>0</v>
      </c>
      <c r="C299" s="99">
        <v>0</v>
      </c>
      <c r="D299" s="99">
        <v>0</v>
      </c>
      <c r="E299" s="99">
        <v>0</v>
      </c>
      <c r="F299" s="99">
        <v>0</v>
      </c>
      <c r="G299" s="99">
        <v>0</v>
      </c>
      <c r="H299" s="99">
        <v>0</v>
      </c>
      <c r="I299" s="99">
        <v>0</v>
      </c>
      <c r="J299" s="99">
        <v>0</v>
      </c>
      <c r="K299" s="99">
        <v>0</v>
      </c>
      <c r="L299" s="99">
        <v>0</v>
      </c>
      <c r="M299" s="99">
        <v>0</v>
      </c>
      <c r="N299" s="99">
        <v>0</v>
      </c>
      <c r="O299" s="99">
        <v>0</v>
      </c>
      <c r="P299" s="99">
        <v>0</v>
      </c>
      <c r="Q299" s="99">
        <v>0</v>
      </c>
      <c r="R299" s="99">
        <v>0</v>
      </c>
      <c r="S299" s="99">
        <v>0</v>
      </c>
      <c r="T299" s="99">
        <v>0</v>
      </c>
      <c r="U299" s="99">
        <v>0</v>
      </c>
      <c r="V299" s="99">
        <v>0</v>
      </c>
      <c r="W299" s="99">
        <v>0</v>
      </c>
      <c r="X299" s="99">
        <v>0</v>
      </c>
      <c r="Y299" s="99">
        <v>0</v>
      </c>
      <c r="DA299" s="63" t="s">
        <v>2835</v>
      </c>
    </row>
    <row r="300" spans="1:105" ht="12" customHeight="1" x14ac:dyDescent="0.25">
      <c r="A300" s="108" t="s">
        <v>52</v>
      </c>
      <c r="B300" s="99">
        <v>0</v>
      </c>
      <c r="C300" s="99">
        <v>0</v>
      </c>
      <c r="D300" s="99">
        <v>0</v>
      </c>
      <c r="E300" s="99">
        <v>0</v>
      </c>
      <c r="F300" s="99">
        <v>0</v>
      </c>
      <c r="G300" s="99">
        <v>0</v>
      </c>
      <c r="H300" s="99">
        <v>0</v>
      </c>
      <c r="I300" s="99">
        <v>0</v>
      </c>
      <c r="J300" s="99">
        <v>0</v>
      </c>
      <c r="K300" s="99">
        <v>0</v>
      </c>
      <c r="L300" s="99">
        <v>0</v>
      </c>
      <c r="M300" s="99">
        <v>0</v>
      </c>
      <c r="N300" s="99">
        <v>0</v>
      </c>
      <c r="O300" s="99">
        <v>0</v>
      </c>
      <c r="P300" s="99">
        <v>0</v>
      </c>
      <c r="Q300" s="99">
        <v>0</v>
      </c>
      <c r="R300" s="99">
        <v>0</v>
      </c>
      <c r="S300" s="99">
        <v>0</v>
      </c>
      <c r="T300" s="99">
        <v>0</v>
      </c>
      <c r="U300" s="99">
        <v>0</v>
      </c>
      <c r="V300" s="99">
        <v>0</v>
      </c>
      <c r="W300" s="99">
        <v>0</v>
      </c>
      <c r="X300" s="99">
        <v>0</v>
      </c>
      <c r="Y300" s="99">
        <v>0</v>
      </c>
      <c r="DA300" s="63" t="s">
        <v>2836</v>
      </c>
    </row>
    <row r="301" spans="1:105" ht="12" customHeight="1" x14ac:dyDescent="0.25">
      <c r="A301" s="106" t="s">
        <v>122</v>
      </c>
      <c r="B301" s="102">
        <v>13.37974681352758</v>
      </c>
      <c r="C301" s="102">
        <v>12.675133168994305</v>
      </c>
      <c r="D301" s="102">
        <v>12.590777025480044</v>
      </c>
      <c r="E301" s="102">
        <v>12.659950702004968</v>
      </c>
      <c r="F301" s="102">
        <v>12.734351036696042</v>
      </c>
      <c r="G301" s="102">
        <v>13.17347865042972</v>
      </c>
      <c r="H301" s="102">
        <v>13.357063640497568</v>
      </c>
      <c r="I301" s="102">
        <v>13.245967115545644</v>
      </c>
      <c r="J301" s="102">
        <v>12.320288157345548</v>
      </c>
      <c r="K301" s="102">
        <v>12.967533663397518</v>
      </c>
      <c r="L301" s="102">
        <v>12.935973797184849</v>
      </c>
      <c r="M301" s="102">
        <v>13.378229469097223</v>
      </c>
      <c r="N301" s="102">
        <v>13.295684074573481</v>
      </c>
      <c r="O301" s="102">
        <v>14.435957078739188</v>
      </c>
      <c r="P301" s="102">
        <v>14.452186348238763</v>
      </c>
      <c r="Q301" s="102">
        <v>15.541335770732069</v>
      </c>
      <c r="R301" s="102">
        <v>16.663111558659416</v>
      </c>
      <c r="S301" s="102">
        <v>15.320055197520253</v>
      </c>
      <c r="T301" s="102">
        <v>15.99696143918516</v>
      </c>
      <c r="U301" s="102">
        <v>15.397312779830649</v>
      </c>
      <c r="V301" s="102">
        <v>14.680220714435384</v>
      </c>
      <c r="W301" s="102">
        <v>15.890425032239035</v>
      </c>
      <c r="X301" s="102">
        <v>15.219989020180096</v>
      </c>
      <c r="Y301" s="102">
        <v>15.697177060070368</v>
      </c>
      <c r="DA301" s="131" t="s">
        <v>2837</v>
      </c>
    </row>
    <row r="302" spans="1:105" ht="12" customHeight="1" x14ac:dyDescent="0.25">
      <c r="A302" s="107" t="s">
        <v>121</v>
      </c>
      <c r="B302" s="105">
        <v>11.340079479538767</v>
      </c>
      <c r="C302" s="105">
        <v>11.221149082810131</v>
      </c>
      <c r="D302" s="105">
        <v>11.078982398428156</v>
      </c>
      <c r="E302" s="105">
        <v>11.024305289698415</v>
      </c>
      <c r="F302" s="105">
        <v>11.136837596751509</v>
      </c>
      <c r="G302" s="105">
        <v>11.261810233464624</v>
      </c>
      <c r="H302" s="105">
        <v>11.552584052821469</v>
      </c>
      <c r="I302" s="105">
        <v>11.401324415938845</v>
      </c>
      <c r="J302" s="105">
        <v>10.593005915842204</v>
      </c>
      <c r="K302" s="105">
        <v>11.212569724553767</v>
      </c>
      <c r="L302" s="105">
        <v>11.136258553461351</v>
      </c>
      <c r="M302" s="105">
        <v>11.509021595967571</v>
      </c>
      <c r="N302" s="105">
        <v>11.443520133367491</v>
      </c>
      <c r="O302" s="105">
        <v>12.600729278478759</v>
      </c>
      <c r="P302" s="105">
        <v>12.631921390715052</v>
      </c>
      <c r="Q302" s="105">
        <v>13.692659411664613</v>
      </c>
      <c r="R302" s="105">
        <v>14.920648982380195</v>
      </c>
      <c r="S302" s="105">
        <v>13.765618540534305</v>
      </c>
      <c r="T302" s="105">
        <v>14.630946126560445</v>
      </c>
      <c r="U302" s="105">
        <v>14.240503205904302</v>
      </c>
      <c r="V302" s="105">
        <v>13.611745433727577</v>
      </c>
      <c r="W302" s="105">
        <v>14.873067112937505</v>
      </c>
      <c r="X302" s="105">
        <v>14.246751708003488</v>
      </c>
      <c r="Y302" s="105">
        <v>14.768864397258001</v>
      </c>
      <c r="DA302" s="132" t="s">
        <v>2838</v>
      </c>
    </row>
    <row r="303" spans="1:105" ht="12" customHeight="1" x14ac:dyDescent="0.25">
      <c r="A303" s="108" t="s">
        <v>53</v>
      </c>
      <c r="B303" s="99">
        <v>8.0364969799546078</v>
      </c>
      <c r="C303" s="99">
        <v>8.8539130493099663</v>
      </c>
      <c r="D303" s="99">
        <v>8.605024515228731</v>
      </c>
      <c r="E303" s="99">
        <v>8.2936399211433773</v>
      </c>
      <c r="F303" s="99">
        <v>8.3992159801921229</v>
      </c>
      <c r="G303" s="99">
        <v>7.9199244235873598</v>
      </c>
      <c r="H303" s="99">
        <v>8.3229887468137029</v>
      </c>
      <c r="I303" s="99">
        <v>8.121032798582295</v>
      </c>
      <c r="J303" s="99">
        <v>7.4929156230628546</v>
      </c>
      <c r="K303" s="99">
        <v>7.9756165685966511</v>
      </c>
      <c r="L303" s="99">
        <v>7.7616024278373841</v>
      </c>
      <c r="M303" s="99">
        <v>7.9074992483517432</v>
      </c>
      <c r="N303" s="99">
        <v>7.8091604887013881</v>
      </c>
      <c r="O303" s="99">
        <v>8.9283833161561361</v>
      </c>
      <c r="P303" s="99">
        <v>8.9485599979792223</v>
      </c>
      <c r="Q303" s="99">
        <v>9.9749296684207192</v>
      </c>
      <c r="R303" s="99">
        <v>11.230557890523386</v>
      </c>
      <c r="S303" s="99">
        <v>10.101991078088558</v>
      </c>
      <c r="T303" s="99">
        <v>11.017841277961329</v>
      </c>
      <c r="U303" s="99">
        <v>10.711983549516043</v>
      </c>
      <c r="V303" s="99">
        <v>10.156904856389863</v>
      </c>
      <c r="W303" s="99">
        <v>11.501158985386796</v>
      </c>
      <c r="X303" s="99">
        <v>11.020957268975396</v>
      </c>
      <c r="Y303" s="99">
        <v>11.477618047237179</v>
      </c>
      <c r="DA303" s="63" t="s">
        <v>2839</v>
      </c>
    </row>
    <row r="304" spans="1:105" ht="12" customHeight="1" x14ac:dyDescent="0.25">
      <c r="A304" s="108" t="s">
        <v>52</v>
      </c>
      <c r="B304" s="99">
        <v>3.3035824995841598</v>
      </c>
      <c r="C304" s="99">
        <v>2.3672360335001632</v>
      </c>
      <c r="D304" s="99">
        <v>2.4739578831994273</v>
      </c>
      <c r="E304" s="99">
        <v>2.7306653685550364</v>
      </c>
      <c r="F304" s="99">
        <v>2.7376216165593861</v>
      </c>
      <c r="G304" s="99">
        <v>3.3418858098772652</v>
      </c>
      <c r="H304" s="99">
        <v>3.2295953060077673</v>
      </c>
      <c r="I304" s="99">
        <v>3.2802916173565513</v>
      </c>
      <c r="J304" s="99">
        <v>3.1000902927793468</v>
      </c>
      <c r="K304" s="99">
        <v>3.2369531559571163</v>
      </c>
      <c r="L304" s="99">
        <v>3.3746561256239631</v>
      </c>
      <c r="M304" s="99">
        <v>3.6015223476158282</v>
      </c>
      <c r="N304" s="99">
        <v>3.6343596446661013</v>
      </c>
      <c r="O304" s="99">
        <v>3.6723459623226247</v>
      </c>
      <c r="P304" s="99">
        <v>3.6833613927358302</v>
      </c>
      <c r="Q304" s="99">
        <v>3.7177297432438938</v>
      </c>
      <c r="R304" s="99">
        <v>3.6900910918568073</v>
      </c>
      <c r="S304" s="99">
        <v>3.663627462445747</v>
      </c>
      <c r="T304" s="99">
        <v>3.6131048485991153</v>
      </c>
      <c r="U304" s="99">
        <v>3.5285196563882577</v>
      </c>
      <c r="V304" s="99">
        <v>3.4548405773377162</v>
      </c>
      <c r="W304" s="99">
        <v>3.3719081275507099</v>
      </c>
      <c r="X304" s="99">
        <v>3.2257944390280939</v>
      </c>
      <c r="Y304" s="99">
        <v>3.2912463500208249</v>
      </c>
      <c r="DA304" s="63" t="s">
        <v>2840</v>
      </c>
    </row>
    <row r="305" spans="1:105" ht="12" customHeight="1" x14ac:dyDescent="0.25">
      <c r="A305" s="121" t="s">
        <v>54</v>
      </c>
      <c r="B305" s="123">
        <v>1.6907018783069778</v>
      </c>
      <c r="C305" s="123">
        <v>1.6782572082543745</v>
      </c>
      <c r="D305" s="123">
        <v>1.7045320132608415</v>
      </c>
      <c r="E305" s="123">
        <v>1.7672479068749856</v>
      </c>
      <c r="F305" s="123">
        <v>1.8436194744449985</v>
      </c>
      <c r="G305" s="123">
        <v>1.9279081305735961</v>
      </c>
      <c r="H305" s="123">
        <v>1.9791240090806179</v>
      </c>
      <c r="I305" s="123">
        <v>1.9677092925266815</v>
      </c>
      <c r="J305" s="123">
        <v>1.8798803207308208</v>
      </c>
      <c r="K305" s="123">
        <v>2.0727529551239923</v>
      </c>
      <c r="L305" s="123">
        <v>2.2303212455574806</v>
      </c>
      <c r="M305" s="123">
        <v>2.2411072781885668</v>
      </c>
      <c r="N305" s="123">
        <v>2.2950105493629152</v>
      </c>
      <c r="O305" s="123">
        <v>2.5230973024011858</v>
      </c>
      <c r="P305" s="123">
        <v>2.517961136173775</v>
      </c>
      <c r="Q305" s="123">
        <v>2.7264878079596921</v>
      </c>
      <c r="R305" s="123">
        <v>2.7190762588369597</v>
      </c>
      <c r="S305" s="123">
        <v>2.9228981095488216</v>
      </c>
      <c r="T305" s="123">
        <v>3.054528428885388</v>
      </c>
      <c r="U305" s="123">
        <v>3.0147897894452687</v>
      </c>
      <c r="V305" s="123">
        <v>3.0043852976712451</v>
      </c>
      <c r="W305" s="123">
        <v>2.9975782074427473</v>
      </c>
      <c r="X305" s="123">
        <v>2.885072315816668</v>
      </c>
      <c r="Y305" s="123">
        <v>2.9009375359201703</v>
      </c>
      <c r="DA305" s="130" t="s">
        <v>2841</v>
      </c>
    </row>
    <row r="306" spans="1:105" ht="12" customHeight="1" x14ac:dyDescent="0.25">
      <c r="A306" s="97" t="s">
        <v>202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X306" s="99">
        <v>0</v>
      </c>
      <c r="Y306" s="99">
        <v>0</v>
      </c>
      <c r="DA306" s="63" t="s">
        <v>2842</v>
      </c>
    </row>
    <row r="307" spans="1:105" ht="12" customHeight="1" x14ac:dyDescent="0.25">
      <c r="A307" s="97" t="s">
        <v>50</v>
      </c>
      <c r="B307" s="99">
        <v>0</v>
      </c>
      <c r="C307" s="99">
        <v>0</v>
      </c>
      <c r="D307" s="99">
        <v>0</v>
      </c>
      <c r="E307" s="99">
        <v>0</v>
      </c>
      <c r="F307" s="99">
        <v>0</v>
      </c>
      <c r="G307" s="99">
        <v>0</v>
      </c>
      <c r="H307" s="99">
        <v>0</v>
      </c>
      <c r="I307" s="99">
        <v>0</v>
      </c>
      <c r="J307" s="99">
        <v>0</v>
      </c>
      <c r="K307" s="99">
        <v>0</v>
      </c>
      <c r="L307" s="99">
        <v>0</v>
      </c>
      <c r="M307" s="99">
        <v>0</v>
      </c>
      <c r="N307" s="99">
        <v>0</v>
      </c>
      <c r="O307" s="99">
        <v>0</v>
      </c>
      <c r="P307" s="99">
        <v>0</v>
      </c>
      <c r="Q307" s="99">
        <v>0</v>
      </c>
      <c r="R307" s="99">
        <v>0</v>
      </c>
      <c r="S307" s="99">
        <v>0</v>
      </c>
      <c r="T307" s="99">
        <v>0</v>
      </c>
      <c r="U307" s="99">
        <v>0</v>
      </c>
      <c r="V307" s="99">
        <v>0</v>
      </c>
      <c r="W307" s="99">
        <v>0</v>
      </c>
      <c r="X307" s="99">
        <v>0</v>
      </c>
      <c r="Y307" s="99">
        <v>0</v>
      </c>
      <c r="DA307" s="63" t="s">
        <v>2843</v>
      </c>
    </row>
    <row r="308" spans="1:105" ht="12" customHeight="1" x14ac:dyDescent="0.25">
      <c r="A308" s="109" t="s">
        <v>120</v>
      </c>
      <c r="B308" s="110">
        <v>1.6907018783069778</v>
      </c>
      <c r="C308" s="110">
        <v>1.6782572082543745</v>
      </c>
      <c r="D308" s="110">
        <v>1.7045320132608415</v>
      </c>
      <c r="E308" s="110">
        <v>1.7672479068749856</v>
      </c>
      <c r="F308" s="110">
        <v>1.8436194744449985</v>
      </c>
      <c r="G308" s="110">
        <v>1.9279081305735961</v>
      </c>
      <c r="H308" s="110">
        <v>1.9791240090806179</v>
      </c>
      <c r="I308" s="110">
        <v>1.9677092925266815</v>
      </c>
      <c r="J308" s="110">
        <v>1.8798803207308208</v>
      </c>
      <c r="K308" s="110">
        <v>2.0727529551239923</v>
      </c>
      <c r="L308" s="110">
        <v>2.2303212455574806</v>
      </c>
      <c r="M308" s="110">
        <v>2.2411072781885668</v>
      </c>
      <c r="N308" s="110">
        <v>2.2950105493629152</v>
      </c>
      <c r="O308" s="110">
        <v>2.5230973024011858</v>
      </c>
      <c r="P308" s="110">
        <v>2.517961136173775</v>
      </c>
      <c r="Q308" s="110">
        <v>2.7264878079596921</v>
      </c>
      <c r="R308" s="110">
        <v>2.7190762588369597</v>
      </c>
      <c r="S308" s="110">
        <v>2.9228981095488216</v>
      </c>
      <c r="T308" s="110">
        <v>3.054528428885388</v>
      </c>
      <c r="U308" s="110">
        <v>3.0147897894452687</v>
      </c>
      <c r="V308" s="110">
        <v>3.0043852976712451</v>
      </c>
      <c r="W308" s="110">
        <v>2.9975782074427473</v>
      </c>
      <c r="X308" s="110">
        <v>2.885072315816668</v>
      </c>
      <c r="Y308" s="110">
        <v>2.9009375359201703</v>
      </c>
      <c r="DA308" s="60" t="s">
        <v>2844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130.72781954483821</v>
      </c>
      <c r="C310" s="118">
        <f t="shared" si="136"/>
        <v>125.7666220426417</v>
      </c>
      <c r="D310" s="118">
        <f t="shared" si="136"/>
        <v>130.30838932398672</v>
      </c>
      <c r="E310" s="118">
        <f t="shared" si="136"/>
        <v>134.80535012520741</v>
      </c>
      <c r="F310" s="118">
        <f t="shared" si="136"/>
        <v>134.13158898847385</v>
      </c>
      <c r="G310" s="118">
        <f t="shared" si="136"/>
        <v>148.52514495491013</v>
      </c>
      <c r="H310" s="118">
        <f t="shared" si="136"/>
        <v>141.63581706229718</v>
      </c>
      <c r="I310" s="118">
        <f t="shared" si="136"/>
        <v>141.64928068947421</v>
      </c>
      <c r="J310" s="118">
        <f t="shared" si="136"/>
        <v>144.96289300963224</v>
      </c>
      <c r="K310" s="118">
        <f t="shared" si="136"/>
        <v>137.87260471068421</v>
      </c>
      <c r="L310" s="118">
        <f t="shared" si="136"/>
        <v>126.75204385477093</v>
      </c>
      <c r="M310" s="118">
        <f t="shared" si="136"/>
        <v>195.34612590414497</v>
      </c>
      <c r="N310" s="118">
        <f t="shared" si="136"/>
        <v>188.56325933443645</v>
      </c>
      <c r="O310" s="118">
        <f t="shared" si="136"/>
        <v>156.87814088546037</v>
      </c>
      <c r="P310" s="118">
        <f t="shared" si="136"/>
        <v>151.7612937692023</v>
      </c>
      <c r="Q310" s="118">
        <f t="shared" si="136"/>
        <v>157.14175376693387</v>
      </c>
      <c r="R310" s="118">
        <f t="shared" ref="R310:V310" si="137">R311+R314+R316+R329</f>
        <v>162.68326168574109</v>
      </c>
      <c r="S310" s="118">
        <f t="shared" si="137"/>
        <v>168.55794448868735</v>
      </c>
      <c r="T310" s="118">
        <f t="shared" si="137"/>
        <v>150.24620289609405</v>
      </c>
      <c r="U310" s="118">
        <f t="shared" si="137"/>
        <v>147.64354027411503</v>
      </c>
      <c r="V310" s="118">
        <f t="shared" si="137"/>
        <v>160.41994764892507</v>
      </c>
      <c r="W310" s="118">
        <f t="shared" ref="W310:Y310" si="138">W311+W314+W316+W329</f>
        <v>164.10592182599254</v>
      </c>
      <c r="X310" s="118">
        <f t="shared" si="138"/>
        <v>151.23233515224914</v>
      </c>
      <c r="Y310" s="118">
        <f t="shared" si="138"/>
        <v>148.52042191710996</v>
      </c>
      <c r="DA310" s="129" t="s">
        <v>2990</v>
      </c>
    </row>
    <row r="311" spans="1:105" ht="12" customHeight="1" x14ac:dyDescent="0.25">
      <c r="A311" s="121" t="s">
        <v>57</v>
      </c>
      <c r="B311" s="123">
        <f t="shared" ref="B311:Q311" si="139">SUM(B312:B313)</f>
        <v>120.85828944859976</v>
      </c>
      <c r="C311" s="123">
        <f t="shared" si="139"/>
        <v>116.90018627516403</v>
      </c>
      <c r="D311" s="123">
        <f t="shared" si="139"/>
        <v>121.16420313878845</v>
      </c>
      <c r="E311" s="123">
        <f t="shared" si="139"/>
        <v>125.5232242146141</v>
      </c>
      <c r="F311" s="123">
        <f t="shared" si="139"/>
        <v>124.62776339965606</v>
      </c>
      <c r="G311" s="123">
        <f t="shared" si="139"/>
        <v>138.55762982485419</v>
      </c>
      <c r="H311" s="123">
        <f t="shared" si="139"/>
        <v>131.87404473175246</v>
      </c>
      <c r="I311" s="123">
        <f t="shared" si="139"/>
        <v>131.65407717713549</v>
      </c>
      <c r="J311" s="123">
        <f t="shared" si="139"/>
        <v>135.0691819035969</v>
      </c>
      <c r="K311" s="123">
        <f t="shared" si="139"/>
        <v>128.06108767177565</v>
      </c>
      <c r="L311" s="123">
        <f t="shared" si="139"/>
        <v>118.88012047296364</v>
      </c>
      <c r="M311" s="123">
        <f t="shared" si="139"/>
        <v>183.14074238905741</v>
      </c>
      <c r="N311" s="123">
        <f t="shared" si="139"/>
        <v>177.02745477586106</v>
      </c>
      <c r="O311" s="123">
        <f t="shared" si="139"/>
        <v>145.65906024770916</v>
      </c>
      <c r="P311" s="123">
        <f t="shared" si="139"/>
        <v>140.10417114652117</v>
      </c>
      <c r="Q311" s="123">
        <f t="shared" si="139"/>
        <v>144.18588295582299</v>
      </c>
      <c r="R311" s="123">
        <f t="shared" ref="R311:V311" si="140">SUM(R312:R313)</f>
        <v>149.09609351162339</v>
      </c>
      <c r="S311" s="123">
        <f t="shared" si="140"/>
        <v>155.06998102826148</v>
      </c>
      <c r="T311" s="123">
        <f t="shared" si="140"/>
        <v>136.88062585395232</v>
      </c>
      <c r="U311" s="123">
        <f t="shared" si="140"/>
        <v>134.09400285982841</v>
      </c>
      <c r="V311" s="123">
        <f t="shared" si="140"/>
        <v>146.14245501955156</v>
      </c>
      <c r="W311" s="123">
        <f t="shared" ref="W311:Y311" si="141">SUM(W312:W313)</f>
        <v>149.50902875692256</v>
      </c>
      <c r="X311" s="123">
        <f t="shared" si="141"/>
        <v>136.51647497963233</v>
      </c>
      <c r="Y311" s="123">
        <f t="shared" si="141"/>
        <v>133.66063100961634</v>
      </c>
      <c r="DA311" s="130" t="s">
        <v>2991</v>
      </c>
    </row>
    <row r="312" spans="1:105" ht="12" customHeight="1" x14ac:dyDescent="0.25">
      <c r="A312" s="97" t="s">
        <v>199</v>
      </c>
      <c r="B312" s="99">
        <v>119.7006118638882</v>
      </c>
      <c r="C312" s="99">
        <v>115.80939619778617</v>
      </c>
      <c r="D312" s="99">
        <v>120.06404436684277</v>
      </c>
      <c r="E312" s="99">
        <v>124.40999167722818</v>
      </c>
      <c r="F312" s="99">
        <v>123.55694624825213</v>
      </c>
      <c r="G312" s="99">
        <v>137.37750670432314</v>
      </c>
      <c r="H312" s="99">
        <v>130.78225656575788</v>
      </c>
      <c r="I312" s="99">
        <v>130.58795476741997</v>
      </c>
      <c r="J312" s="99">
        <v>133.99205200095577</v>
      </c>
      <c r="K312" s="99">
        <v>127.05976722302316</v>
      </c>
      <c r="L312" s="99">
        <v>117.95631005403891</v>
      </c>
      <c r="M312" s="99">
        <v>181.73697778335497</v>
      </c>
      <c r="N312" s="99">
        <v>175.67873797702941</v>
      </c>
      <c r="O312" s="99">
        <v>144.57394666663615</v>
      </c>
      <c r="P312" s="99">
        <v>139.07673900956399</v>
      </c>
      <c r="Q312" s="99">
        <v>143.13831723309934</v>
      </c>
      <c r="R312" s="99">
        <v>148.02114311393268</v>
      </c>
      <c r="S312" s="99">
        <v>153.96650217292307</v>
      </c>
      <c r="T312" s="99">
        <v>135.91086113078609</v>
      </c>
      <c r="U312" s="99">
        <v>133.14259764684937</v>
      </c>
      <c r="V312" s="99">
        <v>145.10668094036515</v>
      </c>
      <c r="W312" s="99">
        <v>148.4487117749286</v>
      </c>
      <c r="X312" s="99">
        <v>135.54606727664492</v>
      </c>
      <c r="Y312" s="99">
        <v>132.71018397311965</v>
      </c>
      <c r="DA312" s="63" t="s">
        <v>2992</v>
      </c>
    </row>
    <row r="313" spans="1:105" ht="12" customHeight="1" x14ac:dyDescent="0.25">
      <c r="A313" s="97" t="s">
        <v>53</v>
      </c>
      <c r="B313" s="99">
        <v>1.1576775847115619</v>
      </c>
      <c r="C313" s="99">
        <v>1.0907900773778616</v>
      </c>
      <c r="D313" s="99">
        <v>1.1001587719456913</v>
      </c>
      <c r="E313" s="99">
        <v>1.1132325373859291</v>
      </c>
      <c r="F313" s="99">
        <v>1.0708171514039297</v>
      </c>
      <c r="G313" s="99">
        <v>1.1801231205310481</v>
      </c>
      <c r="H313" s="99">
        <v>1.0917881659945869</v>
      </c>
      <c r="I313" s="99">
        <v>1.0661224097155058</v>
      </c>
      <c r="J313" s="99">
        <v>1.0771299026411225</v>
      </c>
      <c r="K313" s="99">
        <v>1.0013204487524918</v>
      </c>
      <c r="L313" s="99">
        <v>0.92381041892472848</v>
      </c>
      <c r="M313" s="99">
        <v>1.4037646057024482</v>
      </c>
      <c r="N313" s="99">
        <v>1.3487167988316453</v>
      </c>
      <c r="O313" s="99">
        <v>1.085113581073027</v>
      </c>
      <c r="P313" s="99">
        <v>1.0274321369571604</v>
      </c>
      <c r="Q313" s="99">
        <v>1.047565722723647</v>
      </c>
      <c r="R313" s="99">
        <v>1.074950397690718</v>
      </c>
      <c r="S313" s="99">
        <v>1.1034788553384089</v>
      </c>
      <c r="T313" s="99">
        <v>0.9697647231662222</v>
      </c>
      <c r="U313" s="99">
        <v>0.95140521297904279</v>
      </c>
      <c r="V313" s="99">
        <v>1.0357740791863981</v>
      </c>
      <c r="W313" s="99">
        <v>1.0603169819939726</v>
      </c>
      <c r="X313" s="99">
        <v>0.9704077029874123</v>
      </c>
      <c r="Y313" s="99">
        <v>0.95044703649667994</v>
      </c>
      <c r="DA313" s="63" t="s">
        <v>2993</v>
      </c>
    </row>
    <row r="314" spans="1:105" ht="12" customHeight="1" x14ac:dyDescent="0.25">
      <c r="A314" s="121" t="s">
        <v>92</v>
      </c>
      <c r="B314" s="123">
        <f t="shared" ref="B314:Y314" si="142">B315</f>
        <v>7.0368697249425039E-3</v>
      </c>
      <c r="C314" s="123">
        <f t="shared" si="142"/>
        <v>7.8421632006725386E-3</v>
      </c>
      <c r="D314" s="123">
        <f t="shared" si="142"/>
        <v>8.3225717853350097E-3</v>
      </c>
      <c r="E314" s="123">
        <f t="shared" si="142"/>
        <v>8.2270406099292995E-3</v>
      </c>
      <c r="F314" s="123">
        <f t="shared" si="142"/>
        <v>8.4100921349735749E-3</v>
      </c>
      <c r="G314" s="123">
        <f t="shared" si="142"/>
        <v>9.4891979179424612E-3</v>
      </c>
      <c r="H314" s="123">
        <f t="shared" si="142"/>
        <v>1.1311893512324724E-2</v>
      </c>
      <c r="I314" s="123">
        <f t="shared" si="142"/>
        <v>1.2901863560232305E-2</v>
      </c>
      <c r="J314" s="123">
        <f t="shared" si="142"/>
        <v>1.4347512807972656E-2</v>
      </c>
      <c r="K314" s="123">
        <f t="shared" si="142"/>
        <v>1.5952439444643536E-2</v>
      </c>
      <c r="L314" s="123">
        <f t="shared" si="142"/>
        <v>2.0210217198094224E-2</v>
      </c>
      <c r="M314" s="123">
        <f t="shared" si="142"/>
        <v>2.0327481031736077E-2</v>
      </c>
      <c r="N314" s="123">
        <f t="shared" si="142"/>
        <v>2.8709674970243682E-2</v>
      </c>
      <c r="O314" s="123">
        <f t="shared" si="142"/>
        <v>3.6829239084306402E-2</v>
      </c>
      <c r="P314" s="123">
        <f t="shared" si="142"/>
        <v>4.2443875042405266E-2</v>
      </c>
      <c r="Q314" s="123">
        <f t="shared" si="142"/>
        <v>4.0588717599040564E-2</v>
      </c>
      <c r="R314" s="123">
        <f t="shared" si="142"/>
        <v>3.9140008640128489E-2</v>
      </c>
      <c r="S314" s="123">
        <f t="shared" si="142"/>
        <v>3.6798532851626063E-2</v>
      </c>
      <c r="T314" s="123">
        <f t="shared" si="142"/>
        <v>3.3614027400104961E-2</v>
      </c>
      <c r="U314" s="123">
        <f t="shared" si="142"/>
        <v>2.7198740573620452E-2</v>
      </c>
      <c r="V314" s="123">
        <f t="shared" si="142"/>
        <v>2.5853797816535028E-2</v>
      </c>
      <c r="W314" s="123">
        <f t="shared" si="142"/>
        <v>2.8570619336556014E-2</v>
      </c>
      <c r="X314" s="123">
        <f t="shared" si="142"/>
        <v>3.8262164237903795E-2</v>
      </c>
      <c r="Y314" s="123">
        <f t="shared" si="142"/>
        <v>4.6123793466559232E-2</v>
      </c>
      <c r="DA314" s="130" t="s">
        <v>2994</v>
      </c>
    </row>
    <row r="315" spans="1:105" ht="12" customHeight="1" x14ac:dyDescent="0.25">
      <c r="A315" s="97" t="s">
        <v>53</v>
      </c>
      <c r="B315" s="99">
        <f>RES_hhdet_tess!B86</f>
        <v>7.0368697249425039E-3</v>
      </c>
      <c r="C315" s="99">
        <f>RES_hhdet_tess!C86</f>
        <v>7.8421632006725386E-3</v>
      </c>
      <c r="D315" s="99">
        <f>RES_hhdet_tess!D86</f>
        <v>8.3225717853350097E-3</v>
      </c>
      <c r="E315" s="99">
        <f>RES_hhdet_tess!E86</f>
        <v>8.2270406099292995E-3</v>
      </c>
      <c r="F315" s="99">
        <f>RES_hhdet_tess!F86</f>
        <v>8.4100921349735749E-3</v>
      </c>
      <c r="G315" s="99">
        <f>RES_hhdet_tess!G86</f>
        <v>9.4891979179424612E-3</v>
      </c>
      <c r="H315" s="99">
        <f>RES_hhdet_tess!H86</f>
        <v>1.1311893512324724E-2</v>
      </c>
      <c r="I315" s="99">
        <f>RES_hhdet_tess!I86</f>
        <v>1.2901863560232305E-2</v>
      </c>
      <c r="J315" s="99">
        <f>RES_hhdet_tess!J86</f>
        <v>1.4347512807972656E-2</v>
      </c>
      <c r="K315" s="99">
        <f>RES_hhdet_tess!K86</f>
        <v>1.5952439444643536E-2</v>
      </c>
      <c r="L315" s="99">
        <f>RES_hhdet_tess!L86</f>
        <v>2.0210217198094224E-2</v>
      </c>
      <c r="M315" s="99">
        <f>RES_hhdet_tess!M86</f>
        <v>2.0327481031736077E-2</v>
      </c>
      <c r="N315" s="99">
        <f>RES_hhdet_tess!N86</f>
        <v>2.8709674970243682E-2</v>
      </c>
      <c r="O315" s="99">
        <f>RES_hhdet_tess!O86</f>
        <v>3.6829239084306402E-2</v>
      </c>
      <c r="P315" s="99">
        <f>RES_hhdet_tess!P86</f>
        <v>4.2443875042405266E-2</v>
      </c>
      <c r="Q315" s="99">
        <f>RES_hhdet_tess!Q86</f>
        <v>4.0588717599040564E-2</v>
      </c>
      <c r="R315" s="99">
        <f>RES_hhdet_tess!R86</f>
        <v>3.9140008640128489E-2</v>
      </c>
      <c r="S315" s="99">
        <f>RES_hhdet_tess!S86</f>
        <v>3.6798532851626063E-2</v>
      </c>
      <c r="T315" s="99">
        <f>RES_hhdet_tess!T86</f>
        <v>3.3614027400104961E-2</v>
      </c>
      <c r="U315" s="99">
        <f>RES_hhdet_tess!U86</f>
        <v>2.7198740573620452E-2</v>
      </c>
      <c r="V315" s="99">
        <f>RES_hhdet_tess!V86</f>
        <v>2.5853797816535028E-2</v>
      </c>
      <c r="W315" s="99">
        <f>RES_hhdet_tess!W86</f>
        <v>2.8570619336556014E-2</v>
      </c>
      <c r="X315" s="99">
        <f>RES_hhdet_tess!X86</f>
        <v>3.8262164237903795E-2</v>
      </c>
      <c r="Y315" s="99">
        <f>RES_hhdet_tess!Y86</f>
        <v>4.6123793466559232E-2</v>
      </c>
      <c r="DA315" s="63" t="s">
        <v>2995</v>
      </c>
    </row>
    <row r="316" spans="1:105" ht="12" customHeight="1" x14ac:dyDescent="0.25">
      <c r="A316" s="121" t="s">
        <v>55</v>
      </c>
      <c r="B316" s="123">
        <v>8.564538566533809</v>
      </c>
      <c r="C316" s="123">
        <v>7.5677432594321967</v>
      </c>
      <c r="D316" s="123">
        <v>7.8208123115118635</v>
      </c>
      <c r="E316" s="123">
        <v>7.9058952123876658</v>
      </c>
      <c r="F316" s="123">
        <v>8.0629359461197829</v>
      </c>
      <c r="G316" s="123">
        <v>8.4540764532594022</v>
      </c>
      <c r="H316" s="123">
        <v>8.1999009981387925</v>
      </c>
      <c r="I316" s="123">
        <v>8.4370848165265215</v>
      </c>
      <c r="J316" s="123">
        <v>8.4013561640058914</v>
      </c>
      <c r="K316" s="123">
        <v>8.1626649421713022</v>
      </c>
      <c r="L316" s="123">
        <v>6.0904343828309342</v>
      </c>
      <c r="M316" s="123">
        <v>10.409469229056484</v>
      </c>
      <c r="N316" s="123">
        <v>9.6843032347402591</v>
      </c>
      <c r="O316" s="123">
        <v>9.173731344610399</v>
      </c>
      <c r="P316" s="123">
        <v>9.6063384892143073</v>
      </c>
      <c r="Q316" s="123">
        <v>10.732646686256965</v>
      </c>
      <c r="R316" s="123">
        <v>11.358214202335098</v>
      </c>
      <c r="S316" s="123">
        <v>11.072537657859613</v>
      </c>
      <c r="T316" s="123">
        <v>10.808656948176802</v>
      </c>
      <c r="U316" s="123">
        <v>10.981386036816209</v>
      </c>
      <c r="V316" s="123">
        <v>11.678507232381969</v>
      </c>
      <c r="W316" s="123">
        <v>11.972363651677497</v>
      </c>
      <c r="X316" s="123">
        <v>12.155330798528446</v>
      </c>
      <c r="Y316" s="123">
        <v>12.252350740082919</v>
      </c>
      <c r="DA316" s="130" t="s">
        <v>2996</v>
      </c>
    </row>
    <row r="317" spans="1:105" ht="12" customHeight="1" x14ac:dyDescent="0.25">
      <c r="A317" s="97" t="s">
        <v>132</v>
      </c>
      <c r="B317" s="99">
        <v>8.5758994527401278</v>
      </c>
      <c r="C317" s="99">
        <v>7.5572894128106043</v>
      </c>
      <c r="D317" s="99">
        <v>7.8203665513143736</v>
      </c>
      <c r="E317" s="99">
        <v>7.9051869300953452</v>
      </c>
      <c r="F317" s="99">
        <v>8.063960658907499</v>
      </c>
      <c r="G317" s="99">
        <v>8.4565992904828171</v>
      </c>
      <c r="H317" s="99">
        <v>8.1852211188696256</v>
      </c>
      <c r="I317" s="99">
        <v>8.4327953937518636</v>
      </c>
      <c r="J317" s="99">
        <v>8.4226577668495644</v>
      </c>
      <c r="K317" s="99">
        <v>8.1498029181811873</v>
      </c>
      <c r="L317" s="99">
        <v>5.9596675748818626</v>
      </c>
      <c r="M317" s="99">
        <v>10.504046721084881</v>
      </c>
      <c r="N317" s="99">
        <v>9.7376272744452272</v>
      </c>
      <c r="O317" s="99">
        <v>9.1504147745077251</v>
      </c>
      <c r="P317" s="99">
        <v>9.60235447311182</v>
      </c>
      <c r="Q317" s="99">
        <v>10.746485381520589</v>
      </c>
      <c r="R317" s="99">
        <v>11.353115012842071</v>
      </c>
      <c r="S317" s="99">
        <v>11.091478271862352</v>
      </c>
      <c r="T317" s="99">
        <v>10.764274144266228</v>
      </c>
      <c r="U317" s="99">
        <v>10.954351136423563</v>
      </c>
      <c r="V317" s="99">
        <v>11.71211293011603</v>
      </c>
      <c r="W317" s="99">
        <v>11.966388167336312</v>
      </c>
      <c r="X317" s="99">
        <v>12.168824503860575</v>
      </c>
      <c r="Y317" s="99">
        <v>12.25282728743268</v>
      </c>
      <c r="DA317" s="63" t="s">
        <v>2997</v>
      </c>
    </row>
    <row r="318" spans="1:105" ht="12" customHeight="1" x14ac:dyDescent="0.25">
      <c r="A318" s="97" t="s">
        <v>131</v>
      </c>
      <c r="B318" s="99">
        <v>8.5758994527401278</v>
      </c>
      <c r="C318" s="99">
        <v>7.5573830585795569</v>
      </c>
      <c r="D318" s="99">
        <v>7.8202659319356105</v>
      </c>
      <c r="E318" s="99">
        <v>7.9052724792705211</v>
      </c>
      <c r="F318" s="99">
        <v>8.0642728281058496</v>
      </c>
      <c r="G318" s="99">
        <v>8.4565115932126673</v>
      </c>
      <c r="H318" s="99">
        <v>8.1857855847307306</v>
      </c>
      <c r="I318" s="99">
        <v>8.4264880765421353</v>
      </c>
      <c r="J318" s="99">
        <v>8.4126890864017785</v>
      </c>
      <c r="K318" s="99">
        <v>8.1463323599858875</v>
      </c>
      <c r="L318" s="99">
        <v>5.9598422318026465</v>
      </c>
      <c r="M318" s="99">
        <v>10.500446738924747</v>
      </c>
      <c r="N318" s="99">
        <v>9.7373218644845956</v>
      </c>
      <c r="O318" s="99">
        <v>9.153677307240061</v>
      </c>
      <c r="P318" s="99">
        <v>9.6062785298513376</v>
      </c>
      <c r="Q318" s="99">
        <v>10.752077221212058</v>
      </c>
      <c r="R318" s="99">
        <v>11.361503290923039</v>
      </c>
      <c r="S318" s="99">
        <v>11.103110330132017</v>
      </c>
      <c r="T318" s="99">
        <v>10.783990811406554</v>
      </c>
      <c r="U318" s="99">
        <v>10.996865769877353</v>
      </c>
      <c r="V318" s="99">
        <v>11.75469409309528</v>
      </c>
      <c r="W318" s="99">
        <v>12.016645671453755</v>
      </c>
      <c r="X318" s="99">
        <v>12.186407273483431</v>
      </c>
      <c r="Y318" s="99">
        <v>12.266290487204607</v>
      </c>
      <c r="DA318" s="63" t="s">
        <v>2998</v>
      </c>
    </row>
    <row r="319" spans="1:105" ht="12" customHeight="1" x14ac:dyDescent="0.25">
      <c r="A319" s="100" t="s">
        <v>199</v>
      </c>
      <c r="B319" s="102">
        <v>5.1512233263303786</v>
      </c>
      <c r="C319" s="102">
        <v>5.2791320801672867</v>
      </c>
      <c r="D319" s="102">
        <v>5.3505338297753235</v>
      </c>
      <c r="E319" s="102">
        <v>5.1813541400182901</v>
      </c>
      <c r="F319" s="102">
        <v>5.3170458779649614</v>
      </c>
      <c r="G319" s="102">
        <v>5.0851448356794817</v>
      </c>
      <c r="H319" s="102">
        <v>5.1016834005606482</v>
      </c>
      <c r="I319" s="102">
        <v>5.1855089338080607</v>
      </c>
      <c r="J319" s="102">
        <v>5.1340150172611567</v>
      </c>
      <c r="K319" s="102">
        <v>5.0103543172630083</v>
      </c>
      <c r="L319" s="102">
        <v>3.5712496701227474</v>
      </c>
      <c r="M319" s="102">
        <v>6.1944939385065201</v>
      </c>
      <c r="N319" s="102">
        <v>5.7031036252377962</v>
      </c>
      <c r="O319" s="102">
        <v>5.6455303337981686</v>
      </c>
      <c r="P319" s="102">
        <v>5.9460045257414933</v>
      </c>
      <c r="Q319" s="102">
        <v>6.947319174800012</v>
      </c>
      <c r="R319" s="102">
        <v>7.6981070567175829</v>
      </c>
      <c r="S319" s="102">
        <v>7.3241814263652545</v>
      </c>
      <c r="T319" s="102">
        <v>7.4051430846051849</v>
      </c>
      <c r="U319" s="102">
        <v>7.6017892419061663</v>
      </c>
      <c r="V319" s="102">
        <v>8.0853785404410328</v>
      </c>
      <c r="W319" s="102">
        <v>8.6687934357718053</v>
      </c>
      <c r="X319" s="102">
        <v>8.8391036452346494</v>
      </c>
      <c r="Y319" s="102">
        <v>8.9674106445712969</v>
      </c>
      <c r="DA319" s="131" t="s">
        <v>2999</v>
      </c>
    </row>
    <row r="320" spans="1:105" ht="12" customHeight="1" x14ac:dyDescent="0.25">
      <c r="A320" s="103" t="s">
        <v>52</v>
      </c>
      <c r="B320" s="105">
        <v>3.4246761264097509</v>
      </c>
      <c r="C320" s="105">
        <v>2.2782509784122698</v>
      </c>
      <c r="D320" s="105">
        <v>2.4697321021602865</v>
      </c>
      <c r="E320" s="105">
        <v>2.7239183392522324</v>
      </c>
      <c r="F320" s="105">
        <v>2.7472269501408877</v>
      </c>
      <c r="G320" s="105">
        <v>3.3713667575331869</v>
      </c>
      <c r="H320" s="105">
        <v>3.0841021841700811</v>
      </c>
      <c r="I320" s="105">
        <v>3.2409791427340746</v>
      </c>
      <c r="J320" s="105">
        <v>3.2786740691406222</v>
      </c>
      <c r="K320" s="105">
        <v>3.1359780427228783</v>
      </c>
      <c r="L320" s="105">
        <v>2.3885925616799009</v>
      </c>
      <c r="M320" s="105">
        <v>4.3059528004182273</v>
      </c>
      <c r="N320" s="105">
        <v>4.0342182392468002</v>
      </c>
      <c r="O320" s="105">
        <v>3.5081469734418911</v>
      </c>
      <c r="P320" s="105">
        <v>3.6602740041098452</v>
      </c>
      <c r="Q320" s="105">
        <v>3.804758046412045</v>
      </c>
      <c r="R320" s="105">
        <v>3.6633962342054582</v>
      </c>
      <c r="S320" s="105">
        <v>3.7789289037667615</v>
      </c>
      <c r="T320" s="105">
        <v>3.3788477268013684</v>
      </c>
      <c r="U320" s="105">
        <v>3.3950765279711841</v>
      </c>
      <c r="V320" s="105">
        <v>3.6693155526542451</v>
      </c>
      <c r="W320" s="105">
        <v>3.3478522356819491</v>
      </c>
      <c r="X320" s="105">
        <v>3.3473036282487811</v>
      </c>
      <c r="Y320" s="105">
        <v>3.2988798426333128</v>
      </c>
      <c r="DA320" s="132" t="s">
        <v>3000</v>
      </c>
    </row>
    <row r="321" spans="1:105" ht="12" customHeight="1" x14ac:dyDescent="0.25">
      <c r="A321" s="106" t="s">
        <v>124</v>
      </c>
      <c r="B321" s="102">
        <v>0</v>
      </c>
      <c r="C321" s="102">
        <v>0</v>
      </c>
      <c r="D321" s="102">
        <v>7.7628421071591509</v>
      </c>
      <c r="E321" s="102">
        <v>9.0890489286703033</v>
      </c>
      <c r="F321" s="102">
        <v>7.2030923011595123</v>
      </c>
      <c r="G321" s="102">
        <v>9.0002192285627522</v>
      </c>
      <c r="H321" s="102">
        <v>8.2754856649896098</v>
      </c>
      <c r="I321" s="102">
        <v>8.9382250917464425</v>
      </c>
      <c r="J321" s="102">
        <v>8.3026166790819804</v>
      </c>
      <c r="K321" s="102">
        <v>8.5277740908467052</v>
      </c>
      <c r="L321" s="102">
        <v>8.2415033842920575</v>
      </c>
      <c r="M321" s="102">
        <v>8.8816497866127229</v>
      </c>
      <c r="N321" s="102">
        <v>8.0739292370842755</v>
      </c>
      <c r="O321" s="102">
        <v>8.7212616761672699</v>
      </c>
      <c r="P321" s="102">
        <v>12.66643513362658</v>
      </c>
      <c r="Q321" s="102">
        <v>9.1560937177562653</v>
      </c>
      <c r="R321" s="102">
        <v>10.64985470216264</v>
      </c>
      <c r="S321" s="102">
        <v>11.209592820585295</v>
      </c>
      <c r="T321" s="102">
        <v>11.092156656211266</v>
      </c>
      <c r="U321" s="102">
        <v>11.108886280486331</v>
      </c>
      <c r="V321" s="102">
        <v>10.676802274229846</v>
      </c>
      <c r="W321" s="102">
        <v>11.498013733259064</v>
      </c>
      <c r="X321" s="102">
        <v>12.064498842613537</v>
      </c>
      <c r="Y321" s="102">
        <v>12.746091468323224</v>
      </c>
      <c r="DA321" s="131" t="s">
        <v>3001</v>
      </c>
    </row>
    <row r="322" spans="1:105" ht="12" customHeight="1" x14ac:dyDescent="0.25">
      <c r="A322" s="107" t="s">
        <v>123</v>
      </c>
      <c r="B322" s="105">
        <v>0</v>
      </c>
      <c r="C322" s="105">
        <v>0</v>
      </c>
      <c r="D322" s="105">
        <v>0</v>
      </c>
      <c r="E322" s="105">
        <v>0</v>
      </c>
      <c r="F322" s="105">
        <v>0</v>
      </c>
      <c r="G322" s="105">
        <v>0</v>
      </c>
      <c r="H322" s="105">
        <v>0</v>
      </c>
      <c r="I322" s="105">
        <v>0</v>
      </c>
      <c r="J322" s="105">
        <v>0</v>
      </c>
      <c r="K322" s="105">
        <v>0</v>
      </c>
      <c r="L322" s="105">
        <v>0</v>
      </c>
      <c r="M322" s="105">
        <v>0</v>
      </c>
      <c r="N322" s="105">
        <v>0</v>
      </c>
      <c r="O322" s="105">
        <v>0</v>
      </c>
      <c r="P322" s="105">
        <v>0</v>
      </c>
      <c r="Q322" s="105">
        <v>0</v>
      </c>
      <c r="R322" s="105">
        <v>0</v>
      </c>
      <c r="S322" s="105">
        <v>0</v>
      </c>
      <c r="T322" s="105">
        <v>0</v>
      </c>
      <c r="U322" s="105">
        <v>0</v>
      </c>
      <c r="V322" s="105">
        <v>0</v>
      </c>
      <c r="W322" s="105">
        <v>0</v>
      </c>
      <c r="X322" s="105">
        <v>0</v>
      </c>
      <c r="Y322" s="105">
        <v>0</v>
      </c>
      <c r="DA322" s="132" t="s">
        <v>3002</v>
      </c>
    </row>
    <row r="323" spans="1:105" ht="12" customHeight="1" x14ac:dyDescent="0.25">
      <c r="A323" s="108" t="s">
        <v>50</v>
      </c>
      <c r="B323" s="99">
        <v>0</v>
      </c>
      <c r="C323" s="99">
        <v>0</v>
      </c>
      <c r="D323" s="99">
        <v>0</v>
      </c>
      <c r="E323" s="99">
        <v>0</v>
      </c>
      <c r="F323" s="99">
        <v>0</v>
      </c>
      <c r="G323" s="99">
        <v>0</v>
      </c>
      <c r="H323" s="99">
        <v>0</v>
      </c>
      <c r="I323" s="99">
        <v>0</v>
      </c>
      <c r="J323" s="99">
        <v>0</v>
      </c>
      <c r="K323" s="99">
        <v>0</v>
      </c>
      <c r="L323" s="99">
        <v>0</v>
      </c>
      <c r="M323" s="99">
        <v>0</v>
      </c>
      <c r="N323" s="99">
        <v>0</v>
      </c>
      <c r="O323" s="99">
        <v>0</v>
      </c>
      <c r="P323" s="99">
        <v>0</v>
      </c>
      <c r="Q323" s="99">
        <v>0</v>
      </c>
      <c r="R323" s="99">
        <v>0</v>
      </c>
      <c r="S323" s="99">
        <v>0</v>
      </c>
      <c r="T323" s="99">
        <v>0</v>
      </c>
      <c r="U323" s="99">
        <v>0</v>
      </c>
      <c r="V323" s="99">
        <v>0</v>
      </c>
      <c r="W323" s="99">
        <v>0</v>
      </c>
      <c r="X323" s="99">
        <v>0</v>
      </c>
      <c r="Y323" s="99">
        <v>0</v>
      </c>
      <c r="DA323" s="63" t="s">
        <v>3003</v>
      </c>
    </row>
    <row r="324" spans="1:105" ht="12" customHeight="1" x14ac:dyDescent="0.25">
      <c r="A324" s="108" t="s">
        <v>52</v>
      </c>
      <c r="B324" s="99">
        <v>0</v>
      </c>
      <c r="C324" s="99">
        <v>0</v>
      </c>
      <c r="D324" s="99">
        <v>0</v>
      </c>
      <c r="E324" s="99">
        <v>0</v>
      </c>
      <c r="F324" s="99">
        <v>0</v>
      </c>
      <c r="G324" s="99">
        <v>0</v>
      </c>
      <c r="H324" s="99">
        <v>0</v>
      </c>
      <c r="I324" s="99">
        <v>0</v>
      </c>
      <c r="J324" s="99">
        <v>0</v>
      </c>
      <c r="K324" s="99">
        <v>0</v>
      </c>
      <c r="L324" s="99">
        <v>0</v>
      </c>
      <c r="M324" s="99">
        <v>0</v>
      </c>
      <c r="N324" s="99">
        <v>0</v>
      </c>
      <c r="O324" s="99">
        <v>0</v>
      </c>
      <c r="P324" s="99">
        <v>0</v>
      </c>
      <c r="Q324" s="99">
        <v>0</v>
      </c>
      <c r="R324" s="99">
        <v>0</v>
      </c>
      <c r="S324" s="99">
        <v>0</v>
      </c>
      <c r="T324" s="99">
        <v>0</v>
      </c>
      <c r="U324" s="99">
        <v>0</v>
      </c>
      <c r="V324" s="99">
        <v>0</v>
      </c>
      <c r="W324" s="99">
        <v>0</v>
      </c>
      <c r="X324" s="99">
        <v>0</v>
      </c>
      <c r="Y324" s="99">
        <v>0</v>
      </c>
      <c r="DA324" s="63" t="s">
        <v>3004</v>
      </c>
    </row>
    <row r="325" spans="1:105" ht="12" customHeight="1" x14ac:dyDescent="0.25">
      <c r="A325" s="106" t="s">
        <v>122</v>
      </c>
      <c r="B325" s="102">
        <v>8.2723246710850233</v>
      </c>
      <c r="C325" s="102">
        <v>7.8520869927316541</v>
      </c>
      <c r="D325" s="102">
        <v>7.8336776546548244</v>
      </c>
      <c r="E325" s="102">
        <v>7.924857051327959</v>
      </c>
      <c r="F325" s="102">
        <v>8.0352762366658759</v>
      </c>
      <c r="G325" s="102">
        <v>8.3824681089740025</v>
      </c>
      <c r="H325" s="102">
        <v>8.57323550799107</v>
      </c>
      <c r="I325" s="102">
        <v>8.5350417890644081</v>
      </c>
      <c r="J325" s="102">
        <v>7.9551968406027962</v>
      </c>
      <c r="K325" s="102">
        <v>8.4059180933047166</v>
      </c>
      <c r="L325" s="102">
        <v>8.4216775433069007</v>
      </c>
      <c r="M325" s="102">
        <v>8.769904671705417</v>
      </c>
      <c r="N325" s="102">
        <v>8.7651093895717409</v>
      </c>
      <c r="O325" s="102">
        <v>9.5759814177552673</v>
      </c>
      <c r="P325" s="102">
        <v>9.6595771626826945</v>
      </c>
      <c r="Q325" s="102">
        <v>10.507252638330929</v>
      </c>
      <c r="R325" s="102">
        <v>11.445534776530438</v>
      </c>
      <c r="S325" s="102">
        <v>10.763091154667412</v>
      </c>
      <c r="T325" s="102">
        <v>11.527854075419862</v>
      </c>
      <c r="U325" s="102">
        <v>11.421749630386637</v>
      </c>
      <c r="V325" s="102">
        <v>11.061292446118804</v>
      </c>
      <c r="W325" s="102">
        <v>12.096103991457278</v>
      </c>
      <c r="X325" s="102">
        <v>11.74722822381305</v>
      </c>
      <c r="Y325" s="102">
        <v>12.235280308815222</v>
      </c>
      <c r="DA325" s="131" t="s">
        <v>3005</v>
      </c>
    </row>
    <row r="326" spans="1:105" ht="12" customHeight="1" x14ac:dyDescent="0.25">
      <c r="A326" s="107" t="s">
        <v>121</v>
      </c>
      <c r="B326" s="105">
        <v>8.2723246710850233</v>
      </c>
      <c r="C326" s="105">
        <v>7.852077943430201</v>
      </c>
      <c r="D326" s="105">
        <v>7.8334903691437523</v>
      </c>
      <c r="E326" s="105">
        <v>7.9248843215256182</v>
      </c>
      <c r="F326" s="105">
        <v>8.0357594207066629</v>
      </c>
      <c r="G326" s="105">
        <v>8.3824111924343629</v>
      </c>
      <c r="H326" s="105">
        <v>8.5729342247830935</v>
      </c>
      <c r="I326" s="105">
        <v>8.5298530134393769</v>
      </c>
      <c r="J326" s="105">
        <v>7.9514742176593121</v>
      </c>
      <c r="K326" s="105">
        <v>8.4093065931092195</v>
      </c>
      <c r="L326" s="105">
        <v>8.425488124320065</v>
      </c>
      <c r="M326" s="105">
        <v>8.773761644121814</v>
      </c>
      <c r="N326" s="105">
        <v>8.7684555164673323</v>
      </c>
      <c r="O326" s="105">
        <v>9.5792521705805438</v>
      </c>
      <c r="P326" s="105">
        <v>9.6637685290064805</v>
      </c>
      <c r="Q326" s="105">
        <v>10.50275383317433</v>
      </c>
      <c r="R326" s="105">
        <v>11.441697541626848</v>
      </c>
      <c r="S326" s="105">
        <v>10.763453588602978</v>
      </c>
      <c r="T326" s="105">
        <v>11.533748400953446</v>
      </c>
      <c r="U326" s="105">
        <v>11.432776351002685</v>
      </c>
      <c r="V326" s="105">
        <v>11.070742576153199</v>
      </c>
      <c r="W326" s="105">
        <v>12.101569418541438</v>
      </c>
      <c r="X326" s="105">
        <v>11.744225436068204</v>
      </c>
      <c r="Y326" s="105">
        <v>12.237618143138858</v>
      </c>
      <c r="DA326" s="132" t="s">
        <v>3006</v>
      </c>
    </row>
    <row r="327" spans="1:105" ht="12" customHeight="1" x14ac:dyDescent="0.25">
      <c r="A327" s="108" t="s">
        <v>53</v>
      </c>
      <c r="B327" s="99">
        <v>4.9687421715008631</v>
      </c>
      <c r="C327" s="99">
        <v>5.4848419099300392</v>
      </c>
      <c r="D327" s="99">
        <v>5.3595324859443254</v>
      </c>
      <c r="E327" s="99">
        <v>5.1942189529705818</v>
      </c>
      <c r="F327" s="99">
        <v>5.2981378041472764</v>
      </c>
      <c r="G327" s="99">
        <v>5.0405253825570986</v>
      </c>
      <c r="H327" s="99">
        <v>5.3433389187753253</v>
      </c>
      <c r="I327" s="99">
        <v>5.249561396082826</v>
      </c>
      <c r="J327" s="99">
        <v>4.8513839248799657</v>
      </c>
      <c r="K327" s="99">
        <v>5.1723534371521023</v>
      </c>
      <c r="L327" s="99">
        <v>5.0508319986961032</v>
      </c>
      <c r="M327" s="99">
        <v>5.1722392965059871</v>
      </c>
      <c r="N327" s="99">
        <v>5.1340958718012288</v>
      </c>
      <c r="O327" s="99">
        <v>5.9069062082579187</v>
      </c>
      <c r="P327" s="99">
        <v>5.9804071362706512</v>
      </c>
      <c r="Q327" s="99">
        <v>6.7850240899304355</v>
      </c>
      <c r="R327" s="99">
        <v>7.7516064497700414</v>
      </c>
      <c r="S327" s="99">
        <v>7.0998261261572297</v>
      </c>
      <c r="T327" s="99">
        <v>7.9206435523543313</v>
      </c>
      <c r="U327" s="99">
        <v>7.9042566946144257</v>
      </c>
      <c r="V327" s="99">
        <v>7.6159019988154864</v>
      </c>
      <c r="W327" s="99">
        <v>8.729661290990725</v>
      </c>
      <c r="X327" s="99">
        <v>8.5184309970401095</v>
      </c>
      <c r="Y327" s="99">
        <v>8.9463717931180327</v>
      </c>
      <c r="DA327" s="63" t="s">
        <v>3007</v>
      </c>
    </row>
    <row r="328" spans="1:105" ht="12" customHeight="1" x14ac:dyDescent="0.25">
      <c r="A328" s="108" t="s">
        <v>52</v>
      </c>
      <c r="B328" s="99">
        <v>3.3035824995841598</v>
      </c>
      <c r="C328" s="99">
        <v>2.3672360335001632</v>
      </c>
      <c r="D328" s="99">
        <v>2.4739578831994273</v>
      </c>
      <c r="E328" s="99">
        <v>2.7306653685550364</v>
      </c>
      <c r="F328" s="99">
        <v>2.7376216165593861</v>
      </c>
      <c r="G328" s="99">
        <v>3.3418858098772652</v>
      </c>
      <c r="H328" s="99">
        <v>3.2295953060077673</v>
      </c>
      <c r="I328" s="99">
        <v>3.2802916173565513</v>
      </c>
      <c r="J328" s="99">
        <v>3.1000902927793468</v>
      </c>
      <c r="K328" s="99">
        <v>3.2369531559571163</v>
      </c>
      <c r="L328" s="99">
        <v>3.3746561256239631</v>
      </c>
      <c r="M328" s="99">
        <v>3.6015223476158282</v>
      </c>
      <c r="N328" s="99">
        <v>3.6343596446661013</v>
      </c>
      <c r="O328" s="99">
        <v>3.6723459623226247</v>
      </c>
      <c r="P328" s="99">
        <v>3.6833613927358302</v>
      </c>
      <c r="Q328" s="99">
        <v>3.7177297432438938</v>
      </c>
      <c r="R328" s="99">
        <v>3.6900910918568073</v>
      </c>
      <c r="S328" s="99">
        <v>3.663627462445747</v>
      </c>
      <c r="T328" s="99">
        <v>3.6131048485991153</v>
      </c>
      <c r="U328" s="99">
        <v>3.5285196563882577</v>
      </c>
      <c r="V328" s="99">
        <v>3.4548405773377162</v>
      </c>
      <c r="W328" s="99">
        <v>3.3719081275507099</v>
      </c>
      <c r="X328" s="99">
        <v>3.2257944390280939</v>
      </c>
      <c r="Y328" s="99">
        <v>3.2912463500208249</v>
      </c>
      <c r="DA328" s="63" t="s">
        <v>3008</v>
      </c>
    </row>
    <row r="329" spans="1:105" ht="12" customHeight="1" x14ac:dyDescent="0.25">
      <c r="A329" s="121" t="s">
        <v>54</v>
      </c>
      <c r="B329" s="123">
        <v>1.2979546599796947</v>
      </c>
      <c r="C329" s="123">
        <v>1.2908503448448052</v>
      </c>
      <c r="D329" s="123">
        <v>1.3150513019010592</v>
      </c>
      <c r="E329" s="123">
        <v>1.3680036575957102</v>
      </c>
      <c r="F329" s="123">
        <v>1.432479550563005</v>
      </c>
      <c r="G329" s="123">
        <v>1.503949478878611</v>
      </c>
      <c r="H329" s="123">
        <v>1.5505594388935973</v>
      </c>
      <c r="I329" s="123">
        <v>1.5452168322519502</v>
      </c>
      <c r="J329" s="123">
        <v>1.4780074292214775</v>
      </c>
      <c r="K329" s="123">
        <v>1.632899657292618</v>
      </c>
      <c r="L329" s="123">
        <v>1.7612787817782636</v>
      </c>
      <c r="M329" s="123">
        <v>1.7755868049993699</v>
      </c>
      <c r="N329" s="123">
        <v>1.8227916488648823</v>
      </c>
      <c r="O329" s="123">
        <v>2.008520054056508</v>
      </c>
      <c r="P329" s="123">
        <v>2.0083402584244352</v>
      </c>
      <c r="Q329" s="123">
        <v>2.1826354072548821</v>
      </c>
      <c r="R329" s="123">
        <v>2.1898139631424858</v>
      </c>
      <c r="S329" s="123">
        <v>2.3786272697146225</v>
      </c>
      <c r="T329" s="123">
        <v>2.5233060665648224</v>
      </c>
      <c r="U329" s="123">
        <v>2.5409526368967623</v>
      </c>
      <c r="V329" s="123">
        <v>2.5731315991750261</v>
      </c>
      <c r="W329" s="123">
        <v>2.595958798055896</v>
      </c>
      <c r="X329" s="123">
        <v>2.522267209850471</v>
      </c>
      <c r="Y329" s="123">
        <v>2.5613163739441127</v>
      </c>
      <c r="DA329" s="130" t="s">
        <v>3009</v>
      </c>
    </row>
    <row r="330" spans="1:105" ht="12" customHeight="1" x14ac:dyDescent="0.25">
      <c r="A330" s="97" t="s">
        <v>202</v>
      </c>
      <c r="B330" s="99">
        <v>0</v>
      </c>
      <c r="C330" s="99">
        <v>0</v>
      </c>
      <c r="D330" s="99">
        <v>0</v>
      </c>
      <c r="E330" s="99">
        <v>0</v>
      </c>
      <c r="F330" s="99">
        <v>0</v>
      </c>
      <c r="G330" s="99">
        <v>0</v>
      </c>
      <c r="H330" s="99">
        <v>0</v>
      </c>
      <c r="I330" s="99">
        <v>0</v>
      </c>
      <c r="J330" s="99">
        <v>0</v>
      </c>
      <c r="K330" s="99">
        <v>0</v>
      </c>
      <c r="L330" s="99">
        <v>0</v>
      </c>
      <c r="M330" s="99">
        <v>0</v>
      </c>
      <c r="N330" s="99">
        <v>0</v>
      </c>
      <c r="O330" s="99">
        <v>0</v>
      </c>
      <c r="P330" s="99">
        <v>0</v>
      </c>
      <c r="Q330" s="99">
        <v>0</v>
      </c>
      <c r="R330" s="99">
        <v>0</v>
      </c>
      <c r="S330" s="99">
        <v>0</v>
      </c>
      <c r="T330" s="99">
        <v>0</v>
      </c>
      <c r="U330" s="99">
        <v>0</v>
      </c>
      <c r="V330" s="99">
        <v>0</v>
      </c>
      <c r="W330" s="99">
        <v>0</v>
      </c>
      <c r="X330" s="99">
        <v>0</v>
      </c>
      <c r="Y330" s="99">
        <v>0</v>
      </c>
      <c r="DA330" s="63" t="s">
        <v>3010</v>
      </c>
    </row>
    <row r="331" spans="1:105" ht="12" customHeight="1" x14ac:dyDescent="0.25">
      <c r="A331" s="97" t="s">
        <v>50</v>
      </c>
      <c r="B331" s="99">
        <v>0</v>
      </c>
      <c r="C331" s="99">
        <v>0</v>
      </c>
      <c r="D331" s="99">
        <v>0</v>
      </c>
      <c r="E331" s="99">
        <v>0</v>
      </c>
      <c r="F331" s="99">
        <v>0</v>
      </c>
      <c r="G331" s="99">
        <v>0</v>
      </c>
      <c r="H331" s="99">
        <v>0</v>
      </c>
      <c r="I331" s="99">
        <v>0</v>
      </c>
      <c r="J331" s="99">
        <v>0</v>
      </c>
      <c r="K331" s="99">
        <v>0</v>
      </c>
      <c r="L331" s="99">
        <v>0</v>
      </c>
      <c r="M331" s="99">
        <v>0</v>
      </c>
      <c r="N331" s="99">
        <v>0</v>
      </c>
      <c r="O331" s="99">
        <v>0</v>
      </c>
      <c r="P331" s="99">
        <v>0</v>
      </c>
      <c r="Q331" s="99">
        <v>0</v>
      </c>
      <c r="R331" s="99">
        <v>0</v>
      </c>
      <c r="S331" s="99">
        <v>0</v>
      </c>
      <c r="T331" s="99">
        <v>0</v>
      </c>
      <c r="U331" s="99">
        <v>0</v>
      </c>
      <c r="V331" s="99">
        <v>0</v>
      </c>
      <c r="W331" s="99">
        <v>0</v>
      </c>
      <c r="X331" s="99">
        <v>0</v>
      </c>
      <c r="Y331" s="99">
        <v>0</v>
      </c>
      <c r="DA331" s="63" t="s">
        <v>3011</v>
      </c>
    </row>
    <row r="332" spans="1:105" ht="12" customHeight="1" x14ac:dyDescent="0.25">
      <c r="A332" s="109" t="s">
        <v>120</v>
      </c>
      <c r="B332" s="110">
        <v>1.2979546599796947</v>
      </c>
      <c r="C332" s="110">
        <v>1.2908503448448052</v>
      </c>
      <c r="D332" s="110">
        <v>1.3150513019010592</v>
      </c>
      <c r="E332" s="110">
        <v>1.3680036575957102</v>
      </c>
      <c r="F332" s="110">
        <v>1.432479550563005</v>
      </c>
      <c r="G332" s="110">
        <v>1.503949478878611</v>
      </c>
      <c r="H332" s="110">
        <v>1.5505594388935973</v>
      </c>
      <c r="I332" s="110">
        <v>1.5452168322519502</v>
      </c>
      <c r="J332" s="110">
        <v>1.4780074292214775</v>
      </c>
      <c r="K332" s="110">
        <v>1.632899657292618</v>
      </c>
      <c r="L332" s="110">
        <v>1.7612787817782636</v>
      </c>
      <c r="M332" s="110">
        <v>1.7755868049993699</v>
      </c>
      <c r="N332" s="110">
        <v>1.8227916488648823</v>
      </c>
      <c r="O332" s="110">
        <v>2.008520054056508</v>
      </c>
      <c r="P332" s="110">
        <v>2.0083402584244352</v>
      </c>
      <c r="Q332" s="110">
        <v>2.1826354072548821</v>
      </c>
      <c r="R332" s="110">
        <v>2.1898139631424858</v>
      </c>
      <c r="S332" s="110">
        <v>2.3786272697146225</v>
      </c>
      <c r="T332" s="110">
        <v>2.5233060665648224</v>
      </c>
      <c r="U332" s="110">
        <v>2.5409526368967623</v>
      </c>
      <c r="V332" s="110">
        <v>2.5731315991750261</v>
      </c>
      <c r="W332" s="110">
        <v>2.595958798055896</v>
      </c>
      <c r="X332" s="110">
        <v>2.522267209850471</v>
      </c>
      <c r="Y332" s="110">
        <v>2.5613163739441127</v>
      </c>
      <c r="DA332" s="60" t="s">
        <v>3012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0</v>
      </c>
      <c r="C334" s="118">
        <f t="shared" si="143"/>
        <v>0</v>
      </c>
      <c r="D334" s="118">
        <f t="shared" si="143"/>
        <v>7.1278170921790275E-5</v>
      </c>
      <c r="E334" s="118">
        <f t="shared" si="143"/>
        <v>1.5393371529256217E-4</v>
      </c>
      <c r="F334" s="118">
        <f t="shared" si="143"/>
        <v>1.8374215835910082E-4</v>
      </c>
      <c r="G334" s="118">
        <f t="shared" si="143"/>
        <v>3.3664601751987527E-4</v>
      </c>
      <c r="H334" s="118">
        <f t="shared" si="143"/>
        <v>3.9097890254358885E-4</v>
      </c>
      <c r="I334" s="118">
        <f t="shared" si="143"/>
        <v>5.453439961494702E-4</v>
      </c>
      <c r="J334" s="118">
        <f t="shared" si="143"/>
        <v>5.4365347805063375E-4</v>
      </c>
      <c r="K334" s="118">
        <f t="shared" si="143"/>
        <v>5.9102224212691798E-4</v>
      </c>
      <c r="L334" s="118">
        <f t="shared" si="143"/>
        <v>5.7627590785130792E-4</v>
      </c>
      <c r="M334" s="118">
        <f t="shared" si="143"/>
        <v>6.4469582408020461E-4</v>
      </c>
      <c r="N334" s="118">
        <f t="shared" si="143"/>
        <v>5.88742434949996E-4</v>
      </c>
      <c r="O334" s="118">
        <f t="shared" si="143"/>
        <v>6.3787545030589109E-4</v>
      </c>
      <c r="P334" s="118">
        <f t="shared" si="143"/>
        <v>9.5812631030149382E-4</v>
      </c>
      <c r="Q334" s="118">
        <f t="shared" si="143"/>
        <v>6.2356084297441174E-4</v>
      </c>
      <c r="R334" s="118">
        <f t="shared" ref="R334:V334" si="144">R335+R338+R340+R353</f>
        <v>6.5759747903893699E-4</v>
      </c>
      <c r="S334" s="118">
        <f t="shared" si="144"/>
        <v>6.3860183756588571E-4</v>
      </c>
      <c r="T334" s="118">
        <f t="shared" si="144"/>
        <v>5.8612112326731605E-4</v>
      </c>
      <c r="U334" s="118">
        <f t="shared" si="144"/>
        <v>5.7944224652690902E-4</v>
      </c>
      <c r="V334" s="118">
        <f t="shared" si="144"/>
        <v>5.1576717659259676E-4</v>
      </c>
      <c r="W334" s="118">
        <f t="shared" ref="W334:Y334" si="145">W335+W338+W340+W353</f>
        <v>4.6930100727967354E-4</v>
      </c>
      <c r="X334" s="118">
        <f t="shared" si="145"/>
        <v>4.1196366869430246E-4</v>
      </c>
      <c r="Y334" s="118">
        <f t="shared" si="145"/>
        <v>4.6584687589446775E-4</v>
      </c>
      <c r="DA334" s="129" t="s">
        <v>3158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:Y335" si="148">SUM(W336:W337)</f>
        <v>0</v>
      </c>
      <c r="X335" s="123">
        <f t="shared" si="148"/>
        <v>0</v>
      </c>
      <c r="Y335" s="123">
        <f t="shared" si="148"/>
        <v>0</v>
      </c>
      <c r="DA335" s="130" t="s">
        <v>3159</v>
      </c>
    </row>
    <row r="336" spans="1:105" ht="12" customHeight="1" x14ac:dyDescent="0.25">
      <c r="A336" s="97" t="s">
        <v>199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X336" s="99">
        <v>0</v>
      </c>
      <c r="Y336" s="99">
        <v>0</v>
      </c>
      <c r="DA336" s="63" t="s">
        <v>3160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X337" s="99">
        <v>0</v>
      </c>
      <c r="Y337" s="99">
        <v>0</v>
      </c>
      <c r="DA337" s="63" t="s">
        <v>3161</v>
      </c>
    </row>
    <row r="338" spans="1:105" ht="12" customHeight="1" x14ac:dyDescent="0.25">
      <c r="A338" s="121" t="s">
        <v>92</v>
      </c>
      <c r="B338" s="123">
        <f t="shared" ref="B338:Y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X338" s="123">
        <f t="shared" si="149"/>
        <v>0</v>
      </c>
      <c r="Y338" s="123">
        <f t="shared" si="149"/>
        <v>0</v>
      </c>
      <c r="DA338" s="130" t="s">
        <v>3162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X339" s="99">
        <v>0</v>
      </c>
      <c r="Y339" s="99">
        <v>0</v>
      </c>
      <c r="DA339" s="63" t="s">
        <v>3163</v>
      </c>
    </row>
    <row r="340" spans="1:105" ht="12" customHeight="1" x14ac:dyDescent="0.25">
      <c r="A340" s="121" t="s">
        <v>55</v>
      </c>
      <c r="B340" s="123">
        <v>0</v>
      </c>
      <c r="C340" s="123">
        <v>0</v>
      </c>
      <c r="D340" s="123">
        <v>7.1278170921790275E-5</v>
      </c>
      <c r="E340" s="123">
        <v>1.5393371529256217E-4</v>
      </c>
      <c r="F340" s="123">
        <v>1.8374215835910082E-4</v>
      </c>
      <c r="G340" s="123">
        <v>3.3664601751987527E-4</v>
      </c>
      <c r="H340" s="123">
        <v>3.9097890254358885E-4</v>
      </c>
      <c r="I340" s="123">
        <v>5.453439961494702E-4</v>
      </c>
      <c r="J340" s="123">
        <v>5.4365347805063375E-4</v>
      </c>
      <c r="K340" s="123">
        <v>5.9102224212691798E-4</v>
      </c>
      <c r="L340" s="123">
        <v>5.7627590785130792E-4</v>
      </c>
      <c r="M340" s="123">
        <v>6.4469582408020461E-4</v>
      </c>
      <c r="N340" s="123">
        <v>5.88742434949996E-4</v>
      </c>
      <c r="O340" s="123">
        <v>6.3787545030589109E-4</v>
      </c>
      <c r="P340" s="123">
        <v>9.5812631030149382E-4</v>
      </c>
      <c r="Q340" s="123">
        <v>6.2356084297441174E-4</v>
      </c>
      <c r="R340" s="123">
        <v>6.5759747903893699E-4</v>
      </c>
      <c r="S340" s="123">
        <v>6.3860183756588571E-4</v>
      </c>
      <c r="T340" s="123">
        <v>5.8612112326731605E-4</v>
      </c>
      <c r="U340" s="123">
        <v>5.7944224652690902E-4</v>
      </c>
      <c r="V340" s="123">
        <v>5.1576717659259676E-4</v>
      </c>
      <c r="W340" s="123">
        <v>4.6930100727967354E-4</v>
      </c>
      <c r="X340" s="123">
        <v>4.1196366869430246E-4</v>
      </c>
      <c r="Y340" s="123">
        <v>4.6584687589446775E-4</v>
      </c>
      <c r="DA340" s="130" t="s">
        <v>3164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X341" s="99">
        <v>0</v>
      </c>
      <c r="Y341" s="99">
        <v>0</v>
      </c>
      <c r="DA341" s="63" t="s">
        <v>3165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X342" s="99">
        <v>0</v>
      </c>
      <c r="Y342" s="99">
        <v>0</v>
      </c>
      <c r="DA342" s="63" t="s">
        <v>3166</v>
      </c>
    </row>
    <row r="343" spans="1:105" ht="12" customHeight="1" x14ac:dyDescent="0.25">
      <c r="A343" s="100" t="s">
        <v>199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X343" s="102">
        <v>0</v>
      </c>
      <c r="Y343" s="102">
        <v>0</v>
      </c>
      <c r="DA343" s="131" t="s">
        <v>3167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X344" s="105">
        <v>0</v>
      </c>
      <c r="Y344" s="105">
        <v>0</v>
      </c>
      <c r="DA344" s="132" t="s">
        <v>3168</v>
      </c>
    </row>
    <row r="345" spans="1:105" ht="12" customHeight="1" x14ac:dyDescent="0.25">
      <c r="A345" s="106" t="s">
        <v>124</v>
      </c>
      <c r="B345" s="102">
        <v>0</v>
      </c>
      <c r="C345" s="102">
        <v>0</v>
      </c>
      <c r="D345" s="102">
        <v>2.4668764000280854</v>
      </c>
      <c r="E345" s="102">
        <v>2.8844573213721199</v>
      </c>
      <c r="F345" s="102">
        <v>2.2823440329496529</v>
      </c>
      <c r="G345" s="102">
        <v>2.8459156598416868</v>
      </c>
      <c r="H345" s="102">
        <v>2.6112979645883039</v>
      </c>
      <c r="I345" s="102">
        <v>2.8134193866257555</v>
      </c>
      <c r="J345" s="102">
        <v>2.6070211454988415</v>
      </c>
      <c r="K345" s="102">
        <v>2.6687138238555224</v>
      </c>
      <c r="L345" s="102">
        <v>2.564600672710676</v>
      </c>
      <c r="M345" s="102">
        <v>2.7409959289463321</v>
      </c>
      <c r="N345" s="102">
        <v>2.4713576875495527</v>
      </c>
      <c r="O345" s="102">
        <v>2.6469353489664362</v>
      </c>
      <c r="P345" s="102">
        <v>3.7969844609216272</v>
      </c>
      <c r="Q345" s="102">
        <v>2.7315683404370366</v>
      </c>
      <c r="R345" s="102">
        <v>3.1443735292569444</v>
      </c>
      <c r="S345" s="102">
        <v>3.2368718061781951</v>
      </c>
      <c r="T345" s="102">
        <v>3.0954892561819847</v>
      </c>
      <c r="U345" s="102">
        <v>2.9742370898883808</v>
      </c>
      <c r="V345" s="102">
        <v>2.7982740673489026</v>
      </c>
      <c r="W345" s="102">
        <v>2.9536830227258433</v>
      </c>
      <c r="X345" s="102">
        <v>3.0805457188943999</v>
      </c>
      <c r="Y345" s="102">
        <v>3.2430750418343894</v>
      </c>
      <c r="DA345" s="131" t="s">
        <v>3169</v>
      </c>
    </row>
    <row r="346" spans="1:105" ht="12" customHeight="1" x14ac:dyDescent="0.25">
      <c r="A346" s="107" t="s">
        <v>123</v>
      </c>
      <c r="B346" s="105">
        <v>0</v>
      </c>
      <c r="C346" s="105">
        <v>0</v>
      </c>
      <c r="D346" s="105">
        <v>0</v>
      </c>
      <c r="E346" s="105">
        <v>0</v>
      </c>
      <c r="F346" s="105">
        <v>0</v>
      </c>
      <c r="G346" s="105">
        <v>0</v>
      </c>
      <c r="H346" s="105">
        <v>0</v>
      </c>
      <c r="I346" s="105">
        <v>0</v>
      </c>
      <c r="J346" s="105">
        <v>0</v>
      </c>
      <c r="K346" s="105">
        <v>0</v>
      </c>
      <c r="L346" s="105">
        <v>0</v>
      </c>
      <c r="M346" s="105">
        <v>0</v>
      </c>
      <c r="N346" s="105">
        <v>0</v>
      </c>
      <c r="O346" s="105">
        <v>0</v>
      </c>
      <c r="P346" s="105">
        <v>0</v>
      </c>
      <c r="Q346" s="105">
        <v>0</v>
      </c>
      <c r="R346" s="105">
        <v>0</v>
      </c>
      <c r="S346" s="105">
        <v>0</v>
      </c>
      <c r="T346" s="105">
        <v>0</v>
      </c>
      <c r="U346" s="105">
        <v>0</v>
      </c>
      <c r="V346" s="105">
        <v>0</v>
      </c>
      <c r="W346" s="105">
        <v>0</v>
      </c>
      <c r="X346" s="105">
        <v>0</v>
      </c>
      <c r="Y346" s="105">
        <v>0</v>
      </c>
      <c r="DA346" s="132" t="s">
        <v>3170</v>
      </c>
    </row>
    <row r="347" spans="1:105" ht="12" customHeight="1" x14ac:dyDescent="0.25">
      <c r="A347" s="108" t="s">
        <v>50</v>
      </c>
      <c r="B347" s="99">
        <v>0</v>
      </c>
      <c r="C347" s="99">
        <v>0</v>
      </c>
      <c r="D347" s="99">
        <v>0</v>
      </c>
      <c r="E347" s="99">
        <v>0</v>
      </c>
      <c r="F347" s="99">
        <v>0</v>
      </c>
      <c r="G347" s="99">
        <v>0</v>
      </c>
      <c r="H347" s="99">
        <v>0</v>
      </c>
      <c r="I347" s="99">
        <v>0</v>
      </c>
      <c r="J347" s="99">
        <v>0</v>
      </c>
      <c r="K347" s="99">
        <v>0</v>
      </c>
      <c r="L347" s="99">
        <v>0</v>
      </c>
      <c r="M347" s="99">
        <v>0</v>
      </c>
      <c r="N347" s="99">
        <v>0</v>
      </c>
      <c r="O347" s="99">
        <v>0</v>
      </c>
      <c r="P347" s="99">
        <v>0</v>
      </c>
      <c r="Q347" s="99">
        <v>0</v>
      </c>
      <c r="R347" s="99">
        <v>0</v>
      </c>
      <c r="S347" s="99">
        <v>0</v>
      </c>
      <c r="T347" s="99">
        <v>0</v>
      </c>
      <c r="U347" s="99">
        <v>0</v>
      </c>
      <c r="V347" s="99">
        <v>0</v>
      </c>
      <c r="W347" s="99">
        <v>0</v>
      </c>
      <c r="X347" s="99">
        <v>0</v>
      </c>
      <c r="Y347" s="99">
        <v>0</v>
      </c>
      <c r="DA347" s="63" t="s">
        <v>3171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X348" s="99">
        <v>0</v>
      </c>
      <c r="Y348" s="99">
        <v>0</v>
      </c>
      <c r="DA348" s="63" t="s">
        <v>3172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X349" s="102">
        <v>0</v>
      </c>
      <c r="Y349" s="102">
        <v>0</v>
      </c>
      <c r="DA349" s="131" t="s">
        <v>3173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X350" s="105">
        <v>0</v>
      </c>
      <c r="Y350" s="105">
        <v>0</v>
      </c>
      <c r="DA350" s="132" t="s">
        <v>3174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X351" s="99">
        <v>0</v>
      </c>
      <c r="Y351" s="99">
        <v>0</v>
      </c>
      <c r="DA351" s="63" t="s">
        <v>3175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X352" s="99">
        <v>0</v>
      </c>
      <c r="Y352" s="99">
        <v>0</v>
      </c>
      <c r="DA352" s="63" t="s">
        <v>3176</v>
      </c>
    </row>
    <row r="353" spans="1:105" ht="12" customHeight="1" x14ac:dyDescent="0.25">
      <c r="A353" s="121" t="s">
        <v>54</v>
      </c>
      <c r="B353" s="123">
        <v>0</v>
      </c>
      <c r="C353" s="123">
        <v>0</v>
      </c>
      <c r="D353" s="123">
        <v>0</v>
      </c>
      <c r="E353" s="123">
        <v>0</v>
      </c>
      <c r="F353" s="123">
        <v>0</v>
      </c>
      <c r="G353" s="123">
        <v>0</v>
      </c>
      <c r="H353" s="123">
        <v>0</v>
      </c>
      <c r="I353" s="123">
        <v>0</v>
      </c>
      <c r="J353" s="123">
        <v>0</v>
      </c>
      <c r="K353" s="123">
        <v>0</v>
      </c>
      <c r="L353" s="123">
        <v>0</v>
      </c>
      <c r="M353" s="123">
        <v>0</v>
      </c>
      <c r="N353" s="123">
        <v>0</v>
      </c>
      <c r="O353" s="123">
        <v>0</v>
      </c>
      <c r="P353" s="123">
        <v>0</v>
      </c>
      <c r="Q353" s="123">
        <v>0</v>
      </c>
      <c r="R353" s="123">
        <v>0</v>
      </c>
      <c r="S353" s="123">
        <v>0</v>
      </c>
      <c r="T353" s="123">
        <v>0</v>
      </c>
      <c r="U353" s="123">
        <v>0</v>
      </c>
      <c r="V353" s="123">
        <v>0</v>
      </c>
      <c r="W353" s="123">
        <v>0</v>
      </c>
      <c r="X353" s="123">
        <v>0</v>
      </c>
      <c r="Y353" s="123">
        <v>0</v>
      </c>
      <c r="DA353" s="130" t="s">
        <v>3177</v>
      </c>
    </row>
    <row r="354" spans="1:105" ht="12" customHeight="1" x14ac:dyDescent="0.25">
      <c r="A354" s="97" t="s">
        <v>202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X354" s="99">
        <v>0</v>
      </c>
      <c r="Y354" s="99">
        <v>0</v>
      </c>
      <c r="DA354" s="63" t="s">
        <v>3178</v>
      </c>
    </row>
    <row r="355" spans="1:105" ht="12" customHeight="1" x14ac:dyDescent="0.25">
      <c r="A355" s="97" t="s">
        <v>50</v>
      </c>
      <c r="B355" s="99">
        <v>0</v>
      </c>
      <c r="C355" s="99">
        <v>0</v>
      </c>
      <c r="D355" s="99">
        <v>0</v>
      </c>
      <c r="E355" s="99">
        <v>0</v>
      </c>
      <c r="F355" s="99">
        <v>0</v>
      </c>
      <c r="G355" s="99">
        <v>0</v>
      </c>
      <c r="H355" s="99">
        <v>0</v>
      </c>
      <c r="I355" s="99">
        <v>0</v>
      </c>
      <c r="J355" s="99">
        <v>0</v>
      </c>
      <c r="K355" s="99">
        <v>0</v>
      </c>
      <c r="L355" s="99">
        <v>0</v>
      </c>
      <c r="M355" s="99">
        <v>0</v>
      </c>
      <c r="N355" s="99">
        <v>0</v>
      </c>
      <c r="O355" s="99">
        <v>0</v>
      </c>
      <c r="P355" s="99">
        <v>0</v>
      </c>
      <c r="Q355" s="99">
        <v>0</v>
      </c>
      <c r="R355" s="99">
        <v>0</v>
      </c>
      <c r="S355" s="99">
        <v>0</v>
      </c>
      <c r="T355" s="99">
        <v>0</v>
      </c>
      <c r="U355" s="99">
        <v>0</v>
      </c>
      <c r="V355" s="99">
        <v>0</v>
      </c>
      <c r="W355" s="99">
        <v>0</v>
      </c>
      <c r="X355" s="99">
        <v>0</v>
      </c>
      <c r="Y355" s="99">
        <v>0</v>
      </c>
      <c r="DA355" s="63" t="s">
        <v>3179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X356" s="110">
        <v>0</v>
      </c>
      <c r="Y356" s="110">
        <v>0</v>
      </c>
      <c r="DA356" s="60" t="s">
        <v>3180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4.1369136600650629</v>
      </c>
      <c r="D360" s="117">
        <f t="shared" si="150"/>
        <v>11.05540880678593</v>
      </c>
      <c r="E360" s="117">
        <f t="shared" si="150"/>
        <v>12.154387215224912</v>
      </c>
      <c r="F360" s="117">
        <f t="shared" si="150"/>
        <v>13.762317803306175</v>
      </c>
      <c r="G360" s="117">
        <f t="shared" si="150"/>
        <v>14.360800603324789</v>
      </c>
      <c r="H360" s="117">
        <f t="shared" si="150"/>
        <v>12.759755146948358</v>
      </c>
      <c r="I360" s="117">
        <f t="shared" si="150"/>
        <v>16.005177643053237</v>
      </c>
      <c r="J360" s="117">
        <f t="shared" si="150"/>
        <v>23.568691101237974</v>
      </c>
      <c r="K360" s="117">
        <f t="shared" si="150"/>
        <v>32.707487695362239</v>
      </c>
      <c r="L360" s="117">
        <f t="shared" si="150"/>
        <v>23.531901353732017</v>
      </c>
      <c r="M360" s="117">
        <f t="shared" si="150"/>
        <v>58.611908670944594</v>
      </c>
      <c r="N360" s="117">
        <f t="shared" si="150"/>
        <v>30.69668609366542</v>
      </c>
      <c r="O360" s="117">
        <f t="shared" si="150"/>
        <v>14.719509610366044</v>
      </c>
      <c r="P360" s="117">
        <f t="shared" si="150"/>
        <v>0</v>
      </c>
      <c r="Q360" s="117">
        <f t="shared" si="150"/>
        <v>2.9233126181728339</v>
      </c>
      <c r="R360" s="117">
        <f t="shared" ref="R360:V360" si="151">R361+R364+R366+R379</f>
        <v>3.8305133012275654</v>
      </c>
      <c r="S360" s="117">
        <f t="shared" si="151"/>
        <v>5.5762016284489677</v>
      </c>
      <c r="T360" s="117">
        <f t="shared" si="151"/>
        <v>8.1756253040806754</v>
      </c>
      <c r="U360" s="117">
        <f t="shared" si="151"/>
        <v>16.739603020785665</v>
      </c>
      <c r="V360" s="117">
        <f t="shared" si="151"/>
        <v>24.793014706604247</v>
      </c>
      <c r="W360" s="117">
        <f t="shared" ref="W360:Y360" si="152">W361+W364+W366+W379</f>
        <v>18.354324934784103</v>
      </c>
      <c r="X360" s="117">
        <f t="shared" si="152"/>
        <v>16.781824090882051</v>
      </c>
      <c r="Y360" s="117">
        <f t="shared" si="152"/>
        <v>11.026442234283538</v>
      </c>
      <c r="DA360" s="129" t="s">
        <v>3326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3.8529222004936945</v>
      </c>
      <c r="D361" s="122">
        <f t="shared" si="153"/>
        <v>10.294107302511073</v>
      </c>
      <c r="E361" s="122">
        <f t="shared" si="153"/>
        <v>11.328035388756069</v>
      </c>
      <c r="F361" s="122">
        <f t="shared" si="153"/>
        <v>12.792392629824942</v>
      </c>
      <c r="G361" s="122">
        <f t="shared" si="153"/>
        <v>13.381536439405044</v>
      </c>
      <c r="H361" s="122">
        <f t="shared" si="153"/>
        <v>11.854661197006163</v>
      </c>
      <c r="I361" s="122">
        <f t="shared" si="153"/>
        <v>14.843249386351985</v>
      </c>
      <c r="J361" s="122">
        <f t="shared" si="153"/>
        <v>21.926862693377391</v>
      </c>
      <c r="K361" s="122">
        <f t="shared" si="153"/>
        <v>30.292578948950787</v>
      </c>
      <c r="L361" s="122">
        <f t="shared" si="153"/>
        <v>21.957855305670218</v>
      </c>
      <c r="M361" s="122">
        <f t="shared" si="153"/>
        <v>54.599848599619435</v>
      </c>
      <c r="N361" s="122">
        <f t="shared" si="153"/>
        <v>28.611301096530074</v>
      </c>
      <c r="O361" s="122">
        <f t="shared" si="153"/>
        <v>13.537250809395216</v>
      </c>
      <c r="P361" s="122">
        <f t="shared" si="153"/>
        <v>0</v>
      </c>
      <c r="Q361" s="122">
        <f t="shared" si="153"/>
        <v>2.6358506935090946</v>
      </c>
      <c r="R361" s="122">
        <f t="shared" ref="R361:V361" si="154">SUM(R362:R363)</f>
        <v>3.4235481590512742</v>
      </c>
      <c r="S361" s="122">
        <f t="shared" si="154"/>
        <v>4.9897966380767196</v>
      </c>
      <c r="T361" s="122">
        <f t="shared" si="154"/>
        <v>7.1741844292888581</v>
      </c>
      <c r="U361" s="122">
        <f t="shared" si="154"/>
        <v>14.556495251919793</v>
      </c>
      <c r="V361" s="122">
        <f t="shared" si="154"/>
        <v>21.593408595760817</v>
      </c>
      <c r="W361" s="122">
        <f t="shared" ref="W361:Y361" si="155">SUM(W362:W363)</f>
        <v>15.820603160908137</v>
      </c>
      <c r="X361" s="122">
        <f t="shared" si="155"/>
        <v>14.087952584672681</v>
      </c>
      <c r="Y361" s="122">
        <f t="shared" si="155"/>
        <v>9.0129986221397385</v>
      </c>
      <c r="DA361" s="130" t="s">
        <v>3327</v>
      </c>
    </row>
    <row r="362" spans="1:105" ht="12" customHeight="1" x14ac:dyDescent="0.25">
      <c r="A362" s="97" t="s">
        <v>199</v>
      </c>
      <c r="B362" s="98"/>
      <c r="C362" s="98">
        <v>3.8332179688307702</v>
      </c>
      <c r="D362" s="98">
        <v>10.241842274364414</v>
      </c>
      <c r="E362" s="98">
        <v>11.270733048654957</v>
      </c>
      <c r="F362" s="98">
        <v>12.728461403852959</v>
      </c>
      <c r="G362" s="98">
        <v>13.313943466687052</v>
      </c>
      <c r="H362" s="98">
        <v>11.795332450989113</v>
      </c>
      <c r="I362" s="98">
        <v>14.769205732778666</v>
      </c>
      <c r="J362" s="98">
        <v>21.817131149268452</v>
      </c>
      <c r="K362" s="98">
        <v>30.141217052181606</v>
      </c>
      <c r="L362" s="98">
        <v>21.846863123302889</v>
      </c>
      <c r="M362" s="98">
        <v>54.32323205130163</v>
      </c>
      <c r="N362" s="98">
        <v>28.465239380335021</v>
      </c>
      <c r="O362" s="98">
        <v>13.468928655540971</v>
      </c>
      <c r="P362" s="98">
        <v>0</v>
      </c>
      <c r="Q362" s="98">
        <v>2.6226078360927136</v>
      </c>
      <c r="R362" s="98">
        <v>3.406196538106447</v>
      </c>
      <c r="S362" s="98">
        <v>4.9643779727604347</v>
      </c>
      <c r="T362" s="98">
        <v>7.1371372418166237</v>
      </c>
      <c r="U362" s="98">
        <v>14.479974439794537</v>
      </c>
      <c r="V362" s="98">
        <v>21.478474783958941</v>
      </c>
      <c r="W362" s="98">
        <v>15.735432567167718</v>
      </c>
      <c r="X362" s="98">
        <v>14.011207428143747</v>
      </c>
      <c r="Y362" s="98">
        <v>8.9634436101704598</v>
      </c>
      <c r="DA362" s="63" t="s">
        <v>3328</v>
      </c>
    </row>
    <row r="363" spans="1:105" ht="12" customHeight="1" x14ac:dyDescent="0.25">
      <c r="A363" s="97" t="s">
        <v>53</v>
      </c>
      <c r="B363" s="98"/>
      <c r="C363" s="98">
        <v>1.9704231662924329E-2</v>
      </c>
      <c r="D363" s="98">
        <v>5.2265028146658413E-2</v>
      </c>
      <c r="E363" s="98">
        <v>5.7302340101111258E-2</v>
      </c>
      <c r="F363" s="98">
        <v>6.3931225971982891E-2</v>
      </c>
      <c r="G363" s="98">
        <v>6.7592972717992916E-2</v>
      </c>
      <c r="H363" s="98">
        <v>5.9328746017049086E-2</v>
      </c>
      <c r="I363" s="98">
        <v>7.4043653573319199E-2</v>
      </c>
      <c r="J363" s="98">
        <v>0.10973154410893782</v>
      </c>
      <c r="K363" s="98">
        <v>0.15136189676918024</v>
      </c>
      <c r="L363" s="98">
        <v>0.11099218236733092</v>
      </c>
      <c r="M363" s="98">
        <v>0.27661654831780119</v>
      </c>
      <c r="N363" s="98">
        <v>0.1460617161950519</v>
      </c>
      <c r="O363" s="98">
        <v>6.8322153854245282E-2</v>
      </c>
      <c r="P363" s="98">
        <v>0</v>
      </c>
      <c r="Q363" s="98">
        <v>1.3242857416380899E-2</v>
      </c>
      <c r="R363" s="98">
        <v>1.7351620944827239E-2</v>
      </c>
      <c r="S363" s="98">
        <v>2.5418665316284641E-2</v>
      </c>
      <c r="T363" s="98">
        <v>3.7047187472234705E-2</v>
      </c>
      <c r="U363" s="98">
        <v>7.6520812125257034E-2</v>
      </c>
      <c r="V363" s="98">
        <v>0.11493381180187577</v>
      </c>
      <c r="W363" s="98">
        <v>8.517059374041823E-2</v>
      </c>
      <c r="X363" s="98">
        <v>7.6745156528934086E-2</v>
      </c>
      <c r="Y363" s="98">
        <v>4.9555011969277911E-2</v>
      </c>
      <c r="DA363" s="63" t="s">
        <v>3329</v>
      </c>
    </row>
    <row r="364" spans="1:105" ht="12" customHeight="1" x14ac:dyDescent="0.25">
      <c r="A364" s="121" t="s">
        <v>92</v>
      </c>
      <c r="B364" s="122"/>
      <c r="C364" s="122">
        <f t="shared" ref="C364:Y364" si="156">C365</f>
        <v>7.7284566050690154E-5</v>
      </c>
      <c r="D364" s="122">
        <f t="shared" si="156"/>
        <v>1.9373470116992262E-4</v>
      </c>
      <c r="E364" s="122">
        <f t="shared" si="156"/>
        <v>2.2106763734491803E-4</v>
      </c>
      <c r="F364" s="122">
        <f t="shared" si="156"/>
        <v>3.4051982146023475E-4</v>
      </c>
      <c r="G364" s="122">
        <f t="shared" si="156"/>
        <v>6.3279097889149417E-4</v>
      </c>
      <c r="H364" s="122">
        <f t="shared" si="156"/>
        <v>7.6342979690324504E-4</v>
      </c>
      <c r="I364" s="122">
        <f t="shared" si="156"/>
        <v>8.4104206208314197E-4</v>
      </c>
      <c r="J364" s="122">
        <f t="shared" si="156"/>
        <v>3.1274136348104491E-4</v>
      </c>
      <c r="K364" s="122">
        <f t="shared" si="156"/>
        <v>1.2768436447111358E-3</v>
      </c>
      <c r="L364" s="122">
        <f t="shared" si="156"/>
        <v>2.5602304088921538E-3</v>
      </c>
      <c r="M364" s="122">
        <f t="shared" si="156"/>
        <v>3.1006082122376401E-3</v>
      </c>
      <c r="N364" s="122">
        <f t="shared" si="156"/>
        <v>2.5049783774085403E-3</v>
      </c>
      <c r="O364" s="122">
        <f t="shared" si="156"/>
        <v>7.9934230728109486E-4</v>
      </c>
      <c r="P364" s="122">
        <f t="shared" si="156"/>
        <v>0</v>
      </c>
      <c r="Q364" s="122">
        <f t="shared" si="156"/>
        <v>1.5579449833395923E-4</v>
      </c>
      <c r="R364" s="122">
        <f t="shared" si="156"/>
        <v>1.3738156082111549E-4</v>
      </c>
      <c r="S364" s="122">
        <f t="shared" si="156"/>
        <v>4.8548836783771451E-4</v>
      </c>
      <c r="T364" s="122">
        <f t="shared" si="156"/>
        <v>4.4330764065223329E-4</v>
      </c>
      <c r="U364" s="122">
        <f t="shared" si="156"/>
        <v>1.5796506622452872E-3</v>
      </c>
      <c r="V364" s="122">
        <f t="shared" si="156"/>
        <v>4.3932908315333953E-3</v>
      </c>
      <c r="W364" s="122">
        <f t="shared" si="156"/>
        <v>7.8294113500815331E-4</v>
      </c>
      <c r="X364" s="122">
        <f t="shared" si="156"/>
        <v>1.0897999718622901E-3</v>
      </c>
      <c r="Y364" s="122">
        <f t="shared" si="156"/>
        <v>3.1440732759214558E-4</v>
      </c>
      <c r="DA364" s="130" t="s">
        <v>3330</v>
      </c>
    </row>
    <row r="365" spans="1:105" ht="12" customHeight="1" x14ac:dyDescent="0.25">
      <c r="A365" s="97" t="s">
        <v>53</v>
      </c>
      <c r="B365" s="98"/>
      <c r="C365" s="98">
        <v>7.7284566050690154E-5</v>
      </c>
      <c r="D365" s="98">
        <v>1.9373470116992262E-4</v>
      </c>
      <c r="E365" s="98">
        <v>2.2106763734491803E-4</v>
      </c>
      <c r="F365" s="98">
        <v>3.4051982146023475E-4</v>
      </c>
      <c r="G365" s="98">
        <v>6.3279097889149417E-4</v>
      </c>
      <c r="H365" s="98">
        <v>7.6342979690324504E-4</v>
      </c>
      <c r="I365" s="98">
        <v>8.4104206208314197E-4</v>
      </c>
      <c r="J365" s="98">
        <v>3.1274136348104491E-4</v>
      </c>
      <c r="K365" s="98">
        <v>1.2768436447111358E-3</v>
      </c>
      <c r="L365" s="98">
        <v>2.5602304088921538E-3</v>
      </c>
      <c r="M365" s="98">
        <v>3.1006082122376401E-3</v>
      </c>
      <c r="N365" s="98">
        <v>2.5049783774085403E-3</v>
      </c>
      <c r="O365" s="98">
        <v>7.9934230728109486E-4</v>
      </c>
      <c r="P365" s="98">
        <v>0</v>
      </c>
      <c r="Q365" s="98">
        <v>1.5579449833395923E-4</v>
      </c>
      <c r="R365" s="98">
        <v>1.3738156082111549E-4</v>
      </c>
      <c r="S365" s="98">
        <v>4.8548836783771451E-4</v>
      </c>
      <c r="T365" s="98">
        <v>4.4330764065223329E-4</v>
      </c>
      <c r="U365" s="98">
        <v>1.5796506622452872E-3</v>
      </c>
      <c r="V365" s="98">
        <v>4.3932908315333953E-3</v>
      </c>
      <c r="W365" s="98">
        <v>7.8294113500815331E-4</v>
      </c>
      <c r="X365" s="98">
        <v>1.0897999718622901E-3</v>
      </c>
      <c r="Y365" s="98">
        <v>3.1440732759214558E-4</v>
      </c>
      <c r="DA365" s="63" t="s">
        <v>3331</v>
      </c>
    </row>
    <row r="366" spans="1:105" ht="12" customHeight="1" x14ac:dyDescent="0.25">
      <c r="A366" s="121" t="s">
        <v>55</v>
      </c>
      <c r="B366" s="122"/>
      <c r="C366" s="122">
        <v>0.25229817511229913</v>
      </c>
      <c r="D366" s="122">
        <v>0.67577651215392365</v>
      </c>
      <c r="E366" s="122">
        <v>0.7291624346870279</v>
      </c>
      <c r="F366" s="122">
        <v>0.85070889514007508</v>
      </c>
      <c r="G366" s="122">
        <v>0.85605674775420171</v>
      </c>
      <c r="H366" s="122">
        <v>0.78295109782860861</v>
      </c>
      <c r="I366" s="122">
        <v>1.0059195048547538</v>
      </c>
      <c r="J366" s="122">
        <v>1.4259684477807206</v>
      </c>
      <c r="K366" s="122">
        <v>2.0548532843946812</v>
      </c>
      <c r="L366" s="122">
        <v>1.2515161086566127</v>
      </c>
      <c r="M366" s="122">
        <v>3.4702027052423903</v>
      </c>
      <c r="N366" s="122">
        <v>1.7744463232414127</v>
      </c>
      <c r="O366" s="122">
        <v>0.98184774723529011</v>
      </c>
      <c r="P366" s="122">
        <v>0</v>
      </c>
      <c r="Q366" s="122">
        <v>0.24036862800360881</v>
      </c>
      <c r="R366" s="122">
        <v>0.34378440830403961</v>
      </c>
      <c r="S366" s="122">
        <v>0.48479163192055735</v>
      </c>
      <c r="T366" s="122">
        <v>0.81786513757244417</v>
      </c>
      <c r="U366" s="122">
        <v>1.7790686835362908</v>
      </c>
      <c r="V366" s="122">
        <v>2.6237636969694464</v>
      </c>
      <c r="W366" s="122">
        <v>2.0821716773423735</v>
      </c>
      <c r="X366" s="122">
        <v>2.2280179760460137</v>
      </c>
      <c r="Y366" s="122">
        <v>1.6608421127712643</v>
      </c>
      <c r="DA366" s="130" t="s">
        <v>3332</v>
      </c>
    </row>
    <row r="367" spans="1:105" ht="12" customHeight="1" x14ac:dyDescent="0.25">
      <c r="A367" s="97" t="s">
        <v>132</v>
      </c>
      <c r="B367" s="98"/>
      <c r="C367" s="98">
        <v>0.23530958891900411</v>
      </c>
      <c r="D367" s="98">
        <v>0.64273353125951771</v>
      </c>
      <c r="E367" s="98">
        <v>0.68630878076978108</v>
      </c>
      <c r="F367" s="98">
        <v>0.79098593215736079</v>
      </c>
      <c r="G367" s="98">
        <v>0.78584497531725162</v>
      </c>
      <c r="H367" s="98">
        <v>0.70305789076694458</v>
      </c>
      <c r="I367" s="98">
        <v>0.92921977381567855</v>
      </c>
      <c r="J367" s="98">
        <v>1.3225596597835079</v>
      </c>
      <c r="K367" s="98">
        <v>1.8888429270248326</v>
      </c>
      <c r="L367" s="98">
        <v>1.1226627515493102</v>
      </c>
      <c r="M367" s="98">
        <v>3.2666561821921318</v>
      </c>
      <c r="N367" s="98">
        <v>1.6590377621118158</v>
      </c>
      <c r="O367" s="98">
        <v>0.86414311134569854</v>
      </c>
      <c r="P367" s="98">
        <v>0</v>
      </c>
      <c r="Q367" s="98">
        <v>8.0127774590212794E-2</v>
      </c>
      <c r="R367" s="98">
        <v>0.18718043071658763</v>
      </c>
      <c r="S367" s="98">
        <v>0.33170225325640657</v>
      </c>
      <c r="T367" s="98">
        <v>0.610225047047532</v>
      </c>
      <c r="U367" s="98">
        <v>1.5412879992135298</v>
      </c>
      <c r="V367" s="98">
        <v>2.528045175521616</v>
      </c>
      <c r="W367" s="98">
        <v>2.0320591474574754</v>
      </c>
      <c r="X367" s="98">
        <v>2.2231222113454172</v>
      </c>
      <c r="Y367" s="98">
        <v>1.5825514063811459</v>
      </c>
      <c r="DA367" s="63" t="s">
        <v>3333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7.5839505975400397E-4</v>
      </c>
      <c r="E368" s="98">
        <v>4.6251913774372538E-4</v>
      </c>
      <c r="F368" s="98">
        <v>5.5530634195769066E-4</v>
      </c>
      <c r="G368" s="98">
        <v>8.3385887770007412E-4</v>
      </c>
      <c r="H368" s="98">
        <v>3.5493218885946211E-4</v>
      </c>
      <c r="I368" s="98">
        <v>4.3793630751939707E-3</v>
      </c>
      <c r="J368" s="98">
        <v>4.2835181297227343E-3</v>
      </c>
      <c r="K368" s="98">
        <v>1.6627711896499215E-4</v>
      </c>
      <c r="L368" s="98">
        <v>0</v>
      </c>
      <c r="M368" s="98">
        <v>1.0345181024461457E-2</v>
      </c>
      <c r="N368" s="98">
        <v>7.4629242389647789E-4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3.3540130099515447E-3</v>
      </c>
      <c r="W368" s="98">
        <v>1.8926813328653429E-3</v>
      </c>
      <c r="X368" s="98">
        <v>4.8957647005964632E-3</v>
      </c>
      <c r="Y368" s="98">
        <v>1.4855593432026868E-3</v>
      </c>
      <c r="DA368" s="63" t="s">
        <v>3334</v>
      </c>
    </row>
    <row r="369" spans="1:105" ht="12" customHeight="1" x14ac:dyDescent="0.25">
      <c r="A369" s="100" t="s">
        <v>199</v>
      </c>
      <c r="B369" s="101"/>
      <c r="C369" s="101">
        <v>0</v>
      </c>
      <c r="D369" s="101">
        <v>5.9789716730560222E-4</v>
      </c>
      <c r="E369" s="101">
        <v>3.5230632718050408E-4</v>
      </c>
      <c r="F369" s="101">
        <v>4.224485158574637E-4</v>
      </c>
      <c r="G369" s="101">
        <v>5.902833723727516E-4</v>
      </c>
      <c r="H369" s="101">
        <v>2.563420457969422E-4</v>
      </c>
      <c r="I369" s="101">
        <v>3.1140975473887122E-3</v>
      </c>
      <c r="J369" s="101">
        <v>3.0080458368298814E-3</v>
      </c>
      <c r="K369" s="101">
        <v>1.1674771248463436E-4</v>
      </c>
      <c r="L369" s="101">
        <v>0</v>
      </c>
      <c r="M369" s="101">
        <v>6.9453621643125688E-3</v>
      </c>
      <c r="N369" s="101">
        <v>4.9558517548399744E-4</v>
      </c>
      <c r="O369" s="101">
        <v>0</v>
      </c>
      <c r="P369" s="101">
        <v>0</v>
      </c>
      <c r="Q369" s="101">
        <v>0</v>
      </c>
      <c r="R369" s="101">
        <v>0</v>
      </c>
      <c r="S369" s="101">
        <v>0</v>
      </c>
      <c r="T369" s="101">
        <v>0</v>
      </c>
      <c r="U369" s="101">
        <v>0</v>
      </c>
      <c r="V369" s="101">
        <v>2.4503794957683378E-3</v>
      </c>
      <c r="W369" s="101">
        <v>1.4364777380020842E-3</v>
      </c>
      <c r="X369" s="101">
        <v>3.7258054695200279E-3</v>
      </c>
      <c r="Y369" s="101">
        <v>1.1362481427290509E-3</v>
      </c>
      <c r="DA369" s="131" t="s">
        <v>3335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1.6049789244840172E-4</v>
      </c>
      <c r="E370" s="104">
        <v>1.1021281056322133E-4</v>
      </c>
      <c r="F370" s="104">
        <v>1.3285782610022702E-4</v>
      </c>
      <c r="G370" s="104">
        <v>2.4357550532732252E-4</v>
      </c>
      <c r="H370" s="104">
        <v>9.8590143062519896E-5</v>
      </c>
      <c r="I370" s="104">
        <v>1.2652655278052587E-3</v>
      </c>
      <c r="J370" s="104">
        <v>1.2754722928928531E-3</v>
      </c>
      <c r="K370" s="104">
        <v>4.9529406480357775E-5</v>
      </c>
      <c r="L370" s="104">
        <v>0</v>
      </c>
      <c r="M370" s="104">
        <v>3.3998188601488881E-3</v>
      </c>
      <c r="N370" s="104">
        <v>2.5070724841248044E-4</v>
      </c>
      <c r="O370" s="104">
        <v>0</v>
      </c>
      <c r="P370" s="104">
        <v>0</v>
      </c>
      <c r="Q370" s="104">
        <v>0</v>
      </c>
      <c r="R370" s="104">
        <v>0</v>
      </c>
      <c r="S370" s="104">
        <v>0</v>
      </c>
      <c r="T370" s="104">
        <v>0</v>
      </c>
      <c r="U370" s="104">
        <v>0</v>
      </c>
      <c r="V370" s="104">
        <v>9.0363351418320701E-4</v>
      </c>
      <c r="W370" s="104">
        <v>4.5620359486325883E-4</v>
      </c>
      <c r="X370" s="104">
        <v>1.169959231076435E-3</v>
      </c>
      <c r="Y370" s="104">
        <v>3.4931120047363578E-4</v>
      </c>
      <c r="DA370" s="132" t="s">
        <v>3336</v>
      </c>
    </row>
    <row r="371" spans="1:105" ht="12" customHeight="1" x14ac:dyDescent="0.25">
      <c r="A371" s="106" t="s">
        <v>124</v>
      </c>
      <c r="B371" s="101"/>
      <c r="C371" s="101">
        <v>0</v>
      </c>
      <c r="D371" s="101">
        <v>1.766187475706202E-4</v>
      </c>
      <c r="E371" s="101">
        <v>2.0547271046765078E-4</v>
      </c>
      <c r="F371" s="101">
        <v>1.6173263330722116E-4</v>
      </c>
      <c r="G371" s="101">
        <v>3.0095856605294365E-4</v>
      </c>
      <c r="H371" s="101">
        <v>2.7460691096082673E-4</v>
      </c>
      <c r="I371" s="101">
        <v>3.9219241097986193E-4</v>
      </c>
      <c r="J371" s="101">
        <v>4.5159737480564771E-4</v>
      </c>
      <c r="K371" s="101">
        <v>5.5135746872478992E-4</v>
      </c>
      <c r="L371" s="101">
        <v>5.2697407200322319E-4</v>
      </c>
      <c r="M371" s="101">
        <v>7.4338858719862023E-4</v>
      </c>
      <c r="N371" s="101">
        <v>4.9369809622070197E-4</v>
      </c>
      <c r="O371" s="101">
        <v>5.1518974094387341E-4</v>
      </c>
      <c r="P371" s="101">
        <v>0</v>
      </c>
      <c r="Q371" s="101">
        <v>8.3290754537911288E-5</v>
      </c>
      <c r="R371" s="101">
        <v>2.8293954979617219E-4</v>
      </c>
      <c r="S371" s="101">
        <v>3.8754535467489182E-4</v>
      </c>
      <c r="T371" s="101">
        <v>6.5749490583752088E-4</v>
      </c>
      <c r="U371" s="101">
        <v>9.2505584780123854E-4</v>
      </c>
      <c r="V371" s="101">
        <v>4.3728488341014644E-4</v>
      </c>
      <c r="W371" s="101">
        <v>2.7852693414640847E-4</v>
      </c>
      <c r="X371" s="101">
        <v>0</v>
      </c>
      <c r="Y371" s="101">
        <v>3.9977448828440486E-4</v>
      </c>
      <c r="DA371" s="131" t="s">
        <v>3337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0</v>
      </c>
      <c r="F372" s="104">
        <v>0</v>
      </c>
      <c r="G372" s="104">
        <v>0</v>
      </c>
      <c r="H372" s="104">
        <v>0</v>
      </c>
      <c r="I372" s="104">
        <v>0</v>
      </c>
      <c r="J372" s="104">
        <v>0</v>
      </c>
      <c r="K372" s="104">
        <v>0</v>
      </c>
      <c r="L372" s="104">
        <v>0</v>
      </c>
      <c r="M372" s="104">
        <v>0</v>
      </c>
      <c r="N372" s="104">
        <v>0</v>
      </c>
      <c r="O372" s="104">
        <v>0</v>
      </c>
      <c r="P372" s="104">
        <v>0</v>
      </c>
      <c r="Q372" s="104">
        <v>0</v>
      </c>
      <c r="R372" s="104">
        <v>0</v>
      </c>
      <c r="S372" s="104">
        <v>0</v>
      </c>
      <c r="T372" s="104">
        <v>0</v>
      </c>
      <c r="U372" s="104">
        <v>0</v>
      </c>
      <c r="V372" s="104">
        <v>0</v>
      </c>
      <c r="W372" s="104">
        <v>0</v>
      </c>
      <c r="X372" s="104">
        <v>0</v>
      </c>
      <c r="Y372" s="104">
        <v>0</v>
      </c>
      <c r="DA372" s="132" t="s">
        <v>3338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3339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3340</v>
      </c>
    </row>
    <row r="375" spans="1:105" ht="12" customHeight="1" x14ac:dyDescent="0.25">
      <c r="A375" s="106" t="s">
        <v>122</v>
      </c>
      <c r="B375" s="101"/>
      <c r="C375" s="101">
        <v>1.5557980053795139E-2</v>
      </c>
      <c r="D375" s="101">
        <v>2.8667988943912242E-2</v>
      </c>
      <c r="E375" s="101">
        <v>3.9028634132096333E-2</v>
      </c>
      <c r="F375" s="101">
        <v>5.4754908454720128E-2</v>
      </c>
      <c r="G375" s="101">
        <v>6.2708043904596347E-2</v>
      </c>
      <c r="H375" s="101">
        <v>7.2085528433402574E-2</v>
      </c>
      <c r="I375" s="101">
        <v>4.3526159248343528E-2</v>
      </c>
      <c r="J375" s="101">
        <v>8.1485818808973279E-2</v>
      </c>
      <c r="K375" s="101">
        <v>0.15356732773731704</v>
      </c>
      <c r="L375" s="101">
        <v>0.11257579495156279</v>
      </c>
      <c r="M375" s="101">
        <v>0.17337309947374757</v>
      </c>
      <c r="N375" s="101">
        <v>0.10120930996187624</v>
      </c>
      <c r="O375" s="101">
        <v>0.1029805030149096</v>
      </c>
      <c r="P375" s="101">
        <v>0</v>
      </c>
      <c r="Q375" s="101">
        <v>0.1337502166695638</v>
      </c>
      <c r="R375" s="101">
        <v>0.13891793445412326</v>
      </c>
      <c r="S375" s="101">
        <v>0.13751442832390762</v>
      </c>
      <c r="T375" s="101">
        <v>0.18577358209592532</v>
      </c>
      <c r="U375" s="101">
        <v>0.21150168348951881</v>
      </c>
      <c r="V375" s="101">
        <v>8.1104038549912216E-2</v>
      </c>
      <c r="W375" s="101">
        <v>4.1586543324540232E-2</v>
      </c>
      <c r="X375" s="101">
        <v>0</v>
      </c>
      <c r="Y375" s="101">
        <v>6.934433020558696E-2</v>
      </c>
      <c r="DA375" s="131" t="s">
        <v>3341</v>
      </c>
    </row>
    <row r="376" spans="1:105" ht="12" customHeight="1" x14ac:dyDescent="0.25">
      <c r="A376" s="107" t="s">
        <v>121</v>
      </c>
      <c r="B376" s="104"/>
      <c r="C376" s="104">
        <v>1.4306061394998488E-3</v>
      </c>
      <c r="D376" s="104">
        <v>3.4399781431691118E-3</v>
      </c>
      <c r="E376" s="104">
        <v>3.1570279369390448E-3</v>
      </c>
      <c r="F376" s="104">
        <v>4.251015552729288E-3</v>
      </c>
      <c r="G376" s="104">
        <v>6.3689110886006985E-3</v>
      </c>
      <c r="H376" s="104">
        <v>7.178139528441126E-3</v>
      </c>
      <c r="I376" s="104">
        <v>2.8402016304557867E-2</v>
      </c>
      <c r="J376" s="104">
        <v>1.7187853683711059E-2</v>
      </c>
      <c r="K376" s="104">
        <v>1.1725395044842104E-2</v>
      </c>
      <c r="L376" s="104">
        <v>1.5750588083736378E-2</v>
      </c>
      <c r="M376" s="104">
        <v>1.9084853964850532E-2</v>
      </c>
      <c r="N376" s="104">
        <v>1.2959260647603553E-2</v>
      </c>
      <c r="O376" s="104">
        <v>1.4208943133738078E-2</v>
      </c>
      <c r="P376" s="104">
        <v>0</v>
      </c>
      <c r="Q376" s="104">
        <v>2.6407345989294291E-2</v>
      </c>
      <c r="R376" s="104">
        <v>1.740310358353251E-2</v>
      </c>
      <c r="S376" s="104">
        <v>1.5187404985568333E-2</v>
      </c>
      <c r="T376" s="104">
        <v>2.1209013523149304E-2</v>
      </c>
      <c r="U376" s="104">
        <v>2.5353944985440927E-2</v>
      </c>
      <c r="V376" s="104">
        <v>1.082318500455642E-2</v>
      </c>
      <c r="W376" s="104">
        <v>6.3547782933461904E-3</v>
      </c>
      <c r="X376" s="104">
        <v>0</v>
      </c>
      <c r="Y376" s="104">
        <v>7.0610423530444114E-3</v>
      </c>
      <c r="DA376" s="132" t="s">
        <v>3342</v>
      </c>
    </row>
    <row r="377" spans="1:105" ht="12" customHeight="1" x14ac:dyDescent="0.25">
      <c r="A377" s="108" t="s">
        <v>53</v>
      </c>
      <c r="B377" s="98"/>
      <c r="C377" s="98">
        <v>1.1218133498982934E-3</v>
      </c>
      <c r="D377" s="98">
        <v>2.6561289406908284E-3</v>
      </c>
      <c r="E377" s="98">
        <v>2.3613025704027455E-3</v>
      </c>
      <c r="F377" s="98">
        <v>3.1912121789104382E-3</v>
      </c>
      <c r="G377" s="98">
        <v>4.4620650271815603E-3</v>
      </c>
      <c r="H377" s="98">
        <v>5.1612651302739444E-3</v>
      </c>
      <c r="I377" s="98">
        <v>2.0210352058602932E-2</v>
      </c>
      <c r="J377" s="98">
        <v>1.2138126381734851E-2</v>
      </c>
      <c r="K377" s="98">
        <v>8.3208011523471515E-3</v>
      </c>
      <c r="L377" s="98">
        <v>1.0945778625389811E-2</v>
      </c>
      <c r="M377" s="98">
        <v>1.3056656262963156E-2</v>
      </c>
      <c r="N377" s="98">
        <v>8.7773965686776308E-3</v>
      </c>
      <c r="O377" s="98">
        <v>9.9509495490268871E-3</v>
      </c>
      <c r="P377" s="98">
        <v>0</v>
      </c>
      <c r="Q377" s="98">
        <v>1.8884201867471674E-2</v>
      </c>
      <c r="R377" s="98">
        <v>1.2869717190558847E-2</v>
      </c>
      <c r="S377" s="98">
        <v>1.0939747437118303E-2</v>
      </c>
      <c r="T377" s="98">
        <v>1.572325524757507E-2</v>
      </c>
      <c r="U377" s="98">
        <v>1.8822828983329293E-2</v>
      </c>
      <c r="V377" s="98">
        <v>7.9691695899520004E-3</v>
      </c>
      <c r="W377" s="98">
        <v>4.8537713596436645E-3</v>
      </c>
      <c r="X377" s="98">
        <v>0</v>
      </c>
      <c r="Y377" s="98">
        <v>5.4181585529530733E-3</v>
      </c>
      <c r="DA377" s="63" t="s">
        <v>3343</v>
      </c>
    </row>
    <row r="378" spans="1:105" ht="12" customHeight="1" x14ac:dyDescent="0.25">
      <c r="A378" s="108" t="s">
        <v>52</v>
      </c>
      <c r="B378" s="98"/>
      <c r="C378" s="98">
        <v>3.0879278960155548E-4</v>
      </c>
      <c r="D378" s="98">
        <v>7.8384920247828315E-4</v>
      </c>
      <c r="E378" s="98">
        <v>7.957253665362992E-4</v>
      </c>
      <c r="F378" s="98">
        <v>1.0598033738188494E-3</v>
      </c>
      <c r="G378" s="98">
        <v>1.9068460614191382E-3</v>
      </c>
      <c r="H378" s="98">
        <v>2.0168743981671812E-3</v>
      </c>
      <c r="I378" s="98">
        <v>8.1916642459549365E-3</v>
      </c>
      <c r="J378" s="98">
        <v>5.0497273019762083E-3</v>
      </c>
      <c r="K378" s="98">
        <v>3.4045938924949521E-3</v>
      </c>
      <c r="L378" s="98">
        <v>4.8048094583465675E-3</v>
      </c>
      <c r="M378" s="98">
        <v>6.0281977018873745E-3</v>
      </c>
      <c r="N378" s="98">
        <v>4.1818640789259218E-3</v>
      </c>
      <c r="O378" s="98">
        <v>4.2579935847111899E-3</v>
      </c>
      <c r="P378" s="98">
        <v>0</v>
      </c>
      <c r="Q378" s="98">
        <v>7.5231441218226169E-3</v>
      </c>
      <c r="R378" s="98">
        <v>4.5333863929736627E-3</v>
      </c>
      <c r="S378" s="98">
        <v>4.2476575484500312E-3</v>
      </c>
      <c r="T378" s="98">
        <v>5.4857582755742347E-3</v>
      </c>
      <c r="U378" s="98">
        <v>6.5311160021116347E-3</v>
      </c>
      <c r="V378" s="98">
        <v>2.8540154146044199E-3</v>
      </c>
      <c r="W378" s="98">
        <v>1.5010069337025261E-3</v>
      </c>
      <c r="X378" s="98">
        <v>0</v>
      </c>
      <c r="Y378" s="98">
        <v>1.6428838000913382E-3</v>
      </c>
      <c r="DA378" s="63" t="s">
        <v>3344</v>
      </c>
    </row>
    <row r="379" spans="1:105" ht="12" customHeight="1" x14ac:dyDescent="0.25">
      <c r="A379" s="121" t="s">
        <v>54</v>
      </c>
      <c r="B379" s="122"/>
      <c r="C379" s="122">
        <v>3.1615999893018117E-2</v>
      </c>
      <c r="D379" s="122">
        <v>8.5331257419763148E-2</v>
      </c>
      <c r="E379" s="122">
        <v>9.6968324144470028E-2</v>
      </c>
      <c r="F379" s="122">
        <v>0.11887575851969689</v>
      </c>
      <c r="G379" s="122">
        <v>0.12257462518665076</v>
      </c>
      <c r="H379" s="122">
        <v>0.12137942231668482</v>
      </c>
      <c r="I379" s="122">
        <v>0.1551677097844131</v>
      </c>
      <c r="J379" s="122">
        <v>0.21554721871638097</v>
      </c>
      <c r="K379" s="122">
        <v>0.35877861837206415</v>
      </c>
      <c r="L379" s="122">
        <v>0.31996970899629379</v>
      </c>
      <c r="M379" s="122">
        <v>0.53875675787053146</v>
      </c>
      <c r="N379" s="122">
        <v>0.30843369551652333</v>
      </c>
      <c r="O379" s="122">
        <v>0.19961171142825607</v>
      </c>
      <c r="P379" s="122">
        <v>0</v>
      </c>
      <c r="Q379" s="122">
        <v>4.6937502161796422E-2</v>
      </c>
      <c r="R379" s="122">
        <v>6.3043352311430059E-2</v>
      </c>
      <c r="S379" s="122">
        <v>0.10112787008385288</v>
      </c>
      <c r="T379" s="122">
        <v>0.18313242957871992</v>
      </c>
      <c r="U379" s="122">
        <v>0.40245943466733575</v>
      </c>
      <c r="V379" s="122">
        <v>0.5714491230424501</v>
      </c>
      <c r="W379" s="122">
        <v>0.45076715539858447</v>
      </c>
      <c r="X379" s="122">
        <v>0.46476373019149148</v>
      </c>
      <c r="Y379" s="122">
        <v>0.35228709204494202</v>
      </c>
      <c r="DA379" s="130" t="s">
        <v>3345</v>
      </c>
    </row>
    <row r="380" spans="1:105" ht="12" customHeight="1" x14ac:dyDescent="0.25">
      <c r="A380" s="97" t="s">
        <v>202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3346</v>
      </c>
    </row>
    <row r="381" spans="1:105" ht="12" customHeight="1" x14ac:dyDescent="0.25">
      <c r="A381" s="97" t="s">
        <v>50</v>
      </c>
      <c r="B381" s="98"/>
      <c r="C381" s="98">
        <v>0</v>
      </c>
      <c r="D381" s="98">
        <v>0</v>
      </c>
      <c r="E381" s="98">
        <v>0</v>
      </c>
      <c r="F381" s="98">
        <v>0</v>
      </c>
      <c r="G381" s="98">
        <v>0</v>
      </c>
      <c r="H381" s="98">
        <v>0</v>
      </c>
      <c r="I381" s="98">
        <v>0</v>
      </c>
      <c r="J381" s="98">
        <v>0</v>
      </c>
      <c r="K381" s="98">
        <v>0</v>
      </c>
      <c r="L381" s="98">
        <v>0</v>
      </c>
      <c r="M381" s="98">
        <v>0</v>
      </c>
      <c r="N381" s="98">
        <v>0</v>
      </c>
      <c r="O381" s="98">
        <v>0</v>
      </c>
      <c r="P381" s="98">
        <v>0</v>
      </c>
      <c r="Q381" s="98">
        <v>0</v>
      </c>
      <c r="R381" s="98">
        <v>0</v>
      </c>
      <c r="S381" s="98">
        <v>0</v>
      </c>
      <c r="T381" s="98">
        <v>0</v>
      </c>
      <c r="U381" s="98">
        <v>0</v>
      </c>
      <c r="V381" s="98">
        <v>0</v>
      </c>
      <c r="W381" s="98">
        <v>0</v>
      </c>
      <c r="X381" s="98">
        <v>0</v>
      </c>
      <c r="Y381" s="98">
        <v>0</v>
      </c>
      <c r="DA381" s="63" t="s">
        <v>3347</v>
      </c>
    </row>
    <row r="382" spans="1:105" ht="12" customHeight="1" x14ac:dyDescent="0.25">
      <c r="A382" s="109" t="s">
        <v>120</v>
      </c>
      <c r="B382" s="33"/>
      <c r="C382" s="33">
        <v>3.1615999893018117E-2</v>
      </c>
      <c r="D382" s="33">
        <v>8.5331257419763148E-2</v>
      </c>
      <c r="E382" s="33">
        <v>9.6968324144470028E-2</v>
      </c>
      <c r="F382" s="33">
        <v>0.11887575851969689</v>
      </c>
      <c r="G382" s="33">
        <v>0.12257462518665076</v>
      </c>
      <c r="H382" s="33">
        <v>0.12137942231668482</v>
      </c>
      <c r="I382" s="33">
        <v>0.1551677097844131</v>
      </c>
      <c r="J382" s="33">
        <v>0.21554721871638097</v>
      </c>
      <c r="K382" s="33">
        <v>0.35877861837206415</v>
      </c>
      <c r="L382" s="33">
        <v>0.31996970899629379</v>
      </c>
      <c r="M382" s="33">
        <v>0.53875675787053146</v>
      </c>
      <c r="N382" s="33">
        <v>0.30843369551652333</v>
      </c>
      <c r="O382" s="33">
        <v>0.19961171142825607</v>
      </c>
      <c r="P382" s="33">
        <v>0</v>
      </c>
      <c r="Q382" s="33">
        <v>4.6937502161796422E-2</v>
      </c>
      <c r="R382" s="33">
        <v>6.3043352311430059E-2</v>
      </c>
      <c r="S382" s="33">
        <v>0.10112787008385288</v>
      </c>
      <c r="T382" s="33">
        <v>0.18313242957871992</v>
      </c>
      <c r="U382" s="33">
        <v>0.40245943466733575</v>
      </c>
      <c r="V382" s="33">
        <v>0.5714491230424501</v>
      </c>
      <c r="W382" s="33">
        <v>0.45076715539858447</v>
      </c>
      <c r="X382" s="33">
        <v>0.46476373019149148</v>
      </c>
      <c r="Y382" s="33">
        <v>0.35228709204494202</v>
      </c>
      <c r="DA382" s="60" t="s">
        <v>3348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2.281230110493802</v>
      </c>
      <c r="D384" s="117">
        <f t="shared" si="157"/>
        <v>6.2185908896060855</v>
      </c>
      <c r="E384" s="117">
        <f t="shared" si="157"/>
        <v>6.9739080340529611</v>
      </c>
      <c r="F384" s="117">
        <f t="shared" si="157"/>
        <v>8.0551807131413398</v>
      </c>
      <c r="G384" s="117">
        <f t="shared" si="157"/>
        <v>8.5694078384641621</v>
      </c>
      <c r="H384" s="117">
        <f t="shared" si="157"/>
        <v>7.7637829261533815</v>
      </c>
      <c r="I384" s="117">
        <f t="shared" si="157"/>
        <v>9.9258103312894868</v>
      </c>
      <c r="J384" s="117">
        <f t="shared" si="157"/>
        <v>14.879146000084193</v>
      </c>
      <c r="K384" s="117">
        <f t="shared" si="157"/>
        <v>21.036605230577045</v>
      </c>
      <c r="L384" s="117">
        <f t="shared" si="157"/>
        <v>15.408890447850839</v>
      </c>
      <c r="M384" s="117">
        <f t="shared" si="157"/>
        <v>38.967998522773186</v>
      </c>
      <c r="N384" s="117">
        <f t="shared" si="157"/>
        <v>20.693684220836683</v>
      </c>
      <c r="O384" s="117">
        <f t="shared" si="157"/>
        <v>10.043210490289072</v>
      </c>
      <c r="P384" s="117">
        <f t="shared" si="157"/>
        <v>0</v>
      </c>
      <c r="Q384" s="117">
        <f t="shared" si="157"/>
        <v>2.0398582485470462</v>
      </c>
      <c r="R384" s="117">
        <f t="shared" ref="R384:V384" si="158">R385+R388+R390+R403</f>
        <v>2.7180932867351046</v>
      </c>
      <c r="S384" s="117">
        <f t="shared" si="158"/>
        <v>4.0315876152906371</v>
      </c>
      <c r="T384" s="117">
        <f t="shared" si="158"/>
        <v>6.0287350820655403</v>
      </c>
      <c r="U384" s="117">
        <f t="shared" si="158"/>
        <v>12.565054516470472</v>
      </c>
      <c r="V384" s="117">
        <f t="shared" si="158"/>
        <v>18.875099367086349</v>
      </c>
      <c r="W384" s="117">
        <f t="shared" ref="W384:Y384" si="159">W385+W388+W390+W403</f>
        <v>14.129439152086883</v>
      </c>
      <c r="X384" s="117">
        <f t="shared" si="159"/>
        <v>13.069738737129097</v>
      </c>
      <c r="Y384" s="117">
        <f t="shared" si="159"/>
        <v>8.6786640541667825</v>
      </c>
      <c r="DA384" s="129" t="s">
        <v>3494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2.1117063673168226</v>
      </c>
      <c r="D385" s="122">
        <f t="shared" si="160"/>
        <v>5.7561241603487616</v>
      </c>
      <c r="E385" s="122">
        <f t="shared" si="160"/>
        <v>6.4611608473318567</v>
      </c>
      <c r="F385" s="122">
        <f t="shared" si="160"/>
        <v>7.4406780782695146</v>
      </c>
      <c r="G385" s="122">
        <f t="shared" si="160"/>
        <v>7.936055085851299</v>
      </c>
      <c r="H385" s="122">
        <f t="shared" si="160"/>
        <v>7.1661536091149616</v>
      </c>
      <c r="I385" s="122">
        <f t="shared" si="160"/>
        <v>9.1435549925454946</v>
      </c>
      <c r="J385" s="122">
        <f t="shared" si="160"/>
        <v>13.760039393085947</v>
      </c>
      <c r="K385" s="122">
        <f t="shared" si="160"/>
        <v>19.358007874975012</v>
      </c>
      <c r="L385" s="122">
        <f t="shared" si="160"/>
        <v>14.282978131750804</v>
      </c>
      <c r="M385" s="122">
        <f t="shared" si="160"/>
        <v>36.088500743093128</v>
      </c>
      <c r="N385" s="122">
        <f t="shared" si="160"/>
        <v>19.171507228651212</v>
      </c>
      <c r="O385" s="122">
        <f t="shared" si="160"/>
        <v>9.1711512030545865</v>
      </c>
      <c r="P385" s="122">
        <f t="shared" si="160"/>
        <v>0</v>
      </c>
      <c r="Q385" s="122">
        <f t="shared" si="160"/>
        <v>1.8227334553048071</v>
      </c>
      <c r="R385" s="122">
        <f t="shared" ref="R385:V385" si="161">SUM(R386:R387)</f>
        <v>2.4066774657936802</v>
      </c>
      <c r="S385" s="122">
        <f t="shared" si="161"/>
        <v>3.5720412124717846</v>
      </c>
      <c r="T385" s="122">
        <f t="shared" si="161"/>
        <v>5.2291469118112914</v>
      </c>
      <c r="U385" s="122">
        <f t="shared" si="161"/>
        <v>10.785080699559536</v>
      </c>
      <c r="V385" s="122">
        <f t="shared" si="161"/>
        <v>16.216576335522007</v>
      </c>
      <c r="W385" s="122">
        <f t="shared" ref="W385:Y385" si="162">SUM(W386:W387)</f>
        <v>12.009401872291001</v>
      </c>
      <c r="X385" s="122">
        <f t="shared" si="162"/>
        <v>10.796470605949121</v>
      </c>
      <c r="Y385" s="122">
        <f t="shared" si="162"/>
        <v>6.9688829731291504</v>
      </c>
      <c r="DA385" s="130" t="s">
        <v>3495</v>
      </c>
    </row>
    <row r="386" spans="1:105" ht="12" customHeight="1" x14ac:dyDescent="0.25">
      <c r="A386" s="97" t="s">
        <v>199</v>
      </c>
      <c r="B386" s="98"/>
      <c r="C386" s="98">
        <v>2.0920021356538983</v>
      </c>
      <c r="D386" s="98">
        <v>5.7038591322021031</v>
      </c>
      <c r="E386" s="98">
        <v>6.403858507230745</v>
      </c>
      <c r="F386" s="98">
        <v>7.3767468522975319</v>
      </c>
      <c r="G386" s="98">
        <v>7.8684621131333063</v>
      </c>
      <c r="H386" s="98">
        <v>7.1068248630979127</v>
      </c>
      <c r="I386" s="98">
        <v>9.0695113389721751</v>
      </c>
      <c r="J386" s="98">
        <v>13.650307848977009</v>
      </c>
      <c r="K386" s="98">
        <v>19.206645978205831</v>
      </c>
      <c r="L386" s="98">
        <v>14.171985949383473</v>
      </c>
      <c r="M386" s="98">
        <v>35.811884194775324</v>
      </c>
      <c r="N386" s="98">
        <v>19.025445512456159</v>
      </c>
      <c r="O386" s="98">
        <v>9.1028290492003414</v>
      </c>
      <c r="P386" s="98">
        <v>0</v>
      </c>
      <c r="Q386" s="98">
        <v>1.8094905978884261</v>
      </c>
      <c r="R386" s="98">
        <v>2.389325844848853</v>
      </c>
      <c r="S386" s="98">
        <v>3.5466225471555002</v>
      </c>
      <c r="T386" s="98">
        <v>5.192099724339057</v>
      </c>
      <c r="U386" s="98">
        <v>10.70855988743428</v>
      </c>
      <c r="V386" s="98">
        <v>16.10164252372013</v>
      </c>
      <c r="W386" s="98">
        <v>11.924231278550582</v>
      </c>
      <c r="X386" s="98">
        <v>10.719725449420187</v>
      </c>
      <c r="Y386" s="98">
        <v>6.9193279611598726</v>
      </c>
      <c r="DA386" s="63" t="s">
        <v>3496</v>
      </c>
    </row>
    <row r="387" spans="1:105" ht="12" customHeight="1" x14ac:dyDescent="0.25">
      <c r="A387" s="97" t="s">
        <v>53</v>
      </c>
      <c r="B387" s="98"/>
      <c r="C387" s="98">
        <v>1.9704231662924329E-2</v>
      </c>
      <c r="D387" s="98">
        <v>5.2265028146658413E-2</v>
      </c>
      <c r="E387" s="98">
        <v>5.7302340101111258E-2</v>
      </c>
      <c r="F387" s="98">
        <v>6.3931225971982891E-2</v>
      </c>
      <c r="G387" s="98">
        <v>6.7592972717992916E-2</v>
      </c>
      <c r="H387" s="98">
        <v>5.9328746017049086E-2</v>
      </c>
      <c r="I387" s="98">
        <v>7.4043653573319199E-2</v>
      </c>
      <c r="J387" s="98">
        <v>0.10973154410893782</v>
      </c>
      <c r="K387" s="98">
        <v>0.15136189676918024</v>
      </c>
      <c r="L387" s="98">
        <v>0.11099218236733092</v>
      </c>
      <c r="M387" s="98">
        <v>0.27661654831780119</v>
      </c>
      <c r="N387" s="98">
        <v>0.1460617161950519</v>
      </c>
      <c r="O387" s="98">
        <v>6.8322153854245282E-2</v>
      </c>
      <c r="P387" s="98">
        <v>0</v>
      </c>
      <c r="Q387" s="98">
        <v>1.3242857416380899E-2</v>
      </c>
      <c r="R387" s="98">
        <v>1.7351620944827239E-2</v>
      </c>
      <c r="S387" s="98">
        <v>2.5418665316284641E-2</v>
      </c>
      <c r="T387" s="98">
        <v>3.7047187472234705E-2</v>
      </c>
      <c r="U387" s="98">
        <v>7.6520812125257034E-2</v>
      </c>
      <c r="V387" s="98">
        <v>0.11493381180187577</v>
      </c>
      <c r="W387" s="98">
        <v>8.517059374041823E-2</v>
      </c>
      <c r="X387" s="98">
        <v>7.6745156528934086E-2</v>
      </c>
      <c r="Y387" s="98">
        <v>4.9555011969277911E-2</v>
      </c>
      <c r="DA387" s="63" t="s">
        <v>3497</v>
      </c>
    </row>
    <row r="388" spans="1:105" ht="12" customHeight="1" x14ac:dyDescent="0.25">
      <c r="A388" s="121" t="s">
        <v>92</v>
      </c>
      <c r="B388" s="122"/>
      <c r="C388" s="122">
        <f t="shared" ref="C388:Y388" si="163">C389</f>
        <v>1.9472666375220819E-4</v>
      </c>
      <c r="D388" s="122">
        <f t="shared" si="163"/>
        <v>5.1009475126147024E-4</v>
      </c>
      <c r="E388" s="122">
        <f t="shared" si="163"/>
        <v>6.0749458232537898E-4</v>
      </c>
      <c r="F388" s="122">
        <f t="shared" si="163"/>
        <v>9.7524041858439571E-4</v>
      </c>
      <c r="G388" s="122">
        <f t="shared" si="163"/>
        <v>1.8866938960987651E-3</v>
      </c>
      <c r="H388" s="122">
        <f t="shared" si="163"/>
        <v>2.3670919709213346E-3</v>
      </c>
      <c r="I388" s="122">
        <f t="shared" si="163"/>
        <v>2.7092416983884133E-3</v>
      </c>
      <c r="J388" s="122">
        <f t="shared" si="163"/>
        <v>1.0458832548268986E-3</v>
      </c>
      <c r="K388" s="122">
        <f t="shared" si="163"/>
        <v>4.4305933636483788E-3</v>
      </c>
      <c r="L388" s="122">
        <f t="shared" si="163"/>
        <v>9.2129902986066124E-3</v>
      </c>
      <c r="M388" s="122">
        <f t="shared" si="163"/>
        <v>1.1614261493974321E-2</v>
      </c>
      <c r="N388" s="122">
        <f t="shared" si="163"/>
        <v>9.810968384080531E-3</v>
      </c>
      <c r="O388" s="122">
        <f t="shared" si="163"/>
        <v>3.2857419570566484E-3</v>
      </c>
      <c r="P388" s="122">
        <f t="shared" si="163"/>
        <v>0</v>
      </c>
      <c r="Q388" s="122">
        <f t="shared" si="163"/>
        <v>6.94999582722925E-4</v>
      </c>
      <c r="R388" s="122">
        <f t="shared" si="163"/>
        <v>6.1738921701184359E-4</v>
      </c>
      <c r="S388" s="122">
        <f t="shared" si="163"/>
        <v>2.1835509254991155E-3</v>
      </c>
      <c r="T388" s="122">
        <f t="shared" si="163"/>
        <v>1.9956418371397285E-3</v>
      </c>
      <c r="U388" s="122">
        <f t="shared" si="163"/>
        <v>7.1182717194317952E-3</v>
      </c>
      <c r="V388" s="122">
        <f t="shared" si="163"/>
        <v>1.9853967007052328E-2</v>
      </c>
      <c r="W388" s="122">
        <f t="shared" si="163"/>
        <v>3.5714461075312168E-3</v>
      </c>
      <c r="X388" s="122">
        <f t="shared" si="163"/>
        <v>5.0252353186796984E-3</v>
      </c>
      <c r="Y388" s="122">
        <f t="shared" si="163"/>
        <v>1.4673503096671301E-3</v>
      </c>
      <c r="DA388" s="130" t="s">
        <v>3498</v>
      </c>
    </row>
    <row r="389" spans="1:105" ht="12" customHeight="1" x14ac:dyDescent="0.25">
      <c r="A389" s="97" t="s">
        <v>53</v>
      </c>
      <c r="B389" s="98"/>
      <c r="C389" s="98">
        <v>1.9472666375220819E-4</v>
      </c>
      <c r="D389" s="98">
        <v>5.1009475126147024E-4</v>
      </c>
      <c r="E389" s="98">
        <v>6.0749458232537898E-4</v>
      </c>
      <c r="F389" s="98">
        <v>9.7524041858439571E-4</v>
      </c>
      <c r="G389" s="98">
        <v>1.8866938960987651E-3</v>
      </c>
      <c r="H389" s="98">
        <v>2.3670919709213346E-3</v>
      </c>
      <c r="I389" s="98">
        <v>2.7092416983884133E-3</v>
      </c>
      <c r="J389" s="98">
        <v>1.0458832548268986E-3</v>
      </c>
      <c r="K389" s="98">
        <v>4.4305933636483788E-3</v>
      </c>
      <c r="L389" s="98">
        <v>9.2129902986066124E-3</v>
      </c>
      <c r="M389" s="98">
        <v>1.1614261493974321E-2</v>
      </c>
      <c r="N389" s="98">
        <v>9.810968384080531E-3</v>
      </c>
      <c r="O389" s="98">
        <v>3.2857419570566484E-3</v>
      </c>
      <c r="P389" s="98">
        <v>0</v>
      </c>
      <c r="Q389" s="98">
        <v>6.94999582722925E-4</v>
      </c>
      <c r="R389" s="98">
        <v>6.1738921701184359E-4</v>
      </c>
      <c r="S389" s="98">
        <v>2.1835509254991155E-3</v>
      </c>
      <c r="T389" s="98">
        <v>1.9956418371397285E-3</v>
      </c>
      <c r="U389" s="98">
        <v>7.1182717194317952E-3</v>
      </c>
      <c r="V389" s="98">
        <v>1.9853967007052328E-2</v>
      </c>
      <c r="W389" s="98">
        <v>3.5714461075312168E-3</v>
      </c>
      <c r="X389" s="98">
        <v>5.0252353186796984E-3</v>
      </c>
      <c r="Y389" s="98">
        <v>1.4673503096671301E-3</v>
      </c>
      <c r="DA389" s="63" t="s">
        <v>3499</v>
      </c>
    </row>
    <row r="390" spans="1:105" ht="12" customHeight="1" x14ac:dyDescent="0.25">
      <c r="A390" s="121" t="s">
        <v>55</v>
      </c>
      <c r="B390" s="122"/>
      <c r="C390" s="122">
        <v>0.14464391274727292</v>
      </c>
      <c r="D390" s="122">
        <v>0.3952287363542033</v>
      </c>
      <c r="E390" s="122">
        <v>0.43618912971922308</v>
      </c>
      <c r="F390" s="122">
        <v>0.52026654304208297</v>
      </c>
      <c r="G390" s="122">
        <v>0.53514096054496108</v>
      </c>
      <c r="H390" s="122">
        <v>0.49970985895323844</v>
      </c>
      <c r="I390" s="122">
        <v>0.65717303262474958</v>
      </c>
      <c r="J390" s="122">
        <v>0.94773892061519327</v>
      </c>
      <c r="K390" s="122">
        <v>1.3900651804123434</v>
      </c>
      <c r="L390" s="122">
        <v>0.86274459446978291</v>
      </c>
      <c r="M390" s="122">
        <v>2.4388744696852824</v>
      </c>
      <c r="N390" s="122">
        <v>1.2656590427218997</v>
      </c>
      <c r="O390" s="122">
        <v>0.70811831029264405</v>
      </c>
      <c r="P390" s="122">
        <v>0</v>
      </c>
      <c r="Q390" s="122">
        <v>0.17794520475180087</v>
      </c>
      <c r="R390" s="122">
        <v>0.25837909853359015</v>
      </c>
      <c r="S390" s="122">
        <v>0.37181293415757299</v>
      </c>
      <c r="T390" s="122">
        <v>0.63981601079742279</v>
      </c>
      <c r="U390" s="122">
        <v>1.4201249580587447</v>
      </c>
      <c r="V390" s="122">
        <v>2.1307414197134018</v>
      </c>
      <c r="W390" s="122">
        <v>1.7116185580609073</v>
      </c>
      <c r="X390" s="122">
        <v>1.847690945328853</v>
      </c>
      <c r="Y390" s="122">
        <v>1.3874322216593724</v>
      </c>
      <c r="DA390" s="130" t="s">
        <v>3500</v>
      </c>
    </row>
    <row r="391" spans="1:105" ht="12" customHeight="1" x14ac:dyDescent="0.25">
      <c r="A391" s="97" t="s">
        <v>132</v>
      </c>
      <c r="B391" s="98"/>
      <c r="C391" s="98">
        <v>0.13369712535695835</v>
      </c>
      <c r="D391" s="98">
        <v>0.37378430625157893</v>
      </c>
      <c r="E391" s="98">
        <v>0.40839496889282262</v>
      </c>
      <c r="F391" s="98">
        <v>0.48145752862290175</v>
      </c>
      <c r="G391" s="98">
        <v>0.48911081951834556</v>
      </c>
      <c r="H391" s="98">
        <v>0.44729030253854074</v>
      </c>
      <c r="I391" s="98">
        <v>0.60406414313593548</v>
      </c>
      <c r="J391" s="98">
        <v>0.87813389294988775</v>
      </c>
      <c r="K391" s="98">
        <v>1.2802831032798772</v>
      </c>
      <c r="L391" s="98">
        <v>0.77639740697385062</v>
      </c>
      <c r="M391" s="98">
        <v>2.3003868499569191</v>
      </c>
      <c r="N391" s="98">
        <v>1.1864699115747652</v>
      </c>
      <c r="O391" s="98">
        <v>0.62572854397973254</v>
      </c>
      <c r="P391" s="98">
        <v>0</v>
      </c>
      <c r="Q391" s="98">
        <v>5.9376883223428087E-2</v>
      </c>
      <c r="R391" s="98">
        <v>0.14128742187868776</v>
      </c>
      <c r="S391" s="98">
        <v>0.25552419480878735</v>
      </c>
      <c r="T391" s="98">
        <v>0.4796365464845927</v>
      </c>
      <c r="U391" s="98">
        <v>1.233743921292233</v>
      </c>
      <c r="V391" s="98">
        <v>2.054277484772224</v>
      </c>
      <c r="W391" s="98">
        <v>1.671046447319589</v>
      </c>
      <c r="X391" s="98">
        <v>1.8434315170645792</v>
      </c>
      <c r="Y391" s="98">
        <v>1.3225061849320401</v>
      </c>
      <c r="DA391" s="63" t="s">
        <v>3501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5.0820742839428965E-4</v>
      </c>
      <c r="E392" s="98">
        <v>3.198562473967804E-4</v>
      </c>
      <c r="F392" s="98">
        <v>3.8999390165647858E-4</v>
      </c>
      <c r="G392" s="98">
        <v>6.1096855749099297E-4</v>
      </c>
      <c r="H392" s="98">
        <v>2.6167672913693883E-4</v>
      </c>
      <c r="I392" s="98">
        <v>3.289667848561534E-3</v>
      </c>
      <c r="J392" s="98">
        <v>3.2727107398144179E-3</v>
      </c>
      <c r="K392" s="98">
        <v>1.286625739354669E-4</v>
      </c>
      <c r="L392" s="98">
        <v>0</v>
      </c>
      <c r="M392" s="98">
        <v>8.2907589835907666E-3</v>
      </c>
      <c r="N392" s="98">
        <v>6.0512769185422127E-4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2.8948002370111671E-3</v>
      </c>
      <c r="W392" s="98">
        <v>1.6374787677564707E-3</v>
      </c>
      <c r="X392" s="98">
        <v>4.2594282642737539E-3</v>
      </c>
      <c r="Y392" s="98">
        <v>1.2988507796099359E-3</v>
      </c>
      <c r="DA392" s="63" t="s">
        <v>3502</v>
      </c>
    </row>
    <row r="393" spans="1:105" ht="12" customHeight="1" x14ac:dyDescent="0.25">
      <c r="A393" s="100" t="s">
        <v>199</v>
      </c>
      <c r="B393" s="101"/>
      <c r="C393" s="101">
        <v>0</v>
      </c>
      <c r="D393" s="101">
        <v>3.477095359458879E-4</v>
      </c>
      <c r="E393" s="101">
        <v>2.0964343683355907E-4</v>
      </c>
      <c r="F393" s="101">
        <v>2.5713607555625156E-4</v>
      </c>
      <c r="G393" s="101">
        <v>3.6739305216367039E-4</v>
      </c>
      <c r="H393" s="101">
        <v>1.6308658607441895E-4</v>
      </c>
      <c r="I393" s="101">
        <v>2.0244023207562751E-3</v>
      </c>
      <c r="J393" s="101">
        <v>1.997238446921565E-3</v>
      </c>
      <c r="K393" s="101">
        <v>7.9133167455109122E-5</v>
      </c>
      <c r="L393" s="101">
        <v>0</v>
      </c>
      <c r="M393" s="101">
        <v>4.8909401234418781E-3</v>
      </c>
      <c r="N393" s="101">
        <v>3.5442044344174078E-4</v>
      </c>
      <c r="O393" s="101">
        <v>0</v>
      </c>
      <c r="P393" s="101">
        <v>0</v>
      </c>
      <c r="Q393" s="101">
        <v>0</v>
      </c>
      <c r="R393" s="101">
        <v>0</v>
      </c>
      <c r="S393" s="101">
        <v>0</v>
      </c>
      <c r="T393" s="101">
        <v>0</v>
      </c>
      <c r="U393" s="101">
        <v>0</v>
      </c>
      <c r="V393" s="101">
        <v>1.9911667228279602E-3</v>
      </c>
      <c r="W393" s="101">
        <v>1.181275172893212E-3</v>
      </c>
      <c r="X393" s="101">
        <v>3.0894690331973191E-3</v>
      </c>
      <c r="Y393" s="101">
        <v>9.4953957913630012E-4</v>
      </c>
      <c r="DA393" s="131" t="s">
        <v>3503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1.6049789244840172E-4</v>
      </c>
      <c r="E394" s="104">
        <v>1.1021281056322133E-4</v>
      </c>
      <c r="F394" s="104">
        <v>1.3285782610022702E-4</v>
      </c>
      <c r="G394" s="104">
        <v>2.4357550532732252E-4</v>
      </c>
      <c r="H394" s="104">
        <v>9.8590143062519896E-5</v>
      </c>
      <c r="I394" s="104">
        <v>1.2652655278052587E-3</v>
      </c>
      <c r="J394" s="104">
        <v>1.2754722928928531E-3</v>
      </c>
      <c r="K394" s="104">
        <v>4.9529406480357775E-5</v>
      </c>
      <c r="L394" s="104">
        <v>0</v>
      </c>
      <c r="M394" s="104">
        <v>3.3998188601488881E-3</v>
      </c>
      <c r="N394" s="104">
        <v>2.5070724841248044E-4</v>
      </c>
      <c r="O394" s="104">
        <v>0</v>
      </c>
      <c r="P394" s="104">
        <v>0</v>
      </c>
      <c r="Q394" s="104">
        <v>0</v>
      </c>
      <c r="R394" s="104">
        <v>0</v>
      </c>
      <c r="S394" s="104">
        <v>0</v>
      </c>
      <c r="T394" s="104">
        <v>0</v>
      </c>
      <c r="U394" s="104">
        <v>0</v>
      </c>
      <c r="V394" s="104">
        <v>9.0363351418320701E-4</v>
      </c>
      <c r="W394" s="104">
        <v>4.5620359486325883E-4</v>
      </c>
      <c r="X394" s="104">
        <v>1.169959231076435E-3</v>
      </c>
      <c r="Y394" s="104">
        <v>3.4931120047363578E-4</v>
      </c>
      <c r="DA394" s="132" t="s">
        <v>3504</v>
      </c>
    </row>
    <row r="395" spans="1:105" ht="12" customHeight="1" x14ac:dyDescent="0.25">
      <c r="A395" s="106" t="s">
        <v>124</v>
      </c>
      <c r="B395" s="101"/>
      <c r="C395" s="101">
        <v>0</v>
      </c>
      <c r="D395" s="101">
        <v>1.2625309213891325E-4</v>
      </c>
      <c r="E395" s="101">
        <v>1.4730578355555602E-4</v>
      </c>
      <c r="F395" s="101">
        <v>1.162896247848884E-4</v>
      </c>
      <c r="G395" s="101">
        <v>2.1710235803011697E-4</v>
      </c>
      <c r="H395" s="101">
        <v>1.987946627192813E-4</v>
      </c>
      <c r="I395" s="101">
        <v>2.8502094365481903E-4</v>
      </c>
      <c r="J395" s="101">
        <v>3.2967040658314471E-4</v>
      </c>
      <c r="K395" s="101">
        <v>4.0464749856591387E-4</v>
      </c>
      <c r="L395" s="101">
        <v>3.8916429717464254E-4</v>
      </c>
      <c r="M395" s="101">
        <v>5.5592037851193567E-4</v>
      </c>
      <c r="N395" s="101">
        <v>3.7679049657619363E-4</v>
      </c>
      <c r="O395" s="101">
        <v>4.0477743473083194E-4</v>
      </c>
      <c r="P395" s="101">
        <v>0</v>
      </c>
      <c r="Q395" s="101">
        <v>6.9756216394269936E-5</v>
      </c>
      <c r="R395" s="101">
        <v>2.4146906543480383E-4</v>
      </c>
      <c r="S395" s="101">
        <v>3.3649004082321292E-4</v>
      </c>
      <c r="T395" s="101">
        <v>5.7961787095009074E-4</v>
      </c>
      <c r="U395" s="101">
        <v>8.2596207360533165E-4</v>
      </c>
      <c r="V395" s="101">
        <v>3.9433997494008088E-4</v>
      </c>
      <c r="W395" s="101">
        <v>2.5269936833427638E-4</v>
      </c>
      <c r="X395" s="101">
        <v>0</v>
      </c>
      <c r="Y395" s="101">
        <v>3.637706828335966E-4</v>
      </c>
      <c r="DA395" s="131" t="s">
        <v>3505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3506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0</v>
      </c>
      <c r="F397" s="98">
        <v>0</v>
      </c>
      <c r="G397" s="98">
        <v>0</v>
      </c>
      <c r="H397" s="98">
        <v>0</v>
      </c>
      <c r="I397" s="98">
        <v>0</v>
      </c>
      <c r="J397" s="98">
        <v>0</v>
      </c>
      <c r="K397" s="98">
        <v>0</v>
      </c>
      <c r="L397" s="98">
        <v>0</v>
      </c>
      <c r="M397" s="98">
        <v>0</v>
      </c>
      <c r="N397" s="98">
        <v>0</v>
      </c>
      <c r="O397" s="98">
        <v>0</v>
      </c>
      <c r="P397" s="98">
        <v>0</v>
      </c>
      <c r="Q397" s="98">
        <v>0</v>
      </c>
      <c r="R397" s="98">
        <v>0</v>
      </c>
      <c r="S397" s="98">
        <v>0</v>
      </c>
      <c r="T397" s="98">
        <v>0</v>
      </c>
      <c r="U397" s="98">
        <v>0</v>
      </c>
      <c r="V397" s="98">
        <v>0</v>
      </c>
      <c r="W397" s="98">
        <v>0</v>
      </c>
      <c r="X397" s="98">
        <v>0</v>
      </c>
      <c r="Y397" s="98">
        <v>0</v>
      </c>
      <c r="DA397" s="63" t="s">
        <v>3507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3508</v>
      </c>
    </row>
    <row r="399" spans="1:105" ht="12" customHeight="1" x14ac:dyDescent="0.25">
      <c r="A399" s="106" t="s">
        <v>122</v>
      </c>
      <c r="B399" s="101"/>
      <c r="C399" s="101">
        <v>9.9225274441124157E-3</v>
      </c>
      <c r="D399" s="101">
        <v>1.8328005268885578E-2</v>
      </c>
      <c r="E399" s="101">
        <v>2.5017659996882515E-2</v>
      </c>
      <c r="F399" s="101">
        <v>3.5191882814339305E-2</v>
      </c>
      <c r="G399" s="101">
        <v>4.0419151520564821E-2</v>
      </c>
      <c r="H399" s="101">
        <v>4.6605308491468642E-2</v>
      </c>
      <c r="I399" s="101">
        <v>2.8233139661740583E-2</v>
      </c>
      <c r="J399" s="101">
        <v>5.3050515240216818E-2</v>
      </c>
      <c r="K399" s="101">
        <v>0.10040394525142936</v>
      </c>
      <c r="L399" s="101">
        <v>7.3961877954941274E-2</v>
      </c>
      <c r="M399" s="101">
        <v>0.11495549219320822</v>
      </c>
      <c r="N399" s="101">
        <v>6.8117818199495223E-2</v>
      </c>
      <c r="O399" s="101">
        <v>7.0878084815453019E-2</v>
      </c>
      <c r="P399" s="101">
        <v>0</v>
      </c>
      <c r="Q399" s="101">
        <v>9.7245344604748679E-2</v>
      </c>
      <c r="R399" s="101">
        <v>0.10279374267937474</v>
      </c>
      <c r="S399" s="101">
        <v>0.10347296058342062</v>
      </c>
      <c r="T399" s="101">
        <v>0.14208821630929389</v>
      </c>
      <c r="U399" s="101">
        <v>0.16439356906280109</v>
      </c>
      <c r="V399" s="101">
        <v>6.4029345248658387E-2</v>
      </c>
      <c r="W399" s="101">
        <v>3.3294911690423784E-2</v>
      </c>
      <c r="X399" s="101">
        <v>0</v>
      </c>
      <c r="Y399" s="101">
        <v>5.7154791825339911E-2</v>
      </c>
      <c r="DA399" s="131" t="s">
        <v>3509</v>
      </c>
    </row>
    <row r="400" spans="1:105" ht="12" customHeight="1" x14ac:dyDescent="0.25">
      <c r="A400" s="107" t="s">
        <v>121</v>
      </c>
      <c r="B400" s="104"/>
      <c r="C400" s="104">
        <v>1.0242599462021453E-3</v>
      </c>
      <c r="D400" s="104">
        <v>2.4819643132055979E-3</v>
      </c>
      <c r="E400" s="104">
        <v>2.3093387985656613E-3</v>
      </c>
      <c r="F400" s="104">
        <v>3.110848078400532E-3</v>
      </c>
      <c r="G400" s="104">
        <v>4.7829185905296379E-3</v>
      </c>
      <c r="H400" s="104">
        <v>5.353776531372827E-3</v>
      </c>
      <c r="I400" s="104">
        <v>2.1301061034857193E-2</v>
      </c>
      <c r="J400" s="104">
        <v>1.2952131278691137E-2</v>
      </c>
      <c r="K400" s="104">
        <v>8.8448218085354583E-3</v>
      </c>
      <c r="L400" s="104">
        <v>1.1996145243816385E-2</v>
      </c>
      <c r="M400" s="104">
        <v>1.4685448173052527E-2</v>
      </c>
      <c r="N400" s="104">
        <v>1.0089394759208923E-2</v>
      </c>
      <c r="O400" s="104">
        <v>1.1106904062727666E-2</v>
      </c>
      <c r="P400" s="104">
        <v>0</v>
      </c>
      <c r="Q400" s="104">
        <v>2.1253220707229844E-2</v>
      </c>
      <c r="R400" s="104">
        <v>1.4056464910092844E-2</v>
      </c>
      <c r="S400" s="104">
        <v>1.2479288724541827E-2</v>
      </c>
      <c r="T400" s="104">
        <v>1.7511630132586182E-2</v>
      </c>
      <c r="U400" s="104">
        <v>2.1161505630105219E-2</v>
      </c>
      <c r="V400" s="104">
        <v>9.1454494805680592E-3</v>
      </c>
      <c r="W400" s="104">
        <v>5.3870209148039637E-3</v>
      </c>
      <c r="X400" s="104">
        <v>0</v>
      </c>
      <c r="Y400" s="104">
        <v>6.1086234395488111E-3</v>
      </c>
      <c r="DA400" s="132" t="s">
        <v>3510</v>
      </c>
    </row>
    <row r="401" spans="1:105" ht="12" customHeight="1" x14ac:dyDescent="0.25">
      <c r="A401" s="108" t="s">
        <v>53</v>
      </c>
      <c r="B401" s="98"/>
      <c r="C401" s="98">
        <v>7.1546715660058982E-4</v>
      </c>
      <c r="D401" s="98">
        <v>1.6981151107273147E-3</v>
      </c>
      <c r="E401" s="98">
        <v>1.513613432029362E-3</v>
      </c>
      <c r="F401" s="98">
        <v>2.0510447045816826E-3</v>
      </c>
      <c r="G401" s="98">
        <v>2.8760725291104997E-3</v>
      </c>
      <c r="H401" s="98">
        <v>3.3369021332056454E-3</v>
      </c>
      <c r="I401" s="98">
        <v>1.3109396788902257E-2</v>
      </c>
      <c r="J401" s="98">
        <v>7.9024039767149282E-3</v>
      </c>
      <c r="K401" s="98">
        <v>5.4402279160405062E-3</v>
      </c>
      <c r="L401" s="98">
        <v>7.1913357854698177E-3</v>
      </c>
      <c r="M401" s="98">
        <v>8.6572504711651538E-3</v>
      </c>
      <c r="N401" s="98">
        <v>5.9075306802830021E-3</v>
      </c>
      <c r="O401" s="98">
        <v>6.8489104780164759E-3</v>
      </c>
      <c r="P401" s="98">
        <v>0</v>
      </c>
      <c r="Q401" s="98">
        <v>1.3730076585407227E-2</v>
      </c>
      <c r="R401" s="98">
        <v>9.5230785171191816E-3</v>
      </c>
      <c r="S401" s="98">
        <v>8.2316311760917971E-3</v>
      </c>
      <c r="T401" s="98">
        <v>1.2025871857011946E-2</v>
      </c>
      <c r="U401" s="98">
        <v>1.4630389627993585E-2</v>
      </c>
      <c r="V401" s="98">
        <v>6.2914340659636393E-3</v>
      </c>
      <c r="W401" s="98">
        <v>3.8860139811014373E-3</v>
      </c>
      <c r="X401" s="98">
        <v>0</v>
      </c>
      <c r="Y401" s="98">
        <v>4.4657396394574729E-3</v>
      </c>
      <c r="DA401" s="63" t="s">
        <v>3511</v>
      </c>
    </row>
    <row r="402" spans="1:105" ht="12" customHeight="1" x14ac:dyDescent="0.25">
      <c r="A402" s="108" t="s">
        <v>52</v>
      </c>
      <c r="B402" s="98"/>
      <c r="C402" s="98">
        <v>3.0879278960155548E-4</v>
      </c>
      <c r="D402" s="98">
        <v>7.8384920247828315E-4</v>
      </c>
      <c r="E402" s="98">
        <v>7.957253665362992E-4</v>
      </c>
      <c r="F402" s="98">
        <v>1.0598033738188494E-3</v>
      </c>
      <c r="G402" s="98">
        <v>1.9068460614191382E-3</v>
      </c>
      <c r="H402" s="98">
        <v>2.0168743981671812E-3</v>
      </c>
      <c r="I402" s="98">
        <v>8.1916642459549365E-3</v>
      </c>
      <c r="J402" s="98">
        <v>5.0497273019762083E-3</v>
      </c>
      <c r="K402" s="98">
        <v>3.4045938924949521E-3</v>
      </c>
      <c r="L402" s="98">
        <v>4.8048094583465675E-3</v>
      </c>
      <c r="M402" s="98">
        <v>6.0281977018873745E-3</v>
      </c>
      <c r="N402" s="98">
        <v>4.1818640789259218E-3</v>
      </c>
      <c r="O402" s="98">
        <v>4.2579935847111899E-3</v>
      </c>
      <c r="P402" s="98">
        <v>0</v>
      </c>
      <c r="Q402" s="98">
        <v>7.5231441218226169E-3</v>
      </c>
      <c r="R402" s="98">
        <v>4.5333863929736627E-3</v>
      </c>
      <c r="S402" s="98">
        <v>4.2476575484500312E-3</v>
      </c>
      <c r="T402" s="98">
        <v>5.4857582755742347E-3</v>
      </c>
      <c r="U402" s="98">
        <v>6.5311160021116347E-3</v>
      </c>
      <c r="V402" s="98">
        <v>2.8540154146044199E-3</v>
      </c>
      <c r="W402" s="98">
        <v>1.5010069337025261E-3</v>
      </c>
      <c r="X402" s="98">
        <v>0</v>
      </c>
      <c r="Y402" s="98">
        <v>1.6428838000913382E-3</v>
      </c>
      <c r="DA402" s="63" t="s">
        <v>3512</v>
      </c>
    </row>
    <row r="403" spans="1:105" ht="12" customHeight="1" x14ac:dyDescent="0.25">
      <c r="A403" s="121" t="s">
        <v>54</v>
      </c>
      <c r="B403" s="122"/>
      <c r="C403" s="122">
        <v>2.4685103765954397E-2</v>
      </c>
      <c r="D403" s="122">
        <v>6.6727898151859172E-2</v>
      </c>
      <c r="E403" s="122">
        <v>7.5950562419554959E-2</v>
      </c>
      <c r="F403" s="122">
        <v>9.3260851411157544E-2</v>
      </c>
      <c r="G403" s="122">
        <v>9.6325098171803014E-2</v>
      </c>
      <c r="H403" s="122">
        <v>9.5552366114260531E-2</v>
      </c>
      <c r="I403" s="122">
        <v>0.12237306442085466</v>
      </c>
      <c r="J403" s="122">
        <v>0.1703218031282247</v>
      </c>
      <c r="K403" s="122">
        <v>0.28410158182604189</v>
      </c>
      <c r="L403" s="122">
        <v>0.25395473133164492</v>
      </c>
      <c r="M403" s="122">
        <v>0.42900904850080207</v>
      </c>
      <c r="N403" s="122">
        <v>0.24670698107949005</v>
      </c>
      <c r="O403" s="122">
        <v>0.16065523498478546</v>
      </c>
      <c r="P403" s="122">
        <v>0</v>
      </c>
      <c r="Q403" s="122">
        <v>3.8484588907715334E-2</v>
      </c>
      <c r="R403" s="122">
        <v>5.2419333190821996E-2</v>
      </c>
      <c r="S403" s="122">
        <v>8.5549917735780329E-2</v>
      </c>
      <c r="T403" s="122">
        <v>0.15777651761968634</v>
      </c>
      <c r="U403" s="122">
        <v>0.35273058713275957</v>
      </c>
      <c r="V403" s="122">
        <v>0.50792764484388964</v>
      </c>
      <c r="W403" s="122">
        <v>0.4048472756274446</v>
      </c>
      <c r="X403" s="122">
        <v>0.42055195053244165</v>
      </c>
      <c r="Y403" s="122">
        <v>0.32088150906859209</v>
      </c>
      <c r="DA403" s="130" t="s">
        <v>3513</v>
      </c>
    </row>
    <row r="404" spans="1:105" ht="12" customHeight="1" x14ac:dyDescent="0.25">
      <c r="A404" s="97" t="s">
        <v>202</v>
      </c>
      <c r="B404" s="98"/>
      <c r="C404" s="98">
        <v>0</v>
      </c>
      <c r="D404" s="98">
        <v>0</v>
      </c>
      <c r="E404" s="98">
        <v>0</v>
      </c>
      <c r="F404" s="98">
        <v>0</v>
      </c>
      <c r="G404" s="98">
        <v>0</v>
      </c>
      <c r="H404" s="98">
        <v>0</v>
      </c>
      <c r="I404" s="98">
        <v>0</v>
      </c>
      <c r="J404" s="98">
        <v>0</v>
      </c>
      <c r="K404" s="98">
        <v>0</v>
      </c>
      <c r="L404" s="98">
        <v>0</v>
      </c>
      <c r="M404" s="98">
        <v>0</v>
      </c>
      <c r="N404" s="98">
        <v>0</v>
      </c>
      <c r="O404" s="98">
        <v>0</v>
      </c>
      <c r="P404" s="98">
        <v>0</v>
      </c>
      <c r="Q404" s="98">
        <v>0</v>
      </c>
      <c r="R404" s="98">
        <v>0</v>
      </c>
      <c r="S404" s="98">
        <v>0</v>
      </c>
      <c r="T404" s="98">
        <v>0</v>
      </c>
      <c r="U404" s="98">
        <v>0</v>
      </c>
      <c r="V404" s="98">
        <v>0</v>
      </c>
      <c r="W404" s="98">
        <v>0</v>
      </c>
      <c r="X404" s="98">
        <v>0</v>
      </c>
      <c r="Y404" s="98">
        <v>0</v>
      </c>
      <c r="DA404" s="63" t="s">
        <v>3514</v>
      </c>
    </row>
    <row r="405" spans="1:105" ht="12" customHeight="1" x14ac:dyDescent="0.25">
      <c r="A405" s="97" t="s">
        <v>50</v>
      </c>
      <c r="B405" s="98"/>
      <c r="C405" s="98">
        <v>0</v>
      </c>
      <c r="D405" s="98">
        <v>0</v>
      </c>
      <c r="E405" s="98">
        <v>0</v>
      </c>
      <c r="F405" s="98">
        <v>0</v>
      </c>
      <c r="G405" s="98">
        <v>0</v>
      </c>
      <c r="H405" s="98">
        <v>0</v>
      </c>
      <c r="I405" s="98">
        <v>0</v>
      </c>
      <c r="J405" s="98">
        <v>0</v>
      </c>
      <c r="K405" s="98">
        <v>0</v>
      </c>
      <c r="L405" s="98">
        <v>0</v>
      </c>
      <c r="M405" s="98">
        <v>0</v>
      </c>
      <c r="N405" s="98">
        <v>0</v>
      </c>
      <c r="O405" s="98">
        <v>0</v>
      </c>
      <c r="P405" s="98">
        <v>0</v>
      </c>
      <c r="Q405" s="98">
        <v>0</v>
      </c>
      <c r="R405" s="98">
        <v>0</v>
      </c>
      <c r="S405" s="98">
        <v>0</v>
      </c>
      <c r="T405" s="98">
        <v>0</v>
      </c>
      <c r="U405" s="98">
        <v>0</v>
      </c>
      <c r="V405" s="98">
        <v>0</v>
      </c>
      <c r="W405" s="98">
        <v>0</v>
      </c>
      <c r="X405" s="98">
        <v>0</v>
      </c>
      <c r="Y405" s="98">
        <v>0</v>
      </c>
      <c r="DA405" s="63" t="s">
        <v>3515</v>
      </c>
    </row>
    <row r="406" spans="1:105" ht="12" customHeight="1" x14ac:dyDescent="0.25">
      <c r="A406" s="109" t="s">
        <v>120</v>
      </c>
      <c r="B406" s="33"/>
      <c r="C406" s="33">
        <v>2.4685103765954397E-2</v>
      </c>
      <c r="D406" s="33">
        <v>6.6727898151859172E-2</v>
      </c>
      <c r="E406" s="33">
        <v>7.5950562419554959E-2</v>
      </c>
      <c r="F406" s="33">
        <v>9.3260851411157544E-2</v>
      </c>
      <c r="G406" s="33">
        <v>9.6325098171803014E-2</v>
      </c>
      <c r="H406" s="33">
        <v>9.5552366114260531E-2</v>
      </c>
      <c r="I406" s="33">
        <v>0.12237306442085466</v>
      </c>
      <c r="J406" s="33">
        <v>0.1703218031282247</v>
      </c>
      <c r="K406" s="33">
        <v>0.28410158182604189</v>
      </c>
      <c r="L406" s="33">
        <v>0.25395473133164492</v>
      </c>
      <c r="M406" s="33">
        <v>0.42900904850080207</v>
      </c>
      <c r="N406" s="33">
        <v>0.24670698107949005</v>
      </c>
      <c r="O406" s="33">
        <v>0.16065523498478546</v>
      </c>
      <c r="P406" s="33">
        <v>0</v>
      </c>
      <c r="Q406" s="33">
        <v>3.8484588907715334E-2</v>
      </c>
      <c r="R406" s="33">
        <v>5.2419333190821996E-2</v>
      </c>
      <c r="S406" s="33">
        <v>8.5549917735780329E-2</v>
      </c>
      <c r="T406" s="33">
        <v>0.15777651761968634</v>
      </c>
      <c r="U406" s="33">
        <v>0.35273058713275957</v>
      </c>
      <c r="V406" s="33">
        <v>0.50792764484388964</v>
      </c>
      <c r="W406" s="33">
        <v>0.4048472756274446</v>
      </c>
      <c r="X406" s="33">
        <v>0.42055195053244165</v>
      </c>
      <c r="Y406" s="33">
        <v>0.32088150906859209</v>
      </c>
      <c r="DA406" s="60" t="s">
        <v>3516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0.5514328550086115</v>
      </c>
      <c r="D408" s="119">
        <f t="shared" si="164"/>
        <v>0.56249307450205244</v>
      </c>
      <c r="E408" s="119">
        <f t="shared" si="164"/>
        <v>0.57377701652595503</v>
      </c>
      <c r="F408" s="119">
        <f t="shared" si="164"/>
        <v>0.58530698304367113</v>
      </c>
      <c r="G408" s="119">
        <f t="shared" si="164"/>
        <v>0.59672215186110078</v>
      </c>
      <c r="H408" s="119">
        <f t="shared" si="164"/>
        <v>0.60845861356596487</v>
      </c>
      <c r="I408" s="119">
        <f t="shared" si="164"/>
        <v>0.62016245946495996</v>
      </c>
      <c r="J408" s="119">
        <f t="shared" si="164"/>
        <v>0.6313098142010376</v>
      </c>
      <c r="K408" s="119">
        <f t="shared" si="164"/>
        <v>0.64317398592371655</v>
      </c>
      <c r="L408" s="119">
        <f t="shared" si="164"/>
        <v>0.65480856035490231</v>
      </c>
      <c r="M408" s="119">
        <f t="shared" si="164"/>
        <v>0.66484779981394138</v>
      </c>
      <c r="N408" s="119">
        <f t="shared" si="164"/>
        <v>0.6741341445683624</v>
      </c>
      <c r="O408" s="119">
        <f t="shared" si="164"/>
        <v>0.68230605204512096</v>
      </c>
      <c r="P408" s="119" t="str">
        <f t="shared" si="164"/>
        <v/>
      </c>
      <c r="Q408" s="119">
        <f t="shared" si="164"/>
        <v>0.69778997835066447</v>
      </c>
      <c r="R408" s="119">
        <f t="shared" ref="R408:V408" si="165">IF(R384=0,"",R384/R360)</f>
        <v>0.70958983117589924</v>
      </c>
      <c r="S408" s="119">
        <f t="shared" si="165"/>
        <v>0.72299889493271996</v>
      </c>
      <c r="T408" s="119">
        <f t="shared" si="165"/>
        <v>0.73740354502993621</v>
      </c>
      <c r="U408" s="119">
        <f t="shared" si="165"/>
        <v>0.75061842869680773</v>
      </c>
      <c r="V408" s="119">
        <f t="shared" si="165"/>
        <v>0.76130715003603366</v>
      </c>
      <c r="W408" s="119">
        <f t="shared" ref="W408:Y408" si="166">IF(W384=0,"",W384/W360)</f>
        <v>0.76981524530545664</v>
      </c>
      <c r="X408" s="119">
        <f t="shared" si="166"/>
        <v>0.77880322582037942</v>
      </c>
      <c r="Y408" s="119">
        <f t="shared" si="166"/>
        <v>0.78707745161743858</v>
      </c>
      <c r="DA408" s="129" t="s">
        <v>3662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0.54807916107058663</v>
      </c>
      <c r="D409" s="124">
        <f t="shared" si="167"/>
        <v>0.55916690891153353</v>
      </c>
      <c r="E409" s="124">
        <f t="shared" si="167"/>
        <v>0.57036905567447704</v>
      </c>
      <c r="F409" s="124">
        <f t="shared" si="167"/>
        <v>0.58164866366920887</v>
      </c>
      <c r="G409" s="124">
        <f t="shared" si="167"/>
        <v>0.59306008108917452</v>
      </c>
      <c r="H409" s="124">
        <f t="shared" si="167"/>
        <v>0.60450092077913953</v>
      </c>
      <c r="I409" s="124">
        <f t="shared" si="167"/>
        <v>0.61600763785271817</v>
      </c>
      <c r="J409" s="124">
        <f t="shared" si="167"/>
        <v>0.62754255296367212</v>
      </c>
      <c r="K409" s="124">
        <f t="shared" si="167"/>
        <v>0.63903465953153837</v>
      </c>
      <c r="L409" s="124">
        <f t="shared" si="167"/>
        <v>0.65047236776637674</v>
      </c>
      <c r="M409" s="124">
        <f t="shared" si="167"/>
        <v>0.66096338485716366</v>
      </c>
      <c r="N409" s="124">
        <f t="shared" si="167"/>
        <v>0.67006764788394391</v>
      </c>
      <c r="O409" s="124">
        <f t="shared" si="167"/>
        <v>0.67747516332411906</v>
      </c>
      <c r="P409" s="124" t="str">
        <f t="shared" si="167"/>
        <v/>
      </c>
      <c r="Q409" s="124">
        <f t="shared" si="167"/>
        <v>0.6915161999855961</v>
      </c>
      <c r="R409" s="124">
        <f t="shared" ref="R409:V409" si="168">IF(R385=0,"",R385/R361)</f>
        <v>0.70297754083897956</v>
      </c>
      <c r="S409" s="124">
        <f t="shared" si="168"/>
        <v>0.71586909679120747</v>
      </c>
      <c r="T409" s="124">
        <f t="shared" si="168"/>
        <v>0.72888381436963301</v>
      </c>
      <c r="U409" s="124">
        <f t="shared" si="168"/>
        <v>0.74091190996934086</v>
      </c>
      <c r="V409" s="124">
        <f t="shared" si="168"/>
        <v>0.75099659526220508</v>
      </c>
      <c r="W409" s="124">
        <f t="shared" ref="W409:Y409" si="169">IF(W385=0,"",W385/W361)</f>
        <v>0.7590988630550819</v>
      </c>
      <c r="X409" s="124">
        <f t="shared" si="169"/>
        <v>0.76636193521089746</v>
      </c>
      <c r="Y409" s="124">
        <f t="shared" si="169"/>
        <v>0.77320359907862679</v>
      </c>
      <c r="DA409" s="130" t="s">
        <v>3663</v>
      </c>
    </row>
    <row r="410" spans="1:105" ht="12" customHeight="1" x14ac:dyDescent="0.25">
      <c r="A410" s="97" t="s">
        <v>199</v>
      </c>
      <c r="B410" s="111"/>
      <c r="C410" s="111">
        <f t="shared" ref="C410:Q410" si="170">IF(C386=0,"",C386/C362)</f>
        <v>0.54575611213990338</v>
      </c>
      <c r="D410" s="111">
        <f t="shared" si="170"/>
        <v>0.55691729860740036</v>
      </c>
      <c r="E410" s="111">
        <f t="shared" si="170"/>
        <v>0.56818473825843807</v>
      </c>
      <c r="F410" s="111">
        <f t="shared" si="170"/>
        <v>0.57954741097494777</v>
      </c>
      <c r="G410" s="111">
        <f t="shared" si="170"/>
        <v>0.59099410575244382</v>
      </c>
      <c r="H410" s="111">
        <f t="shared" si="170"/>
        <v>0.60251161996726599</v>
      </c>
      <c r="I410" s="111">
        <f t="shared" si="170"/>
        <v>0.61408253788782752</v>
      </c>
      <c r="J410" s="111">
        <f t="shared" si="170"/>
        <v>0.62566923925901763</v>
      </c>
      <c r="K410" s="111">
        <f t="shared" si="170"/>
        <v>0.63722197895839994</v>
      </c>
      <c r="L410" s="111">
        <f t="shared" si="170"/>
        <v>0.64869660552168551</v>
      </c>
      <c r="M410" s="111">
        <f t="shared" si="170"/>
        <v>0.65923699386949941</v>
      </c>
      <c r="N410" s="111">
        <f t="shared" si="170"/>
        <v>0.66837468880025419</v>
      </c>
      <c r="O410" s="111">
        <f t="shared" si="170"/>
        <v>0.67583913182697986</v>
      </c>
      <c r="P410" s="111" t="str">
        <f t="shared" si="170"/>
        <v/>
      </c>
      <c r="Q410" s="111">
        <f t="shared" si="170"/>
        <v>0.68995851113763607</v>
      </c>
      <c r="R410" s="111">
        <f t="shared" ref="R410:V410" si="171">IF(R386=0,"",R386/R362)</f>
        <v>0.70146446868773848</v>
      </c>
      <c r="S410" s="111">
        <f t="shared" si="171"/>
        <v>0.71441428646566296</v>
      </c>
      <c r="T410" s="111">
        <f t="shared" si="171"/>
        <v>0.72747651452159912</v>
      </c>
      <c r="U410" s="111">
        <f t="shared" si="171"/>
        <v>0.73954273413663763</v>
      </c>
      <c r="V410" s="111">
        <f t="shared" si="171"/>
        <v>0.74966414913900392</v>
      </c>
      <c r="W410" s="111">
        <f t="shared" ref="W410:Y410" si="172">IF(W386=0,"",W386/W362)</f>
        <v>0.75779494638302602</v>
      </c>
      <c r="X410" s="111">
        <f t="shared" si="172"/>
        <v>0.76508220325736576</v>
      </c>
      <c r="Y410" s="111">
        <f t="shared" si="172"/>
        <v>0.77194973964122326</v>
      </c>
      <c r="DA410" s="63" t="s">
        <v>3664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 t="str">
        <f t="shared" si="173"/>
        <v/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:Y411" si="175">IF(W387=0,"",W387/W363)</f>
        <v>1</v>
      </c>
      <c r="X411" s="111">
        <f t="shared" si="175"/>
        <v>1</v>
      </c>
      <c r="Y411" s="111">
        <f t="shared" si="175"/>
        <v>1</v>
      </c>
      <c r="DA411" s="63" t="s">
        <v>3665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2.5196060960540163</v>
      </c>
      <c r="D412" s="124">
        <f t="shared" si="176"/>
        <v>2.6329550058978417</v>
      </c>
      <c r="E412" s="124">
        <f t="shared" si="176"/>
        <v>2.7480032338588898</v>
      </c>
      <c r="F412" s="124">
        <f t="shared" si="176"/>
        <v>2.8639754784385802</v>
      </c>
      <c r="G412" s="124">
        <f t="shared" si="176"/>
        <v>2.9815436044992669</v>
      </c>
      <c r="H412" s="124">
        <f t="shared" si="176"/>
        <v>3.1006020206745131</v>
      </c>
      <c r="I412" s="124">
        <f t="shared" si="176"/>
        <v>3.2212915626098479</v>
      </c>
      <c r="J412" s="124">
        <f t="shared" si="176"/>
        <v>3.3442434450801035</v>
      </c>
      <c r="K412" s="124">
        <f t="shared" si="176"/>
        <v>3.4699576428175161</v>
      </c>
      <c r="L412" s="124">
        <f t="shared" si="176"/>
        <v>3.5985004578526185</v>
      </c>
      <c r="M412" s="124">
        <f t="shared" si="176"/>
        <v>3.745801049011789</v>
      </c>
      <c r="N412" s="124">
        <f t="shared" si="176"/>
        <v>3.9165880522410781</v>
      </c>
      <c r="O412" s="124">
        <f t="shared" si="176"/>
        <v>4.1105568004186619</v>
      </c>
      <c r="P412" s="124" t="str">
        <f t="shared" si="176"/>
        <v/>
      </c>
      <c r="Q412" s="124">
        <f t="shared" si="176"/>
        <v>4.4610020902864758</v>
      </c>
      <c r="R412" s="124">
        <f t="shared" ref="R412:V412" si="177">IF(R388=0,"",R388/R364)</f>
        <v>4.4939743974502226</v>
      </c>
      <c r="S412" s="124">
        <f t="shared" si="177"/>
        <v>4.497637987135084</v>
      </c>
      <c r="T412" s="124">
        <f t="shared" si="177"/>
        <v>4.5017086423404846</v>
      </c>
      <c r="U412" s="124">
        <f t="shared" si="177"/>
        <v>4.5062315925687084</v>
      </c>
      <c r="V412" s="124">
        <f t="shared" si="177"/>
        <v>4.5191560878574197</v>
      </c>
      <c r="W412" s="124">
        <f t="shared" ref="W412:Y412" si="178">IF(W388=0,"",W388/W364)</f>
        <v>4.5615767876266009</v>
      </c>
      <c r="X412" s="124">
        <f t="shared" si="178"/>
        <v>4.6111538341227813</v>
      </c>
      <c r="Y412" s="124">
        <f t="shared" si="178"/>
        <v>4.6670359781518878</v>
      </c>
      <c r="DA412" s="130" t="s">
        <v>3666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2.5196060960540163</v>
      </c>
      <c r="D413" s="111">
        <f t="shared" si="179"/>
        <v>2.6329550058978417</v>
      </c>
      <c r="E413" s="111">
        <f t="shared" si="179"/>
        <v>2.7480032338588898</v>
      </c>
      <c r="F413" s="111">
        <f t="shared" si="179"/>
        <v>2.8639754784385802</v>
      </c>
      <c r="G413" s="111">
        <f t="shared" si="179"/>
        <v>2.9815436044992669</v>
      </c>
      <c r="H413" s="111">
        <f t="shared" si="179"/>
        <v>3.1006020206745131</v>
      </c>
      <c r="I413" s="111">
        <f t="shared" si="179"/>
        <v>3.2212915626098479</v>
      </c>
      <c r="J413" s="111">
        <f t="shared" si="179"/>
        <v>3.3442434450801035</v>
      </c>
      <c r="K413" s="111">
        <f t="shared" si="179"/>
        <v>3.4699576428175161</v>
      </c>
      <c r="L413" s="111">
        <f t="shared" si="179"/>
        <v>3.5985004578526185</v>
      </c>
      <c r="M413" s="111">
        <f t="shared" si="179"/>
        <v>3.745801049011789</v>
      </c>
      <c r="N413" s="111">
        <f t="shared" si="179"/>
        <v>3.9165880522410781</v>
      </c>
      <c r="O413" s="111">
        <f t="shared" si="179"/>
        <v>4.1105568004186619</v>
      </c>
      <c r="P413" s="111" t="str">
        <f t="shared" si="179"/>
        <v/>
      </c>
      <c r="Q413" s="111">
        <f t="shared" si="179"/>
        <v>4.4610020902864758</v>
      </c>
      <c r="R413" s="111">
        <f t="shared" ref="R413:V413" si="180">IF(R389=0,"",R389/R365)</f>
        <v>4.4939743974502226</v>
      </c>
      <c r="S413" s="111">
        <f t="shared" si="180"/>
        <v>4.497637987135084</v>
      </c>
      <c r="T413" s="111">
        <f t="shared" si="180"/>
        <v>4.5017086423404846</v>
      </c>
      <c r="U413" s="111">
        <f t="shared" si="180"/>
        <v>4.5062315925687084</v>
      </c>
      <c r="V413" s="111">
        <f t="shared" si="180"/>
        <v>4.5191560878574197</v>
      </c>
      <c r="W413" s="111">
        <f t="shared" ref="W413:Y413" si="181">IF(W389=0,"",W389/W365)</f>
        <v>4.5615767876266009</v>
      </c>
      <c r="X413" s="111">
        <f t="shared" si="181"/>
        <v>4.6111538341227813</v>
      </c>
      <c r="Y413" s="111">
        <f t="shared" si="181"/>
        <v>4.6670359781518878</v>
      </c>
      <c r="DA413" s="63" t="s">
        <v>3667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0.57330542594250322</v>
      </c>
      <c r="D414" s="124">
        <f t="shared" si="182"/>
        <v>0.58485124778083564</v>
      </c>
      <c r="E414" s="124">
        <f t="shared" si="182"/>
        <v>0.59820570694435837</v>
      </c>
      <c r="F414" s="124">
        <f t="shared" si="182"/>
        <v>0.61156824151511602</v>
      </c>
      <c r="G414" s="124">
        <f t="shared" si="182"/>
        <v>0.62512323154844784</v>
      </c>
      <c r="H414" s="124">
        <f t="shared" si="182"/>
        <v>0.63823891471524197</v>
      </c>
      <c r="I414" s="124">
        <f t="shared" si="182"/>
        <v>0.65330578585374954</v>
      </c>
      <c r="J414" s="124">
        <f t="shared" si="182"/>
        <v>0.66462825463648167</v>
      </c>
      <c r="K414" s="124">
        <f t="shared" si="182"/>
        <v>0.67647904157879035</v>
      </c>
      <c r="L414" s="124">
        <f t="shared" si="182"/>
        <v>0.68935956037821988</v>
      </c>
      <c r="M414" s="124">
        <f t="shared" si="182"/>
        <v>0.7028046131140715</v>
      </c>
      <c r="N414" s="124">
        <f t="shared" si="182"/>
        <v>0.71326983867840965</v>
      </c>
      <c r="O414" s="124">
        <f t="shared" si="182"/>
        <v>0.72120989459575602</v>
      </c>
      <c r="P414" s="124" t="str">
        <f t="shared" si="182"/>
        <v/>
      </c>
      <c r="Q414" s="124">
        <f t="shared" si="182"/>
        <v>0.74030128735905276</v>
      </c>
      <c r="R414" s="124">
        <f t="shared" ref="R414:V414" si="183">IF(R390=0,"",R390/R366)</f>
        <v>0.75157305652175521</v>
      </c>
      <c r="S414" s="124">
        <f t="shared" si="183"/>
        <v>0.76695410909753881</v>
      </c>
      <c r="T414" s="124">
        <f t="shared" si="183"/>
        <v>0.78230013898929607</v>
      </c>
      <c r="U414" s="124">
        <f t="shared" si="183"/>
        <v>0.79824065883501116</v>
      </c>
      <c r="V414" s="124">
        <f t="shared" si="183"/>
        <v>0.81209349080273296</v>
      </c>
      <c r="W414" s="124">
        <f t="shared" ref="W414:Y414" si="184">IF(W390=0,"",W390/W366)</f>
        <v>0.82203527052369185</v>
      </c>
      <c r="X414" s="124">
        <f t="shared" si="184"/>
        <v>0.8292980421135947</v>
      </c>
      <c r="Y414" s="124">
        <f t="shared" si="184"/>
        <v>0.83537875815559437</v>
      </c>
      <c r="DA414" s="130" t="s">
        <v>3668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0.5681754235819868</v>
      </c>
      <c r="D415" s="111">
        <f t="shared" si="185"/>
        <v>0.58155407812488213</v>
      </c>
      <c r="E415" s="111">
        <f t="shared" si="185"/>
        <v>0.59506009588680564</v>
      </c>
      <c r="F415" s="111">
        <f t="shared" si="185"/>
        <v>0.60868026730862179</v>
      </c>
      <c r="G415" s="111">
        <f t="shared" si="185"/>
        <v>0.62240115402008878</v>
      </c>
      <c r="H415" s="111">
        <f t="shared" si="185"/>
        <v>0.63620693034339648</v>
      </c>
      <c r="I415" s="111">
        <f t="shared" si="185"/>
        <v>0.65007672044628551</v>
      </c>
      <c r="J415" s="111">
        <f t="shared" si="185"/>
        <v>0.66396542980422601</v>
      </c>
      <c r="K415" s="111">
        <f t="shared" si="185"/>
        <v>0.67781343009632122</v>
      </c>
      <c r="L415" s="111">
        <f t="shared" si="185"/>
        <v>0.69156779798955437</v>
      </c>
      <c r="M415" s="111">
        <f t="shared" si="185"/>
        <v>0.70420231626984842</v>
      </c>
      <c r="N415" s="111">
        <f t="shared" si="185"/>
        <v>0.71515545858611962</v>
      </c>
      <c r="O415" s="111">
        <f t="shared" si="185"/>
        <v>0.72410291277483929</v>
      </c>
      <c r="P415" s="111" t="str">
        <f t="shared" si="185"/>
        <v/>
      </c>
      <c r="Q415" s="111">
        <f t="shared" si="185"/>
        <v>0.74102748425363951</v>
      </c>
      <c r="R415" s="111">
        <f t="shared" ref="R415:V415" si="186">IF(R391=0,"",R391/R367)</f>
        <v>0.75481940787182455</v>
      </c>
      <c r="S415" s="111">
        <f t="shared" si="186"/>
        <v>0.77034205315230886</v>
      </c>
      <c r="T415" s="111">
        <f t="shared" si="186"/>
        <v>0.78599944201771277</v>
      </c>
      <c r="U415" s="111">
        <f t="shared" si="186"/>
        <v>0.80046293873810292</v>
      </c>
      <c r="V415" s="111">
        <f t="shared" si="186"/>
        <v>0.81259524341702527</v>
      </c>
      <c r="W415" s="111">
        <f t="shared" ref="W415:Y415" si="187">IF(W391=0,"",W391/W367)</f>
        <v>0.82234144090264905</v>
      </c>
      <c r="X415" s="111">
        <f t="shared" si="187"/>
        <v>0.82920835735294462</v>
      </c>
      <c r="Y415" s="111">
        <f t="shared" si="187"/>
        <v>0.83567976344998696</v>
      </c>
      <c r="DA415" s="63" t="s">
        <v>3669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>
        <f t="shared" si="188"/>
        <v>0.67010909664830076</v>
      </c>
      <c r="E416" s="111">
        <f t="shared" si="188"/>
        <v>0.69155245976871937</v>
      </c>
      <c r="F416" s="111">
        <f t="shared" si="188"/>
        <v>0.70230406568306869</v>
      </c>
      <c r="G416" s="111">
        <f t="shared" si="188"/>
        <v>0.73270018924083302</v>
      </c>
      <c r="H416" s="111">
        <f t="shared" si="188"/>
        <v>0.73725837596699795</v>
      </c>
      <c r="I416" s="111">
        <f t="shared" si="188"/>
        <v>0.75117495217402774</v>
      </c>
      <c r="J416" s="111">
        <f t="shared" si="188"/>
        <v>0.76402401967334632</v>
      </c>
      <c r="K416" s="111">
        <f t="shared" si="188"/>
        <v>0.77378399828153999</v>
      </c>
      <c r="L416" s="111" t="str">
        <f t="shared" si="188"/>
        <v/>
      </c>
      <c r="M416" s="111">
        <f t="shared" si="188"/>
        <v>0.80141265425776942</v>
      </c>
      <c r="N416" s="111">
        <f t="shared" si="188"/>
        <v>0.81084528326681993</v>
      </c>
      <c r="O416" s="111" t="str">
        <f t="shared" si="188"/>
        <v/>
      </c>
      <c r="P416" s="111" t="str">
        <f t="shared" si="188"/>
        <v/>
      </c>
      <c r="Q416" s="111" t="str">
        <f t="shared" si="188"/>
        <v/>
      </c>
      <c r="R416" s="111" t="str">
        <f t="shared" ref="R416:V416" si="189">IF(R392=0,"",R392/R368)</f>
        <v/>
      </c>
      <c r="S416" s="111" t="str">
        <f t="shared" si="189"/>
        <v/>
      </c>
      <c r="T416" s="111" t="str">
        <f t="shared" si="189"/>
        <v/>
      </c>
      <c r="U416" s="111" t="str">
        <f t="shared" si="189"/>
        <v/>
      </c>
      <c r="V416" s="111">
        <f t="shared" si="189"/>
        <v>0.86308557194683877</v>
      </c>
      <c r="W416" s="111">
        <f t="shared" ref="W416:Y416" si="190">IF(W392=0,"",W392/W368)</f>
        <v>0.86516347962151696</v>
      </c>
      <c r="X416" s="111">
        <f t="shared" si="190"/>
        <v>0.87002307601809725</v>
      </c>
      <c r="Y416" s="111">
        <f t="shared" si="190"/>
        <v>0.87431766731699201</v>
      </c>
      <c r="DA416" s="63" t="s">
        <v>3670</v>
      </c>
    </row>
    <row r="417" spans="1:105" ht="12" customHeight="1" x14ac:dyDescent="0.25">
      <c r="A417" s="100" t="s">
        <v>199</v>
      </c>
      <c r="B417" s="112"/>
      <c r="C417" s="112" t="str">
        <f t="shared" ref="C417:Q417" si="191">IF(C393=0,"",C393/C369)</f>
        <v/>
      </c>
      <c r="D417" s="112">
        <f t="shared" si="191"/>
        <v>0.58155407812488213</v>
      </c>
      <c r="E417" s="112">
        <f t="shared" si="191"/>
        <v>0.59506009588680564</v>
      </c>
      <c r="F417" s="112">
        <f t="shared" si="191"/>
        <v>0.60868026730862179</v>
      </c>
      <c r="G417" s="112">
        <f t="shared" si="191"/>
        <v>0.62240115402008878</v>
      </c>
      <c r="H417" s="112">
        <f t="shared" si="191"/>
        <v>0.63620693034339648</v>
      </c>
      <c r="I417" s="112">
        <f t="shared" si="191"/>
        <v>0.65007672044628551</v>
      </c>
      <c r="J417" s="112">
        <f t="shared" si="191"/>
        <v>0.66396542980422601</v>
      </c>
      <c r="K417" s="112">
        <f t="shared" si="191"/>
        <v>0.67781343009632122</v>
      </c>
      <c r="L417" s="112" t="str">
        <f t="shared" si="191"/>
        <v/>
      </c>
      <c r="M417" s="112">
        <f t="shared" si="191"/>
        <v>0.70420231626984842</v>
      </c>
      <c r="N417" s="112">
        <f t="shared" si="191"/>
        <v>0.71515545858611962</v>
      </c>
      <c r="O417" s="112" t="str">
        <f t="shared" si="191"/>
        <v/>
      </c>
      <c r="P417" s="112" t="str">
        <f t="shared" si="191"/>
        <v/>
      </c>
      <c r="Q417" s="112" t="str">
        <f t="shared" si="191"/>
        <v/>
      </c>
      <c r="R417" s="112" t="str">
        <f t="shared" ref="R417:V417" si="192">IF(R393=0,"",R393/R369)</f>
        <v/>
      </c>
      <c r="S417" s="112" t="str">
        <f t="shared" si="192"/>
        <v/>
      </c>
      <c r="T417" s="112" t="str">
        <f t="shared" si="192"/>
        <v/>
      </c>
      <c r="U417" s="112" t="str">
        <f t="shared" si="192"/>
        <v/>
      </c>
      <c r="V417" s="112">
        <f t="shared" si="192"/>
        <v>0.81259524341702527</v>
      </c>
      <c r="W417" s="112">
        <f t="shared" ref="W417:Y417" si="193">IF(W393=0,"",W393/W369)</f>
        <v>0.82234144090264916</v>
      </c>
      <c r="X417" s="112">
        <f t="shared" si="193"/>
        <v>0.82920835735294462</v>
      </c>
      <c r="Y417" s="112">
        <f t="shared" si="193"/>
        <v>0.83567976344998685</v>
      </c>
      <c r="DA417" s="131" t="s">
        <v>3671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>
        <f t="shared" si="194"/>
        <v>1</v>
      </c>
      <c r="E418" s="113">
        <f t="shared" si="194"/>
        <v>1</v>
      </c>
      <c r="F418" s="113">
        <f t="shared" si="194"/>
        <v>1</v>
      </c>
      <c r="G418" s="113">
        <f t="shared" si="194"/>
        <v>1</v>
      </c>
      <c r="H418" s="113">
        <f t="shared" si="194"/>
        <v>1</v>
      </c>
      <c r="I418" s="113">
        <f t="shared" si="194"/>
        <v>1</v>
      </c>
      <c r="J418" s="113">
        <f t="shared" si="194"/>
        <v>1</v>
      </c>
      <c r="K418" s="113">
        <f t="shared" si="194"/>
        <v>1</v>
      </c>
      <c r="L418" s="113" t="str">
        <f t="shared" si="194"/>
        <v/>
      </c>
      <c r="M418" s="113">
        <f t="shared" si="194"/>
        <v>1</v>
      </c>
      <c r="N418" s="113">
        <f t="shared" si="194"/>
        <v>1</v>
      </c>
      <c r="O418" s="113" t="str">
        <f t="shared" si="194"/>
        <v/>
      </c>
      <c r="P418" s="113" t="str">
        <f t="shared" si="194"/>
        <v/>
      </c>
      <c r="Q418" s="113" t="str">
        <f t="shared" si="194"/>
        <v/>
      </c>
      <c r="R418" s="113" t="str">
        <f t="shared" ref="R418:V418" si="195">IF(R394=0,"",R394/R370)</f>
        <v/>
      </c>
      <c r="S418" s="113" t="str">
        <f t="shared" si="195"/>
        <v/>
      </c>
      <c r="T418" s="113" t="str">
        <f t="shared" si="195"/>
        <v/>
      </c>
      <c r="U418" s="113" t="str">
        <f t="shared" si="195"/>
        <v/>
      </c>
      <c r="V418" s="113">
        <f t="shared" si="195"/>
        <v>1</v>
      </c>
      <c r="W418" s="113">
        <f t="shared" ref="W418:Y418" si="196">IF(W394=0,"",W394/W370)</f>
        <v>1</v>
      </c>
      <c r="X418" s="113">
        <f t="shared" si="196"/>
        <v>1</v>
      </c>
      <c r="Y418" s="113">
        <f t="shared" si="196"/>
        <v>1</v>
      </c>
      <c r="DA418" s="132" t="s">
        <v>3672</v>
      </c>
    </row>
    <row r="419" spans="1:105" ht="12" customHeight="1" x14ac:dyDescent="0.25">
      <c r="A419" s="106" t="s">
        <v>124</v>
      </c>
      <c r="B419" s="112"/>
      <c r="C419" s="112" t="str">
        <f t="shared" ref="C419:Q419" si="197">IF(C395=0,"",C395/C371)</f>
        <v/>
      </c>
      <c r="D419" s="112">
        <f t="shared" si="197"/>
        <v>0.71483403588529881</v>
      </c>
      <c r="E419" s="112">
        <f t="shared" si="197"/>
        <v>0.71691166783312354</v>
      </c>
      <c r="F419" s="112">
        <f t="shared" si="197"/>
        <v>0.71902387543513901</v>
      </c>
      <c r="G419" s="112">
        <f t="shared" si="197"/>
        <v>0.72136959209170681</v>
      </c>
      <c r="H419" s="112">
        <f t="shared" si="197"/>
        <v>0.72392447088718681</v>
      </c>
      <c r="I419" s="112">
        <f t="shared" si="197"/>
        <v>0.72673752901724076</v>
      </c>
      <c r="J419" s="112">
        <f t="shared" si="197"/>
        <v>0.73000957263098298</v>
      </c>
      <c r="K419" s="112">
        <f t="shared" si="197"/>
        <v>0.73391133977345946</v>
      </c>
      <c r="L419" s="112">
        <f t="shared" si="197"/>
        <v>0.73848850987162462</v>
      </c>
      <c r="M419" s="112">
        <f t="shared" si="197"/>
        <v>0.74781936134755811</v>
      </c>
      <c r="N419" s="112">
        <f t="shared" si="197"/>
        <v>0.7632002218776105</v>
      </c>
      <c r="O419" s="112">
        <f t="shared" si="197"/>
        <v>0.78568613184968261</v>
      </c>
      <c r="P419" s="112" t="str">
        <f t="shared" si="197"/>
        <v/>
      </c>
      <c r="Q419" s="112">
        <f t="shared" si="197"/>
        <v>0.83750251491021299</v>
      </c>
      <c r="R419" s="112">
        <f t="shared" ref="R419:V419" si="198">IF(R395=0,"",R395/R371)</f>
        <v>0.85342987789708635</v>
      </c>
      <c r="S419" s="112">
        <f t="shared" si="198"/>
        <v>0.86825977079635308</v>
      </c>
      <c r="T419" s="112">
        <f t="shared" si="198"/>
        <v>0.88155492278950831</v>
      </c>
      <c r="U419" s="112">
        <f t="shared" si="198"/>
        <v>0.8928780630580927</v>
      </c>
      <c r="V419" s="112">
        <f t="shared" si="198"/>
        <v>0.90179192078362824</v>
      </c>
      <c r="W419" s="112">
        <f t="shared" ref="W419:Y419" si="199">IF(W395=0,"",W395/W371)</f>
        <v>0.90727085015571329</v>
      </c>
      <c r="X419" s="112" t="str">
        <f t="shared" si="199"/>
        <v/>
      </c>
      <c r="Y419" s="112">
        <f t="shared" si="199"/>
        <v>0.90993971224798442</v>
      </c>
      <c r="DA419" s="131" t="s">
        <v>3673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 t="str">
        <f t="shared" si="200"/>
        <v/>
      </c>
      <c r="F420" s="113" t="str">
        <f t="shared" si="200"/>
        <v/>
      </c>
      <c r="G420" s="113" t="str">
        <f t="shared" si="200"/>
        <v/>
      </c>
      <c r="H420" s="113" t="str">
        <f t="shared" si="200"/>
        <v/>
      </c>
      <c r="I420" s="113" t="str">
        <f t="shared" si="200"/>
        <v/>
      </c>
      <c r="J420" s="113" t="str">
        <f t="shared" si="200"/>
        <v/>
      </c>
      <c r="K420" s="113" t="str">
        <f t="shared" si="200"/>
        <v/>
      </c>
      <c r="L420" s="113" t="str">
        <f t="shared" si="200"/>
        <v/>
      </c>
      <c r="M420" s="113" t="str">
        <f t="shared" si="200"/>
        <v/>
      </c>
      <c r="N420" s="113" t="str">
        <f t="shared" si="200"/>
        <v/>
      </c>
      <c r="O420" s="113" t="str">
        <f t="shared" si="200"/>
        <v/>
      </c>
      <c r="P420" s="113" t="str">
        <f t="shared" si="200"/>
        <v/>
      </c>
      <c r="Q420" s="113" t="str">
        <f t="shared" si="200"/>
        <v/>
      </c>
      <c r="R420" s="113" t="str">
        <f t="shared" ref="R420:V420" si="201">IF(R396=0,"",R396/R372)</f>
        <v/>
      </c>
      <c r="S420" s="113" t="str">
        <f t="shared" si="201"/>
        <v/>
      </c>
      <c r="T420" s="113" t="str">
        <f t="shared" si="201"/>
        <v/>
      </c>
      <c r="U420" s="113" t="str">
        <f t="shared" si="201"/>
        <v/>
      </c>
      <c r="V420" s="113" t="str">
        <f t="shared" si="201"/>
        <v/>
      </c>
      <c r="W420" s="113" t="str">
        <f t="shared" ref="W420:Y420" si="202">IF(W396=0,"",W396/W372)</f>
        <v/>
      </c>
      <c r="X420" s="113" t="str">
        <f t="shared" si="202"/>
        <v/>
      </c>
      <c r="Y420" s="113" t="str">
        <f t="shared" si="202"/>
        <v/>
      </c>
      <c r="DA420" s="132" t="s">
        <v>3674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 t="str">
        <f t="shared" si="203"/>
        <v/>
      </c>
      <c r="F421" s="111" t="str">
        <f t="shared" si="203"/>
        <v/>
      </c>
      <c r="G421" s="111" t="str">
        <f t="shared" si="203"/>
        <v/>
      </c>
      <c r="H421" s="111" t="str">
        <f t="shared" si="203"/>
        <v/>
      </c>
      <c r="I421" s="111" t="str">
        <f t="shared" si="203"/>
        <v/>
      </c>
      <c r="J421" s="111" t="str">
        <f t="shared" si="203"/>
        <v/>
      </c>
      <c r="K421" s="111" t="str">
        <f t="shared" si="203"/>
        <v/>
      </c>
      <c r="L421" s="111" t="str">
        <f t="shared" si="203"/>
        <v/>
      </c>
      <c r="M421" s="111" t="str">
        <f t="shared" si="203"/>
        <v/>
      </c>
      <c r="N421" s="111" t="str">
        <f t="shared" si="203"/>
        <v/>
      </c>
      <c r="O421" s="111" t="str">
        <f t="shared" si="203"/>
        <v/>
      </c>
      <c r="P421" s="111" t="str">
        <f t="shared" si="203"/>
        <v/>
      </c>
      <c r="Q421" s="111" t="str">
        <f t="shared" si="203"/>
        <v/>
      </c>
      <c r="R421" s="111" t="str">
        <f t="shared" ref="R421:V421" si="204">IF(R397=0,"",R397/R373)</f>
        <v/>
      </c>
      <c r="S421" s="111" t="str">
        <f t="shared" si="204"/>
        <v/>
      </c>
      <c r="T421" s="111" t="str">
        <f t="shared" si="204"/>
        <v/>
      </c>
      <c r="U421" s="111" t="str">
        <f t="shared" si="204"/>
        <v/>
      </c>
      <c r="V421" s="111" t="str">
        <f t="shared" si="204"/>
        <v/>
      </c>
      <c r="W421" s="111" t="str">
        <f t="shared" ref="W421:Y421" si="205">IF(W397=0,"",W397/W373)</f>
        <v/>
      </c>
      <c r="X421" s="111" t="str">
        <f t="shared" si="205"/>
        <v/>
      </c>
      <c r="Y421" s="111" t="str">
        <f t="shared" si="205"/>
        <v/>
      </c>
      <c r="DA421" s="63" t="s">
        <v>3675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 t="str">
        <f t="shared" si="206"/>
        <v/>
      </c>
      <c r="F422" s="111" t="str">
        <f t="shared" si="206"/>
        <v/>
      </c>
      <c r="G422" s="111" t="str">
        <f t="shared" si="206"/>
        <v/>
      </c>
      <c r="H422" s="111" t="str">
        <f t="shared" si="206"/>
        <v/>
      </c>
      <c r="I422" s="111" t="str">
        <f t="shared" si="206"/>
        <v/>
      </c>
      <c r="J422" s="111" t="str">
        <f t="shared" si="206"/>
        <v/>
      </c>
      <c r="K422" s="111" t="str">
        <f t="shared" si="206"/>
        <v/>
      </c>
      <c r="L422" s="111" t="str">
        <f t="shared" si="206"/>
        <v/>
      </c>
      <c r="M422" s="111" t="str">
        <f t="shared" si="206"/>
        <v/>
      </c>
      <c r="N422" s="111" t="str">
        <f t="shared" si="206"/>
        <v/>
      </c>
      <c r="O422" s="111" t="str">
        <f t="shared" si="206"/>
        <v/>
      </c>
      <c r="P422" s="111" t="str">
        <f t="shared" si="206"/>
        <v/>
      </c>
      <c r="Q422" s="111" t="str">
        <f t="shared" si="206"/>
        <v/>
      </c>
      <c r="R422" s="111" t="str">
        <f t="shared" ref="R422:V422" si="207">IF(R398=0,"",R398/R374)</f>
        <v/>
      </c>
      <c r="S422" s="111" t="str">
        <f t="shared" si="207"/>
        <v/>
      </c>
      <c r="T422" s="111" t="str">
        <f t="shared" si="207"/>
        <v/>
      </c>
      <c r="U422" s="111" t="str">
        <f t="shared" si="207"/>
        <v/>
      </c>
      <c r="V422" s="111" t="str">
        <f t="shared" si="207"/>
        <v/>
      </c>
      <c r="W422" s="111" t="str">
        <f t="shared" ref="W422:Y422" si="208">IF(W398=0,"",W398/W374)</f>
        <v/>
      </c>
      <c r="X422" s="111" t="str">
        <f t="shared" si="208"/>
        <v/>
      </c>
      <c r="Y422" s="111" t="str">
        <f t="shared" si="208"/>
        <v/>
      </c>
      <c r="DA422" s="63" t="s">
        <v>3676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0.63777735990167705</v>
      </c>
      <c r="D423" s="112">
        <f t="shared" si="209"/>
        <v>0.63931953178660628</v>
      </c>
      <c r="E423" s="112">
        <f t="shared" si="209"/>
        <v>0.64100782805280176</v>
      </c>
      <c r="F423" s="112">
        <f t="shared" si="209"/>
        <v>0.64271649442061296</v>
      </c>
      <c r="G423" s="112">
        <f t="shared" si="209"/>
        <v>0.64456087295687747</v>
      </c>
      <c r="H423" s="112">
        <f t="shared" si="209"/>
        <v>0.64652794401758096</v>
      </c>
      <c r="I423" s="112">
        <f t="shared" si="209"/>
        <v>0.64864762132245912</v>
      </c>
      <c r="J423" s="112">
        <f t="shared" si="209"/>
        <v>0.65103984982445628</v>
      </c>
      <c r="K423" s="112">
        <f t="shared" si="209"/>
        <v>0.65381059064317548</v>
      </c>
      <c r="L423" s="112">
        <f t="shared" si="209"/>
        <v>0.65699627514746251</v>
      </c>
      <c r="M423" s="112">
        <f t="shared" si="209"/>
        <v>0.66305264508820161</v>
      </c>
      <c r="N423" s="112">
        <f t="shared" si="209"/>
        <v>0.67303905367158412</v>
      </c>
      <c r="O423" s="112">
        <f t="shared" si="209"/>
        <v>0.68826702861600153</v>
      </c>
      <c r="P423" s="112" t="str">
        <f t="shared" si="209"/>
        <v/>
      </c>
      <c r="Q423" s="112">
        <f t="shared" si="209"/>
        <v>0.72706681922615402</v>
      </c>
      <c r="R423" s="112">
        <f t="shared" ref="R423:V423" si="210">IF(R399=0,"",R399/R375)</f>
        <v>0.73996020084305025</v>
      </c>
      <c r="S423" s="112">
        <f t="shared" si="210"/>
        <v>0.75245166521505502</v>
      </c>
      <c r="T423" s="112">
        <f t="shared" si="210"/>
        <v>0.76484618914182201</v>
      </c>
      <c r="U423" s="112">
        <f t="shared" si="210"/>
        <v>0.77726837134583748</v>
      </c>
      <c r="V423" s="112">
        <f t="shared" si="210"/>
        <v>0.78947172537227117</v>
      </c>
      <c r="W423" s="112">
        <f t="shared" ref="W423:Y423" si="211">IF(W399=0,"",W399/W375)</f>
        <v>0.80061743604394375</v>
      </c>
      <c r="X423" s="112" t="str">
        <f t="shared" si="211"/>
        <v/>
      </c>
      <c r="Y423" s="112">
        <f t="shared" si="211"/>
        <v>0.82421723096742872</v>
      </c>
      <c r="DA423" s="131" t="s">
        <v>3677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0.71596221903551638</v>
      </c>
      <c r="D424" s="113">
        <f t="shared" si="212"/>
        <v>0.72150583809205981</v>
      </c>
      <c r="E424" s="113">
        <f t="shared" si="212"/>
        <v>0.73149140416056113</v>
      </c>
      <c r="F424" s="113">
        <f t="shared" si="212"/>
        <v>0.73178939004428434</v>
      </c>
      <c r="G424" s="113">
        <f t="shared" si="212"/>
        <v>0.75097901729076955</v>
      </c>
      <c r="H424" s="113">
        <f t="shared" si="212"/>
        <v>0.74584458969628087</v>
      </c>
      <c r="I424" s="113">
        <f t="shared" si="212"/>
        <v>0.74998411403062482</v>
      </c>
      <c r="J424" s="113">
        <f t="shared" si="212"/>
        <v>0.7535630403327136</v>
      </c>
      <c r="K424" s="113">
        <f t="shared" si="212"/>
        <v>0.75433038927129503</v>
      </c>
      <c r="L424" s="113">
        <f t="shared" si="212"/>
        <v>0.76163157718557017</v>
      </c>
      <c r="M424" s="113">
        <f t="shared" si="212"/>
        <v>0.76948182051062086</v>
      </c>
      <c r="N424" s="113">
        <f t="shared" si="212"/>
        <v>0.778547097212268</v>
      </c>
      <c r="O424" s="113">
        <f t="shared" si="212"/>
        <v>0.7816840392833404</v>
      </c>
      <c r="P424" s="113" t="str">
        <f t="shared" si="212"/>
        <v/>
      </c>
      <c r="Q424" s="113">
        <f t="shared" si="212"/>
        <v>0.80482229133688921</v>
      </c>
      <c r="R424" s="113">
        <f t="shared" ref="R424:V424" si="213">IF(R400=0,"",R400/R376)</f>
        <v>0.80769874422822008</v>
      </c>
      <c r="S424" s="113">
        <f t="shared" si="213"/>
        <v>0.82168670265921895</v>
      </c>
      <c r="T424" s="113">
        <f t="shared" si="213"/>
        <v>0.82566924262990893</v>
      </c>
      <c r="U424" s="113">
        <f t="shared" si="213"/>
        <v>0.83464350980712687</v>
      </c>
      <c r="V424" s="113">
        <f t="shared" si="213"/>
        <v>0.84498689403516103</v>
      </c>
      <c r="W424" s="113">
        <f t="shared" ref="W424:Y424" si="214">IF(W400=0,"",W400/W376)</f>
        <v>0.84771185809023064</v>
      </c>
      <c r="X424" s="113" t="str">
        <f t="shared" si="214"/>
        <v/>
      </c>
      <c r="Y424" s="113">
        <f t="shared" si="214"/>
        <v>0.86511638567286608</v>
      </c>
      <c r="DA424" s="132" t="s">
        <v>3678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0.63777735990167705</v>
      </c>
      <c r="D425" s="111">
        <f t="shared" si="215"/>
        <v>0.63931953178660617</v>
      </c>
      <c r="E425" s="111">
        <f t="shared" si="215"/>
        <v>0.64100782805280176</v>
      </c>
      <c r="F425" s="111">
        <f t="shared" si="215"/>
        <v>0.64271649442061285</v>
      </c>
      <c r="G425" s="111">
        <f t="shared" si="215"/>
        <v>0.64456087295687747</v>
      </c>
      <c r="H425" s="111">
        <f t="shared" si="215"/>
        <v>0.64652794401758096</v>
      </c>
      <c r="I425" s="111">
        <f t="shared" si="215"/>
        <v>0.64864762132245912</v>
      </c>
      <c r="J425" s="111">
        <f t="shared" si="215"/>
        <v>0.65103984982445628</v>
      </c>
      <c r="K425" s="111">
        <f t="shared" si="215"/>
        <v>0.65381059064317548</v>
      </c>
      <c r="L425" s="111">
        <f t="shared" si="215"/>
        <v>0.65699627514746251</v>
      </c>
      <c r="M425" s="111">
        <f t="shared" si="215"/>
        <v>0.66305264508820161</v>
      </c>
      <c r="N425" s="111">
        <f t="shared" si="215"/>
        <v>0.67303905367158412</v>
      </c>
      <c r="O425" s="111">
        <f t="shared" si="215"/>
        <v>0.68826702861600153</v>
      </c>
      <c r="P425" s="111" t="str">
        <f t="shared" si="215"/>
        <v/>
      </c>
      <c r="Q425" s="111">
        <f t="shared" si="215"/>
        <v>0.72706681922615402</v>
      </c>
      <c r="R425" s="111">
        <f t="shared" ref="R425:V425" si="216">IF(R401=0,"",R401/R377)</f>
        <v>0.73996020084305025</v>
      </c>
      <c r="S425" s="111">
        <f t="shared" si="216"/>
        <v>0.75245166521505502</v>
      </c>
      <c r="T425" s="111">
        <f t="shared" si="216"/>
        <v>0.7648461891418219</v>
      </c>
      <c r="U425" s="111">
        <f t="shared" si="216"/>
        <v>0.77726837134583748</v>
      </c>
      <c r="V425" s="111">
        <f t="shared" si="216"/>
        <v>0.78947172537227106</v>
      </c>
      <c r="W425" s="111">
        <f t="shared" ref="W425:Y425" si="217">IF(W401=0,"",W401/W377)</f>
        <v>0.80061743604394375</v>
      </c>
      <c r="X425" s="111" t="str">
        <f t="shared" si="217"/>
        <v/>
      </c>
      <c r="Y425" s="111">
        <f t="shared" si="217"/>
        <v>0.82421723096742883</v>
      </c>
      <c r="DA425" s="63" t="s">
        <v>3679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 t="str">
        <f t="shared" si="218"/>
        <v/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:Y426" si="220">IF(W402=0,"",W402/W378)</f>
        <v>1</v>
      </c>
      <c r="X426" s="111" t="str">
        <f t="shared" si="220"/>
        <v/>
      </c>
      <c r="Y426" s="111">
        <f t="shared" si="220"/>
        <v>1</v>
      </c>
      <c r="DA426" s="63" t="s">
        <v>3680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0.78077884139307907</v>
      </c>
      <c r="D427" s="124">
        <f t="shared" si="221"/>
        <v>0.78198657994233023</v>
      </c>
      <c r="E427" s="124">
        <f t="shared" si="221"/>
        <v>0.78325126364356501</v>
      </c>
      <c r="F427" s="124">
        <f t="shared" si="221"/>
        <v>0.78452371259279796</v>
      </c>
      <c r="G427" s="124">
        <f t="shared" si="221"/>
        <v>0.78584860467754869</v>
      </c>
      <c r="H427" s="124">
        <f t="shared" si="221"/>
        <v>0.78722047189316624</v>
      </c>
      <c r="I427" s="124">
        <f t="shared" si="221"/>
        <v>0.7886503228724413</v>
      </c>
      <c r="J427" s="124">
        <f t="shared" si="221"/>
        <v>0.79018325609821816</v>
      </c>
      <c r="K427" s="124">
        <f t="shared" si="221"/>
        <v>0.79185761714322689</v>
      </c>
      <c r="L427" s="124">
        <f t="shared" si="221"/>
        <v>0.79368366502026133</v>
      </c>
      <c r="M427" s="124">
        <f t="shared" si="221"/>
        <v>0.79629450996862883</v>
      </c>
      <c r="N427" s="124">
        <f t="shared" si="221"/>
        <v>0.79987039245611058</v>
      </c>
      <c r="O427" s="124">
        <f t="shared" si="221"/>
        <v>0.8048387233157297</v>
      </c>
      <c r="P427" s="124" t="str">
        <f t="shared" si="221"/>
        <v/>
      </c>
      <c r="Q427" s="124">
        <f t="shared" si="221"/>
        <v>0.8199113104710305</v>
      </c>
      <c r="R427" s="124">
        <f t="shared" ref="R427:V427" si="222">IF(R403=0,"",R403/R379)</f>
        <v>0.83148073934701161</v>
      </c>
      <c r="S427" s="124">
        <f t="shared" si="222"/>
        <v>0.84595787160200575</v>
      </c>
      <c r="T427" s="124">
        <f t="shared" si="222"/>
        <v>0.86154329947261321</v>
      </c>
      <c r="U427" s="124">
        <f t="shared" si="222"/>
        <v>0.8764376151954768</v>
      </c>
      <c r="V427" s="124">
        <f t="shared" si="222"/>
        <v>0.88884141100721969</v>
      </c>
      <c r="W427" s="124">
        <f t="shared" ref="W427:Y427" si="223">IF(W403=0,"",W403/W379)</f>
        <v>0.89812949053367508</v>
      </c>
      <c r="X427" s="124">
        <f t="shared" si="223"/>
        <v>0.90487256903452051</v>
      </c>
      <c r="Y427" s="124">
        <f t="shared" si="223"/>
        <v>0.91085230289293861</v>
      </c>
      <c r="DA427" s="130" t="s">
        <v>3681</v>
      </c>
    </row>
    <row r="428" spans="1:105" ht="12" customHeight="1" x14ac:dyDescent="0.25">
      <c r="A428" s="97" t="s">
        <v>202</v>
      </c>
      <c r="B428" s="111"/>
      <c r="C428" s="111" t="str">
        <f t="shared" ref="C428:Q428" si="224">IF(C404=0,"",C404/C380)</f>
        <v/>
      </c>
      <c r="D428" s="111" t="str">
        <f t="shared" si="224"/>
        <v/>
      </c>
      <c r="E428" s="111" t="str">
        <f t="shared" si="224"/>
        <v/>
      </c>
      <c r="F428" s="111" t="str">
        <f t="shared" si="224"/>
        <v/>
      </c>
      <c r="G428" s="111" t="str">
        <f t="shared" si="224"/>
        <v/>
      </c>
      <c r="H428" s="111" t="str">
        <f t="shared" si="224"/>
        <v/>
      </c>
      <c r="I428" s="111" t="str">
        <f t="shared" si="224"/>
        <v/>
      </c>
      <c r="J428" s="111" t="str">
        <f t="shared" si="224"/>
        <v/>
      </c>
      <c r="K428" s="111" t="str">
        <f t="shared" si="224"/>
        <v/>
      </c>
      <c r="L428" s="111" t="str">
        <f t="shared" si="224"/>
        <v/>
      </c>
      <c r="M428" s="111" t="str">
        <f t="shared" si="224"/>
        <v/>
      </c>
      <c r="N428" s="111" t="str">
        <f t="shared" si="224"/>
        <v/>
      </c>
      <c r="O428" s="111" t="str">
        <f t="shared" si="224"/>
        <v/>
      </c>
      <c r="P428" s="111" t="str">
        <f t="shared" si="224"/>
        <v/>
      </c>
      <c r="Q428" s="111" t="str">
        <f t="shared" si="224"/>
        <v/>
      </c>
      <c r="R428" s="111" t="str">
        <f t="shared" ref="R428:V428" si="225">IF(R404=0,"",R404/R380)</f>
        <v/>
      </c>
      <c r="S428" s="111" t="str">
        <f t="shared" si="225"/>
        <v/>
      </c>
      <c r="T428" s="111" t="str">
        <f t="shared" si="225"/>
        <v/>
      </c>
      <c r="U428" s="111" t="str">
        <f t="shared" si="225"/>
        <v/>
      </c>
      <c r="V428" s="111" t="str">
        <f t="shared" si="225"/>
        <v/>
      </c>
      <c r="W428" s="111" t="str">
        <f t="shared" ref="W428:Y428" si="226">IF(W404=0,"",W404/W380)</f>
        <v/>
      </c>
      <c r="X428" s="111" t="str">
        <f t="shared" si="226"/>
        <v/>
      </c>
      <c r="Y428" s="111" t="str">
        <f t="shared" si="226"/>
        <v/>
      </c>
      <c r="DA428" s="63" t="s">
        <v>3682</v>
      </c>
    </row>
    <row r="429" spans="1:105" ht="12" customHeight="1" x14ac:dyDescent="0.25">
      <c r="A429" s="97" t="s">
        <v>50</v>
      </c>
      <c r="B429" s="111"/>
      <c r="C429" s="111" t="str">
        <f t="shared" ref="C429:Q429" si="227">IF(C405=0,"",C405/C381)</f>
        <v/>
      </c>
      <c r="D429" s="111" t="str">
        <f t="shared" si="227"/>
        <v/>
      </c>
      <c r="E429" s="111" t="str">
        <f t="shared" si="227"/>
        <v/>
      </c>
      <c r="F429" s="111" t="str">
        <f t="shared" si="227"/>
        <v/>
      </c>
      <c r="G429" s="111" t="str">
        <f t="shared" si="227"/>
        <v/>
      </c>
      <c r="H429" s="111" t="str">
        <f t="shared" si="227"/>
        <v/>
      </c>
      <c r="I429" s="111" t="str">
        <f t="shared" si="227"/>
        <v/>
      </c>
      <c r="J429" s="111" t="str">
        <f t="shared" si="227"/>
        <v/>
      </c>
      <c r="K429" s="111" t="str">
        <f t="shared" si="227"/>
        <v/>
      </c>
      <c r="L429" s="111" t="str">
        <f t="shared" si="227"/>
        <v/>
      </c>
      <c r="M429" s="111" t="str">
        <f t="shared" si="227"/>
        <v/>
      </c>
      <c r="N429" s="111" t="str">
        <f t="shared" si="227"/>
        <v/>
      </c>
      <c r="O429" s="111" t="str">
        <f t="shared" si="227"/>
        <v/>
      </c>
      <c r="P429" s="111" t="str">
        <f t="shared" si="227"/>
        <v/>
      </c>
      <c r="Q429" s="111" t="str">
        <f t="shared" si="227"/>
        <v/>
      </c>
      <c r="R429" s="111" t="str">
        <f t="shared" ref="R429:V429" si="228">IF(R405=0,"",R405/R381)</f>
        <v/>
      </c>
      <c r="S429" s="111" t="str">
        <f t="shared" si="228"/>
        <v/>
      </c>
      <c r="T429" s="111" t="str">
        <f t="shared" si="228"/>
        <v/>
      </c>
      <c r="U429" s="111" t="str">
        <f t="shared" si="228"/>
        <v/>
      </c>
      <c r="V429" s="111" t="str">
        <f t="shared" si="228"/>
        <v/>
      </c>
      <c r="W429" s="111" t="str">
        <f t="shared" ref="W429:Y429" si="229">IF(W405=0,"",W405/W381)</f>
        <v/>
      </c>
      <c r="X429" s="111" t="str">
        <f t="shared" si="229"/>
        <v/>
      </c>
      <c r="Y429" s="111" t="str">
        <f t="shared" si="229"/>
        <v/>
      </c>
      <c r="DA429" s="63" t="s">
        <v>3683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0.78077884139307907</v>
      </c>
      <c r="D430" s="45">
        <f t="shared" si="230"/>
        <v>0.78198657994233023</v>
      </c>
      <c r="E430" s="45">
        <f t="shared" si="230"/>
        <v>0.78325126364356501</v>
      </c>
      <c r="F430" s="45">
        <f t="shared" si="230"/>
        <v>0.78452371259279796</v>
      </c>
      <c r="G430" s="45">
        <f t="shared" si="230"/>
        <v>0.78584860467754869</v>
      </c>
      <c r="H430" s="45">
        <f t="shared" si="230"/>
        <v>0.78722047189316624</v>
      </c>
      <c r="I430" s="45">
        <f t="shared" si="230"/>
        <v>0.7886503228724413</v>
      </c>
      <c r="J430" s="45">
        <f t="shared" si="230"/>
        <v>0.79018325609821816</v>
      </c>
      <c r="K430" s="45">
        <f t="shared" si="230"/>
        <v>0.79185761714322689</v>
      </c>
      <c r="L430" s="45">
        <f t="shared" si="230"/>
        <v>0.79368366502026133</v>
      </c>
      <c r="M430" s="45">
        <f t="shared" si="230"/>
        <v>0.79629450996862883</v>
      </c>
      <c r="N430" s="45">
        <f t="shared" si="230"/>
        <v>0.79987039245611058</v>
      </c>
      <c r="O430" s="45">
        <f t="shared" si="230"/>
        <v>0.8048387233157297</v>
      </c>
      <c r="P430" s="45" t="str">
        <f t="shared" si="230"/>
        <v/>
      </c>
      <c r="Q430" s="45">
        <f t="shared" si="230"/>
        <v>0.8199113104710305</v>
      </c>
      <c r="R430" s="45">
        <f t="shared" ref="R430:V430" si="231">IF(R406=0,"",R406/R382)</f>
        <v>0.83148073934701161</v>
      </c>
      <c r="S430" s="45">
        <f t="shared" si="231"/>
        <v>0.84595787160200575</v>
      </c>
      <c r="T430" s="45">
        <f t="shared" si="231"/>
        <v>0.86154329947261321</v>
      </c>
      <c r="U430" s="45">
        <f t="shared" si="231"/>
        <v>0.8764376151954768</v>
      </c>
      <c r="V430" s="45">
        <f t="shared" si="231"/>
        <v>0.88884141100721969</v>
      </c>
      <c r="W430" s="45">
        <f t="shared" ref="W430:Y430" si="232">IF(W406=0,"",W406/W382)</f>
        <v>0.89812949053367508</v>
      </c>
      <c r="X430" s="45">
        <f t="shared" si="232"/>
        <v>0.90487256903452051</v>
      </c>
      <c r="Y430" s="45">
        <f t="shared" si="232"/>
        <v>0.91085230289293861</v>
      </c>
      <c r="DA430" s="60" t="s">
        <v>3684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0</v>
      </c>
      <c r="D432" s="117">
        <f t="shared" si="233"/>
        <v>4.6660391193939255E-4</v>
      </c>
      <c r="E432" s="117">
        <f t="shared" si="233"/>
        <v>5.4283235398134102E-4</v>
      </c>
      <c r="F432" s="117">
        <f t="shared" si="233"/>
        <v>4.2727672134145508E-4</v>
      </c>
      <c r="G432" s="117">
        <f t="shared" si="233"/>
        <v>7.9509364766514317E-4</v>
      </c>
      <c r="H432" s="117">
        <f t="shared" si="233"/>
        <v>7.254759795456082E-4</v>
      </c>
      <c r="I432" s="117">
        <f t="shared" si="233"/>
        <v>1.0361216785492967E-3</v>
      </c>
      <c r="J432" s="117">
        <f t="shared" si="233"/>
        <v>1.1930619178556964E-3</v>
      </c>
      <c r="K432" s="117">
        <f t="shared" si="233"/>
        <v>1.4566151969859359E-3</v>
      </c>
      <c r="L432" s="117">
        <f t="shared" si="233"/>
        <v>1.3921974131824132E-3</v>
      </c>
      <c r="M432" s="117">
        <f t="shared" si="233"/>
        <v>1.9639366015732889E-3</v>
      </c>
      <c r="N432" s="117">
        <f t="shared" si="233"/>
        <v>1.3042865844210632E-3</v>
      </c>
      <c r="O432" s="117">
        <f t="shared" si="233"/>
        <v>1.3610647330591838E-3</v>
      </c>
      <c r="P432" s="117">
        <f t="shared" si="233"/>
        <v>0</v>
      </c>
      <c r="Q432" s="117">
        <f t="shared" si="233"/>
        <v>2.2004341232367537E-4</v>
      </c>
      <c r="R432" s="117">
        <f t="shared" ref="R432:V432" si="234">R433+R436+R438+R451</f>
        <v>7.474897347716534E-4</v>
      </c>
      <c r="S432" s="117">
        <f t="shared" si="234"/>
        <v>1.0238447561912404E-3</v>
      </c>
      <c r="T432" s="117">
        <f t="shared" si="234"/>
        <v>1.7370165928808962E-3</v>
      </c>
      <c r="U432" s="117">
        <f t="shared" si="234"/>
        <v>2.4438780326753369E-3</v>
      </c>
      <c r="V432" s="117">
        <f t="shared" si="234"/>
        <v>1.1552501647626705E-3</v>
      </c>
      <c r="W432" s="117">
        <f t="shared" ref="W432:Y432" si="235">W433+W436+W438+W451</f>
        <v>7.3583217433491961E-4</v>
      </c>
      <c r="X432" s="117">
        <f t="shared" si="235"/>
        <v>0</v>
      </c>
      <c r="Y432" s="117">
        <f t="shared" si="235"/>
        <v>1.0561525471835115E-3</v>
      </c>
      <c r="DA432" s="129" t="s">
        <v>3830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:Y433" si="238">SUM(W434:W435)</f>
        <v>0</v>
      </c>
      <c r="X433" s="122">
        <f t="shared" si="238"/>
        <v>0</v>
      </c>
      <c r="Y433" s="122">
        <f t="shared" si="238"/>
        <v>0</v>
      </c>
      <c r="DA433" s="130" t="s">
        <v>3831</v>
      </c>
    </row>
    <row r="434" spans="1:105" ht="12" customHeight="1" x14ac:dyDescent="0.25">
      <c r="A434" s="97" t="s">
        <v>199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X434" s="98">
        <v>0</v>
      </c>
      <c r="Y434" s="98">
        <v>0</v>
      </c>
      <c r="DA434" s="63" t="s">
        <v>3832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X435" s="98">
        <v>0</v>
      </c>
      <c r="Y435" s="98">
        <v>0</v>
      </c>
      <c r="DA435" s="63" t="s">
        <v>3833</v>
      </c>
    </row>
    <row r="436" spans="1:105" ht="12" customHeight="1" x14ac:dyDescent="0.25">
      <c r="A436" s="121" t="s">
        <v>92</v>
      </c>
      <c r="B436" s="122"/>
      <c r="C436" s="122">
        <f t="shared" ref="C436:Y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X436" s="122">
        <f t="shared" si="239"/>
        <v>0</v>
      </c>
      <c r="Y436" s="122">
        <f t="shared" si="239"/>
        <v>0</v>
      </c>
      <c r="DA436" s="130" t="s">
        <v>3834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X437" s="98">
        <v>0</v>
      </c>
      <c r="Y437" s="98">
        <v>0</v>
      </c>
      <c r="DA437" s="63" t="s">
        <v>3835</v>
      </c>
    </row>
    <row r="438" spans="1:105" ht="12" customHeight="1" x14ac:dyDescent="0.25">
      <c r="A438" s="121" t="s">
        <v>55</v>
      </c>
      <c r="B438" s="122"/>
      <c r="C438" s="122">
        <v>0</v>
      </c>
      <c r="D438" s="122">
        <v>4.6660391193939255E-4</v>
      </c>
      <c r="E438" s="122">
        <v>5.4283235398134102E-4</v>
      </c>
      <c r="F438" s="122">
        <v>4.2727672134145508E-4</v>
      </c>
      <c r="G438" s="122">
        <v>7.9509364766514317E-4</v>
      </c>
      <c r="H438" s="122">
        <v>7.254759795456082E-4</v>
      </c>
      <c r="I438" s="122">
        <v>1.0361216785492967E-3</v>
      </c>
      <c r="J438" s="122">
        <v>1.1930619178556964E-3</v>
      </c>
      <c r="K438" s="122">
        <v>1.4566151969859359E-3</v>
      </c>
      <c r="L438" s="122">
        <v>1.3921974131824132E-3</v>
      </c>
      <c r="M438" s="122">
        <v>1.9639366015732889E-3</v>
      </c>
      <c r="N438" s="122">
        <v>1.3042865844210632E-3</v>
      </c>
      <c r="O438" s="122">
        <v>1.3610647330591838E-3</v>
      </c>
      <c r="P438" s="122">
        <v>0</v>
      </c>
      <c r="Q438" s="122">
        <v>2.2004341232367537E-4</v>
      </c>
      <c r="R438" s="122">
        <v>7.474897347716534E-4</v>
      </c>
      <c r="S438" s="122">
        <v>1.0238447561912404E-3</v>
      </c>
      <c r="T438" s="122">
        <v>1.7370165928808962E-3</v>
      </c>
      <c r="U438" s="122">
        <v>2.4438780326753369E-3</v>
      </c>
      <c r="V438" s="122">
        <v>1.1552501647626705E-3</v>
      </c>
      <c r="W438" s="122">
        <v>7.3583217433491961E-4</v>
      </c>
      <c r="X438" s="122">
        <v>0</v>
      </c>
      <c r="Y438" s="122">
        <v>1.0561525471835115E-3</v>
      </c>
      <c r="DA438" s="130" t="s">
        <v>3836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X439" s="98">
        <v>0</v>
      </c>
      <c r="Y439" s="98">
        <v>0</v>
      </c>
      <c r="DA439" s="63" t="s">
        <v>3837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X440" s="98">
        <v>0</v>
      </c>
      <c r="Y440" s="98">
        <v>0</v>
      </c>
      <c r="DA440" s="63" t="s">
        <v>3838</v>
      </c>
    </row>
    <row r="441" spans="1:105" ht="12" customHeight="1" x14ac:dyDescent="0.25">
      <c r="A441" s="100" t="s">
        <v>199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X441" s="101">
        <v>0</v>
      </c>
      <c r="Y441" s="101">
        <v>0</v>
      </c>
      <c r="DA441" s="131" t="s">
        <v>3839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X442" s="104">
        <v>0</v>
      </c>
      <c r="Y442" s="104">
        <v>0</v>
      </c>
      <c r="DA442" s="132" t="s">
        <v>3840</v>
      </c>
    </row>
    <row r="443" spans="1:105" ht="12" customHeight="1" x14ac:dyDescent="0.25">
      <c r="A443" s="106" t="s">
        <v>124</v>
      </c>
      <c r="B443" s="101"/>
      <c r="C443" s="101">
        <v>0</v>
      </c>
      <c r="D443" s="101">
        <v>4.6660391193939255E-4</v>
      </c>
      <c r="E443" s="101">
        <v>5.4283235398134102E-4</v>
      </c>
      <c r="F443" s="101">
        <v>4.2727672134145508E-4</v>
      </c>
      <c r="G443" s="101">
        <v>7.9509364766514317E-4</v>
      </c>
      <c r="H443" s="101">
        <v>7.254759795456082E-4</v>
      </c>
      <c r="I443" s="101">
        <v>1.0361216785492967E-3</v>
      </c>
      <c r="J443" s="101">
        <v>1.1930619178556964E-3</v>
      </c>
      <c r="K443" s="101">
        <v>1.4566151969859359E-3</v>
      </c>
      <c r="L443" s="101">
        <v>1.3921974131824132E-3</v>
      </c>
      <c r="M443" s="101">
        <v>1.9639366015732889E-3</v>
      </c>
      <c r="N443" s="101">
        <v>1.3042865844210632E-3</v>
      </c>
      <c r="O443" s="101">
        <v>1.3610647330591838E-3</v>
      </c>
      <c r="P443" s="101">
        <v>0</v>
      </c>
      <c r="Q443" s="101">
        <v>2.2004341232367537E-4</v>
      </c>
      <c r="R443" s="101">
        <v>7.474897347716534E-4</v>
      </c>
      <c r="S443" s="101">
        <v>1.0238447561912404E-3</v>
      </c>
      <c r="T443" s="101">
        <v>1.7370165928808962E-3</v>
      </c>
      <c r="U443" s="101">
        <v>2.4438780326753369E-3</v>
      </c>
      <c r="V443" s="101">
        <v>1.1552501647626705E-3</v>
      </c>
      <c r="W443" s="101">
        <v>7.3583217433491961E-4</v>
      </c>
      <c r="X443" s="101">
        <v>0</v>
      </c>
      <c r="Y443" s="101">
        <v>1.0561525471835115E-3</v>
      </c>
      <c r="DA443" s="131" t="s">
        <v>3841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0</v>
      </c>
      <c r="F444" s="104">
        <v>0</v>
      </c>
      <c r="G444" s="104">
        <v>0</v>
      </c>
      <c r="H444" s="104">
        <v>0</v>
      </c>
      <c r="I444" s="104">
        <v>0</v>
      </c>
      <c r="J444" s="104">
        <v>0</v>
      </c>
      <c r="K444" s="104">
        <v>0</v>
      </c>
      <c r="L444" s="104">
        <v>0</v>
      </c>
      <c r="M444" s="104">
        <v>0</v>
      </c>
      <c r="N444" s="104">
        <v>0</v>
      </c>
      <c r="O444" s="104">
        <v>0</v>
      </c>
      <c r="P444" s="104">
        <v>0</v>
      </c>
      <c r="Q444" s="104">
        <v>0</v>
      </c>
      <c r="R444" s="104">
        <v>0</v>
      </c>
      <c r="S444" s="104">
        <v>0</v>
      </c>
      <c r="T444" s="104">
        <v>0</v>
      </c>
      <c r="U444" s="104">
        <v>0</v>
      </c>
      <c r="V444" s="104">
        <v>0</v>
      </c>
      <c r="W444" s="104">
        <v>0</v>
      </c>
      <c r="X444" s="104">
        <v>0</v>
      </c>
      <c r="Y444" s="104">
        <v>0</v>
      </c>
      <c r="DA444" s="132" t="s">
        <v>3842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X445" s="98">
        <v>0</v>
      </c>
      <c r="Y445" s="98">
        <v>0</v>
      </c>
      <c r="DA445" s="63" t="s">
        <v>3843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X446" s="98">
        <v>0</v>
      </c>
      <c r="Y446" s="98">
        <v>0</v>
      </c>
      <c r="DA446" s="63" t="s">
        <v>3844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X447" s="101">
        <v>0</v>
      </c>
      <c r="Y447" s="101">
        <v>0</v>
      </c>
      <c r="DA447" s="131" t="s">
        <v>3845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X448" s="104">
        <v>0</v>
      </c>
      <c r="Y448" s="104">
        <v>0</v>
      </c>
      <c r="DA448" s="132" t="s">
        <v>3846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X449" s="98">
        <v>0</v>
      </c>
      <c r="Y449" s="98">
        <v>0</v>
      </c>
      <c r="DA449" s="63" t="s">
        <v>3847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X450" s="98">
        <v>0</v>
      </c>
      <c r="Y450" s="98">
        <v>0</v>
      </c>
      <c r="DA450" s="63" t="s">
        <v>3848</v>
      </c>
    </row>
    <row r="451" spans="1:105" ht="12" customHeight="1" x14ac:dyDescent="0.25">
      <c r="A451" s="121" t="s">
        <v>54</v>
      </c>
      <c r="B451" s="122"/>
      <c r="C451" s="122">
        <v>0</v>
      </c>
      <c r="D451" s="122">
        <v>0</v>
      </c>
      <c r="E451" s="122">
        <v>0</v>
      </c>
      <c r="F451" s="122">
        <v>0</v>
      </c>
      <c r="G451" s="122">
        <v>0</v>
      </c>
      <c r="H451" s="122">
        <v>0</v>
      </c>
      <c r="I451" s="122">
        <v>0</v>
      </c>
      <c r="J451" s="122">
        <v>0</v>
      </c>
      <c r="K451" s="122">
        <v>0</v>
      </c>
      <c r="L451" s="122">
        <v>0</v>
      </c>
      <c r="M451" s="122">
        <v>0</v>
      </c>
      <c r="N451" s="122">
        <v>0</v>
      </c>
      <c r="O451" s="122">
        <v>0</v>
      </c>
      <c r="P451" s="122">
        <v>0</v>
      </c>
      <c r="Q451" s="122">
        <v>0</v>
      </c>
      <c r="R451" s="122">
        <v>0</v>
      </c>
      <c r="S451" s="122">
        <v>0</v>
      </c>
      <c r="T451" s="122">
        <v>0</v>
      </c>
      <c r="U451" s="122">
        <v>0</v>
      </c>
      <c r="V451" s="122">
        <v>0</v>
      </c>
      <c r="W451" s="122">
        <v>0</v>
      </c>
      <c r="X451" s="122">
        <v>0</v>
      </c>
      <c r="Y451" s="122">
        <v>0</v>
      </c>
      <c r="DA451" s="130" t="s">
        <v>3849</v>
      </c>
    </row>
    <row r="452" spans="1:105" ht="12" customHeight="1" x14ac:dyDescent="0.25">
      <c r="A452" s="97" t="s">
        <v>202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X452" s="98">
        <v>0</v>
      </c>
      <c r="Y452" s="98">
        <v>0</v>
      </c>
      <c r="DA452" s="63" t="s">
        <v>3850</v>
      </c>
    </row>
    <row r="453" spans="1:105" ht="12" customHeight="1" x14ac:dyDescent="0.25">
      <c r="A453" s="97" t="s">
        <v>50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X453" s="98">
        <v>0</v>
      </c>
      <c r="Y453" s="98">
        <v>0</v>
      </c>
      <c r="DA453" s="63" t="s">
        <v>3851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X454" s="33">
        <v>0</v>
      </c>
      <c r="Y454" s="33">
        <v>0</v>
      </c>
      <c r="DA454" s="60" t="s">
        <v>3852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20552.031553420195</v>
      </c>
      <c r="D456" s="117">
        <f t="shared" si="240"/>
        <v>20667.803315049081</v>
      </c>
      <c r="E456" s="117">
        <f t="shared" si="240"/>
        <v>20735.737613769357</v>
      </c>
      <c r="F456" s="117">
        <f t="shared" si="240"/>
        <v>19991.975524912668</v>
      </c>
      <c r="G456" s="117">
        <f t="shared" si="240"/>
        <v>21173.442066007516</v>
      </c>
      <c r="H456" s="117">
        <f t="shared" si="240"/>
        <v>19523.214361137925</v>
      </c>
      <c r="I456" s="117">
        <f t="shared" si="240"/>
        <v>19026.905447072382</v>
      </c>
      <c r="J456" s="117">
        <f t="shared" si="240"/>
        <v>19225.915515704401</v>
      </c>
      <c r="K456" s="117">
        <f t="shared" si="240"/>
        <v>17644.868814225014</v>
      </c>
      <c r="L456" s="117">
        <f t="shared" si="240"/>
        <v>15295.14406437732</v>
      </c>
      <c r="M456" s="117">
        <f t="shared" si="240"/>
        <v>22699.939986116271</v>
      </c>
      <c r="N456" s="117">
        <f t="shared" si="240"/>
        <v>21190.862424724208</v>
      </c>
      <c r="O456" s="117">
        <f t="shared" si="240"/>
        <v>17168.578554664233</v>
      </c>
      <c r="P456" s="117">
        <f t="shared" si="240"/>
        <v>0</v>
      </c>
      <c r="Q456" s="117">
        <f t="shared" si="240"/>
        <v>15411.661717747078</v>
      </c>
      <c r="R456" s="117">
        <f t="shared" ref="R456:V456" si="241">R457+R460+R462+R475</f>
        <v>14839.730077707054</v>
      </c>
      <c r="S456" s="117">
        <f t="shared" si="241"/>
        <v>14344.442587671199</v>
      </c>
      <c r="T456" s="117">
        <f t="shared" si="241"/>
        <v>12060.188011981003</v>
      </c>
      <c r="U456" s="117">
        <f t="shared" si="241"/>
        <v>11087.281914217057</v>
      </c>
      <c r="V456" s="117">
        <f t="shared" si="241"/>
        <v>11523.109181065716</v>
      </c>
      <c r="W456" s="117">
        <f t="shared" ref="W456:Y456" si="242">W457+W460+W462+W475</f>
        <v>10771.056564312195</v>
      </c>
      <c r="X456" s="117">
        <f t="shared" si="242"/>
        <v>9187.1876377781136</v>
      </c>
      <c r="Y456" s="117">
        <f t="shared" si="242"/>
        <v>8009.3387786345329</v>
      </c>
      <c r="DA456" s="129" t="s">
        <v>3998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19141.172657728177</v>
      </c>
      <c r="D457" s="122">
        <f t="shared" si="243"/>
        <v>19244.569671789704</v>
      </c>
      <c r="E457" s="122">
        <f t="shared" si="243"/>
        <v>19325.957396396225</v>
      </c>
      <c r="F457" s="122">
        <f t="shared" si="243"/>
        <v>18583.00353295829</v>
      </c>
      <c r="G457" s="122">
        <f t="shared" si="243"/>
        <v>19729.623325339842</v>
      </c>
      <c r="H457" s="122">
        <f t="shared" si="243"/>
        <v>18138.364652174929</v>
      </c>
      <c r="I457" s="122">
        <f t="shared" si="243"/>
        <v>17645.60874611812</v>
      </c>
      <c r="J457" s="122">
        <f t="shared" si="243"/>
        <v>17886.611006802206</v>
      </c>
      <c r="K457" s="122">
        <f t="shared" si="243"/>
        <v>16342.086147893942</v>
      </c>
      <c r="L457" s="122">
        <f t="shared" si="243"/>
        <v>14272.053719607928</v>
      </c>
      <c r="M457" s="122">
        <f t="shared" si="243"/>
        <v>21146.100077044655</v>
      </c>
      <c r="N457" s="122">
        <f t="shared" si="243"/>
        <v>19751.257301160131</v>
      </c>
      <c r="O457" s="122">
        <f t="shared" si="243"/>
        <v>15789.612567773178</v>
      </c>
      <c r="P457" s="122">
        <f t="shared" si="243"/>
        <v>0</v>
      </c>
      <c r="Q457" s="122">
        <f t="shared" si="243"/>
        <v>13896.166620811771</v>
      </c>
      <c r="R457" s="122">
        <f t="shared" ref="R457:V457" si="244">SUM(R458:R459)</f>
        <v>13263.112954619026</v>
      </c>
      <c r="S457" s="122">
        <f t="shared" si="244"/>
        <v>12835.951095074595</v>
      </c>
      <c r="T457" s="122">
        <f t="shared" si="244"/>
        <v>10582.92299754305</v>
      </c>
      <c r="U457" s="122">
        <f t="shared" si="244"/>
        <v>9641.3258032819194</v>
      </c>
      <c r="V457" s="122">
        <f t="shared" si="244"/>
        <v>10036.02053985127</v>
      </c>
      <c r="W457" s="122">
        <f t="shared" ref="W457:Y457" si="245">SUM(W458:W459)</f>
        <v>9284.166654625169</v>
      </c>
      <c r="X457" s="122">
        <f t="shared" si="245"/>
        <v>7712.4312069169318</v>
      </c>
      <c r="Y457" s="122">
        <f t="shared" si="245"/>
        <v>6546.822433045103</v>
      </c>
      <c r="DA457" s="130" t="s">
        <v>3999</v>
      </c>
    </row>
    <row r="458" spans="1:105" ht="12" customHeight="1" x14ac:dyDescent="0.25">
      <c r="A458" s="97" t="s">
        <v>199</v>
      </c>
      <c r="B458" s="98"/>
      <c r="C458" s="98">
        <v>19043.282775524072</v>
      </c>
      <c r="D458" s="98">
        <v>19146.861541690745</v>
      </c>
      <c r="E458" s="98">
        <v>19228.197939835285</v>
      </c>
      <c r="F458" s="98">
        <v>18490.133165976757</v>
      </c>
      <c r="G458" s="98">
        <v>19629.964822207203</v>
      </c>
      <c r="H458" s="98">
        <v>18047.588002236989</v>
      </c>
      <c r="I458" s="98">
        <v>17557.585880835722</v>
      </c>
      <c r="J458" s="98">
        <v>17797.098636879575</v>
      </c>
      <c r="K458" s="98">
        <v>16260.430203027741</v>
      </c>
      <c r="L458" s="98">
        <v>14199.911592467031</v>
      </c>
      <c r="M458" s="98">
        <v>21038.968622219785</v>
      </c>
      <c r="N458" s="98">
        <v>19650.426425672005</v>
      </c>
      <c r="O458" s="98">
        <v>15709.922802521462</v>
      </c>
      <c r="P458" s="98">
        <v>0</v>
      </c>
      <c r="Q458" s="98">
        <v>13826.350468612085</v>
      </c>
      <c r="R458" s="98">
        <v>13195.89131851365</v>
      </c>
      <c r="S458" s="98">
        <v>12770.563110640092</v>
      </c>
      <c r="T458" s="98">
        <v>10528.273227083628</v>
      </c>
      <c r="U458" s="98">
        <v>9590.6431308622632</v>
      </c>
      <c r="V458" s="98">
        <v>9982.6024752204976</v>
      </c>
      <c r="W458" s="98">
        <v>9234.1851224220682</v>
      </c>
      <c r="X458" s="98">
        <v>7670.4171714042459</v>
      </c>
      <c r="Y458" s="98">
        <v>6510.8268806621973</v>
      </c>
      <c r="DA458" s="63" t="s">
        <v>4000</v>
      </c>
    </row>
    <row r="459" spans="1:105" ht="12" customHeight="1" x14ac:dyDescent="0.25">
      <c r="A459" s="97" t="s">
        <v>53</v>
      </c>
      <c r="B459" s="98"/>
      <c r="C459" s="98">
        <v>97.889882204105064</v>
      </c>
      <c r="D459" s="98">
        <v>97.708130098961149</v>
      </c>
      <c r="E459" s="98">
        <v>97.759456560939398</v>
      </c>
      <c r="F459" s="98">
        <v>92.870366981533977</v>
      </c>
      <c r="G459" s="98">
        <v>99.65850313263914</v>
      </c>
      <c r="H459" s="98">
        <v>90.776649937939851</v>
      </c>
      <c r="I459" s="98">
        <v>88.022865282398271</v>
      </c>
      <c r="J459" s="98">
        <v>89.512369922630768</v>
      </c>
      <c r="K459" s="98">
        <v>81.655944866201239</v>
      </c>
      <c r="L459" s="98">
        <v>72.142127140896363</v>
      </c>
      <c r="M459" s="98">
        <v>107.13145482487022</v>
      </c>
      <c r="N459" s="98">
        <v>100.83087548812568</v>
      </c>
      <c r="O459" s="98">
        <v>79.689765251717247</v>
      </c>
      <c r="P459" s="98">
        <v>0</v>
      </c>
      <c r="Q459" s="98">
        <v>69.816152199687153</v>
      </c>
      <c r="R459" s="98">
        <v>67.221636105376675</v>
      </c>
      <c r="S459" s="98">
        <v>65.387984434503522</v>
      </c>
      <c r="T459" s="98">
        <v>54.649770459422832</v>
      </c>
      <c r="U459" s="98">
        <v>50.682672419655979</v>
      </c>
      <c r="V459" s="98">
        <v>53.418064630772292</v>
      </c>
      <c r="W459" s="98">
        <v>49.981532203101423</v>
      </c>
      <c r="X459" s="98">
        <v>42.0140355126861</v>
      </c>
      <c r="Y459" s="98">
        <v>35.995552382905636</v>
      </c>
      <c r="DA459" s="63" t="s">
        <v>4001</v>
      </c>
    </row>
    <row r="460" spans="1:105" ht="12" customHeight="1" x14ac:dyDescent="0.25">
      <c r="A460" s="121" t="s">
        <v>92</v>
      </c>
      <c r="B460" s="122"/>
      <c r="C460" s="122">
        <f t="shared" ref="C460:Y460" si="246">C461</f>
        <v>0.38394681895323646</v>
      </c>
      <c r="D460" s="122">
        <f t="shared" si="246"/>
        <v>0.36218205667998715</v>
      </c>
      <c r="E460" s="122">
        <f t="shared" si="246"/>
        <v>0.3771478102275776</v>
      </c>
      <c r="F460" s="122">
        <f t="shared" si="246"/>
        <v>0.49465969567605922</v>
      </c>
      <c r="G460" s="122">
        <f t="shared" si="246"/>
        <v>0.93298162836055742</v>
      </c>
      <c r="H460" s="122">
        <f t="shared" si="246"/>
        <v>1.1680947951565241</v>
      </c>
      <c r="I460" s="122">
        <f t="shared" si="246"/>
        <v>0.99982818992404598</v>
      </c>
      <c r="J460" s="122">
        <f t="shared" si="246"/>
        <v>0.25511552621761607</v>
      </c>
      <c r="K460" s="122">
        <f t="shared" si="246"/>
        <v>0.68882510381252937</v>
      </c>
      <c r="L460" s="122">
        <f t="shared" si="246"/>
        <v>1.6640853772657322</v>
      </c>
      <c r="M460" s="122">
        <f t="shared" si="246"/>
        <v>1.2008416366953196</v>
      </c>
      <c r="N460" s="122">
        <f t="shared" si="246"/>
        <v>1.7292632830332597</v>
      </c>
      <c r="O460" s="122">
        <f t="shared" si="246"/>
        <v>0.93233888613771265</v>
      </c>
      <c r="P460" s="122">
        <f t="shared" si="246"/>
        <v>0</v>
      </c>
      <c r="Q460" s="122">
        <f t="shared" si="246"/>
        <v>0.82134633527830725</v>
      </c>
      <c r="R460" s="122">
        <f t="shared" si="246"/>
        <v>0.53222769898386846</v>
      </c>
      <c r="S460" s="122">
        <f t="shared" si="246"/>
        <v>1.2488895638028354</v>
      </c>
      <c r="T460" s="122">
        <f t="shared" si="246"/>
        <v>0.65394062161155164</v>
      </c>
      <c r="U460" s="122">
        <f t="shared" si="246"/>
        <v>1.0462632952851922</v>
      </c>
      <c r="V460" s="122">
        <f t="shared" si="246"/>
        <v>2.0418803648936334</v>
      </c>
      <c r="W460" s="122">
        <f t="shared" si="246"/>
        <v>0.45946136846022922</v>
      </c>
      <c r="X460" s="122">
        <f t="shared" si="246"/>
        <v>0.59660956847855562</v>
      </c>
      <c r="Y460" s="122">
        <f t="shared" si="246"/>
        <v>0.22837781649470071</v>
      </c>
      <c r="DA460" s="130" t="s">
        <v>4002</v>
      </c>
    </row>
    <row r="461" spans="1:105" ht="12" customHeight="1" x14ac:dyDescent="0.25">
      <c r="A461" s="97" t="s">
        <v>53</v>
      </c>
      <c r="B461" s="98"/>
      <c r="C461" s="98">
        <f>RES_hhdet_in_fech!C86</f>
        <v>0.38394681895323646</v>
      </c>
      <c r="D461" s="98">
        <f>RES_hhdet_in_fech!D86</f>
        <v>0.36218205667998715</v>
      </c>
      <c r="E461" s="98">
        <f>RES_hhdet_in_fech!E86</f>
        <v>0.3771478102275776</v>
      </c>
      <c r="F461" s="98">
        <f>RES_hhdet_in_fech!F86</f>
        <v>0.49465969567605922</v>
      </c>
      <c r="G461" s="98">
        <f>RES_hhdet_in_fech!G86</f>
        <v>0.93298162836055742</v>
      </c>
      <c r="H461" s="98">
        <f>RES_hhdet_in_fech!H86</f>
        <v>1.1680947951565241</v>
      </c>
      <c r="I461" s="98">
        <f>RES_hhdet_in_fech!I86</f>
        <v>0.99982818992404598</v>
      </c>
      <c r="J461" s="98">
        <f>RES_hhdet_in_fech!J86</f>
        <v>0.25511552621761607</v>
      </c>
      <c r="K461" s="98">
        <f>RES_hhdet_in_fech!K86</f>
        <v>0.68882510381252937</v>
      </c>
      <c r="L461" s="98">
        <f>RES_hhdet_in_fech!L86</f>
        <v>1.6640853772657322</v>
      </c>
      <c r="M461" s="98">
        <f>RES_hhdet_in_fech!M86</f>
        <v>1.2008416366953196</v>
      </c>
      <c r="N461" s="98">
        <f>RES_hhdet_in_fech!N86</f>
        <v>1.7292632830332597</v>
      </c>
      <c r="O461" s="98">
        <f>RES_hhdet_in_fech!O86</f>
        <v>0.93233888613771265</v>
      </c>
      <c r="P461" s="98">
        <f>RES_hhdet_in_fech!P86</f>
        <v>0</v>
      </c>
      <c r="Q461" s="98">
        <f>RES_hhdet_in_fech!Q86</f>
        <v>0.82134633527830725</v>
      </c>
      <c r="R461" s="98">
        <f>RES_hhdet_in_fech!R86</f>
        <v>0.53222769898386846</v>
      </c>
      <c r="S461" s="98">
        <f>RES_hhdet_in_fech!S86</f>
        <v>1.2488895638028354</v>
      </c>
      <c r="T461" s="98">
        <f>RES_hhdet_in_fech!T86</f>
        <v>0.65394062161155164</v>
      </c>
      <c r="U461" s="98">
        <f>RES_hhdet_in_fech!U86</f>
        <v>1.0462632952851922</v>
      </c>
      <c r="V461" s="98">
        <f>RES_hhdet_in_fech!V86</f>
        <v>2.0418803648936334</v>
      </c>
      <c r="W461" s="98">
        <f>RES_hhdet_in_fech!W86</f>
        <v>0.45946136846022922</v>
      </c>
      <c r="X461" s="98">
        <f>RES_hhdet_in_fech!X86</f>
        <v>0.59660956847855562</v>
      </c>
      <c r="Y461" s="98">
        <f>RES_hhdet_in_fech!Y86</f>
        <v>0.22837781649470071</v>
      </c>
      <c r="DA461" s="63" t="s">
        <v>4003</v>
      </c>
    </row>
    <row r="462" spans="1:105" ht="12" customHeight="1" x14ac:dyDescent="0.25">
      <c r="A462" s="121" t="s">
        <v>55</v>
      </c>
      <c r="B462" s="122"/>
      <c r="C462" s="122">
        <v>1253.4078498744293</v>
      </c>
      <c r="D462" s="122">
        <v>1263.3468632615547</v>
      </c>
      <c r="E462" s="122">
        <v>1243.9722921241214</v>
      </c>
      <c r="F462" s="122">
        <v>1235.7912129002091</v>
      </c>
      <c r="G462" s="122">
        <v>1262.1627759104165</v>
      </c>
      <c r="H462" s="122">
        <v>1197.9635926518508</v>
      </c>
      <c r="I462" s="122">
        <v>1195.8339815456186</v>
      </c>
      <c r="J462" s="122">
        <v>1163.2189834951096</v>
      </c>
      <c r="K462" s="122">
        <v>1108.5417801980768</v>
      </c>
      <c r="L462" s="122">
        <v>813.45399562266834</v>
      </c>
      <c r="M462" s="122">
        <v>1343.9827320912782</v>
      </c>
      <c r="N462" s="122">
        <v>1224.9546352049404</v>
      </c>
      <c r="O462" s="122">
        <v>1145.210039148172</v>
      </c>
      <c r="P462" s="122">
        <v>0</v>
      </c>
      <c r="Q462" s="122">
        <v>1267.2199200734226</v>
      </c>
      <c r="R462" s="122">
        <v>1331.8496564210461</v>
      </c>
      <c r="S462" s="122">
        <v>1247.0972526512016</v>
      </c>
      <c r="T462" s="122">
        <v>1206.4651889862412</v>
      </c>
      <c r="U462" s="122">
        <v>1178.3455088289229</v>
      </c>
      <c r="V462" s="122">
        <v>1219.4529750931008</v>
      </c>
      <c r="W462" s="122">
        <v>1221.9021398471998</v>
      </c>
      <c r="X462" s="122">
        <v>1219.7255253914111</v>
      </c>
      <c r="Y462" s="122">
        <v>1206.39521401098</v>
      </c>
      <c r="DA462" s="130" t="s">
        <v>4004</v>
      </c>
    </row>
    <row r="463" spans="1:105" ht="12" customHeight="1" x14ac:dyDescent="0.25">
      <c r="A463" s="97" t="s">
        <v>132</v>
      </c>
      <c r="B463" s="98"/>
      <c r="C463" s="98">
        <v>1261.129271487566</v>
      </c>
      <c r="D463" s="98">
        <v>1270.3927546818816</v>
      </c>
      <c r="E463" s="98">
        <v>1250.277431132919</v>
      </c>
      <c r="F463" s="98">
        <v>1241.9557703510334</v>
      </c>
      <c r="G463" s="98">
        <v>1268.4770385759384</v>
      </c>
      <c r="H463" s="98">
        <v>1195.9285168377307</v>
      </c>
      <c r="I463" s="98">
        <v>1200.4916651273431</v>
      </c>
      <c r="J463" s="98">
        <v>1168.9746802920047</v>
      </c>
      <c r="K463" s="98">
        <v>1103.493406404722</v>
      </c>
      <c r="L463" s="98">
        <v>787.01433396735843</v>
      </c>
      <c r="M463" s="98">
        <v>1355.3284363345756</v>
      </c>
      <c r="N463" s="98">
        <v>1230.0528607267895</v>
      </c>
      <c r="O463" s="98">
        <v>1134.565859669279</v>
      </c>
      <c r="P463" s="98">
        <v>0</v>
      </c>
      <c r="Q463" s="98">
        <v>1281.8239594005154</v>
      </c>
      <c r="R463" s="98">
        <v>1317.7411678171391</v>
      </c>
      <c r="S463" s="98">
        <v>1250.0639032313702</v>
      </c>
      <c r="T463" s="98">
        <v>1177.5207063485641</v>
      </c>
      <c r="U463" s="98">
        <v>1166.5481863109039</v>
      </c>
      <c r="V463" s="98">
        <v>1220.5731231864993</v>
      </c>
      <c r="W463" s="98">
        <v>1220.8310716463704</v>
      </c>
      <c r="X463" s="98">
        <v>1219.8589911746733</v>
      </c>
      <c r="Y463" s="98">
        <v>1205.5461358624962</v>
      </c>
      <c r="DA463" s="63" t="s">
        <v>4005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1102.5168181173833</v>
      </c>
      <c r="E464" s="98">
        <v>1075.8195143919052</v>
      </c>
      <c r="F464" s="98">
        <v>1076.3687928279903</v>
      </c>
      <c r="G464" s="98">
        <v>1077.5309719613181</v>
      </c>
      <c r="H464" s="98">
        <v>1031.9653391088862</v>
      </c>
      <c r="I464" s="98">
        <v>1039.4284196837934</v>
      </c>
      <c r="J464" s="98">
        <v>1016.6799152790898</v>
      </c>
      <c r="K464" s="98">
        <v>966.90144678142929</v>
      </c>
      <c r="L464" s="98">
        <v>0</v>
      </c>
      <c r="M464" s="98">
        <v>1191.2322308365026</v>
      </c>
      <c r="N464" s="98">
        <v>1084.9226112395047</v>
      </c>
      <c r="O464" s="98">
        <v>0</v>
      </c>
      <c r="P464" s="98">
        <v>0</v>
      </c>
      <c r="Q464" s="98">
        <v>0</v>
      </c>
      <c r="R464" s="98">
        <v>0</v>
      </c>
      <c r="S464" s="98">
        <v>0</v>
      </c>
      <c r="T464" s="98">
        <v>0</v>
      </c>
      <c r="U464" s="98">
        <v>0</v>
      </c>
      <c r="V464" s="98">
        <v>1147.2697442863664</v>
      </c>
      <c r="W464" s="98">
        <v>1158.5202053275759</v>
      </c>
      <c r="X464" s="98">
        <v>1161.9947646517728</v>
      </c>
      <c r="Y464" s="98">
        <v>1151.8036774298164</v>
      </c>
      <c r="DA464" s="63" t="s">
        <v>4006</v>
      </c>
    </row>
    <row r="465" spans="1:105" ht="12" customHeight="1" x14ac:dyDescent="0.25">
      <c r="A465" s="100" t="s">
        <v>199</v>
      </c>
      <c r="B465" s="101"/>
      <c r="C465" s="101">
        <v>0</v>
      </c>
      <c r="D465" s="101">
        <v>869.19300697051926</v>
      </c>
      <c r="E465" s="101">
        <v>819.46451702185254</v>
      </c>
      <c r="F465" s="101">
        <v>818.84603990371716</v>
      </c>
      <c r="G465" s="101">
        <v>762.77729118834452</v>
      </c>
      <c r="H465" s="101">
        <v>745.31449815460951</v>
      </c>
      <c r="I465" s="101">
        <v>739.1215199210352</v>
      </c>
      <c r="J465" s="101">
        <v>713.95047106799018</v>
      </c>
      <c r="K465" s="101">
        <v>678.88794809814874</v>
      </c>
      <c r="L465" s="101">
        <v>0</v>
      </c>
      <c r="M465" s="101">
        <v>799.74813832628899</v>
      </c>
      <c r="N465" s="101">
        <v>720.45694885986131</v>
      </c>
      <c r="O465" s="101">
        <v>0</v>
      </c>
      <c r="P465" s="101">
        <v>0</v>
      </c>
      <c r="Q465" s="101">
        <v>0</v>
      </c>
      <c r="R465" s="101">
        <v>0</v>
      </c>
      <c r="S465" s="101">
        <v>0</v>
      </c>
      <c r="T465" s="101">
        <v>0</v>
      </c>
      <c r="U465" s="101">
        <v>0</v>
      </c>
      <c r="V465" s="101">
        <v>838.17392752311082</v>
      </c>
      <c r="W465" s="101">
        <v>879.27558384022302</v>
      </c>
      <c r="X465" s="101">
        <v>884.30852266363104</v>
      </c>
      <c r="Y465" s="101">
        <v>880.97105999592407</v>
      </c>
      <c r="DA465" s="131" t="s">
        <v>4007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233.32381114686402</v>
      </c>
      <c r="E466" s="104">
        <v>256.35499737005284</v>
      </c>
      <c r="F466" s="104">
        <v>257.52275292427333</v>
      </c>
      <c r="G466" s="104">
        <v>314.75368077297338</v>
      </c>
      <c r="H466" s="104">
        <v>286.65084095427665</v>
      </c>
      <c r="I466" s="104">
        <v>300.30689976275835</v>
      </c>
      <c r="J466" s="104">
        <v>302.72944421109963</v>
      </c>
      <c r="K466" s="104">
        <v>288.01349868328049</v>
      </c>
      <c r="L466" s="104">
        <v>0</v>
      </c>
      <c r="M466" s="104">
        <v>391.48409251021354</v>
      </c>
      <c r="N466" s="104">
        <v>364.46566237964345</v>
      </c>
      <c r="O466" s="104">
        <v>0</v>
      </c>
      <c r="P466" s="104">
        <v>0</v>
      </c>
      <c r="Q466" s="104">
        <v>0</v>
      </c>
      <c r="R466" s="104">
        <v>0</v>
      </c>
      <c r="S466" s="104">
        <v>0</v>
      </c>
      <c r="T466" s="104">
        <v>0</v>
      </c>
      <c r="U466" s="104">
        <v>0</v>
      </c>
      <c r="V466" s="104">
        <v>309.09581676325575</v>
      </c>
      <c r="W466" s="104">
        <v>279.24462148735267</v>
      </c>
      <c r="X466" s="104">
        <v>277.6862419881416</v>
      </c>
      <c r="Y466" s="104">
        <v>270.83261743389227</v>
      </c>
      <c r="DA466" s="132" t="s">
        <v>4008</v>
      </c>
    </row>
    <row r="467" spans="1:105" ht="12" customHeight="1" x14ac:dyDescent="0.25">
      <c r="A467" s="106" t="s">
        <v>124</v>
      </c>
      <c r="B467" s="101"/>
      <c r="C467" s="101">
        <v>0</v>
      </c>
      <c r="D467" s="101">
        <v>1027.0380171231566</v>
      </c>
      <c r="E467" s="101">
        <v>1194.8238113693892</v>
      </c>
      <c r="F467" s="101">
        <v>940.47526268149102</v>
      </c>
      <c r="G467" s="101">
        <v>1166.7160410652448</v>
      </c>
      <c r="H467" s="101">
        <v>1064.5594581581383</v>
      </c>
      <c r="I467" s="101">
        <v>1140.2994349239486</v>
      </c>
      <c r="J467" s="101">
        <v>1050.4154937979365</v>
      </c>
      <c r="K467" s="101">
        <v>1068.7145602115513</v>
      </c>
      <c r="L467" s="101">
        <v>1021.4514095662475</v>
      </c>
      <c r="M467" s="101">
        <v>1080.7011586399942</v>
      </c>
      <c r="N467" s="101">
        <v>956.95147650779393</v>
      </c>
      <c r="O467" s="101">
        <v>998.60944786287462</v>
      </c>
      <c r="P467" s="101">
        <v>0</v>
      </c>
      <c r="Q467" s="101">
        <v>968.67147527590828</v>
      </c>
      <c r="R467" s="101">
        <v>1096.8623213764943</v>
      </c>
      <c r="S467" s="101">
        <v>1126.7881187172479</v>
      </c>
      <c r="T467" s="101">
        <v>1092.3808221271954</v>
      </c>
      <c r="U467" s="101">
        <v>1075.8399509928404</v>
      </c>
      <c r="V467" s="101">
        <v>1017.1246388120005</v>
      </c>
      <c r="W467" s="101">
        <v>1079.7560813742436</v>
      </c>
      <c r="X467" s="101">
        <v>0</v>
      </c>
      <c r="Y467" s="101">
        <v>1162.3443246869072</v>
      </c>
      <c r="DA467" s="131" t="s">
        <v>4009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0</v>
      </c>
      <c r="F468" s="104">
        <v>0</v>
      </c>
      <c r="G468" s="104">
        <v>0</v>
      </c>
      <c r="H468" s="104">
        <v>0</v>
      </c>
      <c r="I468" s="104">
        <v>0</v>
      </c>
      <c r="J468" s="104">
        <v>0</v>
      </c>
      <c r="K468" s="104">
        <v>0</v>
      </c>
      <c r="L468" s="104">
        <v>0</v>
      </c>
      <c r="M468" s="104">
        <v>0</v>
      </c>
      <c r="N468" s="104">
        <v>0</v>
      </c>
      <c r="O468" s="104">
        <v>0</v>
      </c>
      <c r="P468" s="104">
        <v>0</v>
      </c>
      <c r="Q468" s="104">
        <v>0</v>
      </c>
      <c r="R468" s="104">
        <v>0</v>
      </c>
      <c r="S468" s="104">
        <v>0</v>
      </c>
      <c r="T468" s="104">
        <v>0</v>
      </c>
      <c r="U468" s="104">
        <v>0</v>
      </c>
      <c r="V468" s="104">
        <v>0</v>
      </c>
      <c r="W468" s="104">
        <v>0</v>
      </c>
      <c r="X468" s="104">
        <v>0</v>
      </c>
      <c r="Y468" s="104">
        <v>0</v>
      </c>
      <c r="DA468" s="132" t="s">
        <v>4010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0</v>
      </c>
      <c r="F469" s="98">
        <v>0</v>
      </c>
      <c r="G469" s="98">
        <v>0</v>
      </c>
      <c r="H469" s="98">
        <v>0</v>
      </c>
      <c r="I469" s="98">
        <v>0</v>
      </c>
      <c r="J469" s="98">
        <v>0</v>
      </c>
      <c r="K469" s="98">
        <v>0</v>
      </c>
      <c r="L469" s="98">
        <v>0</v>
      </c>
      <c r="M469" s="98">
        <v>0</v>
      </c>
      <c r="N469" s="98">
        <v>0</v>
      </c>
      <c r="O469" s="98">
        <v>0</v>
      </c>
      <c r="P469" s="98">
        <v>0</v>
      </c>
      <c r="Q469" s="98">
        <v>0</v>
      </c>
      <c r="R469" s="98">
        <v>0</v>
      </c>
      <c r="S469" s="98">
        <v>0</v>
      </c>
      <c r="T469" s="98">
        <v>0</v>
      </c>
      <c r="U469" s="98">
        <v>0</v>
      </c>
      <c r="V469" s="98">
        <v>0</v>
      </c>
      <c r="W469" s="98">
        <v>0</v>
      </c>
      <c r="X469" s="98">
        <v>0</v>
      </c>
      <c r="Y469" s="98">
        <v>0</v>
      </c>
      <c r="DA469" s="63" t="s">
        <v>4011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0</v>
      </c>
      <c r="F470" s="98">
        <v>0</v>
      </c>
      <c r="G470" s="98">
        <v>0</v>
      </c>
      <c r="H470" s="98">
        <v>0</v>
      </c>
      <c r="I470" s="98">
        <v>0</v>
      </c>
      <c r="J470" s="98">
        <v>0</v>
      </c>
      <c r="K470" s="98">
        <v>0</v>
      </c>
      <c r="L470" s="98">
        <v>0</v>
      </c>
      <c r="M470" s="98">
        <v>0</v>
      </c>
      <c r="N470" s="98">
        <v>0</v>
      </c>
      <c r="O470" s="98">
        <v>0</v>
      </c>
      <c r="P470" s="98">
        <v>0</v>
      </c>
      <c r="Q470" s="98">
        <v>0</v>
      </c>
      <c r="R470" s="98">
        <v>0</v>
      </c>
      <c r="S470" s="98">
        <v>0</v>
      </c>
      <c r="T470" s="98">
        <v>0</v>
      </c>
      <c r="U470" s="98">
        <v>0</v>
      </c>
      <c r="V470" s="98">
        <v>0</v>
      </c>
      <c r="W470" s="98">
        <v>0</v>
      </c>
      <c r="X470" s="98">
        <v>0</v>
      </c>
      <c r="Y470" s="98">
        <v>0</v>
      </c>
      <c r="DA470" s="63" t="s">
        <v>4012</v>
      </c>
    </row>
    <row r="471" spans="1:105" ht="12" customHeight="1" x14ac:dyDescent="0.25">
      <c r="A471" s="106" t="s">
        <v>122</v>
      </c>
      <c r="B471" s="101"/>
      <c r="C471" s="101">
        <v>1167.3503743589515</v>
      </c>
      <c r="D471" s="101">
        <v>1157.6691368670117</v>
      </c>
      <c r="E471" s="101">
        <v>1163.8538845032829</v>
      </c>
      <c r="F471" s="101">
        <v>1172.7432510651845</v>
      </c>
      <c r="G471" s="101">
        <v>1215.4909176840927</v>
      </c>
      <c r="H471" s="101">
        <v>1234.6902734616669</v>
      </c>
      <c r="I471" s="101">
        <v>1219.7812820680367</v>
      </c>
      <c r="J471" s="101">
        <v>1128.1905627956658</v>
      </c>
      <c r="K471" s="101">
        <v>1182.773524228475</v>
      </c>
      <c r="L471" s="101">
        <v>1173.1689025866267</v>
      </c>
      <c r="M471" s="101">
        <v>1203.7785951520502</v>
      </c>
      <c r="N471" s="101">
        <v>1178.2425173739946</v>
      </c>
      <c r="O471" s="101">
        <v>1251.4767503274802</v>
      </c>
      <c r="P471" s="101">
        <v>0</v>
      </c>
      <c r="Q471" s="101">
        <v>1282.3701730148614</v>
      </c>
      <c r="R471" s="101">
        <v>1363.3886731657835</v>
      </c>
      <c r="S471" s="101">
        <v>1252.3827732239979</v>
      </c>
      <c r="T471" s="101">
        <v>1311.807382984585</v>
      </c>
      <c r="U471" s="101">
        <v>1271.8534534555861</v>
      </c>
      <c r="V471" s="101">
        <v>1203.1122045095397</v>
      </c>
      <c r="W471" s="101">
        <v>1282.8952224519969</v>
      </c>
      <c r="X471" s="101">
        <v>0</v>
      </c>
      <c r="Y471" s="101">
        <v>1231.2588706732463</v>
      </c>
      <c r="DA471" s="131" t="s">
        <v>4013</v>
      </c>
    </row>
    <row r="472" spans="1:105" ht="12" customHeight="1" x14ac:dyDescent="0.25">
      <c r="A472" s="107" t="s">
        <v>121</v>
      </c>
      <c r="B472" s="104"/>
      <c r="C472" s="104">
        <v>1039.8718376489526</v>
      </c>
      <c r="D472" s="104">
        <v>1025.8191232065838</v>
      </c>
      <c r="E472" s="104">
        <v>1019.8954140722524</v>
      </c>
      <c r="F472" s="104">
        <v>1029.9856432967006</v>
      </c>
      <c r="G472" s="104">
        <v>1043.2455769074102</v>
      </c>
      <c r="H472" s="104">
        <v>1070.2790091765423</v>
      </c>
      <c r="I472" s="104">
        <v>1055.3209253099296</v>
      </c>
      <c r="J472" s="104">
        <v>975.0962845929738</v>
      </c>
      <c r="K472" s="104">
        <v>1025.3108599361931</v>
      </c>
      <c r="L472" s="104">
        <v>1012.0405492478127</v>
      </c>
      <c r="M472" s="104">
        <v>1037.1815495851013</v>
      </c>
      <c r="N472" s="104">
        <v>1018.3527117001981</v>
      </c>
      <c r="O472" s="104">
        <v>1101.6667243024922</v>
      </c>
      <c r="P472" s="104">
        <v>0</v>
      </c>
      <c r="Q472" s="104">
        <v>1158.9337126622363</v>
      </c>
      <c r="R472" s="104">
        <v>1249.3709547931053</v>
      </c>
      <c r="S472" s="104">
        <v>1146.9449349490892</v>
      </c>
      <c r="T472" s="104">
        <v>1215.0779668681103</v>
      </c>
      <c r="U472" s="104">
        <v>1184.2023300428834</v>
      </c>
      <c r="V472" s="104">
        <v>1123.871800026707</v>
      </c>
      <c r="W472" s="104">
        <v>1211.5749434691179</v>
      </c>
      <c r="X472" s="104">
        <v>0</v>
      </c>
      <c r="Y472" s="104">
        <v>1173.1417509415217</v>
      </c>
      <c r="DA472" s="132" t="s">
        <v>4014</v>
      </c>
    </row>
    <row r="473" spans="1:105" ht="12" customHeight="1" x14ac:dyDescent="0.25">
      <c r="A473" s="108" t="s">
        <v>53</v>
      </c>
      <c r="B473" s="98"/>
      <c r="C473" s="98">
        <v>815.41807870732202</v>
      </c>
      <c r="D473" s="98">
        <v>792.07127128805985</v>
      </c>
      <c r="E473" s="98">
        <v>762.83191371622024</v>
      </c>
      <c r="F473" s="98">
        <v>773.20411751517497</v>
      </c>
      <c r="G473" s="98">
        <v>730.8988206495992</v>
      </c>
      <c r="H473" s="98">
        <v>769.55786493699964</v>
      </c>
      <c r="I473" s="98">
        <v>750.94694709761063</v>
      </c>
      <c r="J473" s="98">
        <v>688.61663326622602</v>
      </c>
      <c r="K473" s="98">
        <v>727.60088272028099</v>
      </c>
      <c r="L473" s="98">
        <v>703.31163211758837</v>
      </c>
      <c r="M473" s="98">
        <v>709.57435672084807</v>
      </c>
      <c r="N473" s="98">
        <v>689.73731144405986</v>
      </c>
      <c r="O473" s="98">
        <v>771.53028836788462</v>
      </c>
      <c r="P473" s="98">
        <v>0</v>
      </c>
      <c r="Q473" s="98">
        <v>828.76704799507763</v>
      </c>
      <c r="R473" s="98">
        <v>923.91858596419377</v>
      </c>
      <c r="S473" s="98">
        <v>826.16404346549268</v>
      </c>
      <c r="T473" s="98">
        <v>900.7953622132909</v>
      </c>
      <c r="U473" s="98">
        <v>879.15462279566145</v>
      </c>
      <c r="V473" s="98">
        <v>827.5128779566229</v>
      </c>
      <c r="W473" s="98">
        <v>925.39935922386599</v>
      </c>
      <c r="X473" s="98">
        <v>0</v>
      </c>
      <c r="Y473" s="98">
        <v>900.18834244063203</v>
      </c>
      <c r="DA473" s="63" t="s">
        <v>4015</v>
      </c>
    </row>
    <row r="474" spans="1:105" ht="12" customHeight="1" x14ac:dyDescent="0.25">
      <c r="A474" s="108" t="s">
        <v>52</v>
      </c>
      <c r="B474" s="98"/>
      <c r="C474" s="98">
        <v>224.45375894163064</v>
      </c>
      <c r="D474" s="98">
        <v>233.74785191852393</v>
      </c>
      <c r="E474" s="98">
        <v>257.06350035603219</v>
      </c>
      <c r="F474" s="98">
        <v>256.78152578152537</v>
      </c>
      <c r="G474" s="98">
        <v>312.34675625781091</v>
      </c>
      <c r="H474" s="98">
        <v>300.72114423954253</v>
      </c>
      <c r="I474" s="98">
        <v>304.37397821231917</v>
      </c>
      <c r="J474" s="98">
        <v>286.47965132674778</v>
      </c>
      <c r="K474" s="98">
        <v>297.70997721591198</v>
      </c>
      <c r="L474" s="98">
        <v>308.7289171302242</v>
      </c>
      <c r="M474" s="98">
        <v>327.60719286425308</v>
      </c>
      <c r="N474" s="98">
        <v>328.61540025613834</v>
      </c>
      <c r="O474" s="98">
        <v>330.13643593460762</v>
      </c>
      <c r="P474" s="98">
        <v>0</v>
      </c>
      <c r="Q474" s="98">
        <v>330.16666466715861</v>
      </c>
      <c r="R474" s="98">
        <v>325.45236882891174</v>
      </c>
      <c r="S474" s="98">
        <v>320.78089148359652</v>
      </c>
      <c r="T474" s="98">
        <v>314.28260465481947</v>
      </c>
      <c r="U474" s="98">
        <v>305.04770724722209</v>
      </c>
      <c r="V474" s="98">
        <v>296.35892207008391</v>
      </c>
      <c r="W474" s="98">
        <v>286.17558424525214</v>
      </c>
      <c r="X474" s="98">
        <v>0</v>
      </c>
      <c r="Y474" s="98">
        <v>272.95340850088945</v>
      </c>
      <c r="DA474" s="63" t="s">
        <v>4016</v>
      </c>
    </row>
    <row r="475" spans="1:105" ht="12" customHeight="1" x14ac:dyDescent="0.25">
      <c r="A475" s="121" t="s">
        <v>54</v>
      </c>
      <c r="B475" s="122"/>
      <c r="C475" s="122">
        <v>157.06709899863338</v>
      </c>
      <c r="D475" s="122">
        <v>159.52459794114216</v>
      </c>
      <c r="E475" s="122">
        <v>165.43077743878337</v>
      </c>
      <c r="F475" s="122">
        <v>172.68611935849049</v>
      </c>
      <c r="G475" s="122">
        <v>180.72298312889811</v>
      </c>
      <c r="H475" s="122">
        <v>185.71802151599059</v>
      </c>
      <c r="I475" s="122">
        <v>184.46289121871862</v>
      </c>
      <c r="J475" s="122">
        <v>175.83040988086628</v>
      </c>
      <c r="K475" s="122">
        <v>193.552061029182</v>
      </c>
      <c r="L475" s="122">
        <v>207.97226376945716</v>
      </c>
      <c r="M475" s="122">
        <v>208.65633534364383</v>
      </c>
      <c r="N475" s="122">
        <v>212.92122507610651</v>
      </c>
      <c r="O475" s="122">
        <v>232.82360885674638</v>
      </c>
      <c r="P475" s="122">
        <v>0</v>
      </c>
      <c r="Q475" s="122">
        <v>247.4538305266058</v>
      </c>
      <c r="R475" s="122">
        <v>244.23523896799853</v>
      </c>
      <c r="S475" s="122">
        <v>260.14535038159903</v>
      </c>
      <c r="T475" s="122">
        <v>270.14588483010056</v>
      </c>
      <c r="U475" s="122">
        <v>266.56433881092971</v>
      </c>
      <c r="V475" s="122">
        <v>265.59378575645189</v>
      </c>
      <c r="W475" s="122">
        <v>264.5283084713663</v>
      </c>
      <c r="X475" s="122">
        <v>254.4342959012919</v>
      </c>
      <c r="Y475" s="122">
        <v>255.89275376195587</v>
      </c>
      <c r="DA475" s="130" t="s">
        <v>4017</v>
      </c>
    </row>
    <row r="476" spans="1:105" ht="12" customHeight="1" x14ac:dyDescent="0.25">
      <c r="A476" s="97" t="s">
        <v>202</v>
      </c>
      <c r="B476" s="98"/>
      <c r="C476" s="98">
        <v>0</v>
      </c>
      <c r="D476" s="98">
        <v>0</v>
      </c>
      <c r="E476" s="98">
        <v>0</v>
      </c>
      <c r="F476" s="98">
        <v>0</v>
      </c>
      <c r="G476" s="98">
        <v>0</v>
      </c>
      <c r="H476" s="98">
        <v>0</v>
      </c>
      <c r="I476" s="98">
        <v>0</v>
      </c>
      <c r="J476" s="98">
        <v>0</v>
      </c>
      <c r="K476" s="98">
        <v>0</v>
      </c>
      <c r="L476" s="98">
        <v>0</v>
      </c>
      <c r="M476" s="98">
        <v>0</v>
      </c>
      <c r="N476" s="98">
        <v>0</v>
      </c>
      <c r="O476" s="98">
        <v>0</v>
      </c>
      <c r="P476" s="98">
        <v>0</v>
      </c>
      <c r="Q476" s="98">
        <v>0</v>
      </c>
      <c r="R476" s="98">
        <v>0</v>
      </c>
      <c r="S476" s="98">
        <v>0</v>
      </c>
      <c r="T476" s="98">
        <v>0</v>
      </c>
      <c r="U476" s="98">
        <v>0</v>
      </c>
      <c r="V476" s="98">
        <v>0</v>
      </c>
      <c r="W476" s="98">
        <v>0</v>
      </c>
      <c r="X476" s="98">
        <v>0</v>
      </c>
      <c r="Y476" s="98">
        <v>0</v>
      </c>
      <c r="DA476" s="63" t="s">
        <v>4018</v>
      </c>
    </row>
    <row r="477" spans="1:105" ht="12" customHeight="1" x14ac:dyDescent="0.25">
      <c r="A477" s="97" t="s">
        <v>50</v>
      </c>
      <c r="B477" s="98"/>
      <c r="C477" s="98">
        <v>0</v>
      </c>
      <c r="D477" s="98">
        <v>0</v>
      </c>
      <c r="E477" s="98">
        <v>0</v>
      </c>
      <c r="F477" s="98">
        <v>0</v>
      </c>
      <c r="G477" s="98">
        <v>0</v>
      </c>
      <c r="H477" s="98">
        <v>0</v>
      </c>
      <c r="I477" s="98">
        <v>0</v>
      </c>
      <c r="J477" s="98">
        <v>0</v>
      </c>
      <c r="K477" s="98">
        <v>0</v>
      </c>
      <c r="L477" s="98">
        <v>0</v>
      </c>
      <c r="M477" s="98">
        <v>0</v>
      </c>
      <c r="N477" s="98">
        <v>0</v>
      </c>
      <c r="O477" s="98">
        <v>0</v>
      </c>
      <c r="P477" s="98">
        <v>0</v>
      </c>
      <c r="Q477" s="98">
        <v>0</v>
      </c>
      <c r="R477" s="98">
        <v>0</v>
      </c>
      <c r="S477" s="98">
        <v>0</v>
      </c>
      <c r="T477" s="98">
        <v>0</v>
      </c>
      <c r="U477" s="98">
        <v>0</v>
      </c>
      <c r="V477" s="98">
        <v>0</v>
      </c>
      <c r="W477" s="98">
        <v>0</v>
      </c>
      <c r="X477" s="98">
        <v>0</v>
      </c>
      <c r="Y477" s="98">
        <v>0</v>
      </c>
      <c r="DA477" s="63" t="s">
        <v>4019</v>
      </c>
    </row>
    <row r="478" spans="1:105" ht="12" customHeight="1" x14ac:dyDescent="0.25">
      <c r="A478" s="109" t="s">
        <v>120</v>
      </c>
      <c r="B478" s="33"/>
      <c r="C478" s="33">
        <v>157.06709899863338</v>
      </c>
      <c r="D478" s="33">
        <v>159.52459794114216</v>
      </c>
      <c r="E478" s="33">
        <v>165.43077743878337</v>
      </c>
      <c r="F478" s="33">
        <v>172.68611935849049</v>
      </c>
      <c r="G478" s="33">
        <v>180.72298312889811</v>
      </c>
      <c r="H478" s="33">
        <v>185.71802151599059</v>
      </c>
      <c r="I478" s="33">
        <v>184.46289121871862</v>
      </c>
      <c r="J478" s="33">
        <v>175.83040988086628</v>
      </c>
      <c r="K478" s="33">
        <v>193.552061029182</v>
      </c>
      <c r="L478" s="33">
        <v>207.97226376945716</v>
      </c>
      <c r="M478" s="33">
        <v>208.65633534364383</v>
      </c>
      <c r="N478" s="33">
        <v>212.92122507610651</v>
      </c>
      <c r="O478" s="33">
        <v>232.82360885674638</v>
      </c>
      <c r="P478" s="33">
        <v>0</v>
      </c>
      <c r="Q478" s="33">
        <v>247.4538305266058</v>
      </c>
      <c r="R478" s="33">
        <v>244.23523896799853</v>
      </c>
      <c r="S478" s="33">
        <v>260.14535038159903</v>
      </c>
      <c r="T478" s="33">
        <v>270.14588483010056</v>
      </c>
      <c r="U478" s="33">
        <v>266.56433881092971</v>
      </c>
      <c r="V478" s="33">
        <v>265.59378575645189</v>
      </c>
      <c r="W478" s="33">
        <v>264.5283084713663</v>
      </c>
      <c r="X478" s="33">
        <v>254.4342959012919</v>
      </c>
      <c r="Y478" s="33">
        <v>255.89275376195587</v>
      </c>
      <c r="DA478" s="60" t="s">
        <v>4020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11333.065435729568</v>
      </c>
      <c r="D480" s="117">
        <f t="shared" si="247"/>
        <v>11625.496229885674</v>
      </c>
      <c r="E480" s="117">
        <f t="shared" si="247"/>
        <v>11897.689663493606</v>
      </c>
      <c r="F480" s="117">
        <f t="shared" si="247"/>
        <v>11701.442879569548</v>
      </c>
      <c r="G480" s="117">
        <f t="shared" si="247"/>
        <v>12634.661911934358</v>
      </c>
      <c r="H480" s="117">
        <f t="shared" si="247"/>
        <v>11879.067942529116</v>
      </c>
      <c r="I480" s="117">
        <f t="shared" si="247"/>
        <v>11799.772478063656</v>
      </c>
      <c r="J480" s="117">
        <f t="shared" si="247"/>
        <v>12137.509152064191</v>
      </c>
      <c r="K480" s="117">
        <f t="shared" si="247"/>
        <v>11348.720606346184</v>
      </c>
      <c r="L480" s="117">
        <f t="shared" si="247"/>
        <v>10015.39126521574</v>
      </c>
      <c r="M480" s="117">
        <f t="shared" si="247"/>
        <v>15092.005155677914</v>
      </c>
      <c r="N480" s="117">
        <f t="shared" si="247"/>
        <v>14285.483913357311</v>
      </c>
      <c r="O480" s="117">
        <f t="shared" si="247"/>
        <v>11714.225052859483</v>
      </c>
      <c r="P480" s="117">
        <f t="shared" si="247"/>
        <v>0</v>
      </c>
      <c r="Q480" s="117">
        <f t="shared" si="247"/>
        <v>10754.1030963745</v>
      </c>
      <c r="R480" s="117">
        <f t="shared" ref="R480:V480" si="248">R481+R484+R486+R499</f>
        <v>10530.121560536063</v>
      </c>
      <c r="S480" s="117">
        <f t="shared" si="248"/>
        <v>10371.016139312123</v>
      </c>
      <c r="T480" s="117">
        <f t="shared" si="248"/>
        <v>8893.2253937623336</v>
      </c>
      <c r="U480" s="117">
        <f t="shared" si="248"/>
        <v>8322.3181289681415</v>
      </c>
      <c r="V480" s="117">
        <f t="shared" si="248"/>
        <v>8772.6254101911927</v>
      </c>
      <c r="W480" s="117">
        <f t="shared" ref="W480:Y480" si="249">W481+W484+W486+W499</f>
        <v>8291.7235512549414</v>
      </c>
      <c r="X480" s="117">
        <f t="shared" si="249"/>
        <v>7155.0113685187052</v>
      </c>
      <c r="Y480" s="117">
        <f t="shared" si="249"/>
        <v>6303.9699550283985</v>
      </c>
      <c r="DA480" s="129" t="s">
        <v>4166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10490.87785215491</v>
      </c>
      <c r="D481" s="122">
        <f t="shared" si="250"/>
        <v>10760.926536707297</v>
      </c>
      <c r="E481" s="122">
        <f t="shared" si="250"/>
        <v>11022.928070187691</v>
      </c>
      <c r="F481" s="122">
        <f t="shared" si="250"/>
        <v>10808.779171905378</v>
      </c>
      <c r="G481" s="122">
        <f t="shared" si="250"/>
        <v>11700.852009184915</v>
      </c>
      <c r="H481" s="122">
        <f t="shared" si="250"/>
        <v>10964.658133667543</v>
      </c>
      <c r="I481" s="122">
        <f t="shared" si="250"/>
        <v>10869.829762169489</v>
      </c>
      <c r="J481" s="122">
        <f t="shared" si="250"/>
        <v>11224.609535076776</v>
      </c>
      <c r="K481" s="122">
        <f t="shared" si="250"/>
        <v>10443.159457554475</v>
      </c>
      <c r="L481" s="122">
        <f t="shared" si="250"/>
        <v>9283.5765758822909</v>
      </c>
      <c r="M481" s="122">
        <f t="shared" si="250"/>
        <v>13976.797883451763</v>
      </c>
      <c r="N481" s="122">
        <f t="shared" si="250"/>
        <v>13234.678522538943</v>
      </c>
      <c r="O481" s="122">
        <f t="shared" si="250"/>
        <v>10697.070353176696</v>
      </c>
      <c r="P481" s="122">
        <f t="shared" si="250"/>
        <v>0</v>
      </c>
      <c r="Q481" s="122">
        <f t="shared" si="250"/>
        <v>9609.4243359904376</v>
      </c>
      <c r="R481" s="122">
        <f t="shared" ref="R481:V481" si="251">SUM(R482:R483)</f>
        <v>9323.6705287076948</v>
      </c>
      <c r="S481" s="122">
        <f t="shared" si="251"/>
        <v>9188.8607168871604</v>
      </c>
      <c r="T481" s="122">
        <f t="shared" si="251"/>
        <v>7713.7212816292904</v>
      </c>
      <c r="U481" s="122">
        <f t="shared" si="251"/>
        <v>7143.3731155462965</v>
      </c>
      <c r="V481" s="122">
        <f t="shared" si="251"/>
        <v>7537.0172554098599</v>
      </c>
      <c r="W481" s="122">
        <f t="shared" ref="W481:Y481" si="252">SUM(W482:W483)</f>
        <v>7047.6003519398691</v>
      </c>
      <c r="X481" s="122">
        <f t="shared" si="252"/>
        <v>5910.5137049137766</v>
      </c>
      <c r="Y481" s="122">
        <f t="shared" si="252"/>
        <v>5062.0266677591671</v>
      </c>
      <c r="DA481" s="130" t="s">
        <v>4167</v>
      </c>
    </row>
    <row r="482" spans="1:105" ht="12" customHeight="1" x14ac:dyDescent="0.25">
      <c r="A482" s="97" t="s">
        <v>199</v>
      </c>
      <c r="B482" s="98"/>
      <c r="C482" s="98">
        <v>10392.987969950806</v>
      </c>
      <c r="D482" s="98">
        <v>10663.218406608335</v>
      </c>
      <c r="E482" s="98">
        <v>10925.168613626751</v>
      </c>
      <c r="F482" s="98">
        <v>10715.908804923845</v>
      </c>
      <c r="G482" s="98">
        <v>11601.193506052276</v>
      </c>
      <c r="H482" s="98">
        <v>10873.881483729603</v>
      </c>
      <c r="I482" s="98">
        <v>10781.80689688709</v>
      </c>
      <c r="J482" s="98">
        <v>11135.097165154144</v>
      </c>
      <c r="K482" s="98">
        <v>10361.503512688274</v>
      </c>
      <c r="L482" s="98">
        <v>9211.4344487413946</v>
      </c>
      <c r="M482" s="98">
        <v>13869.666428626893</v>
      </c>
      <c r="N482" s="98">
        <v>13133.847647050818</v>
      </c>
      <c r="O482" s="98">
        <v>10617.380587924979</v>
      </c>
      <c r="P482" s="98">
        <v>0</v>
      </c>
      <c r="Q482" s="98">
        <v>9539.6081837907514</v>
      </c>
      <c r="R482" s="98">
        <v>9256.4488926023187</v>
      </c>
      <c r="S482" s="98">
        <v>9123.4727324526575</v>
      </c>
      <c r="T482" s="98">
        <v>7659.0715111698673</v>
      </c>
      <c r="U482" s="98">
        <v>7092.6904431266403</v>
      </c>
      <c r="V482" s="98">
        <v>7483.5991907790876</v>
      </c>
      <c r="W482" s="98">
        <v>6997.6188197367674</v>
      </c>
      <c r="X482" s="98">
        <v>5868.4996694010906</v>
      </c>
      <c r="Y482" s="98">
        <v>5026.0311153762614</v>
      </c>
      <c r="DA482" s="63" t="s">
        <v>4168</v>
      </c>
    </row>
    <row r="483" spans="1:105" ht="12" customHeight="1" x14ac:dyDescent="0.25">
      <c r="A483" s="97" t="s">
        <v>53</v>
      </c>
      <c r="B483" s="98"/>
      <c r="C483" s="98">
        <v>97.889882204105064</v>
      </c>
      <c r="D483" s="98">
        <v>97.708130098961149</v>
      </c>
      <c r="E483" s="98">
        <v>97.759456560939398</v>
      </c>
      <c r="F483" s="98">
        <v>92.870366981533977</v>
      </c>
      <c r="G483" s="98">
        <v>99.65850313263914</v>
      </c>
      <c r="H483" s="98">
        <v>90.776649937939851</v>
      </c>
      <c r="I483" s="98">
        <v>88.022865282398271</v>
      </c>
      <c r="J483" s="98">
        <v>89.512369922630768</v>
      </c>
      <c r="K483" s="98">
        <v>81.655944866201239</v>
      </c>
      <c r="L483" s="98">
        <v>72.142127140896363</v>
      </c>
      <c r="M483" s="98">
        <v>107.13145482487022</v>
      </c>
      <c r="N483" s="98">
        <v>100.83087548812568</v>
      </c>
      <c r="O483" s="98">
        <v>79.689765251717247</v>
      </c>
      <c r="P483" s="98">
        <v>0</v>
      </c>
      <c r="Q483" s="98">
        <v>69.816152199687153</v>
      </c>
      <c r="R483" s="98">
        <v>67.221636105376675</v>
      </c>
      <c r="S483" s="98">
        <v>65.387984434503522</v>
      </c>
      <c r="T483" s="98">
        <v>54.649770459422832</v>
      </c>
      <c r="U483" s="98">
        <v>50.682672419655979</v>
      </c>
      <c r="V483" s="98">
        <v>53.418064630772292</v>
      </c>
      <c r="W483" s="98">
        <v>49.981532203101423</v>
      </c>
      <c r="X483" s="98">
        <v>42.0140355126861</v>
      </c>
      <c r="Y483" s="98">
        <v>35.995552382905636</v>
      </c>
      <c r="DA483" s="63" t="s">
        <v>4169</v>
      </c>
    </row>
    <row r="484" spans="1:105" ht="12" customHeight="1" x14ac:dyDescent="0.25">
      <c r="A484" s="121" t="s">
        <v>92</v>
      </c>
      <c r="B484" s="122"/>
      <c r="C484" s="122">
        <f t="shared" ref="C484:Y484" si="253">C485</f>
        <v>0.96739474559512217</v>
      </c>
      <c r="D484" s="122">
        <f t="shared" si="253"/>
        <v>0.95360905918194805</v>
      </c>
      <c r="E484" s="122">
        <f t="shared" si="253"/>
        <v>1.0364034021481821</v>
      </c>
      <c r="F484" s="122">
        <f t="shared" si="253"/>
        <v>1.4166932385881241</v>
      </c>
      <c r="G484" s="122">
        <f t="shared" si="253"/>
        <v>2.7817254071537323</v>
      </c>
      <c r="H484" s="122">
        <f t="shared" si="253"/>
        <v>3.6217970822017</v>
      </c>
      <c r="I484" s="122">
        <f t="shared" si="253"/>
        <v>3.220738112261806</v>
      </c>
      <c r="J484" s="122">
        <f t="shared" si="253"/>
        <v>0.85316842629142398</v>
      </c>
      <c r="K484" s="122">
        <f t="shared" si="253"/>
        <v>2.3901939335388556</v>
      </c>
      <c r="L484" s="122">
        <f t="shared" si="253"/>
        <v>5.988211991996585</v>
      </c>
      <c r="M484" s="122">
        <f t="shared" si="253"/>
        <v>4.4981138624303618</v>
      </c>
      <c r="N484" s="122">
        <f t="shared" si="253"/>
        <v>6.7728119135072467</v>
      </c>
      <c r="O484" s="122">
        <f t="shared" si="253"/>
        <v>3.8324319487081353</v>
      </c>
      <c r="P484" s="122">
        <f t="shared" si="253"/>
        <v>0</v>
      </c>
      <c r="Q484" s="122">
        <f t="shared" si="253"/>
        <v>3.6640277185256651</v>
      </c>
      <c r="R484" s="122">
        <f t="shared" si="253"/>
        <v>2.3918176528473487</v>
      </c>
      <c r="S484" s="122">
        <f t="shared" si="253"/>
        <v>5.6170531438961984</v>
      </c>
      <c r="T484" s="122">
        <f t="shared" si="253"/>
        <v>2.9438501478862307</v>
      </c>
      <c r="U484" s="122">
        <f t="shared" si="253"/>
        <v>4.7147047153591766</v>
      </c>
      <c r="V484" s="122">
        <f t="shared" si="253"/>
        <v>9.2275760816855925</v>
      </c>
      <c r="W484" s="122">
        <f t="shared" si="253"/>
        <v>2.0958683131793348</v>
      </c>
      <c r="X484" s="122">
        <f t="shared" si="253"/>
        <v>2.7510584991642291</v>
      </c>
      <c r="Y484" s="122">
        <f t="shared" si="253"/>
        <v>1.0658474861925378</v>
      </c>
      <c r="DA484" s="130" t="s">
        <v>4170</v>
      </c>
    </row>
    <row r="485" spans="1:105" ht="12" customHeight="1" x14ac:dyDescent="0.25">
      <c r="A485" s="97" t="s">
        <v>53</v>
      </c>
      <c r="B485" s="98"/>
      <c r="C485" s="98">
        <f>RES_hhdet_in_tesh!C86</f>
        <v>0.96739474559512217</v>
      </c>
      <c r="D485" s="98">
        <f>RES_hhdet_in_tesh!D86</f>
        <v>0.95360905918194805</v>
      </c>
      <c r="E485" s="98">
        <f>RES_hhdet_in_tesh!E86</f>
        <v>1.0364034021481821</v>
      </c>
      <c r="F485" s="98">
        <f>RES_hhdet_in_tesh!F86</f>
        <v>1.4166932385881241</v>
      </c>
      <c r="G485" s="98">
        <f>RES_hhdet_in_tesh!G86</f>
        <v>2.7817254071537323</v>
      </c>
      <c r="H485" s="98">
        <f>RES_hhdet_in_tesh!H86</f>
        <v>3.6217970822017</v>
      </c>
      <c r="I485" s="98">
        <f>RES_hhdet_in_tesh!I86</f>
        <v>3.220738112261806</v>
      </c>
      <c r="J485" s="98">
        <f>RES_hhdet_in_tesh!J86</f>
        <v>0.85316842629142398</v>
      </c>
      <c r="K485" s="98">
        <f>RES_hhdet_in_tesh!K86</f>
        <v>2.3901939335388556</v>
      </c>
      <c r="L485" s="98">
        <f>RES_hhdet_in_tesh!L86</f>
        <v>5.988211991996585</v>
      </c>
      <c r="M485" s="98">
        <f>RES_hhdet_in_tesh!M86</f>
        <v>4.4981138624303618</v>
      </c>
      <c r="N485" s="98">
        <f>RES_hhdet_in_tesh!N86</f>
        <v>6.7728119135072467</v>
      </c>
      <c r="O485" s="98">
        <f>RES_hhdet_in_tesh!O86</f>
        <v>3.8324319487081353</v>
      </c>
      <c r="P485" s="98">
        <f>RES_hhdet_in_tesh!P86</f>
        <v>0</v>
      </c>
      <c r="Q485" s="98">
        <f>RES_hhdet_in_tesh!Q86</f>
        <v>3.6640277185256651</v>
      </c>
      <c r="R485" s="98">
        <f>RES_hhdet_in_tesh!R86</f>
        <v>2.3918176528473487</v>
      </c>
      <c r="S485" s="98">
        <f>RES_hhdet_in_tesh!S86</f>
        <v>5.6170531438961984</v>
      </c>
      <c r="T485" s="98">
        <f>RES_hhdet_in_tesh!T86</f>
        <v>2.9438501478862307</v>
      </c>
      <c r="U485" s="98">
        <f>RES_hhdet_in_tesh!U86</f>
        <v>4.7147047153591766</v>
      </c>
      <c r="V485" s="98">
        <f>RES_hhdet_in_tesh!V86</f>
        <v>9.2275760816855925</v>
      </c>
      <c r="W485" s="98">
        <f>RES_hhdet_in_tesh!W86</f>
        <v>2.0958683131793348</v>
      </c>
      <c r="X485" s="98">
        <f>RES_hhdet_in_tesh!X86</f>
        <v>2.7510584991642291</v>
      </c>
      <c r="Y485" s="98">
        <f>RES_hhdet_in_tesh!Y86</f>
        <v>1.0658474861925378</v>
      </c>
      <c r="DA485" s="63" t="s">
        <v>4171</v>
      </c>
    </row>
    <row r="486" spans="1:105" ht="12" customHeight="1" x14ac:dyDescent="0.25">
      <c r="A486" s="121" t="s">
        <v>55</v>
      </c>
      <c r="B486" s="122"/>
      <c r="C486" s="122">
        <v>718.58552125193683</v>
      </c>
      <c r="D486" s="122">
        <v>738.86998935852512</v>
      </c>
      <c r="E486" s="122">
        <v>744.15132442930394</v>
      </c>
      <c r="F486" s="122">
        <v>755.77065895321334</v>
      </c>
      <c r="G486" s="122">
        <v>789.00727321727913</v>
      </c>
      <c r="H486" s="122">
        <v>764.58698324248951</v>
      </c>
      <c r="I486" s="122">
        <v>781.24525906427857</v>
      </c>
      <c r="J486" s="122">
        <v>773.10820276037714</v>
      </c>
      <c r="K486" s="122">
        <v>749.90528101844109</v>
      </c>
      <c r="L486" s="122">
        <v>560.76228881034899</v>
      </c>
      <c r="M486" s="122">
        <v>944.55726405940379</v>
      </c>
      <c r="N486" s="122">
        <v>873.72319504099812</v>
      </c>
      <c r="O486" s="122">
        <v>825.93681162405483</v>
      </c>
      <c r="P486" s="122">
        <v>0</v>
      </c>
      <c r="Q486" s="122">
        <v>938.12453819739085</v>
      </c>
      <c r="R486" s="122">
        <v>1000.9823171038153</v>
      </c>
      <c r="S486" s="122">
        <v>956.4663623650905</v>
      </c>
      <c r="T486" s="122">
        <v>943.81788502968379</v>
      </c>
      <c r="U486" s="122">
        <v>940.60329530287618</v>
      </c>
      <c r="V486" s="122">
        <v>990.30982341313438</v>
      </c>
      <c r="W486" s="122">
        <v>1004.4466560827708</v>
      </c>
      <c r="X486" s="122">
        <v>1011.5159901230729</v>
      </c>
      <c r="Y486" s="122">
        <v>1007.7969357253451</v>
      </c>
      <c r="DA486" s="130" t="s">
        <v>4172</v>
      </c>
    </row>
    <row r="487" spans="1:105" ht="12" customHeight="1" x14ac:dyDescent="0.25">
      <c r="A487" s="97" t="s">
        <v>132</v>
      </c>
      <c r="B487" s="98"/>
      <c r="C487" s="98">
        <v>716.54265801909014</v>
      </c>
      <c r="D487" s="98">
        <v>738.80208730555114</v>
      </c>
      <c r="E487" s="98">
        <v>743.9902080550637</v>
      </c>
      <c r="F487" s="98">
        <v>755.95397028275238</v>
      </c>
      <c r="G487" s="98">
        <v>789.50157265764869</v>
      </c>
      <c r="H487" s="98">
        <v>760.8580106074636</v>
      </c>
      <c r="I487" s="98">
        <v>780.41168458908351</v>
      </c>
      <c r="J487" s="98">
        <v>776.15877603033869</v>
      </c>
      <c r="K487" s="98">
        <v>747.96265088385849</v>
      </c>
      <c r="L487" s="98">
        <v>544.27376992802192</v>
      </c>
      <c r="M487" s="98">
        <v>954.42542417319999</v>
      </c>
      <c r="N487" s="98">
        <v>879.67901769823527</v>
      </c>
      <c r="O487" s="98">
        <v>821.54244372141454</v>
      </c>
      <c r="P487" s="98">
        <v>0</v>
      </c>
      <c r="Q487" s="98">
        <v>949.86678389060341</v>
      </c>
      <c r="R487" s="98">
        <v>994.65660802005959</v>
      </c>
      <c r="S487" s="98">
        <v>962.97679378684279</v>
      </c>
      <c r="T487" s="98">
        <v>925.53061815427463</v>
      </c>
      <c r="U487" s="98">
        <v>933.77858939403029</v>
      </c>
      <c r="V487" s="98">
        <v>991.83191414401222</v>
      </c>
      <c r="W487" s="98">
        <v>1003.9399825564014</v>
      </c>
      <c r="X487" s="98">
        <v>1011.5172702741712</v>
      </c>
      <c r="Y487" s="98">
        <v>1007.4505096456164</v>
      </c>
      <c r="DA487" s="63" t="s">
        <v>4173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738.80654902819856</v>
      </c>
      <c r="E488" s="98">
        <v>743.98563144491118</v>
      </c>
      <c r="F488" s="98">
        <v>755.93817937747428</v>
      </c>
      <c r="G488" s="98">
        <v>789.50714706891642</v>
      </c>
      <c r="H488" s="98">
        <v>760.82508996564968</v>
      </c>
      <c r="I488" s="98">
        <v>780.79259344429875</v>
      </c>
      <c r="J488" s="98">
        <v>776.76787559268746</v>
      </c>
      <c r="K488" s="98">
        <v>748.17286743473994</v>
      </c>
      <c r="L488" s="98">
        <v>0</v>
      </c>
      <c r="M488" s="98">
        <v>954.66858395208521</v>
      </c>
      <c r="N488" s="98">
        <v>879.70438203307424</v>
      </c>
      <c r="O488" s="98">
        <v>0</v>
      </c>
      <c r="P488" s="98">
        <v>0</v>
      </c>
      <c r="Q488" s="98">
        <v>0</v>
      </c>
      <c r="R488" s="98">
        <v>0</v>
      </c>
      <c r="S488" s="98">
        <v>0</v>
      </c>
      <c r="T488" s="98">
        <v>0</v>
      </c>
      <c r="U488" s="98">
        <v>0</v>
      </c>
      <c r="V488" s="98">
        <v>990.19196342470218</v>
      </c>
      <c r="W488" s="98">
        <v>1002.3093720530397</v>
      </c>
      <c r="X488" s="98">
        <v>1010.9622594592603</v>
      </c>
      <c r="Y488" s="98">
        <v>1007.0423044575703</v>
      </c>
      <c r="DA488" s="63" t="s">
        <v>4174</v>
      </c>
    </row>
    <row r="489" spans="1:105" ht="12" customHeight="1" x14ac:dyDescent="0.25">
      <c r="A489" s="100" t="s">
        <v>199</v>
      </c>
      <c r="B489" s="101"/>
      <c r="C489" s="101">
        <v>0</v>
      </c>
      <c r="D489" s="101">
        <v>505.48273788133457</v>
      </c>
      <c r="E489" s="101">
        <v>487.63063407485834</v>
      </c>
      <c r="F489" s="101">
        <v>498.41542645320095</v>
      </c>
      <c r="G489" s="101">
        <v>474.75346629594293</v>
      </c>
      <c r="H489" s="101">
        <v>474.17424901137309</v>
      </c>
      <c r="I489" s="101">
        <v>480.4856936815404</v>
      </c>
      <c r="J489" s="101">
        <v>474.03843138158777</v>
      </c>
      <c r="K489" s="101">
        <v>460.15936875145951</v>
      </c>
      <c r="L489" s="101">
        <v>0</v>
      </c>
      <c r="M489" s="101">
        <v>563.18449144187173</v>
      </c>
      <c r="N489" s="101">
        <v>515.23871965343073</v>
      </c>
      <c r="O489" s="101">
        <v>0</v>
      </c>
      <c r="P489" s="101">
        <v>0</v>
      </c>
      <c r="Q489" s="101">
        <v>0</v>
      </c>
      <c r="R489" s="101">
        <v>0</v>
      </c>
      <c r="S489" s="101">
        <v>0</v>
      </c>
      <c r="T489" s="101">
        <v>0</v>
      </c>
      <c r="U489" s="101">
        <v>0</v>
      </c>
      <c r="V489" s="101">
        <v>681.09614666144648</v>
      </c>
      <c r="W489" s="101">
        <v>723.06475056568718</v>
      </c>
      <c r="X489" s="101">
        <v>733.27601747111873</v>
      </c>
      <c r="Y489" s="101">
        <v>736.20968702367804</v>
      </c>
      <c r="DA489" s="131" t="s">
        <v>4175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233.32381114686402</v>
      </c>
      <c r="E490" s="104">
        <v>256.35499737005284</v>
      </c>
      <c r="F490" s="104">
        <v>257.52275292427333</v>
      </c>
      <c r="G490" s="104">
        <v>314.75368077297338</v>
      </c>
      <c r="H490" s="104">
        <v>286.65084095427665</v>
      </c>
      <c r="I490" s="104">
        <v>300.30689976275835</v>
      </c>
      <c r="J490" s="104">
        <v>302.72944421109963</v>
      </c>
      <c r="K490" s="104">
        <v>288.01349868328049</v>
      </c>
      <c r="L490" s="104">
        <v>0</v>
      </c>
      <c r="M490" s="104">
        <v>391.48409251021354</v>
      </c>
      <c r="N490" s="104">
        <v>364.46566237964345</v>
      </c>
      <c r="O490" s="104">
        <v>0</v>
      </c>
      <c r="P490" s="104">
        <v>0</v>
      </c>
      <c r="Q490" s="104">
        <v>0</v>
      </c>
      <c r="R490" s="104">
        <v>0</v>
      </c>
      <c r="S490" s="104">
        <v>0</v>
      </c>
      <c r="T490" s="104">
        <v>0</v>
      </c>
      <c r="U490" s="104">
        <v>0</v>
      </c>
      <c r="V490" s="104">
        <v>309.09581676325575</v>
      </c>
      <c r="W490" s="104">
        <v>279.24462148735267</v>
      </c>
      <c r="X490" s="104">
        <v>277.6862419881416</v>
      </c>
      <c r="Y490" s="104">
        <v>270.83261743389227</v>
      </c>
      <c r="DA490" s="132" t="s">
        <v>4176</v>
      </c>
    </row>
    <row r="491" spans="1:105" ht="12" customHeight="1" x14ac:dyDescent="0.25">
      <c r="A491" s="106" t="s">
        <v>124</v>
      </c>
      <c r="B491" s="101"/>
      <c r="C491" s="101">
        <v>0</v>
      </c>
      <c r="D491" s="101">
        <v>734.16173078778058</v>
      </c>
      <c r="E491" s="101">
        <v>856.58313137555831</v>
      </c>
      <c r="F491" s="101">
        <v>676.22416812412598</v>
      </c>
      <c r="G491" s="101">
        <v>841.63347463008677</v>
      </c>
      <c r="H491" s="101">
        <v>770.66064247508041</v>
      </c>
      <c r="I491" s="101">
        <v>828.69839367638633</v>
      </c>
      <c r="J491" s="101">
        <v>766.81336571239456</v>
      </c>
      <c r="K491" s="101">
        <v>784.34173472026305</v>
      </c>
      <c r="L491" s="101">
        <v>754.33012935684872</v>
      </c>
      <c r="M491" s="101">
        <v>808.16925026172646</v>
      </c>
      <c r="N491" s="101">
        <v>730.34557919685528</v>
      </c>
      <c r="O491" s="101">
        <v>784.59359431992925</v>
      </c>
      <c r="P491" s="101">
        <v>0</v>
      </c>
      <c r="Q491" s="101">
        <v>811.26479666535931</v>
      </c>
      <c r="R491" s="101">
        <v>936.09507700225606</v>
      </c>
      <c r="S491" s="101">
        <v>978.34479369349162</v>
      </c>
      <c r="T491" s="101">
        <v>962.99369130707942</v>
      </c>
      <c r="U491" s="101">
        <v>960.59389160300066</v>
      </c>
      <c r="V491" s="101">
        <v>917.23478171062811</v>
      </c>
      <c r="W491" s="101">
        <v>979.6312179092115</v>
      </c>
      <c r="X491" s="101">
        <v>0</v>
      </c>
      <c r="Y491" s="101">
        <v>1057.6632603386822</v>
      </c>
      <c r="DA491" s="131" t="s">
        <v>4177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0</v>
      </c>
      <c r="F492" s="104">
        <v>0</v>
      </c>
      <c r="G492" s="104">
        <v>0</v>
      </c>
      <c r="H492" s="104">
        <v>0</v>
      </c>
      <c r="I492" s="104">
        <v>0</v>
      </c>
      <c r="J492" s="104">
        <v>0</v>
      </c>
      <c r="K492" s="104">
        <v>0</v>
      </c>
      <c r="L492" s="104">
        <v>0</v>
      </c>
      <c r="M492" s="104">
        <v>0</v>
      </c>
      <c r="N492" s="104">
        <v>0</v>
      </c>
      <c r="O492" s="104">
        <v>0</v>
      </c>
      <c r="P492" s="104">
        <v>0</v>
      </c>
      <c r="Q492" s="104">
        <v>0</v>
      </c>
      <c r="R492" s="104">
        <v>0</v>
      </c>
      <c r="S492" s="104">
        <v>0</v>
      </c>
      <c r="T492" s="104">
        <v>0</v>
      </c>
      <c r="U492" s="104">
        <v>0</v>
      </c>
      <c r="V492" s="104">
        <v>0</v>
      </c>
      <c r="W492" s="104">
        <v>0</v>
      </c>
      <c r="X492" s="104">
        <v>0</v>
      </c>
      <c r="Y492" s="104">
        <v>0</v>
      </c>
      <c r="DA492" s="132" t="s">
        <v>4178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0</v>
      </c>
      <c r="F493" s="98">
        <v>0</v>
      </c>
      <c r="G493" s="98">
        <v>0</v>
      </c>
      <c r="H493" s="98">
        <v>0</v>
      </c>
      <c r="I493" s="98">
        <v>0</v>
      </c>
      <c r="J493" s="98">
        <v>0</v>
      </c>
      <c r="K493" s="98">
        <v>0</v>
      </c>
      <c r="L493" s="98">
        <v>0</v>
      </c>
      <c r="M493" s="98">
        <v>0</v>
      </c>
      <c r="N493" s="98">
        <v>0</v>
      </c>
      <c r="O493" s="98">
        <v>0</v>
      </c>
      <c r="P493" s="98">
        <v>0</v>
      </c>
      <c r="Q493" s="98">
        <v>0</v>
      </c>
      <c r="R493" s="98">
        <v>0</v>
      </c>
      <c r="S493" s="98">
        <v>0</v>
      </c>
      <c r="T493" s="98">
        <v>0</v>
      </c>
      <c r="U493" s="98">
        <v>0</v>
      </c>
      <c r="V493" s="98">
        <v>0</v>
      </c>
      <c r="W493" s="98">
        <v>0</v>
      </c>
      <c r="X493" s="98">
        <v>0</v>
      </c>
      <c r="Y493" s="98">
        <v>0</v>
      </c>
      <c r="DA493" s="63" t="s">
        <v>4179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0</v>
      </c>
      <c r="F494" s="98">
        <v>0</v>
      </c>
      <c r="G494" s="98">
        <v>0</v>
      </c>
      <c r="H494" s="98">
        <v>0</v>
      </c>
      <c r="I494" s="98">
        <v>0</v>
      </c>
      <c r="J494" s="98">
        <v>0</v>
      </c>
      <c r="K494" s="98">
        <v>0</v>
      </c>
      <c r="L494" s="98">
        <v>0</v>
      </c>
      <c r="M494" s="98">
        <v>0</v>
      </c>
      <c r="N494" s="98">
        <v>0</v>
      </c>
      <c r="O494" s="98">
        <v>0</v>
      </c>
      <c r="P494" s="98">
        <v>0</v>
      </c>
      <c r="Q494" s="98">
        <v>0</v>
      </c>
      <c r="R494" s="98">
        <v>0</v>
      </c>
      <c r="S494" s="98">
        <v>0</v>
      </c>
      <c r="T494" s="98">
        <v>0</v>
      </c>
      <c r="U494" s="98">
        <v>0</v>
      </c>
      <c r="V494" s="98">
        <v>0</v>
      </c>
      <c r="W494" s="98">
        <v>0</v>
      </c>
      <c r="X494" s="98">
        <v>0</v>
      </c>
      <c r="Y494" s="98">
        <v>0</v>
      </c>
      <c r="DA494" s="63" t="s">
        <v>4180</v>
      </c>
    </row>
    <row r="495" spans="1:105" ht="12" customHeight="1" x14ac:dyDescent="0.25">
      <c r="A495" s="106" t="s">
        <v>122</v>
      </c>
      <c r="B495" s="101"/>
      <c r="C495" s="101">
        <v>744.50963983888641</v>
      </c>
      <c r="D495" s="101">
        <v>740.12049054562249</v>
      </c>
      <c r="E495" s="101">
        <v>746.0394506762658</v>
      </c>
      <c r="F495" s="101">
        <v>753.74143118004804</v>
      </c>
      <c r="G495" s="101">
        <v>783.45788697361468</v>
      </c>
      <c r="H495" s="101">
        <v>798.26176399967653</v>
      </c>
      <c r="I495" s="101">
        <v>791.20822714709152</v>
      </c>
      <c r="J495" s="101">
        <v>734.49701457585911</v>
      </c>
      <c r="K495" s="101">
        <v>773.30985647292937</v>
      </c>
      <c r="L495" s="101">
        <v>770.76759911825002</v>
      </c>
      <c r="M495" s="101">
        <v>798.1685816161264</v>
      </c>
      <c r="N495" s="101">
        <v>793.00322888901849</v>
      </c>
      <c r="O495" s="101">
        <v>861.35018432990455</v>
      </c>
      <c r="P495" s="101">
        <v>0</v>
      </c>
      <c r="Q495" s="101">
        <v>932.36880276440831</v>
      </c>
      <c r="R495" s="101">
        <v>1008.8533564228929</v>
      </c>
      <c r="S495" s="101">
        <v>942.35750319904605</v>
      </c>
      <c r="T495" s="101">
        <v>1003.3308777638664</v>
      </c>
      <c r="U495" s="101">
        <v>988.57146235800235</v>
      </c>
      <c r="V495" s="101">
        <v>949.82306791058306</v>
      </c>
      <c r="W495" s="101">
        <v>1027.1082837125427</v>
      </c>
      <c r="X495" s="101">
        <v>0</v>
      </c>
      <c r="Y495" s="101">
        <v>1014.8247769903865</v>
      </c>
      <c r="DA495" s="131" t="s">
        <v>4181</v>
      </c>
    </row>
    <row r="496" spans="1:105" ht="12" customHeight="1" x14ac:dyDescent="0.25">
      <c r="A496" s="107" t="s">
        <v>121</v>
      </c>
      <c r="B496" s="104"/>
      <c r="C496" s="104">
        <v>744.50894839568434</v>
      </c>
      <c r="D496" s="104">
        <v>740.13448622002829</v>
      </c>
      <c r="E496" s="104">
        <v>746.0447285366289</v>
      </c>
      <c r="F496" s="104">
        <v>753.73256566246221</v>
      </c>
      <c r="G496" s="104">
        <v>783.45553813886886</v>
      </c>
      <c r="H496" s="104">
        <v>798.26180845982037</v>
      </c>
      <c r="I496" s="104">
        <v>791.4739291865468</v>
      </c>
      <c r="J496" s="104">
        <v>734.79652083501423</v>
      </c>
      <c r="K496" s="104">
        <v>773.42314009975473</v>
      </c>
      <c r="L496" s="104">
        <v>770.80203969936224</v>
      </c>
      <c r="M496" s="104">
        <v>798.09234697477052</v>
      </c>
      <c r="N496" s="104">
        <v>792.83554763243092</v>
      </c>
      <c r="O496" s="104">
        <v>861.15529499681827</v>
      </c>
      <c r="P496" s="104">
        <v>0</v>
      </c>
      <c r="Q496" s="104">
        <v>932.73568613238899</v>
      </c>
      <c r="R496" s="104">
        <v>1009.1153512616036</v>
      </c>
      <c r="S496" s="104">
        <v>942.42940173000954</v>
      </c>
      <c r="T496" s="104">
        <v>1003.2525046402824</v>
      </c>
      <c r="U496" s="104">
        <v>988.38678906876987</v>
      </c>
      <c r="V496" s="104">
        <v>949.65694159827251</v>
      </c>
      <c r="W496" s="104">
        <v>1027.0664465437721</v>
      </c>
      <c r="X496" s="104">
        <v>0</v>
      </c>
      <c r="Y496" s="104">
        <v>1014.9041514564667</v>
      </c>
      <c r="DA496" s="132" t="s">
        <v>4182</v>
      </c>
    </row>
    <row r="497" spans="1:105" ht="12" customHeight="1" x14ac:dyDescent="0.25">
      <c r="A497" s="108" t="s">
        <v>53</v>
      </c>
      <c r="B497" s="98"/>
      <c r="C497" s="98">
        <v>520.05518945405368</v>
      </c>
      <c r="D497" s="98">
        <v>506.38663430150427</v>
      </c>
      <c r="E497" s="98">
        <v>488.9812281805967</v>
      </c>
      <c r="F497" s="98">
        <v>496.95103988093683</v>
      </c>
      <c r="G497" s="98">
        <v>471.10878188105789</v>
      </c>
      <c r="H497" s="98">
        <v>497.54066422027768</v>
      </c>
      <c r="I497" s="98">
        <v>487.09995097422768</v>
      </c>
      <c r="J497" s="98">
        <v>448.31686950826645</v>
      </c>
      <c r="K497" s="98">
        <v>475.71316288384281</v>
      </c>
      <c r="L497" s="98">
        <v>462.07312256913804</v>
      </c>
      <c r="M497" s="98">
        <v>470.48515411051744</v>
      </c>
      <c r="N497" s="98">
        <v>464.22014737629269</v>
      </c>
      <c r="O497" s="98">
        <v>531.01885906221082</v>
      </c>
      <c r="P497" s="98">
        <v>0</v>
      </c>
      <c r="Q497" s="98">
        <v>602.56902146523032</v>
      </c>
      <c r="R497" s="98">
        <v>683.66298243269182</v>
      </c>
      <c r="S497" s="98">
        <v>621.64851024641303</v>
      </c>
      <c r="T497" s="98">
        <v>688.9698999854628</v>
      </c>
      <c r="U497" s="98">
        <v>683.33908182154778</v>
      </c>
      <c r="V497" s="98">
        <v>653.29801952818866</v>
      </c>
      <c r="W497" s="98">
        <v>740.89086229852001</v>
      </c>
      <c r="X497" s="98">
        <v>0</v>
      </c>
      <c r="Y497" s="98">
        <v>741.95074295557731</v>
      </c>
      <c r="DA497" s="63" t="s">
        <v>4183</v>
      </c>
    </row>
    <row r="498" spans="1:105" ht="12" customHeight="1" x14ac:dyDescent="0.25">
      <c r="A498" s="108" t="s">
        <v>52</v>
      </c>
      <c r="B498" s="98"/>
      <c r="C498" s="98">
        <v>224.45375894163064</v>
      </c>
      <c r="D498" s="98">
        <v>233.74785191852393</v>
      </c>
      <c r="E498" s="98">
        <v>257.06350035603219</v>
      </c>
      <c r="F498" s="98">
        <v>256.78152578152537</v>
      </c>
      <c r="G498" s="98">
        <v>312.34675625781091</v>
      </c>
      <c r="H498" s="98">
        <v>300.72114423954253</v>
      </c>
      <c r="I498" s="98">
        <v>304.37397821231917</v>
      </c>
      <c r="J498" s="98">
        <v>286.47965132674778</v>
      </c>
      <c r="K498" s="98">
        <v>297.70997721591198</v>
      </c>
      <c r="L498" s="98">
        <v>308.7289171302242</v>
      </c>
      <c r="M498" s="98">
        <v>327.60719286425308</v>
      </c>
      <c r="N498" s="98">
        <v>328.61540025613834</v>
      </c>
      <c r="O498" s="98">
        <v>330.13643593460762</v>
      </c>
      <c r="P498" s="98">
        <v>0</v>
      </c>
      <c r="Q498" s="98">
        <v>330.16666466715861</v>
      </c>
      <c r="R498" s="98">
        <v>325.45236882891174</v>
      </c>
      <c r="S498" s="98">
        <v>320.78089148359652</v>
      </c>
      <c r="T498" s="98">
        <v>314.28260465481947</v>
      </c>
      <c r="U498" s="98">
        <v>305.04770724722209</v>
      </c>
      <c r="V498" s="98">
        <v>296.35892207008391</v>
      </c>
      <c r="W498" s="98">
        <v>286.17558424525214</v>
      </c>
      <c r="X498" s="98">
        <v>0</v>
      </c>
      <c r="Y498" s="98">
        <v>272.95340850088945</v>
      </c>
      <c r="DA498" s="63" t="s">
        <v>4184</v>
      </c>
    </row>
    <row r="499" spans="1:105" ht="12" customHeight="1" x14ac:dyDescent="0.25">
      <c r="A499" s="121" t="s">
        <v>54</v>
      </c>
      <c r="B499" s="122"/>
      <c r="C499" s="122">
        <v>122.63466757712499</v>
      </c>
      <c r="D499" s="122">
        <v>124.74609476066905</v>
      </c>
      <c r="E499" s="122">
        <v>129.57386547446444</v>
      </c>
      <c r="F499" s="122">
        <v>135.47635547236601</v>
      </c>
      <c r="G499" s="122">
        <v>142.02090412500874</v>
      </c>
      <c r="H499" s="122">
        <v>146.20102853688331</v>
      </c>
      <c r="I499" s="122">
        <v>145.47671871762648</v>
      </c>
      <c r="J499" s="122">
        <v>138.93824580074724</v>
      </c>
      <c r="K499" s="122">
        <v>153.26567383972852</v>
      </c>
      <c r="L499" s="122">
        <v>165.06418853110327</v>
      </c>
      <c r="M499" s="122">
        <v>166.15189430431676</v>
      </c>
      <c r="N499" s="122">
        <v>170.3093838638612</v>
      </c>
      <c r="O499" s="122">
        <v>187.38545611002456</v>
      </c>
      <c r="P499" s="122">
        <v>0</v>
      </c>
      <c r="Q499" s="122">
        <v>202.89019446814567</v>
      </c>
      <c r="R499" s="122">
        <v>203.07689707170545</v>
      </c>
      <c r="S499" s="122">
        <v>220.07200691597549</v>
      </c>
      <c r="T499" s="122">
        <v>232.74237695547336</v>
      </c>
      <c r="U499" s="122">
        <v>233.62701340361033</v>
      </c>
      <c r="V499" s="122">
        <v>236.07075528651387</v>
      </c>
      <c r="W499" s="122">
        <v>237.58067491912308</v>
      </c>
      <c r="X499" s="122">
        <v>230.23061498269141</v>
      </c>
      <c r="Y499" s="122">
        <v>233.08050405769322</v>
      </c>
      <c r="DA499" s="130" t="s">
        <v>4185</v>
      </c>
    </row>
    <row r="500" spans="1:105" ht="12" customHeight="1" x14ac:dyDescent="0.25">
      <c r="A500" s="97" t="s">
        <v>202</v>
      </c>
      <c r="B500" s="98"/>
      <c r="C500" s="98">
        <v>0</v>
      </c>
      <c r="D500" s="98">
        <v>0</v>
      </c>
      <c r="E500" s="98">
        <v>0</v>
      </c>
      <c r="F500" s="98">
        <v>0</v>
      </c>
      <c r="G500" s="98">
        <v>0</v>
      </c>
      <c r="H500" s="98">
        <v>0</v>
      </c>
      <c r="I500" s="98">
        <v>0</v>
      </c>
      <c r="J500" s="98">
        <v>0</v>
      </c>
      <c r="K500" s="98">
        <v>0</v>
      </c>
      <c r="L500" s="98">
        <v>0</v>
      </c>
      <c r="M500" s="98">
        <v>0</v>
      </c>
      <c r="N500" s="98">
        <v>0</v>
      </c>
      <c r="O500" s="98">
        <v>0</v>
      </c>
      <c r="P500" s="98">
        <v>0</v>
      </c>
      <c r="Q500" s="98">
        <v>0</v>
      </c>
      <c r="R500" s="98">
        <v>0</v>
      </c>
      <c r="S500" s="98">
        <v>0</v>
      </c>
      <c r="T500" s="98">
        <v>0</v>
      </c>
      <c r="U500" s="98">
        <v>0</v>
      </c>
      <c r="V500" s="98">
        <v>0</v>
      </c>
      <c r="W500" s="98">
        <v>0</v>
      </c>
      <c r="X500" s="98">
        <v>0</v>
      </c>
      <c r="Y500" s="98">
        <v>0</v>
      </c>
      <c r="DA500" s="63" t="s">
        <v>4186</v>
      </c>
    </row>
    <row r="501" spans="1:105" ht="12" customHeight="1" x14ac:dyDescent="0.25">
      <c r="A501" s="97" t="s">
        <v>50</v>
      </c>
      <c r="B501" s="98"/>
      <c r="C501" s="98">
        <v>0</v>
      </c>
      <c r="D501" s="98">
        <v>0</v>
      </c>
      <c r="E501" s="98">
        <v>0</v>
      </c>
      <c r="F501" s="98">
        <v>0</v>
      </c>
      <c r="G501" s="98">
        <v>0</v>
      </c>
      <c r="H501" s="98">
        <v>0</v>
      </c>
      <c r="I501" s="98">
        <v>0</v>
      </c>
      <c r="J501" s="98">
        <v>0</v>
      </c>
      <c r="K501" s="98">
        <v>0</v>
      </c>
      <c r="L501" s="98">
        <v>0</v>
      </c>
      <c r="M501" s="98">
        <v>0</v>
      </c>
      <c r="N501" s="98">
        <v>0</v>
      </c>
      <c r="O501" s="98">
        <v>0</v>
      </c>
      <c r="P501" s="98">
        <v>0</v>
      </c>
      <c r="Q501" s="98">
        <v>0</v>
      </c>
      <c r="R501" s="98">
        <v>0</v>
      </c>
      <c r="S501" s="98">
        <v>0</v>
      </c>
      <c r="T501" s="98">
        <v>0</v>
      </c>
      <c r="U501" s="98">
        <v>0</v>
      </c>
      <c r="V501" s="98">
        <v>0</v>
      </c>
      <c r="W501" s="98">
        <v>0</v>
      </c>
      <c r="X501" s="98">
        <v>0</v>
      </c>
      <c r="Y501" s="98">
        <v>0</v>
      </c>
      <c r="DA501" s="63" t="s">
        <v>4187</v>
      </c>
    </row>
    <row r="502" spans="1:105" ht="12" customHeight="1" x14ac:dyDescent="0.25">
      <c r="A502" s="109" t="s">
        <v>120</v>
      </c>
      <c r="B502" s="33"/>
      <c r="C502" s="33">
        <v>122.63466757712499</v>
      </c>
      <c r="D502" s="33">
        <v>124.74609476066905</v>
      </c>
      <c r="E502" s="33">
        <v>129.57386547446444</v>
      </c>
      <c r="F502" s="33">
        <v>135.47635547236601</v>
      </c>
      <c r="G502" s="33">
        <v>142.02090412500874</v>
      </c>
      <c r="H502" s="33">
        <v>146.20102853688331</v>
      </c>
      <c r="I502" s="33">
        <v>145.47671871762648</v>
      </c>
      <c r="J502" s="33">
        <v>138.93824580074724</v>
      </c>
      <c r="K502" s="33">
        <v>153.26567383972852</v>
      </c>
      <c r="L502" s="33">
        <v>165.06418853110327</v>
      </c>
      <c r="M502" s="33">
        <v>166.15189430431676</v>
      </c>
      <c r="N502" s="33">
        <v>170.3093838638612</v>
      </c>
      <c r="O502" s="33">
        <v>187.38545611002456</v>
      </c>
      <c r="P502" s="33">
        <v>0</v>
      </c>
      <c r="Q502" s="33">
        <v>202.89019446814567</v>
      </c>
      <c r="R502" s="33">
        <v>203.07689707170545</v>
      </c>
      <c r="S502" s="33">
        <v>220.07200691597549</v>
      </c>
      <c r="T502" s="33">
        <v>232.74237695547336</v>
      </c>
      <c r="U502" s="33">
        <v>233.62701340361033</v>
      </c>
      <c r="V502" s="33">
        <v>236.07075528651387</v>
      </c>
      <c r="W502" s="33">
        <v>237.58067491912308</v>
      </c>
      <c r="X502" s="33">
        <v>230.23061498269141</v>
      </c>
      <c r="Y502" s="33">
        <v>233.08050405769322</v>
      </c>
      <c r="DA502" s="60" t="s">
        <v>4188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0</v>
      </c>
      <c r="D504" s="117">
        <f t="shared" si="254"/>
        <v>7.5004647474584879E-2</v>
      </c>
      <c r="E504" s="117">
        <f t="shared" si="254"/>
        <v>7.9629214314411181E-2</v>
      </c>
      <c r="F504" s="117">
        <f t="shared" si="254"/>
        <v>5.3369562995435306E-2</v>
      </c>
      <c r="G504" s="117">
        <f t="shared" si="254"/>
        <v>0.10079787622529705</v>
      </c>
      <c r="H504" s="117">
        <f t="shared" si="254"/>
        <v>9.5444807202421808E-2</v>
      </c>
      <c r="I504" s="117">
        <f t="shared" si="254"/>
        <v>0.10591042405696584</v>
      </c>
      <c r="J504" s="117">
        <f t="shared" si="254"/>
        <v>8.3682536147555345E-2</v>
      </c>
      <c r="K504" s="117">
        <f t="shared" si="254"/>
        <v>6.7567269551254097E-2</v>
      </c>
      <c r="L504" s="117">
        <f t="shared" si="254"/>
        <v>7.7806819045571629E-2</v>
      </c>
      <c r="M504" s="117">
        <f t="shared" si="254"/>
        <v>6.540133209808148E-2</v>
      </c>
      <c r="N504" s="117">
        <f t="shared" si="254"/>
        <v>7.7419515903191266E-2</v>
      </c>
      <c r="O504" s="117">
        <f t="shared" si="254"/>
        <v>0.13650233006310136</v>
      </c>
      <c r="P504" s="117">
        <f t="shared" si="254"/>
        <v>0</v>
      </c>
      <c r="Q504" s="117">
        <f t="shared" si="254"/>
        <v>9.9747693709734978E-2</v>
      </c>
      <c r="R504" s="117">
        <f t="shared" ref="R504:V504" si="255">R505+R508+R510+R523</f>
        <v>0.2489972467593782</v>
      </c>
      <c r="S504" s="117">
        <f t="shared" si="255"/>
        <v>0.22646422388658269</v>
      </c>
      <c r="T504" s="117">
        <f t="shared" si="255"/>
        <v>0.22032173933040283</v>
      </c>
      <c r="U504" s="117">
        <f t="shared" si="255"/>
        <v>0.13918093471583443</v>
      </c>
      <c r="V504" s="117">
        <f t="shared" si="255"/>
        <v>4.6167532460643028E-2</v>
      </c>
      <c r="W504" s="117">
        <f t="shared" ref="W504:Y504" si="256">W505+W508+W510+W523</f>
        <v>3.7129487048890887E-2</v>
      </c>
      <c r="X504" s="117">
        <f t="shared" si="256"/>
        <v>0</v>
      </c>
      <c r="Y504" s="117">
        <f t="shared" si="256"/>
        <v>6.5964183822591435E-2</v>
      </c>
      <c r="DA504" s="129" t="s">
        <v>4333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:Y505" si="259">SUM(W506:W507)</f>
        <v>0</v>
      </c>
      <c r="X505" s="122">
        <f t="shared" si="259"/>
        <v>0</v>
      </c>
      <c r="Y505" s="122">
        <f t="shared" si="259"/>
        <v>0</v>
      </c>
      <c r="DA505" s="130" t="s">
        <v>4334</v>
      </c>
    </row>
    <row r="506" spans="1:105" ht="12" customHeight="1" x14ac:dyDescent="0.25">
      <c r="A506" s="97" t="s">
        <v>199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X506" s="98">
        <v>0</v>
      </c>
      <c r="Y506" s="98">
        <v>0</v>
      </c>
      <c r="DA506" s="63" t="s">
        <v>4335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X507" s="98">
        <v>0</v>
      </c>
      <c r="Y507" s="98">
        <v>0</v>
      </c>
      <c r="DA507" s="63" t="s">
        <v>4336</v>
      </c>
    </row>
    <row r="508" spans="1:105" ht="12" customHeight="1" x14ac:dyDescent="0.25">
      <c r="A508" s="121" t="s">
        <v>92</v>
      </c>
      <c r="B508" s="122"/>
      <c r="C508" s="122">
        <f t="shared" ref="C508:Y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X508" s="122">
        <f t="shared" si="260"/>
        <v>0</v>
      </c>
      <c r="Y508" s="122">
        <f t="shared" si="260"/>
        <v>0</v>
      </c>
      <c r="DA508" s="130" t="s">
        <v>4337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X509" s="98">
        <v>0</v>
      </c>
      <c r="Y509" s="98">
        <v>0</v>
      </c>
      <c r="DA509" s="63" t="s">
        <v>4338</v>
      </c>
    </row>
    <row r="510" spans="1:105" ht="12" customHeight="1" x14ac:dyDescent="0.25">
      <c r="A510" s="121" t="s">
        <v>55</v>
      </c>
      <c r="B510" s="122"/>
      <c r="C510" s="122">
        <v>0</v>
      </c>
      <c r="D510" s="122">
        <v>7.5004647474584879E-2</v>
      </c>
      <c r="E510" s="122">
        <v>7.9629214314411181E-2</v>
      </c>
      <c r="F510" s="122">
        <v>5.3369562995435306E-2</v>
      </c>
      <c r="G510" s="122">
        <v>0.10079787622529705</v>
      </c>
      <c r="H510" s="122">
        <v>9.5444807202421808E-2</v>
      </c>
      <c r="I510" s="122">
        <v>0.10591042405696584</v>
      </c>
      <c r="J510" s="122">
        <v>8.3682536147555345E-2</v>
      </c>
      <c r="K510" s="122">
        <v>6.7567269551254097E-2</v>
      </c>
      <c r="L510" s="122">
        <v>7.7806819045571629E-2</v>
      </c>
      <c r="M510" s="122">
        <v>6.540133209808148E-2</v>
      </c>
      <c r="N510" s="122">
        <v>7.7419515903191266E-2</v>
      </c>
      <c r="O510" s="122">
        <v>0.13650233006310136</v>
      </c>
      <c r="P510" s="122">
        <v>0</v>
      </c>
      <c r="Q510" s="122">
        <v>9.9747693709734978E-2</v>
      </c>
      <c r="R510" s="122">
        <v>0.2489972467593782</v>
      </c>
      <c r="S510" s="122">
        <v>0.22646422388658269</v>
      </c>
      <c r="T510" s="122">
        <v>0.22032173933040283</v>
      </c>
      <c r="U510" s="122">
        <v>0.13918093471583443</v>
      </c>
      <c r="V510" s="122">
        <v>4.6167532460643028E-2</v>
      </c>
      <c r="W510" s="122">
        <v>3.7129487048890887E-2</v>
      </c>
      <c r="X510" s="122">
        <v>0</v>
      </c>
      <c r="Y510" s="122">
        <v>6.5964183822591435E-2</v>
      </c>
      <c r="DA510" s="130" t="s">
        <v>4339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X511" s="98">
        <v>0</v>
      </c>
      <c r="Y511" s="98">
        <v>0</v>
      </c>
      <c r="DA511" s="63" t="s">
        <v>4340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X512" s="98">
        <v>0</v>
      </c>
      <c r="Y512" s="98">
        <v>0</v>
      </c>
      <c r="DA512" s="63" t="s">
        <v>4341</v>
      </c>
    </row>
    <row r="513" spans="1:105" ht="12" customHeight="1" x14ac:dyDescent="0.25">
      <c r="A513" s="100" t="s">
        <v>199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X513" s="101">
        <v>0</v>
      </c>
      <c r="Y513" s="101">
        <v>0</v>
      </c>
      <c r="DA513" s="131" t="s">
        <v>4342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X514" s="104">
        <v>0</v>
      </c>
      <c r="Y514" s="104">
        <v>0</v>
      </c>
      <c r="DA514" s="132" t="s">
        <v>4343</v>
      </c>
    </row>
    <row r="515" spans="1:105" ht="12" customHeight="1" x14ac:dyDescent="0.25">
      <c r="A515" s="106" t="s">
        <v>124</v>
      </c>
      <c r="B515" s="101"/>
      <c r="C515" s="101">
        <v>0</v>
      </c>
      <c r="D515" s="101">
        <v>233.30195596969628</v>
      </c>
      <c r="E515" s="101">
        <v>271.41617699067052</v>
      </c>
      <c r="F515" s="101">
        <v>213.63836067072754</v>
      </c>
      <c r="G515" s="101">
        <v>265.03121588838104</v>
      </c>
      <c r="H515" s="101">
        <v>241.82532651520273</v>
      </c>
      <c r="I515" s="101">
        <v>259.0304196373242</v>
      </c>
      <c r="J515" s="101">
        <v>238.6123835711393</v>
      </c>
      <c r="K515" s="101">
        <v>242.76919949765599</v>
      </c>
      <c r="L515" s="101">
        <v>232.03290219706886</v>
      </c>
      <c r="M515" s="101">
        <v>245.49207519666112</v>
      </c>
      <c r="N515" s="101">
        <v>217.38109740351055</v>
      </c>
      <c r="O515" s="101">
        <v>226.84412217653062</v>
      </c>
      <c r="P515" s="101">
        <v>0</v>
      </c>
      <c r="Q515" s="101">
        <v>220.04341232367537</v>
      </c>
      <c r="R515" s="101">
        <v>249.16324492388446</v>
      </c>
      <c r="S515" s="101">
        <v>255.96118904781008</v>
      </c>
      <c r="T515" s="101">
        <v>248.14522755441371</v>
      </c>
      <c r="U515" s="101">
        <v>244.38780326753368</v>
      </c>
      <c r="V515" s="101">
        <v>231.05003295253408</v>
      </c>
      <c r="W515" s="101">
        <v>245.2773914449732</v>
      </c>
      <c r="X515" s="101">
        <v>0</v>
      </c>
      <c r="Y515" s="101">
        <v>264.03813679587785</v>
      </c>
      <c r="DA515" s="131" t="s">
        <v>4344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0</v>
      </c>
      <c r="F516" s="104">
        <v>0</v>
      </c>
      <c r="G516" s="104">
        <v>0</v>
      </c>
      <c r="H516" s="104">
        <v>0</v>
      </c>
      <c r="I516" s="104">
        <v>0</v>
      </c>
      <c r="J516" s="104">
        <v>0</v>
      </c>
      <c r="K516" s="104">
        <v>0</v>
      </c>
      <c r="L516" s="104">
        <v>0</v>
      </c>
      <c r="M516" s="104">
        <v>0</v>
      </c>
      <c r="N516" s="104">
        <v>0</v>
      </c>
      <c r="O516" s="104">
        <v>0</v>
      </c>
      <c r="P516" s="104">
        <v>0</v>
      </c>
      <c r="Q516" s="104">
        <v>0</v>
      </c>
      <c r="R516" s="104">
        <v>0</v>
      </c>
      <c r="S516" s="104">
        <v>0</v>
      </c>
      <c r="T516" s="104">
        <v>0</v>
      </c>
      <c r="U516" s="104">
        <v>0</v>
      </c>
      <c r="V516" s="104">
        <v>0</v>
      </c>
      <c r="W516" s="104">
        <v>0</v>
      </c>
      <c r="X516" s="104">
        <v>0</v>
      </c>
      <c r="Y516" s="104">
        <v>0</v>
      </c>
      <c r="DA516" s="132" t="s">
        <v>4345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0</v>
      </c>
      <c r="F517" s="98">
        <v>0</v>
      </c>
      <c r="G517" s="98">
        <v>0</v>
      </c>
      <c r="H517" s="98">
        <v>0</v>
      </c>
      <c r="I517" s="98">
        <v>0</v>
      </c>
      <c r="J517" s="98">
        <v>0</v>
      </c>
      <c r="K517" s="98">
        <v>0</v>
      </c>
      <c r="L517" s="98">
        <v>0</v>
      </c>
      <c r="M517" s="98">
        <v>0</v>
      </c>
      <c r="N517" s="98">
        <v>0</v>
      </c>
      <c r="O517" s="98">
        <v>0</v>
      </c>
      <c r="P517" s="98">
        <v>0</v>
      </c>
      <c r="Q517" s="98">
        <v>0</v>
      </c>
      <c r="R517" s="98">
        <v>0</v>
      </c>
      <c r="S517" s="98">
        <v>0</v>
      </c>
      <c r="T517" s="98">
        <v>0</v>
      </c>
      <c r="U517" s="98">
        <v>0</v>
      </c>
      <c r="V517" s="98">
        <v>0</v>
      </c>
      <c r="W517" s="98">
        <v>0</v>
      </c>
      <c r="X517" s="98">
        <v>0</v>
      </c>
      <c r="Y517" s="98">
        <v>0</v>
      </c>
      <c r="DA517" s="63" t="s">
        <v>4346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X518" s="98">
        <v>0</v>
      </c>
      <c r="Y518" s="98">
        <v>0</v>
      </c>
      <c r="DA518" s="63" t="s">
        <v>4347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X519" s="101">
        <v>0</v>
      </c>
      <c r="Y519" s="101">
        <v>0</v>
      </c>
      <c r="DA519" s="131" t="s">
        <v>4348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X520" s="104">
        <v>0</v>
      </c>
      <c r="Y520" s="104">
        <v>0</v>
      </c>
      <c r="DA520" s="132" t="s">
        <v>4349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X521" s="98">
        <v>0</v>
      </c>
      <c r="Y521" s="98">
        <v>0</v>
      </c>
      <c r="DA521" s="63" t="s">
        <v>4350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X522" s="98">
        <v>0</v>
      </c>
      <c r="Y522" s="98">
        <v>0</v>
      </c>
      <c r="DA522" s="63" t="s">
        <v>4351</v>
      </c>
    </row>
    <row r="523" spans="1:105" ht="12" customHeight="1" x14ac:dyDescent="0.25">
      <c r="A523" s="121" t="s">
        <v>54</v>
      </c>
      <c r="B523" s="122"/>
      <c r="C523" s="122">
        <v>0</v>
      </c>
      <c r="D523" s="122">
        <v>0</v>
      </c>
      <c r="E523" s="122">
        <v>0</v>
      </c>
      <c r="F523" s="122">
        <v>0</v>
      </c>
      <c r="G523" s="122">
        <v>0</v>
      </c>
      <c r="H523" s="122">
        <v>0</v>
      </c>
      <c r="I523" s="122">
        <v>0</v>
      </c>
      <c r="J523" s="122">
        <v>0</v>
      </c>
      <c r="K523" s="122">
        <v>0</v>
      </c>
      <c r="L523" s="122">
        <v>0</v>
      </c>
      <c r="M523" s="122">
        <v>0</v>
      </c>
      <c r="N523" s="122">
        <v>0</v>
      </c>
      <c r="O523" s="122">
        <v>0</v>
      </c>
      <c r="P523" s="122">
        <v>0</v>
      </c>
      <c r="Q523" s="122">
        <v>0</v>
      </c>
      <c r="R523" s="122">
        <v>0</v>
      </c>
      <c r="S523" s="122">
        <v>0</v>
      </c>
      <c r="T523" s="122">
        <v>0</v>
      </c>
      <c r="U523" s="122">
        <v>0</v>
      </c>
      <c r="V523" s="122">
        <v>0</v>
      </c>
      <c r="W523" s="122">
        <v>0</v>
      </c>
      <c r="X523" s="122">
        <v>0</v>
      </c>
      <c r="Y523" s="122">
        <v>0</v>
      </c>
      <c r="DA523" s="130" t="s">
        <v>4352</v>
      </c>
    </row>
    <row r="524" spans="1:105" ht="12" customHeight="1" x14ac:dyDescent="0.25">
      <c r="A524" s="97" t="s">
        <v>202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X524" s="98">
        <v>0</v>
      </c>
      <c r="Y524" s="98">
        <v>0</v>
      </c>
      <c r="DA524" s="63" t="s">
        <v>4353</v>
      </c>
    </row>
    <row r="525" spans="1:105" ht="12" customHeight="1" x14ac:dyDescent="0.25">
      <c r="A525" s="97" t="s">
        <v>50</v>
      </c>
      <c r="B525" s="98"/>
      <c r="C525" s="98">
        <v>0</v>
      </c>
      <c r="D525" s="98">
        <v>0</v>
      </c>
      <c r="E525" s="98">
        <v>0</v>
      </c>
      <c r="F525" s="98">
        <v>0</v>
      </c>
      <c r="G525" s="98">
        <v>0</v>
      </c>
      <c r="H525" s="98">
        <v>0</v>
      </c>
      <c r="I525" s="98">
        <v>0</v>
      </c>
      <c r="J525" s="98">
        <v>0</v>
      </c>
      <c r="K525" s="98">
        <v>0</v>
      </c>
      <c r="L525" s="98">
        <v>0</v>
      </c>
      <c r="M525" s="98">
        <v>0</v>
      </c>
      <c r="N525" s="98">
        <v>0</v>
      </c>
      <c r="O525" s="98">
        <v>0</v>
      </c>
      <c r="P525" s="98">
        <v>0</v>
      </c>
      <c r="Q525" s="98">
        <v>0</v>
      </c>
      <c r="R525" s="98">
        <v>0</v>
      </c>
      <c r="S525" s="98">
        <v>0</v>
      </c>
      <c r="T525" s="98">
        <v>0</v>
      </c>
      <c r="U525" s="98">
        <v>0</v>
      </c>
      <c r="V525" s="98">
        <v>0</v>
      </c>
      <c r="W525" s="98">
        <v>0</v>
      </c>
      <c r="X525" s="98">
        <v>0</v>
      </c>
      <c r="Y525" s="98">
        <v>0</v>
      </c>
      <c r="DA525" s="63" t="s">
        <v>4354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X526" s="33">
        <v>0</v>
      </c>
      <c r="Y526" s="33">
        <v>0</v>
      </c>
      <c r="DA526" s="60" t="s">
        <v>4355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229.22619258566598</v>
      </c>
      <c r="D528" s="118">
        <f t="shared" si="261"/>
        <v>230.31921434863747</v>
      </c>
      <c r="E528" s="118">
        <f t="shared" si="261"/>
        <v>230.88368935241039</v>
      </c>
      <c r="F528" s="118">
        <f t="shared" si="261"/>
        <v>222.54086062693818</v>
      </c>
      <c r="G528" s="118">
        <f t="shared" si="261"/>
        <v>239.61109278020865</v>
      </c>
      <c r="H528" s="118">
        <f t="shared" si="261"/>
        <v>221.08585129402059</v>
      </c>
      <c r="I528" s="118">
        <f t="shared" si="261"/>
        <v>213.06826713904317</v>
      </c>
      <c r="J528" s="118">
        <f t="shared" si="261"/>
        <v>209.36110906985627</v>
      </c>
      <c r="K528" s="118">
        <f t="shared" si="261"/>
        <v>193.05018778240003</v>
      </c>
      <c r="L528" s="118">
        <f t="shared" si="261"/>
        <v>172.30629372719392</v>
      </c>
      <c r="M528" s="118">
        <f t="shared" si="261"/>
        <v>256.02482804668841</v>
      </c>
      <c r="N528" s="118">
        <f t="shared" si="261"/>
        <v>237.10665253527785</v>
      </c>
      <c r="O528" s="118">
        <f t="shared" si="261"/>
        <v>189.13263054932693</v>
      </c>
      <c r="P528" s="118">
        <f t="shared" si="261"/>
        <v>0</v>
      </c>
      <c r="Q528" s="118">
        <f t="shared" si="261"/>
        <v>173.4577644328966</v>
      </c>
      <c r="R528" s="118">
        <f t="shared" ref="R528:V528" si="262">R529+R532+R534+R547</f>
        <v>170.84605446891254</v>
      </c>
      <c r="S528" s="118">
        <f t="shared" si="262"/>
        <v>166.05014028696007</v>
      </c>
      <c r="T528" s="118">
        <f t="shared" si="262"/>
        <v>139.15367075841425</v>
      </c>
      <c r="U528" s="118">
        <f t="shared" si="262"/>
        <v>128.86353142275681</v>
      </c>
      <c r="V528" s="118">
        <f t="shared" si="262"/>
        <v>130.79642792935306</v>
      </c>
      <c r="W528" s="118">
        <f t="shared" ref="W528:Y528" si="263">W529+W532+W534+W547</f>
        <v>124.14732198168302</v>
      </c>
      <c r="X528" s="118">
        <f t="shared" si="263"/>
        <v>105.43648440833744</v>
      </c>
      <c r="Y528" s="118">
        <f t="shared" si="263"/>
        <v>94.650834324451822</v>
      </c>
      <c r="DA528" s="129" t="s">
        <v>4501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213.49023908177608</v>
      </c>
      <c r="D529" s="123">
        <f t="shared" si="264"/>
        <v>214.45889046451353</v>
      </c>
      <c r="E529" s="123">
        <f t="shared" si="264"/>
        <v>215.18638145693384</v>
      </c>
      <c r="F529" s="123">
        <f t="shared" si="264"/>
        <v>206.85687585524576</v>
      </c>
      <c r="G529" s="123">
        <f t="shared" si="264"/>
        <v>223.27199282898565</v>
      </c>
      <c r="H529" s="123">
        <f t="shared" si="264"/>
        <v>205.40346051774497</v>
      </c>
      <c r="I529" s="123">
        <f t="shared" si="264"/>
        <v>197.60014515273846</v>
      </c>
      <c r="J529" s="123">
        <f t="shared" si="264"/>
        <v>194.77671764584406</v>
      </c>
      <c r="K529" s="123">
        <f t="shared" si="264"/>
        <v>178.79661406514396</v>
      </c>
      <c r="L529" s="123">
        <f t="shared" si="264"/>
        <v>160.78074648727863</v>
      </c>
      <c r="M529" s="123">
        <f t="shared" si="264"/>
        <v>238.49960129386622</v>
      </c>
      <c r="N529" s="123">
        <f t="shared" si="264"/>
        <v>220.9987686285493</v>
      </c>
      <c r="O529" s="123">
        <f t="shared" si="264"/>
        <v>173.94165456326317</v>
      </c>
      <c r="P529" s="123">
        <f t="shared" si="264"/>
        <v>0</v>
      </c>
      <c r="Q529" s="123">
        <f t="shared" si="264"/>
        <v>156.4009151237332</v>
      </c>
      <c r="R529" s="123">
        <f t="shared" ref="R529:V529" si="265">SUM(R530:R531)</f>
        <v>152.69486078295992</v>
      </c>
      <c r="S529" s="123">
        <f t="shared" si="265"/>
        <v>148.58796129768101</v>
      </c>
      <c r="T529" s="123">
        <f t="shared" si="265"/>
        <v>122.10859241985055</v>
      </c>
      <c r="U529" s="123">
        <f t="shared" si="265"/>
        <v>112.0576982005955</v>
      </c>
      <c r="V529" s="123">
        <f t="shared" si="265"/>
        <v>113.91679247429994</v>
      </c>
      <c r="W529" s="123">
        <f t="shared" ref="W529:Y529" si="266">SUM(W530:W531)</f>
        <v>107.00941176210017</v>
      </c>
      <c r="X529" s="123">
        <f t="shared" si="266"/>
        <v>88.511486295836079</v>
      </c>
      <c r="Y529" s="123">
        <f t="shared" si="266"/>
        <v>77.367460983764161</v>
      </c>
      <c r="DA529" s="130" t="s">
        <v>4502</v>
      </c>
    </row>
    <row r="530" spans="1:105" ht="12" customHeight="1" x14ac:dyDescent="0.25">
      <c r="A530" s="97" t="s">
        <v>199</v>
      </c>
      <c r="B530" s="99"/>
      <c r="C530" s="99">
        <v>212.39842852611488</v>
      </c>
      <c r="D530" s="99">
        <v>213.37004423268002</v>
      </c>
      <c r="E530" s="99">
        <v>214.09787115552609</v>
      </c>
      <c r="F530" s="99">
        <v>205.82308850546355</v>
      </c>
      <c r="G530" s="99">
        <v>222.14419873835038</v>
      </c>
      <c r="H530" s="99">
        <v>204.37548261626281</v>
      </c>
      <c r="I530" s="99">
        <v>196.61444206893933</v>
      </c>
      <c r="J530" s="99">
        <v>193.801970356064</v>
      </c>
      <c r="K530" s="99">
        <v>177.90322711758779</v>
      </c>
      <c r="L530" s="99">
        <v>159.96803478630193</v>
      </c>
      <c r="M530" s="99">
        <v>237.29130240335354</v>
      </c>
      <c r="N530" s="99">
        <v>219.87056200439147</v>
      </c>
      <c r="O530" s="99">
        <v>173.06377554247371</v>
      </c>
      <c r="P530" s="99">
        <v>0</v>
      </c>
      <c r="Q530" s="99">
        <v>155.61513654231524</v>
      </c>
      <c r="R530" s="99">
        <v>151.92095510924412</v>
      </c>
      <c r="S530" s="99">
        <v>147.83103512769773</v>
      </c>
      <c r="T530" s="99">
        <v>121.47802877042994</v>
      </c>
      <c r="U530" s="99">
        <v>111.468631538408</v>
      </c>
      <c r="V530" s="99">
        <v>113.31045507604939</v>
      </c>
      <c r="W530" s="99">
        <v>106.43332404642373</v>
      </c>
      <c r="X530" s="99">
        <v>88.029313472669926</v>
      </c>
      <c r="Y530" s="99">
        <v>76.942081416339704</v>
      </c>
      <c r="DA530" s="63" t="s">
        <v>4503</v>
      </c>
    </row>
    <row r="531" spans="1:105" ht="12" customHeight="1" x14ac:dyDescent="0.25">
      <c r="A531" s="97" t="s">
        <v>53</v>
      </c>
      <c r="B531" s="99"/>
      <c r="C531" s="99">
        <v>1.0918105556612061</v>
      </c>
      <c r="D531" s="99">
        <v>1.0888462318335035</v>
      </c>
      <c r="E531" s="99">
        <v>1.0885103014077639</v>
      </c>
      <c r="F531" s="99">
        <v>1.0337873497822041</v>
      </c>
      <c r="G531" s="99">
        <v>1.1277940906352695</v>
      </c>
      <c r="H531" s="99">
        <v>1.0279779014821495</v>
      </c>
      <c r="I531" s="99">
        <v>0.98570308379914762</v>
      </c>
      <c r="J531" s="99">
        <v>0.97474728978005754</v>
      </c>
      <c r="K531" s="99">
        <v>0.89338694755616499</v>
      </c>
      <c r="L531" s="99">
        <v>0.81271170097670586</v>
      </c>
      <c r="M531" s="99">
        <v>1.2082988905126912</v>
      </c>
      <c r="N531" s="99">
        <v>1.1282066241578192</v>
      </c>
      <c r="O531" s="99">
        <v>0.87787902078946412</v>
      </c>
      <c r="P531" s="99">
        <v>0</v>
      </c>
      <c r="Q531" s="99">
        <v>0.78577858141794765</v>
      </c>
      <c r="R531" s="99">
        <v>0.77390567371580687</v>
      </c>
      <c r="S531" s="99">
        <v>0.75692616998327023</v>
      </c>
      <c r="T531" s="99">
        <v>0.63056364942061038</v>
      </c>
      <c r="U531" s="99">
        <v>0.58906666218749559</v>
      </c>
      <c r="V531" s="99">
        <v>0.60633739825054289</v>
      </c>
      <c r="W531" s="99">
        <v>0.57608771567643569</v>
      </c>
      <c r="X531" s="99">
        <v>0.48217282316615406</v>
      </c>
      <c r="Y531" s="99">
        <v>0.4253795674244622</v>
      </c>
      <c r="DA531" s="63" t="s">
        <v>4504</v>
      </c>
    </row>
    <row r="532" spans="1:105" ht="12" customHeight="1" x14ac:dyDescent="0.25">
      <c r="A532" s="121" t="s">
        <v>92</v>
      </c>
      <c r="B532" s="123"/>
      <c r="C532" s="123">
        <f t="shared" ref="C532:Y532" si="267">C533</f>
        <v>4.2823341933504377E-3</v>
      </c>
      <c r="D532" s="123">
        <f t="shared" si="267"/>
        <v>4.036108021454249E-3</v>
      </c>
      <c r="E532" s="123">
        <f t="shared" si="267"/>
        <v>4.1993817378699408E-3</v>
      </c>
      <c r="F532" s="123">
        <f t="shared" si="267"/>
        <v>5.5063089816227871E-3</v>
      </c>
      <c r="G532" s="123">
        <f t="shared" si="267"/>
        <v>1.0558167482566756E-2</v>
      </c>
      <c r="H532" s="123">
        <f t="shared" si="267"/>
        <v>1.3227802932561893E-2</v>
      </c>
      <c r="I532" s="123">
        <f t="shared" si="267"/>
        <v>1.1196337757418207E-2</v>
      </c>
      <c r="J532" s="123">
        <f t="shared" si="267"/>
        <v>2.7780871847809746E-3</v>
      </c>
      <c r="K532" s="123">
        <f t="shared" si="267"/>
        <v>7.5363448173122937E-3</v>
      </c>
      <c r="L532" s="123">
        <f t="shared" si="267"/>
        <v>1.874662851133797E-2</v>
      </c>
      <c r="M532" s="123">
        <f t="shared" si="267"/>
        <v>1.3543880456700002E-2</v>
      </c>
      <c r="N532" s="123">
        <f t="shared" si="267"/>
        <v>1.9348897660427203E-2</v>
      </c>
      <c r="O532" s="123">
        <f t="shared" si="267"/>
        <v>1.0270838994457665E-2</v>
      </c>
      <c r="P532" s="123">
        <f t="shared" si="267"/>
        <v>0</v>
      </c>
      <c r="Q532" s="123">
        <f t="shared" si="267"/>
        <v>9.2442269854956325E-3</v>
      </c>
      <c r="R532" s="123">
        <f t="shared" si="267"/>
        <v>6.1274027205562073E-3</v>
      </c>
      <c r="S532" s="123">
        <f t="shared" si="267"/>
        <v>1.4457047459663523E-2</v>
      </c>
      <c r="T532" s="123">
        <f t="shared" si="267"/>
        <v>7.5453415705365326E-3</v>
      </c>
      <c r="U532" s="123">
        <f t="shared" si="267"/>
        <v>1.2160345887442092E-2</v>
      </c>
      <c r="V532" s="123">
        <f t="shared" si="267"/>
        <v>2.3176961511916453E-2</v>
      </c>
      <c r="W532" s="123">
        <f t="shared" si="267"/>
        <v>5.2957570232590474E-3</v>
      </c>
      <c r="X532" s="123">
        <f t="shared" si="267"/>
        <v>6.8469718857257769E-3</v>
      </c>
      <c r="Y532" s="123">
        <f t="shared" si="267"/>
        <v>2.6988683423009351E-3</v>
      </c>
      <c r="DA532" s="130" t="s">
        <v>4505</v>
      </c>
    </row>
    <row r="533" spans="1:105" ht="12" customHeight="1" x14ac:dyDescent="0.25">
      <c r="A533" s="97" t="s">
        <v>53</v>
      </c>
      <c r="B533" s="99"/>
      <c r="C533" s="99">
        <f>RES_hhdet_in_fecs!C86</f>
        <v>4.2823341933504377E-3</v>
      </c>
      <c r="D533" s="99">
        <f>RES_hhdet_in_fecs!D86</f>
        <v>4.036108021454249E-3</v>
      </c>
      <c r="E533" s="99">
        <f>RES_hhdet_in_fecs!E86</f>
        <v>4.1993817378699408E-3</v>
      </c>
      <c r="F533" s="99">
        <f>RES_hhdet_in_fecs!F86</f>
        <v>5.5063089816227871E-3</v>
      </c>
      <c r="G533" s="99">
        <f>RES_hhdet_in_fecs!G86</f>
        <v>1.0558167482566756E-2</v>
      </c>
      <c r="H533" s="99">
        <f>RES_hhdet_in_fecs!H86</f>
        <v>1.3227802932561893E-2</v>
      </c>
      <c r="I533" s="99">
        <f>RES_hhdet_in_fecs!I86</f>
        <v>1.1196337757418207E-2</v>
      </c>
      <c r="J533" s="99">
        <f>RES_hhdet_in_fecs!J86</f>
        <v>2.7780871847809746E-3</v>
      </c>
      <c r="K533" s="99">
        <f>RES_hhdet_in_fecs!K86</f>
        <v>7.5363448173122937E-3</v>
      </c>
      <c r="L533" s="99">
        <f>RES_hhdet_in_fecs!L86</f>
        <v>1.874662851133797E-2</v>
      </c>
      <c r="M533" s="99">
        <f>RES_hhdet_in_fecs!M86</f>
        <v>1.3543880456700002E-2</v>
      </c>
      <c r="N533" s="99">
        <f>RES_hhdet_in_fecs!N86</f>
        <v>1.9348897660427203E-2</v>
      </c>
      <c r="O533" s="99">
        <f>RES_hhdet_in_fecs!O86</f>
        <v>1.0270838994457665E-2</v>
      </c>
      <c r="P533" s="99">
        <f>RES_hhdet_in_fecs!P86</f>
        <v>0</v>
      </c>
      <c r="Q533" s="99">
        <f>RES_hhdet_in_fecs!Q86</f>
        <v>9.2442269854956325E-3</v>
      </c>
      <c r="R533" s="99">
        <f>RES_hhdet_in_fecs!R86</f>
        <v>6.1274027205562073E-3</v>
      </c>
      <c r="S533" s="99">
        <f>RES_hhdet_in_fecs!S86</f>
        <v>1.4457047459663523E-2</v>
      </c>
      <c r="T533" s="99">
        <f>RES_hhdet_in_fecs!T86</f>
        <v>7.5453415705365326E-3</v>
      </c>
      <c r="U533" s="99">
        <f>RES_hhdet_in_fecs!U86</f>
        <v>1.2160345887442092E-2</v>
      </c>
      <c r="V533" s="99">
        <f>RES_hhdet_in_fecs!V86</f>
        <v>2.3176961511916453E-2</v>
      </c>
      <c r="W533" s="99">
        <f>RES_hhdet_in_fecs!W86</f>
        <v>5.2957570232590474E-3</v>
      </c>
      <c r="X533" s="99">
        <f>RES_hhdet_in_fecs!X86</f>
        <v>6.8469718857257769E-3</v>
      </c>
      <c r="Y533" s="99">
        <f>RES_hhdet_in_fecs!Y86</f>
        <v>2.6988683423009351E-3</v>
      </c>
      <c r="DA533" s="63" t="s">
        <v>4506</v>
      </c>
    </row>
    <row r="534" spans="1:105" ht="12" customHeight="1" x14ac:dyDescent="0.25">
      <c r="A534" s="121" t="s">
        <v>55</v>
      </c>
      <c r="B534" s="123"/>
      <c r="C534" s="123">
        <v>13.979830093044388</v>
      </c>
      <c r="D534" s="123">
        <v>14.078567158820757</v>
      </c>
      <c r="E534" s="123">
        <v>13.851106606744036</v>
      </c>
      <c r="F534" s="123">
        <v>13.75622132646752</v>
      </c>
      <c r="G534" s="123">
        <v>14.283374477309188</v>
      </c>
      <c r="H534" s="123">
        <v>13.566044801919624</v>
      </c>
      <c r="I534" s="123">
        <v>13.391261912909332</v>
      </c>
      <c r="J534" s="123">
        <v>12.666903496830663</v>
      </c>
      <c r="K534" s="123">
        <v>12.128409742516645</v>
      </c>
      <c r="L534" s="123">
        <v>9.1639047342981144</v>
      </c>
      <c r="M534" s="123">
        <v>15.158319717666302</v>
      </c>
      <c r="N534" s="123">
        <v>13.706138393034085</v>
      </c>
      <c r="O534" s="123">
        <v>12.615871869995207</v>
      </c>
      <c r="P534" s="123">
        <v>0</v>
      </c>
      <c r="Q534" s="123">
        <v>14.262520058278447</v>
      </c>
      <c r="R534" s="123">
        <v>15.333247825520477</v>
      </c>
      <c r="S534" s="123">
        <v>14.436299806602229</v>
      </c>
      <c r="T534" s="123">
        <v>13.920517617378573</v>
      </c>
      <c r="U534" s="123">
        <v>13.695490443796754</v>
      </c>
      <c r="V534" s="123">
        <v>13.841758388619947</v>
      </c>
      <c r="W534" s="123">
        <v>14.083658133254318</v>
      </c>
      <c r="X534" s="123">
        <v>13.998143546296937</v>
      </c>
      <c r="Y534" s="123">
        <v>14.256646732906939</v>
      </c>
      <c r="DA534" s="130" t="s">
        <v>4507</v>
      </c>
    </row>
    <row r="535" spans="1:105" ht="12" customHeight="1" x14ac:dyDescent="0.25">
      <c r="A535" s="97" t="s">
        <v>132</v>
      </c>
      <c r="B535" s="99"/>
      <c r="C535" s="99">
        <v>14.065950634127027</v>
      </c>
      <c r="D535" s="99">
        <v>14.157085623099631</v>
      </c>
      <c r="E535" s="99">
        <v>13.92131166929577</v>
      </c>
      <c r="F535" s="99">
        <v>13.824842154798423</v>
      </c>
      <c r="G535" s="99">
        <v>14.354830378181155</v>
      </c>
      <c r="H535" s="99">
        <v>13.542999085139082</v>
      </c>
      <c r="I535" s="99">
        <v>13.44341987272054</v>
      </c>
      <c r="J535" s="99">
        <v>12.729580307403532</v>
      </c>
      <c r="K535" s="99">
        <v>12.073176149166423</v>
      </c>
      <c r="L535" s="99">
        <v>8.8660507168365967</v>
      </c>
      <c r="M535" s="99">
        <v>15.286284019762933</v>
      </c>
      <c r="N535" s="99">
        <v>13.763182941912151</v>
      </c>
      <c r="O535" s="99">
        <v>12.498613376027732</v>
      </c>
      <c r="P535" s="99">
        <v>0</v>
      </c>
      <c r="Q535" s="99">
        <v>14.426888058287853</v>
      </c>
      <c r="R535" s="99">
        <v>15.170820368964637</v>
      </c>
      <c r="S535" s="99">
        <v>14.470641520615066</v>
      </c>
      <c r="T535" s="99">
        <v>13.58654844515384</v>
      </c>
      <c r="U535" s="99">
        <v>13.558374363158833</v>
      </c>
      <c r="V535" s="99">
        <v>13.854472957844818</v>
      </c>
      <c r="W535" s="99">
        <v>14.071312988838935</v>
      </c>
      <c r="X535" s="99">
        <v>13.999675262370538</v>
      </c>
      <c r="Y535" s="99">
        <v>14.246612701711374</v>
      </c>
      <c r="DA535" s="63" t="s">
        <v>4508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12.286298813868516</v>
      </c>
      <c r="E536" s="99">
        <v>11.97879637496866</v>
      </c>
      <c r="F536" s="99">
        <v>11.981609181615177</v>
      </c>
      <c r="G536" s="99">
        <v>12.19397266118933</v>
      </c>
      <c r="H536" s="99">
        <v>11.686238304946452</v>
      </c>
      <c r="I536" s="99">
        <v>11.639791494900022</v>
      </c>
      <c r="J536" s="99">
        <v>11.071162486801306</v>
      </c>
      <c r="K536" s="99">
        <v>10.578741493263269</v>
      </c>
      <c r="L536" s="99">
        <v>0</v>
      </c>
      <c r="M536" s="99">
        <v>13.435499267844913</v>
      </c>
      <c r="N536" s="99">
        <v>12.139306246955613</v>
      </c>
      <c r="O536" s="99">
        <v>0</v>
      </c>
      <c r="P536" s="99">
        <v>0</v>
      </c>
      <c r="Q536" s="99">
        <v>0</v>
      </c>
      <c r="R536" s="99">
        <v>0</v>
      </c>
      <c r="S536" s="99">
        <v>0</v>
      </c>
      <c r="T536" s="99">
        <v>0</v>
      </c>
      <c r="U536" s="99">
        <v>0</v>
      </c>
      <c r="V536" s="99">
        <v>13.022421472031979</v>
      </c>
      <c r="W536" s="99">
        <v>13.353117226181089</v>
      </c>
      <c r="X536" s="99">
        <v>13.335598195685328</v>
      </c>
      <c r="Y536" s="99">
        <v>13.611508023299017</v>
      </c>
      <c r="DA536" s="63" t="s">
        <v>4509</v>
      </c>
    </row>
    <row r="537" spans="1:105" ht="12" customHeight="1" x14ac:dyDescent="0.25">
      <c r="A537" s="100" t="s">
        <v>199</v>
      </c>
      <c r="B537" s="102"/>
      <c r="C537" s="102">
        <v>0</v>
      </c>
      <c r="D537" s="102">
        <v>9.6861697119505568</v>
      </c>
      <c r="E537" s="102">
        <v>9.1243916424636584</v>
      </c>
      <c r="F537" s="102">
        <v>9.1149922734776574</v>
      </c>
      <c r="G537" s="102">
        <v>8.6320353450226666</v>
      </c>
      <c r="H537" s="102">
        <v>8.4401311822037126</v>
      </c>
      <c r="I537" s="102">
        <v>8.2768762315462237</v>
      </c>
      <c r="J537" s="102">
        <v>7.7745822986502571</v>
      </c>
      <c r="K537" s="102">
        <v>7.4276237042860762</v>
      </c>
      <c r="L537" s="102">
        <v>0</v>
      </c>
      <c r="M537" s="102">
        <v>9.0200846222888575</v>
      </c>
      <c r="N537" s="102">
        <v>8.0612639550070035</v>
      </c>
      <c r="O537" s="102">
        <v>0</v>
      </c>
      <c r="P537" s="102">
        <v>0</v>
      </c>
      <c r="Q537" s="102">
        <v>0</v>
      </c>
      <c r="R537" s="102">
        <v>0</v>
      </c>
      <c r="S537" s="102">
        <v>0</v>
      </c>
      <c r="T537" s="102">
        <v>0</v>
      </c>
      <c r="U537" s="102">
        <v>0</v>
      </c>
      <c r="V537" s="102">
        <v>9.5139388146802393</v>
      </c>
      <c r="W537" s="102">
        <v>10.134540503605187</v>
      </c>
      <c r="X537" s="102">
        <v>10.148740336877804</v>
      </c>
      <c r="Y537" s="102">
        <v>10.410927562053592</v>
      </c>
      <c r="DA537" s="131" t="s">
        <v>4510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2.6001291019179584</v>
      </c>
      <c r="E538" s="105">
        <v>2.8544047325050039</v>
      </c>
      <c r="F538" s="105">
        <v>2.8666169081375212</v>
      </c>
      <c r="G538" s="105">
        <v>3.5619373161666608</v>
      </c>
      <c r="H538" s="105">
        <v>3.2461071227427385</v>
      </c>
      <c r="I538" s="105">
        <v>3.3629152633537998</v>
      </c>
      <c r="J538" s="105">
        <v>3.2965801881510499</v>
      </c>
      <c r="K538" s="105">
        <v>3.1511177889771917</v>
      </c>
      <c r="L538" s="105">
        <v>0</v>
      </c>
      <c r="M538" s="105">
        <v>4.4154146455560541</v>
      </c>
      <c r="N538" s="105">
        <v>4.078042291948611</v>
      </c>
      <c r="O538" s="105">
        <v>0</v>
      </c>
      <c r="P538" s="105">
        <v>0</v>
      </c>
      <c r="Q538" s="105">
        <v>0</v>
      </c>
      <c r="R538" s="105">
        <v>0</v>
      </c>
      <c r="S538" s="105">
        <v>0</v>
      </c>
      <c r="T538" s="105">
        <v>0</v>
      </c>
      <c r="U538" s="105">
        <v>0</v>
      </c>
      <c r="V538" s="105">
        <v>3.5084826573517414</v>
      </c>
      <c r="W538" s="105">
        <v>3.2185767225758988</v>
      </c>
      <c r="X538" s="105">
        <v>3.1868578588075231</v>
      </c>
      <c r="Y538" s="105">
        <v>3.2005804612454245</v>
      </c>
      <c r="DA538" s="132" t="s">
        <v>4511</v>
      </c>
    </row>
    <row r="539" spans="1:105" ht="12" customHeight="1" x14ac:dyDescent="0.25">
      <c r="A539" s="106" t="s">
        <v>124</v>
      </c>
      <c r="B539" s="102"/>
      <c r="C539" s="102">
        <v>0</v>
      </c>
      <c r="D539" s="102">
        <v>11.445173229307274</v>
      </c>
      <c r="E539" s="102">
        <v>13.303859010633289</v>
      </c>
      <c r="F539" s="102">
        <v>10.468909092784569</v>
      </c>
      <c r="G539" s="102">
        <v>13.203243227640021</v>
      </c>
      <c r="H539" s="102">
        <v>12.055342409623329</v>
      </c>
      <c r="I539" s="102">
        <v>12.769371524693193</v>
      </c>
      <c r="J539" s="102">
        <v>11.438526950046228</v>
      </c>
      <c r="K539" s="102">
        <v>11.692665369566065</v>
      </c>
      <c r="L539" s="102">
        <v>11.507083938796711</v>
      </c>
      <c r="M539" s="102">
        <v>12.188857260410742</v>
      </c>
      <c r="N539" s="102">
        <v>10.70742458167828</v>
      </c>
      <c r="O539" s="102">
        <v>11.000889279468376</v>
      </c>
      <c r="P539" s="102">
        <v>0</v>
      </c>
      <c r="Q539" s="102">
        <v>10.902366769301052</v>
      </c>
      <c r="R539" s="102">
        <v>12.62789814380111</v>
      </c>
      <c r="S539" s="102">
        <v>13.043610725417166</v>
      </c>
      <c r="T539" s="102">
        <v>12.604181718732981</v>
      </c>
      <c r="U539" s="102">
        <v>12.504104829593217</v>
      </c>
      <c r="V539" s="102">
        <v>11.54517130967939</v>
      </c>
      <c r="W539" s="102">
        <v>12.445281026579444</v>
      </c>
      <c r="X539" s="102">
        <v>0</v>
      </c>
      <c r="Y539" s="102">
        <v>13.736072745154056</v>
      </c>
      <c r="DA539" s="131" t="s">
        <v>4512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0</v>
      </c>
      <c r="F540" s="105">
        <v>0</v>
      </c>
      <c r="G540" s="105">
        <v>0</v>
      </c>
      <c r="H540" s="105">
        <v>0</v>
      </c>
      <c r="I540" s="105">
        <v>0</v>
      </c>
      <c r="J540" s="105">
        <v>0</v>
      </c>
      <c r="K540" s="105">
        <v>0</v>
      </c>
      <c r="L540" s="105">
        <v>0</v>
      </c>
      <c r="M540" s="105">
        <v>0</v>
      </c>
      <c r="N540" s="105">
        <v>0</v>
      </c>
      <c r="O540" s="105">
        <v>0</v>
      </c>
      <c r="P540" s="105">
        <v>0</v>
      </c>
      <c r="Q540" s="105">
        <v>0</v>
      </c>
      <c r="R540" s="105">
        <v>0</v>
      </c>
      <c r="S540" s="105">
        <v>0</v>
      </c>
      <c r="T540" s="105">
        <v>0</v>
      </c>
      <c r="U540" s="105">
        <v>0</v>
      </c>
      <c r="V540" s="105">
        <v>0</v>
      </c>
      <c r="W540" s="105">
        <v>0</v>
      </c>
      <c r="X540" s="105">
        <v>0</v>
      </c>
      <c r="Y540" s="105">
        <v>0</v>
      </c>
      <c r="DA540" s="132" t="s">
        <v>4513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0</v>
      </c>
      <c r="F541" s="99">
        <v>0</v>
      </c>
      <c r="G541" s="99">
        <v>0</v>
      </c>
      <c r="H541" s="99">
        <v>0</v>
      </c>
      <c r="I541" s="99">
        <v>0</v>
      </c>
      <c r="J541" s="99">
        <v>0</v>
      </c>
      <c r="K541" s="99">
        <v>0</v>
      </c>
      <c r="L541" s="99">
        <v>0</v>
      </c>
      <c r="M541" s="99">
        <v>0</v>
      </c>
      <c r="N541" s="99">
        <v>0</v>
      </c>
      <c r="O541" s="99">
        <v>0</v>
      </c>
      <c r="P541" s="99">
        <v>0</v>
      </c>
      <c r="Q541" s="99">
        <v>0</v>
      </c>
      <c r="R541" s="99">
        <v>0</v>
      </c>
      <c r="S541" s="99">
        <v>0</v>
      </c>
      <c r="T541" s="99">
        <v>0</v>
      </c>
      <c r="U541" s="99">
        <v>0</v>
      </c>
      <c r="V541" s="99">
        <v>0</v>
      </c>
      <c r="W541" s="99">
        <v>0</v>
      </c>
      <c r="X541" s="99">
        <v>0</v>
      </c>
      <c r="Y541" s="99">
        <v>0</v>
      </c>
      <c r="DA541" s="63" t="s">
        <v>4514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0</v>
      </c>
      <c r="F542" s="99">
        <v>0</v>
      </c>
      <c r="G542" s="99">
        <v>0</v>
      </c>
      <c r="H542" s="99">
        <v>0</v>
      </c>
      <c r="I542" s="99">
        <v>0</v>
      </c>
      <c r="J542" s="99">
        <v>0</v>
      </c>
      <c r="K542" s="99">
        <v>0</v>
      </c>
      <c r="L542" s="99">
        <v>0</v>
      </c>
      <c r="M542" s="99">
        <v>0</v>
      </c>
      <c r="N542" s="99">
        <v>0</v>
      </c>
      <c r="O542" s="99">
        <v>0</v>
      </c>
      <c r="P542" s="99">
        <v>0</v>
      </c>
      <c r="Q542" s="99">
        <v>0</v>
      </c>
      <c r="R542" s="99">
        <v>0</v>
      </c>
      <c r="S542" s="99">
        <v>0</v>
      </c>
      <c r="T542" s="99">
        <v>0</v>
      </c>
      <c r="U542" s="99">
        <v>0</v>
      </c>
      <c r="V542" s="99">
        <v>0</v>
      </c>
      <c r="W542" s="99">
        <v>0</v>
      </c>
      <c r="X542" s="99">
        <v>0</v>
      </c>
      <c r="Y542" s="99">
        <v>0</v>
      </c>
      <c r="DA542" s="63" t="s">
        <v>4515</v>
      </c>
    </row>
    <row r="543" spans="1:105" ht="12" customHeight="1" x14ac:dyDescent="0.25">
      <c r="A543" s="106" t="s">
        <v>122</v>
      </c>
      <c r="B543" s="102"/>
      <c r="C543" s="102">
        <v>13.019991772211123</v>
      </c>
      <c r="D543" s="102">
        <v>12.90090882008387</v>
      </c>
      <c r="E543" s="102">
        <v>12.959021942041488</v>
      </c>
      <c r="F543" s="102">
        <v>13.054402355648126</v>
      </c>
      <c r="G543" s="102">
        <v>13.755208347455124</v>
      </c>
      <c r="H543" s="102">
        <v>13.981947088389663</v>
      </c>
      <c r="I543" s="102">
        <v>13.659430051925057</v>
      </c>
      <c r="J543" s="102">
        <v>12.285460594899115</v>
      </c>
      <c r="K543" s="102">
        <v>12.940569485689711</v>
      </c>
      <c r="L543" s="102">
        <v>13.216245932034022</v>
      </c>
      <c r="M543" s="102">
        <v>13.577005402595216</v>
      </c>
      <c r="N543" s="102">
        <v>13.183471893212609</v>
      </c>
      <c r="O543" s="102">
        <v>13.786528052228064</v>
      </c>
      <c r="P543" s="102">
        <v>0</v>
      </c>
      <c r="Q543" s="102">
        <v>14.433035675214727</v>
      </c>
      <c r="R543" s="102">
        <v>15.696348538569289</v>
      </c>
      <c r="S543" s="102">
        <v>14.49748457744559</v>
      </c>
      <c r="T543" s="102">
        <v>15.135983990378069</v>
      </c>
      <c r="U543" s="102">
        <v>14.782300002163279</v>
      </c>
      <c r="V543" s="102">
        <v>13.656277682991053</v>
      </c>
      <c r="W543" s="102">
        <v>14.786665105651243</v>
      </c>
      <c r="X543" s="102">
        <v>0</v>
      </c>
      <c r="Y543" s="102">
        <v>14.550474464818839</v>
      </c>
      <c r="DA543" s="131" t="s">
        <v>4516</v>
      </c>
    </row>
    <row r="544" spans="1:105" ht="12" customHeight="1" x14ac:dyDescent="0.25">
      <c r="A544" s="107" t="s">
        <v>121</v>
      </c>
      <c r="B544" s="105"/>
      <c r="C544" s="105">
        <v>11.598165441783841</v>
      </c>
      <c r="D544" s="105">
        <v>11.43159003979458</v>
      </c>
      <c r="E544" s="105">
        <v>11.356105113822411</v>
      </c>
      <c r="F544" s="105">
        <v>11.465294723225689</v>
      </c>
      <c r="G544" s="105">
        <v>11.80597901567541</v>
      </c>
      <c r="H544" s="105">
        <v>12.120112061922006</v>
      </c>
      <c r="I544" s="105">
        <v>11.817759932472688</v>
      </c>
      <c r="J544" s="105">
        <v>10.61833645453849</v>
      </c>
      <c r="K544" s="105">
        <v>11.217791196409628</v>
      </c>
      <c r="L544" s="105">
        <v>11.401066600520673</v>
      </c>
      <c r="M544" s="105">
        <v>11.69801453431751</v>
      </c>
      <c r="N544" s="105">
        <v>11.394449066392792</v>
      </c>
      <c r="O544" s="105">
        <v>12.136189661396545</v>
      </c>
      <c r="P544" s="105">
        <v>0</v>
      </c>
      <c r="Q544" s="105">
        <v>13.043762224083842</v>
      </c>
      <c r="R544" s="105">
        <v>14.383691420042403</v>
      </c>
      <c r="S544" s="105">
        <v>13.276944446304476</v>
      </c>
      <c r="T544" s="105">
        <v>14.019894149195352</v>
      </c>
      <c r="U544" s="105">
        <v>13.763562192164123</v>
      </c>
      <c r="V544" s="105">
        <v>12.756836248290263</v>
      </c>
      <c r="W544" s="105">
        <v>13.964626748889875</v>
      </c>
      <c r="X544" s="105">
        <v>0</v>
      </c>
      <c r="Y544" s="105">
        <v>13.86367196798656</v>
      </c>
      <c r="DA544" s="132" t="s">
        <v>4517</v>
      </c>
    </row>
    <row r="545" spans="1:105" ht="12" customHeight="1" x14ac:dyDescent="0.25">
      <c r="A545" s="108" t="s">
        <v>53</v>
      </c>
      <c r="B545" s="99"/>
      <c r="C545" s="99">
        <v>9.0947301760293655</v>
      </c>
      <c r="D545" s="99">
        <v>8.8267354846733106</v>
      </c>
      <c r="E545" s="99">
        <v>8.4938114995053855</v>
      </c>
      <c r="F545" s="99">
        <v>8.6069287918894126</v>
      </c>
      <c r="G545" s="99">
        <v>8.2712798694538918</v>
      </c>
      <c r="H545" s="99">
        <v>8.7146692415709772</v>
      </c>
      <c r="I545" s="99">
        <v>8.4093004601576897</v>
      </c>
      <c r="J545" s="99">
        <v>7.4987088103453301</v>
      </c>
      <c r="K545" s="99">
        <v>7.9605855117806739</v>
      </c>
      <c r="L545" s="99">
        <v>7.9231042319926592</v>
      </c>
      <c r="M545" s="99">
        <v>8.0030455048298261</v>
      </c>
      <c r="N545" s="99">
        <v>7.7175388980098036</v>
      </c>
      <c r="O545" s="99">
        <v>8.4993380507820735</v>
      </c>
      <c r="P545" s="99">
        <v>0</v>
      </c>
      <c r="Q545" s="99">
        <v>9.327746872054492</v>
      </c>
      <c r="R545" s="99">
        <v>10.636840713134387</v>
      </c>
      <c r="S545" s="99">
        <v>9.5636100517000973</v>
      </c>
      <c r="T545" s="99">
        <v>10.393617506593497</v>
      </c>
      <c r="U545" s="99">
        <v>10.218101265632951</v>
      </c>
      <c r="V545" s="99">
        <v>9.3929274470568505</v>
      </c>
      <c r="W545" s="99">
        <v>10.666163669761088</v>
      </c>
      <c r="X545" s="99">
        <v>0</v>
      </c>
      <c r="Y545" s="99">
        <v>10.638028932979788</v>
      </c>
      <c r="DA545" s="63" t="s">
        <v>4518</v>
      </c>
    </row>
    <row r="546" spans="1:105" ht="12" customHeight="1" x14ac:dyDescent="0.25">
      <c r="A546" s="108" t="s">
        <v>52</v>
      </c>
      <c r="B546" s="99"/>
      <c r="C546" s="99">
        <v>2.5034352657544767</v>
      </c>
      <c r="D546" s="99">
        <v>2.6048545551212698</v>
      </c>
      <c r="E546" s="99">
        <v>2.862293614317025</v>
      </c>
      <c r="F546" s="99">
        <v>2.858365931336273</v>
      </c>
      <c r="G546" s="99">
        <v>3.5346991462215178</v>
      </c>
      <c r="H546" s="99">
        <v>3.4054428203510265</v>
      </c>
      <c r="I546" s="99">
        <v>3.4084594723150001</v>
      </c>
      <c r="J546" s="99">
        <v>3.1196276441931596</v>
      </c>
      <c r="K546" s="99">
        <v>3.257205684628953</v>
      </c>
      <c r="L546" s="99">
        <v>3.4779623685280132</v>
      </c>
      <c r="M546" s="99">
        <v>3.6949690294876825</v>
      </c>
      <c r="N546" s="99">
        <v>3.6769101683829892</v>
      </c>
      <c r="O546" s="99">
        <v>3.6368516106144715</v>
      </c>
      <c r="P546" s="99">
        <v>0</v>
      </c>
      <c r="Q546" s="99">
        <v>3.7160153520293497</v>
      </c>
      <c r="R546" s="99">
        <v>3.746850706908019</v>
      </c>
      <c r="S546" s="99">
        <v>3.7133343946043795</v>
      </c>
      <c r="T546" s="99">
        <v>3.6262766426018551</v>
      </c>
      <c r="U546" s="99">
        <v>3.545460926531173</v>
      </c>
      <c r="V546" s="99">
        <v>3.3639088012334106</v>
      </c>
      <c r="W546" s="99">
        <v>3.2984630791287897</v>
      </c>
      <c r="X546" s="99">
        <v>0</v>
      </c>
      <c r="Y546" s="99">
        <v>3.2256430350067693</v>
      </c>
      <c r="DA546" s="63" t="s">
        <v>4519</v>
      </c>
    </row>
    <row r="547" spans="1:105" ht="12" customHeight="1" x14ac:dyDescent="0.25">
      <c r="A547" s="121" t="s">
        <v>54</v>
      </c>
      <c r="B547" s="123"/>
      <c r="C547" s="123">
        <v>1.7518410766521504</v>
      </c>
      <c r="D547" s="123">
        <v>1.777720617281715</v>
      </c>
      <c r="E547" s="123">
        <v>1.8420019069946478</v>
      </c>
      <c r="F547" s="123">
        <v>1.9222571362432939</v>
      </c>
      <c r="G547" s="123">
        <v>2.0451673064312392</v>
      </c>
      <c r="H547" s="123">
        <v>2.1031181714234282</v>
      </c>
      <c r="I547" s="123">
        <v>2.0656637356379819</v>
      </c>
      <c r="J547" s="123">
        <v>1.914709839996759</v>
      </c>
      <c r="K547" s="123">
        <v>2.1176276299221253</v>
      </c>
      <c r="L547" s="123">
        <v>2.3428958771058435</v>
      </c>
      <c r="M547" s="123">
        <v>2.3533631546991765</v>
      </c>
      <c r="N547" s="123">
        <v>2.3823966160340508</v>
      </c>
      <c r="O547" s="123">
        <v>2.5648332770741256</v>
      </c>
      <c r="P547" s="123">
        <v>0</v>
      </c>
      <c r="Q547" s="123">
        <v>2.7850850238994527</v>
      </c>
      <c r="R547" s="123">
        <v>2.8118184577115906</v>
      </c>
      <c r="S547" s="123">
        <v>3.0114221352171691</v>
      </c>
      <c r="T547" s="123">
        <v>3.1170153796145907</v>
      </c>
      <c r="U547" s="123">
        <v>3.0981824324771248</v>
      </c>
      <c r="V547" s="123">
        <v>3.0147001049212463</v>
      </c>
      <c r="W547" s="123">
        <v>3.0489563293052635</v>
      </c>
      <c r="X547" s="123">
        <v>2.9200075943186898</v>
      </c>
      <c r="Y547" s="123">
        <v>3.0240277394384161</v>
      </c>
      <c r="DA547" s="130" t="s">
        <v>4520</v>
      </c>
    </row>
    <row r="548" spans="1:105" ht="12" customHeight="1" x14ac:dyDescent="0.25">
      <c r="A548" s="97" t="s">
        <v>202</v>
      </c>
      <c r="B548" s="99"/>
      <c r="C548" s="99">
        <v>0</v>
      </c>
      <c r="D548" s="99">
        <v>0</v>
      </c>
      <c r="E548" s="99">
        <v>0</v>
      </c>
      <c r="F548" s="99">
        <v>0</v>
      </c>
      <c r="G548" s="99">
        <v>0</v>
      </c>
      <c r="H548" s="99">
        <v>0</v>
      </c>
      <c r="I548" s="99">
        <v>0</v>
      </c>
      <c r="J548" s="99">
        <v>0</v>
      </c>
      <c r="K548" s="99">
        <v>0</v>
      </c>
      <c r="L548" s="99">
        <v>0</v>
      </c>
      <c r="M548" s="99">
        <v>0</v>
      </c>
      <c r="N548" s="99">
        <v>0</v>
      </c>
      <c r="O548" s="99">
        <v>0</v>
      </c>
      <c r="P548" s="99">
        <v>0</v>
      </c>
      <c r="Q548" s="99">
        <v>0</v>
      </c>
      <c r="R548" s="99">
        <v>0</v>
      </c>
      <c r="S548" s="99">
        <v>0</v>
      </c>
      <c r="T548" s="99">
        <v>0</v>
      </c>
      <c r="U548" s="99">
        <v>0</v>
      </c>
      <c r="V548" s="99">
        <v>0</v>
      </c>
      <c r="W548" s="99">
        <v>0</v>
      </c>
      <c r="X548" s="99">
        <v>0</v>
      </c>
      <c r="Y548" s="99">
        <v>0</v>
      </c>
      <c r="DA548" s="63" t="s">
        <v>4521</v>
      </c>
    </row>
    <row r="549" spans="1:105" ht="12" customHeight="1" x14ac:dyDescent="0.25">
      <c r="A549" s="97" t="s">
        <v>50</v>
      </c>
      <c r="B549" s="99"/>
      <c r="C549" s="99">
        <v>0</v>
      </c>
      <c r="D549" s="99">
        <v>0</v>
      </c>
      <c r="E549" s="99">
        <v>0</v>
      </c>
      <c r="F549" s="99">
        <v>0</v>
      </c>
      <c r="G549" s="99">
        <v>0</v>
      </c>
      <c r="H549" s="99">
        <v>0</v>
      </c>
      <c r="I549" s="99">
        <v>0</v>
      </c>
      <c r="J549" s="99">
        <v>0</v>
      </c>
      <c r="K549" s="99">
        <v>0</v>
      </c>
      <c r="L549" s="99">
        <v>0</v>
      </c>
      <c r="M549" s="99">
        <v>0</v>
      </c>
      <c r="N549" s="99">
        <v>0</v>
      </c>
      <c r="O549" s="99">
        <v>0</v>
      </c>
      <c r="P549" s="99">
        <v>0</v>
      </c>
      <c r="Q549" s="99">
        <v>0</v>
      </c>
      <c r="R549" s="99">
        <v>0</v>
      </c>
      <c r="S549" s="99">
        <v>0</v>
      </c>
      <c r="T549" s="99">
        <v>0</v>
      </c>
      <c r="U549" s="99">
        <v>0</v>
      </c>
      <c r="V549" s="99">
        <v>0</v>
      </c>
      <c r="W549" s="99">
        <v>0</v>
      </c>
      <c r="X549" s="99">
        <v>0</v>
      </c>
      <c r="Y549" s="99">
        <v>0</v>
      </c>
      <c r="DA549" s="63" t="s">
        <v>4522</v>
      </c>
    </row>
    <row r="550" spans="1:105" ht="12" customHeight="1" x14ac:dyDescent="0.25">
      <c r="A550" s="109" t="s">
        <v>120</v>
      </c>
      <c r="B550" s="110"/>
      <c r="C550" s="110">
        <v>1.7518410766521504</v>
      </c>
      <c r="D550" s="110">
        <v>1.777720617281715</v>
      </c>
      <c r="E550" s="110">
        <v>1.8420019069946478</v>
      </c>
      <c r="F550" s="110">
        <v>1.9222571362432939</v>
      </c>
      <c r="G550" s="110">
        <v>2.0451673064312392</v>
      </c>
      <c r="H550" s="110">
        <v>2.1031181714234282</v>
      </c>
      <c r="I550" s="110">
        <v>2.0656637356379819</v>
      </c>
      <c r="J550" s="110">
        <v>1.914709839996759</v>
      </c>
      <c r="K550" s="110">
        <v>2.1176276299221253</v>
      </c>
      <c r="L550" s="110">
        <v>2.3428958771058435</v>
      </c>
      <c r="M550" s="110">
        <v>2.3533631546991765</v>
      </c>
      <c r="N550" s="110">
        <v>2.3823966160340508</v>
      </c>
      <c r="O550" s="110">
        <v>2.5648332770741256</v>
      </c>
      <c r="P550" s="110">
        <v>0</v>
      </c>
      <c r="Q550" s="110">
        <v>2.7850850238994527</v>
      </c>
      <c r="R550" s="110">
        <v>2.8118184577115906</v>
      </c>
      <c r="S550" s="110">
        <v>3.0114221352171691</v>
      </c>
      <c r="T550" s="110">
        <v>3.1170153796145907</v>
      </c>
      <c r="U550" s="110">
        <v>3.0981824324771248</v>
      </c>
      <c r="V550" s="110">
        <v>3.0147001049212463</v>
      </c>
      <c r="W550" s="110">
        <v>3.0489563293052635</v>
      </c>
      <c r="X550" s="110">
        <v>2.9200075943186898</v>
      </c>
      <c r="Y550" s="110">
        <v>3.0240277394384161</v>
      </c>
      <c r="DA550" s="60" t="s">
        <v>4523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126.40285382026762</v>
      </c>
      <c r="D552" s="118">
        <f t="shared" si="268"/>
        <v>129.55296299586234</v>
      </c>
      <c r="E552" s="118">
        <f t="shared" si="268"/>
        <v>132.47575444113141</v>
      </c>
      <c r="F552" s="118">
        <f t="shared" si="268"/>
        <v>130.25471973749529</v>
      </c>
      <c r="G552" s="118">
        <f t="shared" si="268"/>
        <v>142.98124689359597</v>
      </c>
      <c r="H552" s="118">
        <f t="shared" si="268"/>
        <v>134.52159055741083</v>
      </c>
      <c r="I552" s="118">
        <f t="shared" si="268"/>
        <v>132.13694058288615</v>
      </c>
      <c r="J552" s="118">
        <f t="shared" si="268"/>
        <v>132.17172286781414</v>
      </c>
      <c r="K552" s="118">
        <f t="shared" si="268"/>
        <v>124.16485875932821</v>
      </c>
      <c r="L552" s="118">
        <f t="shared" si="268"/>
        <v>112.82763613559277</v>
      </c>
      <c r="M552" s="118">
        <f t="shared" si="268"/>
        <v>170.21754362458344</v>
      </c>
      <c r="N552" s="118">
        <f t="shared" si="268"/>
        <v>159.84169037833749</v>
      </c>
      <c r="O552" s="118">
        <f t="shared" si="268"/>
        <v>129.04633846301974</v>
      </c>
      <c r="P552" s="118">
        <f t="shared" si="268"/>
        <v>0</v>
      </c>
      <c r="Q552" s="118">
        <f t="shared" si="268"/>
        <v>121.03708968838559</v>
      </c>
      <c r="R552" s="118">
        <f t="shared" ref="R552:V552" si="269">R553+R556+R558+R571</f>
        <v>121.23062294766414</v>
      </c>
      <c r="S552" s="118">
        <f t="shared" si="269"/>
        <v>120.05406793089526</v>
      </c>
      <c r="T552" s="118">
        <f t="shared" si="269"/>
        <v>102.61241012118326</v>
      </c>
      <c r="U552" s="118">
        <f t="shared" si="269"/>
        <v>96.727341472871416</v>
      </c>
      <c r="V552" s="118">
        <f t="shared" si="269"/>
        <v>99.576255781789243</v>
      </c>
      <c r="W552" s="118">
        <f t="shared" ref="W552:Y552" si="270">W553+W556+W558+W571</f>
        <v>95.570501125344805</v>
      </c>
      <c r="X552" s="118">
        <f t="shared" si="270"/>
        <v>82.114274176373314</v>
      </c>
      <c r="Y552" s="118">
        <f t="shared" si="270"/>
        <v>74.497537473553933</v>
      </c>
      <c r="DA552" s="129" t="s">
        <v>4669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117.0095511326988</v>
      </c>
      <c r="D553" s="123">
        <f t="shared" si="271"/>
        <v>119.91831486963919</v>
      </c>
      <c r="E553" s="123">
        <f t="shared" si="271"/>
        <v>122.73565318559916</v>
      </c>
      <c r="F553" s="123">
        <f t="shared" si="271"/>
        <v>120.31802541199114</v>
      </c>
      <c r="G553" s="123">
        <f t="shared" si="271"/>
        <v>132.41370617209981</v>
      </c>
      <c r="H553" s="123">
        <f t="shared" si="271"/>
        <v>124.16658101419847</v>
      </c>
      <c r="I553" s="123">
        <f t="shared" si="271"/>
        <v>121.72319865489267</v>
      </c>
      <c r="J553" s="123">
        <f t="shared" si="271"/>
        <v>122.23067864935732</v>
      </c>
      <c r="K553" s="123">
        <f t="shared" si="271"/>
        <v>114.25723339451115</v>
      </c>
      <c r="L553" s="123">
        <f t="shared" si="271"/>
        <v>104.58343285882566</v>
      </c>
      <c r="M553" s="123">
        <f t="shared" si="271"/>
        <v>157.63950375827778</v>
      </c>
      <c r="N553" s="123">
        <f t="shared" si="271"/>
        <v>148.08412508017997</v>
      </c>
      <c r="O553" s="123">
        <f t="shared" si="271"/>
        <v>117.84115083411422</v>
      </c>
      <c r="P553" s="123">
        <f t="shared" si="271"/>
        <v>0</v>
      </c>
      <c r="Q553" s="123">
        <f t="shared" si="271"/>
        <v>108.15376650063372</v>
      </c>
      <c r="R553" s="123">
        <f t="shared" ref="R553:V553" si="272">SUM(R554:R555)</f>
        <v>107.3410577319555</v>
      </c>
      <c r="S553" s="123">
        <f t="shared" si="272"/>
        <v>106.36952964821779</v>
      </c>
      <c r="T553" s="123">
        <f t="shared" si="272"/>
        <v>89.002976610287533</v>
      </c>
      <c r="U553" s="123">
        <f t="shared" si="272"/>
        <v>83.024883200571168</v>
      </c>
      <c r="V553" s="123">
        <f t="shared" si="272"/>
        <v>85.551123291390425</v>
      </c>
      <c r="W553" s="123">
        <f t="shared" ref="W553:Y553" si="273">SUM(W554:W555)</f>
        <v>81.230722804803335</v>
      </c>
      <c r="X553" s="123">
        <f t="shared" si="273"/>
        <v>67.831833926069763</v>
      </c>
      <c r="Y553" s="123">
        <f t="shared" si="273"/>
        <v>59.820799284221707</v>
      </c>
      <c r="DA553" s="130" t="s">
        <v>4670</v>
      </c>
    </row>
    <row r="554" spans="1:105" ht="12" customHeight="1" x14ac:dyDescent="0.25">
      <c r="A554" s="97" t="s">
        <v>199</v>
      </c>
      <c r="B554" s="99"/>
      <c r="C554" s="99">
        <v>115.91774057703759</v>
      </c>
      <c r="D554" s="99">
        <v>118.82946863780569</v>
      </c>
      <c r="E554" s="99">
        <v>121.6471428841914</v>
      </c>
      <c r="F554" s="99">
        <v>119.28423806220894</v>
      </c>
      <c r="G554" s="99">
        <v>131.28591208146455</v>
      </c>
      <c r="H554" s="99">
        <v>123.13860311271632</v>
      </c>
      <c r="I554" s="99">
        <v>120.73749557109352</v>
      </c>
      <c r="J554" s="99">
        <v>121.25593135957726</v>
      </c>
      <c r="K554" s="99">
        <v>113.36384644695498</v>
      </c>
      <c r="L554" s="99">
        <v>103.77072115784895</v>
      </c>
      <c r="M554" s="99">
        <v>156.4312048677651</v>
      </c>
      <c r="N554" s="99">
        <v>146.95591845602215</v>
      </c>
      <c r="O554" s="99">
        <v>116.96327181332475</v>
      </c>
      <c r="P554" s="99">
        <v>0</v>
      </c>
      <c r="Q554" s="99">
        <v>107.36798791921578</v>
      </c>
      <c r="R554" s="99">
        <v>106.5671520582397</v>
      </c>
      <c r="S554" s="99">
        <v>105.61260347823452</v>
      </c>
      <c r="T554" s="99">
        <v>88.372412960866924</v>
      </c>
      <c r="U554" s="99">
        <v>82.435816538383676</v>
      </c>
      <c r="V554" s="99">
        <v>84.94478589313988</v>
      </c>
      <c r="W554" s="99">
        <v>80.654635089126899</v>
      </c>
      <c r="X554" s="99">
        <v>67.34966110290361</v>
      </c>
      <c r="Y554" s="99">
        <v>59.395419716797242</v>
      </c>
      <c r="DA554" s="63" t="s">
        <v>4671</v>
      </c>
    </row>
    <row r="555" spans="1:105" ht="12" customHeight="1" x14ac:dyDescent="0.25">
      <c r="A555" s="97" t="s">
        <v>53</v>
      </c>
      <c r="B555" s="99"/>
      <c r="C555" s="99">
        <v>1.0918105556612061</v>
      </c>
      <c r="D555" s="99">
        <v>1.0888462318335035</v>
      </c>
      <c r="E555" s="99">
        <v>1.0885103014077639</v>
      </c>
      <c r="F555" s="99">
        <v>1.0337873497822041</v>
      </c>
      <c r="G555" s="99">
        <v>1.1277940906352695</v>
      </c>
      <c r="H555" s="99">
        <v>1.0279779014821495</v>
      </c>
      <c r="I555" s="99">
        <v>0.98570308379914762</v>
      </c>
      <c r="J555" s="99">
        <v>0.97474728978005754</v>
      </c>
      <c r="K555" s="99">
        <v>0.89338694755616499</v>
      </c>
      <c r="L555" s="99">
        <v>0.81271170097670586</v>
      </c>
      <c r="M555" s="99">
        <v>1.2082988905126912</v>
      </c>
      <c r="N555" s="99">
        <v>1.1282066241578192</v>
      </c>
      <c r="O555" s="99">
        <v>0.87787902078946412</v>
      </c>
      <c r="P555" s="99">
        <v>0</v>
      </c>
      <c r="Q555" s="99">
        <v>0.78577858141794765</v>
      </c>
      <c r="R555" s="99">
        <v>0.77390567371580687</v>
      </c>
      <c r="S555" s="99">
        <v>0.75692616998327023</v>
      </c>
      <c r="T555" s="99">
        <v>0.63056364942061038</v>
      </c>
      <c r="U555" s="99">
        <v>0.58906666218749559</v>
      </c>
      <c r="V555" s="99">
        <v>0.60633739825054289</v>
      </c>
      <c r="W555" s="99">
        <v>0.57608771567643569</v>
      </c>
      <c r="X555" s="99">
        <v>0.48217282316615406</v>
      </c>
      <c r="Y555" s="99">
        <v>0.4253795674244622</v>
      </c>
      <c r="DA555" s="63" t="s">
        <v>4672</v>
      </c>
    </row>
    <row r="556" spans="1:105" ht="12" customHeight="1" x14ac:dyDescent="0.25">
      <c r="A556" s="121" t="s">
        <v>92</v>
      </c>
      <c r="B556" s="123"/>
      <c r="C556" s="123">
        <f t="shared" ref="C556:Y556" si="274">C557</f>
        <v>1.0789795338906319E-2</v>
      </c>
      <c r="D556" s="123">
        <f t="shared" si="274"/>
        <v>1.0626890819432399E-2</v>
      </c>
      <c r="E556" s="123">
        <f t="shared" si="274"/>
        <v>1.1539914595874562E-2</v>
      </c>
      <c r="F556" s="123">
        <f t="shared" si="274"/>
        <v>1.5769933900073772E-2</v>
      </c>
      <c r="G556" s="123">
        <f t="shared" si="274"/>
        <v>3.1479636732879041E-2</v>
      </c>
      <c r="H556" s="123">
        <f t="shared" si="274"/>
        <v>4.1014152501785653E-2</v>
      </c>
      <c r="I556" s="123">
        <f t="shared" si="274"/>
        <v>3.6066668350101333E-2</v>
      </c>
      <c r="J556" s="123">
        <f t="shared" si="274"/>
        <v>9.2905998575648144E-3</v>
      </c>
      <c r="K556" s="123">
        <f t="shared" si="274"/>
        <v>2.6150797297740974E-2</v>
      </c>
      <c r="L556" s="123">
        <f t="shared" si="274"/>
        <v>6.7459751281242639E-2</v>
      </c>
      <c r="M556" s="123">
        <f t="shared" si="274"/>
        <v>5.0732681622397136E-2</v>
      </c>
      <c r="N556" s="123">
        <f t="shared" si="274"/>
        <v>7.5781661400864522E-2</v>
      </c>
      <c r="O556" s="123">
        <f t="shared" si="274"/>
        <v>4.2218867074673122E-2</v>
      </c>
      <c r="P556" s="123">
        <f t="shared" si="274"/>
        <v>0</v>
      </c>
      <c r="Q556" s="123">
        <f t="shared" si="274"/>
        <v>4.1238515905378664E-2</v>
      </c>
      <c r="R556" s="123">
        <f t="shared" si="274"/>
        <v>2.7536390949046436E-2</v>
      </c>
      <c r="S556" s="123">
        <f t="shared" si="274"/>
        <v>6.5022565836397442E-2</v>
      </c>
      <c r="T556" s="123">
        <f t="shared" si="274"/>
        <v>3.3966929357495235E-2</v>
      </c>
      <c r="U556" s="123">
        <f t="shared" si="274"/>
        <v>5.4797334814554517E-2</v>
      </c>
      <c r="V556" s="123">
        <f t="shared" si="274"/>
        <v>0.10474030671461433</v>
      </c>
      <c r="W556" s="123">
        <f t="shared" si="274"/>
        <v>2.4157002310209019E-2</v>
      </c>
      <c r="X556" s="123">
        <f t="shared" si="274"/>
        <v>3.1572440662995298E-2</v>
      </c>
      <c r="Y556" s="123">
        <f t="shared" si="274"/>
        <v>1.2595715653813606E-2</v>
      </c>
      <c r="DA556" s="130" t="s">
        <v>4673</v>
      </c>
    </row>
    <row r="557" spans="1:105" ht="12" customHeight="1" x14ac:dyDescent="0.25">
      <c r="A557" s="97" t="s">
        <v>53</v>
      </c>
      <c r="B557" s="99"/>
      <c r="C557" s="99">
        <f>RES_hhdet_in_tess!C86</f>
        <v>1.0789795338906319E-2</v>
      </c>
      <c r="D557" s="99">
        <f>RES_hhdet_in_tess!D86</f>
        <v>1.0626890819432399E-2</v>
      </c>
      <c r="E557" s="99">
        <f>RES_hhdet_in_tess!E86</f>
        <v>1.1539914595874562E-2</v>
      </c>
      <c r="F557" s="99">
        <f>RES_hhdet_in_tess!F86</f>
        <v>1.5769933900073772E-2</v>
      </c>
      <c r="G557" s="99">
        <f>RES_hhdet_in_tess!G86</f>
        <v>3.1479636732879041E-2</v>
      </c>
      <c r="H557" s="99">
        <f>RES_hhdet_in_tess!H86</f>
        <v>4.1014152501785653E-2</v>
      </c>
      <c r="I557" s="99">
        <f>RES_hhdet_in_tess!I86</f>
        <v>3.6066668350101333E-2</v>
      </c>
      <c r="J557" s="99">
        <f>RES_hhdet_in_tess!J86</f>
        <v>9.2905998575648144E-3</v>
      </c>
      <c r="K557" s="99">
        <f>RES_hhdet_in_tess!K86</f>
        <v>2.6150797297740974E-2</v>
      </c>
      <c r="L557" s="99">
        <f>RES_hhdet_in_tess!L86</f>
        <v>6.7459751281242639E-2</v>
      </c>
      <c r="M557" s="99">
        <f>RES_hhdet_in_tess!M86</f>
        <v>5.0732681622397136E-2</v>
      </c>
      <c r="N557" s="99">
        <f>RES_hhdet_in_tess!N86</f>
        <v>7.5781661400864522E-2</v>
      </c>
      <c r="O557" s="99">
        <f>RES_hhdet_in_tess!O86</f>
        <v>4.2218867074673122E-2</v>
      </c>
      <c r="P557" s="99">
        <f>RES_hhdet_in_tess!P86</f>
        <v>0</v>
      </c>
      <c r="Q557" s="99">
        <f>RES_hhdet_in_tess!Q86</f>
        <v>4.1238515905378664E-2</v>
      </c>
      <c r="R557" s="99">
        <f>RES_hhdet_in_tess!R86</f>
        <v>2.7536390949046436E-2</v>
      </c>
      <c r="S557" s="99">
        <f>RES_hhdet_in_tess!S86</f>
        <v>6.5022565836397442E-2</v>
      </c>
      <c r="T557" s="99">
        <f>RES_hhdet_in_tess!T86</f>
        <v>3.3966929357495235E-2</v>
      </c>
      <c r="U557" s="99">
        <f>RES_hhdet_in_tess!U86</f>
        <v>5.4797334814554517E-2</v>
      </c>
      <c r="V557" s="99">
        <f>RES_hhdet_in_tess!V86</f>
        <v>0.10474030671461433</v>
      </c>
      <c r="W557" s="99">
        <f>RES_hhdet_in_tess!W86</f>
        <v>2.4157002310209019E-2</v>
      </c>
      <c r="X557" s="99">
        <f>RES_hhdet_in_tess!X86</f>
        <v>3.1572440662995298E-2</v>
      </c>
      <c r="Y557" s="99">
        <f>RES_hhdet_in_tess!Y86</f>
        <v>1.2595715653813606E-2</v>
      </c>
      <c r="DA557" s="63" t="s">
        <v>4674</v>
      </c>
    </row>
    <row r="558" spans="1:105" ht="12" customHeight="1" x14ac:dyDescent="0.25">
      <c r="A558" s="121" t="s">
        <v>55</v>
      </c>
      <c r="B558" s="123"/>
      <c r="C558" s="123">
        <v>8.0147124460966381</v>
      </c>
      <c r="D558" s="123">
        <v>8.233867569802614</v>
      </c>
      <c r="E558" s="123">
        <v>8.2858110196489889</v>
      </c>
      <c r="F558" s="123">
        <v>8.4128680865204792</v>
      </c>
      <c r="G558" s="123">
        <v>8.9288692106721435</v>
      </c>
      <c r="H558" s="123">
        <v>8.6583777113555307</v>
      </c>
      <c r="I558" s="123">
        <v>8.7485888875866173</v>
      </c>
      <c r="J558" s="123">
        <v>8.4187819627473104</v>
      </c>
      <c r="K558" s="123">
        <v>8.2046149984925236</v>
      </c>
      <c r="L558" s="123">
        <v>6.3172253389836355</v>
      </c>
      <c r="M558" s="123">
        <v>10.653337024633869</v>
      </c>
      <c r="N558" s="123">
        <v>9.77617512050338</v>
      </c>
      <c r="O558" s="123">
        <v>9.098691621592808</v>
      </c>
      <c r="P558" s="123">
        <v>0</v>
      </c>
      <c r="Q558" s="123">
        <v>10.558561960127848</v>
      </c>
      <c r="R558" s="123">
        <v>11.524055934631983</v>
      </c>
      <c r="S558" s="123">
        <v>11.071979456837582</v>
      </c>
      <c r="T558" s="123">
        <v>10.890022866878201</v>
      </c>
      <c r="U558" s="123">
        <v>10.932297314924924</v>
      </c>
      <c r="V558" s="123">
        <v>11.240801888662384</v>
      </c>
      <c r="W558" s="123">
        <v>11.577263723532907</v>
      </c>
      <c r="X558" s="123">
        <v>11.608633036169101</v>
      </c>
      <c r="Y558" s="123">
        <v>11.909699843198812</v>
      </c>
      <c r="DA558" s="130" t="s">
        <v>4675</v>
      </c>
    </row>
    <row r="559" spans="1:105" ht="12" customHeight="1" x14ac:dyDescent="0.25">
      <c r="A559" s="97" t="s">
        <v>132</v>
      </c>
      <c r="B559" s="99"/>
      <c r="C559" s="99">
        <v>7.991927459628438</v>
      </c>
      <c r="D559" s="99">
        <v>8.2331108784767277</v>
      </c>
      <c r="E559" s="99">
        <v>8.284017056801245</v>
      </c>
      <c r="F559" s="99">
        <v>8.4149086182822082</v>
      </c>
      <c r="G559" s="99">
        <v>8.9344629931425779</v>
      </c>
      <c r="H559" s="99">
        <v>8.6161498755997616</v>
      </c>
      <c r="I559" s="99">
        <v>8.7392543024405871</v>
      </c>
      <c r="J559" s="99">
        <v>8.4520012600325991</v>
      </c>
      <c r="K559" s="99">
        <v>8.1833609378235899</v>
      </c>
      <c r="L559" s="99">
        <v>6.1314751711063966</v>
      </c>
      <c r="M559" s="99">
        <v>10.764636613875828</v>
      </c>
      <c r="N559" s="99">
        <v>9.8428154084278408</v>
      </c>
      <c r="O559" s="99">
        <v>9.0502823512282493</v>
      </c>
      <c r="P559" s="99">
        <v>0</v>
      </c>
      <c r="Q559" s="99">
        <v>10.690720563441923</v>
      </c>
      <c r="R559" s="99">
        <v>11.451229647831704</v>
      </c>
      <c r="S559" s="99">
        <v>11.147343699421658</v>
      </c>
      <c r="T559" s="99">
        <v>10.679019496837544</v>
      </c>
      <c r="U559" s="99">
        <v>10.852976187245476</v>
      </c>
      <c r="V559" s="99">
        <v>11.258078825594504</v>
      </c>
      <c r="W559" s="99">
        <v>11.571423798633971</v>
      </c>
      <c r="X559" s="99">
        <v>11.60864772778493</v>
      </c>
      <c r="Y559" s="99">
        <v>11.905605932529738</v>
      </c>
      <c r="DA559" s="63" t="s">
        <v>4676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8.2331605993125194</v>
      </c>
      <c r="E560" s="99">
        <v>8.283966098178194</v>
      </c>
      <c r="F560" s="99">
        <v>8.4147328416739242</v>
      </c>
      <c r="G560" s="99">
        <v>8.9345260764509646</v>
      </c>
      <c r="H560" s="99">
        <v>8.6157770738681432</v>
      </c>
      <c r="I560" s="99">
        <v>8.7435198194971786</v>
      </c>
      <c r="J560" s="99">
        <v>8.4586340656226966</v>
      </c>
      <c r="K560" s="99">
        <v>8.1856608894440797</v>
      </c>
      <c r="L560" s="99">
        <v>0</v>
      </c>
      <c r="M560" s="99">
        <v>10.767379129521906</v>
      </c>
      <c r="N560" s="99">
        <v>9.8430992124754013</v>
      </c>
      <c r="O560" s="99">
        <v>0</v>
      </c>
      <c r="P560" s="99">
        <v>0</v>
      </c>
      <c r="Q560" s="99">
        <v>0</v>
      </c>
      <c r="R560" s="99">
        <v>0</v>
      </c>
      <c r="S560" s="99">
        <v>0</v>
      </c>
      <c r="T560" s="99">
        <v>0</v>
      </c>
      <c r="U560" s="99">
        <v>0</v>
      </c>
      <c r="V560" s="99">
        <v>11.239464084321517</v>
      </c>
      <c r="W560" s="99">
        <v>11.552629363196848</v>
      </c>
      <c r="X560" s="99">
        <v>11.602278162751537</v>
      </c>
      <c r="Y560" s="99">
        <v>11.900781943597318</v>
      </c>
      <c r="DA560" s="63" t="s">
        <v>4677</v>
      </c>
    </row>
    <row r="561" spans="1:105" ht="12" customHeight="1" x14ac:dyDescent="0.25">
      <c r="A561" s="100" t="s">
        <v>199</v>
      </c>
      <c r="B561" s="102"/>
      <c r="C561" s="102">
        <v>0</v>
      </c>
      <c r="D561" s="102">
        <v>5.6330314973945619</v>
      </c>
      <c r="E561" s="102">
        <v>5.4295613656731909</v>
      </c>
      <c r="F561" s="102">
        <v>5.548115933536403</v>
      </c>
      <c r="G561" s="102">
        <v>5.3725887602843025</v>
      </c>
      <c r="H561" s="102">
        <v>5.369669951125406</v>
      </c>
      <c r="I561" s="102">
        <v>5.3806045561433784</v>
      </c>
      <c r="J561" s="102">
        <v>5.1620538774716458</v>
      </c>
      <c r="K561" s="102">
        <v>5.0345431004668892</v>
      </c>
      <c r="L561" s="102">
        <v>0</v>
      </c>
      <c r="M561" s="102">
        <v>6.3519644839658529</v>
      </c>
      <c r="N561" s="102">
        <v>5.7650569205267912</v>
      </c>
      <c r="O561" s="102">
        <v>0</v>
      </c>
      <c r="P561" s="102">
        <v>0</v>
      </c>
      <c r="Q561" s="102">
        <v>0</v>
      </c>
      <c r="R561" s="102">
        <v>0</v>
      </c>
      <c r="S561" s="102">
        <v>0</v>
      </c>
      <c r="T561" s="102">
        <v>0</v>
      </c>
      <c r="U561" s="102">
        <v>0</v>
      </c>
      <c r="V561" s="102">
        <v>7.7309814269697759</v>
      </c>
      <c r="W561" s="102">
        <v>8.3340526406209499</v>
      </c>
      <c r="X561" s="102">
        <v>8.4154203039440141</v>
      </c>
      <c r="Y561" s="102">
        <v>8.7002014823518952</v>
      </c>
      <c r="DA561" s="131" t="s">
        <v>4678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2.6001291019179584</v>
      </c>
      <c r="E562" s="105">
        <v>2.8544047325050039</v>
      </c>
      <c r="F562" s="105">
        <v>2.8666169081375212</v>
      </c>
      <c r="G562" s="105">
        <v>3.5619373161666608</v>
      </c>
      <c r="H562" s="105">
        <v>3.2461071227427385</v>
      </c>
      <c r="I562" s="105">
        <v>3.3629152633537998</v>
      </c>
      <c r="J562" s="105">
        <v>3.2965801881510499</v>
      </c>
      <c r="K562" s="105">
        <v>3.1511177889771917</v>
      </c>
      <c r="L562" s="105">
        <v>0</v>
      </c>
      <c r="M562" s="105">
        <v>4.4154146455560541</v>
      </c>
      <c r="N562" s="105">
        <v>4.078042291948611</v>
      </c>
      <c r="O562" s="105">
        <v>0</v>
      </c>
      <c r="P562" s="105">
        <v>0</v>
      </c>
      <c r="Q562" s="105">
        <v>0</v>
      </c>
      <c r="R562" s="105">
        <v>0</v>
      </c>
      <c r="S562" s="105">
        <v>0</v>
      </c>
      <c r="T562" s="105">
        <v>0</v>
      </c>
      <c r="U562" s="105">
        <v>0</v>
      </c>
      <c r="V562" s="105">
        <v>3.5084826573517414</v>
      </c>
      <c r="W562" s="105">
        <v>3.2185767225758988</v>
      </c>
      <c r="X562" s="105">
        <v>3.1868578588075231</v>
      </c>
      <c r="Y562" s="105">
        <v>3.2005804612454245</v>
      </c>
      <c r="DA562" s="132" t="s">
        <v>4679</v>
      </c>
    </row>
    <row r="563" spans="1:105" ht="12" customHeight="1" x14ac:dyDescent="0.25">
      <c r="A563" s="106" t="s">
        <v>124</v>
      </c>
      <c r="B563" s="102"/>
      <c r="C563" s="102">
        <v>0</v>
      </c>
      <c r="D563" s="102">
        <v>8.1813993709120965</v>
      </c>
      <c r="E563" s="102">
        <v>9.5376917519298399</v>
      </c>
      <c r="F563" s="102">
        <v>7.5273955874721254</v>
      </c>
      <c r="G563" s="102">
        <v>9.5244181814102724</v>
      </c>
      <c r="H563" s="102">
        <v>8.7271573752504299</v>
      </c>
      <c r="I563" s="102">
        <v>9.279981508958647</v>
      </c>
      <c r="J563" s="102">
        <v>8.3502341703312286</v>
      </c>
      <c r="K563" s="102">
        <v>8.5813797069009627</v>
      </c>
      <c r="L563" s="102">
        <v>8.4978492709296898</v>
      </c>
      <c r="M563" s="102">
        <v>9.1150634520369067</v>
      </c>
      <c r="N563" s="102">
        <v>8.1719088164746445</v>
      </c>
      <c r="O563" s="102">
        <v>8.6432461448921512</v>
      </c>
      <c r="P563" s="102">
        <v>0</v>
      </c>
      <c r="Q563" s="102">
        <v>9.1307595877631638</v>
      </c>
      <c r="R563" s="102">
        <v>10.777025570961023</v>
      </c>
      <c r="S563" s="102">
        <v>11.325242458807562</v>
      </c>
      <c r="T563" s="102">
        <v>11.111278441882586</v>
      </c>
      <c r="U563" s="102">
        <v>11.164640900522533</v>
      </c>
      <c r="V563" s="102">
        <v>10.411342211131814</v>
      </c>
      <c r="W563" s="102">
        <v>11.291240697411499</v>
      </c>
      <c r="X563" s="102">
        <v>0</v>
      </c>
      <c r="Y563" s="102">
        <v>12.498998081142865</v>
      </c>
      <c r="DA563" s="131" t="s">
        <v>4680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0</v>
      </c>
      <c r="F564" s="105">
        <v>0</v>
      </c>
      <c r="G564" s="105">
        <v>0</v>
      </c>
      <c r="H564" s="105">
        <v>0</v>
      </c>
      <c r="I564" s="105">
        <v>0</v>
      </c>
      <c r="J564" s="105">
        <v>0</v>
      </c>
      <c r="K564" s="105">
        <v>0</v>
      </c>
      <c r="L564" s="105">
        <v>0</v>
      </c>
      <c r="M564" s="105">
        <v>0</v>
      </c>
      <c r="N564" s="105">
        <v>0</v>
      </c>
      <c r="O564" s="105">
        <v>0</v>
      </c>
      <c r="P564" s="105">
        <v>0</v>
      </c>
      <c r="Q564" s="105">
        <v>0</v>
      </c>
      <c r="R564" s="105">
        <v>0</v>
      </c>
      <c r="S564" s="105">
        <v>0</v>
      </c>
      <c r="T564" s="105">
        <v>0</v>
      </c>
      <c r="U564" s="105">
        <v>0</v>
      </c>
      <c r="V564" s="105">
        <v>0</v>
      </c>
      <c r="W564" s="105">
        <v>0</v>
      </c>
      <c r="X564" s="105">
        <v>0</v>
      </c>
      <c r="Y564" s="105">
        <v>0</v>
      </c>
      <c r="DA564" s="132" t="s">
        <v>4681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0</v>
      </c>
      <c r="F565" s="99">
        <v>0</v>
      </c>
      <c r="G565" s="99">
        <v>0</v>
      </c>
      <c r="H565" s="99">
        <v>0</v>
      </c>
      <c r="I565" s="99">
        <v>0</v>
      </c>
      <c r="J565" s="99">
        <v>0</v>
      </c>
      <c r="K565" s="99">
        <v>0</v>
      </c>
      <c r="L565" s="99">
        <v>0</v>
      </c>
      <c r="M565" s="99">
        <v>0</v>
      </c>
      <c r="N565" s="99">
        <v>0</v>
      </c>
      <c r="O565" s="99">
        <v>0</v>
      </c>
      <c r="P565" s="99">
        <v>0</v>
      </c>
      <c r="Q565" s="99">
        <v>0</v>
      </c>
      <c r="R565" s="99">
        <v>0</v>
      </c>
      <c r="S565" s="99">
        <v>0</v>
      </c>
      <c r="T565" s="99">
        <v>0</v>
      </c>
      <c r="U565" s="99">
        <v>0</v>
      </c>
      <c r="V565" s="99">
        <v>0</v>
      </c>
      <c r="W565" s="99">
        <v>0</v>
      </c>
      <c r="X565" s="99">
        <v>0</v>
      </c>
      <c r="Y565" s="99">
        <v>0</v>
      </c>
      <c r="DA565" s="63" t="s">
        <v>4682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0</v>
      </c>
      <c r="F566" s="99">
        <v>0</v>
      </c>
      <c r="G566" s="99">
        <v>0</v>
      </c>
      <c r="H566" s="99">
        <v>0</v>
      </c>
      <c r="I566" s="99">
        <v>0</v>
      </c>
      <c r="J566" s="99">
        <v>0</v>
      </c>
      <c r="K566" s="99">
        <v>0</v>
      </c>
      <c r="L566" s="99">
        <v>0</v>
      </c>
      <c r="M566" s="99">
        <v>0</v>
      </c>
      <c r="N566" s="99">
        <v>0</v>
      </c>
      <c r="O566" s="99">
        <v>0</v>
      </c>
      <c r="P566" s="99">
        <v>0</v>
      </c>
      <c r="Q566" s="99">
        <v>0</v>
      </c>
      <c r="R566" s="99">
        <v>0</v>
      </c>
      <c r="S566" s="99">
        <v>0</v>
      </c>
      <c r="T566" s="99">
        <v>0</v>
      </c>
      <c r="U566" s="99">
        <v>0</v>
      </c>
      <c r="V566" s="99">
        <v>0</v>
      </c>
      <c r="W566" s="99">
        <v>0</v>
      </c>
      <c r="X566" s="99">
        <v>0</v>
      </c>
      <c r="Y566" s="99">
        <v>0</v>
      </c>
      <c r="DA566" s="63" t="s">
        <v>4683</v>
      </c>
    </row>
    <row r="567" spans="1:105" ht="12" customHeight="1" x14ac:dyDescent="0.25">
      <c r="A567" s="106" t="s">
        <v>122</v>
      </c>
      <c r="B567" s="102"/>
      <c r="C567" s="102">
        <v>8.3038559784223658</v>
      </c>
      <c r="D567" s="102">
        <v>8.2478029864777191</v>
      </c>
      <c r="E567" s="102">
        <v>8.3068345087566158</v>
      </c>
      <c r="F567" s="102">
        <v>8.3902797187783538</v>
      </c>
      <c r="G567" s="102">
        <v>8.8660691001394003</v>
      </c>
      <c r="H567" s="102">
        <v>9.0397195044191729</v>
      </c>
      <c r="I567" s="102">
        <v>8.8601568118017013</v>
      </c>
      <c r="J567" s="102">
        <v>7.9983244207273962</v>
      </c>
      <c r="K567" s="102">
        <v>8.4606813786978421</v>
      </c>
      <c r="L567" s="102">
        <v>8.6830243487791563</v>
      </c>
      <c r="M567" s="102">
        <v>9.0022693445675621</v>
      </c>
      <c r="N567" s="102">
        <v>8.8729914471137441</v>
      </c>
      <c r="O567" s="102">
        <v>9.4888126974381617</v>
      </c>
      <c r="P567" s="102">
        <v>0</v>
      </c>
      <c r="Q567" s="102">
        <v>10.49378134015598</v>
      </c>
      <c r="R567" s="102">
        <v>11.614673217102249</v>
      </c>
      <c r="S567" s="102">
        <v>10.908656411728515</v>
      </c>
      <c r="T567" s="102">
        <v>11.576699673952293</v>
      </c>
      <c r="U567" s="102">
        <v>11.489814247427022</v>
      </c>
      <c r="V567" s="102">
        <v>10.78124510455379</v>
      </c>
      <c r="W567" s="102">
        <v>11.83846190452695</v>
      </c>
      <c r="X567" s="102">
        <v>0</v>
      </c>
      <c r="Y567" s="102">
        <v>11.992751772655263</v>
      </c>
      <c r="DA567" s="131" t="s">
        <v>4684</v>
      </c>
    </row>
    <row r="568" spans="1:105" ht="12" customHeight="1" x14ac:dyDescent="0.25">
      <c r="A568" s="107" t="s">
        <v>121</v>
      </c>
      <c r="B568" s="105"/>
      <c r="C568" s="105">
        <v>8.3038482664405997</v>
      </c>
      <c r="D568" s="105">
        <v>8.2479589523868331</v>
      </c>
      <c r="E568" s="105">
        <v>8.3068932755048852</v>
      </c>
      <c r="F568" s="105">
        <v>8.390181032187277</v>
      </c>
      <c r="G568" s="105">
        <v>8.8660425193473671</v>
      </c>
      <c r="H568" s="105">
        <v>9.0397200078971647</v>
      </c>
      <c r="I568" s="105">
        <v>8.8631322127821459</v>
      </c>
      <c r="J568" s="105">
        <v>8.0015859019577107</v>
      </c>
      <c r="K568" s="105">
        <v>8.4619207999517805</v>
      </c>
      <c r="L568" s="105">
        <v>8.6834123365522871</v>
      </c>
      <c r="M568" s="105">
        <v>9.0014095202263409</v>
      </c>
      <c r="N568" s="105">
        <v>8.8711152449731454</v>
      </c>
      <c r="O568" s="105">
        <v>9.4866657560291667</v>
      </c>
      <c r="P568" s="105">
        <v>0</v>
      </c>
      <c r="Q568" s="105">
        <v>10.497910600840717</v>
      </c>
      <c r="R568" s="105">
        <v>11.617689497334474</v>
      </c>
      <c r="S568" s="105">
        <v>10.909488703473555</v>
      </c>
      <c r="T568" s="105">
        <v>11.575795383917619</v>
      </c>
      <c r="U568" s="105">
        <v>11.487667855516536</v>
      </c>
      <c r="V568" s="105">
        <v>10.779359439157943</v>
      </c>
      <c r="W568" s="105">
        <v>11.837979688837974</v>
      </c>
      <c r="X568" s="105">
        <v>0</v>
      </c>
      <c r="Y568" s="105">
        <v>11.993689785098761</v>
      </c>
      <c r="DA568" s="132" t="s">
        <v>4685</v>
      </c>
    </row>
    <row r="569" spans="1:105" ht="12" customHeight="1" x14ac:dyDescent="0.25">
      <c r="A569" s="108" t="s">
        <v>53</v>
      </c>
      <c r="B569" s="99"/>
      <c r="C569" s="99">
        <v>5.800413000686123</v>
      </c>
      <c r="D569" s="99">
        <v>5.6431043972655628</v>
      </c>
      <c r="E569" s="99">
        <v>5.4445996611878593</v>
      </c>
      <c r="F569" s="99">
        <v>5.5318151008510039</v>
      </c>
      <c r="G569" s="99">
        <v>5.3313433731258479</v>
      </c>
      <c r="H569" s="99">
        <v>5.6342771875461359</v>
      </c>
      <c r="I569" s="99">
        <v>5.4546727404671467</v>
      </c>
      <c r="J569" s="99">
        <v>4.8819582577645502</v>
      </c>
      <c r="K569" s="99">
        <v>5.2047151153228279</v>
      </c>
      <c r="L569" s="99">
        <v>5.2054499680242738</v>
      </c>
      <c r="M569" s="99">
        <v>5.306440490738658</v>
      </c>
      <c r="N569" s="99">
        <v>5.1942050765901575</v>
      </c>
      <c r="O569" s="99">
        <v>5.8498141454146966</v>
      </c>
      <c r="P569" s="99">
        <v>0</v>
      </c>
      <c r="Q569" s="99">
        <v>6.7818952488113657</v>
      </c>
      <c r="R569" s="99">
        <v>7.870838790426455</v>
      </c>
      <c r="S569" s="99">
        <v>7.1961543088691755</v>
      </c>
      <c r="T569" s="99">
        <v>7.9495187413157629</v>
      </c>
      <c r="U569" s="99">
        <v>7.942206928985363</v>
      </c>
      <c r="V569" s="99">
        <v>7.4154506379245326</v>
      </c>
      <c r="W569" s="99">
        <v>8.5395166097091835</v>
      </c>
      <c r="X569" s="99">
        <v>0</v>
      </c>
      <c r="Y569" s="99">
        <v>8.7680467500919921</v>
      </c>
      <c r="DA569" s="63" t="s">
        <v>4686</v>
      </c>
    </row>
    <row r="570" spans="1:105" ht="12" customHeight="1" x14ac:dyDescent="0.25">
      <c r="A570" s="108" t="s">
        <v>52</v>
      </c>
      <c r="B570" s="99"/>
      <c r="C570" s="99">
        <v>2.5034352657544767</v>
      </c>
      <c r="D570" s="99">
        <v>2.6048545551212698</v>
      </c>
      <c r="E570" s="99">
        <v>2.862293614317025</v>
      </c>
      <c r="F570" s="99">
        <v>2.858365931336273</v>
      </c>
      <c r="G570" s="99">
        <v>3.5346991462215178</v>
      </c>
      <c r="H570" s="99">
        <v>3.4054428203510265</v>
      </c>
      <c r="I570" s="99">
        <v>3.4084594723150001</v>
      </c>
      <c r="J570" s="99">
        <v>3.1196276441931596</v>
      </c>
      <c r="K570" s="99">
        <v>3.257205684628953</v>
      </c>
      <c r="L570" s="99">
        <v>3.4779623685280132</v>
      </c>
      <c r="M570" s="99">
        <v>3.6949690294876825</v>
      </c>
      <c r="N570" s="99">
        <v>3.6769101683829892</v>
      </c>
      <c r="O570" s="99">
        <v>3.6368516106144715</v>
      </c>
      <c r="P570" s="99">
        <v>0</v>
      </c>
      <c r="Q570" s="99">
        <v>3.7160153520293497</v>
      </c>
      <c r="R570" s="99">
        <v>3.746850706908019</v>
      </c>
      <c r="S570" s="99">
        <v>3.7133343946043795</v>
      </c>
      <c r="T570" s="99">
        <v>3.6262766426018551</v>
      </c>
      <c r="U570" s="99">
        <v>3.545460926531173</v>
      </c>
      <c r="V570" s="99">
        <v>3.3639088012334106</v>
      </c>
      <c r="W570" s="99">
        <v>3.2984630791287897</v>
      </c>
      <c r="X570" s="99">
        <v>0</v>
      </c>
      <c r="Y570" s="99">
        <v>3.2256430350067693</v>
      </c>
      <c r="DA570" s="63" t="s">
        <v>4687</v>
      </c>
    </row>
    <row r="571" spans="1:105" ht="12" customHeight="1" x14ac:dyDescent="0.25">
      <c r="A571" s="121" t="s">
        <v>54</v>
      </c>
      <c r="B571" s="123"/>
      <c r="C571" s="123">
        <v>1.3678004461332698</v>
      </c>
      <c r="D571" s="123">
        <v>1.3901536656010964</v>
      </c>
      <c r="E571" s="123">
        <v>1.4427503212874144</v>
      </c>
      <c r="F571" s="123">
        <v>1.5080563050835889</v>
      </c>
      <c r="G571" s="123">
        <v>1.6071918740911297</v>
      </c>
      <c r="H571" s="123">
        <v>1.6556176793550439</v>
      </c>
      <c r="I571" s="123">
        <v>1.6290863720567881</v>
      </c>
      <c r="J571" s="123">
        <v>1.5129716558519375</v>
      </c>
      <c r="K571" s="123">
        <v>1.6768595690267938</v>
      </c>
      <c r="L571" s="123">
        <v>1.8595181865022257</v>
      </c>
      <c r="M571" s="123">
        <v>1.873970160049407</v>
      </c>
      <c r="N571" s="123">
        <v>1.9056085162532663</v>
      </c>
      <c r="O571" s="123">
        <v>2.0642771402380382</v>
      </c>
      <c r="P571" s="123">
        <v>0</v>
      </c>
      <c r="Q571" s="123">
        <v>2.2835227117186419</v>
      </c>
      <c r="R571" s="123">
        <v>2.3379728901276069</v>
      </c>
      <c r="S571" s="123">
        <v>2.5475362600034832</v>
      </c>
      <c r="T571" s="123">
        <v>2.6854437146600341</v>
      </c>
      <c r="U571" s="123">
        <v>2.7153636225607727</v>
      </c>
      <c r="V571" s="123">
        <v>2.6795902950218133</v>
      </c>
      <c r="W571" s="123">
        <v>2.7383575946983609</v>
      </c>
      <c r="X571" s="123">
        <v>2.6422347734714631</v>
      </c>
      <c r="Y571" s="123">
        <v>2.754442630479609</v>
      </c>
      <c r="DA571" s="130" t="s">
        <v>4688</v>
      </c>
    </row>
    <row r="572" spans="1:105" ht="12" customHeight="1" x14ac:dyDescent="0.25">
      <c r="A572" s="97" t="s">
        <v>202</v>
      </c>
      <c r="B572" s="99"/>
      <c r="C572" s="99">
        <v>0</v>
      </c>
      <c r="D572" s="99">
        <v>0</v>
      </c>
      <c r="E572" s="99">
        <v>0</v>
      </c>
      <c r="F572" s="99">
        <v>0</v>
      </c>
      <c r="G572" s="99">
        <v>0</v>
      </c>
      <c r="H572" s="99">
        <v>0</v>
      </c>
      <c r="I572" s="99">
        <v>0</v>
      </c>
      <c r="J572" s="99">
        <v>0</v>
      </c>
      <c r="K572" s="99">
        <v>0</v>
      </c>
      <c r="L572" s="99">
        <v>0</v>
      </c>
      <c r="M572" s="99">
        <v>0</v>
      </c>
      <c r="N572" s="99">
        <v>0</v>
      </c>
      <c r="O572" s="99">
        <v>0</v>
      </c>
      <c r="P572" s="99">
        <v>0</v>
      </c>
      <c r="Q572" s="99">
        <v>0</v>
      </c>
      <c r="R572" s="99">
        <v>0</v>
      </c>
      <c r="S572" s="99">
        <v>0</v>
      </c>
      <c r="T572" s="99">
        <v>0</v>
      </c>
      <c r="U572" s="99">
        <v>0</v>
      </c>
      <c r="V572" s="99">
        <v>0</v>
      </c>
      <c r="W572" s="99">
        <v>0</v>
      </c>
      <c r="X572" s="99">
        <v>0</v>
      </c>
      <c r="Y572" s="99">
        <v>0</v>
      </c>
      <c r="DA572" s="63" t="s">
        <v>4689</v>
      </c>
    </row>
    <row r="573" spans="1:105" ht="12" customHeight="1" x14ac:dyDescent="0.25">
      <c r="A573" s="97" t="s">
        <v>50</v>
      </c>
      <c r="B573" s="99"/>
      <c r="C573" s="99">
        <v>0</v>
      </c>
      <c r="D573" s="99">
        <v>0</v>
      </c>
      <c r="E573" s="99">
        <v>0</v>
      </c>
      <c r="F573" s="99">
        <v>0</v>
      </c>
      <c r="G573" s="99">
        <v>0</v>
      </c>
      <c r="H573" s="99">
        <v>0</v>
      </c>
      <c r="I573" s="99">
        <v>0</v>
      </c>
      <c r="J573" s="99">
        <v>0</v>
      </c>
      <c r="K573" s="99">
        <v>0</v>
      </c>
      <c r="L573" s="99">
        <v>0</v>
      </c>
      <c r="M573" s="99">
        <v>0</v>
      </c>
      <c r="N573" s="99">
        <v>0</v>
      </c>
      <c r="O573" s="99">
        <v>0</v>
      </c>
      <c r="P573" s="99">
        <v>0</v>
      </c>
      <c r="Q573" s="99">
        <v>0</v>
      </c>
      <c r="R573" s="99">
        <v>0</v>
      </c>
      <c r="S573" s="99">
        <v>0</v>
      </c>
      <c r="T573" s="99">
        <v>0</v>
      </c>
      <c r="U573" s="99">
        <v>0</v>
      </c>
      <c r="V573" s="99">
        <v>0</v>
      </c>
      <c r="W573" s="99">
        <v>0</v>
      </c>
      <c r="X573" s="99">
        <v>0</v>
      </c>
      <c r="Y573" s="99">
        <v>0</v>
      </c>
      <c r="DA573" s="63" t="s">
        <v>4690</v>
      </c>
    </row>
    <row r="574" spans="1:105" ht="12" customHeight="1" x14ac:dyDescent="0.25">
      <c r="A574" s="109" t="s">
        <v>120</v>
      </c>
      <c r="B574" s="110"/>
      <c r="C574" s="110">
        <v>1.3678004461332698</v>
      </c>
      <c r="D574" s="110">
        <v>1.3901536656010964</v>
      </c>
      <c r="E574" s="110">
        <v>1.4427503212874144</v>
      </c>
      <c r="F574" s="110">
        <v>1.5080563050835889</v>
      </c>
      <c r="G574" s="110">
        <v>1.6071918740911297</v>
      </c>
      <c r="H574" s="110">
        <v>1.6556176793550439</v>
      </c>
      <c r="I574" s="110">
        <v>1.6290863720567881</v>
      </c>
      <c r="J574" s="110">
        <v>1.5129716558519375</v>
      </c>
      <c r="K574" s="110">
        <v>1.6768595690267938</v>
      </c>
      <c r="L574" s="110">
        <v>1.8595181865022257</v>
      </c>
      <c r="M574" s="110">
        <v>1.873970160049407</v>
      </c>
      <c r="N574" s="110">
        <v>1.9056085162532663</v>
      </c>
      <c r="O574" s="110">
        <v>2.0642771402380382</v>
      </c>
      <c r="P574" s="110">
        <v>0</v>
      </c>
      <c r="Q574" s="110">
        <v>2.2835227117186419</v>
      </c>
      <c r="R574" s="110">
        <v>2.3379728901276069</v>
      </c>
      <c r="S574" s="110">
        <v>2.5475362600034832</v>
      </c>
      <c r="T574" s="110">
        <v>2.6854437146600341</v>
      </c>
      <c r="U574" s="110">
        <v>2.7153636225607727</v>
      </c>
      <c r="V574" s="110">
        <v>2.6795902950218133</v>
      </c>
      <c r="W574" s="110">
        <v>2.7383575946983609</v>
      </c>
      <c r="X574" s="110">
        <v>2.6422347734714631</v>
      </c>
      <c r="Y574" s="110">
        <v>2.754442630479609</v>
      </c>
      <c r="DA574" s="60" t="s">
        <v>4691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0</v>
      </c>
      <c r="D576" s="118">
        <f t="shared" si="275"/>
        <v>8.3584168164907262E-4</v>
      </c>
      <c r="E576" s="118">
        <f t="shared" si="275"/>
        <v>8.8663770363956536E-4</v>
      </c>
      <c r="F576" s="118">
        <f t="shared" si="275"/>
        <v>5.9408378454083011E-4</v>
      </c>
      <c r="G576" s="118">
        <f t="shared" si="275"/>
        <v>1.1406879050167499E-3</v>
      </c>
      <c r="H576" s="118">
        <f t="shared" si="275"/>
        <v>1.080841303158809E-3</v>
      </c>
      <c r="I576" s="118">
        <f t="shared" si="275"/>
        <v>1.1860126486964351E-3</v>
      </c>
      <c r="J576" s="118">
        <f t="shared" si="275"/>
        <v>9.1126316264729672E-4</v>
      </c>
      <c r="K576" s="118">
        <f t="shared" si="275"/>
        <v>7.392446048846722E-4</v>
      </c>
      <c r="L576" s="118">
        <f t="shared" si="275"/>
        <v>8.7652686107541331E-4</v>
      </c>
      <c r="M576" s="118">
        <f t="shared" si="275"/>
        <v>7.3763916621263556E-4</v>
      </c>
      <c r="N576" s="118">
        <f t="shared" si="275"/>
        <v>8.6625460959483783E-4</v>
      </c>
      <c r="O576" s="118">
        <f t="shared" si="275"/>
        <v>1.503738045566565E-3</v>
      </c>
      <c r="P576" s="118">
        <f t="shared" si="275"/>
        <v>0</v>
      </c>
      <c r="Q576" s="118">
        <f t="shared" si="275"/>
        <v>1.1226571329621157E-3</v>
      </c>
      <c r="R576" s="118">
        <f t="shared" ref="R576:V576" si="276">R577+R580+R582+R595</f>
        <v>2.866642247514184E-3</v>
      </c>
      <c r="S576" s="118">
        <f t="shared" si="276"/>
        <v>2.621532061389749E-3</v>
      </c>
      <c r="T576" s="118">
        <f t="shared" si="276"/>
        <v>2.5421310799837249E-3</v>
      </c>
      <c r="U576" s="118">
        <f t="shared" si="276"/>
        <v>1.6176504659094458E-3</v>
      </c>
      <c r="V576" s="118">
        <f t="shared" si="276"/>
        <v>5.2403810788210256E-4</v>
      </c>
      <c r="W576" s="118">
        <f t="shared" ref="W576:Y576" si="277">W577+W580+W582+W595</f>
        <v>4.2795489524641035E-4</v>
      </c>
      <c r="X576" s="118">
        <f t="shared" si="277"/>
        <v>0</v>
      </c>
      <c r="Y576" s="118">
        <f t="shared" si="277"/>
        <v>7.7953564044449337E-4</v>
      </c>
      <c r="DA576" s="129" t="s">
        <v>4837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:Y577" si="280">SUM(W578:W579)</f>
        <v>0</v>
      </c>
      <c r="X577" s="123">
        <f t="shared" si="280"/>
        <v>0</v>
      </c>
      <c r="Y577" s="123">
        <f t="shared" si="280"/>
        <v>0</v>
      </c>
      <c r="DA577" s="130" t="s">
        <v>4838</v>
      </c>
    </row>
    <row r="578" spans="1:105" ht="12" customHeight="1" x14ac:dyDescent="0.25">
      <c r="A578" s="97" t="s">
        <v>199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X578" s="99">
        <v>0</v>
      </c>
      <c r="Y578" s="99">
        <v>0</v>
      </c>
      <c r="DA578" s="63" t="s">
        <v>4839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X579" s="99">
        <v>0</v>
      </c>
      <c r="Y579" s="99">
        <v>0</v>
      </c>
      <c r="DA579" s="63" t="s">
        <v>4840</v>
      </c>
    </row>
    <row r="580" spans="1:105" ht="12" customHeight="1" x14ac:dyDescent="0.25">
      <c r="A580" s="121" t="s">
        <v>92</v>
      </c>
      <c r="B580" s="123"/>
      <c r="C580" s="123">
        <f t="shared" ref="C580:Y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X580" s="123">
        <f t="shared" si="281"/>
        <v>0</v>
      </c>
      <c r="Y580" s="123">
        <f t="shared" si="281"/>
        <v>0</v>
      </c>
      <c r="DA580" s="130" t="s">
        <v>4841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X581" s="99">
        <v>0</v>
      </c>
      <c r="Y581" s="99">
        <v>0</v>
      </c>
      <c r="DA581" s="63" t="s">
        <v>4842</v>
      </c>
    </row>
    <row r="582" spans="1:105" ht="12" customHeight="1" x14ac:dyDescent="0.25">
      <c r="A582" s="121" t="s">
        <v>55</v>
      </c>
      <c r="B582" s="123"/>
      <c r="C582" s="123">
        <v>0</v>
      </c>
      <c r="D582" s="123">
        <v>8.3584168164907262E-4</v>
      </c>
      <c r="E582" s="123">
        <v>8.8663770363956536E-4</v>
      </c>
      <c r="F582" s="123">
        <v>5.9408378454083011E-4</v>
      </c>
      <c r="G582" s="123">
        <v>1.1406879050167499E-3</v>
      </c>
      <c r="H582" s="123">
        <v>1.080841303158809E-3</v>
      </c>
      <c r="I582" s="123">
        <v>1.1860126486964351E-3</v>
      </c>
      <c r="J582" s="123">
        <v>9.1126316264729672E-4</v>
      </c>
      <c r="K582" s="123">
        <v>7.392446048846722E-4</v>
      </c>
      <c r="L582" s="123">
        <v>8.7652686107541331E-4</v>
      </c>
      <c r="M582" s="123">
        <v>7.3763916621263556E-4</v>
      </c>
      <c r="N582" s="123">
        <v>8.6625460959483783E-4</v>
      </c>
      <c r="O582" s="123">
        <v>1.503738045566565E-3</v>
      </c>
      <c r="P582" s="123">
        <v>0</v>
      </c>
      <c r="Q582" s="123">
        <v>1.1226571329621157E-3</v>
      </c>
      <c r="R582" s="123">
        <v>2.866642247514184E-3</v>
      </c>
      <c r="S582" s="123">
        <v>2.621532061389749E-3</v>
      </c>
      <c r="T582" s="123">
        <v>2.5421310799837249E-3</v>
      </c>
      <c r="U582" s="123">
        <v>1.6176504659094458E-3</v>
      </c>
      <c r="V582" s="123">
        <v>5.2403810788210256E-4</v>
      </c>
      <c r="W582" s="123">
        <v>4.2795489524641035E-4</v>
      </c>
      <c r="X582" s="123">
        <v>0</v>
      </c>
      <c r="Y582" s="123">
        <v>7.7953564044449337E-4</v>
      </c>
      <c r="DA582" s="130" t="s">
        <v>4843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X583" s="99">
        <v>0</v>
      </c>
      <c r="Y583" s="99">
        <v>0</v>
      </c>
      <c r="DA583" s="63" t="s">
        <v>4844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X584" s="99">
        <v>0</v>
      </c>
      <c r="Y584" s="99">
        <v>0</v>
      </c>
      <c r="DA584" s="63" t="s">
        <v>4845</v>
      </c>
    </row>
    <row r="585" spans="1:105" ht="12" customHeight="1" x14ac:dyDescent="0.25">
      <c r="A585" s="100" t="s">
        <v>199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X585" s="102">
        <v>0</v>
      </c>
      <c r="Y585" s="102">
        <v>0</v>
      </c>
      <c r="DA585" s="131" t="s">
        <v>4846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X586" s="105">
        <v>0</v>
      </c>
      <c r="Y586" s="105">
        <v>0</v>
      </c>
      <c r="DA586" s="132" t="s">
        <v>4847</v>
      </c>
    </row>
    <row r="587" spans="1:105" ht="12" customHeight="1" x14ac:dyDescent="0.25">
      <c r="A587" s="106" t="s">
        <v>124</v>
      </c>
      <c r="B587" s="102"/>
      <c r="C587" s="102">
        <v>0</v>
      </c>
      <c r="D587" s="102">
        <v>2.5998855507694407</v>
      </c>
      <c r="E587" s="102">
        <v>3.0221046128554585</v>
      </c>
      <c r="F587" s="102">
        <v>2.3781173895169432</v>
      </c>
      <c r="G587" s="102">
        <v>2.9992487315907073</v>
      </c>
      <c r="H587" s="102">
        <v>2.7384915817700359</v>
      </c>
      <c r="I587" s="102">
        <v>2.9006904355493059</v>
      </c>
      <c r="J587" s="102">
        <v>2.5983757819725017</v>
      </c>
      <c r="K587" s="102">
        <v>2.6561058653506273</v>
      </c>
      <c r="L587" s="102">
        <v>2.6139491875370617</v>
      </c>
      <c r="M587" s="102">
        <v>2.7688208152749048</v>
      </c>
      <c r="N587" s="102">
        <v>2.4322985679740392</v>
      </c>
      <c r="O587" s="102">
        <v>2.4989620087240367</v>
      </c>
      <c r="P587" s="102">
        <v>0</v>
      </c>
      <c r="Q587" s="102">
        <v>2.4765816353144272</v>
      </c>
      <c r="R587" s="102">
        <v>2.86855334234586</v>
      </c>
      <c r="S587" s="102">
        <v>2.9629866123857638</v>
      </c>
      <c r="T587" s="102">
        <v>2.8631659192273839</v>
      </c>
      <c r="U587" s="102">
        <v>2.8404324530903962</v>
      </c>
      <c r="V587" s="102">
        <v>2.6226011147067707</v>
      </c>
      <c r="W587" s="102">
        <v>2.8270700379977867</v>
      </c>
      <c r="X587" s="102">
        <v>0</v>
      </c>
      <c r="Y587" s="102">
        <v>3.1202862847891955</v>
      </c>
      <c r="DA587" s="131" t="s">
        <v>4848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0</v>
      </c>
      <c r="F588" s="105">
        <v>0</v>
      </c>
      <c r="G588" s="105">
        <v>0</v>
      </c>
      <c r="H588" s="105">
        <v>0</v>
      </c>
      <c r="I588" s="105">
        <v>0</v>
      </c>
      <c r="J588" s="105">
        <v>0</v>
      </c>
      <c r="K588" s="105">
        <v>0</v>
      </c>
      <c r="L588" s="105">
        <v>0</v>
      </c>
      <c r="M588" s="105">
        <v>0</v>
      </c>
      <c r="N588" s="105">
        <v>0</v>
      </c>
      <c r="O588" s="105">
        <v>0</v>
      </c>
      <c r="P588" s="105">
        <v>0</v>
      </c>
      <c r="Q588" s="105">
        <v>0</v>
      </c>
      <c r="R588" s="105">
        <v>0</v>
      </c>
      <c r="S588" s="105">
        <v>0</v>
      </c>
      <c r="T588" s="105">
        <v>0</v>
      </c>
      <c r="U588" s="105">
        <v>0</v>
      </c>
      <c r="V588" s="105">
        <v>0</v>
      </c>
      <c r="W588" s="105">
        <v>0</v>
      </c>
      <c r="X588" s="105">
        <v>0</v>
      </c>
      <c r="Y588" s="105">
        <v>0</v>
      </c>
      <c r="DA588" s="132" t="s">
        <v>4849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0</v>
      </c>
      <c r="F589" s="99">
        <v>0</v>
      </c>
      <c r="G589" s="99">
        <v>0</v>
      </c>
      <c r="H589" s="99">
        <v>0</v>
      </c>
      <c r="I589" s="99">
        <v>0</v>
      </c>
      <c r="J589" s="99">
        <v>0</v>
      </c>
      <c r="K589" s="99">
        <v>0</v>
      </c>
      <c r="L589" s="99">
        <v>0</v>
      </c>
      <c r="M589" s="99">
        <v>0</v>
      </c>
      <c r="N589" s="99">
        <v>0</v>
      </c>
      <c r="O589" s="99">
        <v>0</v>
      </c>
      <c r="P589" s="99">
        <v>0</v>
      </c>
      <c r="Q589" s="99">
        <v>0</v>
      </c>
      <c r="R589" s="99">
        <v>0</v>
      </c>
      <c r="S589" s="99">
        <v>0</v>
      </c>
      <c r="T589" s="99">
        <v>0</v>
      </c>
      <c r="U589" s="99">
        <v>0</v>
      </c>
      <c r="V589" s="99">
        <v>0</v>
      </c>
      <c r="W589" s="99">
        <v>0</v>
      </c>
      <c r="X589" s="99">
        <v>0</v>
      </c>
      <c r="Y589" s="99">
        <v>0</v>
      </c>
      <c r="DA589" s="63" t="s">
        <v>4850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X590" s="99">
        <v>0</v>
      </c>
      <c r="Y590" s="99">
        <v>0</v>
      </c>
      <c r="DA590" s="63" t="s">
        <v>4851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X591" s="102">
        <v>0</v>
      </c>
      <c r="Y591" s="102">
        <v>0</v>
      </c>
      <c r="DA591" s="131" t="s">
        <v>4852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X592" s="105">
        <v>0</v>
      </c>
      <c r="Y592" s="105">
        <v>0</v>
      </c>
      <c r="DA592" s="132" t="s">
        <v>4853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X593" s="99">
        <v>0</v>
      </c>
      <c r="Y593" s="99">
        <v>0</v>
      </c>
      <c r="DA593" s="63" t="s">
        <v>4854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X594" s="99">
        <v>0</v>
      </c>
      <c r="Y594" s="99">
        <v>0</v>
      </c>
      <c r="DA594" s="63" t="s">
        <v>4855</v>
      </c>
    </row>
    <row r="595" spans="1:105" ht="12" customHeight="1" x14ac:dyDescent="0.25">
      <c r="A595" s="121" t="s">
        <v>54</v>
      </c>
      <c r="B595" s="123"/>
      <c r="C595" s="123">
        <v>0</v>
      </c>
      <c r="D595" s="123">
        <v>0</v>
      </c>
      <c r="E595" s="123">
        <v>0</v>
      </c>
      <c r="F595" s="123">
        <v>0</v>
      </c>
      <c r="G595" s="123">
        <v>0</v>
      </c>
      <c r="H595" s="123">
        <v>0</v>
      </c>
      <c r="I595" s="123">
        <v>0</v>
      </c>
      <c r="J595" s="123">
        <v>0</v>
      </c>
      <c r="K595" s="123">
        <v>0</v>
      </c>
      <c r="L595" s="123">
        <v>0</v>
      </c>
      <c r="M595" s="123">
        <v>0</v>
      </c>
      <c r="N595" s="123">
        <v>0</v>
      </c>
      <c r="O595" s="123">
        <v>0</v>
      </c>
      <c r="P595" s="123">
        <v>0</v>
      </c>
      <c r="Q595" s="123">
        <v>0</v>
      </c>
      <c r="R595" s="123">
        <v>0</v>
      </c>
      <c r="S595" s="123">
        <v>0</v>
      </c>
      <c r="T595" s="123">
        <v>0</v>
      </c>
      <c r="U595" s="123">
        <v>0</v>
      </c>
      <c r="V595" s="123">
        <v>0</v>
      </c>
      <c r="W595" s="123">
        <v>0</v>
      </c>
      <c r="X595" s="123">
        <v>0</v>
      </c>
      <c r="Y595" s="123">
        <v>0</v>
      </c>
      <c r="DA595" s="130" t="s">
        <v>4856</v>
      </c>
    </row>
    <row r="596" spans="1:105" ht="12" customHeight="1" x14ac:dyDescent="0.25">
      <c r="A596" s="97" t="s">
        <v>202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X596" s="99">
        <v>0</v>
      </c>
      <c r="Y596" s="99">
        <v>0</v>
      </c>
      <c r="DA596" s="63" t="s">
        <v>4857</v>
      </c>
    </row>
    <row r="597" spans="1:105" ht="12" customHeight="1" x14ac:dyDescent="0.25">
      <c r="A597" s="97" t="s">
        <v>50</v>
      </c>
      <c r="B597" s="99"/>
      <c r="C597" s="99">
        <v>0</v>
      </c>
      <c r="D597" s="99">
        <v>0</v>
      </c>
      <c r="E597" s="99">
        <v>0</v>
      </c>
      <c r="F597" s="99">
        <v>0</v>
      </c>
      <c r="G597" s="99">
        <v>0</v>
      </c>
      <c r="H597" s="99">
        <v>0</v>
      </c>
      <c r="I597" s="99">
        <v>0</v>
      </c>
      <c r="J597" s="99">
        <v>0</v>
      </c>
      <c r="K597" s="99">
        <v>0</v>
      </c>
      <c r="L597" s="99">
        <v>0</v>
      </c>
      <c r="M597" s="99">
        <v>0</v>
      </c>
      <c r="N597" s="99">
        <v>0</v>
      </c>
      <c r="O597" s="99">
        <v>0</v>
      </c>
      <c r="P597" s="99">
        <v>0</v>
      </c>
      <c r="Q597" s="99">
        <v>0</v>
      </c>
      <c r="R597" s="99">
        <v>0</v>
      </c>
      <c r="S597" s="99">
        <v>0</v>
      </c>
      <c r="T597" s="99">
        <v>0</v>
      </c>
      <c r="U597" s="99">
        <v>0</v>
      </c>
      <c r="V597" s="99">
        <v>0</v>
      </c>
      <c r="W597" s="99">
        <v>0</v>
      </c>
      <c r="X597" s="99">
        <v>0</v>
      </c>
      <c r="Y597" s="99">
        <v>0</v>
      </c>
      <c r="DA597" s="63" t="s">
        <v>4858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X598" s="110">
        <v>0</v>
      </c>
      <c r="Y598" s="110">
        <v>0</v>
      </c>
      <c r="DA598" s="60" t="s">
        <v>4859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X5" s="120">
        <v>0</v>
      </c>
      <c r="Y5" s="120">
        <v>0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205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DA7" s="63" t="s">
        <v>1104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DA9" s="63" t="s">
        <v>1105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1106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1107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1108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1109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1110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X17" s="36">
        <v>0</v>
      </c>
      <c r="Y17" s="36">
        <v>0</v>
      </c>
      <c r="DA17" s="60" t="s">
        <v>1111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1187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205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1188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DA23" s="63" t="s">
        <v>1189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1190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1191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DA27" s="63" t="s">
        <v>1192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1193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1194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DA31" s="60" t="s">
        <v>1195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1274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205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1275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DA37" s="63" t="s">
        <v>1276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1277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1278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DA41" s="63" t="s">
        <v>1279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1280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1281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X45" s="36">
        <v>0</v>
      </c>
      <c r="Y45" s="36">
        <v>0</v>
      </c>
      <c r="DA45" s="60" t="s">
        <v>1282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1361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205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1362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1363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1364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1365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1366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1367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1368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DA59" s="60" t="s">
        <v>1369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1448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205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1449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1450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1451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1452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1453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1454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1455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X73" s="36">
        <v>0</v>
      </c>
      <c r="Y73" s="36">
        <v>0</v>
      </c>
      <c r="DA73" s="60" t="s">
        <v>1456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1535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X78" s="128">
        <f>RES_hhdet_numvin!X106</f>
        <v>0</v>
      </c>
      <c r="Y78" s="128">
        <f>RES_hhdet_numvin!Y106</f>
        <v>0</v>
      </c>
      <c r="DA78" s="133"/>
    </row>
    <row r="79" spans="1:105" ht="12" customHeight="1" x14ac:dyDescent="0.25">
      <c r="A79" s="97" t="s">
        <v>205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X79" s="52">
        <f>RES_hhdet_numvin!X107</f>
        <v>0</v>
      </c>
      <c r="Y79" s="52">
        <f>RES_hhdet_numvin!Y107</f>
        <v>0</v>
      </c>
      <c r="DA79" s="63" t="s">
        <v>1536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X80" s="138">
        <f>RES_hhdet_numvin!X108</f>
        <v>0</v>
      </c>
      <c r="Y80" s="138">
        <f>RES_hhdet_numvin!Y108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X81" s="150">
        <f>RES_hhdet_numvin!X109</f>
        <v>0</v>
      </c>
      <c r="Y81" s="150">
        <f>RES_hhdet_numvin!Y109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X82" s="138">
        <f>RES_hhdet_numvin!X110</f>
        <v>0</v>
      </c>
      <c r="Y82" s="138">
        <f>RES_hhdet_numvin!Y110</f>
        <v>0</v>
      </c>
      <c r="DA82" s="63" t="s">
        <v>1537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X83" s="150">
        <f>RES_hhdet_numvin!X111</f>
        <v>0</v>
      </c>
      <c r="Y83" s="150">
        <f>RES_hhdet_numvin!Y111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X84" s="138">
        <f>RES_hhdet_numvin!X112</f>
        <v>0</v>
      </c>
      <c r="Y84" s="138">
        <f>RES_hhdet_numvin!Y112</f>
        <v>0</v>
      </c>
      <c r="DA84" s="63" t="s">
        <v>1538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X85" s="138">
        <f>RES_hhdet_numvin!X113</f>
        <v>0</v>
      </c>
      <c r="Y85" s="138">
        <f>RES_hhdet_numvin!Y113</f>
        <v>0</v>
      </c>
      <c r="DA85" s="63" t="s">
        <v>1539</v>
      </c>
    </row>
    <row r="86" spans="1:105" ht="12" hidden="1" customHeight="1" x14ac:dyDescent="0.25">
      <c r="A86" s="108" t="s">
        <v>197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X86" s="138">
        <f>RES_hhdet_numvin!X114</f>
        <v>0</v>
      </c>
      <c r="Y86" s="138">
        <f>RES_hhdet_numvin!Y114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X87" s="138">
        <f>RES_hhdet_numvin!X115</f>
        <v>0</v>
      </c>
      <c r="Y87" s="138">
        <f>RES_hhdet_numvin!Y115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X88" s="138">
        <f>RES_hhdet_numvin!X116</f>
        <v>0</v>
      </c>
      <c r="Y88" s="138">
        <f>RES_hhdet_numvin!Y116</f>
        <v>0</v>
      </c>
      <c r="DA88" s="63" t="s">
        <v>1540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X89" s="138">
        <f>RES_hhdet_numvin!X117</f>
        <v>0</v>
      </c>
      <c r="Y89" s="138">
        <f>RES_hhdet_numvin!Y117</f>
        <v>0</v>
      </c>
      <c r="DA89" s="63" t="s">
        <v>1541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X90" s="138">
        <f>RES_hhdet_numvin!X118</f>
        <v>0</v>
      </c>
      <c r="Y90" s="138">
        <f>RES_hhdet_numvin!Y118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X91" s="148">
        <f>RES_hhdet_numvin!X119</f>
        <v>0</v>
      </c>
      <c r="Y91" s="148">
        <f>RES_hhdet_numvin!Y119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X92" s="150">
        <f>RES_hhdet_numvin!X120</f>
        <v>0</v>
      </c>
      <c r="Y92" s="150">
        <f>RES_hhdet_numvin!Y120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X93" s="138">
        <f>RES_hhdet_numvin!X121</f>
        <v>0</v>
      </c>
      <c r="Y93" s="138">
        <f>RES_hhdet_numvin!Y121</f>
        <v>0</v>
      </c>
      <c r="DA93" s="63" t="s">
        <v>1542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X94" s="39">
        <f>RES_hhdet_numvin!X122</f>
        <v>0</v>
      </c>
      <c r="Y94" s="39">
        <f>RES_hhdet_numvin!Y122</f>
        <v>0</v>
      </c>
      <c r="DA94" s="60" t="s">
        <v>1543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:Y98" si="14">W99+W102+W104+W113</f>
        <v>0</v>
      </c>
      <c r="X98" s="117">
        <f t="shared" si="14"/>
        <v>0</v>
      </c>
      <c r="Y98" s="117">
        <f t="shared" si="14"/>
        <v>0</v>
      </c>
      <c r="DA98" s="129" t="s">
        <v>1669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:Y99" si="17">SUM(W100:W101)</f>
        <v>0</v>
      </c>
      <c r="X99" s="122">
        <f t="shared" si="17"/>
        <v>0</v>
      </c>
      <c r="Y99" s="122">
        <f t="shared" si="17"/>
        <v>0</v>
      </c>
      <c r="DA99" s="130" t="s">
        <v>1670</v>
      </c>
    </row>
    <row r="100" spans="1:105" ht="12" customHeight="1" x14ac:dyDescent="0.25">
      <c r="A100" s="97" t="s">
        <v>197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X100" s="98">
        <v>0</v>
      </c>
      <c r="Y100" s="98">
        <v>0</v>
      </c>
      <c r="DA100" s="63" t="s">
        <v>1671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1672</v>
      </c>
    </row>
    <row r="102" spans="1:105" ht="12" customHeight="1" x14ac:dyDescent="0.25">
      <c r="A102" s="121" t="s">
        <v>92</v>
      </c>
      <c r="B102" s="122">
        <f t="shared" ref="B102:Y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X102" s="122">
        <f t="shared" si="18"/>
        <v>0</v>
      </c>
      <c r="Y102" s="122">
        <f t="shared" si="18"/>
        <v>0</v>
      </c>
      <c r="DA102" s="130" t="s">
        <v>1673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X103" s="98">
        <v>0</v>
      </c>
      <c r="Y103" s="98">
        <v>0</v>
      </c>
      <c r="DA103" s="63" t="s">
        <v>1674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X104" s="122">
        <v>0</v>
      </c>
      <c r="Y104" s="122">
        <v>0</v>
      </c>
      <c r="DA104" s="130" t="s">
        <v>1675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DA105" s="63" t="s">
        <v>1676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1677</v>
      </c>
    </row>
    <row r="107" spans="1:105" ht="12" customHeight="1" x14ac:dyDescent="0.25">
      <c r="A107" s="100" t="s">
        <v>197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1678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1679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X109" s="101">
        <v>0</v>
      </c>
      <c r="Y109" s="101">
        <v>0</v>
      </c>
      <c r="DA109" s="131" t="s">
        <v>1680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1681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1682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1683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X113" s="122">
        <v>0</v>
      </c>
      <c r="Y113" s="122">
        <v>0</v>
      </c>
      <c r="DA113" s="130" t="s">
        <v>1684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X114" s="98">
        <v>0</v>
      </c>
      <c r="Y114" s="98">
        <v>0</v>
      </c>
      <c r="DA114" s="63" t="s">
        <v>1685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X115" s="33">
        <v>0</v>
      </c>
      <c r="Y115" s="33">
        <v>0</v>
      </c>
      <c r="DA115" s="60" t="s">
        <v>1686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:Y117" si="21">W118+W121+W123+W132</f>
        <v>0</v>
      </c>
      <c r="X117" s="117">
        <f t="shared" si="21"/>
        <v>0</v>
      </c>
      <c r="Y117" s="117">
        <f t="shared" si="21"/>
        <v>0</v>
      </c>
      <c r="DA117" s="129" t="s">
        <v>1837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:Y118" si="24">SUM(W119:W120)</f>
        <v>0</v>
      </c>
      <c r="X118" s="122">
        <f t="shared" si="24"/>
        <v>0</v>
      </c>
      <c r="Y118" s="122">
        <f t="shared" si="24"/>
        <v>0</v>
      </c>
      <c r="DA118" s="130" t="s">
        <v>1838</v>
      </c>
    </row>
    <row r="119" spans="1:105" ht="12" customHeight="1" x14ac:dyDescent="0.25">
      <c r="A119" s="97" t="s">
        <v>197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1839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X120" s="98">
        <v>0</v>
      </c>
      <c r="Y120" s="98">
        <v>0</v>
      </c>
      <c r="DA120" s="63" t="s">
        <v>1840</v>
      </c>
    </row>
    <row r="121" spans="1:105" ht="12" customHeight="1" x14ac:dyDescent="0.25">
      <c r="A121" s="121" t="s">
        <v>92</v>
      </c>
      <c r="B121" s="122">
        <f t="shared" ref="B121:Y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X121" s="122">
        <f t="shared" si="25"/>
        <v>0</v>
      </c>
      <c r="Y121" s="122">
        <f t="shared" si="25"/>
        <v>0</v>
      </c>
      <c r="DA121" s="130" t="s">
        <v>1841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1842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X123" s="122">
        <v>0</v>
      </c>
      <c r="Y123" s="122">
        <v>0</v>
      </c>
      <c r="DA123" s="130" t="s">
        <v>1843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1844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1845</v>
      </c>
    </row>
    <row r="126" spans="1:105" ht="12" customHeight="1" x14ac:dyDescent="0.25">
      <c r="A126" s="100" t="s">
        <v>197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1846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1847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X128" s="101">
        <v>0</v>
      </c>
      <c r="Y128" s="101">
        <v>0</v>
      </c>
      <c r="DA128" s="131" t="s">
        <v>1848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1849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1850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1851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X132" s="122">
        <v>0</v>
      </c>
      <c r="Y132" s="122">
        <v>0</v>
      </c>
      <c r="DA132" s="130" t="s">
        <v>1852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1853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X134" s="33">
        <v>0</v>
      </c>
      <c r="Y134" s="33">
        <v>0</v>
      </c>
      <c r="DA134" s="60" t="s">
        <v>1854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:Y136" si="28">IF(W117=0,"",W117/W98)</f>
        <v/>
      </c>
      <c r="X136" s="119" t="str">
        <f t="shared" si="28"/>
        <v/>
      </c>
      <c r="Y136" s="119" t="str">
        <f t="shared" si="28"/>
        <v/>
      </c>
      <c r="DA136" s="129" t="s">
        <v>2005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:Y137" si="31">IF(W118=0,"",W118/W99)</f>
        <v/>
      </c>
      <c r="X137" s="124" t="str">
        <f t="shared" si="31"/>
        <v/>
      </c>
      <c r="Y137" s="124" t="str">
        <f t="shared" si="31"/>
        <v/>
      </c>
      <c r="DA137" s="130" t="s">
        <v>2006</v>
      </c>
    </row>
    <row r="138" spans="1:105" ht="12" customHeight="1" x14ac:dyDescent="0.25">
      <c r="A138" s="97" t="s">
        <v>197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:Y138" si="34">IF(W119=0,"",W119/W100)</f>
        <v/>
      </c>
      <c r="X138" s="111" t="str">
        <f t="shared" si="34"/>
        <v/>
      </c>
      <c r="Y138" s="111" t="str">
        <f t="shared" si="34"/>
        <v/>
      </c>
      <c r="DA138" s="63" t="s">
        <v>2007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:Y139" si="37">IF(W120=0,"",W120/W101)</f>
        <v/>
      </c>
      <c r="X139" s="111" t="str">
        <f t="shared" si="37"/>
        <v/>
      </c>
      <c r="Y139" s="111" t="str">
        <f t="shared" si="37"/>
        <v/>
      </c>
      <c r="DA139" s="63" t="s">
        <v>2008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:Y140" si="40">IF(W121=0,"",W121/W102)</f>
        <v/>
      </c>
      <c r="X140" s="124" t="str">
        <f t="shared" si="40"/>
        <v/>
      </c>
      <c r="Y140" s="124" t="str">
        <f t="shared" si="40"/>
        <v/>
      </c>
      <c r="DA140" s="130" t="s">
        <v>2009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:Y141" si="43">IF(W122=0,"",W122/W103)</f>
        <v/>
      </c>
      <c r="X141" s="111" t="str">
        <f t="shared" si="43"/>
        <v/>
      </c>
      <c r="Y141" s="111" t="str">
        <f t="shared" si="43"/>
        <v/>
      </c>
      <c r="DA141" s="63" t="s">
        <v>2010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:Y142" si="46">IF(W123=0,"",W123/W104)</f>
        <v/>
      </c>
      <c r="X142" s="124" t="str">
        <f t="shared" si="46"/>
        <v/>
      </c>
      <c r="Y142" s="124" t="str">
        <f t="shared" si="46"/>
        <v/>
      </c>
      <c r="DA142" s="130" t="s">
        <v>2011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:Y143" si="49">IF(W124=0,"",W124/W105)</f>
        <v/>
      </c>
      <c r="X143" s="111" t="str">
        <f t="shared" si="49"/>
        <v/>
      </c>
      <c r="Y143" s="111" t="str">
        <f t="shared" si="49"/>
        <v/>
      </c>
      <c r="DA143" s="63" t="s">
        <v>2012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2013</v>
      </c>
    </row>
    <row r="145" spans="1:105" ht="12" customHeight="1" x14ac:dyDescent="0.25">
      <c r="A145" s="100" t="s">
        <v>197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2014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2015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:Y147" si="61">IF(W128=0,"",W128/W109)</f>
        <v/>
      </c>
      <c r="X147" s="112" t="str">
        <f t="shared" si="61"/>
        <v/>
      </c>
      <c r="Y147" s="112" t="str">
        <f t="shared" si="61"/>
        <v/>
      </c>
      <c r="DA147" s="131" t="s">
        <v>2016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2017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2018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2019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:Y151" si="73">IF(W132=0,"",W132/W113)</f>
        <v/>
      </c>
      <c r="X151" s="124" t="str">
        <f t="shared" si="73"/>
        <v/>
      </c>
      <c r="Y151" s="124" t="str">
        <f t="shared" si="73"/>
        <v/>
      </c>
      <c r="DA151" s="130" t="s">
        <v>2020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:Y152" si="76">IF(W133=0,"",W133/W114)</f>
        <v/>
      </c>
      <c r="X152" s="111" t="str">
        <f t="shared" si="76"/>
        <v/>
      </c>
      <c r="Y152" s="111" t="str">
        <f t="shared" si="76"/>
        <v/>
      </c>
      <c r="DA152" s="63" t="s">
        <v>2021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:Y153" si="79">IF(W134=0,"",W134/W115)</f>
        <v/>
      </c>
      <c r="X153" s="45" t="str">
        <f t="shared" si="79"/>
        <v/>
      </c>
      <c r="Y153" s="45" t="str">
        <f t="shared" si="79"/>
        <v/>
      </c>
      <c r="DA153" s="60" t="s">
        <v>2022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:Y155" si="82">W156+W159+W161+W170</f>
        <v>0</v>
      </c>
      <c r="X155" s="117">
        <f t="shared" si="82"/>
        <v>0</v>
      </c>
      <c r="Y155" s="117">
        <f t="shared" si="82"/>
        <v>0</v>
      </c>
      <c r="DA155" s="129" t="s">
        <v>2173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2174</v>
      </c>
    </row>
    <row r="157" spans="1:105" ht="12" customHeight="1" x14ac:dyDescent="0.25">
      <c r="A157" s="97" t="s">
        <v>197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2175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2176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2177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2178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2179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2180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2181</v>
      </c>
    </row>
    <row r="164" spans="1:105" ht="12" customHeight="1" x14ac:dyDescent="0.25">
      <c r="A164" s="100" t="s">
        <v>197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2182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2183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2184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2185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2186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2187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X170" s="122">
        <v>0</v>
      </c>
      <c r="Y170" s="122">
        <v>0</v>
      </c>
      <c r="DA170" s="130" t="s">
        <v>2188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2189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2190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:Y174" si="89">W175+W178+W180+W189</f>
        <v>0</v>
      </c>
      <c r="X174" s="117">
        <f t="shared" si="89"/>
        <v>0</v>
      </c>
      <c r="Y174" s="117">
        <f t="shared" si="89"/>
        <v>0</v>
      </c>
      <c r="DA174" s="129" t="s">
        <v>2341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:Y175" si="92">SUM(W176:W177)</f>
        <v>0</v>
      </c>
      <c r="X175" s="122">
        <f t="shared" si="92"/>
        <v>0</v>
      </c>
      <c r="Y175" s="122">
        <f t="shared" si="92"/>
        <v>0</v>
      </c>
      <c r="DA175" s="130" t="s">
        <v>2342</v>
      </c>
    </row>
    <row r="176" spans="1:105" ht="12" customHeight="1" x14ac:dyDescent="0.25">
      <c r="A176" s="97" t="s">
        <v>197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2343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X177" s="98">
        <v>0</v>
      </c>
      <c r="Y177" s="98">
        <v>0</v>
      </c>
      <c r="DA177" s="63" t="s">
        <v>2344</v>
      </c>
    </row>
    <row r="178" spans="1:105" ht="12" customHeight="1" x14ac:dyDescent="0.25">
      <c r="A178" s="121" t="s">
        <v>92</v>
      </c>
      <c r="B178" s="122">
        <f t="shared" ref="B178:Y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X178" s="122">
        <f t="shared" si="93"/>
        <v>0</v>
      </c>
      <c r="Y178" s="122">
        <f t="shared" si="93"/>
        <v>0</v>
      </c>
      <c r="DA178" s="130" t="s">
        <v>2345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X179" s="98">
        <f>RES_hhdet_fech!X110</f>
        <v>0</v>
      </c>
      <c r="Y179" s="98">
        <f>RES_hhdet_fech!Y110</f>
        <v>0</v>
      </c>
      <c r="DA179" s="63" t="s">
        <v>2346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X180" s="122">
        <v>0</v>
      </c>
      <c r="Y180" s="122">
        <v>0</v>
      </c>
      <c r="DA180" s="130" t="s">
        <v>2347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2348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2349</v>
      </c>
    </row>
    <row r="183" spans="1:105" ht="12" customHeight="1" x14ac:dyDescent="0.25">
      <c r="A183" s="100" t="s">
        <v>197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2350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2351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2352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2353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2354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2355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X189" s="122">
        <v>0</v>
      </c>
      <c r="Y189" s="122">
        <v>0</v>
      </c>
      <c r="DA189" s="130" t="s">
        <v>2356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2357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X191" s="33">
        <v>0</v>
      </c>
      <c r="Y191" s="33">
        <v>0</v>
      </c>
      <c r="DA191" s="60" t="s">
        <v>2358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:Y193" si="96">W194+W197+W199+W208</f>
        <v>0</v>
      </c>
      <c r="X193" s="117">
        <f t="shared" si="96"/>
        <v>0</v>
      </c>
      <c r="Y193" s="117">
        <f t="shared" si="96"/>
        <v>0</v>
      </c>
      <c r="DA193" s="129" t="s">
        <v>2509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:Y194" si="99">SUM(W195:W196)</f>
        <v>0</v>
      </c>
      <c r="X194" s="122">
        <f t="shared" si="99"/>
        <v>0</v>
      </c>
      <c r="Y194" s="122">
        <f t="shared" si="99"/>
        <v>0</v>
      </c>
      <c r="DA194" s="130" t="s">
        <v>2510</v>
      </c>
    </row>
    <row r="195" spans="1:105" ht="12" customHeight="1" x14ac:dyDescent="0.25">
      <c r="A195" s="97" t="s">
        <v>197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2511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X196" s="98">
        <v>0</v>
      </c>
      <c r="Y196" s="98">
        <v>0</v>
      </c>
      <c r="DA196" s="63" t="s">
        <v>2512</v>
      </c>
    </row>
    <row r="197" spans="1:105" ht="12" customHeight="1" x14ac:dyDescent="0.25">
      <c r="A197" s="121" t="s">
        <v>92</v>
      </c>
      <c r="B197" s="122">
        <f t="shared" ref="B197:Y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X197" s="122">
        <f t="shared" si="100"/>
        <v>0</v>
      </c>
      <c r="Y197" s="122">
        <f t="shared" si="100"/>
        <v>0</v>
      </c>
      <c r="DA197" s="130" t="s">
        <v>2513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X198" s="98">
        <f>RES_hhdet_tesh!X110</f>
        <v>0</v>
      </c>
      <c r="Y198" s="98">
        <f>RES_hhdet_tesh!Y110</f>
        <v>0</v>
      </c>
      <c r="DA198" s="63" t="s">
        <v>2514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X199" s="122">
        <v>0</v>
      </c>
      <c r="Y199" s="122">
        <v>0</v>
      </c>
      <c r="DA199" s="130" t="s">
        <v>2515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2516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2517</v>
      </c>
    </row>
    <row r="202" spans="1:105" ht="12" customHeight="1" x14ac:dyDescent="0.25">
      <c r="A202" s="100" t="s">
        <v>197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2518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2519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2520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2521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2522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2523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X208" s="122">
        <v>0</v>
      </c>
      <c r="Y208" s="122">
        <v>0</v>
      </c>
      <c r="DA208" s="130" t="s">
        <v>2524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2525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X210" s="33">
        <v>0</v>
      </c>
      <c r="Y210" s="33">
        <v>0</v>
      </c>
      <c r="DA210" s="60" t="s">
        <v>2526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:Y212" si="103">W213+W216+W218+W227</f>
        <v>0</v>
      </c>
      <c r="X212" s="117">
        <f t="shared" si="103"/>
        <v>0</v>
      </c>
      <c r="Y212" s="117">
        <f t="shared" si="103"/>
        <v>0</v>
      </c>
      <c r="DA212" s="129" t="s">
        <v>2677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2678</v>
      </c>
    </row>
    <row r="214" spans="1:105" ht="12" customHeight="1" x14ac:dyDescent="0.25">
      <c r="A214" s="97" t="s">
        <v>197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2679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2680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2681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2682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2683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2684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2685</v>
      </c>
    </row>
    <row r="221" spans="1:105" ht="12" customHeight="1" x14ac:dyDescent="0.25">
      <c r="A221" s="100" t="s">
        <v>197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2686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2687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2688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2689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2690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2691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X227" s="122">
        <v>0</v>
      </c>
      <c r="Y227" s="122">
        <v>0</v>
      </c>
      <c r="DA227" s="130" t="s">
        <v>2692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2693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2694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:Y231" si="110">W232+W235+W237+W246</f>
        <v>0</v>
      </c>
      <c r="X231" s="118">
        <f t="shared" si="110"/>
        <v>0</v>
      </c>
      <c r="Y231" s="118">
        <f t="shared" si="110"/>
        <v>0</v>
      </c>
      <c r="DA231" s="129" t="s">
        <v>2845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:Y232" si="113">SUM(W233:W234)</f>
        <v>0</v>
      </c>
      <c r="X232" s="123">
        <f t="shared" si="113"/>
        <v>0</v>
      </c>
      <c r="Y232" s="123">
        <f t="shared" si="113"/>
        <v>0</v>
      </c>
      <c r="DA232" s="130" t="s">
        <v>2846</v>
      </c>
    </row>
    <row r="233" spans="1:105" ht="12" customHeight="1" x14ac:dyDescent="0.25">
      <c r="A233" s="97" t="s">
        <v>197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X233" s="99">
        <v>0</v>
      </c>
      <c r="Y233" s="99">
        <v>0</v>
      </c>
      <c r="DA233" s="63" t="s">
        <v>2847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X234" s="99">
        <v>0</v>
      </c>
      <c r="Y234" s="99">
        <v>0</v>
      </c>
      <c r="DA234" s="63" t="s">
        <v>2848</v>
      </c>
    </row>
    <row r="235" spans="1:105" ht="12" customHeight="1" x14ac:dyDescent="0.25">
      <c r="A235" s="121" t="s">
        <v>92</v>
      </c>
      <c r="B235" s="123">
        <f t="shared" ref="B235:Y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X235" s="123">
        <f t="shared" si="114"/>
        <v>0</v>
      </c>
      <c r="Y235" s="123">
        <f t="shared" si="114"/>
        <v>0</v>
      </c>
      <c r="DA235" s="130" t="s">
        <v>2849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X236" s="99">
        <f>RES_hhdet_fecs!X110</f>
        <v>0</v>
      </c>
      <c r="Y236" s="99">
        <f>RES_hhdet_fecs!Y110</f>
        <v>0</v>
      </c>
      <c r="DA236" s="63" t="s">
        <v>2850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X237" s="123">
        <v>0</v>
      </c>
      <c r="Y237" s="123">
        <v>0</v>
      </c>
      <c r="DA237" s="130" t="s">
        <v>2851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2852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2853</v>
      </c>
    </row>
    <row r="240" spans="1:105" ht="12" customHeight="1" x14ac:dyDescent="0.25">
      <c r="A240" s="100" t="s">
        <v>197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2854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2855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X242" s="102">
        <v>0</v>
      </c>
      <c r="Y242" s="102">
        <v>0</v>
      </c>
      <c r="DA242" s="131" t="s">
        <v>2856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2857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2858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2859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X246" s="123">
        <v>0</v>
      </c>
      <c r="Y246" s="123">
        <v>0</v>
      </c>
      <c r="DA246" s="130" t="s">
        <v>2860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2861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X248" s="110">
        <v>0</v>
      </c>
      <c r="Y248" s="110">
        <v>0</v>
      </c>
      <c r="DA248" s="60" t="s">
        <v>2862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:Y250" si="117">W251+W254+W256+W265</f>
        <v>0</v>
      </c>
      <c r="X250" s="118">
        <f t="shared" si="117"/>
        <v>0</v>
      </c>
      <c r="Y250" s="118">
        <f t="shared" si="117"/>
        <v>0</v>
      </c>
      <c r="DA250" s="129" t="s">
        <v>3013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:Y251" si="120">SUM(W252:W253)</f>
        <v>0</v>
      </c>
      <c r="X251" s="123">
        <f t="shared" si="120"/>
        <v>0</v>
      </c>
      <c r="Y251" s="123">
        <f t="shared" si="120"/>
        <v>0</v>
      </c>
      <c r="DA251" s="130" t="s">
        <v>3014</v>
      </c>
    </row>
    <row r="252" spans="1:105" ht="12" customHeight="1" x14ac:dyDescent="0.25">
      <c r="A252" s="97" t="s">
        <v>197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X252" s="99">
        <v>0</v>
      </c>
      <c r="Y252" s="99">
        <v>0</v>
      </c>
      <c r="DA252" s="63" t="s">
        <v>3015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X253" s="99">
        <v>0</v>
      </c>
      <c r="Y253" s="99">
        <v>0</v>
      </c>
      <c r="DA253" s="63" t="s">
        <v>3016</v>
      </c>
    </row>
    <row r="254" spans="1:105" ht="12" customHeight="1" x14ac:dyDescent="0.25">
      <c r="A254" s="121" t="s">
        <v>92</v>
      </c>
      <c r="B254" s="123">
        <f t="shared" ref="B254:Y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X254" s="123">
        <f t="shared" si="121"/>
        <v>0</v>
      </c>
      <c r="Y254" s="123">
        <f t="shared" si="121"/>
        <v>0</v>
      </c>
      <c r="DA254" s="130" t="s">
        <v>3017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X255" s="99">
        <f>RES_hhdet_tess!X110</f>
        <v>0</v>
      </c>
      <c r="Y255" s="99">
        <f>RES_hhdet_tess!Y110</f>
        <v>0</v>
      </c>
      <c r="DA255" s="63" t="s">
        <v>3018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X256" s="123">
        <v>0</v>
      </c>
      <c r="Y256" s="123">
        <v>0</v>
      </c>
      <c r="DA256" s="130" t="s">
        <v>3019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X257" s="99">
        <v>0</v>
      </c>
      <c r="Y257" s="99">
        <v>0</v>
      </c>
      <c r="DA257" s="63" t="s">
        <v>3020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3021</v>
      </c>
    </row>
    <row r="259" spans="1:105" ht="12" customHeight="1" x14ac:dyDescent="0.25">
      <c r="A259" s="100" t="s">
        <v>197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3022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3023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X261" s="102">
        <v>0</v>
      </c>
      <c r="Y261" s="102">
        <v>0</v>
      </c>
      <c r="DA261" s="131" t="s">
        <v>3024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3025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3026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3027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X265" s="123">
        <v>0</v>
      </c>
      <c r="Y265" s="123">
        <v>0</v>
      </c>
      <c r="DA265" s="130" t="s">
        <v>3028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3029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X267" s="110">
        <v>0</v>
      </c>
      <c r="Y267" s="110">
        <v>0</v>
      </c>
      <c r="DA267" s="60" t="s">
        <v>3030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:Y269" si="124">W270+W273+W275+W284</f>
        <v>0</v>
      </c>
      <c r="X269" s="118">
        <f t="shared" si="124"/>
        <v>0</v>
      </c>
      <c r="Y269" s="118">
        <f t="shared" si="124"/>
        <v>0</v>
      </c>
      <c r="DA269" s="129" t="s">
        <v>3181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3182</v>
      </c>
    </row>
    <row r="271" spans="1:105" ht="12" customHeight="1" x14ac:dyDescent="0.25">
      <c r="A271" s="97" t="s">
        <v>197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3183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3184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3185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3186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3187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3188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3189</v>
      </c>
    </row>
    <row r="278" spans="1:105" ht="12" customHeight="1" x14ac:dyDescent="0.25">
      <c r="A278" s="100" t="s">
        <v>197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3190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3191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3192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3193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3194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3195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3196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3197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3198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:Y290" si="131">W291+W294+W296+W305</f>
        <v>0</v>
      </c>
      <c r="X290" s="117">
        <f t="shared" si="131"/>
        <v>0</v>
      </c>
      <c r="Y290" s="117">
        <f t="shared" si="131"/>
        <v>0</v>
      </c>
      <c r="DA290" s="129" t="s">
        <v>3349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:Y291" si="134">SUM(W292:W293)</f>
        <v>0</v>
      </c>
      <c r="X291" s="122">
        <f t="shared" si="134"/>
        <v>0</v>
      </c>
      <c r="Y291" s="122">
        <f t="shared" si="134"/>
        <v>0</v>
      </c>
      <c r="DA291" s="130" t="s">
        <v>3350</v>
      </c>
    </row>
    <row r="292" spans="1:105" ht="12" customHeight="1" x14ac:dyDescent="0.25">
      <c r="A292" s="97" t="s">
        <v>197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X292" s="98">
        <v>0</v>
      </c>
      <c r="Y292" s="98">
        <v>0</v>
      </c>
      <c r="DA292" s="63" t="s">
        <v>3351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X293" s="98">
        <v>0</v>
      </c>
      <c r="Y293" s="98">
        <v>0</v>
      </c>
      <c r="DA293" s="63" t="s">
        <v>3352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X294" s="122">
        <f t="shared" si="135"/>
        <v>0</v>
      </c>
      <c r="Y294" s="122">
        <f t="shared" si="135"/>
        <v>0</v>
      </c>
      <c r="DA294" s="130" t="s">
        <v>3353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X295" s="98">
        <v>0</v>
      </c>
      <c r="Y295" s="98">
        <v>0</v>
      </c>
      <c r="DA295" s="63" t="s">
        <v>3354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X296" s="122">
        <v>0</v>
      </c>
      <c r="Y296" s="122">
        <v>0</v>
      </c>
      <c r="DA296" s="130" t="s">
        <v>3355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X297" s="98">
        <v>0</v>
      </c>
      <c r="Y297" s="98">
        <v>0</v>
      </c>
      <c r="DA297" s="63" t="s">
        <v>3356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3357</v>
      </c>
    </row>
    <row r="299" spans="1:105" ht="12" customHeight="1" x14ac:dyDescent="0.25">
      <c r="A299" s="100" t="s">
        <v>197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3358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3359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X301" s="101">
        <v>0</v>
      </c>
      <c r="Y301" s="101">
        <v>0</v>
      </c>
      <c r="DA301" s="131" t="s">
        <v>3360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3361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3362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3363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X305" s="122">
        <v>0</v>
      </c>
      <c r="Y305" s="122">
        <v>0</v>
      </c>
      <c r="DA305" s="130" t="s">
        <v>3364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3365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DA307" s="60" t="s">
        <v>3366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:Y309" si="138">W310+W313+W315+W324</f>
        <v>0</v>
      </c>
      <c r="X309" s="117">
        <f t="shared" si="138"/>
        <v>0</v>
      </c>
      <c r="Y309" s="117">
        <f t="shared" si="138"/>
        <v>0</v>
      </c>
      <c r="DA309" s="129" t="s">
        <v>3517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:Y310" si="141">SUM(W311:W312)</f>
        <v>0</v>
      </c>
      <c r="X310" s="122">
        <f t="shared" si="141"/>
        <v>0</v>
      </c>
      <c r="Y310" s="122">
        <f t="shared" si="141"/>
        <v>0</v>
      </c>
      <c r="DA310" s="130" t="s">
        <v>3518</v>
      </c>
    </row>
    <row r="311" spans="1:105" ht="12" customHeight="1" x14ac:dyDescent="0.25">
      <c r="A311" s="97" t="s">
        <v>197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X311" s="98">
        <v>0</v>
      </c>
      <c r="Y311" s="98">
        <v>0</v>
      </c>
      <c r="DA311" s="63" t="s">
        <v>3519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X312" s="98">
        <v>0</v>
      </c>
      <c r="Y312" s="98">
        <v>0</v>
      </c>
      <c r="DA312" s="63" t="s">
        <v>3520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X313" s="122">
        <f t="shared" si="142"/>
        <v>0</v>
      </c>
      <c r="Y313" s="122">
        <f t="shared" si="142"/>
        <v>0</v>
      </c>
      <c r="DA313" s="130" t="s">
        <v>3521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X314" s="98">
        <v>0</v>
      </c>
      <c r="Y314" s="98">
        <v>0</v>
      </c>
      <c r="DA314" s="63" t="s">
        <v>3522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X315" s="122">
        <v>0</v>
      </c>
      <c r="Y315" s="122">
        <v>0</v>
      </c>
      <c r="DA315" s="130" t="s">
        <v>3523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X316" s="98">
        <v>0</v>
      </c>
      <c r="Y316" s="98">
        <v>0</v>
      </c>
      <c r="DA316" s="63" t="s">
        <v>3524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3525</v>
      </c>
    </row>
    <row r="318" spans="1:105" ht="12" customHeight="1" x14ac:dyDescent="0.25">
      <c r="A318" s="100" t="s">
        <v>197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3526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3527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X320" s="101">
        <v>0</v>
      </c>
      <c r="Y320" s="101">
        <v>0</v>
      </c>
      <c r="DA320" s="131" t="s">
        <v>3528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3529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3530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3531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X324" s="122">
        <v>0</v>
      </c>
      <c r="Y324" s="122">
        <v>0</v>
      </c>
      <c r="DA324" s="130" t="s">
        <v>3532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3533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DA326" s="60" t="s">
        <v>3534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:Y328" si="145">IF(W309=0,"",W309/W290)</f>
        <v/>
      </c>
      <c r="X328" s="119" t="str">
        <f t="shared" si="145"/>
        <v/>
      </c>
      <c r="Y328" s="119" t="str">
        <f t="shared" si="145"/>
        <v/>
      </c>
      <c r="DA328" s="129" t="s">
        <v>3685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:Y329" si="148">IF(W310=0,"",W310/W291)</f>
        <v/>
      </c>
      <c r="X329" s="124" t="str">
        <f t="shared" si="148"/>
        <v/>
      </c>
      <c r="Y329" s="124" t="str">
        <f t="shared" si="148"/>
        <v/>
      </c>
      <c r="DA329" s="130" t="s">
        <v>3686</v>
      </c>
    </row>
    <row r="330" spans="1:105" ht="12" customHeight="1" x14ac:dyDescent="0.25">
      <c r="A330" s="97" t="s">
        <v>197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:Y330" si="151">IF(W311=0,"",W311/W292)</f>
        <v/>
      </c>
      <c r="X330" s="111" t="str">
        <f t="shared" si="151"/>
        <v/>
      </c>
      <c r="Y330" s="111" t="str">
        <f t="shared" si="151"/>
        <v/>
      </c>
      <c r="DA330" s="63" t="s">
        <v>3687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:Y331" si="154">IF(W312=0,"",W312/W293)</f>
        <v/>
      </c>
      <c r="X331" s="111" t="str">
        <f t="shared" si="154"/>
        <v/>
      </c>
      <c r="Y331" s="111" t="str">
        <f t="shared" si="154"/>
        <v/>
      </c>
      <c r="DA331" s="63" t="s">
        <v>3688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:Y332" si="157">IF(W313=0,"",W313/W294)</f>
        <v/>
      </c>
      <c r="X332" s="124" t="str">
        <f t="shared" si="157"/>
        <v/>
      </c>
      <c r="Y332" s="124" t="str">
        <f t="shared" si="157"/>
        <v/>
      </c>
      <c r="DA332" s="130" t="s">
        <v>3689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:Y333" si="160">IF(W314=0,"",W314/W295)</f>
        <v/>
      </c>
      <c r="X333" s="111" t="str">
        <f t="shared" si="160"/>
        <v/>
      </c>
      <c r="Y333" s="111" t="str">
        <f t="shared" si="160"/>
        <v/>
      </c>
      <c r="DA333" s="63" t="s">
        <v>3690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:Y334" si="163">IF(W315=0,"",W315/W296)</f>
        <v/>
      </c>
      <c r="X334" s="124" t="str">
        <f t="shared" si="163"/>
        <v/>
      </c>
      <c r="Y334" s="124" t="str">
        <f t="shared" si="163"/>
        <v/>
      </c>
      <c r="DA334" s="130" t="s">
        <v>3691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3692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3693</v>
      </c>
    </row>
    <row r="337" spans="1:105" ht="12" customHeight="1" x14ac:dyDescent="0.25">
      <c r="A337" s="100" t="s">
        <v>197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3694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3695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3696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3697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3698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3699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:Y343" si="190">IF(W324=0,"",W324/W305)</f>
        <v/>
      </c>
      <c r="X343" s="124" t="str">
        <f t="shared" si="190"/>
        <v/>
      </c>
      <c r="Y343" s="124" t="str">
        <f t="shared" si="190"/>
        <v/>
      </c>
      <c r="DA343" s="130" t="s">
        <v>3700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3701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:Y345" si="196">IF(W326=0,"",W326/W307)</f>
        <v/>
      </c>
      <c r="X345" s="45" t="str">
        <f t="shared" si="196"/>
        <v/>
      </c>
      <c r="Y345" s="45" t="str">
        <f t="shared" si="196"/>
        <v/>
      </c>
      <c r="DA345" s="60" t="s">
        <v>3702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0</v>
      </c>
      <c r="DA347" s="129" t="s">
        <v>3853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3854</v>
      </c>
    </row>
    <row r="349" spans="1:105" ht="12" customHeight="1" x14ac:dyDescent="0.25">
      <c r="A349" s="97" t="s">
        <v>197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3855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3856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3857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3858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3859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3860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3861</v>
      </c>
    </row>
    <row r="356" spans="1:105" ht="12" customHeight="1" x14ac:dyDescent="0.25">
      <c r="A356" s="100" t="s">
        <v>197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3862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3863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3864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3865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3866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3867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3868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3869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3870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:Y366" si="206">W367+W370+W372+W381</f>
        <v>0</v>
      </c>
      <c r="X366" s="117">
        <f t="shared" si="206"/>
        <v>0</v>
      </c>
      <c r="Y366" s="117">
        <f t="shared" si="206"/>
        <v>0</v>
      </c>
      <c r="DA366" s="129" t="s">
        <v>4021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:Y367" si="209">SUM(W368:W369)</f>
        <v>0</v>
      </c>
      <c r="X367" s="122">
        <f t="shared" si="209"/>
        <v>0</v>
      </c>
      <c r="Y367" s="122">
        <f t="shared" si="209"/>
        <v>0</v>
      </c>
      <c r="DA367" s="130" t="s">
        <v>4022</v>
      </c>
    </row>
    <row r="368" spans="1:105" ht="12" customHeight="1" x14ac:dyDescent="0.25">
      <c r="A368" s="97" t="s">
        <v>197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X368" s="98">
        <v>0</v>
      </c>
      <c r="Y368" s="98">
        <v>0</v>
      </c>
      <c r="DA368" s="63" t="s">
        <v>4023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X369" s="98">
        <v>0</v>
      </c>
      <c r="Y369" s="98">
        <v>0</v>
      </c>
      <c r="DA369" s="63" t="s">
        <v>4024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X370" s="122">
        <f t="shared" si="210"/>
        <v>0</v>
      </c>
      <c r="Y370" s="122">
        <f t="shared" si="210"/>
        <v>0</v>
      </c>
      <c r="DA370" s="130" t="s">
        <v>4025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X371" s="98">
        <f>RES_hhdet_in_fech!X110</f>
        <v>0</v>
      </c>
      <c r="Y371" s="98">
        <f>RES_hhdet_in_fech!Y110</f>
        <v>0</v>
      </c>
      <c r="DA371" s="63" t="s">
        <v>4026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X372" s="122">
        <v>0</v>
      </c>
      <c r="Y372" s="122">
        <v>0</v>
      </c>
      <c r="DA372" s="130" t="s">
        <v>4027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4028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4029</v>
      </c>
    </row>
    <row r="375" spans="1:105" ht="12" customHeight="1" x14ac:dyDescent="0.25">
      <c r="A375" s="100" t="s">
        <v>197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4030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4031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4032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4033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4034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4035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X381" s="122">
        <v>0</v>
      </c>
      <c r="Y381" s="122">
        <v>0</v>
      </c>
      <c r="DA381" s="130" t="s">
        <v>4036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4037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X383" s="33">
        <v>0</v>
      </c>
      <c r="Y383" s="33">
        <v>0</v>
      </c>
      <c r="DA383" s="60" t="s">
        <v>4038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:Y385" si="213">W386+W389+W391+W400</f>
        <v>0</v>
      </c>
      <c r="X385" s="117">
        <f t="shared" si="213"/>
        <v>0</v>
      </c>
      <c r="Y385" s="117">
        <f t="shared" si="213"/>
        <v>0</v>
      </c>
      <c r="DA385" s="129" t="s">
        <v>4189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:Y386" si="216">SUM(W387:W388)</f>
        <v>0</v>
      </c>
      <c r="X386" s="122">
        <f t="shared" si="216"/>
        <v>0</v>
      </c>
      <c r="Y386" s="122">
        <f t="shared" si="216"/>
        <v>0</v>
      </c>
      <c r="DA386" s="130" t="s">
        <v>4190</v>
      </c>
    </row>
    <row r="387" spans="1:105" ht="12" customHeight="1" x14ac:dyDescent="0.25">
      <c r="A387" s="97" t="s">
        <v>197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X387" s="98">
        <v>0</v>
      </c>
      <c r="Y387" s="98">
        <v>0</v>
      </c>
      <c r="DA387" s="63" t="s">
        <v>4191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4192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X389" s="122">
        <f t="shared" si="217"/>
        <v>0</v>
      </c>
      <c r="Y389" s="122">
        <f t="shared" si="217"/>
        <v>0</v>
      </c>
      <c r="DA389" s="130" t="s">
        <v>4193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X390" s="98">
        <f>RES_hhdet_in_tesh!X110</f>
        <v>0</v>
      </c>
      <c r="Y390" s="98">
        <f>RES_hhdet_in_tesh!Y110</f>
        <v>0</v>
      </c>
      <c r="DA390" s="63" t="s">
        <v>4194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4195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4196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4197</v>
      </c>
    </row>
    <row r="394" spans="1:105" ht="12" customHeight="1" x14ac:dyDescent="0.25">
      <c r="A394" s="100" t="s">
        <v>197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4198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4199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X396" s="101">
        <v>0</v>
      </c>
      <c r="Y396" s="101">
        <v>0</v>
      </c>
      <c r="DA396" s="131" t="s">
        <v>4200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4201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4202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4203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X400" s="122">
        <v>0</v>
      </c>
      <c r="Y400" s="122">
        <v>0</v>
      </c>
      <c r="DA400" s="130" t="s">
        <v>4204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4205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0</v>
      </c>
      <c r="DA402" s="60" t="s">
        <v>4206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0</v>
      </c>
      <c r="DA404" s="129" t="s">
        <v>4356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4357</v>
      </c>
    </row>
    <row r="406" spans="1:105" ht="12" customHeight="1" x14ac:dyDescent="0.25">
      <c r="A406" s="97" t="s">
        <v>197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4358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4359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4360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4361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4362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4363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4364</v>
      </c>
    </row>
    <row r="413" spans="1:105" ht="12" customHeight="1" x14ac:dyDescent="0.25">
      <c r="A413" s="100" t="s">
        <v>197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4365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4366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4367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4368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4369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4370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4371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4372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4373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:Y423" si="227">W424+W427+W429+W438</f>
        <v>0</v>
      </c>
      <c r="X423" s="118">
        <f t="shared" si="227"/>
        <v>0</v>
      </c>
      <c r="Y423" s="118">
        <f t="shared" si="227"/>
        <v>0</v>
      </c>
      <c r="DA423" s="129" t="s">
        <v>4524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:Y424" si="230">SUM(W425:W426)</f>
        <v>0</v>
      </c>
      <c r="X424" s="123">
        <f t="shared" si="230"/>
        <v>0</v>
      </c>
      <c r="Y424" s="123">
        <f t="shared" si="230"/>
        <v>0</v>
      </c>
      <c r="DA424" s="130" t="s">
        <v>4525</v>
      </c>
    </row>
    <row r="425" spans="1:105" ht="12" customHeight="1" x14ac:dyDescent="0.25">
      <c r="A425" s="97" t="s">
        <v>197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X425" s="99">
        <v>0</v>
      </c>
      <c r="Y425" s="99">
        <v>0</v>
      </c>
      <c r="DA425" s="63" t="s">
        <v>4526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X426" s="99">
        <v>0</v>
      </c>
      <c r="Y426" s="99">
        <v>0</v>
      </c>
      <c r="DA426" s="63" t="s">
        <v>4527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X427" s="123">
        <f t="shared" si="231"/>
        <v>0</v>
      </c>
      <c r="Y427" s="123">
        <f t="shared" si="231"/>
        <v>0</v>
      </c>
      <c r="DA427" s="130" t="s">
        <v>4528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X428" s="99">
        <f>RES_hhdet_in_fecs!X110</f>
        <v>0</v>
      </c>
      <c r="Y428" s="99">
        <f>RES_hhdet_in_fecs!Y110</f>
        <v>0</v>
      </c>
      <c r="DA428" s="63" t="s">
        <v>4529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X429" s="123">
        <v>0</v>
      </c>
      <c r="Y429" s="123">
        <v>0</v>
      </c>
      <c r="DA429" s="130" t="s">
        <v>4530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4531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4532</v>
      </c>
    </row>
    <row r="432" spans="1:105" ht="12" customHeight="1" x14ac:dyDescent="0.25">
      <c r="A432" s="100" t="s">
        <v>197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4533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4534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X434" s="102">
        <v>0</v>
      </c>
      <c r="Y434" s="102">
        <v>0</v>
      </c>
      <c r="DA434" s="131" t="s">
        <v>4535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4536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4537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4538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X438" s="123">
        <v>0</v>
      </c>
      <c r="Y438" s="123">
        <v>0</v>
      </c>
      <c r="DA438" s="130" t="s">
        <v>4539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4540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X440" s="110">
        <v>0</v>
      </c>
      <c r="Y440" s="110">
        <v>0</v>
      </c>
      <c r="DA440" s="60" t="s">
        <v>4541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:Y442" si="234">W443+W446+W448+W457</f>
        <v>0</v>
      </c>
      <c r="X442" s="118">
        <f t="shared" si="234"/>
        <v>0</v>
      </c>
      <c r="Y442" s="118">
        <f t="shared" si="234"/>
        <v>0</v>
      </c>
      <c r="DA442" s="129" t="s">
        <v>4692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:Y443" si="237">SUM(W444:W445)</f>
        <v>0</v>
      </c>
      <c r="X443" s="123">
        <f t="shared" si="237"/>
        <v>0</v>
      </c>
      <c r="Y443" s="123">
        <f t="shared" si="237"/>
        <v>0</v>
      </c>
      <c r="DA443" s="130" t="s">
        <v>4693</v>
      </c>
    </row>
    <row r="444" spans="1:105" ht="12" customHeight="1" x14ac:dyDescent="0.25">
      <c r="A444" s="97" t="s">
        <v>197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X444" s="99">
        <v>0</v>
      </c>
      <c r="Y444" s="99">
        <v>0</v>
      </c>
      <c r="DA444" s="63" t="s">
        <v>4694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4695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X446" s="123">
        <f t="shared" si="238"/>
        <v>0</v>
      </c>
      <c r="Y446" s="123">
        <f t="shared" si="238"/>
        <v>0</v>
      </c>
      <c r="DA446" s="130" t="s">
        <v>4696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X447" s="99">
        <f>RES_hhdet_in_tess!X110</f>
        <v>0</v>
      </c>
      <c r="Y447" s="99">
        <f>RES_hhdet_in_tess!Y110</f>
        <v>0</v>
      </c>
      <c r="DA447" s="63" t="s">
        <v>4697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X448" s="123">
        <v>0</v>
      </c>
      <c r="Y448" s="123">
        <v>0</v>
      </c>
      <c r="DA448" s="130" t="s">
        <v>4698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DA449" s="63" t="s">
        <v>4699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4700</v>
      </c>
    </row>
    <row r="451" spans="1:105" ht="12" customHeight="1" x14ac:dyDescent="0.25">
      <c r="A451" s="100" t="s">
        <v>197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4701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4702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X453" s="102">
        <v>0</v>
      </c>
      <c r="Y453" s="102">
        <v>0</v>
      </c>
      <c r="DA453" s="131" t="s">
        <v>4703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4704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4705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4706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X457" s="123">
        <v>0</v>
      </c>
      <c r="Y457" s="123">
        <v>0</v>
      </c>
      <c r="DA457" s="130" t="s">
        <v>4707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4708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X459" s="110">
        <v>0</v>
      </c>
      <c r="Y459" s="110">
        <v>0</v>
      </c>
      <c r="DA459" s="60" t="s">
        <v>4709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0</v>
      </c>
      <c r="DA461" s="129" t="s">
        <v>4860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4861</v>
      </c>
    </row>
    <row r="463" spans="1:105" ht="12" customHeight="1" x14ac:dyDescent="0.25">
      <c r="A463" s="97" t="s">
        <v>197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4862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4863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4864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4865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4866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4867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4868</v>
      </c>
    </row>
    <row r="470" spans="1:105" ht="12" customHeight="1" x14ac:dyDescent="0.25">
      <c r="A470" s="100" t="s">
        <v>197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4869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4870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4871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4872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4873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4874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4875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4876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4877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1555955</v>
      </c>
      <c r="C5" s="120">
        <v>1620260</v>
      </c>
      <c r="D5" s="120">
        <v>1647062</v>
      </c>
      <c r="E5" s="120">
        <v>1664493</v>
      </c>
      <c r="F5" s="120">
        <v>1686382</v>
      </c>
      <c r="G5" s="120">
        <v>1628037</v>
      </c>
      <c r="H5" s="120">
        <v>1600412</v>
      </c>
      <c r="I5" s="120">
        <v>1600127</v>
      </c>
      <c r="J5" s="120">
        <v>1700281</v>
      </c>
      <c r="K5" s="120">
        <v>1751472</v>
      </c>
      <c r="L5" s="120">
        <v>1652253</v>
      </c>
      <c r="M5" s="120">
        <v>1580165</v>
      </c>
      <c r="N5" s="120">
        <v>1560580</v>
      </c>
      <c r="O5" s="120">
        <v>1559772</v>
      </c>
      <c r="P5" s="120">
        <v>1572932</v>
      </c>
      <c r="Q5" s="120">
        <v>1580363</v>
      </c>
      <c r="R5" s="120">
        <v>1588018</v>
      </c>
      <c r="S5" s="120">
        <v>1606624</v>
      </c>
      <c r="T5" s="120">
        <v>1627670</v>
      </c>
      <c r="U5" s="120">
        <v>1655359</v>
      </c>
      <c r="V5" s="120">
        <v>1669846</v>
      </c>
      <c r="W5" s="120">
        <v>1724938</v>
      </c>
      <c r="X5" s="120">
        <v>1789881</v>
      </c>
      <c r="Y5" s="120">
        <v>1848634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209</v>
      </c>
      <c r="B7" s="52">
        <v>1555955</v>
      </c>
      <c r="C7" s="52">
        <v>1620260</v>
      </c>
      <c r="D7" s="52">
        <v>1647062</v>
      </c>
      <c r="E7" s="52">
        <v>1664493</v>
      </c>
      <c r="F7" s="52">
        <v>1686382</v>
      </c>
      <c r="G7" s="52">
        <v>1628037</v>
      </c>
      <c r="H7" s="52">
        <v>1600412</v>
      </c>
      <c r="I7" s="52">
        <v>1600127</v>
      </c>
      <c r="J7" s="52">
        <v>1700281</v>
      </c>
      <c r="K7" s="52">
        <v>1751472</v>
      </c>
      <c r="L7" s="52">
        <v>1652253</v>
      </c>
      <c r="M7" s="52">
        <v>1580165</v>
      </c>
      <c r="N7" s="52">
        <v>1560580</v>
      </c>
      <c r="O7" s="52">
        <v>1559772</v>
      </c>
      <c r="P7" s="52">
        <v>1572932</v>
      </c>
      <c r="Q7" s="52">
        <v>1580363</v>
      </c>
      <c r="R7" s="52">
        <v>1588018</v>
      </c>
      <c r="S7" s="52">
        <v>1606624</v>
      </c>
      <c r="T7" s="52">
        <v>1627670</v>
      </c>
      <c r="U7" s="52">
        <v>1655359</v>
      </c>
      <c r="V7" s="52">
        <v>1669846</v>
      </c>
      <c r="W7" s="52">
        <v>1724938</v>
      </c>
      <c r="X7" s="52">
        <v>1789881</v>
      </c>
      <c r="Y7" s="52">
        <v>1848634</v>
      </c>
      <c r="DA7" s="63" t="s">
        <v>1112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3151</v>
      </c>
      <c r="C9" s="52">
        <v>3375</v>
      </c>
      <c r="D9" s="52">
        <v>3561</v>
      </c>
      <c r="E9" s="52">
        <v>3708</v>
      </c>
      <c r="F9" s="52">
        <v>3807</v>
      </c>
      <c r="G9" s="52">
        <v>4006</v>
      </c>
      <c r="H9" s="52">
        <v>4303</v>
      </c>
      <c r="I9" s="52">
        <v>4508</v>
      </c>
      <c r="J9" s="52">
        <v>4703</v>
      </c>
      <c r="K9" s="52">
        <v>5486</v>
      </c>
      <c r="L9" s="52">
        <v>6309</v>
      </c>
      <c r="M9" s="52">
        <v>6665</v>
      </c>
      <c r="N9" s="52">
        <v>7344</v>
      </c>
      <c r="O9" s="52">
        <v>8225</v>
      </c>
      <c r="P9" s="52">
        <v>9602</v>
      </c>
      <c r="Q9" s="52">
        <v>10261</v>
      </c>
      <c r="R9" s="52">
        <v>10596</v>
      </c>
      <c r="S9" s="52">
        <v>11324</v>
      </c>
      <c r="T9" s="52">
        <v>12148</v>
      </c>
      <c r="U9" s="52">
        <v>13190</v>
      </c>
      <c r="V9" s="52">
        <v>15002</v>
      </c>
      <c r="W9" s="52">
        <v>15485</v>
      </c>
      <c r="X9" s="52">
        <v>16695</v>
      </c>
      <c r="Y9" s="52">
        <v>17569</v>
      </c>
      <c r="DA9" s="63" t="s">
        <v>1113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128</v>
      </c>
      <c r="B11" s="52">
        <v>1507702</v>
      </c>
      <c r="C11" s="52">
        <v>1561210</v>
      </c>
      <c r="D11" s="52">
        <v>1587280</v>
      </c>
      <c r="E11" s="52">
        <v>1595600</v>
      </c>
      <c r="F11" s="52">
        <v>1594245</v>
      </c>
      <c r="G11" s="52">
        <v>1569235</v>
      </c>
      <c r="H11" s="52">
        <v>1573390</v>
      </c>
      <c r="I11" s="52">
        <v>1589820</v>
      </c>
      <c r="J11" s="52">
        <v>1618103</v>
      </c>
      <c r="K11" s="52">
        <v>1619139</v>
      </c>
      <c r="L11" s="52">
        <v>1595096</v>
      </c>
      <c r="M11" s="52">
        <v>1517363</v>
      </c>
      <c r="N11" s="52">
        <v>1498602</v>
      </c>
      <c r="O11" s="52">
        <v>1497817</v>
      </c>
      <c r="P11" s="52">
        <v>1510405</v>
      </c>
      <c r="Q11" s="52">
        <v>1517490</v>
      </c>
      <c r="R11" s="52">
        <v>1524759</v>
      </c>
      <c r="S11" s="52">
        <v>1542460</v>
      </c>
      <c r="T11" s="52">
        <v>1562611</v>
      </c>
      <c r="U11" s="52">
        <v>1589108</v>
      </c>
      <c r="V11" s="52">
        <v>1603232</v>
      </c>
      <c r="W11" s="52">
        <v>1655827</v>
      </c>
      <c r="X11" s="52">
        <v>1717927</v>
      </c>
      <c r="Y11" s="52">
        <v>1774198</v>
      </c>
      <c r="DA11" s="63" t="s">
        <v>1114</v>
      </c>
    </row>
    <row r="12" spans="1:105" ht="12" customHeight="1" x14ac:dyDescent="0.25">
      <c r="A12" s="97" t="s">
        <v>127</v>
      </c>
      <c r="B12" s="52">
        <v>1409</v>
      </c>
      <c r="C12" s="52">
        <v>1530</v>
      </c>
      <c r="D12" s="52">
        <v>1624</v>
      </c>
      <c r="E12" s="52">
        <v>1578</v>
      </c>
      <c r="F12" s="52">
        <v>1582</v>
      </c>
      <c r="G12" s="52">
        <v>1522</v>
      </c>
      <c r="H12" s="52">
        <v>1551</v>
      </c>
      <c r="I12" s="52">
        <v>2386</v>
      </c>
      <c r="J12" s="52">
        <v>2726</v>
      </c>
      <c r="K12" s="52">
        <v>2653</v>
      </c>
      <c r="L12" s="52">
        <v>2715</v>
      </c>
      <c r="M12" s="52">
        <v>2556</v>
      </c>
      <c r="N12" s="52">
        <v>2409</v>
      </c>
      <c r="O12" s="52">
        <v>2338</v>
      </c>
      <c r="P12" s="52">
        <v>2301</v>
      </c>
      <c r="Q12" s="52">
        <v>2253</v>
      </c>
      <c r="R12" s="52">
        <v>2180</v>
      </c>
      <c r="S12" s="52">
        <v>2181</v>
      </c>
      <c r="T12" s="52">
        <v>2123</v>
      </c>
      <c r="U12" s="52">
        <v>2169</v>
      </c>
      <c r="V12" s="52">
        <v>2042</v>
      </c>
      <c r="W12" s="52">
        <v>2142</v>
      </c>
      <c r="X12" s="52">
        <v>2217</v>
      </c>
      <c r="Y12" s="52">
        <v>2257</v>
      </c>
      <c r="DA12" s="63" t="s">
        <v>1115</v>
      </c>
    </row>
    <row r="13" spans="1:105" ht="12" customHeight="1" x14ac:dyDescent="0.25">
      <c r="A13" s="97" t="s">
        <v>122</v>
      </c>
      <c r="B13" s="52">
        <v>42483</v>
      </c>
      <c r="C13" s="52">
        <v>52196</v>
      </c>
      <c r="D13" s="52">
        <v>52560</v>
      </c>
      <c r="E13" s="52">
        <v>60998</v>
      </c>
      <c r="F13" s="52">
        <v>82465</v>
      </c>
      <c r="G13" s="52">
        <v>52266</v>
      </c>
      <c r="H13" s="52">
        <v>23415</v>
      </c>
      <c r="I13" s="52">
        <v>7282</v>
      </c>
      <c r="J13" s="52">
        <v>64751</v>
      </c>
      <c r="K13" s="52">
        <v>110937</v>
      </c>
      <c r="L13" s="52">
        <v>49566</v>
      </c>
      <c r="M13" s="52">
        <v>54692</v>
      </c>
      <c r="N13" s="52">
        <v>54011</v>
      </c>
      <c r="O13" s="52">
        <v>53855</v>
      </c>
      <c r="P13" s="52">
        <v>53813</v>
      </c>
      <c r="Q13" s="52">
        <v>53219</v>
      </c>
      <c r="R13" s="52">
        <v>53431</v>
      </c>
      <c r="S13" s="52">
        <v>53837</v>
      </c>
      <c r="T13" s="52">
        <v>54765</v>
      </c>
      <c r="U13" s="52">
        <v>55898</v>
      </c>
      <c r="V13" s="52">
        <v>56436</v>
      </c>
      <c r="W13" s="52">
        <v>58530</v>
      </c>
      <c r="X13" s="52">
        <v>60906</v>
      </c>
      <c r="Y13" s="52">
        <v>63553</v>
      </c>
      <c r="DA13" s="63" t="s">
        <v>1116</v>
      </c>
    </row>
    <row r="14" spans="1:105" ht="12" customHeight="1" x14ac:dyDescent="0.25">
      <c r="A14" s="97" t="s">
        <v>121</v>
      </c>
      <c r="B14" s="52">
        <v>4361</v>
      </c>
      <c r="C14" s="52">
        <v>5324</v>
      </c>
      <c r="D14" s="52">
        <v>5598</v>
      </c>
      <c r="E14" s="52">
        <v>6317</v>
      </c>
      <c r="F14" s="52">
        <v>8090</v>
      </c>
      <c r="G14" s="52">
        <v>5014</v>
      </c>
      <c r="H14" s="52">
        <v>2056</v>
      </c>
      <c r="I14" s="52">
        <v>639</v>
      </c>
      <c r="J14" s="52">
        <v>14701</v>
      </c>
      <c r="K14" s="52">
        <v>18743</v>
      </c>
      <c r="L14" s="52">
        <v>4876</v>
      </c>
      <c r="M14" s="52">
        <v>5554</v>
      </c>
      <c r="N14" s="52">
        <v>5558</v>
      </c>
      <c r="O14" s="52">
        <v>5762</v>
      </c>
      <c r="P14" s="52">
        <v>6413</v>
      </c>
      <c r="Q14" s="52">
        <v>7401</v>
      </c>
      <c r="R14" s="52">
        <v>7648</v>
      </c>
      <c r="S14" s="52">
        <v>8146</v>
      </c>
      <c r="T14" s="52">
        <v>8171</v>
      </c>
      <c r="U14" s="52">
        <v>8184</v>
      </c>
      <c r="V14" s="52">
        <v>8136</v>
      </c>
      <c r="W14" s="52">
        <v>8439</v>
      </c>
      <c r="X14" s="52">
        <v>8831</v>
      </c>
      <c r="Y14" s="52">
        <v>8626</v>
      </c>
      <c r="DA14" s="63" t="s">
        <v>1117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1118</v>
      </c>
    </row>
    <row r="17" spans="1:105" ht="12" customHeight="1" x14ac:dyDescent="0.25">
      <c r="A17" s="109" t="s">
        <v>120</v>
      </c>
      <c r="B17" s="36">
        <v>1555955</v>
      </c>
      <c r="C17" s="36">
        <v>1620260</v>
      </c>
      <c r="D17" s="36">
        <v>1647062</v>
      </c>
      <c r="E17" s="36">
        <v>1664493</v>
      </c>
      <c r="F17" s="36">
        <v>1686382</v>
      </c>
      <c r="G17" s="36">
        <v>1628037</v>
      </c>
      <c r="H17" s="36">
        <v>1600412</v>
      </c>
      <c r="I17" s="36">
        <v>1600127</v>
      </c>
      <c r="J17" s="36">
        <v>1700281</v>
      </c>
      <c r="K17" s="36">
        <v>1751472</v>
      </c>
      <c r="L17" s="36">
        <v>1652253</v>
      </c>
      <c r="M17" s="36">
        <v>1580165</v>
      </c>
      <c r="N17" s="36">
        <v>1560580</v>
      </c>
      <c r="O17" s="36">
        <v>1559772</v>
      </c>
      <c r="P17" s="36">
        <v>1572932</v>
      </c>
      <c r="Q17" s="36">
        <v>1580363</v>
      </c>
      <c r="R17" s="36">
        <v>1588018</v>
      </c>
      <c r="S17" s="36">
        <v>1606624</v>
      </c>
      <c r="T17" s="36">
        <v>1627670</v>
      </c>
      <c r="U17" s="36">
        <v>1655359</v>
      </c>
      <c r="V17" s="36">
        <v>1669846</v>
      </c>
      <c r="W17" s="36">
        <v>1724938</v>
      </c>
      <c r="X17" s="36">
        <v>1789881</v>
      </c>
      <c r="Y17" s="36">
        <v>1848634</v>
      </c>
      <c r="DA17" s="60" t="s">
        <v>1119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1196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209</v>
      </c>
      <c r="B21" s="52"/>
      <c r="C21" s="52">
        <v>121559</v>
      </c>
      <c r="D21" s="52">
        <v>121604</v>
      </c>
      <c r="E21" s="52">
        <v>121913</v>
      </c>
      <c r="F21" s="52">
        <v>122708</v>
      </c>
      <c r="G21" s="52">
        <v>124200</v>
      </c>
      <c r="H21" s="52">
        <v>126576</v>
      </c>
      <c r="I21" s="52">
        <v>129965</v>
      </c>
      <c r="J21" s="52">
        <v>134508</v>
      </c>
      <c r="K21" s="52">
        <v>140411</v>
      </c>
      <c r="L21" s="52">
        <v>147985</v>
      </c>
      <c r="M21" s="52">
        <v>157484</v>
      </c>
      <c r="N21" s="52">
        <v>169034</v>
      </c>
      <c r="O21" s="52">
        <v>158430</v>
      </c>
      <c r="P21" s="52">
        <v>77291</v>
      </c>
      <c r="Q21" s="52">
        <v>95966</v>
      </c>
      <c r="R21" s="52">
        <v>117396</v>
      </c>
      <c r="S21" s="52">
        <v>141732</v>
      </c>
      <c r="T21" s="52">
        <v>132058</v>
      </c>
      <c r="U21" s="52">
        <v>128559</v>
      </c>
      <c r="V21" s="52">
        <v>126418</v>
      </c>
      <c r="W21" s="52">
        <v>123028</v>
      </c>
      <c r="X21" s="52">
        <v>135033</v>
      </c>
      <c r="Y21" s="52">
        <v>142128</v>
      </c>
      <c r="DA21" s="63" t="s">
        <v>1197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492</v>
      </c>
      <c r="D23" s="52">
        <v>494</v>
      </c>
      <c r="E23" s="52">
        <v>504</v>
      </c>
      <c r="F23" s="52">
        <v>529</v>
      </c>
      <c r="G23" s="52">
        <v>578</v>
      </c>
      <c r="H23" s="52">
        <v>660</v>
      </c>
      <c r="I23" s="52">
        <v>490</v>
      </c>
      <c r="J23" s="52">
        <v>462</v>
      </c>
      <c r="K23" s="52">
        <v>695</v>
      </c>
      <c r="L23" s="52">
        <v>699</v>
      </c>
      <c r="M23" s="52">
        <v>721</v>
      </c>
      <c r="N23" s="52">
        <v>784</v>
      </c>
      <c r="O23" s="52">
        <v>905</v>
      </c>
      <c r="P23" s="52">
        <v>932</v>
      </c>
      <c r="Q23" s="52">
        <v>1000</v>
      </c>
      <c r="R23" s="52">
        <v>1180</v>
      </c>
      <c r="S23" s="52">
        <v>1496</v>
      </c>
      <c r="T23" s="52">
        <v>1506</v>
      </c>
      <c r="U23" s="52">
        <v>1519</v>
      </c>
      <c r="V23" s="52">
        <v>1738</v>
      </c>
      <c r="W23" s="52">
        <v>1918</v>
      </c>
      <c r="X23" s="52">
        <v>2025</v>
      </c>
      <c r="Y23" s="52">
        <v>1951</v>
      </c>
      <c r="DA23" s="63" t="s">
        <v>1198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128</v>
      </c>
      <c r="B25" s="52"/>
      <c r="C25" s="52">
        <v>117789</v>
      </c>
      <c r="D25" s="52">
        <v>117831</v>
      </c>
      <c r="E25" s="52">
        <v>118118</v>
      </c>
      <c r="F25" s="52">
        <v>118860</v>
      </c>
      <c r="G25" s="52">
        <v>120247</v>
      </c>
      <c r="H25" s="52">
        <v>126251</v>
      </c>
      <c r="I25" s="52">
        <v>129816</v>
      </c>
      <c r="J25" s="52">
        <v>134360</v>
      </c>
      <c r="K25" s="52">
        <v>140218</v>
      </c>
      <c r="L25" s="52">
        <v>147631</v>
      </c>
      <c r="M25" s="52">
        <v>157232</v>
      </c>
      <c r="N25" s="52">
        <v>168598</v>
      </c>
      <c r="O25" s="52">
        <v>157765</v>
      </c>
      <c r="P25" s="52">
        <v>76354</v>
      </c>
      <c r="Q25" s="52">
        <v>94591</v>
      </c>
      <c r="R25" s="52">
        <v>111608</v>
      </c>
      <c r="S25" s="52">
        <v>139292</v>
      </c>
      <c r="T25" s="52">
        <v>131434</v>
      </c>
      <c r="U25" s="52">
        <v>127634</v>
      </c>
      <c r="V25" s="52">
        <v>125442</v>
      </c>
      <c r="W25" s="52">
        <v>121735</v>
      </c>
      <c r="X25" s="52">
        <v>133422</v>
      </c>
      <c r="Y25" s="52">
        <v>140280</v>
      </c>
      <c r="DA25" s="63" t="s">
        <v>1199</v>
      </c>
    </row>
    <row r="26" spans="1:105" ht="12" customHeight="1" x14ac:dyDescent="0.25">
      <c r="A26" s="97" t="s">
        <v>127</v>
      </c>
      <c r="B26" s="52"/>
      <c r="C26" s="52">
        <v>110</v>
      </c>
      <c r="D26" s="52">
        <v>110</v>
      </c>
      <c r="E26" s="52">
        <v>110</v>
      </c>
      <c r="F26" s="52">
        <v>111</v>
      </c>
      <c r="G26" s="52">
        <v>113</v>
      </c>
      <c r="H26" s="52">
        <v>119</v>
      </c>
      <c r="I26" s="52">
        <v>124</v>
      </c>
      <c r="J26" s="52">
        <v>127</v>
      </c>
      <c r="K26" s="52">
        <v>135</v>
      </c>
      <c r="L26" s="52">
        <v>150</v>
      </c>
      <c r="M26" s="52">
        <v>159</v>
      </c>
      <c r="N26" s="52">
        <v>186</v>
      </c>
      <c r="O26" s="52">
        <v>178</v>
      </c>
      <c r="P26" s="52">
        <v>116</v>
      </c>
      <c r="Q26" s="52">
        <v>146</v>
      </c>
      <c r="R26" s="52">
        <v>166</v>
      </c>
      <c r="S26" s="52">
        <v>216</v>
      </c>
      <c r="T26" s="52">
        <v>210</v>
      </c>
      <c r="U26" s="52">
        <v>227</v>
      </c>
      <c r="V26" s="52">
        <v>258</v>
      </c>
      <c r="W26" s="52">
        <v>234</v>
      </c>
      <c r="X26" s="52">
        <v>264</v>
      </c>
      <c r="Y26" s="52">
        <v>301</v>
      </c>
      <c r="DA26" s="63" t="s">
        <v>1200</v>
      </c>
    </row>
    <row r="27" spans="1:105" ht="12" customHeight="1" x14ac:dyDescent="0.25">
      <c r="A27" s="97" t="s">
        <v>122</v>
      </c>
      <c r="B27" s="52"/>
      <c r="C27" s="52">
        <v>6638</v>
      </c>
      <c r="D27" s="52">
        <v>6670</v>
      </c>
      <c r="E27" s="52">
        <v>6875</v>
      </c>
      <c r="F27" s="52">
        <v>7372</v>
      </c>
      <c r="G27" s="52">
        <v>30199</v>
      </c>
      <c r="H27" s="52">
        <v>28851</v>
      </c>
      <c r="I27" s="52">
        <v>16133</v>
      </c>
      <c r="J27" s="52">
        <v>19</v>
      </c>
      <c r="K27" s="52">
        <v>151</v>
      </c>
      <c r="L27" s="52">
        <v>61371</v>
      </c>
      <c r="M27" s="52">
        <v>640</v>
      </c>
      <c r="N27" s="52">
        <v>1740</v>
      </c>
      <c r="O27" s="52">
        <v>3453</v>
      </c>
      <c r="P27" s="52">
        <v>5790</v>
      </c>
      <c r="Q27" s="52">
        <v>8799</v>
      </c>
      <c r="R27" s="52">
        <v>15663</v>
      </c>
      <c r="S27" s="52">
        <v>17044</v>
      </c>
      <c r="T27" s="52">
        <v>2984</v>
      </c>
      <c r="U27" s="52">
        <v>4866</v>
      </c>
      <c r="V27" s="52">
        <v>5024</v>
      </c>
      <c r="W27" s="52">
        <v>7359</v>
      </c>
      <c r="X27" s="52">
        <v>9430</v>
      </c>
      <c r="Y27" s="52">
        <v>11008</v>
      </c>
      <c r="DA27" s="63" t="s">
        <v>1201</v>
      </c>
    </row>
    <row r="28" spans="1:105" ht="12" customHeight="1" x14ac:dyDescent="0.25">
      <c r="A28" s="97" t="s">
        <v>121</v>
      </c>
      <c r="B28" s="52"/>
      <c r="C28" s="52">
        <v>681</v>
      </c>
      <c r="D28" s="52">
        <v>685</v>
      </c>
      <c r="E28" s="52">
        <v>706</v>
      </c>
      <c r="F28" s="52">
        <v>759</v>
      </c>
      <c r="G28" s="52">
        <v>3076</v>
      </c>
      <c r="H28" s="52">
        <v>2958</v>
      </c>
      <c r="I28" s="52">
        <v>1417</v>
      </c>
      <c r="J28" s="52">
        <v>2</v>
      </c>
      <c r="K28" s="52">
        <v>30</v>
      </c>
      <c r="L28" s="52">
        <v>13867</v>
      </c>
      <c r="M28" s="52">
        <v>58</v>
      </c>
      <c r="N28" s="52">
        <v>155</v>
      </c>
      <c r="O28" s="52">
        <v>311</v>
      </c>
      <c r="P28" s="52">
        <v>524</v>
      </c>
      <c r="Q28" s="52">
        <v>803</v>
      </c>
      <c r="R28" s="52">
        <v>1922</v>
      </c>
      <c r="S28" s="52">
        <v>1602</v>
      </c>
      <c r="T28" s="52">
        <v>459</v>
      </c>
      <c r="U28" s="52">
        <v>759</v>
      </c>
      <c r="V28" s="52">
        <v>842</v>
      </c>
      <c r="W28" s="52">
        <v>1225</v>
      </c>
      <c r="X28" s="52">
        <v>1535</v>
      </c>
      <c r="Y28" s="52">
        <v>1673</v>
      </c>
      <c r="DA28" s="63" t="s">
        <v>1202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1203</v>
      </c>
    </row>
    <row r="31" spans="1:105" ht="12" customHeight="1" x14ac:dyDescent="0.25">
      <c r="A31" s="109" t="s">
        <v>120</v>
      </c>
      <c r="B31" s="36"/>
      <c r="C31" s="36">
        <v>243118</v>
      </c>
      <c r="D31" s="36">
        <v>243718</v>
      </c>
      <c r="E31" s="36">
        <v>247848</v>
      </c>
      <c r="F31" s="36">
        <v>258743</v>
      </c>
      <c r="G31" s="36">
        <v>279548</v>
      </c>
      <c r="H31" s="36">
        <v>313404</v>
      </c>
      <c r="I31" s="36">
        <v>217289</v>
      </c>
      <c r="J31" s="36">
        <v>227361</v>
      </c>
      <c r="K31" s="36">
        <v>277505</v>
      </c>
      <c r="L31" s="36">
        <v>268375</v>
      </c>
      <c r="M31" s="36">
        <v>271886</v>
      </c>
      <c r="N31" s="36">
        <v>279404</v>
      </c>
      <c r="O31" s="36">
        <v>263719</v>
      </c>
      <c r="P31" s="36">
        <v>210896</v>
      </c>
      <c r="Q31" s="36">
        <v>249143</v>
      </c>
      <c r="R31" s="36">
        <v>276390</v>
      </c>
      <c r="S31" s="36">
        <v>265341</v>
      </c>
      <c r="T31" s="36">
        <v>225431</v>
      </c>
      <c r="U31" s="36">
        <v>243005</v>
      </c>
      <c r="V31" s="36">
        <v>258919</v>
      </c>
      <c r="W31" s="36">
        <v>253425</v>
      </c>
      <c r="X31" s="36">
        <v>254106</v>
      </c>
      <c r="Y31" s="36">
        <v>269074</v>
      </c>
      <c r="DA31" s="60" t="s">
        <v>1204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1283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209</v>
      </c>
      <c r="B35" s="52"/>
      <c r="C35" s="52">
        <v>185864</v>
      </c>
      <c r="D35" s="52">
        <v>148406</v>
      </c>
      <c r="E35" s="52">
        <v>139344</v>
      </c>
      <c r="F35" s="52">
        <v>144597</v>
      </c>
      <c r="G35" s="52">
        <v>65855</v>
      </c>
      <c r="H35" s="52">
        <v>98951</v>
      </c>
      <c r="I35" s="52">
        <v>129680</v>
      </c>
      <c r="J35" s="52">
        <v>234662</v>
      </c>
      <c r="K35" s="52">
        <v>191602</v>
      </c>
      <c r="L35" s="52">
        <v>48766</v>
      </c>
      <c r="M35" s="52">
        <v>85396</v>
      </c>
      <c r="N35" s="52">
        <v>149449</v>
      </c>
      <c r="O35" s="52">
        <v>157622</v>
      </c>
      <c r="P35" s="52">
        <v>90451</v>
      </c>
      <c r="Q35" s="52">
        <v>103397</v>
      </c>
      <c r="R35" s="52">
        <v>125051</v>
      </c>
      <c r="S35" s="52">
        <v>160338</v>
      </c>
      <c r="T35" s="52">
        <v>153104</v>
      </c>
      <c r="U35" s="52">
        <v>156248</v>
      </c>
      <c r="V35" s="52">
        <v>140905</v>
      </c>
      <c r="W35" s="52">
        <v>178120</v>
      </c>
      <c r="X35" s="52">
        <v>199976</v>
      </c>
      <c r="Y35" s="52">
        <v>200881</v>
      </c>
      <c r="DA35" s="63" t="s">
        <v>1284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716</v>
      </c>
      <c r="D37" s="52">
        <v>680</v>
      </c>
      <c r="E37" s="52">
        <v>651</v>
      </c>
      <c r="F37" s="52">
        <v>628</v>
      </c>
      <c r="G37" s="52">
        <v>777</v>
      </c>
      <c r="H37" s="52">
        <v>957</v>
      </c>
      <c r="I37" s="52">
        <v>695</v>
      </c>
      <c r="J37" s="52">
        <v>657</v>
      </c>
      <c r="K37" s="52">
        <v>1478</v>
      </c>
      <c r="L37" s="52">
        <v>1522</v>
      </c>
      <c r="M37" s="52">
        <v>1077</v>
      </c>
      <c r="N37" s="52">
        <v>1463</v>
      </c>
      <c r="O37" s="52">
        <v>1786</v>
      </c>
      <c r="P37" s="52">
        <v>2309</v>
      </c>
      <c r="Q37" s="52">
        <v>1659</v>
      </c>
      <c r="R37" s="52">
        <v>1515</v>
      </c>
      <c r="S37" s="52">
        <v>2224</v>
      </c>
      <c r="T37" s="52">
        <v>2330</v>
      </c>
      <c r="U37" s="52">
        <v>2561</v>
      </c>
      <c r="V37" s="52">
        <v>3550</v>
      </c>
      <c r="W37" s="52">
        <v>2401</v>
      </c>
      <c r="X37" s="52">
        <v>3235</v>
      </c>
      <c r="Y37" s="52">
        <v>2825</v>
      </c>
      <c r="DA37" s="63" t="s">
        <v>1285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128</v>
      </c>
      <c r="B39" s="52"/>
      <c r="C39" s="52">
        <v>171297</v>
      </c>
      <c r="D39" s="52">
        <v>143901</v>
      </c>
      <c r="E39" s="52">
        <v>126438</v>
      </c>
      <c r="F39" s="52">
        <v>117505</v>
      </c>
      <c r="G39" s="52">
        <v>95237</v>
      </c>
      <c r="H39" s="52">
        <v>130406</v>
      </c>
      <c r="I39" s="52">
        <v>146246</v>
      </c>
      <c r="J39" s="52">
        <v>162643</v>
      </c>
      <c r="K39" s="52">
        <v>141254</v>
      </c>
      <c r="L39" s="52">
        <v>123588</v>
      </c>
      <c r="M39" s="52">
        <v>79499</v>
      </c>
      <c r="N39" s="52">
        <v>149837</v>
      </c>
      <c r="O39" s="52">
        <v>156980</v>
      </c>
      <c r="P39" s="52">
        <v>88942</v>
      </c>
      <c r="Q39" s="52">
        <v>101676</v>
      </c>
      <c r="R39" s="52">
        <v>118877</v>
      </c>
      <c r="S39" s="52">
        <v>156993</v>
      </c>
      <c r="T39" s="52">
        <v>151585</v>
      </c>
      <c r="U39" s="52">
        <v>154131</v>
      </c>
      <c r="V39" s="52">
        <v>139566</v>
      </c>
      <c r="W39" s="52">
        <v>174330</v>
      </c>
      <c r="X39" s="52">
        <v>195522</v>
      </c>
      <c r="Y39" s="52">
        <v>196551</v>
      </c>
      <c r="DA39" s="63" t="s">
        <v>1286</v>
      </c>
    </row>
    <row r="40" spans="1:105" ht="12" customHeight="1" x14ac:dyDescent="0.25">
      <c r="A40" s="97" t="s">
        <v>127</v>
      </c>
      <c r="B40" s="52"/>
      <c r="C40" s="52">
        <v>231</v>
      </c>
      <c r="D40" s="52">
        <v>204</v>
      </c>
      <c r="E40" s="52">
        <v>64</v>
      </c>
      <c r="F40" s="52">
        <v>115</v>
      </c>
      <c r="G40" s="52">
        <v>53</v>
      </c>
      <c r="H40" s="52">
        <v>148</v>
      </c>
      <c r="I40" s="52">
        <v>959</v>
      </c>
      <c r="J40" s="52">
        <v>467</v>
      </c>
      <c r="K40" s="52">
        <v>62</v>
      </c>
      <c r="L40" s="52">
        <v>212</v>
      </c>
      <c r="M40" s="52">
        <v>0</v>
      </c>
      <c r="N40" s="52">
        <v>39</v>
      </c>
      <c r="O40" s="52">
        <v>107</v>
      </c>
      <c r="P40" s="52">
        <v>79</v>
      </c>
      <c r="Q40" s="52">
        <v>98</v>
      </c>
      <c r="R40" s="52">
        <v>93</v>
      </c>
      <c r="S40" s="52">
        <v>217</v>
      </c>
      <c r="T40" s="52">
        <v>152</v>
      </c>
      <c r="U40" s="52">
        <v>273</v>
      </c>
      <c r="V40" s="52">
        <v>131</v>
      </c>
      <c r="W40" s="52">
        <v>334</v>
      </c>
      <c r="X40" s="52">
        <v>339</v>
      </c>
      <c r="Y40" s="52">
        <v>341</v>
      </c>
      <c r="DA40" s="63" t="s">
        <v>1287</v>
      </c>
    </row>
    <row r="41" spans="1:105" ht="12" customHeight="1" x14ac:dyDescent="0.25">
      <c r="A41" s="97" t="s">
        <v>122</v>
      </c>
      <c r="B41" s="52"/>
      <c r="C41" s="52">
        <v>16351</v>
      </c>
      <c r="D41" s="52">
        <v>7034</v>
      </c>
      <c r="E41" s="52">
        <v>15313</v>
      </c>
      <c r="F41" s="52">
        <v>28839</v>
      </c>
      <c r="G41" s="52">
        <v>0</v>
      </c>
      <c r="H41" s="52">
        <v>0</v>
      </c>
      <c r="I41" s="52">
        <v>0</v>
      </c>
      <c r="J41" s="52">
        <v>57488</v>
      </c>
      <c r="K41" s="52">
        <v>46337</v>
      </c>
      <c r="L41" s="52">
        <v>0</v>
      </c>
      <c r="M41" s="52">
        <v>5766</v>
      </c>
      <c r="N41" s="52">
        <v>1059</v>
      </c>
      <c r="O41" s="52">
        <v>3297</v>
      </c>
      <c r="P41" s="52">
        <v>5748</v>
      </c>
      <c r="Q41" s="52">
        <v>8205</v>
      </c>
      <c r="R41" s="52">
        <v>15875</v>
      </c>
      <c r="S41" s="52">
        <v>17450</v>
      </c>
      <c r="T41" s="52">
        <v>3912</v>
      </c>
      <c r="U41" s="52">
        <v>5999</v>
      </c>
      <c r="V41" s="52">
        <v>5562</v>
      </c>
      <c r="W41" s="52">
        <v>9453</v>
      </c>
      <c r="X41" s="52">
        <v>11806</v>
      </c>
      <c r="Y41" s="52">
        <v>13655</v>
      </c>
      <c r="DA41" s="63" t="s">
        <v>1288</v>
      </c>
    </row>
    <row r="42" spans="1:105" ht="12" customHeight="1" x14ac:dyDescent="0.25">
      <c r="A42" s="97" t="s">
        <v>121</v>
      </c>
      <c r="B42" s="52"/>
      <c r="C42" s="52">
        <v>1644</v>
      </c>
      <c r="D42" s="52">
        <v>959</v>
      </c>
      <c r="E42" s="52">
        <v>1425</v>
      </c>
      <c r="F42" s="52">
        <v>2532</v>
      </c>
      <c r="G42" s="52">
        <v>0</v>
      </c>
      <c r="H42" s="52">
        <v>0</v>
      </c>
      <c r="I42" s="52">
        <v>0</v>
      </c>
      <c r="J42" s="52">
        <v>14064</v>
      </c>
      <c r="K42" s="52">
        <v>4072</v>
      </c>
      <c r="L42" s="52">
        <v>0</v>
      </c>
      <c r="M42" s="52">
        <v>736</v>
      </c>
      <c r="N42" s="52">
        <v>159</v>
      </c>
      <c r="O42" s="52">
        <v>515</v>
      </c>
      <c r="P42" s="52">
        <v>1175</v>
      </c>
      <c r="Q42" s="52">
        <v>1791</v>
      </c>
      <c r="R42" s="52">
        <v>2169</v>
      </c>
      <c r="S42" s="52">
        <v>2100</v>
      </c>
      <c r="T42" s="52">
        <v>484</v>
      </c>
      <c r="U42" s="52">
        <v>772</v>
      </c>
      <c r="V42" s="52">
        <v>794</v>
      </c>
      <c r="W42" s="52">
        <v>1528</v>
      </c>
      <c r="X42" s="52">
        <v>1927</v>
      </c>
      <c r="Y42" s="52">
        <v>1468</v>
      </c>
      <c r="DA42" s="63" t="s">
        <v>1289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1290</v>
      </c>
    </row>
    <row r="45" spans="1:105" ht="12" customHeight="1" x14ac:dyDescent="0.25">
      <c r="A45" s="109" t="s">
        <v>120</v>
      </c>
      <c r="B45" s="36"/>
      <c r="C45" s="36">
        <v>307423</v>
      </c>
      <c r="D45" s="36">
        <v>270520</v>
      </c>
      <c r="E45" s="36">
        <v>265279</v>
      </c>
      <c r="F45" s="36">
        <v>280632</v>
      </c>
      <c r="G45" s="36">
        <v>221203</v>
      </c>
      <c r="H45" s="36">
        <v>285779</v>
      </c>
      <c r="I45" s="36">
        <v>217004</v>
      </c>
      <c r="J45" s="36">
        <v>327515</v>
      </c>
      <c r="K45" s="36">
        <v>328696</v>
      </c>
      <c r="L45" s="36">
        <v>169156</v>
      </c>
      <c r="M45" s="36">
        <v>199798</v>
      </c>
      <c r="N45" s="36">
        <v>259819</v>
      </c>
      <c r="O45" s="36">
        <v>262911</v>
      </c>
      <c r="P45" s="36">
        <v>224056</v>
      </c>
      <c r="Q45" s="36">
        <v>256574</v>
      </c>
      <c r="R45" s="36">
        <v>284045</v>
      </c>
      <c r="S45" s="36">
        <v>283947</v>
      </c>
      <c r="T45" s="36">
        <v>246477</v>
      </c>
      <c r="U45" s="36">
        <v>270694</v>
      </c>
      <c r="V45" s="36">
        <v>273406</v>
      </c>
      <c r="W45" s="36">
        <v>308517</v>
      </c>
      <c r="X45" s="36">
        <v>319049</v>
      </c>
      <c r="Y45" s="36">
        <v>327827</v>
      </c>
      <c r="DA45" s="60" t="s">
        <v>1291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209</v>
      </c>
      <c r="B49" s="52"/>
      <c r="C49" s="52">
        <v>57709</v>
      </c>
      <c r="D49" s="52">
        <v>45304</v>
      </c>
      <c r="E49" s="52">
        <v>44815</v>
      </c>
      <c r="F49" s="52">
        <v>46773</v>
      </c>
      <c r="G49" s="52">
        <v>20588</v>
      </c>
      <c r="H49" s="52">
        <v>27698</v>
      </c>
      <c r="I49" s="52">
        <v>37736</v>
      </c>
      <c r="J49" s="52">
        <v>108825</v>
      </c>
      <c r="K49" s="52">
        <v>81497</v>
      </c>
      <c r="L49" s="52">
        <v>12909</v>
      </c>
      <c r="M49" s="52">
        <v>20075</v>
      </c>
      <c r="N49" s="52">
        <v>37668</v>
      </c>
      <c r="O49" s="52">
        <v>56858</v>
      </c>
      <c r="P49" s="52">
        <v>51607</v>
      </c>
      <c r="Q49" s="52">
        <v>51918</v>
      </c>
      <c r="R49" s="52">
        <v>49651</v>
      </c>
      <c r="S49" s="52">
        <v>51072</v>
      </c>
      <c r="T49" s="52">
        <v>63410</v>
      </c>
      <c r="U49" s="52">
        <v>63845</v>
      </c>
      <c r="V49" s="52">
        <v>55665</v>
      </c>
      <c r="W49" s="52">
        <v>66263</v>
      </c>
      <c r="X49" s="52">
        <v>80860</v>
      </c>
      <c r="Y49" s="52">
        <v>67964</v>
      </c>
      <c r="DA49" s="63" t="s">
        <v>1371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165</v>
      </c>
      <c r="D51" s="52">
        <v>128</v>
      </c>
      <c r="E51" s="52">
        <v>135</v>
      </c>
      <c r="F51" s="52">
        <v>195</v>
      </c>
      <c r="G51" s="52">
        <v>165</v>
      </c>
      <c r="H51" s="52">
        <v>282</v>
      </c>
      <c r="I51" s="52">
        <v>330</v>
      </c>
      <c r="J51" s="52">
        <v>240</v>
      </c>
      <c r="K51" s="52">
        <v>492</v>
      </c>
      <c r="L51" s="52">
        <v>186</v>
      </c>
      <c r="M51" s="52">
        <v>231</v>
      </c>
      <c r="N51" s="52">
        <v>646</v>
      </c>
      <c r="O51" s="52">
        <v>533</v>
      </c>
      <c r="P51" s="52">
        <v>889</v>
      </c>
      <c r="Q51" s="52">
        <v>472</v>
      </c>
      <c r="R51" s="52">
        <v>296</v>
      </c>
      <c r="S51" s="52">
        <v>711</v>
      </c>
      <c r="T51" s="52">
        <v>444</v>
      </c>
      <c r="U51" s="52">
        <v>736</v>
      </c>
      <c r="V51" s="52">
        <v>1294</v>
      </c>
      <c r="W51" s="52">
        <v>355</v>
      </c>
      <c r="X51" s="52">
        <v>563</v>
      </c>
      <c r="Y51" s="52">
        <v>192</v>
      </c>
      <c r="DA51" s="63" t="s">
        <v>1372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128</v>
      </c>
      <c r="B53" s="52"/>
      <c r="C53" s="52">
        <v>52052</v>
      </c>
      <c r="D53" s="52">
        <v>42803</v>
      </c>
      <c r="E53" s="52">
        <v>39412</v>
      </c>
      <c r="F53" s="52">
        <v>36589</v>
      </c>
      <c r="G53" s="52">
        <v>20577</v>
      </c>
      <c r="H53" s="52">
        <v>27667</v>
      </c>
      <c r="I53" s="52">
        <v>37490</v>
      </c>
      <c r="J53" s="52">
        <v>75425</v>
      </c>
      <c r="K53" s="52">
        <v>60028</v>
      </c>
      <c r="L53" s="52">
        <v>12887</v>
      </c>
      <c r="M53" s="52">
        <v>18546</v>
      </c>
      <c r="N53" s="52">
        <v>37351</v>
      </c>
      <c r="O53" s="52">
        <v>55445</v>
      </c>
      <c r="P53" s="52">
        <v>47616</v>
      </c>
      <c r="Q53" s="52">
        <v>46852</v>
      </c>
      <c r="R53" s="52">
        <v>42453</v>
      </c>
      <c r="S53" s="52">
        <v>44783</v>
      </c>
      <c r="T53" s="52">
        <v>61526</v>
      </c>
      <c r="U53" s="52">
        <v>60969</v>
      </c>
      <c r="V53" s="52">
        <v>53103</v>
      </c>
      <c r="W53" s="52">
        <v>62058</v>
      </c>
      <c r="X53" s="52">
        <v>75175</v>
      </c>
      <c r="Y53" s="52">
        <v>62737</v>
      </c>
      <c r="DA53" s="63" t="s">
        <v>1373</v>
      </c>
    </row>
    <row r="54" spans="1:105" ht="12" customHeight="1" x14ac:dyDescent="0.25">
      <c r="A54" s="108" t="s">
        <v>127</v>
      </c>
      <c r="B54" s="52"/>
      <c r="C54" s="52">
        <v>70</v>
      </c>
      <c r="D54" s="52">
        <v>61</v>
      </c>
      <c r="E54" s="52">
        <v>20</v>
      </c>
      <c r="F54" s="52">
        <v>36</v>
      </c>
      <c r="G54" s="52">
        <v>11</v>
      </c>
      <c r="H54" s="52">
        <v>31</v>
      </c>
      <c r="I54" s="52">
        <v>246</v>
      </c>
      <c r="J54" s="52">
        <v>217</v>
      </c>
      <c r="K54" s="52">
        <v>27</v>
      </c>
      <c r="L54" s="52">
        <v>22</v>
      </c>
      <c r="M54" s="52">
        <v>0</v>
      </c>
      <c r="N54" s="52">
        <v>10</v>
      </c>
      <c r="O54" s="52">
        <v>38</v>
      </c>
      <c r="P54" s="52">
        <v>42</v>
      </c>
      <c r="Q54" s="52">
        <v>47</v>
      </c>
      <c r="R54" s="52">
        <v>34</v>
      </c>
      <c r="S54" s="52">
        <v>63</v>
      </c>
      <c r="T54" s="52">
        <v>63</v>
      </c>
      <c r="U54" s="52">
        <v>110</v>
      </c>
      <c r="V54" s="52">
        <v>51</v>
      </c>
      <c r="W54" s="52">
        <v>120</v>
      </c>
      <c r="X54" s="52">
        <v>132</v>
      </c>
      <c r="Y54" s="52">
        <v>111</v>
      </c>
      <c r="DA54" s="63" t="s">
        <v>1374</v>
      </c>
    </row>
    <row r="55" spans="1:105" ht="12" customHeight="1" x14ac:dyDescent="0.25">
      <c r="A55" s="108" t="s">
        <v>122</v>
      </c>
      <c r="B55" s="52"/>
      <c r="C55" s="52">
        <v>5077</v>
      </c>
      <c r="D55" s="52">
        <v>2147</v>
      </c>
      <c r="E55" s="52">
        <v>4925</v>
      </c>
      <c r="F55" s="52">
        <v>9329</v>
      </c>
      <c r="G55" s="52">
        <v>0</v>
      </c>
      <c r="H55" s="52">
        <v>0</v>
      </c>
      <c r="I55" s="52">
        <v>0</v>
      </c>
      <c r="J55" s="52">
        <v>26661</v>
      </c>
      <c r="K55" s="52">
        <v>19710</v>
      </c>
      <c r="L55" s="52">
        <v>0</v>
      </c>
      <c r="M55" s="52">
        <v>1356</v>
      </c>
      <c r="N55" s="52">
        <v>267</v>
      </c>
      <c r="O55" s="52">
        <v>1189</v>
      </c>
      <c r="P55" s="52">
        <v>3279</v>
      </c>
      <c r="Q55" s="52">
        <v>4120</v>
      </c>
      <c r="R55" s="52">
        <v>6302</v>
      </c>
      <c r="S55" s="52">
        <v>5557</v>
      </c>
      <c r="T55" s="52">
        <v>1621</v>
      </c>
      <c r="U55" s="52">
        <v>2450</v>
      </c>
      <c r="V55" s="52">
        <v>2197</v>
      </c>
      <c r="W55" s="52">
        <v>3516</v>
      </c>
      <c r="X55" s="52">
        <v>4774</v>
      </c>
      <c r="Y55" s="52">
        <v>4619</v>
      </c>
      <c r="DA55" s="63" t="s">
        <v>1375</v>
      </c>
    </row>
    <row r="56" spans="1:105" ht="12" customHeight="1" x14ac:dyDescent="0.25">
      <c r="A56" s="108" t="s">
        <v>121</v>
      </c>
      <c r="B56" s="52"/>
      <c r="C56" s="52">
        <v>510</v>
      </c>
      <c r="D56" s="52">
        <v>293</v>
      </c>
      <c r="E56" s="52">
        <v>458</v>
      </c>
      <c r="F56" s="52">
        <v>819</v>
      </c>
      <c r="G56" s="52">
        <v>0</v>
      </c>
      <c r="H56" s="52">
        <v>0</v>
      </c>
      <c r="I56" s="52">
        <v>0</v>
      </c>
      <c r="J56" s="52">
        <v>6522</v>
      </c>
      <c r="K56" s="52">
        <v>1732</v>
      </c>
      <c r="L56" s="52">
        <v>0</v>
      </c>
      <c r="M56" s="52">
        <v>173</v>
      </c>
      <c r="N56" s="52">
        <v>40</v>
      </c>
      <c r="O56" s="52">
        <v>186</v>
      </c>
      <c r="P56" s="52">
        <v>670</v>
      </c>
      <c r="Q56" s="52">
        <v>899</v>
      </c>
      <c r="R56" s="52">
        <v>862</v>
      </c>
      <c r="S56" s="52">
        <v>669</v>
      </c>
      <c r="T56" s="52">
        <v>200</v>
      </c>
      <c r="U56" s="52">
        <v>316</v>
      </c>
      <c r="V56" s="52">
        <v>314</v>
      </c>
      <c r="W56" s="52">
        <v>569</v>
      </c>
      <c r="X56" s="52">
        <v>779</v>
      </c>
      <c r="Y56" s="52">
        <v>497</v>
      </c>
      <c r="DA56" s="63" t="s">
        <v>1376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1377</v>
      </c>
    </row>
    <row r="59" spans="1:105" ht="12" customHeight="1" x14ac:dyDescent="0.25">
      <c r="A59" s="115" t="s">
        <v>120</v>
      </c>
      <c r="B59" s="36"/>
      <c r="C59" s="36">
        <v>57709</v>
      </c>
      <c r="D59" s="36">
        <v>45304</v>
      </c>
      <c r="E59" s="36">
        <v>44815</v>
      </c>
      <c r="F59" s="36">
        <v>46773</v>
      </c>
      <c r="G59" s="36">
        <v>20588</v>
      </c>
      <c r="H59" s="36">
        <v>27698</v>
      </c>
      <c r="I59" s="36">
        <v>37736</v>
      </c>
      <c r="J59" s="36">
        <v>108825</v>
      </c>
      <c r="K59" s="36">
        <v>81497</v>
      </c>
      <c r="L59" s="36">
        <v>12909</v>
      </c>
      <c r="M59" s="36">
        <v>20075</v>
      </c>
      <c r="N59" s="36">
        <v>37668</v>
      </c>
      <c r="O59" s="36">
        <v>56858</v>
      </c>
      <c r="P59" s="36">
        <v>51607</v>
      </c>
      <c r="Q59" s="36">
        <v>51918</v>
      </c>
      <c r="R59" s="36">
        <v>49651</v>
      </c>
      <c r="S59" s="36">
        <v>51072</v>
      </c>
      <c r="T59" s="36">
        <v>63410</v>
      </c>
      <c r="U59" s="36">
        <v>63845</v>
      </c>
      <c r="V59" s="36">
        <v>55665</v>
      </c>
      <c r="W59" s="36">
        <v>66263</v>
      </c>
      <c r="X59" s="36">
        <v>80860</v>
      </c>
      <c r="Y59" s="36">
        <v>67964</v>
      </c>
      <c r="DA59" s="60" t="s">
        <v>1378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1457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209</v>
      </c>
      <c r="B63" s="52"/>
      <c r="C63" s="52">
        <v>128155</v>
      </c>
      <c r="D63" s="52">
        <v>103102</v>
      </c>
      <c r="E63" s="52">
        <v>94529</v>
      </c>
      <c r="F63" s="52">
        <v>97824</v>
      </c>
      <c r="G63" s="52">
        <v>45267</v>
      </c>
      <c r="H63" s="52">
        <v>71253</v>
      </c>
      <c r="I63" s="52">
        <v>91944</v>
      </c>
      <c r="J63" s="52">
        <v>125837</v>
      </c>
      <c r="K63" s="52">
        <v>110105</v>
      </c>
      <c r="L63" s="52">
        <v>35857</v>
      </c>
      <c r="M63" s="52">
        <v>65321</v>
      </c>
      <c r="N63" s="52">
        <v>111781</v>
      </c>
      <c r="O63" s="52">
        <v>100764</v>
      </c>
      <c r="P63" s="52">
        <v>38844</v>
      </c>
      <c r="Q63" s="52">
        <v>51479</v>
      </c>
      <c r="R63" s="52">
        <v>75400</v>
      </c>
      <c r="S63" s="52">
        <v>109266</v>
      </c>
      <c r="T63" s="52">
        <v>89694</v>
      </c>
      <c r="U63" s="52">
        <v>92403</v>
      </c>
      <c r="V63" s="52">
        <v>85240</v>
      </c>
      <c r="W63" s="52">
        <v>111857</v>
      </c>
      <c r="X63" s="52">
        <v>119116</v>
      </c>
      <c r="Y63" s="52">
        <v>132917</v>
      </c>
      <c r="DA63" s="63" t="s">
        <v>1458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551</v>
      </c>
      <c r="D65" s="52">
        <v>552</v>
      </c>
      <c r="E65" s="52">
        <v>516</v>
      </c>
      <c r="F65" s="52">
        <v>433</v>
      </c>
      <c r="G65" s="52">
        <v>612</v>
      </c>
      <c r="H65" s="52">
        <v>675</v>
      </c>
      <c r="I65" s="52">
        <v>365</v>
      </c>
      <c r="J65" s="52">
        <v>417</v>
      </c>
      <c r="K65" s="52">
        <v>986</v>
      </c>
      <c r="L65" s="52">
        <v>1336</v>
      </c>
      <c r="M65" s="52">
        <v>846</v>
      </c>
      <c r="N65" s="52">
        <v>817</v>
      </c>
      <c r="O65" s="52">
        <v>1253</v>
      </c>
      <c r="P65" s="52">
        <v>1420</v>
      </c>
      <c r="Q65" s="52">
        <v>1187</v>
      </c>
      <c r="R65" s="52">
        <v>1219</v>
      </c>
      <c r="S65" s="52">
        <v>1513</v>
      </c>
      <c r="T65" s="52">
        <v>1886</v>
      </c>
      <c r="U65" s="52">
        <v>1825</v>
      </c>
      <c r="V65" s="52">
        <v>2256</v>
      </c>
      <c r="W65" s="52">
        <v>2046</v>
      </c>
      <c r="X65" s="52">
        <v>2672</v>
      </c>
      <c r="Y65" s="52">
        <v>2633</v>
      </c>
      <c r="DA65" s="63" t="s">
        <v>1459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119245</v>
      </c>
      <c r="D67" s="52">
        <f t="shared" si="0"/>
        <v>101098</v>
      </c>
      <c r="E67" s="52">
        <f t="shared" si="0"/>
        <v>87026</v>
      </c>
      <c r="F67" s="52">
        <f t="shared" si="0"/>
        <v>80916</v>
      </c>
      <c r="G67" s="52">
        <f t="shared" si="0"/>
        <v>74660</v>
      </c>
      <c r="H67" s="52">
        <f t="shared" si="0"/>
        <v>102739</v>
      </c>
      <c r="I67" s="52">
        <f t="shared" si="0"/>
        <v>108756</v>
      </c>
      <c r="J67" s="52">
        <f t="shared" si="0"/>
        <v>87218</v>
      </c>
      <c r="K67" s="52">
        <f t="shared" si="0"/>
        <v>81226</v>
      </c>
      <c r="L67" s="52">
        <f t="shared" si="0"/>
        <v>110701</v>
      </c>
      <c r="M67" s="52">
        <f t="shared" si="0"/>
        <v>60953</v>
      </c>
      <c r="N67" s="52">
        <f t="shared" si="0"/>
        <v>112486</v>
      </c>
      <c r="O67" s="52">
        <f t="shared" si="0"/>
        <v>101535</v>
      </c>
      <c r="P67" s="52">
        <f t="shared" si="0"/>
        <v>41326</v>
      </c>
      <c r="Q67" s="52">
        <f t="shared" si="0"/>
        <v>54824</v>
      </c>
      <c r="R67" s="52">
        <f t="shared" ref="R67:V67" si="1">R39-R53</f>
        <v>76424</v>
      </c>
      <c r="S67" s="52">
        <f t="shared" si="1"/>
        <v>112210</v>
      </c>
      <c r="T67" s="52">
        <f t="shared" si="1"/>
        <v>90059</v>
      </c>
      <c r="U67" s="52">
        <f t="shared" si="1"/>
        <v>93162</v>
      </c>
      <c r="V67" s="52">
        <f t="shared" si="1"/>
        <v>86463</v>
      </c>
      <c r="W67" s="52">
        <f t="shared" ref="W67:Y67" si="2">W39-W53</f>
        <v>112272</v>
      </c>
      <c r="X67" s="52">
        <f t="shared" si="2"/>
        <v>120347</v>
      </c>
      <c r="Y67" s="52">
        <f t="shared" si="2"/>
        <v>133814</v>
      </c>
      <c r="DA67" s="63" t="s">
        <v>1460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161</v>
      </c>
      <c r="D68" s="52">
        <f t="shared" si="3"/>
        <v>143</v>
      </c>
      <c r="E68" s="52">
        <f t="shared" si="3"/>
        <v>44</v>
      </c>
      <c r="F68" s="52">
        <f t="shared" si="3"/>
        <v>79</v>
      </c>
      <c r="G68" s="52">
        <f t="shared" si="3"/>
        <v>42</v>
      </c>
      <c r="H68" s="52">
        <f t="shared" si="3"/>
        <v>117</v>
      </c>
      <c r="I68" s="52">
        <f t="shared" si="3"/>
        <v>713</v>
      </c>
      <c r="J68" s="52">
        <f t="shared" si="3"/>
        <v>250</v>
      </c>
      <c r="K68" s="52">
        <f t="shared" si="3"/>
        <v>35</v>
      </c>
      <c r="L68" s="52">
        <f t="shared" si="3"/>
        <v>190</v>
      </c>
      <c r="M68" s="52">
        <f t="shared" si="3"/>
        <v>0</v>
      </c>
      <c r="N68" s="52">
        <f t="shared" si="3"/>
        <v>29</v>
      </c>
      <c r="O68" s="52">
        <f t="shared" si="3"/>
        <v>69</v>
      </c>
      <c r="P68" s="52">
        <f t="shared" si="3"/>
        <v>37</v>
      </c>
      <c r="Q68" s="52">
        <f t="shared" si="3"/>
        <v>51</v>
      </c>
      <c r="R68" s="52">
        <f t="shared" ref="R68:V68" si="4">R40-R54</f>
        <v>59</v>
      </c>
      <c r="S68" s="52">
        <f t="shared" si="4"/>
        <v>154</v>
      </c>
      <c r="T68" s="52">
        <f t="shared" si="4"/>
        <v>89</v>
      </c>
      <c r="U68" s="52">
        <f t="shared" si="4"/>
        <v>163</v>
      </c>
      <c r="V68" s="52">
        <f t="shared" si="4"/>
        <v>80</v>
      </c>
      <c r="W68" s="52">
        <f t="shared" ref="W68:Y68" si="5">W40-W54</f>
        <v>214</v>
      </c>
      <c r="X68" s="52">
        <f t="shared" si="5"/>
        <v>207</v>
      </c>
      <c r="Y68" s="52">
        <f t="shared" si="5"/>
        <v>230</v>
      </c>
      <c r="DA68" s="63" t="s">
        <v>1461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11274</v>
      </c>
      <c r="D69" s="52">
        <f t="shared" si="6"/>
        <v>4887</v>
      </c>
      <c r="E69" s="52">
        <f t="shared" si="6"/>
        <v>10388</v>
      </c>
      <c r="F69" s="52">
        <f t="shared" si="6"/>
        <v>19510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30827</v>
      </c>
      <c r="K69" s="52">
        <f t="shared" si="6"/>
        <v>26627</v>
      </c>
      <c r="L69" s="52">
        <f t="shared" si="6"/>
        <v>0</v>
      </c>
      <c r="M69" s="52">
        <f t="shared" si="6"/>
        <v>4410</v>
      </c>
      <c r="N69" s="52">
        <f t="shared" si="6"/>
        <v>792</v>
      </c>
      <c r="O69" s="52">
        <f t="shared" si="6"/>
        <v>2108</v>
      </c>
      <c r="P69" s="52">
        <f t="shared" si="6"/>
        <v>2469</v>
      </c>
      <c r="Q69" s="52">
        <f t="shared" si="6"/>
        <v>4085</v>
      </c>
      <c r="R69" s="52">
        <f t="shared" ref="R69:V69" si="7">R41-R55</f>
        <v>9573</v>
      </c>
      <c r="S69" s="52">
        <f t="shared" si="7"/>
        <v>11893</v>
      </c>
      <c r="T69" s="52">
        <f t="shared" si="7"/>
        <v>2291</v>
      </c>
      <c r="U69" s="52">
        <f t="shared" si="7"/>
        <v>3549</v>
      </c>
      <c r="V69" s="52">
        <f t="shared" si="7"/>
        <v>3365</v>
      </c>
      <c r="W69" s="52">
        <f t="shared" ref="W69:Y69" si="8">W41-W55</f>
        <v>5937</v>
      </c>
      <c r="X69" s="52">
        <f t="shared" si="8"/>
        <v>7032</v>
      </c>
      <c r="Y69" s="52">
        <f t="shared" si="8"/>
        <v>9036</v>
      </c>
      <c r="DA69" s="63" t="s">
        <v>1462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1134</v>
      </c>
      <c r="D70" s="52">
        <f t="shared" si="9"/>
        <v>666</v>
      </c>
      <c r="E70" s="52">
        <f t="shared" si="9"/>
        <v>967</v>
      </c>
      <c r="F70" s="52">
        <f t="shared" si="9"/>
        <v>1713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7542</v>
      </c>
      <c r="K70" s="52">
        <f t="shared" si="9"/>
        <v>2340</v>
      </c>
      <c r="L70" s="52">
        <f t="shared" si="9"/>
        <v>0</v>
      </c>
      <c r="M70" s="52">
        <f t="shared" si="9"/>
        <v>563</v>
      </c>
      <c r="N70" s="52">
        <f t="shared" si="9"/>
        <v>119</v>
      </c>
      <c r="O70" s="52">
        <f t="shared" si="9"/>
        <v>329</v>
      </c>
      <c r="P70" s="52">
        <f t="shared" si="9"/>
        <v>505</v>
      </c>
      <c r="Q70" s="52">
        <f t="shared" si="9"/>
        <v>892</v>
      </c>
      <c r="R70" s="52">
        <f t="shared" ref="R70:V70" si="10">R42-R56</f>
        <v>1307</v>
      </c>
      <c r="S70" s="52">
        <f t="shared" si="10"/>
        <v>1431</v>
      </c>
      <c r="T70" s="52">
        <f t="shared" si="10"/>
        <v>284</v>
      </c>
      <c r="U70" s="52">
        <f t="shared" si="10"/>
        <v>456</v>
      </c>
      <c r="V70" s="52">
        <f t="shared" si="10"/>
        <v>480</v>
      </c>
      <c r="W70" s="52">
        <f t="shared" ref="W70:Y70" si="11">W42-W56</f>
        <v>959</v>
      </c>
      <c r="X70" s="52">
        <f t="shared" si="11"/>
        <v>1148</v>
      </c>
      <c r="Y70" s="52">
        <f t="shared" si="11"/>
        <v>971</v>
      </c>
      <c r="DA70" s="63" t="s">
        <v>1463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1464</v>
      </c>
    </row>
    <row r="73" spans="1:105" ht="12" customHeight="1" x14ac:dyDescent="0.25">
      <c r="A73" s="115" t="s">
        <v>120</v>
      </c>
      <c r="B73" s="36"/>
      <c r="C73" s="36">
        <v>249714</v>
      </c>
      <c r="D73" s="36">
        <v>225216</v>
      </c>
      <c r="E73" s="36">
        <v>220464</v>
      </c>
      <c r="F73" s="36">
        <v>233859</v>
      </c>
      <c r="G73" s="36">
        <v>200615</v>
      </c>
      <c r="H73" s="36">
        <v>258081</v>
      </c>
      <c r="I73" s="36">
        <v>179268</v>
      </c>
      <c r="J73" s="36">
        <v>218690</v>
      </c>
      <c r="K73" s="36">
        <v>247199</v>
      </c>
      <c r="L73" s="36">
        <v>156247</v>
      </c>
      <c r="M73" s="36">
        <v>179723</v>
      </c>
      <c r="N73" s="36">
        <v>222151</v>
      </c>
      <c r="O73" s="36">
        <v>206053</v>
      </c>
      <c r="P73" s="36">
        <v>172449</v>
      </c>
      <c r="Q73" s="36">
        <v>204656</v>
      </c>
      <c r="R73" s="36">
        <v>234394</v>
      </c>
      <c r="S73" s="36">
        <v>232875</v>
      </c>
      <c r="T73" s="36">
        <v>183067</v>
      </c>
      <c r="U73" s="36">
        <v>206849</v>
      </c>
      <c r="V73" s="36">
        <v>217741</v>
      </c>
      <c r="W73" s="36">
        <v>242254</v>
      </c>
      <c r="X73" s="36">
        <v>238189</v>
      </c>
      <c r="Y73" s="36">
        <v>259863</v>
      </c>
      <c r="DA73" s="60" t="s">
        <v>1465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1544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X78" s="128">
        <f>RES_hhdet_numvin!X125</f>
        <v>0</v>
      </c>
      <c r="Y78" s="128">
        <f>RES_hhdet_numvin!Y125</f>
        <v>0</v>
      </c>
      <c r="DA78" s="133"/>
    </row>
    <row r="79" spans="1:105" ht="12" customHeight="1" x14ac:dyDescent="0.25">
      <c r="A79" s="97" t="s">
        <v>209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0</v>
      </c>
      <c r="I79" s="52">
        <f>RES_hhdet_numvin!I126</f>
        <v>0</v>
      </c>
      <c r="J79" s="52">
        <f>RES_hhdet_numvin!J126</f>
        <v>41306</v>
      </c>
      <c r="K79" s="52">
        <f>RES_hhdet_numvin!K126</f>
        <v>63243</v>
      </c>
      <c r="L79" s="52">
        <f>RES_hhdet_numvin!L126</f>
        <v>22608</v>
      </c>
      <c r="M79" s="52">
        <f>RES_hhdet_numvin!M126</f>
        <v>49372</v>
      </c>
      <c r="N79" s="52">
        <f>RES_hhdet_numvin!N126</f>
        <v>100886</v>
      </c>
      <c r="O79" s="52">
        <f>RES_hhdet_numvin!O126</f>
        <v>119139</v>
      </c>
      <c r="P79" s="52">
        <f>RES_hhdet_numvin!P126</f>
        <v>74351</v>
      </c>
      <c r="Q79" s="52">
        <f>RES_hhdet_numvin!Q126</f>
        <v>90471</v>
      </c>
      <c r="R79" s="52">
        <f>RES_hhdet_numvin!R126</f>
        <v>114577</v>
      </c>
      <c r="S79" s="52">
        <f>RES_hhdet_numvin!S126</f>
        <v>151883</v>
      </c>
      <c r="T79" s="52">
        <f>RES_hhdet_numvin!T126</f>
        <v>148433</v>
      </c>
      <c r="U79" s="52">
        <f>RES_hhdet_numvin!U126</f>
        <v>153808</v>
      </c>
      <c r="V79" s="52">
        <f>RES_hhdet_numvin!V126</f>
        <v>139975</v>
      </c>
      <c r="W79" s="52">
        <f>RES_hhdet_numvin!W126</f>
        <v>177773</v>
      </c>
      <c r="X79" s="52">
        <f>RES_hhdet_numvin!X126</f>
        <v>199928</v>
      </c>
      <c r="Y79" s="52">
        <f>RES_hhdet_numvin!Y126</f>
        <v>200881</v>
      </c>
      <c r="DA79" s="63" t="s">
        <v>1545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X80" s="138">
        <f>RES_hhdet_numvin!X127</f>
        <v>0</v>
      </c>
      <c r="Y80" s="138">
        <f>RES_hhdet_numvin!Y127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X81" s="150">
        <f>RES_hhdet_numvin!X128</f>
        <v>0</v>
      </c>
      <c r="Y81" s="150">
        <f>RES_hhdet_numvin!Y128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0</v>
      </c>
      <c r="Q82" s="138">
        <f>RES_hhdet_numvin!Q129</f>
        <v>0</v>
      </c>
      <c r="R82" s="138">
        <f>RES_hhdet_numvin!R129</f>
        <v>500</v>
      </c>
      <c r="S82" s="138">
        <f>RES_hhdet_numvin!S129</f>
        <v>1286</v>
      </c>
      <c r="T82" s="138">
        <f>RES_hhdet_numvin!T129</f>
        <v>1762</v>
      </c>
      <c r="U82" s="138">
        <f>RES_hhdet_numvin!U129</f>
        <v>2241</v>
      </c>
      <c r="V82" s="138">
        <f>RES_hhdet_numvin!V129</f>
        <v>3363</v>
      </c>
      <c r="W82" s="138">
        <f>RES_hhdet_numvin!W129</f>
        <v>2363</v>
      </c>
      <c r="X82" s="138">
        <f>RES_hhdet_numvin!X129</f>
        <v>3229</v>
      </c>
      <c r="Y82" s="138">
        <f>RES_hhdet_numvin!Y129</f>
        <v>2825</v>
      </c>
      <c r="DA82" s="63" t="s">
        <v>1546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X83" s="150">
        <f>RES_hhdet_numvin!X130</f>
        <v>0</v>
      </c>
      <c r="Y83" s="150">
        <f>RES_hhdet_numvin!Y130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0</v>
      </c>
      <c r="I84" s="138">
        <f>RES_hhdet_numvin!I131</f>
        <v>0</v>
      </c>
      <c r="J84" s="138">
        <f>RES_hhdet_numvin!J131</f>
        <v>19744</v>
      </c>
      <c r="K84" s="138">
        <f>RES_hhdet_numvin!K131</f>
        <v>37739</v>
      </c>
      <c r="L84" s="138">
        <f>RES_hhdet_numvin!L131</f>
        <v>44039</v>
      </c>
      <c r="M84" s="138">
        <f>RES_hhdet_numvin!M131</f>
        <v>44444</v>
      </c>
      <c r="N84" s="138">
        <f>RES_hhdet_numvin!N131</f>
        <v>100699</v>
      </c>
      <c r="O84" s="138">
        <f>RES_hhdet_numvin!O131</f>
        <v>117625</v>
      </c>
      <c r="P84" s="138">
        <f>RES_hhdet_numvin!P131</f>
        <v>71482</v>
      </c>
      <c r="Q84" s="138">
        <f>RES_hhdet_numvin!Q131</f>
        <v>86635</v>
      </c>
      <c r="R84" s="138">
        <f>RES_hhdet_numvin!R131</f>
        <v>105237</v>
      </c>
      <c r="S84" s="138">
        <f>RES_hhdet_numvin!S131</f>
        <v>143358</v>
      </c>
      <c r="T84" s="138">
        <f>RES_hhdet_numvin!T131</f>
        <v>146912</v>
      </c>
      <c r="U84" s="138">
        <f>RES_hhdet_numvin!U131</f>
        <v>151631</v>
      </c>
      <c r="V84" s="138">
        <f>RES_hhdet_numvin!V131</f>
        <v>138646</v>
      </c>
      <c r="W84" s="138">
        <f>RES_hhdet_numvin!W131</f>
        <v>173984</v>
      </c>
      <c r="X84" s="138">
        <f>RES_hhdet_numvin!X131</f>
        <v>195472</v>
      </c>
      <c r="Y84" s="138">
        <f>RES_hhdet_numvin!Y131</f>
        <v>196551</v>
      </c>
      <c r="DA84" s="63" t="s">
        <v>1547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57</v>
      </c>
      <c r="K85" s="138">
        <f>RES_hhdet_numvin!K132</f>
        <v>16</v>
      </c>
      <c r="L85" s="138">
        <f>RES_hhdet_numvin!L132</f>
        <v>72</v>
      </c>
      <c r="M85" s="138">
        <f>RES_hhdet_numvin!M132</f>
        <v>0</v>
      </c>
      <c r="N85" s="138">
        <f>RES_hhdet_numvin!N132</f>
        <v>28</v>
      </c>
      <c r="O85" s="138">
        <f>RES_hhdet_numvin!O132</f>
        <v>84</v>
      </c>
      <c r="P85" s="138">
        <f>RES_hhdet_numvin!P132</f>
        <v>65</v>
      </c>
      <c r="Q85" s="138">
        <f>RES_hhdet_numvin!Q132</f>
        <v>86</v>
      </c>
      <c r="R85" s="138">
        <f>RES_hhdet_numvin!R132</f>
        <v>85</v>
      </c>
      <c r="S85" s="138">
        <f>RES_hhdet_numvin!S132</f>
        <v>200</v>
      </c>
      <c r="T85" s="138">
        <f>RES_hhdet_numvin!T132</f>
        <v>149</v>
      </c>
      <c r="U85" s="138">
        <f>RES_hhdet_numvin!U132</f>
        <v>270</v>
      </c>
      <c r="V85" s="138">
        <f>RES_hhdet_numvin!V132</f>
        <v>131</v>
      </c>
      <c r="W85" s="138">
        <f>RES_hhdet_numvin!W132</f>
        <v>334</v>
      </c>
      <c r="X85" s="138">
        <f>RES_hhdet_numvin!X132</f>
        <v>339</v>
      </c>
      <c r="Y85" s="138">
        <f>RES_hhdet_numvin!Y132</f>
        <v>341</v>
      </c>
      <c r="DA85" s="63" t="s">
        <v>1548</v>
      </c>
    </row>
    <row r="86" spans="1:105" ht="12" hidden="1" customHeight="1" x14ac:dyDescent="0.25">
      <c r="A86" s="108" t="s">
        <v>198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X86" s="138">
        <f>RES_hhdet_numvin!X133</f>
        <v>0</v>
      </c>
      <c r="Y86" s="138">
        <f>RES_hhdet_numvin!Y133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X87" s="138">
        <f>RES_hhdet_numvin!X134</f>
        <v>0</v>
      </c>
      <c r="Y87" s="138">
        <f>RES_hhdet_numvin!Y134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5239</v>
      </c>
      <c r="S88" s="138">
        <f>RES_hhdet_numvin!S135</f>
        <v>10088</v>
      </c>
      <c r="T88" s="138">
        <f>RES_hhdet_numvin!T135</f>
        <v>2958</v>
      </c>
      <c r="U88" s="138">
        <f>RES_hhdet_numvin!U135</f>
        <v>5251</v>
      </c>
      <c r="V88" s="138">
        <f>RES_hhdet_numvin!V135</f>
        <v>5270</v>
      </c>
      <c r="W88" s="138">
        <f>RES_hhdet_numvin!W135</f>
        <v>9305</v>
      </c>
      <c r="X88" s="138">
        <f>RES_hhdet_numvin!X135</f>
        <v>11787</v>
      </c>
      <c r="Y88" s="138">
        <f>RES_hhdet_numvin!Y135</f>
        <v>13655</v>
      </c>
      <c r="DA88" s="63" t="s">
        <v>1549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716</v>
      </c>
      <c r="S89" s="138">
        <f>RES_hhdet_numvin!S136</f>
        <v>1214</v>
      </c>
      <c r="T89" s="138">
        <f>RES_hhdet_numvin!T136</f>
        <v>366</v>
      </c>
      <c r="U89" s="138">
        <f>RES_hhdet_numvin!U136</f>
        <v>677</v>
      </c>
      <c r="V89" s="138">
        <f>RES_hhdet_numvin!V136</f>
        <v>754</v>
      </c>
      <c r="W89" s="138">
        <f>RES_hhdet_numvin!W136</f>
        <v>1507</v>
      </c>
      <c r="X89" s="138">
        <f>RES_hhdet_numvin!X136</f>
        <v>1924</v>
      </c>
      <c r="Y89" s="138">
        <f>RES_hhdet_numvin!Y136</f>
        <v>1468</v>
      </c>
      <c r="DA89" s="63" t="s">
        <v>1550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X90" s="138">
        <f>RES_hhdet_numvin!X137</f>
        <v>0</v>
      </c>
      <c r="Y90" s="138">
        <f>RES_hhdet_numvin!Y137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X91" s="148">
        <f>RES_hhdet_numvin!X138</f>
        <v>0</v>
      </c>
      <c r="Y91" s="148">
        <f>RES_hhdet_numvin!Y138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X92" s="150">
        <f>RES_hhdet_numvin!X139</f>
        <v>0</v>
      </c>
      <c r="Y92" s="150">
        <f>RES_hhdet_numvin!Y139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0</v>
      </c>
      <c r="Q93" s="138">
        <f>RES_hhdet_numvin!Q140</f>
        <v>0</v>
      </c>
      <c r="R93" s="138">
        <f>RES_hhdet_numvin!R140</f>
        <v>0</v>
      </c>
      <c r="S93" s="138">
        <f>RES_hhdet_numvin!S140</f>
        <v>0</v>
      </c>
      <c r="T93" s="138">
        <f>RES_hhdet_numvin!T140</f>
        <v>0</v>
      </c>
      <c r="U93" s="138">
        <f>RES_hhdet_numvin!U140</f>
        <v>0</v>
      </c>
      <c r="V93" s="138">
        <f>RES_hhdet_numvin!V140</f>
        <v>0</v>
      </c>
      <c r="W93" s="138">
        <f>RES_hhdet_numvin!W140</f>
        <v>0</v>
      </c>
      <c r="X93" s="138">
        <f>RES_hhdet_numvin!X140</f>
        <v>0</v>
      </c>
      <c r="Y93" s="138">
        <f>RES_hhdet_numvin!Y140</f>
        <v>0</v>
      </c>
      <c r="DA93" s="63" t="s">
        <v>1551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0</v>
      </c>
      <c r="Q94" s="39">
        <f>RES_hhdet_numvin!Q141</f>
        <v>0</v>
      </c>
      <c r="R94" s="39">
        <f>RES_hhdet_numvin!R141</f>
        <v>89536</v>
      </c>
      <c r="S94" s="39">
        <f>RES_hhdet_numvin!S141</f>
        <v>157862</v>
      </c>
      <c r="T94" s="39">
        <f>RES_hhdet_numvin!T141</f>
        <v>179472</v>
      </c>
      <c r="U94" s="39">
        <f>RES_hhdet_numvin!U141</f>
        <v>229113</v>
      </c>
      <c r="V94" s="39">
        <f>RES_hhdet_numvin!V141</f>
        <v>249546</v>
      </c>
      <c r="W94" s="39">
        <f>RES_hhdet_numvin!W141</f>
        <v>297577</v>
      </c>
      <c r="X94" s="39">
        <f>RES_hhdet_numvin!X141</f>
        <v>317701</v>
      </c>
      <c r="Y94" s="39">
        <f>RES_hhdet_numvin!Y141</f>
        <v>327827</v>
      </c>
      <c r="DA94" s="60" t="s">
        <v>1552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2114.1518126110668</v>
      </c>
      <c r="C98" s="117">
        <f t="shared" si="12"/>
        <v>2398.0047970366409</v>
      </c>
      <c r="D98" s="117">
        <f t="shared" si="12"/>
        <v>2407.6500212921096</v>
      </c>
      <c r="E98" s="117">
        <f t="shared" si="12"/>
        <v>2446.5245054126754</v>
      </c>
      <c r="F98" s="117">
        <f t="shared" si="12"/>
        <v>2481.4847243602107</v>
      </c>
      <c r="G98" s="117">
        <f t="shared" si="12"/>
        <v>2552.0613549600153</v>
      </c>
      <c r="H98" s="117">
        <f t="shared" si="12"/>
        <v>2564.3605111646661</v>
      </c>
      <c r="I98" s="117">
        <f t="shared" si="12"/>
        <v>2541.6801343009638</v>
      </c>
      <c r="J98" s="117">
        <f t="shared" si="12"/>
        <v>2495.8251638422794</v>
      </c>
      <c r="K98" s="117">
        <f t="shared" si="12"/>
        <v>2633.5376612151613</v>
      </c>
      <c r="L98" s="117">
        <f t="shared" si="12"/>
        <v>3278.3180195410655</v>
      </c>
      <c r="M98" s="117">
        <f t="shared" si="12"/>
        <v>2546.640441689407</v>
      </c>
      <c r="N98" s="117">
        <f t="shared" si="12"/>
        <v>2776.9639866661782</v>
      </c>
      <c r="O98" s="117">
        <f t="shared" si="12"/>
        <v>2689.684873925582</v>
      </c>
      <c r="P98" s="117">
        <f t="shared" si="12"/>
        <v>2492.9526828564776</v>
      </c>
      <c r="Q98" s="117">
        <f t="shared" si="12"/>
        <v>2520.6776639376326</v>
      </c>
      <c r="R98" s="117">
        <f t="shared" ref="R98:V98" si="13">R99+R102+R104+R113</f>
        <v>2655.3796600832279</v>
      </c>
      <c r="S98" s="117">
        <f t="shared" si="13"/>
        <v>2665.2287291137509</v>
      </c>
      <c r="T98" s="117">
        <f t="shared" si="13"/>
        <v>2629.060452359799</v>
      </c>
      <c r="U98" s="117">
        <f t="shared" si="13"/>
        <v>2621.525854837847</v>
      </c>
      <c r="V98" s="117">
        <f t="shared" si="13"/>
        <v>2458.816113628749</v>
      </c>
      <c r="W98" s="117">
        <f t="shared" ref="W98:Y98" si="14">W99+W102+W104+W113</f>
        <v>2802.1675133765098</v>
      </c>
      <c r="X98" s="117">
        <f t="shared" si="14"/>
        <v>2603.1264028291625</v>
      </c>
      <c r="Y98" s="117">
        <f t="shared" si="14"/>
        <v>2735.4349887379431</v>
      </c>
      <c r="DA98" s="129" t="s">
        <v>1687</v>
      </c>
    </row>
    <row r="99" spans="1:105" ht="12" customHeight="1" x14ac:dyDescent="0.25">
      <c r="A99" s="121" t="s">
        <v>57</v>
      </c>
      <c r="B99" s="122">
        <f t="shared" ref="B99:Q99" si="15">SUM(B100:B101)</f>
        <v>1959.909509038433</v>
      </c>
      <c r="C99" s="122">
        <f t="shared" si="15"/>
        <v>2237.4062565818031</v>
      </c>
      <c r="D99" s="122">
        <f t="shared" si="15"/>
        <v>2246.232652686268</v>
      </c>
      <c r="E99" s="122">
        <f t="shared" si="15"/>
        <v>2284.1840685235443</v>
      </c>
      <c r="F99" s="122">
        <f t="shared" si="15"/>
        <v>2310.2668509945952</v>
      </c>
      <c r="G99" s="122">
        <f t="shared" si="15"/>
        <v>2387.4087304550053</v>
      </c>
      <c r="H99" s="122">
        <f t="shared" si="15"/>
        <v>2399.9702613009863</v>
      </c>
      <c r="I99" s="122">
        <f t="shared" si="15"/>
        <v>2376.5275193724528</v>
      </c>
      <c r="J99" s="122">
        <f t="shared" si="15"/>
        <v>2329.8248965433195</v>
      </c>
      <c r="K99" s="122">
        <f t="shared" si="15"/>
        <v>2448.8596890297613</v>
      </c>
      <c r="L99" s="122">
        <f t="shared" si="15"/>
        <v>3101.2858466573598</v>
      </c>
      <c r="M99" s="122">
        <f t="shared" si="15"/>
        <v>2386.9554203801022</v>
      </c>
      <c r="N99" s="122">
        <f t="shared" si="15"/>
        <v>2611.3208577867963</v>
      </c>
      <c r="O99" s="122">
        <f t="shared" si="15"/>
        <v>2508.0495276059269</v>
      </c>
      <c r="P99" s="122">
        <f t="shared" si="15"/>
        <v>2310.6019181136221</v>
      </c>
      <c r="Q99" s="122">
        <f t="shared" si="15"/>
        <v>2321.9826785037317</v>
      </c>
      <c r="R99" s="122">
        <f t="shared" ref="R99:V99" si="16">SUM(R100:R101)</f>
        <v>2444.738003224993</v>
      </c>
      <c r="S99" s="122">
        <f t="shared" si="16"/>
        <v>2461.7587101962113</v>
      </c>
      <c r="T99" s="122">
        <f t="shared" si="16"/>
        <v>2410.7212602021195</v>
      </c>
      <c r="U99" s="122">
        <f t="shared" si="16"/>
        <v>2397.2938403402004</v>
      </c>
      <c r="V99" s="122">
        <f t="shared" si="16"/>
        <v>2248.9818249364266</v>
      </c>
      <c r="W99" s="122">
        <f t="shared" ref="W99:Y99" si="17">SUM(W100:W101)</f>
        <v>2566.6329006722458</v>
      </c>
      <c r="X99" s="122">
        <f t="shared" si="17"/>
        <v>2368.2582672613862</v>
      </c>
      <c r="Y99" s="122">
        <f t="shared" si="17"/>
        <v>2479.7606826618153</v>
      </c>
      <c r="DA99" s="130" t="s">
        <v>1688</v>
      </c>
    </row>
    <row r="100" spans="1:105" ht="12" customHeight="1" x14ac:dyDescent="0.25">
      <c r="A100" s="97" t="s">
        <v>198</v>
      </c>
      <c r="B100" s="98">
        <v>1952.9806191142679</v>
      </c>
      <c r="C100" s="98">
        <v>2229.6747705041184</v>
      </c>
      <c r="D100" s="98">
        <v>2238.6587420960764</v>
      </c>
      <c r="E100" s="98">
        <v>2276.6409441167339</v>
      </c>
      <c r="F100" s="98">
        <v>2302.8546004478676</v>
      </c>
      <c r="G100" s="98">
        <v>2379.8012512099094</v>
      </c>
      <c r="H100" s="98">
        <v>2392.5178948918788</v>
      </c>
      <c r="I100" s="98">
        <v>2369.2863443557217</v>
      </c>
      <c r="J100" s="98">
        <v>2322.8016457421259</v>
      </c>
      <c r="K100" s="98">
        <v>2441.5927351506334</v>
      </c>
      <c r="L100" s="98">
        <v>3092.1145536167655</v>
      </c>
      <c r="M100" s="98">
        <v>2379.9679759108712</v>
      </c>
      <c r="N100" s="98">
        <v>2603.6849505818036</v>
      </c>
      <c r="O100" s="98">
        <v>2500.8426077679624</v>
      </c>
      <c r="P100" s="98">
        <v>2304.0557926444412</v>
      </c>
      <c r="Q100" s="98">
        <v>2315.4507753161629</v>
      </c>
      <c r="R100" s="98">
        <v>2437.8924245309413</v>
      </c>
      <c r="S100" s="98">
        <v>2454.9259009118296</v>
      </c>
      <c r="T100" s="98">
        <v>2404.0321788304786</v>
      </c>
      <c r="U100" s="98">
        <v>2390.6042155099685</v>
      </c>
      <c r="V100" s="98">
        <v>2242.6876140834402</v>
      </c>
      <c r="W100" s="98">
        <v>2559.4125377916216</v>
      </c>
      <c r="X100" s="98">
        <v>2361.5464357846377</v>
      </c>
      <c r="Y100" s="98">
        <v>2472.6921319640128</v>
      </c>
      <c r="DA100" s="63" t="s">
        <v>1689</v>
      </c>
    </row>
    <row r="101" spans="1:105" ht="12" customHeight="1" x14ac:dyDescent="0.25">
      <c r="A101" s="97" t="s">
        <v>53</v>
      </c>
      <c r="B101" s="98">
        <v>6.9288899241652055</v>
      </c>
      <c r="C101" s="98">
        <v>7.7314860776844458</v>
      </c>
      <c r="D101" s="98">
        <v>7.5739105901915815</v>
      </c>
      <c r="E101" s="98">
        <v>7.5431244068102741</v>
      </c>
      <c r="F101" s="98">
        <v>7.4122505467274875</v>
      </c>
      <c r="G101" s="98">
        <v>7.6074792450956625</v>
      </c>
      <c r="H101" s="98">
        <v>7.4523664091075377</v>
      </c>
      <c r="I101" s="98">
        <v>7.2411750167312192</v>
      </c>
      <c r="J101" s="98">
        <v>7.0232508011934556</v>
      </c>
      <c r="K101" s="98">
        <v>7.2669538791279678</v>
      </c>
      <c r="L101" s="98">
        <v>9.1712930405943478</v>
      </c>
      <c r="M101" s="98">
        <v>6.987444469230967</v>
      </c>
      <c r="N101" s="98">
        <v>7.6359072049926953</v>
      </c>
      <c r="O101" s="98">
        <v>7.2069198379642829</v>
      </c>
      <c r="P101" s="98">
        <v>6.5461254691809732</v>
      </c>
      <c r="Q101" s="98">
        <v>6.5319031875689921</v>
      </c>
      <c r="R101" s="98">
        <v>6.845578694051663</v>
      </c>
      <c r="S101" s="98">
        <v>6.8328092843816997</v>
      </c>
      <c r="T101" s="98">
        <v>6.6890813716410529</v>
      </c>
      <c r="U101" s="98">
        <v>6.6896248302317627</v>
      </c>
      <c r="V101" s="98">
        <v>6.2942108529862386</v>
      </c>
      <c r="W101" s="98">
        <v>7.2203628806241138</v>
      </c>
      <c r="X101" s="98">
        <v>6.7118314767484568</v>
      </c>
      <c r="Y101" s="98">
        <v>7.0685506978027197</v>
      </c>
      <c r="DA101" s="63" t="s">
        <v>1690</v>
      </c>
    </row>
    <row r="102" spans="1:105" ht="12" customHeight="1" x14ac:dyDescent="0.25">
      <c r="A102" s="121" t="s">
        <v>92</v>
      </c>
      <c r="B102" s="122">
        <f t="shared" ref="B102:Y102" si="18">B103</f>
        <v>4.7097547080921807E-2</v>
      </c>
      <c r="C102" s="122">
        <f t="shared" si="18"/>
        <v>4.9406599986175394E-2</v>
      </c>
      <c r="D102" s="122">
        <f t="shared" si="18"/>
        <v>5.0599158566887514E-2</v>
      </c>
      <c r="E102" s="122">
        <f t="shared" si="18"/>
        <v>5.0867040490437741E-2</v>
      </c>
      <c r="F102" s="122">
        <f t="shared" si="18"/>
        <v>5.030079053932341E-2</v>
      </c>
      <c r="G102" s="122">
        <f t="shared" si="18"/>
        <v>5.054085984297213E-2</v>
      </c>
      <c r="H102" s="122">
        <f t="shared" si="18"/>
        <v>5.1205602732875846E-2</v>
      </c>
      <c r="I102" s="122">
        <f t="shared" si="18"/>
        <v>5.201968562677628E-2</v>
      </c>
      <c r="J102" s="122">
        <f t="shared" si="18"/>
        <v>5.5556490472758235E-2</v>
      </c>
      <c r="K102" s="122">
        <f t="shared" si="18"/>
        <v>6.2225567243824047E-2</v>
      </c>
      <c r="L102" s="122">
        <f t="shared" si="18"/>
        <v>7.3761312960515968E-2</v>
      </c>
      <c r="M102" s="122">
        <f t="shared" si="18"/>
        <v>7.1636492679508154E-2</v>
      </c>
      <c r="N102" s="122">
        <f t="shared" si="18"/>
        <v>7.7200062800805574E-2</v>
      </c>
      <c r="O102" s="122">
        <f t="shared" si="18"/>
        <v>8.4489684065258114E-2</v>
      </c>
      <c r="P102" s="122">
        <f t="shared" si="18"/>
        <v>9.9988856214280372E-2</v>
      </c>
      <c r="Q102" s="122">
        <f t="shared" si="18"/>
        <v>0.10002440978320744</v>
      </c>
      <c r="R102" s="122">
        <f t="shared" si="18"/>
        <v>0.10214541459111018</v>
      </c>
      <c r="S102" s="122">
        <f t="shared" si="18"/>
        <v>0.10753524782983025</v>
      </c>
      <c r="T102" s="122">
        <f t="shared" si="18"/>
        <v>0.11824483234126404</v>
      </c>
      <c r="U102" s="122">
        <f t="shared" si="18"/>
        <v>0.12378254558216215</v>
      </c>
      <c r="V102" s="122">
        <f t="shared" si="18"/>
        <v>0.1332725783159994</v>
      </c>
      <c r="W102" s="122">
        <f t="shared" si="18"/>
        <v>0.14050631290969515</v>
      </c>
      <c r="X102" s="122">
        <f t="shared" si="18"/>
        <v>0.15520973898109403</v>
      </c>
      <c r="Y102" s="122">
        <f t="shared" si="18"/>
        <v>0.16617899290519703</v>
      </c>
      <c r="DA102" s="130" t="s">
        <v>1691</v>
      </c>
    </row>
    <row r="103" spans="1:105" ht="12" customHeight="1" x14ac:dyDescent="0.25">
      <c r="A103" s="97" t="s">
        <v>53</v>
      </c>
      <c r="B103" s="98">
        <v>4.7097547080921807E-2</v>
      </c>
      <c r="C103" s="98">
        <v>4.9406599986175394E-2</v>
      </c>
      <c r="D103" s="98">
        <v>5.0599158566887514E-2</v>
      </c>
      <c r="E103" s="98">
        <v>5.0867040490437741E-2</v>
      </c>
      <c r="F103" s="98">
        <v>5.030079053932341E-2</v>
      </c>
      <c r="G103" s="98">
        <v>5.054085984297213E-2</v>
      </c>
      <c r="H103" s="98">
        <v>5.1205602732875846E-2</v>
      </c>
      <c r="I103" s="98">
        <v>5.201968562677628E-2</v>
      </c>
      <c r="J103" s="98">
        <v>5.5556490472758235E-2</v>
      </c>
      <c r="K103" s="98">
        <v>6.2225567243824047E-2</v>
      </c>
      <c r="L103" s="98">
        <v>7.3761312960515968E-2</v>
      </c>
      <c r="M103" s="98">
        <v>7.1636492679508154E-2</v>
      </c>
      <c r="N103" s="98">
        <v>7.7200062800805574E-2</v>
      </c>
      <c r="O103" s="98">
        <v>8.4489684065258114E-2</v>
      </c>
      <c r="P103" s="98">
        <v>9.9988856214280372E-2</v>
      </c>
      <c r="Q103" s="98">
        <v>0.10002440978320744</v>
      </c>
      <c r="R103" s="98">
        <v>0.10214541459111018</v>
      </c>
      <c r="S103" s="98">
        <v>0.10753524782983025</v>
      </c>
      <c r="T103" s="98">
        <v>0.11824483234126404</v>
      </c>
      <c r="U103" s="98">
        <v>0.12378254558216215</v>
      </c>
      <c r="V103" s="98">
        <v>0.1332725783159994</v>
      </c>
      <c r="W103" s="98">
        <v>0.14050631290969515</v>
      </c>
      <c r="X103" s="98">
        <v>0.15520973898109403</v>
      </c>
      <c r="Y103" s="98">
        <v>0.16617899290519703</v>
      </c>
      <c r="DA103" s="63" t="s">
        <v>1692</v>
      </c>
    </row>
    <row r="104" spans="1:105" ht="12" customHeight="1" x14ac:dyDescent="0.25">
      <c r="A104" s="121" t="s">
        <v>55</v>
      </c>
      <c r="B104" s="122">
        <v>132.67364615436546</v>
      </c>
      <c r="C104" s="122">
        <v>138.36495110284383</v>
      </c>
      <c r="D104" s="122">
        <v>138.49506724337019</v>
      </c>
      <c r="E104" s="122">
        <v>138.35501492307014</v>
      </c>
      <c r="F104" s="122">
        <v>145.89781352418885</v>
      </c>
      <c r="G104" s="122">
        <v>139.11076170829028</v>
      </c>
      <c r="H104" s="122">
        <v>138.64521409633136</v>
      </c>
      <c r="I104" s="122">
        <v>139.59691263642361</v>
      </c>
      <c r="J104" s="122">
        <v>140.10588896060611</v>
      </c>
      <c r="K104" s="122">
        <v>155.3147222001985</v>
      </c>
      <c r="L104" s="122">
        <v>147.23493478150615</v>
      </c>
      <c r="M104" s="122">
        <v>131.05471829707034</v>
      </c>
      <c r="N104" s="122">
        <v>136.73607669081019</v>
      </c>
      <c r="O104" s="122">
        <v>149.95694638350585</v>
      </c>
      <c r="P104" s="122">
        <v>150.56705105667913</v>
      </c>
      <c r="Q104" s="122">
        <v>164.25796060901507</v>
      </c>
      <c r="R104" s="122">
        <v>176.29035407771372</v>
      </c>
      <c r="S104" s="122">
        <v>166.19397483219677</v>
      </c>
      <c r="T104" s="122">
        <v>178.81170812425319</v>
      </c>
      <c r="U104" s="122">
        <v>184.40036196394951</v>
      </c>
      <c r="V104" s="122">
        <v>169.80697609312924</v>
      </c>
      <c r="W104" s="122">
        <v>194.54159706762309</v>
      </c>
      <c r="X104" s="122">
        <v>194.19563575895282</v>
      </c>
      <c r="Y104" s="122">
        <v>213.67959476122189</v>
      </c>
      <c r="DA104" s="130" t="s">
        <v>1693</v>
      </c>
    </row>
    <row r="105" spans="1:105" ht="12" customHeight="1" x14ac:dyDescent="0.25">
      <c r="A105" s="97" t="s">
        <v>128</v>
      </c>
      <c r="B105" s="98">
        <v>127.5104933076979</v>
      </c>
      <c r="C105" s="98">
        <v>132.39671041444205</v>
      </c>
      <c r="D105" s="98">
        <v>132.51079772619275</v>
      </c>
      <c r="E105" s="98">
        <v>131.43767385491674</v>
      </c>
      <c r="F105" s="98">
        <v>136.58038498209672</v>
      </c>
      <c r="G105" s="98">
        <v>132.99498366612318</v>
      </c>
      <c r="H105" s="98">
        <v>135.79752156986939</v>
      </c>
      <c r="I105" s="98">
        <v>138.56438910768262</v>
      </c>
      <c r="J105" s="98">
        <v>132.28018073501684</v>
      </c>
      <c r="K105" s="98">
        <v>141.9091598991175</v>
      </c>
      <c r="L105" s="98">
        <v>141.45273951627487</v>
      </c>
      <c r="M105" s="98">
        <v>124.47084943153541</v>
      </c>
      <c r="N105" s="98">
        <v>130.23750795706084</v>
      </c>
      <c r="O105" s="98">
        <v>142.87631310761591</v>
      </c>
      <c r="P105" s="98">
        <v>143.45328162756954</v>
      </c>
      <c r="Q105" s="98">
        <v>156.62024599578004</v>
      </c>
      <c r="R105" s="98">
        <v>168.22966820899774</v>
      </c>
      <c r="S105" s="98">
        <v>158.85416547188018</v>
      </c>
      <c r="T105" s="98">
        <v>170.87610863771118</v>
      </c>
      <c r="U105" s="98">
        <v>176.46313789202472</v>
      </c>
      <c r="V105" s="98">
        <v>162.15645312020041</v>
      </c>
      <c r="W105" s="98">
        <v>185.9949888686869</v>
      </c>
      <c r="X105" s="98">
        <v>185.73902442145305</v>
      </c>
      <c r="Y105" s="98">
        <v>204.77298795037009</v>
      </c>
      <c r="DA105" s="63" t="s">
        <v>1694</v>
      </c>
    </row>
    <row r="106" spans="1:105" ht="12" customHeight="1" x14ac:dyDescent="0.25">
      <c r="A106" s="97" t="s">
        <v>127</v>
      </c>
      <c r="B106" s="98">
        <v>0.10835392330230757</v>
      </c>
      <c r="C106" s="98">
        <v>0.12085086320228453</v>
      </c>
      <c r="D106" s="98">
        <v>0.12585059240047275</v>
      </c>
      <c r="E106" s="98">
        <v>0.12004576745426605</v>
      </c>
      <c r="F106" s="98">
        <v>0.12539324164419613</v>
      </c>
      <c r="G106" s="98">
        <v>0.1178975681084094</v>
      </c>
      <c r="H106" s="98">
        <v>0.12309879383773323</v>
      </c>
      <c r="I106" s="98">
        <v>0.18992939511183321</v>
      </c>
      <c r="J106" s="98">
        <v>0.20352304876697885</v>
      </c>
      <c r="K106" s="98">
        <v>0.21328192231338097</v>
      </c>
      <c r="L106" s="98">
        <v>0.22063779540771555</v>
      </c>
      <c r="M106" s="98">
        <v>0.19235254734965163</v>
      </c>
      <c r="N106" s="98">
        <v>0.192814964697337</v>
      </c>
      <c r="O106" s="98">
        <v>0.2076249851170488</v>
      </c>
      <c r="P106" s="98">
        <v>0.20392142449238571</v>
      </c>
      <c r="Q106" s="98">
        <v>0.21863312457181122</v>
      </c>
      <c r="R106" s="98">
        <v>0.22821621485894367</v>
      </c>
      <c r="S106" s="98">
        <v>0.21277721036492608</v>
      </c>
      <c r="T106" s="98">
        <v>0.22165772220782137</v>
      </c>
      <c r="U106" s="98">
        <v>0.23003854145154687</v>
      </c>
      <c r="V106" s="98">
        <v>0.19735407688666412</v>
      </c>
      <c r="W106" s="98">
        <v>0.23059202641316479</v>
      </c>
      <c r="X106" s="98">
        <v>0.22923845145072536</v>
      </c>
      <c r="Y106" s="98">
        <v>0.24838490579230077</v>
      </c>
      <c r="DA106" s="63" t="s">
        <v>1695</v>
      </c>
    </row>
    <row r="107" spans="1:105" ht="12" customHeight="1" x14ac:dyDescent="0.25">
      <c r="A107" s="100" t="s">
        <v>198</v>
      </c>
      <c r="B107" s="101">
        <v>7.1570295144959939E-2</v>
      </c>
      <c r="C107" s="101">
        <v>9.0513922367314592E-2</v>
      </c>
      <c r="D107" s="101">
        <v>9.2541003182079223E-2</v>
      </c>
      <c r="E107" s="101">
        <v>8.5096559734393215E-2</v>
      </c>
      <c r="F107" s="101">
        <v>8.9262205461626956E-2</v>
      </c>
      <c r="G107" s="101">
        <v>7.753984451722383E-2</v>
      </c>
      <c r="H107" s="101">
        <v>8.3379754932426803E-2</v>
      </c>
      <c r="I107" s="101">
        <v>0.12673859162616355</v>
      </c>
      <c r="J107" s="101">
        <v>0.13459656670794781</v>
      </c>
      <c r="K107" s="101">
        <v>0.1419570568702424</v>
      </c>
      <c r="L107" s="101">
        <v>0.14345493230745193</v>
      </c>
      <c r="M107" s="101">
        <v>0.12316949852142255</v>
      </c>
      <c r="N107" s="101">
        <v>0.1225973510769702</v>
      </c>
      <c r="O107" s="101">
        <v>0.13800087850745024</v>
      </c>
      <c r="P107" s="101">
        <v>0.13589563340475416</v>
      </c>
      <c r="Q107" s="101">
        <v>0.15116269493696166</v>
      </c>
      <c r="R107" s="101">
        <v>0.16432170546025293</v>
      </c>
      <c r="S107" s="101">
        <v>0.14942630760535527</v>
      </c>
      <c r="T107" s="101">
        <v>0.16101605717566209</v>
      </c>
      <c r="U107" s="101">
        <v>0.16772828330473424</v>
      </c>
      <c r="V107" s="101">
        <v>0.14303511793916768</v>
      </c>
      <c r="W107" s="101">
        <v>0.17381469824760251</v>
      </c>
      <c r="X107" s="101">
        <v>0.17318123844853747</v>
      </c>
      <c r="Y107" s="101">
        <v>0.18844844331161978</v>
      </c>
      <c r="DA107" s="131" t="s">
        <v>1696</v>
      </c>
    </row>
    <row r="108" spans="1:105" ht="12" customHeight="1" x14ac:dyDescent="0.25">
      <c r="A108" s="103" t="s">
        <v>52</v>
      </c>
      <c r="B108" s="104">
        <v>3.6783628157347634E-2</v>
      </c>
      <c r="C108" s="104">
        <v>3.0336940834969926E-2</v>
      </c>
      <c r="D108" s="104">
        <v>3.3309589218393519E-2</v>
      </c>
      <c r="E108" s="104">
        <v>3.4949207719872838E-2</v>
      </c>
      <c r="F108" s="104">
        <v>3.6131036182569187E-2</v>
      </c>
      <c r="G108" s="104">
        <v>4.0357723591185578E-2</v>
      </c>
      <c r="H108" s="104">
        <v>3.9719038905306432E-2</v>
      </c>
      <c r="I108" s="104">
        <v>6.3190803485669647E-2</v>
      </c>
      <c r="J108" s="104">
        <v>6.8926482059031027E-2</v>
      </c>
      <c r="K108" s="104">
        <v>7.1324865443138569E-2</v>
      </c>
      <c r="L108" s="104">
        <v>7.7182863100263607E-2</v>
      </c>
      <c r="M108" s="104">
        <v>6.9183048828229066E-2</v>
      </c>
      <c r="N108" s="104">
        <v>7.0217613620366812E-2</v>
      </c>
      <c r="O108" s="104">
        <v>6.9624106609598571E-2</v>
      </c>
      <c r="P108" s="104">
        <v>6.8025791087631529E-2</v>
      </c>
      <c r="Q108" s="104">
        <v>6.747042963484956E-2</v>
      </c>
      <c r="R108" s="104">
        <v>6.3894509398690749E-2</v>
      </c>
      <c r="S108" s="104">
        <v>6.335090275957081E-2</v>
      </c>
      <c r="T108" s="104">
        <v>6.0641665032159286E-2</v>
      </c>
      <c r="U108" s="104">
        <v>6.2310258146812632E-2</v>
      </c>
      <c r="V108" s="104">
        <v>5.4318958947496436E-2</v>
      </c>
      <c r="W108" s="104">
        <v>5.6777328165562267E-2</v>
      </c>
      <c r="X108" s="104">
        <v>5.605721300218787E-2</v>
      </c>
      <c r="Y108" s="104">
        <v>5.9936462480680991E-2</v>
      </c>
      <c r="DA108" s="132" t="s">
        <v>1697</v>
      </c>
    </row>
    <row r="109" spans="1:105" ht="12" customHeight="1" x14ac:dyDescent="0.25">
      <c r="A109" s="106" t="s">
        <v>122</v>
      </c>
      <c r="B109" s="101">
        <v>4.6502119803194901</v>
      </c>
      <c r="C109" s="101">
        <v>5.3623368164346408</v>
      </c>
      <c r="D109" s="101">
        <v>5.355504477654323</v>
      </c>
      <c r="E109" s="101">
        <v>6.2337371146776146</v>
      </c>
      <c r="F109" s="101">
        <v>8.4642101594825636</v>
      </c>
      <c r="G109" s="101">
        <v>5.5420528852713868</v>
      </c>
      <c r="H109" s="101">
        <v>2.532177114595731</v>
      </c>
      <c r="I109" s="101">
        <v>0.78328456736672569</v>
      </c>
      <c r="J109" s="101">
        <v>6.373497335134398</v>
      </c>
      <c r="K109" s="101">
        <v>11.508018022210894</v>
      </c>
      <c r="L109" s="101">
        <v>5.1269820752231841</v>
      </c>
      <c r="M109" s="101">
        <v>5.8791154325606358</v>
      </c>
      <c r="N109" s="101">
        <v>5.794839851737696</v>
      </c>
      <c r="O109" s="101">
        <v>6.2894083387891433</v>
      </c>
      <c r="P109" s="101">
        <v>6.2636770551218373</v>
      </c>
      <c r="Q109" s="101">
        <v>6.6155099238209791</v>
      </c>
      <c r="R109" s="101">
        <v>6.9447992609127258</v>
      </c>
      <c r="S109" s="101">
        <v>6.2651158206608368</v>
      </c>
      <c r="T109" s="101">
        <v>6.783930015028492</v>
      </c>
      <c r="U109" s="101">
        <v>6.7893187420467607</v>
      </c>
      <c r="V109" s="101">
        <v>6.5769107909085429</v>
      </c>
      <c r="W109" s="101">
        <v>7.3292831732414907</v>
      </c>
      <c r="X109" s="101">
        <v>7.2444554220924724</v>
      </c>
      <c r="Y109" s="101">
        <v>7.6762063840211106</v>
      </c>
      <c r="DA109" s="131" t="s">
        <v>1698</v>
      </c>
    </row>
    <row r="110" spans="1:105" ht="12" customHeight="1" x14ac:dyDescent="0.25">
      <c r="A110" s="107" t="s">
        <v>121</v>
      </c>
      <c r="B110" s="104">
        <v>0.4045869430457591</v>
      </c>
      <c r="C110" s="104">
        <v>0.48505300876484397</v>
      </c>
      <c r="D110" s="104">
        <v>0.50291444712264477</v>
      </c>
      <c r="E110" s="104">
        <v>0.56355818602154495</v>
      </c>
      <c r="F110" s="104">
        <v>0.72782514096537154</v>
      </c>
      <c r="G110" s="104">
        <v>0.45582758878730689</v>
      </c>
      <c r="H110" s="104">
        <v>0.19241661802852944</v>
      </c>
      <c r="I110" s="104">
        <v>5.9309566262404426E-2</v>
      </c>
      <c r="J110" s="104">
        <v>1.248687841687893</v>
      </c>
      <c r="K110" s="104">
        <v>1.6842623565567245</v>
      </c>
      <c r="L110" s="104">
        <v>0.43457539460037087</v>
      </c>
      <c r="M110" s="104">
        <v>0.51240088562463026</v>
      </c>
      <c r="N110" s="104">
        <v>0.51091391731431979</v>
      </c>
      <c r="O110" s="104">
        <v>0.58359995198377002</v>
      </c>
      <c r="P110" s="104">
        <v>0.6461709494953809</v>
      </c>
      <c r="Q110" s="104">
        <v>0.80357156484223591</v>
      </c>
      <c r="R110" s="104">
        <v>0.88767039294429184</v>
      </c>
      <c r="S110" s="104">
        <v>0.86191632929083539</v>
      </c>
      <c r="T110" s="104">
        <v>0.93001174930568276</v>
      </c>
      <c r="U110" s="104">
        <v>0.91786678842650793</v>
      </c>
      <c r="V110" s="104">
        <v>0.87625810513362579</v>
      </c>
      <c r="W110" s="104">
        <v>0.98673299928151803</v>
      </c>
      <c r="X110" s="104">
        <v>0.98291746395657653</v>
      </c>
      <c r="Y110" s="104">
        <v>0.98201552103838541</v>
      </c>
      <c r="DA110" s="132" t="s">
        <v>1699</v>
      </c>
    </row>
    <row r="111" spans="1:105" ht="12" customHeight="1" x14ac:dyDescent="0.25">
      <c r="A111" s="108" t="s">
        <v>53</v>
      </c>
      <c r="B111" s="98">
        <v>0.28672301210789713</v>
      </c>
      <c r="C111" s="98">
        <v>0.38211601958690761</v>
      </c>
      <c r="D111" s="98">
        <v>0.38997041229311308</v>
      </c>
      <c r="E111" s="98">
        <v>0.42311036235987187</v>
      </c>
      <c r="F111" s="98">
        <v>0.54780428856979235</v>
      </c>
      <c r="G111" s="98">
        <v>0.31981600811428457</v>
      </c>
      <c r="H111" s="98">
        <v>0.13858199839612834</v>
      </c>
      <c r="I111" s="98">
        <v>4.2315191503440819E-2</v>
      </c>
      <c r="J111" s="98">
        <v>0.88197439479585393</v>
      </c>
      <c r="K111" s="98">
        <v>1.1965255006958599</v>
      </c>
      <c r="L111" s="98">
        <v>0.30251810469513007</v>
      </c>
      <c r="M111" s="98">
        <v>0.35196695791756127</v>
      </c>
      <c r="N111" s="98">
        <v>0.34903895950761332</v>
      </c>
      <c r="O111" s="98">
        <v>0.41416612283538562</v>
      </c>
      <c r="P111" s="98">
        <v>0.45805332554556877</v>
      </c>
      <c r="Q111" s="98">
        <v>0.58504791399894118</v>
      </c>
      <c r="R111" s="98">
        <v>0.66463149122324972</v>
      </c>
      <c r="S111" s="98">
        <v>0.62674407929921216</v>
      </c>
      <c r="T111" s="98">
        <v>0.69730991489467709</v>
      </c>
      <c r="U111" s="98">
        <v>0.69014295890002586</v>
      </c>
      <c r="V111" s="98">
        <v>0.65467682396646887</v>
      </c>
      <c r="W111" s="98">
        <v>0.76307480040651932</v>
      </c>
      <c r="X111" s="98">
        <v>0.75990734638498247</v>
      </c>
      <c r="Y111" s="98">
        <v>0.76090110695110136</v>
      </c>
      <c r="DA111" s="63" t="s">
        <v>1700</v>
      </c>
    </row>
    <row r="112" spans="1:105" ht="12" customHeight="1" x14ac:dyDescent="0.25">
      <c r="A112" s="108" t="s">
        <v>52</v>
      </c>
      <c r="B112" s="98">
        <v>0.11786393093786195</v>
      </c>
      <c r="C112" s="98">
        <v>0.10293698917793638</v>
      </c>
      <c r="D112" s="98">
        <v>0.11294403482953175</v>
      </c>
      <c r="E112" s="98">
        <v>0.14044782366167305</v>
      </c>
      <c r="F112" s="98">
        <v>0.18002085239557916</v>
      </c>
      <c r="G112" s="98">
        <v>0.13601158067302235</v>
      </c>
      <c r="H112" s="98">
        <v>5.3834619632401104E-2</v>
      </c>
      <c r="I112" s="98">
        <v>1.6994374758963607E-2</v>
      </c>
      <c r="J112" s="98">
        <v>0.36671344689203911</v>
      </c>
      <c r="K112" s="98">
        <v>0.48773685586086468</v>
      </c>
      <c r="L112" s="98">
        <v>0.13205728990524082</v>
      </c>
      <c r="M112" s="98">
        <v>0.16043392770706894</v>
      </c>
      <c r="N112" s="98">
        <v>0.16187495780670649</v>
      </c>
      <c r="O112" s="98">
        <v>0.1694338291483844</v>
      </c>
      <c r="P112" s="98">
        <v>0.18811762394981218</v>
      </c>
      <c r="Q112" s="98">
        <v>0.21852365084329473</v>
      </c>
      <c r="R112" s="98">
        <v>0.2230389017210421</v>
      </c>
      <c r="S112" s="98">
        <v>0.23517224999162328</v>
      </c>
      <c r="T112" s="98">
        <v>0.23270183441100567</v>
      </c>
      <c r="U112" s="98">
        <v>0.22772382952648212</v>
      </c>
      <c r="V112" s="98">
        <v>0.22158128116715689</v>
      </c>
      <c r="W112" s="98">
        <v>0.22365819887499871</v>
      </c>
      <c r="X112" s="98">
        <v>0.22301011757159403</v>
      </c>
      <c r="Y112" s="98">
        <v>0.22111441408728402</v>
      </c>
      <c r="DA112" s="63" t="s">
        <v>1701</v>
      </c>
    </row>
    <row r="113" spans="1:105" ht="12" customHeight="1" x14ac:dyDescent="0.25">
      <c r="A113" s="121" t="s">
        <v>54</v>
      </c>
      <c r="B113" s="122">
        <v>21.521559871187421</v>
      </c>
      <c r="C113" s="122">
        <v>22.184182752007874</v>
      </c>
      <c r="D113" s="122">
        <v>22.871702203904526</v>
      </c>
      <c r="E113" s="122">
        <v>23.934554925570186</v>
      </c>
      <c r="F113" s="122">
        <v>25.269759050887199</v>
      </c>
      <c r="G113" s="122">
        <v>25.491321936876982</v>
      </c>
      <c r="H113" s="122">
        <v>25.693830164615743</v>
      </c>
      <c r="I113" s="122">
        <v>25.503682606460615</v>
      </c>
      <c r="J113" s="122">
        <v>25.838821847881473</v>
      </c>
      <c r="K113" s="122">
        <v>29.301024417957795</v>
      </c>
      <c r="L113" s="122">
        <v>29.723476789238955</v>
      </c>
      <c r="M113" s="122">
        <v>28.558666519555153</v>
      </c>
      <c r="N113" s="122">
        <v>28.82985212577103</v>
      </c>
      <c r="O113" s="122">
        <v>31.593910252083948</v>
      </c>
      <c r="P113" s="122">
        <v>31.683724829962124</v>
      </c>
      <c r="Q113" s="122">
        <v>34.337000415102565</v>
      </c>
      <c r="R113" s="122">
        <v>34.249157365929925</v>
      </c>
      <c r="S113" s="122">
        <v>37.168508837513372</v>
      </c>
      <c r="T113" s="122">
        <v>39.409239201085043</v>
      </c>
      <c r="U113" s="122">
        <v>39.7078699881151</v>
      </c>
      <c r="V113" s="122">
        <v>39.894040020876993</v>
      </c>
      <c r="W113" s="122">
        <v>40.852509323731276</v>
      </c>
      <c r="X113" s="122">
        <v>40.517290069842183</v>
      </c>
      <c r="Y113" s="122">
        <v>41.828532322000463</v>
      </c>
      <c r="DA113" s="130" t="s">
        <v>1702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X114" s="98">
        <v>0</v>
      </c>
      <c r="Y114" s="98">
        <v>0</v>
      </c>
      <c r="DA114" s="63" t="s">
        <v>1703</v>
      </c>
    </row>
    <row r="115" spans="1:105" ht="12" customHeight="1" x14ac:dyDescent="0.25">
      <c r="A115" s="109" t="s">
        <v>120</v>
      </c>
      <c r="B115" s="33">
        <v>21.521559871187421</v>
      </c>
      <c r="C115" s="33">
        <v>22.184182752007874</v>
      </c>
      <c r="D115" s="33">
        <v>22.871702203904526</v>
      </c>
      <c r="E115" s="33">
        <v>23.934554925570186</v>
      </c>
      <c r="F115" s="33">
        <v>25.269759050887199</v>
      </c>
      <c r="G115" s="33">
        <v>25.491321936876982</v>
      </c>
      <c r="H115" s="33">
        <v>25.693830164615743</v>
      </c>
      <c r="I115" s="33">
        <v>25.503682606460615</v>
      </c>
      <c r="J115" s="33">
        <v>25.838821847881473</v>
      </c>
      <c r="K115" s="33">
        <v>29.301024417957795</v>
      </c>
      <c r="L115" s="33">
        <v>29.723476789238955</v>
      </c>
      <c r="M115" s="33">
        <v>28.558666519555153</v>
      </c>
      <c r="N115" s="33">
        <v>28.82985212577103</v>
      </c>
      <c r="O115" s="33">
        <v>31.593910252083948</v>
      </c>
      <c r="P115" s="33">
        <v>31.683724829962124</v>
      </c>
      <c r="Q115" s="33">
        <v>34.337000415102565</v>
      </c>
      <c r="R115" s="33">
        <v>34.249157365929925</v>
      </c>
      <c r="S115" s="33">
        <v>37.168508837513372</v>
      </c>
      <c r="T115" s="33">
        <v>39.409239201085043</v>
      </c>
      <c r="U115" s="33">
        <v>39.7078699881151</v>
      </c>
      <c r="V115" s="33">
        <v>39.894040020876993</v>
      </c>
      <c r="W115" s="33">
        <v>40.852509323731276</v>
      </c>
      <c r="X115" s="33">
        <v>40.517290069842183</v>
      </c>
      <c r="Y115" s="33">
        <v>41.828532322000463</v>
      </c>
      <c r="DA115" s="60" t="s">
        <v>1704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1558.2091677661176</v>
      </c>
      <c r="C117" s="117">
        <f t="shared" si="19"/>
        <v>1773.1013673293176</v>
      </c>
      <c r="D117" s="117">
        <f t="shared" si="19"/>
        <v>1785.3973340463626</v>
      </c>
      <c r="E117" s="117">
        <f t="shared" si="19"/>
        <v>1819.1785333867881</v>
      </c>
      <c r="F117" s="117">
        <f t="shared" si="19"/>
        <v>1850.6150388042106</v>
      </c>
      <c r="G117" s="117">
        <f t="shared" si="19"/>
        <v>1907.1426652941989</v>
      </c>
      <c r="H117" s="117">
        <f t="shared" si="19"/>
        <v>1921.9299216036084</v>
      </c>
      <c r="I117" s="117">
        <f t="shared" si="19"/>
        <v>1911.6078846095941</v>
      </c>
      <c r="J117" s="117">
        <f t="shared" si="19"/>
        <v>1885.1661222207231</v>
      </c>
      <c r="K117" s="117">
        <f t="shared" si="19"/>
        <v>1996.9204152379982</v>
      </c>
      <c r="L117" s="117">
        <f t="shared" si="19"/>
        <v>2492.1086518665179</v>
      </c>
      <c r="M117" s="117">
        <f t="shared" si="19"/>
        <v>1943.5787165719664</v>
      </c>
      <c r="N117" s="117">
        <f t="shared" si="19"/>
        <v>2129.7524523010438</v>
      </c>
      <c r="O117" s="117">
        <f t="shared" si="19"/>
        <v>2074.1075796033069</v>
      </c>
      <c r="P117" s="117">
        <f t="shared" si="19"/>
        <v>1926.3053380397555</v>
      </c>
      <c r="Q117" s="117">
        <f t="shared" si="19"/>
        <v>1952.997593108048</v>
      </c>
      <c r="R117" s="117">
        <f t="shared" ref="R117:V117" si="20">R118+R121+R123+R132</f>
        <v>2064.3191967441371</v>
      </c>
      <c r="S117" s="117">
        <f t="shared" si="20"/>
        <v>2081.2700199176616</v>
      </c>
      <c r="T117" s="117">
        <f t="shared" si="20"/>
        <v>2062.7861411463559</v>
      </c>
      <c r="U117" s="117">
        <f t="shared" si="20"/>
        <v>2066.489568378116</v>
      </c>
      <c r="V117" s="117">
        <f t="shared" si="20"/>
        <v>1946.6394122017855</v>
      </c>
      <c r="W117" s="117">
        <f t="shared" ref="W117:Y117" si="21">W118+W121+W123+W132</f>
        <v>2228.9412407533418</v>
      </c>
      <c r="X117" s="117">
        <f t="shared" si="21"/>
        <v>2082.8597919825916</v>
      </c>
      <c r="Y117" s="117">
        <f t="shared" si="21"/>
        <v>2201.7493211619562</v>
      </c>
      <c r="DA117" s="129" t="s">
        <v>1855</v>
      </c>
    </row>
    <row r="118" spans="1:105" ht="12" customHeight="1" x14ac:dyDescent="0.25">
      <c r="A118" s="121" t="s">
        <v>57</v>
      </c>
      <c r="B118" s="122">
        <f t="shared" ref="B118:Q118" si="22">SUM(B119:B120)</f>
        <v>1439.7844179453805</v>
      </c>
      <c r="C118" s="122">
        <f t="shared" si="22"/>
        <v>1649.438268964117</v>
      </c>
      <c r="D118" s="122">
        <f t="shared" si="22"/>
        <v>1660.7068225298369</v>
      </c>
      <c r="E118" s="122">
        <f t="shared" si="22"/>
        <v>1693.5162039849361</v>
      </c>
      <c r="F118" s="122">
        <f t="shared" si="22"/>
        <v>1717.9471279155666</v>
      </c>
      <c r="G118" s="122">
        <f t="shared" si="22"/>
        <v>1778.7727294027936</v>
      </c>
      <c r="H118" s="122">
        <f t="shared" si="22"/>
        <v>1792.8487026115095</v>
      </c>
      <c r="I118" s="122">
        <f t="shared" si="22"/>
        <v>1781.1654953960456</v>
      </c>
      <c r="J118" s="122">
        <f t="shared" si="22"/>
        <v>1754.3701293193535</v>
      </c>
      <c r="K118" s="122">
        <f t="shared" si="22"/>
        <v>1851.5066664562489</v>
      </c>
      <c r="L118" s="122">
        <f t="shared" si="22"/>
        <v>2351.2359923150912</v>
      </c>
      <c r="M118" s="122">
        <f t="shared" si="22"/>
        <v>1816.2324348450982</v>
      </c>
      <c r="N118" s="122">
        <f t="shared" si="22"/>
        <v>1996.8845652552179</v>
      </c>
      <c r="O118" s="122">
        <f t="shared" si="22"/>
        <v>1927.6194231157183</v>
      </c>
      <c r="P118" s="122">
        <f t="shared" si="22"/>
        <v>1778.7581298501632</v>
      </c>
      <c r="Q118" s="122">
        <f t="shared" si="22"/>
        <v>1791.5571485101345</v>
      </c>
      <c r="R118" s="122">
        <f t="shared" ref="R118:V118" si="23">SUM(R119:R120)</f>
        <v>1892.1239799053624</v>
      </c>
      <c r="S118" s="122">
        <f t="shared" si="23"/>
        <v>1913.5730072346078</v>
      </c>
      <c r="T118" s="122">
        <f t="shared" si="23"/>
        <v>1881.6156231939037</v>
      </c>
      <c r="U118" s="122">
        <f t="shared" si="23"/>
        <v>1879.0233371735544</v>
      </c>
      <c r="V118" s="122">
        <f t="shared" si="23"/>
        <v>1769.868071927174</v>
      </c>
      <c r="W118" s="122">
        <f t="shared" ref="W118:Y118" si="24">SUM(W119:W120)</f>
        <v>2028.9809993282165</v>
      </c>
      <c r="X118" s="122">
        <f t="shared" si="24"/>
        <v>1881.7224236147424</v>
      </c>
      <c r="Y118" s="122">
        <f t="shared" si="24"/>
        <v>1981.0210751570628</v>
      </c>
      <c r="DA118" s="130" t="s">
        <v>1856</v>
      </c>
    </row>
    <row r="119" spans="1:105" ht="12" customHeight="1" x14ac:dyDescent="0.25">
      <c r="A119" s="97" t="s">
        <v>198</v>
      </c>
      <c r="B119" s="98">
        <v>1432.8555280212154</v>
      </c>
      <c r="C119" s="98">
        <v>1641.7067828864326</v>
      </c>
      <c r="D119" s="98">
        <v>1653.1329119396453</v>
      </c>
      <c r="E119" s="98">
        <v>1685.9730795781259</v>
      </c>
      <c r="F119" s="98">
        <v>1710.534877368839</v>
      </c>
      <c r="G119" s="98">
        <v>1771.165250157698</v>
      </c>
      <c r="H119" s="98">
        <v>1785.3963362024019</v>
      </c>
      <c r="I119" s="98">
        <v>1773.9243203793144</v>
      </c>
      <c r="J119" s="98">
        <v>1747.3468785181601</v>
      </c>
      <c r="K119" s="98">
        <v>1844.2397125771211</v>
      </c>
      <c r="L119" s="98">
        <v>2342.0646992744969</v>
      </c>
      <c r="M119" s="98">
        <v>1809.2449903758672</v>
      </c>
      <c r="N119" s="98">
        <v>1989.2486580502252</v>
      </c>
      <c r="O119" s="98">
        <v>1920.412503277754</v>
      </c>
      <c r="P119" s="98">
        <v>1772.2120043809823</v>
      </c>
      <c r="Q119" s="98">
        <v>1785.0252453225655</v>
      </c>
      <c r="R119" s="98">
        <v>1885.2784012113107</v>
      </c>
      <c r="S119" s="98">
        <v>1906.740197950226</v>
      </c>
      <c r="T119" s="98">
        <v>1874.9265418222626</v>
      </c>
      <c r="U119" s="98">
        <v>1872.3337123433228</v>
      </c>
      <c r="V119" s="98">
        <v>1763.5738610741878</v>
      </c>
      <c r="W119" s="98">
        <v>2021.7606364475923</v>
      </c>
      <c r="X119" s="98">
        <v>1875.0105921379939</v>
      </c>
      <c r="Y119" s="98">
        <v>1973.9525244592601</v>
      </c>
      <c r="DA119" s="63" t="s">
        <v>1857</v>
      </c>
    </row>
    <row r="120" spans="1:105" ht="12" customHeight="1" x14ac:dyDescent="0.25">
      <c r="A120" s="97" t="s">
        <v>53</v>
      </c>
      <c r="B120" s="98">
        <v>6.9288899241652055</v>
      </c>
      <c r="C120" s="98">
        <v>7.7314860776844458</v>
      </c>
      <c r="D120" s="98">
        <v>7.5739105901915815</v>
      </c>
      <c r="E120" s="98">
        <v>7.5431244068102741</v>
      </c>
      <c r="F120" s="98">
        <v>7.4122505467274875</v>
      </c>
      <c r="G120" s="98">
        <v>7.6074792450956625</v>
      </c>
      <c r="H120" s="98">
        <v>7.4523664091075377</v>
      </c>
      <c r="I120" s="98">
        <v>7.2411750167312192</v>
      </c>
      <c r="J120" s="98">
        <v>7.0232508011934556</v>
      </c>
      <c r="K120" s="98">
        <v>7.2669538791279678</v>
      </c>
      <c r="L120" s="98">
        <v>9.1712930405943478</v>
      </c>
      <c r="M120" s="98">
        <v>6.987444469230967</v>
      </c>
      <c r="N120" s="98">
        <v>7.6359072049926953</v>
      </c>
      <c r="O120" s="98">
        <v>7.2069198379642829</v>
      </c>
      <c r="P120" s="98">
        <v>6.5461254691809732</v>
      </c>
      <c r="Q120" s="98">
        <v>6.5319031875689921</v>
      </c>
      <c r="R120" s="98">
        <v>6.845578694051663</v>
      </c>
      <c r="S120" s="98">
        <v>6.8328092843816997</v>
      </c>
      <c r="T120" s="98">
        <v>6.6890813716410529</v>
      </c>
      <c r="U120" s="98">
        <v>6.6896248302317627</v>
      </c>
      <c r="V120" s="98">
        <v>6.2942108529862386</v>
      </c>
      <c r="W120" s="98">
        <v>7.2203628806241138</v>
      </c>
      <c r="X120" s="98">
        <v>6.7118314767484568</v>
      </c>
      <c r="Y120" s="98">
        <v>7.0685506978027197</v>
      </c>
      <c r="DA120" s="63" t="s">
        <v>1858</v>
      </c>
    </row>
    <row r="121" spans="1:105" ht="12" customHeight="1" x14ac:dyDescent="0.25">
      <c r="A121" s="121" t="s">
        <v>92</v>
      </c>
      <c r="B121" s="122">
        <f t="shared" ref="B121:Y121" si="25">B122</f>
        <v>8.948028080375077E-2</v>
      </c>
      <c r="C121" s="122">
        <f t="shared" si="25"/>
        <v>9.8981246640024098E-2</v>
      </c>
      <c r="D121" s="122">
        <f t="shared" si="25"/>
        <v>0.10702178599765912</v>
      </c>
      <c r="E121" s="122">
        <f t="shared" si="25"/>
        <v>0.11365186552587606</v>
      </c>
      <c r="F121" s="122">
        <f t="shared" si="25"/>
        <v>0.1191476994941065</v>
      </c>
      <c r="G121" s="122">
        <f t="shared" si="25"/>
        <v>0.12847081322521253</v>
      </c>
      <c r="H121" s="122">
        <f t="shared" si="25"/>
        <v>0.14128026226871904</v>
      </c>
      <c r="I121" s="122">
        <f t="shared" si="25"/>
        <v>0.15039395396201174</v>
      </c>
      <c r="J121" s="122">
        <f t="shared" si="25"/>
        <v>0.16514778715534642</v>
      </c>
      <c r="K121" s="122">
        <f t="shared" si="25"/>
        <v>0.19516222548387829</v>
      </c>
      <c r="L121" s="122">
        <f t="shared" si="25"/>
        <v>0.24201085575569045</v>
      </c>
      <c r="M121" s="122">
        <f t="shared" si="25"/>
        <v>0.24298814204059727</v>
      </c>
      <c r="N121" s="122">
        <f t="shared" si="25"/>
        <v>0.27210503799316033</v>
      </c>
      <c r="O121" s="122">
        <f t="shared" si="25"/>
        <v>0.31081172707521315</v>
      </c>
      <c r="P121" s="122">
        <f t="shared" si="25"/>
        <v>0.38493722593653046</v>
      </c>
      <c r="Q121" s="122">
        <f t="shared" si="25"/>
        <v>0.39791625350945176</v>
      </c>
      <c r="R121" s="122">
        <f t="shared" si="25"/>
        <v>0.41822726382590614</v>
      </c>
      <c r="S121" s="122">
        <f t="shared" si="25"/>
        <v>0.4548174200804907</v>
      </c>
      <c r="T121" s="122">
        <f t="shared" si="25"/>
        <v>0.51245724144715765</v>
      </c>
      <c r="U121" s="122">
        <f t="shared" si="25"/>
        <v>0.54522354451545663</v>
      </c>
      <c r="V121" s="122">
        <f t="shared" si="25"/>
        <v>0.59457719802683084</v>
      </c>
      <c r="W121" s="122">
        <f t="shared" si="25"/>
        <v>0.63206518170319836</v>
      </c>
      <c r="X121" s="122">
        <f t="shared" si="25"/>
        <v>0.70305790344509922</v>
      </c>
      <c r="Y121" s="122">
        <f t="shared" si="25"/>
        <v>0.7567103050775229</v>
      </c>
      <c r="DA121" s="130" t="s">
        <v>1859</v>
      </c>
    </row>
    <row r="122" spans="1:105" ht="12" customHeight="1" x14ac:dyDescent="0.25">
      <c r="A122" s="97" t="s">
        <v>53</v>
      </c>
      <c r="B122" s="98">
        <v>8.948028080375077E-2</v>
      </c>
      <c r="C122" s="98">
        <v>9.8981246640024098E-2</v>
      </c>
      <c r="D122" s="98">
        <v>0.10702178599765912</v>
      </c>
      <c r="E122" s="98">
        <v>0.11365186552587606</v>
      </c>
      <c r="F122" s="98">
        <v>0.1191476994941065</v>
      </c>
      <c r="G122" s="98">
        <v>0.12847081322521253</v>
      </c>
      <c r="H122" s="98">
        <v>0.14128026226871904</v>
      </c>
      <c r="I122" s="98">
        <v>0.15039395396201174</v>
      </c>
      <c r="J122" s="98">
        <v>0.16514778715534642</v>
      </c>
      <c r="K122" s="98">
        <v>0.19516222548387829</v>
      </c>
      <c r="L122" s="98">
        <v>0.24201085575569045</v>
      </c>
      <c r="M122" s="98">
        <v>0.24298814204059727</v>
      </c>
      <c r="N122" s="98">
        <v>0.27210503799316033</v>
      </c>
      <c r="O122" s="98">
        <v>0.31081172707521315</v>
      </c>
      <c r="P122" s="98">
        <v>0.38493722593653046</v>
      </c>
      <c r="Q122" s="98">
        <v>0.39791625350945176</v>
      </c>
      <c r="R122" s="98">
        <v>0.41822726382590614</v>
      </c>
      <c r="S122" s="98">
        <v>0.4548174200804907</v>
      </c>
      <c r="T122" s="98">
        <v>0.51245724144715765</v>
      </c>
      <c r="U122" s="98">
        <v>0.54522354451545663</v>
      </c>
      <c r="V122" s="98">
        <v>0.59457719802683084</v>
      </c>
      <c r="W122" s="98">
        <v>0.63206518170319836</v>
      </c>
      <c r="X122" s="98">
        <v>0.70305790344509922</v>
      </c>
      <c r="Y122" s="98">
        <v>0.7567103050775229</v>
      </c>
      <c r="DA122" s="63" t="s">
        <v>1860</v>
      </c>
    </row>
    <row r="123" spans="1:105" ht="12" customHeight="1" x14ac:dyDescent="0.25">
      <c r="A123" s="121" t="s">
        <v>55</v>
      </c>
      <c r="B123" s="122">
        <v>101.81313202813715</v>
      </c>
      <c r="C123" s="122">
        <v>106.47898844370978</v>
      </c>
      <c r="D123" s="122">
        <v>106.91671824912677</v>
      </c>
      <c r="E123" s="122">
        <v>107.003983463653</v>
      </c>
      <c r="F123" s="122">
        <v>112.90431888182408</v>
      </c>
      <c r="G123" s="122">
        <v>108.36052899142445</v>
      </c>
      <c r="H123" s="122">
        <v>108.82111839597211</v>
      </c>
      <c r="I123" s="122">
        <v>110.27641267218502</v>
      </c>
      <c r="J123" s="122">
        <v>110.31837224161416</v>
      </c>
      <c r="K123" s="122">
        <v>122.13685514685727</v>
      </c>
      <c r="L123" s="122">
        <v>117.18027890262866</v>
      </c>
      <c r="M123" s="122">
        <v>104.52827999382336</v>
      </c>
      <c r="N123" s="122">
        <v>109.74269359250465</v>
      </c>
      <c r="O123" s="122">
        <v>121.04590988109396</v>
      </c>
      <c r="P123" s="122">
        <v>121.8659190842907</v>
      </c>
      <c r="Q123" s="122">
        <v>133.47243751033153</v>
      </c>
      <c r="R123" s="122">
        <v>144.04786077580761</v>
      </c>
      <c r="S123" s="122">
        <v>136.84039233611406</v>
      </c>
      <c r="T123" s="122">
        <v>148.08473442561248</v>
      </c>
      <c r="U123" s="122">
        <v>153.66764744673677</v>
      </c>
      <c r="V123" s="122">
        <v>142.28150886917561</v>
      </c>
      <c r="W123" s="122">
        <v>164.09069264637625</v>
      </c>
      <c r="X123" s="122">
        <v>165.00134370809843</v>
      </c>
      <c r="Y123" s="122">
        <v>182.92247769997138</v>
      </c>
      <c r="DA123" s="130" t="s">
        <v>1861</v>
      </c>
    </row>
    <row r="124" spans="1:105" ht="12" customHeight="1" x14ac:dyDescent="0.25">
      <c r="A124" s="97" t="s">
        <v>128</v>
      </c>
      <c r="B124" s="98">
        <v>98.550799590602907</v>
      </c>
      <c r="C124" s="98">
        <v>102.68947350754836</v>
      </c>
      <c r="D124" s="98">
        <v>103.09580278786947</v>
      </c>
      <c r="E124" s="98">
        <v>102.55912906105308</v>
      </c>
      <c r="F124" s="98">
        <v>106.88386347484307</v>
      </c>
      <c r="G124" s="98">
        <v>104.36224644085672</v>
      </c>
      <c r="H124" s="98">
        <v>106.94531666197612</v>
      </c>
      <c r="I124" s="98">
        <v>109.5644843586271</v>
      </c>
      <c r="J124" s="98">
        <v>105.05763467877544</v>
      </c>
      <c r="K124" s="98">
        <v>113.18535983915373</v>
      </c>
      <c r="L124" s="98">
        <v>113.3067025391933</v>
      </c>
      <c r="M124" s="98">
        <v>100.12034347949158</v>
      </c>
      <c r="N124" s="98">
        <v>105.38720951218605</v>
      </c>
      <c r="O124" s="98">
        <v>116.29031112680688</v>
      </c>
      <c r="P124" s="98">
        <v>117.04553734532857</v>
      </c>
      <c r="Q124" s="98">
        <v>128.21415056586997</v>
      </c>
      <c r="R124" s="98">
        <v>138.31611418647765</v>
      </c>
      <c r="S124" s="98">
        <v>131.39451491311243</v>
      </c>
      <c r="T124" s="98">
        <v>142.1670305623721</v>
      </c>
      <c r="U124" s="98">
        <v>147.68656887609529</v>
      </c>
      <c r="V124" s="98">
        <v>136.47076776955586</v>
      </c>
      <c r="W124" s="98">
        <v>157.51435897437597</v>
      </c>
      <c r="X124" s="98">
        <v>158.38095839698801</v>
      </c>
      <c r="Y124" s="98">
        <v>175.81792876464525</v>
      </c>
      <c r="DA124" s="63" t="s">
        <v>1862</v>
      </c>
    </row>
    <row r="125" spans="1:105" ht="12" customHeight="1" x14ac:dyDescent="0.25">
      <c r="A125" s="97" t="s">
        <v>127</v>
      </c>
      <c r="B125" s="98">
        <v>9.2099152633053155E-2</v>
      </c>
      <c r="C125" s="98">
        <v>0.10063488437437126</v>
      </c>
      <c r="D125" s="98">
        <v>0.1054761217028351</v>
      </c>
      <c r="E125" s="98">
        <v>0.10142834526081425</v>
      </c>
      <c r="F125" s="98">
        <v>0.10606364033103555</v>
      </c>
      <c r="G125" s="98">
        <v>0.10122533109430637</v>
      </c>
      <c r="H125" s="98">
        <v>0.10542617981954455</v>
      </c>
      <c r="I125" s="98">
        <v>0.16430735598342017</v>
      </c>
      <c r="J125" s="98">
        <v>0.17680671894085864</v>
      </c>
      <c r="K125" s="98">
        <v>0.18533263252889517</v>
      </c>
      <c r="L125" s="98">
        <v>0.19274988920081171</v>
      </c>
      <c r="M125" s="98">
        <v>0.16859623177771993</v>
      </c>
      <c r="N125" s="98">
        <v>0.16941975002412935</v>
      </c>
      <c r="O125" s="98">
        <v>0.18162954992283048</v>
      </c>
      <c r="P125" s="98">
        <v>0.17848884078368366</v>
      </c>
      <c r="Q125" s="98">
        <v>0.19062351819308565</v>
      </c>
      <c r="R125" s="98">
        <v>0.19813202527851642</v>
      </c>
      <c r="S125" s="98">
        <v>0.18613503392793818</v>
      </c>
      <c r="T125" s="98">
        <v>0.19359370337000867</v>
      </c>
      <c r="U125" s="98">
        <v>0.20189570504103266</v>
      </c>
      <c r="V125" s="98">
        <v>0.17406701043040687</v>
      </c>
      <c r="W125" s="98">
        <v>0.20376455734205709</v>
      </c>
      <c r="X125" s="98">
        <v>0.20407902722072208</v>
      </c>
      <c r="Y125" s="98">
        <v>0.22289943841851995</v>
      </c>
      <c r="DA125" s="63" t="s">
        <v>1863</v>
      </c>
    </row>
    <row r="126" spans="1:105" ht="12" customHeight="1" x14ac:dyDescent="0.25">
      <c r="A126" s="100" t="s">
        <v>198</v>
      </c>
      <c r="B126" s="101">
        <v>5.5315524475705515E-2</v>
      </c>
      <c r="C126" s="101">
        <v>7.0297943539401331E-2</v>
      </c>
      <c r="D126" s="101">
        <v>7.216653248444159E-2</v>
      </c>
      <c r="E126" s="101">
        <v>6.647913754094141E-2</v>
      </c>
      <c r="F126" s="101">
        <v>6.993260414846636E-2</v>
      </c>
      <c r="G126" s="101">
        <v>6.0867607503120799E-2</v>
      </c>
      <c r="H126" s="101">
        <v>6.5707140914238127E-2</v>
      </c>
      <c r="I126" s="101">
        <v>0.10111655249775051</v>
      </c>
      <c r="J126" s="101">
        <v>0.1078802368818276</v>
      </c>
      <c r="K126" s="101">
        <v>0.11400776708575661</v>
      </c>
      <c r="L126" s="101">
        <v>0.11556702610054809</v>
      </c>
      <c r="M126" s="101">
        <v>9.9413182949490878E-2</v>
      </c>
      <c r="N126" s="101">
        <v>9.920213640376252E-2</v>
      </c>
      <c r="O126" s="101">
        <v>0.11200544331323192</v>
      </c>
      <c r="P126" s="101">
        <v>0.11046304969605211</v>
      </c>
      <c r="Q126" s="101">
        <v>0.1231530885582361</v>
      </c>
      <c r="R126" s="101">
        <v>0.13423751587982566</v>
      </c>
      <c r="S126" s="101">
        <v>0.12278413116836735</v>
      </c>
      <c r="T126" s="101">
        <v>0.13295203833784938</v>
      </c>
      <c r="U126" s="101">
        <v>0.13958544689422003</v>
      </c>
      <c r="V126" s="101">
        <v>0.11974805148291043</v>
      </c>
      <c r="W126" s="101">
        <v>0.14698722917649482</v>
      </c>
      <c r="X126" s="101">
        <v>0.14802181421853422</v>
      </c>
      <c r="Y126" s="101">
        <v>0.16296297593783896</v>
      </c>
      <c r="DA126" s="131" t="s">
        <v>1864</v>
      </c>
    </row>
    <row r="127" spans="1:105" ht="12" customHeight="1" x14ac:dyDescent="0.25">
      <c r="A127" s="103" t="s">
        <v>52</v>
      </c>
      <c r="B127" s="104">
        <v>3.6783628157347634E-2</v>
      </c>
      <c r="C127" s="104">
        <v>3.0336940834969926E-2</v>
      </c>
      <c r="D127" s="104">
        <v>3.3309589218393519E-2</v>
      </c>
      <c r="E127" s="104">
        <v>3.4949207719872838E-2</v>
      </c>
      <c r="F127" s="104">
        <v>3.6131036182569187E-2</v>
      </c>
      <c r="G127" s="104">
        <v>4.0357723591185578E-2</v>
      </c>
      <c r="H127" s="104">
        <v>3.9719038905306432E-2</v>
      </c>
      <c r="I127" s="104">
        <v>6.3190803485669647E-2</v>
      </c>
      <c r="J127" s="104">
        <v>6.8926482059031027E-2</v>
      </c>
      <c r="K127" s="104">
        <v>7.1324865443138569E-2</v>
      </c>
      <c r="L127" s="104">
        <v>7.7182863100263607E-2</v>
      </c>
      <c r="M127" s="104">
        <v>6.9183048828229066E-2</v>
      </c>
      <c r="N127" s="104">
        <v>7.0217613620366812E-2</v>
      </c>
      <c r="O127" s="104">
        <v>6.9624106609598571E-2</v>
      </c>
      <c r="P127" s="104">
        <v>6.8025791087631529E-2</v>
      </c>
      <c r="Q127" s="104">
        <v>6.747042963484956E-2</v>
      </c>
      <c r="R127" s="104">
        <v>6.3894509398690749E-2</v>
      </c>
      <c r="S127" s="104">
        <v>6.335090275957081E-2</v>
      </c>
      <c r="T127" s="104">
        <v>6.0641665032159286E-2</v>
      </c>
      <c r="U127" s="104">
        <v>6.2310258146812632E-2</v>
      </c>
      <c r="V127" s="104">
        <v>5.4318958947496436E-2</v>
      </c>
      <c r="W127" s="104">
        <v>5.6777328165562267E-2</v>
      </c>
      <c r="X127" s="104">
        <v>5.605721300218787E-2</v>
      </c>
      <c r="Y127" s="104">
        <v>5.9936462480680991E-2</v>
      </c>
      <c r="DA127" s="132" t="s">
        <v>1865</v>
      </c>
    </row>
    <row r="128" spans="1:105" ht="12" customHeight="1" x14ac:dyDescent="0.25">
      <c r="A128" s="106" t="s">
        <v>122</v>
      </c>
      <c r="B128" s="101">
        <v>2.8750965041938588</v>
      </c>
      <c r="C128" s="101">
        <v>3.3474399710984812</v>
      </c>
      <c r="D128" s="101">
        <v>3.35781562449543</v>
      </c>
      <c r="E128" s="101">
        <v>3.935821094627121</v>
      </c>
      <c r="F128" s="101">
        <v>5.3859753296189643</v>
      </c>
      <c r="G128" s="101">
        <v>3.5559010397007449</v>
      </c>
      <c r="H128" s="101">
        <v>1.6274719983450709</v>
      </c>
      <c r="I128" s="101">
        <v>0.50342991127170833</v>
      </c>
      <c r="J128" s="101">
        <v>4.1433412988053533</v>
      </c>
      <c r="K128" s="101">
        <v>7.4990671813319576</v>
      </c>
      <c r="L128" s="101">
        <v>3.3511196577746207</v>
      </c>
      <c r="M128" s="101">
        <v>3.8485030461104444</v>
      </c>
      <c r="N128" s="101">
        <v>3.7955159241010246</v>
      </c>
      <c r="O128" s="101">
        <v>4.1320039341278463</v>
      </c>
      <c r="P128" s="101">
        <v>4.1483423121124314</v>
      </c>
      <c r="Q128" s="101">
        <v>4.4503242784445787</v>
      </c>
      <c r="R128" s="101">
        <v>4.8420479902233922</v>
      </c>
      <c r="S128" s="101">
        <v>4.5688245421967757</v>
      </c>
      <c r="T128" s="101">
        <v>4.9812796794381491</v>
      </c>
      <c r="U128" s="101">
        <v>5.0413336069016594</v>
      </c>
      <c r="V128" s="101">
        <v>4.9266357332701407</v>
      </c>
      <c r="W128" s="101">
        <v>5.5698736919695344</v>
      </c>
      <c r="X128" s="101">
        <v>5.6043881208482711</v>
      </c>
      <c r="Y128" s="101">
        <v>6.0594947634805862</v>
      </c>
      <c r="DA128" s="131" t="s">
        <v>1866</v>
      </c>
    </row>
    <row r="129" spans="1:105" ht="12" customHeight="1" x14ac:dyDescent="0.25">
      <c r="A129" s="107" t="s">
        <v>121</v>
      </c>
      <c r="B129" s="104">
        <v>0.29513678070732807</v>
      </c>
      <c r="C129" s="104">
        <v>0.34144008068857062</v>
      </c>
      <c r="D129" s="104">
        <v>0.35762371505903817</v>
      </c>
      <c r="E129" s="104">
        <v>0.40760496271198621</v>
      </c>
      <c r="F129" s="104">
        <v>0.52841643703102248</v>
      </c>
      <c r="G129" s="104">
        <v>0.34115617977267265</v>
      </c>
      <c r="H129" s="104">
        <v>0.14290355583136372</v>
      </c>
      <c r="I129" s="104">
        <v>4.4191046302791998E-2</v>
      </c>
      <c r="J129" s="104">
        <v>0.94058954509250803</v>
      </c>
      <c r="K129" s="104">
        <v>1.2670954938426879</v>
      </c>
      <c r="L129" s="104">
        <v>0.32970681645993599</v>
      </c>
      <c r="M129" s="104">
        <v>0.39083723644361579</v>
      </c>
      <c r="N129" s="104">
        <v>0.39054840619344799</v>
      </c>
      <c r="O129" s="104">
        <v>0.44196527023638976</v>
      </c>
      <c r="P129" s="104">
        <v>0.4935505860660066</v>
      </c>
      <c r="Q129" s="104">
        <v>0.617339147823876</v>
      </c>
      <c r="R129" s="104">
        <v>0.69156657382804465</v>
      </c>
      <c r="S129" s="104">
        <v>0.69091784687692115</v>
      </c>
      <c r="T129" s="104">
        <v>0.74283048043222166</v>
      </c>
      <c r="U129" s="104">
        <v>0.73784925869877416</v>
      </c>
      <c r="V129" s="104">
        <v>0.71003835591920095</v>
      </c>
      <c r="W129" s="104">
        <v>0.80269542268868899</v>
      </c>
      <c r="X129" s="104">
        <v>0.81191816304140751</v>
      </c>
      <c r="Y129" s="104">
        <v>0.82215473342703271</v>
      </c>
      <c r="DA129" s="132" t="s">
        <v>1867</v>
      </c>
    </row>
    <row r="130" spans="1:105" ht="12" customHeight="1" x14ac:dyDescent="0.25">
      <c r="A130" s="108" t="s">
        <v>53</v>
      </c>
      <c r="B130" s="98">
        <v>0.17727284976946611</v>
      </c>
      <c r="C130" s="98">
        <v>0.23850309151063426</v>
      </c>
      <c r="D130" s="98">
        <v>0.24467968022950642</v>
      </c>
      <c r="E130" s="98">
        <v>0.26715713905031319</v>
      </c>
      <c r="F130" s="98">
        <v>0.34839558463544334</v>
      </c>
      <c r="G130" s="98">
        <v>0.20514459909965027</v>
      </c>
      <c r="H130" s="98">
        <v>8.9068936198962612E-2</v>
      </c>
      <c r="I130" s="98">
        <v>2.7196671543828391E-2</v>
      </c>
      <c r="J130" s="98">
        <v>0.57387609820046892</v>
      </c>
      <c r="K130" s="98">
        <v>0.77935863798182337</v>
      </c>
      <c r="L130" s="98">
        <v>0.19764952655469517</v>
      </c>
      <c r="M130" s="98">
        <v>0.23040330873654682</v>
      </c>
      <c r="N130" s="98">
        <v>0.22867344838674147</v>
      </c>
      <c r="O130" s="98">
        <v>0.27253144108800537</v>
      </c>
      <c r="P130" s="98">
        <v>0.30543296211619442</v>
      </c>
      <c r="Q130" s="98">
        <v>0.39881549698058127</v>
      </c>
      <c r="R130" s="98">
        <v>0.46852767210700258</v>
      </c>
      <c r="S130" s="98">
        <v>0.45574559688529787</v>
      </c>
      <c r="T130" s="98">
        <v>0.51012864602121599</v>
      </c>
      <c r="U130" s="98">
        <v>0.51012542917229209</v>
      </c>
      <c r="V130" s="98">
        <v>0.48845707475204408</v>
      </c>
      <c r="W130" s="98">
        <v>0.57903722381369027</v>
      </c>
      <c r="X130" s="98">
        <v>0.58890804546981346</v>
      </c>
      <c r="Y130" s="98">
        <v>0.60104031933974866</v>
      </c>
      <c r="DA130" s="63" t="s">
        <v>1868</v>
      </c>
    </row>
    <row r="131" spans="1:105" ht="12" customHeight="1" x14ac:dyDescent="0.25">
      <c r="A131" s="108" t="s">
        <v>52</v>
      </c>
      <c r="B131" s="98">
        <v>0.11786393093786195</v>
      </c>
      <c r="C131" s="98">
        <v>0.10293698917793638</v>
      </c>
      <c r="D131" s="98">
        <v>0.11294403482953175</v>
      </c>
      <c r="E131" s="98">
        <v>0.14044782366167305</v>
      </c>
      <c r="F131" s="98">
        <v>0.18002085239557916</v>
      </c>
      <c r="G131" s="98">
        <v>0.13601158067302235</v>
      </c>
      <c r="H131" s="98">
        <v>5.3834619632401104E-2</v>
      </c>
      <c r="I131" s="98">
        <v>1.6994374758963607E-2</v>
      </c>
      <c r="J131" s="98">
        <v>0.36671344689203911</v>
      </c>
      <c r="K131" s="98">
        <v>0.48773685586086468</v>
      </c>
      <c r="L131" s="98">
        <v>0.13205728990524082</v>
      </c>
      <c r="M131" s="98">
        <v>0.16043392770706894</v>
      </c>
      <c r="N131" s="98">
        <v>0.16187495780670649</v>
      </c>
      <c r="O131" s="98">
        <v>0.1694338291483844</v>
      </c>
      <c r="P131" s="98">
        <v>0.18811762394981218</v>
      </c>
      <c r="Q131" s="98">
        <v>0.21852365084329473</v>
      </c>
      <c r="R131" s="98">
        <v>0.2230389017210421</v>
      </c>
      <c r="S131" s="98">
        <v>0.23517224999162328</v>
      </c>
      <c r="T131" s="98">
        <v>0.23270183441100567</v>
      </c>
      <c r="U131" s="98">
        <v>0.22772382952648212</v>
      </c>
      <c r="V131" s="98">
        <v>0.22158128116715689</v>
      </c>
      <c r="W131" s="98">
        <v>0.22365819887499871</v>
      </c>
      <c r="X131" s="98">
        <v>0.22301011757159403</v>
      </c>
      <c r="Y131" s="98">
        <v>0.22111441408728402</v>
      </c>
      <c r="DA131" s="63" t="s">
        <v>1869</v>
      </c>
    </row>
    <row r="132" spans="1:105" ht="12" customHeight="1" x14ac:dyDescent="0.25">
      <c r="A132" s="121" t="s">
        <v>54</v>
      </c>
      <c r="B132" s="122">
        <v>16.522137511796021</v>
      </c>
      <c r="C132" s="122">
        <v>17.085128674850608</v>
      </c>
      <c r="D132" s="122">
        <v>17.666771481401295</v>
      </c>
      <c r="E132" s="122">
        <v>18.544694072673067</v>
      </c>
      <c r="F132" s="122">
        <v>19.644444307325838</v>
      </c>
      <c r="G132" s="122">
        <v>19.880936086755543</v>
      </c>
      <c r="H132" s="122">
        <v>20.118820333858171</v>
      </c>
      <c r="I132" s="122">
        <v>20.015582587401497</v>
      </c>
      <c r="J132" s="122">
        <v>20.312472872600207</v>
      </c>
      <c r="K132" s="122">
        <v>23.081731409408178</v>
      </c>
      <c r="L132" s="122">
        <v>23.450369793042249</v>
      </c>
      <c r="M132" s="122">
        <v>22.57501359100436</v>
      </c>
      <c r="N132" s="122">
        <v>22.85308841532801</v>
      </c>
      <c r="O132" s="122">
        <v>25.131434879419281</v>
      </c>
      <c r="P132" s="122">
        <v>25.296351879365151</v>
      </c>
      <c r="Q132" s="122">
        <v>27.570090834072506</v>
      </c>
      <c r="R132" s="122">
        <v>27.729128799141435</v>
      </c>
      <c r="S132" s="122">
        <v>30.40180292685902</v>
      </c>
      <c r="T132" s="122">
        <v>32.573326285392532</v>
      </c>
      <c r="U132" s="122">
        <v>33.2533602133092</v>
      </c>
      <c r="V132" s="122">
        <v>33.895254207408861</v>
      </c>
      <c r="W132" s="122">
        <v>35.237483597045816</v>
      </c>
      <c r="X132" s="122">
        <v>35.432966756305554</v>
      </c>
      <c r="Y132" s="122">
        <v>37.049057999844365</v>
      </c>
      <c r="DA132" s="130" t="s">
        <v>1870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1871</v>
      </c>
    </row>
    <row r="134" spans="1:105" ht="12" customHeight="1" x14ac:dyDescent="0.25">
      <c r="A134" s="109" t="s">
        <v>120</v>
      </c>
      <c r="B134" s="33">
        <v>16.522137511796021</v>
      </c>
      <c r="C134" s="33">
        <v>17.085128674850608</v>
      </c>
      <c r="D134" s="33">
        <v>17.666771481401295</v>
      </c>
      <c r="E134" s="33">
        <v>18.544694072673067</v>
      </c>
      <c r="F134" s="33">
        <v>19.644444307325838</v>
      </c>
      <c r="G134" s="33">
        <v>19.880936086755543</v>
      </c>
      <c r="H134" s="33">
        <v>20.118820333858171</v>
      </c>
      <c r="I134" s="33">
        <v>20.015582587401497</v>
      </c>
      <c r="J134" s="33">
        <v>20.312472872600207</v>
      </c>
      <c r="K134" s="33">
        <v>23.081731409408178</v>
      </c>
      <c r="L134" s="33">
        <v>23.450369793042249</v>
      </c>
      <c r="M134" s="33">
        <v>22.57501359100436</v>
      </c>
      <c r="N134" s="33">
        <v>22.85308841532801</v>
      </c>
      <c r="O134" s="33">
        <v>25.131434879419281</v>
      </c>
      <c r="P134" s="33">
        <v>25.296351879365151</v>
      </c>
      <c r="Q134" s="33">
        <v>27.570090834072506</v>
      </c>
      <c r="R134" s="33">
        <v>27.729128799141435</v>
      </c>
      <c r="S134" s="33">
        <v>30.40180292685902</v>
      </c>
      <c r="T134" s="33">
        <v>32.573326285392532</v>
      </c>
      <c r="U134" s="33">
        <v>33.2533602133092</v>
      </c>
      <c r="V134" s="33">
        <v>33.895254207408861</v>
      </c>
      <c r="W134" s="33">
        <v>35.237483597045816</v>
      </c>
      <c r="X134" s="33">
        <v>35.432966756305554</v>
      </c>
      <c r="Y134" s="33">
        <v>37.049057999844365</v>
      </c>
      <c r="DA134" s="60" t="s">
        <v>1872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0.73703750055757045</v>
      </c>
      <c r="C136" s="119">
        <f t="shared" si="26"/>
        <v>0.73940693092876453</v>
      </c>
      <c r="D136" s="119">
        <f t="shared" si="26"/>
        <v>0.74155185274319746</v>
      </c>
      <c r="E136" s="119">
        <f t="shared" si="26"/>
        <v>0.7435766653315955</v>
      </c>
      <c r="F136" s="119">
        <f t="shared" si="26"/>
        <v>0.74576926492317852</v>
      </c>
      <c r="G136" s="119">
        <f t="shared" si="26"/>
        <v>0.74729499021941781</v>
      </c>
      <c r="H136" s="119">
        <f t="shared" si="26"/>
        <v>0.74947727249579177</v>
      </c>
      <c r="I136" s="119">
        <f t="shared" si="26"/>
        <v>0.75210403496950728</v>
      </c>
      <c r="J136" s="119">
        <f t="shared" si="26"/>
        <v>0.75532779680710593</v>
      </c>
      <c r="K136" s="119">
        <f t="shared" si="26"/>
        <v>0.75826537233440716</v>
      </c>
      <c r="L136" s="119">
        <f t="shared" si="26"/>
        <v>0.76017904212215215</v>
      </c>
      <c r="M136" s="119">
        <f t="shared" si="26"/>
        <v>0.76319321909559501</v>
      </c>
      <c r="N136" s="119">
        <f t="shared" si="26"/>
        <v>0.76693556795378914</v>
      </c>
      <c r="O136" s="119">
        <f t="shared" si="26"/>
        <v>0.77113404611453873</v>
      </c>
      <c r="P136" s="119">
        <f t="shared" si="26"/>
        <v>0.77270032090322482</v>
      </c>
      <c r="Q136" s="119">
        <f t="shared" si="26"/>
        <v>0.774790692617638</v>
      </c>
      <c r="R136" s="119">
        <f t="shared" ref="R136:V136" si="27">IF(R117=0,"",R117/R98)</f>
        <v>0.77741018648890114</v>
      </c>
      <c r="S136" s="119">
        <f t="shared" si="27"/>
        <v>0.78089733807189265</v>
      </c>
      <c r="T136" s="119">
        <f t="shared" si="27"/>
        <v>0.78460962709885007</v>
      </c>
      <c r="U136" s="119">
        <f t="shared" si="27"/>
        <v>0.78827739370357564</v>
      </c>
      <c r="V136" s="119">
        <f t="shared" si="27"/>
        <v>0.79169784247465047</v>
      </c>
      <c r="W136" s="119">
        <f t="shared" ref="W136:Y136" si="28">IF(W117=0,"",W117/W98)</f>
        <v>0.79543468765275527</v>
      </c>
      <c r="X136" s="119">
        <f t="shared" si="28"/>
        <v>0.8001377842116586</v>
      </c>
      <c r="Y136" s="119">
        <f t="shared" si="28"/>
        <v>0.80489915871763595</v>
      </c>
      <c r="DA136" s="129" t="s">
        <v>2023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0.73461780317182335</v>
      </c>
      <c r="C137" s="124">
        <f t="shared" si="29"/>
        <v>0.73721000113946489</v>
      </c>
      <c r="D137" s="124">
        <f t="shared" si="29"/>
        <v>0.73932983769236849</v>
      </c>
      <c r="E137" s="124">
        <f t="shared" si="29"/>
        <v>0.74140969080464458</v>
      </c>
      <c r="F137" s="124">
        <f t="shared" si="29"/>
        <v>0.74361415313385615</v>
      </c>
      <c r="G137" s="124">
        <f t="shared" si="29"/>
        <v>0.74506418055352652</v>
      </c>
      <c r="H137" s="124">
        <f t="shared" si="29"/>
        <v>0.74702954929101262</v>
      </c>
      <c r="I137" s="124">
        <f t="shared" si="29"/>
        <v>0.74948237749267932</v>
      </c>
      <c r="J137" s="124">
        <f t="shared" si="29"/>
        <v>0.75300514297115273</v>
      </c>
      <c r="K137" s="124">
        <f t="shared" si="29"/>
        <v>0.75606890617314881</v>
      </c>
      <c r="L137" s="124">
        <f t="shared" si="29"/>
        <v>0.75814875137978965</v>
      </c>
      <c r="M137" s="124">
        <f t="shared" si="29"/>
        <v>0.76089918535465517</v>
      </c>
      <c r="N137" s="124">
        <f t="shared" si="29"/>
        <v>0.76470287414150295</v>
      </c>
      <c r="O137" s="124">
        <f t="shared" si="29"/>
        <v>0.76857310906285747</v>
      </c>
      <c r="P137" s="124">
        <f t="shared" si="29"/>
        <v>0.76982457077779254</v>
      </c>
      <c r="Q137" s="124">
        <f t="shared" si="29"/>
        <v>0.7715635284861817</v>
      </c>
      <c r="R137" s="124">
        <f t="shared" ref="R137:V137" si="30">IF(R118=0,"",R118/R99)</f>
        <v>0.77395777273857325</v>
      </c>
      <c r="S137" s="124">
        <f t="shared" si="30"/>
        <v>0.77731948273764362</v>
      </c>
      <c r="T137" s="124">
        <f t="shared" si="30"/>
        <v>0.78051977814977469</v>
      </c>
      <c r="U137" s="124">
        <f t="shared" si="30"/>
        <v>0.78381018861955687</v>
      </c>
      <c r="V137" s="124">
        <f t="shared" si="30"/>
        <v>0.78696415075617787</v>
      </c>
      <c r="W137" s="124">
        <f t="shared" ref="W137:Y137" si="31">IF(W118=0,"",W118/W99)</f>
        <v>0.79052247744381021</v>
      </c>
      <c r="X137" s="124">
        <f t="shared" si="31"/>
        <v>0.79455963465958224</v>
      </c>
      <c r="Y137" s="124">
        <f t="shared" si="31"/>
        <v>0.79887591129584434</v>
      </c>
      <c r="DA137" s="130" t="s">
        <v>2024</v>
      </c>
    </row>
    <row r="138" spans="1:105" ht="12" customHeight="1" x14ac:dyDescent="0.25">
      <c r="A138" s="97" t="s">
        <v>198</v>
      </c>
      <c r="B138" s="111">
        <f t="shared" ref="B138:Q138" si="32">IF(B119=0,"",B119/B100)</f>
        <v>0.73367626590736779</v>
      </c>
      <c r="C138" s="111">
        <f t="shared" si="32"/>
        <v>0.73629876635113511</v>
      </c>
      <c r="D138" s="111">
        <f t="shared" si="32"/>
        <v>0.73844792904513978</v>
      </c>
      <c r="E138" s="111">
        <f t="shared" si="32"/>
        <v>0.74055291148786362</v>
      </c>
      <c r="F138" s="111">
        <f t="shared" si="32"/>
        <v>0.74278891816972203</v>
      </c>
      <c r="G138" s="111">
        <f t="shared" si="32"/>
        <v>0.74424923058479098</v>
      </c>
      <c r="H138" s="111">
        <f t="shared" si="32"/>
        <v>0.74624158089446035</v>
      </c>
      <c r="I138" s="111">
        <f t="shared" si="32"/>
        <v>0.74871672839599146</v>
      </c>
      <c r="J138" s="111">
        <f t="shared" si="32"/>
        <v>0.7522583263711653</v>
      </c>
      <c r="K138" s="111">
        <f t="shared" si="32"/>
        <v>0.75534288992031307</v>
      </c>
      <c r="L138" s="111">
        <f t="shared" si="32"/>
        <v>0.75743141421945226</v>
      </c>
      <c r="M138" s="111">
        <f t="shared" si="32"/>
        <v>0.76019719957930332</v>
      </c>
      <c r="N138" s="111">
        <f t="shared" si="32"/>
        <v>0.76401281099916474</v>
      </c>
      <c r="O138" s="111">
        <f t="shared" si="32"/>
        <v>0.76790618382487874</v>
      </c>
      <c r="P138" s="111">
        <f t="shared" si="32"/>
        <v>0.769170612117407</v>
      </c>
      <c r="Q138" s="111">
        <f t="shared" si="32"/>
        <v>0.77091910756722071</v>
      </c>
      <c r="R138" s="111">
        <f t="shared" ref="R138:V138" si="33">IF(R119=0,"",R119/R100)</f>
        <v>0.77332304831869048</v>
      </c>
      <c r="S138" s="111">
        <f t="shared" si="33"/>
        <v>0.77669969478182954</v>
      </c>
      <c r="T138" s="111">
        <f t="shared" si="33"/>
        <v>0.77990908704657314</v>
      </c>
      <c r="U138" s="111">
        <f t="shared" si="33"/>
        <v>0.78320522493678979</v>
      </c>
      <c r="V138" s="111">
        <f t="shared" si="33"/>
        <v>0.78636625538012772</v>
      </c>
      <c r="W138" s="111">
        <f t="shared" ref="W138:Y138" si="34">IF(W119=0,"",W119/W100)</f>
        <v>0.78993152006360801</v>
      </c>
      <c r="X138" s="111">
        <f t="shared" si="34"/>
        <v>0.7939757456071409</v>
      </c>
      <c r="Y138" s="111">
        <f t="shared" si="34"/>
        <v>0.79830096878716028</v>
      </c>
      <c r="DA138" s="63" t="s">
        <v>2025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2026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1.8998925920708361</v>
      </c>
      <c r="C140" s="124">
        <f t="shared" si="38"/>
        <v>2.0034012999826003</v>
      </c>
      <c r="D140" s="124">
        <f t="shared" si="38"/>
        <v>2.1150902313165147</v>
      </c>
      <c r="E140" s="124">
        <f t="shared" si="38"/>
        <v>2.2342928629244891</v>
      </c>
      <c r="F140" s="124">
        <f t="shared" si="38"/>
        <v>2.3687043129264733</v>
      </c>
      <c r="G140" s="124">
        <f t="shared" si="38"/>
        <v>2.5419198174381044</v>
      </c>
      <c r="H140" s="124">
        <f t="shared" si="38"/>
        <v>2.7590782009877994</v>
      </c>
      <c r="I140" s="124">
        <f t="shared" si="38"/>
        <v>2.8910969405128224</v>
      </c>
      <c r="J140" s="124">
        <f t="shared" si="38"/>
        <v>2.9726101441977435</v>
      </c>
      <c r="K140" s="124">
        <f t="shared" si="38"/>
        <v>3.1363671578783134</v>
      </c>
      <c r="L140" s="124">
        <f t="shared" si="38"/>
        <v>3.2809998363944195</v>
      </c>
      <c r="M140" s="124">
        <f t="shared" si="38"/>
        <v>3.3919603396510896</v>
      </c>
      <c r="N140" s="124">
        <f t="shared" si="38"/>
        <v>3.5246737906840271</v>
      </c>
      <c r="O140" s="124">
        <f t="shared" si="38"/>
        <v>3.6786943934498382</v>
      </c>
      <c r="P140" s="124">
        <f t="shared" si="38"/>
        <v>3.8498012729697959</v>
      </c>
      <c r="Q140" s="124">
        <f t="shared" si="38"/>
        <v>3.9781914671818015</v>
      </c>
      <c r="R140" s="124">
        <f t="shared" ref="R140:V140" si="39">IF(R121=0,"",R121/R102)</f>
        <v>4.094430136683834</v>
      </c>
      <c r="S140" s="124">
        <f t="shared" si="39"/>
        <v>4.2294729333791938</v>
      </c>
      <c r="T140" s="124">
        <f t="shared" si="39"/>
        <v>4.3338658552803819</v>
      </c>
      <c r="U140" s="124">
        <f t="shared" si="39"/>
        <v>4.4046884150848067</v>
      </c>
      <c r="V140" s="124">
        <f t="shared" si="39"/>
        <v>4.4613618610802535</v>
      </c>
      <c r="W140" s="124">
        <f t="shared" ref="W140:Y140" si="40">IF(W121=0,"",W121/W102)</f>
        <v>4.4984824426318353</v>
      </c>
      <c r="X140" s="124">
        <f t="shared" si="40"/>
        <v>4.5297280187471882</v>
      </c>
      <c r="Y140" s="124">
        <f t="shared" si="40"/>
        <v>4.5535858164047029</v>
      </c>
      <c r="DA140" s="130" t="s">
        <v>2027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1.8998925920708361</v>
      </c>
      <c r="C141" s="111">
        <f t="shared" si="41"/>
        <v>2.0034012999826003</v>
      </c>
      <c r="D141" s="111">
        <f t="shared" si="41"/>
        <v>2.1150902313165147</v>
      </c>
      <c r="E141" s="111">
        <f t="shared" si="41"/>
        <v>2.2342928629244891</v>
      </c>
      <c r="F141" s="111">
        <f t="shared" si="41"/>
        <v>2.3687043129264733</v>
      </c>
      <c r="G141" s="111">
        <f t="shared" si="41"/>
        <v>2.5419198174381044</v>
      </c>
      <c r="H141" s="111">
        <f t="shared" si="41"/>
        <v>2.7590782009877994</v>
      </c>
      <c r="I141" s="111">
        <f t="shared" si="41"/>
        <v>2.8910969405128224</v>
      </c>
      <c r="J141" s="111">
        <f t="shared" si="41"/>
        <v>2.9726101441977435</v>
      </c>
      <c r="K141" s="111">
        <f t="shared" si="41"/>
        <v>3.1363671578783134</v>
      </c>
      <c r="L141" s="111">
        <f t="shared" si="41"/>
        <v>3.2809998363944195</v>
      </c>
      <c r="M141" s="111">
        <f t="shared" si="41"/>
        <v>3.3919603396510896</v>
      </c>
      <c r="N141" s="111">
        <f t="shared" si="41"/>
        <v>3.5246737906840271</v>
      </c>
      <c r="O141" s="111">
        <f t="shared" si="41"/>
        <v>3.6786943934498382</v>
      </c>
      <c r="P141" s="111">
        <f t="shared" si="41"/>
        <v>3.8498012729697959</v>
      </c>
      <c r="Q141" s="111">
        <f t="shared" si="41"/>
        <v>3.9781914671818015</v>
      </c>
      <c r="R141" s="111">
        <f t="shared" ref="R141:V141" si="42">IF(R122=0,"",R122/R103)</f>
        <v>4.094430136683834</v>
      </c>
      <c r="S141" s="111">
        <f t="shared" si="42"/>
        <v>4.2294729333791938</v>
      </c>
      <c r="T141" s="111">
        <f t="shared" si="42"/>
        <v>4.3338658552803819</v>
      </c>
      <c r="U141" s="111">
        <f t="shared" si="42"/>
        <v>4.4046884150848067</v>
      </c>
      <c r="V141" s="111">
        <f t="shared" si="42"/>
        <v>4.4613618610802535</v>
      </c>
      <c r="W141" s="111">
        <f t="shared" ref="W141:Y141" si="43">IF(W122=0,"",W122/W103)</f>
        <v>4.4984824426318353</v>
      </c>
      <c r="X141" s="111">
        <f t="shared" si="43"/>
        <v>4.5297280187471882</v>
      </c>
      <c r="Y141" s="111">
        <f t="shared" si="43"/>
        <v>4.5535858164047029</v>
      </c>
      <c r="DA141" s="63" t="s">
        <v>2028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0.76739529649827987</v>
      </c>
      <c r="C142" s="124">
        <f t="shared" si="44"/>
        <v>0.76955173687421852</v>
      </c>
      <c r="D142" s="124">
        <f t="shared" si="44"/>
        <v>0.77198935945673486</v>
      </c>
      <c r="E142" s="124">
        <f t="shared" si="44"/>
        <v>0.77340155341062755</v>
      </c>
      <c r="F142" s="124">
        <f t="shared" si="44"/>
        <v>0.77385888214908261</v>
      </c>
      <c r="G142" s="124">
        <f t="shared" si="44"/>
        <v>0.77895144603299749</v>
      </c>
      <c r="H142" s="124">
        <f t="shared" si="44"/>
        <v>0.78488910782281074</v>
      </c>
      <c r="I142" s="124">
        <f t="shared" si="44"/>
        <v>0.78996312016868853</v>
      </c>
      <c r="J142" s="124">
        <f t="shared" si="44"/>
        <v>0.78739282880987693</v>
      </c>
      <c r="K142" s="124">
        <f t="shared" si="44"/>
        <v>0.78638298685828745</v>
      </c>
      <c r="L142" s="124">
        <f t="shared" si="44"/>
        <v>0.79587279388904519</v>
      </c>
      <c r="M142" s="124">
        <f t="shared" si="44"/>
        <v>0.79759264948311315</v>
      </c>
      <c r="N142" s="124">
        <f t="shared" si="44"/>
        <v>0.80258770215161712</v>
      </c>
      <c r="O142" s="124">
        <f t="shared" si="44"/>
        <v>0.80720441967073897</v>
      </c>
      <c r="P142" s="124">
        <f t="shared" si="44"/>
        <v>0.80937972968877336</v>
      </c>
      <c r="Q142" s="124">
        <f t="shared" si="44"/>
        <v>0.81257819721771274</v>
      </c>
      <c r="R142" s="124">
        <f t="shared" ref="R142:V142" si="45">IF(R123=0,"",R123/R104)</f>
        <v>0.81710574313275974</v>
      </c>
      <c r="S142" s="124">
        <f t="shared" si="45"/>
        <v>0.82337757716114246</v>
      </c>
      <c r="T142" s="124">
        <f t="shared" si="45"/>
        <v>0.82816016903496581</v>
      </c>
      <c r="U142" s="124">
        <f t="shared" si="45"/>
        <v>0.8333370163165893</v>
      </c>
      <c r="V142" s="124">
        <f t="shared" si="45"/>
        <v>0.83790143457441046</v>
      </c>
      <c r="W142" s="124">
        <f t="shared" ref="W142:Y142" si="46">IF(W123=0,"",W123/W104)</f>
        <v>0.8434735558860349</v>
      </c>
      <c r="X142" s="124">
        <f t="shared" si="46"/>
        <v>0.84966556052221442</v>
      </c>
      <c r="Y142" s="124">
        <f t="shared" si="46"/>
        <v>0.85605964343193219</v>
      </c>
      <c r="DA142" s="130" t="s">
        <v>2029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0.77288383907972324</v>
      </c>
      <c r="C143" s="111">
        <f t="shared" si="47"/>
        <v>0.77561952397532397</v>
      </c>
      <c r="D143" s="111">
        <f t="shared" si="47"/>
        <v>0.77801812800868109</v>
      </c>
      <c r="E143" s="111">
        <f t="shared" si="47"/>
        <v>0.78028715856809583</v>
      </c>
      <c r="F143" s="111">
        <f t="shared" si="47"/>
        <v>0.78257110996468238</v>
      </c>
      <c r="G143" s="111">
        <f t="shared" si="47"/>
        <v>0.78470814134503442</v>
      </c>
      <c r="H143" s="111">
        <f t="shared" si="47"/>
        <v>0.78753511423219547</v>
      </c>
      <c r="I143" s="111">
        <f t="shared" si="47"/>
        <v>0.79071170496397303</v>
      </c>
      <c r="J143" s="111">
        <f t="shared" si="47"/>
        <v>0.79420540624469282</v>
      </c>
      <c r="K143" s="111">
        <f t="shared" si="47"/>
        <v>0.79759023250942107</v>
      </c>
      <c r="L143" s="111">
        <f t="shared" si="47"/>
        <v>0.80102161984750231</v>
      </c>
      <c r="M143" s="111">
        <f t="shared" si="47"/>
        <v>0.80436780127030694</v>
      </c>
      <c r="N143" s="111">
        <f t="shared" si="47"/>
        <v>0.80919246049250337</v>
      </c>
      <c r="O143" s="111">
        <f t="shared" si="47"/>
        <v>0.81392295613910348</v>
      </c>
      <c r="P143" s="111">
        <f t="shared" si="47"/>
        <v>0.81591397573740965</v>
      </c>
      <c r="Q143" s="111">
        <f t="shared" si="47"/>
        <v>0.8186307571584619</v>
      </c>
      <c r="R143" s="111">
        <f t="shared" ref="R143:V143" si="48">IF(R124=0,"",R124/R105)</f>
        <v>0.82218621518436685</v>
      </c>
      <c r="S143" s="111">
        <f t="shared" si="48"/>
        <v>0.82713924764139368</v>
      </c>
      <c r="T143" s="111">
        <f t="shared" si="48"/>
        <v>0.83198892867927132</v>
      </c>
      <c r="U143" s="111">
        <f t="shared" si="48"/>
        <v>0.8369258908138798</v>
      </c>
      <c r="V143" s="111">
        <f t="shared" si="48"/>
        <v>0.84159936372310307</v>
      </c>
      <c r="W143" s="111">
        <f t="shared" ref="W143:Y143" si="49">IF(W124=0,"",W124/W105)</f>
        <v>0.84687420845290429</v>
      </c>
      <c r="X143" s="111">
        <f t="shared" si="49"/>
        <v>0.85270695746528768</v>
      </c>
      <c r="Y143" s="111">
        <f t="shared" si="49"/>
        <v>0.85859922504650588</v>
      </c>
      <c r="DA143" s="63" t="s">
        <v>2030</v>
      </c>
    </row>
    <row r="144" spans="1:105" ht="12" customHeight="1" x14ac:dyDescent="0.25">
      <c r="A144" s="97" t="s">
        <v>127</v>
      </c>
      <c r="B144" s="111">
        <f t="shared" ref="B144:Q144" si="50">IF(B125=0,"",B125/B106)</f>
        <v>0.84998447519151121</v>
      </c>
      <c r="C144" s="111">
        <f t="shared" si="50"/>
        <v>0.83271961579558573</v>
      </c>
      <c r="D144" s="111">
        <f t="shared" si="50"/>
        <v>0.83810588167274203</v>
      </c>
      <c r="E144" s="111">
        <f t="shared" si="50"/>
        <v>0.84491396416333875</v>
      </c>
      <c r="F144" s="111">
        <f t="shared" si="50"/>
        <v>0.84584814093882021</v>
      </c>
      <c r="G144" s="111">
        <f t="shared" si="50"/>
        <v>0.85858709995805393</v>
      </c>
      <c r="H144" s="111">
        <f t="shared" si="50"/>
        <v>0.8564355225000464</v>
      </c>
      <c r="I144" s="111">
        <f t="shared" si="50"/>
        <v>0.86509703190848153</v>
      </c>
      <c r="J144" s="111">
        <f t="shared" si="50"/>
        <v>0.86873069174239459</v>
      </c>
      <c r="K144" s="111">
        <f t="shared" si="50"/>
        <v>0.86895612398213884</v>
      </c>
      <c r="L144" s="111">
        <f t="shared" si="50"/>
        <v>0.87360322307712546</v>
      </c>
      <c r="M144" s="111">
        <f t="shared" si="50"/>
        <v>0.87649596587484591</v>
      </c>
      <c r="N144" s="111">
        <f t="shared" si="50"/>
        <v>0.87866494330493861</v>
      </c>
      <c r="O144" s="111">
        <f t="shared" si="50"/>
        <v>0.87479620923482126</v>
      </c>
      <c r="P144" s="111">
        <f t="shared" si="50"/>
        <v>0.87528243404531691</v>
      </c>
      <c r="Q144" s="111">
        <f t="shared" si="50"/>
        <v>0.87188763626928967</v>
      </c>
      <c r="R144" s="111">
        <f t="shared" ref="R144:V144" si="51">IF(R125=0,"",R125/R106)</f>
        <v>0.86817680943914632</v>
      </c>
      <c r="S144" s="111">
        <f t="shared" si="51"/>
        <v>0.87478839302717182</v>
      </c>
      <c r="T144" s="111">
        <f t="shared" si="51"/>
        <v>0.87339029491830422</v>
      </c>
      <c r="U144" s="111">
        <f t="shared" si="51"/>
        <v>0.87766034233684298</v>
      </c>
      <c r="V144" s="111">
        <f t="shared" si="51"/>
        <v>0.88200362098609963</v>
      </c>
      <c r="W144" s="111">
        <f t="shared" ref="W144:Y144" si="52">IF(W125=0,"",W125/W106)</f>
        <v>0.88365829691335729</v>
      </c>
      <c r="X144" s="111">
        <f t="shared" si="52"/>
        <v>0.89024780061641939</v>
      </c>
      <c r="Y144" s="111">
        <f t="shared" si="52"/>
        <v>0.89739526525379221</v>
      </c>
      <c r="DA144" s="63" t="s">
        <v>2031</v>
      </c>
    </row>
    <row r="145" spans="1:105" ht="12" customHeight="1" x14ac:dyDescent="0.25">
      <c r="A145" s="100" t="s">
        <v>198</v>
      </c>
      <c r="B145" s="112">
        <f t="shared" ref="B145:Q145" si="53">IF(B126=0,"",B126/B107)</f>
        <v>0.77288383907972324</v>
      </c>
      <c r="C145" s="112">
        <f t="shared" si="53"/>
        <v>0.77665337774364929</v>
      </c>
      <c r="D145" s="112">
        <f t="shared" si="53"/>
        <v>0.77983304700566292</v>
      </c>
      <c r="E145" s="112">
        <f t="shared" si="53"/>
        <v>0.78122003696082132</v>
      </c>
      <c r="F145" s="112">
        <f t="shared" si="53"/>
        <v>0.78345144831235181</v>
      </c>
      <c r="G145" s="112">
        <f t="shared" si="53"/>
        <v>0.7849849052715131</v>
      </c>
      <c r="H145" s="112">
        <f t="shared" si="53"/>
        <v>0.78804670231387652</v>
      </c>
      <c r="I145" s="112">
        <f t="shared" si="53"/>
        <v>0.79783553849178401</v>
      </c>
      <c r="J145" s="112">
        <f t="shared" si="53"/>
        <v>0.80150808835941401</v>
      </c>
      <c r="K145" s="112">
        <f t="shared" si="53"/>
        <v>0.80311447418895709</v>
      </c>
      <c r="L145" s="112">
        <f t="shared" si="53"/>
        <v>0.80559813623462861</v>
      </c>
      <c r="M145" s="112">
        <f t="shared" si="53"/>
        <v>0.80712501181613727</v>
      </c>
      <c r="N145" s="112">
        <f t="shared" si="53"/>
        <v>0.80917030859402928</v>
      </c>
      <c r="O145" s="112">
        <f t="shared" si="53"/>
        <v>0.81162848037366009</v>
      </c>
      <c r="P145" s="112">
        <f t="shared" si="53"/>
        <v>0.81285209044978546</v>
      </c>
      <c r="Q145" s="112">
        <f t="shared" si="53"/>
        <v>0.81470556349629641</v>
      </c>
      <c r="R145" s="112">
        <f t="shared" ref="R145:V145" si="54">IF(R126=0,"",R126/R107)</f>
        <v>0.81691895482606092</v>
      </c>
      <c r="S145" s="112">
        <f t="shared" si="54"/>
        <v>0.82170357506690417</v>
      </c>
      <c r="T145" s="112">
        <f t="shared" si="54"/>
        <v>0.82570670695782855</v>
      </c>
      <c r="U145" s="112">
        <f t="shared" si="54"/>
        <v>0.83221174237273166</v>
      </c>
      <c r="V145" s="112">
        <f t="shared" si="54"/>
        <v>0.83719336347762408</v>
      </c>
      <c r="W145" s="112">
        <f t="shared" ref="W145:Y145" si="55">IF(W126=0,"",W126/W107)</f>
        <v>0.84565477291862035</v>
      </c>
      <c r="X145" s="112">
        <f t="shared" si="55"/>
        <v>0.85472199843703267</v>
      </c>
      <c r="Y145" s="112">
        <f t="shared" si="55"/>
        <v>0.86476159247631534</v>
      </c>
      <c r="DA145" s="131" t="s">
        <v>2032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2033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0.61827213820827298</v>
      </c>
      <c r="C147" s="112">
        <f t="shared" si="59"/>
        <v>0.62425022628924631</v>
      </c>
      <c r="D147" s="112">
        <f t="shared" si="59"/>
        <v>0.62698400094814821</v>
      </c>
      <c r="E147" s="112">
        <f t="shared" si="59"/>
        <v>0.63137424986370583</v>
      </c>
      <c r="F147" s="112">
        <f t="shared" si="59"/>
        <v>0.63632344047896627</v>
      </c>
      <c r="G147" s="112">
        <f t="shared" si="59"/>
        <v>0.64162163611807854</v>
      </c>
      <c r="H147" s="112">
        <f t="shared" si="59"/>
        <v>0.64271649442061296</v>
      </c>
      <c r="I147" s="112">
        <f t="shared" si="59"/>
        <v>0.64271649442061285</v>
      </c>
      <c r="J147" s="112">
        <f t="shared" si="59"/>
        <v>0.65008912390452622</v>
      </c>
      <c r="K147" s="112">
        <f t="shared" si="59"/>
        <v>0.6516384634485699</v>
      </c>
      <c r="L147" s="112">
        <f t="shared" si="59"/>
        <v>0.65362421959096517</v>
      </c>
      <c r="M147" s="112">
        <f t="shared" si="59"/>
        <v>0.65460579746335024</v>
      </c>
      <c r="N147" s="112">
        <f t="shared" si="59"/>
        <v>0.65498202214559298</v>
      </c>
      <c r="O147" s="112">
        <f t="shared" si="59"/>
        <v>0.65697816257917718</v>
      </c>
      <c r="P147" s="112">
        <f t="shared" si="59"/>
        <v>0.66228547155385553</v>
      </c>
      <c r="Q147" s="112">
        <f t="shared" si="59"/>
        <v>0.67271069497151703</v>
      </c>
      <c r="R147" s="112">
        <f t="shared" ref="R147:V147" si="60">IF(R128=0,"",R128/R109)</f>
        <v>0.6972192871687154</v>
      </c>
      <c r="S147" s="112">
        <f t="shared" si="60"/>
        <v>0.72924821710875598</v>
      </c>
      <c r="T147" s="112">
        <f t="shared" si="60"/>
        <v>0.7342763956000552</v>
      </c>
      <c r="U147" s="112">
        <f t="shared" si="60"/>
        <v>0.74253894955325961</v>
      </c>
      <c r="V147" s="112">
        <f t="shared" si="60"/>
        <v>0.74908051665842479</v>
      </c>
      <c r="W147" s="112">
        <f t="shared" ref="W147:Y147" si="61">IF(W128=0,"",W128/W109)</f>
        <v>0.75994794583795156</v>
      </c>
      <c r="X147" s="112">
        <f t="shared" si="61"/>
        <v>0.773610684904941</v>
      </c>
      <c r="Y147" s="112">
        <f t="shared" si="61"/>
        <v>0.78938663974617829</v>
      </c>
      <c r="DA147" s="131" t="s">
        <v>2034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0.72947678065317068</v>
      </c>
      <c r="C148" s="113">
        <f t="shared" si="62"/>
        <v>0.70392323007752422</v>
      </c>
      <c r="D148" s="113">
        <f t="shared" si="62"/>
        <v>0.71110248891264238</v>
      </c>
      <c r="E148" s="113">
        <f t="shared" si="62"/>
        <v>0.72327041434618322</v>
      </c>
      <c r="F148" s="113">
        <f t="shared" si="62"/>
        <v>0.72602113789328893</v>
      </c>
      <c r="G148" s="113">
        <f t="shared" si="62"/>
        <v>0.74843249545358059</v>
      </c>
      <c r="H148" s="113">
        <f t="shared" si="62"/>
        <v>0.74267782739106003</v>
      </c>
      <c r="I148" s="113">
        <f t="shared" si="62"/>
        <v>0.74509137543304094</v>
      </c>
      <c r="J148" s="113">
        <f t="shared" si="62"/>
        <v>0.75326235564292976</v>
      </c>
      <c r="K148" s="113">
        <f t="shared" si="62"/>
        <v>0.7523147975788731</v>
      </c>
      <c r="L148" s="113">
        <f t="shared" si="62"/>
        <v>0.75868726245564255</v>
      </c>
      <c r="M148" s="113">
        <f t="shared" si="62"/>
        <v>0.76275675434708667</v>
      </c>
      <c r="N148" s="113">
        <f t="shared" si="62"/>
        <v>0.7644113674695191</v>
      </c>
      <c r="O148" s="113">
        <f t="shared" si="62"/>
        <v>0.75730861309029185</v>
      </c>
      <c r="P148" s="113">
        <f t="shared" si="62"/>
        <v>0.76380807037431619</v>
      </c>
      <c r="Q148" s="113">
        <f t="shared" si="62"/>
        <v>0.76824414256753515</v>
      </c>
      <c r="R148" s="113">
        <f t="shared" ref="R148:V148" si="63">IF(R129=0,"",R129/R110)</f>
        <v>0.77908036510512046</v>
      </c>
      <c r="S148" s="113">
        <f t="shared" si="63"/>
        <v>0.80160663326264181</v>
      </c>
      <c r="T148" s="113">
        <f t="shared" si="63"/>
        <v>0.79873236116295876</v>
      </c>
      <c r="U148" s="113">
        <f t="shared" si="63"/>
        <v>0.80387401309471451</v>
      </c>
      <c r="V148" s="113">
        <f t="shared" si="63"/>
        <v>0.81030731899583741</v>
      </c>
      <c r="W148" s="113">
        <f t="shared" ref="W148:Y148" si="64">IF(W129=0,"",W129/W110)</f>
        <v>0.81348796814656588</v>
      </c>
      <c r="X148" s="113">
        <f t="shared" si="64"/>
        <v>0.82602883030805174</v>
      </c>
      <c r="Y148" s="113">
        <f t="shared" si="64"/>
        <v>0.83721154687828603</v>
      </c>
      <c r="DA148" s="132" t="s">
        <v>2035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0.61827213820827298</v>
      </c>
      <c r="C149" s="111">
        <f t="shared" si="65"/>
        <v>0.6241640739597144</v>
      </c>
      <c r="D149" s="111">
        <f t="shared" si="65"/>
        <v>0.62743139611729848</v>
      </c>
      <c r="E149" s="111">
        <f t="shared" si="65"/>
        <v>0.63141242289661914</v>
      </c>
      <c r="F149" s="111">
        <f t="shared" si="65"/>
        <v>0.63598550048783786</v>
      </c>
      <c r="G149" s="111">
        <f t="shared" si="65"/>
        <v>0.64144568719131445</v>
      </c>
      <c r="H149" s="111">
        <f t="shared" si="65"/>
        <v>0.64271649442061296</v>
      </c>
      <c r="I149" s="111">
        <f t="shared" si="65"/>
        <v>0.64271649442061296</v>
      </c>
      <c r="J149" s="111">
        <f t="shared" si="65"/>
        <v>0.65067206212182727</v>
      </c>
      <c r="K149" s="111">
        <f t="shared" si="65"/>
        <v>0.65135146516189912</v>
      </c>
      <c r="L149" s="111">
        <f t="shared" si="65"/>
        <v>0.65334776162861807</v>
      </c>
      <c r="M149" s="111">
        <f t="shared" si="65"/>
        <v>0.65461630290452599</v>
      </c>
      <c r="N149" s="111">
        <f t="shared" si="65"/>
        <v>0.65515164470272724</v>
      </c>
      <c r="O149" s="111">
        <f t="shared" si="65"/>
        <v>0.65802446424698446</v>
      </c>
      <c r="P149" s="111">
        <f t="shared" si="65"/>
        <v>0.66680655959086332</v>
      </c>
      <c r="Q149" s="111">
        <f t="shared" si="65"/>
        <v>0.68168005976567425</v>
      </c>
      <c r="R149" s="111">
        <f t="shared" ref="R149:V149" si="66">IF(R130=0,"",R130/R111)</f>
        <v>0.70494353381402464</v>
      </c>
      <c r="S149" s="111">
        <f t="shared" si="66"/>
        <v>0.72716378492938516</v>
      </c>
      <c r="T149" s="111">
        <f t="shared" si="66"/>
        <v>0.73156660349260449</v>
      </c>
      <c r="U149" s="111">
        <f t="shared" si="66"/>
        <v>0.73915907218027399</v>
      </c>
      <c r="V149" s="111">
        <f t="shared" si="66"/>
        <v>0.74610411865910464</v>
      </c>
      <c r="W149" s="111">
        <f t="shared" ref="W149:Y149" si="67">IF(W130=0,"",W130/W111)</f>
        <v>0.75882105332952265</v>
      </c>
      <c r="X149" s="111">
        <f t="shared" si="67"/>
        <v>0.77497348626955143</v>
      </c>
      <c r="Y149" s="111">
        <f t="shared" si="67"/>
        <v>0.78990595998485513</v>
      </c>
      <c r="DA149" s="63" t="s">
        <v>2036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2037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0.76770167268012424</v>
      </c>
      <c r="C151" s="124">
        <f t="shared" si="71"/>
        <v>0.77014911325972757</v>
      </c>
      <c r="D151" s="124">
        <f t="shared" si="71"/>
        <v>0.77242923696275323</v>
      </c>
      <c r="E151" s="124">
        <f t="shared" si="71"/>
        <v>0.7748083944047387</v>
      </c>
      <c r="F151" s="124">
        <f t="shared" si="71"/>
        <v>0.77738945859225117</v>
      </c>
      <c r="G151" s="124">
        <f t="shared" si="71"/>
        <v>0.77990996841928462</v>
      </c>
      <c r="H151" s="124">
        <f t="shared" si="71"/>
        <v>0.78302145709536153</v>
      </c>
      <c r="I151" s="124">
        <f t="shared" si="71"/>
        <v>0.78481146806348401</v>
      </c>
      <c r="J151" s="124">
        <f t="shared" si="71"/>
        <v>0.78612225403247737</v>
      </c>
      <c r="K151" s="124">
        <f t="shared" si="71"/>
        <v>0.78774486107257113</v>
      </c>
      <c r="L151" s="124">
        <f t="shared" si="71"/>
        <v>0.78895110283774705</v>
      </c>
      <c r="M151" s="124">
        <f t="shared" si="71"/>
        <v>0.79047856017879659</v>
      </c>
      <c r="N151" s="124">
        <f t="shared" si="71"/>
        <v>0.79268836744742144</v>
      </c>
      <c r="O151" s="124">
        <f t="shared" si="71"/>
        <v>0.79545186647992083</v>
      </c>
      <c r="P151" s="124">
        <f t="shared" si="71"/>
        <v>0.79840208230325649</v>
      </c>
      <c r="Q151" s="124">
        <f t="shared" si="71"/>
        <v>0.80292659524057475</v>
      </c>
      <c r="R151" s="124">
        <f t="shared" ref="R151:V151" si="72">IF(R132=0,"",R132/R113)</f>
        <v>0.80962951884841328</v>
      </c>
      <c r="S151" s="124">
        <f t="shared" si="72"/>
        <v>0.81794518741023958</v>
      </c>
      <c r="T151" s="124">
        <f t="shared" si="72"/>
        <v>0.82654034804345322</v>
      </c>
      <c r="U151" s="124">
        <f t="shared" si="72"/>
        <v>0.83745011312020035</v>
      </c>
      <c r="V151" s="124">
        <f t="shared" si="72"/>
        <v>0.84963202998921894</v>
      </c>
      <c r="W151" s="124">
        <f t="shared" ref="W151:Y151" si="73">IF(W132=0,"",W132/W113)</f>
        <v>0.86255371286522942</v>
      </c>
      <c r="X151" s="124">
        <f t="shared" si="73"/>
        <v>0.87451472433688271</v>
      </c>
      <c r="Y151" s="124">
        <f t="shared" si="73"/>
        <v>0.88573650432285789</v>
      </c>
      <c r="DA151" s="130" t="s">
        <v>2038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:Y152" si="76">IF(W133=0,"",W133/W114)</f>
        <v/>
      </c>
      <c r="X152" s="111" t="str">
        <f t="shared" si="76"/>
        <v/>
      </c>
      <c r="Y152" s="111" t="str">
        <f t="shared" si="76"/>
        <v/>
      </c>
      <c r="DA152" s="63" t="s">
        <v>2039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0.76770167268012424</v>
      </c>
      <c r="C153" s="45">
        <f t="shared" si="77"/>
        <v>0.77014911325972757</v>
      </c>
      <c r="D153" s="45">
        <f t="shared" si="77"/>
        <v>0.77242923696275323</v>
      </c>
      <c r="E153" s="45">
        <f t="shared" si="77"/>
        <v>0.7748083944047387</v>
      </c>
      <c r="F153" s="45">
        <f t="shared" si="77"/>
        <v>0.77738945859225117</v>
      </c>
      <c r="G153" s="45">
        <f t="shared" si="77"/>
        <v>0.77990996841928462</v>
      </c>
      <c r="H153" s="45">
        <f t="shared" si="77"/>
        <v>0.78302145709536153</v>
      </c>
      <c r="I153" s="45">
        <f t="shared" si="77"/>
        <v>0.78481146806348401</v>
      </c>
      <c r="J153" s="45">
        <f t="shared" si="77"/>
        <v>0.78612225403247737</v>
      </c>
      <c r="K153" s="45">
        <f t="shared" si="77"/>
        <v>0.78774486107257113</v>
      </c>
      <c r="L153" s="45">
        <f t="shared" si="77"/>
        <v>0.78895110283774705</v>
      </c>
      <c r="M153" s="45">
        <f t="shared" si="77"/>
        <v>0.79047856017879659</v>
      </c>
      <c r="N153" s="45">
        <f t="shared" si="77"/>
        <v>0.79268836744742144</v>
      </c>
      <c r="O153" s="45">
        <f t="shared" si="77"/>
        <v>0.79545186647992083</v>
      </c>
      <c r="P153" s="45">
        <f t="shared" si="77"/>
        <v>0.79840208230325649</v>
      </c>
      <c r="Q153" s="45">
        <f t="shared" si="77"/>
        <v>0.80292659524057475</v>
      </c>
      <c r="R153" s="45">
        <f t="shared" ref="R153:V153" si="78">IF(R134=0,"",R134/R115)</f>
        <v>0.80962951884841328</v>
      </c>
      <c r="S153" s="45">
        <f t="shared" si="78"/>
        <v>0.81794518741023958</v>
      </c>
      <c r="T153" s="45">
        <f t="shared" si="78"/>
        <v>0.82654034804345322</v>
      </c>
      <c r="U153" s="45">
        <f t="shared" si="78"/>
        <v>0.83745011312020035</v>
      </c>
      <c r="V153" s="45">
        <f t="shared" si="78"/>
        <v>0.84963202998921894</v>
      </c>
      <c r="W153" s="45">
        <f t="shared" ref="W153:Y153" si="79">IF(W134=0,"",W134/W115)</f>
        <v>0.86255371286522942</v>
      </c>
      <c r="X153" s="45">
        <f t="shared" si="79"/>
        <v>0.87451472433688271</v>
      </c>
      <c r="Y153" s="45">
        <f t="shared" si="79"/>
        <v>0.88573650432285789</v>
      </c>
      <c r="DA153" s="60" t="s">
        <v>2040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:Y155" si="82">W156+W159+W161+W170</f>
        <v>0</v>
      </c>
      <c r="X155" s="117">
        <f t="shared" si="82"/>
        <v>0</v>
      </c>
      <c r="Y155" s="117">
        <f t="shared" si="82"/>
        <v>0</v>
      </c>
      <c r="DA155" s="129" t="s">
        <v>2191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2192</v>
      </c>
    </row>
    <row r="157" spans="1:105" ht="12" customHeight="1" x14ac:dyDescent="0.25">
      <c r="A157" s="97" t="s">
        <v>198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2193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2194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2195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2196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2197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2198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2199</v>
      </c>
    </row>
    <row r="164" spans="1:105" ht="12" customHeight="1" x14ac:dyDescent="0.25">
      <c r="A164" s="100" t="s">
        <v>198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2200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2201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2202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2203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2204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2205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X170" s="122">
        <v>0</v>
      </c>
      <c r="Y170" s="122">
        <v>0</v>
      </c>
      <c r="DA170" s="130" t="s">
        <v>2206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2207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2208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15802.247224801946</v>
      </c>
      <c r="C174" s="117">
        <f t="shared" si="87"/>
        <v>17212.543535936289</v>
      </c>
      <c r="D174" s="117">
        <f t="shared" si="87"/>
        <v>17000.555988558557</v>
      </c>
      <c r="E174" s="117">
        <f t="shared" si="87"/>
        <v>17094.1421789995</v>
      </c>
      <c r="F174" s="117">
        <f t="shared" si="87"/>
        <v>17113.363012834136</v>
      </c>
      <c r="G174" s="117">
        <f t="shared" si="87"/>
        <v>18230.834777210206</v>
      </c>
      <c r="H174" s="117">
        <f t="shared" si="87"/>
        <v>18634.896979555935</v>
      </c>
      <c r="I174" s="117">
        <f t="shared" si="87"/>
        <v>18473.371152364914</v>
      </c>
      <c r="J174" s="117">
        <f t="shared" si="87"/>
        <v>17071.558557371231</v>
      </c>
      <c r="K174" s="117">
        <f t="shared" si="87"/>
        <v>17487.029766923097</v>
      </c>
      <c r="L174" s="117">
        <f t="shared" si="87"/>
        <v>23075.666116062483</v>
      </c>
      <c r="M174" s="117">
        <f t="shared" si="87"/>
        <v>18743.250443370031</v>
      </c>
      <c r="N174" s="117">
        <f t="shared" si="87"/>
        <v>20694.92827341607</v>
      </c>
      <c r="O174" s="117">
        <f t="shared" si="87"/>
        <v>20054.876663867864</v>
      </c>
      <c r="P174" s="117">
        <f t="shared" si="87"/>
        <v>18432.481316179485</v>
      </c>
      <c r="Q174" s="117">
        <f t="shared" si="87"/>
        <v>18549.840278211188</v>
      </c>
      <c r="R174" s="117">
        <f t="shared" ref="R174:V174" si="88">R175+R178+R180+R189</f>
        <v>19446.924056760028</v>
      </c>
      <c r="S174" s="117">
        <f t="shared" si="88"/>
        <v>19293.008270505688</v>
      </c>
      <c r="T174" s="117">
        <f t="shared" si="88"/>
        <v>18785.118028190278</v>
      </c>
      <c r="U174" s="117">
        <f t="shared" si="88"/>
        <v>18417.965946821303</v>
      </c>
      <c r="V174" s="117">
        <f t="shared" si="88"/>
        <v>17124.951283832372</v>
      </c>
      <c r="W174" s="117">
        <f t="shared" ref="W174:Y174" si="89">W175+W178+W180+W189</f>
        <v>18892.973649237716</v>
      </c>
      <c r="X174" s="117">
        <f t="shared" si="89"/>
        <v>16914.174777486969</v>
      </c>
      <c r="Y174" s="117">
        <f t="shared" si="89"/>
        <v>17208.981831461653</v>
      </c>
      <c r="DA174" s="129" t="s">
        <v>2359</v>
      </c>
    </row>
    <row r="175" spans="1:105" ht="12" customHeight="1" x14ac:dyDescent="0.25">
      <c r="A175" s="121" t="s">
        <v>57</v>
      </c>
      <c r="B175" s="122">
        <f t="shared" ref="B175:Q175" si="90">SUM(B176:B177)</f>
        <v>14649.361703980501</v>
      </c>
      <c r="C175" s="122">
        <f t="shared" si="90"/>
        <v>16059.78964119732</v>
      </c>
      <c r="D175" s="122">
        <f t="shared" si="90"/>
        <v>15860.778617162739</v>
      </c>
      <c r="E175" s="122">
        <f t="shared" si="90"/>
        <v>15959.851268181255</v>
      </c>
      <c r="F175" s="122">
        <f t="shared" si="90"/>
        <v>15932.572499627689</v>
      </c>
      <c r="G175" s="122">
        <f t="shared" si="90"/>
        <v>17054.626851350251</v>
      </c>
      <c r="H175" s="122">
        <f t="shared" si="90"/>
        <v>17440.292961393985</v>
      </c>
      <c r="I175" s="122">
        <f t="shared" si="90"/>
        <v>17273.013361002988</v>
      </c>
      <c r="J175" s="122">
        <f t="shared" si="90"/>
        <v>15936.109117727483</v>
      </c>
      <c r="K175" s="122">
        <f t="shared" si="90"/>
        <v>16260.74421025065</v>
      </c>
      <c r="L175" s="122">
        <f t="shared" si="90"/>
        <v>21829.559030381602</v>
      </c>
      <c r="M175" s="122">
        <f t="shared" si="90"/>
        <v>17567.970141738733</v>
      </c>
      <c r="N175" s="122">
        <f t="shared" si="90"/>
        <v>19460.496466737008</v>
      </c>
      <c r="O175" s="122">
        <f t="shared" si="90"/>
        <v>18700.563932457386</v>
      </c>
      <c r="P175" s="122">
        <f t="shared" si="90"/>
        <v>17084.209811779165</v>
      </c>
      <c r="Q175" s="122">
        <f t="shared" si="90"/>
        <v>17087.630215968358</v>
      </c>
      <c r="R175" s="122">
        <f t="shared" ref="R175:V175" si="91">SUM(R176:R177)</f>
        <v>17904.269962624272</v>
      </c>
      <c r="S175" s="122">
        <f t="shared" si="91"/>
        <v>17820.13327298854</v>
      </c>
      <c r="T175" s="122">
        <f t="shared" si="91"/>
        <v>17225.044545977165</v>
      </c>
      <c r="U175" s="122">
        <f t="shared" si="91"/>
        <v>16842.586631151633</v>
      </c>
      <c r="V175" s="122">
        <f t="shared" si="91"/>
        <v>15663.515452329519</v>
      </c>
      <c r="W175" s="122">
        <f t="shared" ref="W175:Y175" si="92">SUM(W176:W177)</f>
        <v>17304.935385978057</v>
      </c>
      <c r="X175" s="122">
        <f t="shared" si="92"/>
        <v>15388.086497510125</v>
      </c>
      <c r="Y175" s="122">
        <f t="shared" si="92"/>
        <v>15600.501093973666</v>
      </c>
      <c r="DA175" s="130" t="s">
        <v>2360</v>
      </c>
    </row>
    <row r="176" spans="1:105" ht="12" customHeight="1" x14ac:dyDescent="0.25">
      <c r="A176" s="97" t="s">
        <v>198</v>
      </c>
      <c r="B176" s="98">
        <v>14597.571652328596</v>
      </c>
      <c r="C176" s="98">
        <v>16004.294113884745</v>
      </c>
      <c r="D176" s="98">
        <v>15807.298796631438</v>
      </c>
      <c r="E176" s="98">
        <v>15907.146608653577</v>
      </c>
      <c r="F176" s="98">
        <v>15881.454500349684</v>
      </c>
      <c r="G176" s="98">
        <v>17000.282273419612</v>
      </c>
      <c r="H176" s="98">
        <v>17386.137518084437</v>
      </c>
      <c r="I176" s="98">
        <v>17220.383247615373</v>
      </c>
      <c r="J176" s="98">
        <v>15888.06976022253</v>
      </c>
      <c r="K176" s="98">
        <v>16212.490699138707</v>
      </c>
      <c r="L176" s="98">
        <v>21765.00345804364</v>
      </c>
      <c r="M176" s="98">
        <v>17516.542614121583</v>
      </c>
      <c r="N176" s="98">
        <v>19403.59095673812</v>
      </c>
      <c r="O176" s="98">
        <v>18646.827567324839</v>
      </c>
      <c r="P176" s="98">
        <v>17035.808838814934</v>
      </c>
      <c r="Q176" s="98">
        <v>17039.561491206117</v>
      </c>
      <c r="R176" s="98">
        <v>17854.135719680035</v>
      </c>
      <c r="S176" s="98">
        <v>17770.672059924775</v>
      </c>
      <c r="T176" s="98">
        <v>17177.249835530831</v>
      </c>
      <c r="U176" s="98">
        <v>16795.587559182593</v>
      </c>
      <c r="V176" s="98">
        <v>15619.678073181844</v>
      </c>
      <c r="W176" s="98">
        <v>17256.253740433895</v>
      </c>
      <c r="X176" s="98">
        <v>15344.475441761399</v>
      </c>
      <c r="Y176" s="98">
        <v>15556.031910449266</v>
      </c>
      <c r="DA176" s="63" t="s">
        <v>2361</v>
      </c>
    </row>
    <row r="177" spans="1:105" ht="12" customHeight="1" x14ac:dyDescent="0.25">
      <c r="A177" s="97" t="s">
        <v>53</v>
      </c>
      <c r="B177" s="98">
        <v>51.790051651905962</v>
      </c>
      <c r="C177" s="98">
        <v>55.495527312573358</v>
      </c>
      <c r="D177" s="98">
        <v>53.479820531302458</v>
      </c>
      <c r="E177" s="98">
        <v>52.704659527678089</v>
      </c>
      <c r="F177" s="98">
        <v>51.117999278005023</v>
      </c>
      <c r="G177" s="98">
        <v>54.344577930638287</v>
      </c>
      <c r="H177" s="98">
        <v>54.155443309548204</v>
      </c>
      <c r="I177" s="98">
        <v>52.630113387614912</v>
      </c>
      <c r="J177" s="98">
        <v>48.039357504953529</v>
      </c>
      <c r="K177" s="98">
        <v>48.253511111943702</v>
      </c>
      <c r="L177" s="98">
        <v>64.555572337960513</v>
      </c>
      <c r="M177" s="98">
        <v>51.427527617151469</v>
      </c>
      <c r="N177" s="98">
        <v>56.905509998888263</v>
      </c>
      <c r="O177" s="98">
        <v>53.736365132547974</v>
      </c>
      <c r="P177" s="98">
        <v>48.400972964231592</v>
      </c>
      <c r="Q177" s="98">
        <v>48.068724762239675</v>
      </c>
      <c r="R177" s="98">
        <v>50.134242944236675</v>
      </c>
      <c r="S177" s="98">
        <v>49.461213063765499</v>
      </c>
      <c r="T177" s="98">
        <v>47.794710446334605</v>
      </c>
      <c r="U177" s="98">
        <v>46.999071969038376</v>
      </c>
      <c r="V177" s="98">
        <v>43.837379147675868</v>
      </c>
      <c r="W177" s="98">
        <v>48.681645544163587</v>
      </c>
      <c r="X177" s="98">
        <v>43.611055748725505</v>
      </c>
      <c r="Y177" s="98">
        <v>44.46918352439998</v>
      </c>
      <c r="DA177" s="63" t="s">
        <v>2362</v>
      </c>
    </row>
    <row r="178" spans="1:105" ht="12" customHeight="1" x14ac:dyDescent="0.25">
      <c r="A178" s="121" t="s">
        <v>92</v>
      </c>
      <c r="B178" s="122">
        <f t="shared" ref="B178:Y178" si="93">B179</f>
        <v>0.35203105009535657</v>
      </c>
      <c r="C178" s="122">
        <f t="shared" si="93"/>
        <v>0.35463367474307822</v>
      </c>
      <c r="D178" s="122">
        <f t="shared" si="93"/>
        <v>0.35728358381949304</v>
      </c>
      <c r="E178" s="122">
        <f t="shared" si="93"/>
        <v>0.35541373914086205</v>
      </c>
      <c r="F178" s="122">
        <f t="shared" si="93"/>
        <v>0.3468954210684953</v>
      </c>
      <c r="G178" s="122">
        <f t="shared" si="93"/>
        <v>0.36104228587787984</v>
      </c>
      <c r="H178" s="122">
        <f t="shared" si="93"/>
        <v>0.37210490785081973</v>
      </c>
      <c r="I178" s="122">
        <f t="shared" si="93"/>
        <v>0.37808807915834686</v>
      </c>
      <c r="J178" s="122">
        <f t="shared" si="93"/>
        <v>0.38000894216789949</v>
      </c>
      <c r="K178" s="122">
        <f t="shared" si="93"/>
        <v>0.41318579289059354</v>
      </c>
      <c r="L178" s="122">
        <f t="shared" si="93"/>
        <v>0.51919655750711347</v>
      </c>
      <c r="M178" s="122">
        <f t="shared" si="93"/>
        <v>0.52724393329980079</v>
      </c>
      <c r="N178" s="122">
        <f t="shared" si="93"/>
        <v>0.57532246368232887</v>
      </c>
      <c r="O178" s="122">
        <f t="shared" si="93"/>
        <v>0.62997349976724282</v>
      </c>
      <c r="P178" s="122">
        <f t="shared" si="93"/>
        <v>0.73930112539644477</v>
      </c>
      <c r="Q178" s="122">
        <f t="shared" si="93"/>
        <v>0.73608651036420258</v>
      </c>
      <c r="R178" s="122">
        <f t="shared" si="93"/>
        <v>0.74807160353006796</v>
      </c>
      <c r="S178" s="122">
        <f t="shared" si="93"/>
        <v>0.7784241566545288</v>
      </c>
      <c r="T178" s="122">
        <f t="shared" si="93"/>
        <v>0.84488096489392861</v>
      </c>
      <c r="U178" s="122">
        <f t="shared" si="93"/>
        <v>0.86965486345895093</v>
      </c>
      <c r="V178" s="122">
        <f t="shared" si="93"/>
        <v>0.92820540685492736</v>
      </c>
      <c r="W178" s="122">
        <f t="shared" si="93"/>
        <v>0.94733168330673589</v>
      </c>
      <c r="X178" s="122">
        <f t="shared" si="93"/>
        <v>1.0084968019382985</v>
      </c>
      <c r="Y178" s="122">
        <f t="shared" si="93"/>
        <v>1.0454539338167756</v>
      </c>
      <c r="DA178" s="130" t="s">
        <v>2363</v>
      </c>
    </row>
    <row r="179" spans="1:105" ht="12" customHeight="1" x14ac:dyDescent="0.25">
      <c r="A179" s="97" t="s">
        <v>53</v>
      </c>
      <c r="B179" s="98">
        <f>RES_hhdet_fech!B129</f>
        <v>0.35203105009535657</v>
      </c>
      <c r="C179" s="98">
        <f>RES_hhdet_fech!C129</f>
        <v>0.35463367474307822</v>
      </c>
      <c r="D179" s="98">
        <f>RES_hhdet_fech!D129</f>
        <v>0.35728358381949304</v>
      </c>
      <c r="E179" s="98">
        <f>RES_hhdet_fech!E129</f>
        <v>0.35541373914086205</v>
      </c>
      <c r="F179" s="98">
        <f>RES_hhdet_fech!F129</f>
        <v>0.3468954210684953</v>
      </c>
      <c r="G179" s="98">
        <f>RES_hhdet_fech!G129</f>
        <v>0.36104228587787984</v>
      </c>
      <c r="H179" s="98">
        <f>RES_hhdet_fech!H129</f>
        <v>0.37210490785081973</v>
      </c>
      <c r="I179" s="98">
        <f>RES_hhdet_fech!I129</f>
        <v>0.37808807915834686</v>
      </c>
      <c r="J179" s="98">
        <f>RES_hhdet_fech!J129</f>
        <v>0.38000894216789949</v>
      </c>
      <c r="K179" s="98">
        <f>RES_hhdet_fech!K129</f>
        <v>0.41318579289059354</v>
      </c>
      <c r="L179" s="98">
        <f>RES_hhdet_fech!L129</f>
        <v>0.51919655750711347</v>
      </c>
      <c r="M179" s="98">
        <f>RES_hhdet_fech!M129</f>
        <v>0.52724393329980079</v>
      </c>
      <c r="N179" s="98">
        <f>RES_hhdet_fech!N129</f>
        <v>0.57532246368232887</v>
      </c>
      <c r="O179" s="98">
        <f>RES_hhdet_fech!O129</f>
        <v>0.62997349976724282</v>
      </c>
      <c r="P179" s="98">
        <f>RES_hhdet_fech!P129</f>
        <v>0.73930112539644477</v>
      </c>
      <c r="Q179" s="98">
        <f>RES_hhdet_fech!Q129</f>
        <v>0.73608651036420258</v>
      </c>
      <c r="R179" s="98">
        <f>RES_hhdet_fech!R129</f>
        <v>0.74807160353006796</v>
      </c>
      <c r="S179" s="98">
        <f>RES_hhdet_fech!S129</f>
        <v>0.7784241566545288</v>
      </c>
      <c r="T179" s="98">
        <f>RES_hhdet_fech!T129</f>
        <v>0.84488096489392861</v>
      </c>
      <c r="U179" s="98">
        <f>RES_hhdet_fech!U129</f>
        <v>0.86965486345895093</v>
      </c>
      <c r="V179" s="98">
        <f>RES_hhdet_fech!V129</f>
        <v>0.92820540685492736</v>
      </c>
      <c r="W179" s="98">
        <f>RES_hhdet_fech!W129</f>
        <v>0.94733168330673589</v>
      </c>
      <c r="X179" s="98">
        <f>RES_hhdet_fech!X129</f>
        <v>1.0084968019382985</v>
      </c>
      <c r="Y179" s="98">
        <f>RES_hhdet_fech!Y129</f>
        <v>1.0454539338167756</v>
      </c>
      <c r="DA179" s="63" t="s">
        <v>2364</v>
      </c>
    </row>
    <row r="180" spans="1:105" ht="12" customHeight="1" x14ac:dyDescent="0.25">
      <c r="A180" s="121" t="s">
        <v>55</v>
      </c>
      <c r="B180" s="122">
        <v>991.67039199415819</v>
      </c>
      <c r="C180" s="122">
        <v>993.16429543781487</v>
      </c>
      <c r="D180" s="122">
        <v>977.92167631843563</v>
      </c>
      <c r="E180" s="122">
        <v>966.70206696892433</v>
      </c>
      <c r="F180" s="122">
        <v>1006.1727243805474</v>
      </c>
      <c r="G180" s="122">
        <v>993.74778255495187</v>
      </c>
      <c r="H180" s="122">
        <v>1007.5179640869562</v>
      </c>
      <c r="I180" s="122">
        <v>1014.6145236981855</v>
      </c>
      <c r="J180" s="122">
        <v>958.33070451992876</v>
      </c>
      <c r="K180" s="122">
        <v>1031.30978924488</v>
      </c>
      <c r="L180" s="122">
        <v>1036.368093451134</v>
      </c>
      <c r="M180" s="122">
        <v>964.56153236840964</v>
      </c>
      <c r="N180" s="122">
        <v>1019.0061207462112</v>
      </c>
      <c r="O180" s="122">
        <v>1118.1116768605752</v>
      </c>
      <c r="P180" s="122">
        <v>1113.2679631345654</v>
      </c>
      <c r="Q180" s="122">
        <v>1208.7856282909972</v>
      </c>
      <c r="R180" s="122">
        <v>1291.0790796601868</v>
      </c>
      <c r="S180" s="122">
        <v>1203.0418612559308</v>
      </c>
      <c r="T180" s="122">
        <v>1277.6423755952155</v>
      </c>
      <c r="U180" s="122">
        <v>1295.5354153635151</v>
      </c>
      <c r="V180" s="122">
        <v>1182.6570426033857</v>
      </c>
      <c r="W180" s="122">
        <v>1311.6522297592473</v>
      </c>
      <c r="X180" s="122">
        <v>1261.8130724202454</v>
      </c>
      <c r="Y180" s="122">
        <v>1344.2864769732735</v>
      </c>
      <c r="DA180" s="130" t="s">
        <v>2365</v>
      </c>
    </row>
    <row r="181" spans="1:105" ht="12" customHeight="1" x14ac:dyDescent="0.25">
      <c r="A181" s="97" t="s">
        <v>128</v>
      </c>
      <c r="B181" s="98">
        <v>983.58099755026296</v>
      </c>
      <c r="C181" s="98">
        <v>986.26945902214391</v>
      </c>
      <c r="D181" s="98">
        <v>970.90656818936895</v>
      </c>
      <c r="E181" s="98">
        <v>958.0221527529967</v>
      </c>
      <c r="F181" s="98">
        <v>996.35242847980373</v>
      </c>
      <c r="G181" s="98">
        <v>985.65967496073733</v>
      </c>
      <c r="H181" s="98">
        <v>1003.7722216726819</v>
      </c>
      <c r="I181" s="98">
        <v>1013.6391826259255</v>
      </c>
      <c r="J181" s="98">
        <v>950.7543722174953</v>
      </c>
      <c r="K181" s="98">
        <v>1019.3093549267459</v>
      </c>
      <c r="L181" s="98">
        <v>1031.3456748523456</v>
      </c>
      <c r="M181" s="98">
        <v>954.02087627598451</v>
      </c>
      <c r="N181" s="98">
        <v>1010.7167997511131</v>
      </c>
      <c r="O181" s="98">
        <v>1109.3822018588207</v>
      </c>
      <c r="P181" s="98">
        <v>1104.5790137934089</v>
      </c>
      <c r="Q181" s="98">
        <v>1200.3330901231125</v>
      </c>
      <c r="R181" s="98">
        <v>1283.1608413333804</v>
      </c>
      <c r="S181" s="98">
        <v>1197.7451243066052</v>
      </c>
      <c r="T181" s="98">
        <v>1271.7747049371733</v>
      </c>
      <c r="U181" s="98">
        <v>1291.458034119926</v>
      </c>
      <c r="V181" s="98">
        <v>1176.2985954546384</v>
      </c>
      <c r="W181" s="98">
        <v>1306.3693976138984</v>
      </c>
      <c r="X181" s="98">
        <v>1257.4136468089152</v>
      </c>
      <c r="Y181" s="98">
        <v>1342.3021837826466</v>
      </c>
      <c r="DA181" s="63" t="s">
        <v>2366</v>
      </c>
    </row>
    <row r="182" spans="1:105" ht="12" customHeight="1" x14ac:dyDescent="0.25">
      <c r="A182" s="97" t="s">
        <v>127</v>
      </c>
      <c r="B182" s="98">
        <v>894.36204968476727</v>
      </c>
      <c r="C182" s="98">
        <v>918.6245353219407</v>
      </c>
      <c r="D182" s="98">
        <v>901.25762907481408</v>
      </c>
      <c r="E182" s="98">
        <v>884.74795658625726</v>
      </c>
      <c r="F182" s="98">
        <v>921.82262978634697</v>
      </c>
      <c r="G182" s="98">
        <v>900.88614789802989</v>
      </c>
      <c r="H182" s="98">
        <v>923.04253535321573</v>
      </c>
      <c r="I182" s="98">
        <v>925.76649838668072</v>
      </c>
      <c r="J182" s="98">
        <v>868.29532544386063</v>
      </c>
      <c r="K182" s="98">
        <v>934.96749208617427</v>
      </c>
      <c r="L182" s="98">
        <v>945.12617333028811</v>
      </c>
      <c r="M182" s="98">
        <v>875.2191415009579</v>
      </c>
      <c r="N182" s="98">
        <v>930.85846385638411</v>
      </c>
      <c r="O182" s="98">
        <v>1032.7966539398108</v>
      </c>
      <c r="P182" s="98">
        <v>1030.6849921105804</v>
      </c>
      <c r="Q182" s="98">
        <v>1128.5855476121458</v>
      </c>
      <c r="R182" s="98">
        <v>1217.5021003713373</v>
      </c>
      <c r="S182" s="98">
        <v>1134.6166696671667</v>
      </c>
      <c r="T182" s="98">
        <v>1214.2625102576367</v>
      </c>
      <c r="U182" s="98">
        <v>1233.4477810426417</v>
      </c>
      <c r="V182" s="98">
        <v>1124.0097522977003</v>
      </c>
      <c r="W182" s="98">
        <v>1252.0005915896854</v>
      </c>
      <c r="X182" s="98">
        <v>1202.5454173982571</v>
      </c>
      <c r="Y182" s="98">
        <v>1279.8920932053425</v>
      </c>
      <c r="DA182" s="63" t="s">
        <v>2367</v>
      </c>
    </row>
    <row r="183" spans="1:105" ht="12" customHeight="1" x14ac:dyDescent="0.25">
      <c r="A183" s="100" t="s">
        <v>198</v>
      </c>
      <c r="B183" s="101">
        <v>590.74700676783823</v>
      </c>
      <c r="C183" s="101">
        <v>688.02412884435876</v>
      </c>
      <c r="D183" s="101">
        <v>662.71666687658944</v>
      </c>
      <c r="E183" s="101">
        <v>627.16919500062932</v>
      </c>
      <c r="F183" s="101">
        <v>656.2069845251084</v>
      </c>
      <c r="G183" s="101">
        <v>592.50222847261045</v>
      </c>
      <c r="H183" s="101">
        <v>625.21376522509593</v>
      </c>
      <c r="I183" s="101">
        <v>617.75767837899502</v>
      </c>
      <c r="J183" s="101">
        <v>574.23260117880886</v>
      </c>
      <c r="K183" s="101">
        <v>622.29949920878971</v>
      </c>
      <c r="L183" s="101">
        <v>614.50492181792481</v>
      </c>
      <c r="M183" s="101">
        <v>560.43085594841318</v>
      </c>
      <c r="N183" s="101">
        <v>591.86682981534398</v>
      </c>
      <c r="O183" s="101">
        <v>686.46288154048182</v>
      </c>
      <c r="P183" s="101">
        <v>686.86058952511553</v>
      </c>
      <c r="Q183" s="101">
        <v>780.30277058005515</v>
      </c>
      <c r="R183" s="101">
        <v>876.63368555171633</v>
      </c>
      <c r="S183" s="101">
        <v>796.80328172869406</v>
      </c>
      <c r="T183" s="101">
        <v>882.06158499903449</v>
      </c>
      <c r="U183" s="101">
        <v>899.34529037992581</v>
      </c>
      <c r="V183" s="101">
        <v>814.64173439398633</v>
      </c>
      <c r="W183" s="101">
        <v>943.72779674118453</v>
      </c>
      <c r="X183" s="101">
        <v>908.47893692218793</v>
      </c>
      <c r="Y183" s="101">
        <v>971.04802645730535</v>
      </c>
      <c r="DA183" s="131" t="s">
        <v>2368</v>
      </c>
    </row>
    <row r="184" spans="1:105" ht="12" customHeight="1" x14ac:dyDescent="0.25">
      <c r="A184" s="103" t="s">
        <v>52</v>
      </c>
      <c r="B184" s="104">
        <v>303.61504291692904</v>
      </c>
      <c r="C184" s="104">
        <v>230.60040647758186</v>
      </c>
      <c r="D184" s="104">
        <v>238.54096219822452</v>
      </c>
      <c r="E184" s="104">
        <v>257.57876158562811</v>
      </c>
      <c r="F184" s="104">
        <v>265.61564526123874</v>
      </c>
      <c r="G184" s="104">
        <v>308.38391942541938</v>
      </c>
      <c r="H184" s="104">
        <v>297.8287701281198</v>
      </c>
      <c r="I184" s="104">
        <v>308.00882000768564</v>
      </c>
      <c r="J184" s="104">
        <v>294.06272426505166</v>
      </c>
      <c r="K184" s="104">
        <v>312.66799287738468</v>
      </c>
      <c r="L184" s="104">
        <v>330.62125151236307</v>
      </c>
      <c r="M184" s="104">
        <v>314.78828555254461</v>
      </c>
      <c r="N184" s="104">
        <v>338.99163404104024</v>
      </c>
      <c r="O184" s="104">
        <v>346.33377239932906</v>
      </c>
      <c r="P184" s="104">
        <v>343.82440258546484</v>
      </c>
      <c r="Q184" s="104">
        <v>348.28277703209073</v>
      </c>
      <c r="R184" s="104">
        <v>340.86841481962085</v>
      </c>
      <c r="S184" s="104">
        <v>337.81338793847254</v>
      </c>
      <c r="T184" s="104">
        <v>332.20092525860218</v>
      </c>
      <c r="U184" s="104">
        <v>334.10249066271592</v>
      </c>
      <c r="V184" s="104">
        <v>309.36801790371379</v>
      </c>
      <c r="W184" s="104">
        <v>308.27279484850101</v>
      </c>
      <c r="X184" s="104">
        <v>294.06648047606899</v>
      </c>
      <c r="Y184" s="104">
        <v>308.84406674803716</v>
      </c>
      <c r="DA184" s="132" t="s">
        <v>2369</v>
      </c>
    </row>
    <row r="185" spans="1:105" ht="12" customHeight="1" x14ac:dyDescent="0.25">
      <c r="A185" s="106" t="s">
        <v>122</v>
      </c>
      <c r="B185" s="101">
        <v>1273.0260417370635</v>
      </c>
      <c r="C185" s="101">
        <v>1194.80376226406</v>
      </c>
      <c r="D185" s="101">
        <v>1185.017448156769</v>
      </c>
      <c r="E185" s="101">
        <v>1188.5367166743281</v>
      </c>
      <c r="F185" s="101">
        <v>1193.7035609626168</v>
      </c>
      <c r="G185" s="101">
        <v>1233.1931859278734</v>
      </c>
      <c r="H185" s="101">
        <v>1257.7074457718707</v>
      </c>
      <c r="I185" s="101">
        <v>1250.9749407408704</v>
      </c>
      <c r="J185" s="101">
        <v>1144.7510309896843</v>
      </c>
      <c r="K185" s="101">
        <v>1206.4347296061069</v>
      </c>
      <c r="L185" s="101">
        <v>1202.9778786838888</v>
      </c>
      <c r="M185" s="101">
        <v>1250.1666145081583</v>
      </c>
      <c r="N185" s="101">
        <v>1247.7826271631595</v>
      </c>
      <c r="O185" s="101">
        <v>1358.1992197589404</v>
      </c>
      <c r="P185" s="101">
        <v>1353.6982541591617</v>
      </c>
      <c r="Q185" s="101">
        <v>1445.6938389304194</v>
      </c>
      <c r="R185" s="101">
        <v>1511.6321125267166</v>
      </c>
      <c r="S185" s="101">
        <v>1353.4055945592347</v>
      </c>
      <c r="T185" s="101">
        <v>1440.6483351553247</v>
      </c>
      <c r="U185" s="101">
        <v>1412.5689106945476</v>
      </c>
      <c r="V185" s="101">
        <v>1355.3312158598476</v>
      </c>
      <c r="W185" s="101">
        <v>1456.3397113411675</v>
      </c>
      <c r="X185" s="101">
        <v>1383.3286795871584</v>
      </c>
      <c r="Y185" s="101">
        <v>1404.7217321946332</v>
      </c>
      <c r="DA185" s="131" t="s">
        <v>2370</v>
      </c>
    </row>
    <row r="186" spans="1:105" ht="12" customHeight="1" x14ac:dyDescent="0.25">
      <c r="A186" s="107" t="s">
        <v>121</v>
      </c>
      <c r="B186" s="104">
        <v>1078.9603640500295</v>
      </c>
      <c r="C186" s="104">
        <v>1059.5729699352244</v>
      </c>
      <c r="D186" s="104">
        <v>1044.8186888239297</v>
      </c>
      <c r="E186" s="104">
        <v>1037.546573283294</v>
      </c>
      <c r="F186" s="104">
        <v>1046.3048689032473</v>
      </c>
      <c r="G186" s="104">
        <v>1057.2945467882687</v>
      </c>
      <c r="H186" s="104">
        <v>1088.4266866107964</v>
      </c>
      <c r="I186" s="104">
        <v>1079.4526692202871</v>
      </c>
      <c r="J186" s="104">
        <v>987.84025568534082</v>
      </c>
      <c r="K186" s="104">
        <v>1045.0819616259246</v>
      </c>
      <c r="L186" s="104">
        <v>1036.5282689094163</v>
      </c>
      <c r="M186" s="104">
        <v>1072.9604428906102</v>
      </c>
      <c r="N186" s="104">
        <v>1069.076800713483</v>
      </c>
      <c r="O186" s="104">
        <v>1177.9360363712678</v>
      </c>
      <c r="P186" s="104">
        <v>1171.8334855186777</v>
      </c>
      <c r="Q186" s="104">
        <v>1262.7398053121474</v>
      </c>
      <c r="R186" s="104">
        <v>1349.8439683501717</v>
      </c>
      <c r="S186" s="104">
        <v>1230.5532665912615</v>
      </c>
      <c r="T186" s="104">
        <v>1323.7102734579721</v>
      </c>
      <c r="U186" s="104">
        <v>1304.3488207967114</v>
      </c>
      <c r="V186" s="104">
        <v>1252.5665883362917</v>
      </c>
      <c r="W186" s="104">
        <v>1359.8417800265499</v>
      </c>
      <c r="X186" s="104">
        <v>1294.4547736173688</v>
      </c>
      <c r="Y186" s="104">
        <v>1324.0019139434758</v>
      </c>
      <c r="DA186" s="132" t="s">
        <v>2371</v>
      </c>
    </row>
    <row r="187" spans="1:105" ht="12" customHeight="1" x14ac:dyDescent="0.25">
      <c r="A187" s="108" t="s">
        <v>53</v>
      </c>
      <c r="B187" s="98">
        <v>764.63853034048236</v>
      </c>
      <c r="C187" s="98">
        <v>834.71249207282779</v>
      </c>
      <c r="D187" s="98">
        <v>810.17432921916838</v>
      </c>
      <c r="E187" s="98">
        <v>778.97316989794365</v>
      </c>
      <c r="F187" s="98">
        <v>787.51098591677192</v>
      </c>
      <c r="G187" s="98">
        <v>741.81495300541076</v>
      </c>
      <c r="H187" s="98">
        <v>783.90498119988945</v>
      </c>
      <c r="I187" s="98">
        <v>770.14972955401686</v>
      </c>
      <c r="J187" s="98">
        <v>697.73227749648197</v>
      </c>
      <c r="K187" s="98">
        <v>742.44206226819892</v>
      </c>
      <c r="L187" s="98">
        <v>721.55159097710475</v>
      </c>
      <c r="M187" s="98">
        <v>737.01399362283723</v>
      </c>
      <c r="N187" s="98">
        <v>730.35680084086766</v>
      </c>
      <c r="O187" s="98">
        <v>835.95140725017973</v>
      </c>
      <c r="P187" s="98">
        <v>830.68145580772887</v>
      </c>
      <c r="Q187" s="98">
        <v>919.34971487740654</v>
      </c>
      <c r="R187" s="98">
        <v>1010.6778560311707</v>
      </c>
      <c r="S187" s="98">
        <v>894.79912131719095</v>
      </c>
      <c r="T187" s="98">
        <v>992.49960962245677</v>
      </c>
      <c r="U187" s="98">
        <v>980.73834457567204</v>
      </c>
      <c r="V187" s="98">
        <v>935.82736759218687</v>
      </c>
      <c r="W187" s="98">
        <v>1051.6127418802962</v>
      </c>
      <c r="X187" s="98">
        <v>1000.7612318488672</v>
      </c>
      <c r="Y187" s="98">
        <v>1025.8845205009634</v>
      </c>
      <c r="DA187" s="63" t="s">
        <v>2372</v>
      </c>
    </row>
    <row r="188" spans="1:105" ht="12" customHeight="1" x14ac:dyDescent="0.25">
      <c r="A188" s="108" t="s">
        <v>52</v>
      </c>
      <c r="B188" s="98">
        <v>314.32183370954698</v>
      </c>
      <c r="C188" s="98">
        <v>224.86047786239675</v>
      </c>
      <c r="D188" s="98">
        <v>234.64435960476141</v>
      </c>
      <c r="E188" s="98">
        <v>258.57340338535028</v>
      </c>
      <c r="F188" s="98">
        <v>258.79388298647535</v>
      </c>
      <c r="G188" s="98">
        <v>315.47959378285805</v>
      </c>
      <c r="H188" s="98">
        <v>304.52170541090697</v>
      </c>
      <c r="I188" s="98">
        <v>309.30293966627033</v>
      </c>
      <c r="J188" s="98">
        <v>290.10797818885891</v>
      </c>
      <c r="K188" s="98">
        <v>302.63989935772588</v>
      </c>
      <c r="L188" s="98">
        <v>314.97667793231147</v>
      </c>
      <c r="M188" s="98">
        <v>335.94644926777306</v>
      </c>
      <c r="N188" s="98">
        <v>338.7199998726154</v>
      </c>
      <c r="O188" s="98">
        <v>341.98462912108823</v>
      </c>
      <c r="P188" s="98">
        <v>341.15202971094897</v>
      </c>
      <c r="Q188" s="98">
        <v>343.3900904347409</v>
      </c>
      <c r="R188" s="98">
        <v>339.166112319001</v>
      </c>
      <c r="S188" s="98">
        <v>335.75414527407059</v>
      </c>
      <c r="T188" s="98">
        <v>331.21066383551539</v>
      </c>
      <c r="U188" s="98">
        <v>323.61047622103945</v>
      </c>
      <c r="V188" s="98">
        <v>316.73922074410456</v>
      </c>
      <c r="W188" s="98">
        <v>308.22903814625369</v>
      </c>
      <c r="X188" s="98">
        <v>293.69354176850169</v>
      </c>
      <c r="Y188" s="98">
        <v>298.11739344251259</v>
      </c>
      <c r="DA188" s="63" t="s">
        <v>2373</v>
      </c>
    </row>
    <row r="189" spans="1:105" ht="12" customHeight="1" x14ac:dyDescent="0.25">
      <c r="A189" s="121" t="s">
        <v>54</v>
      </c>
      <c r="B189" s="122">
        <v>160.86309777719131</v>
      </c>
      <c r="C189" s="122">
        <v>159.23496562641279</v>
      </c>
      <c r="D189" s="122">
        <v>161.49841149356226</v>
      </c>
      <c r="E189" s="122">
        <v>167.23343011017846</v>
      </c>
      <c r="F189" s="122">
        <v>174.2708934048265</v>
      </c>
      <c r="G189" s="122">
        <v>182.09910101912877</v>
      </c>
      <c r="H189" s="122">
        <v>186.71394916714019</v>
      </c>
      <c r="I189" s="122">
        <v>185.36517958458109</v>
      </c>
      <c r="J189" s="122">
        <v>176.73872618164972</v>
      </c>
      <c r="K189" s="122">
        <v>194.56258163467595</v>
      </c>
      <c r="L189" s="122">
        <v>209.2197956722421</v>
      </c>
      <c r="M189" s="122">
        <v>210.19152532958671</v>
      </c>
      <c r="N189" s="122">
        <v>214.85036346916982</v>
      </c>
      <c r="O189" s="122">
        <v>235.5710810501383</v>
      </c>
      <c r="P189" s="122">
        <v>234.26424014036172</v>
      </c>
      <c r="Q189" s="122">
        <v>252.68834744146932</v>
      </c>
      <c r="R189" s="122">
        <v>250.82694287203608</v>
      </c>
      <c r="S189" s="122">
        <v>269.05471210456238</v>
      </c>
      <c r="T189" s="122">
        <v>281.58622565300033</v>
      </c>
      <c r="U189" s="122">
        <v>278.97424544269774</v>
      </c>
      <c r="V189" s="122">
        <v>277.85058349260913</v>
      </c>
      <c r="W189" s="122">
        <v>275.43870181710571</v>
      </c>
      <c r="X189" s="122">
        <v>263.26671075466169</v>
      </c>
      <c r="Y189" s="122">
        <v>263.14880658089453</v>
      </c>
      <c r="DA189" s="130" t="s">
        <v>2374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2375</v>
      </c>
    </row>
    <row r="191" spans="1:105" ht="12" customHeight="1" x14ac:dyDescent="0.25">
      <c r="A191" s="109" t="s">
        <v>120</v>
      </c>
      <c r="B191" s="33">
        <v>160.86309777719131</v>
      </c>
      <c r="C191" s="33">
        <v>159.23496562641279</v>
      </c>
      <c r="D191" s="33">
        <v>161.49841149356226</v>
      </c>
      <c r="E191" s="33">
        <v>167.23343011017846</v>
      </c>
      <c r="F191" s="33">
        <v>174.2708934048265</v>
      </c>
      <c r="G191" s="33">
        <v>182.09910101912877</v>
      </c>
      <c r="H191" s="33">
        <v>186.71394916714019</v>
      </c>
      <c r="I191" s="33">
        <v>185.36517958458109</v>
      </c>
      <c r="J191" s="33">
        <v>176.73872618164972</v>
      </c>
      <c r="K191" s="33">
        <v>194.56258163467595</v>
      </c>
      <c r="L191" s="33">
        <v>209.2197956722421</v>
      </c>
      <c r="M191" s="33">
        <v>210.19152532958671</v>
      </c>
      <c r="N191" s="33">
        <v>214.85036346916982</v>
      </c>
      <c r="O191" s="33">
        <v>235.5710810501383</v>
      </c>
      <c r="P191" s="33">
        <v>234.26424014036172</v>
      </c>
      <c r="Q191" s="33">
        <v>252.68834744146932</v>
      </c>
      <c r="R191" s="33">
        <v>250.82694287203608</v>
      </c>
      <c r="S191" s="33">
        <v>269.05471210456238</v>
      </c>
      <c r="T191" s="33">
        <v>281.58622565300033</v>
      </c>
      <c r="U191" s="33">
        <v>278.97424544269774</v>
      </c>
      <c r="V191" s="33">
        <v>277.85058349260913</v>
      </c>
      <c r="W191" s="33">
        <v>275.43870181710571</v>
      </c>
      <c r="X191" s="33">
        <v>263.26671075466169</v>
      </c>
      <c r="Y191" s="33">
        <v>263.14880658089453</v>
      </c>
      <c r="DA191" s="60" t="s">
        <v>2376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11646.848797760827</v>
      </c>
      <c r="C193" s="117">
        <f t="shared" si="94"/>
        <v>12727.073989384398</v>
      </c>
      <c r="D193" s="117">
        <f t="shared" si="94"/>
        <v>12606.793790980057</v>
      </c>
      <c r="E193" s="117">
        <f t="shared" si="94"/>
        <v>12710.805238164619</v>
      </c>
      <c r="F193" s="117">
        <f t="shared" si="94"/>
        <v>12762.620154444825</v>
      </c>
      <c r="G193" s="117">
        <f t="shared" si="94"/>
        <v>13623.811496527129</v>
      </c>
      <c r="H193" s="117">
        <f t="shared" si="94"/>
        <v>13966.43176147765</v>
      </c>
      <c r="I193" s="117">
        <f t="shared" si="94"/>
        <v>13893.896983182947</v>
      </c>
      <c r="J193" s="117">
        <f t="shared" si="94"/>
        <v>12894.622713202707</v>
      </c>
      <c r="K193" s="117">
        <f t="shared" si="94"/>
        <v>13259.809137238803</v>
      </c>
      <c r="L193" s="117">
        <f t="shared" si="94"/>
        <v>17541.637764438987</v>
      </c>
      <c r="M193" s="117">
        <f t="shared" si="94"/>
        <v>14304.721642190514</v>
      </c>
      <c r="N193" s="117">
        <f t="shared" si="94"/>
        <v>15871.676569135283</v>
      </c>
      <c r="O193" s="117">
        <f t="shared" si="94"/>
        <v>15464.998186136472</v>
      </c>
      <c r="P193" s="117">
        <f t="shared" si="94"/>
        <v>14242.784228054588</v>
      </c>
      <c r="Q193" s="117">
        <f t="shared" si="94"/>
        <v>14372.243597101802</v>
      </c>
      <c r="R193" s="117">
        <f t="shared" ref="R193:V193" si="95">R194+R197+R199+R208</f>
        <v>15118.23685760131</v>
      </c>
      <c r="S193" s="117">
        <f t="shared" si="95"/>
        <v>15065.858801836896</v>
      </c>
      <c r="T193" s="117">
        <f t="shared" si="95"/>
        <v>14738.984451106255</v>
      </c>
      <c r="U193" s="117">
        <f t="shared" si="95"/>
        <v>14518.466193881502</v>
      </c>
      <c r="V193" s="117">
        <f t="shared" si="95"/>
        <v>13557.786983893584</v>
      </c>
      <c r="W193" s="117">
        <f t="shared" ref="W193:Y193" si="96">W194+W197+W199+W208</f>
        <v>15028.126593513136</v>
      </c>
      <c r="X193" s="117">
        <f t="shared" si="96"/>
        <v>13533.670328227152</v>
      </c>
      <c r="Y193" s="117">
        <f t="shared" si="96"/>
        <v>13851.494998530567</v>
      </c>
      <c r="DA193" s="129" t="s">
        <v>2527</v>
      </c>
    </row>
    <row r="194" spans="1:105" ht="12" customHeight="1" x14ac:dyDescent="0.25">
      <c r="A194" s="121" t="s">
        <v>57</v>
      </c>
      <c r="B194" s="122">
        <f t="shared" ref="B194:Q194" si="97">SUM(B195:B196)</f>
        <v>10761.681912847593</v>
      </c>
      <c r="C194" s="122">
        <f t="shared" si="97"/>
        <v>11839.437539686645</v>
      </c>
      <c r="D194" s="122">
        <f t="shared" si="97"/>
        <v>11726.346880701516</v>
      </c>
      <c r="E194" s="122">
        <f t="shared" si="97"/>
        <v>11832.788394030378</v>
      </c>
      <c r="F194" s="122">
        <f t="shared" si="97"/>
        <v>11847.68640655441</v>
      </c>
      <c r="G194" s="122">
        <f t="shared" si="97"/>
        <v>12706.791579647448</v>
      </c>
      <c r="H194" s="122">
        <f t="shared" si="97"/>
        <v>13028.414190453368</v>
      </c>
      <c r="I194" s="122">
        <f t="shared" si="97"/>
        <v>12945.819120267335</v>
      </c>
      <c r="J194" s="122">
        <f t="shared" si="97"/>
        <v>11999.972124598276</v>
      </c>
      <c r="K194" s="122">
        <f t="shared" si="97"/>
        <v>12294.243088605568</v>
      </c>
      <c r="L194" s="122">
        <f t="shared" si="97"/>
        <v>16550.052922055227</v>
      </c>
      <c r="M194" s="122">
        <f t="shared" si="97"/>
        <v>13367.454169183911</v>
      </c>
      <c r="N194" s="122">
        <f t="shared" si="97"/>
        <v>14881.497580334353</v>
      </c>
      <c r="O194" s="122">
        <f t="shared" si="97"/>
        <v>14372.750562797515</v>
      </c>
      <c r="P194" s="122">
        <f t="shared" si="97"/>
        <v>13151.844485430647</v>
      </c>
      <c r="Q194" s="122">
        <f t="shared" si="97"/>
        <v>13184.19226289964</v>
      </c>
      <c r="R194" s="122">
        <f t="shared" ref="R194:V194" si="98">SUM(R195:R196)</f>
        <v>13857.148902782817</v>
      </c>
      <c r="S194" s="122">
        <f t="shared" si="98"/>
        <v>13851.936778075324</v>
      </c>
      <c r="T194" s="122">
        <f t="shared" si="98"/>
        <v>13444.487947646083</v>
      </c>
      <c r="U194" s="122">
        <f t="shared" si="98"/>
        <v>13201.391004204188</v>
      </c>
      <c r="V194" s="122">
        <f t="shared" si="98"/>
        <v>12326.625135798771</v>
      </c>
      <c r="W194" s="122">
        <f t="shared" ref="W194:Y194" si="99">SUM(W195:W196)</f>
        <v>13679.94039332843</v>
      </c>
      <c r="X194" s="122">
        <f t="shared" si="99"/>
        <v>12226.752385571697</v>
      </c>
      <c r="Y194" s="122">
        <f t="shared" si="99"/>
        <v>12462.86452812003</v>
      </c>
      <c r="DA194" s="130" t="s">
        <v>2528</v>
      </c>
    </row>
    <row r="195" spans="1:105" ht="12" customHeight="1" x14ac:dyDescent="0.25">
      <c r="A195" s="97" t="s">
        <v>198</v>
      </c>
      <c r="B195" s="98">
        <v>10709.891861195687</v>
      </c>
      <c r="C195" s="98">
        <v>11783.942012374071</v>
      </c>
      <c r="D195" s="98">
        <v>11672.867060170214</v>
      </c>
      <c r="E195" s="98">
        <v>11780.083734502699</v>
      </c>
      <c r="F195" s="98">
        <v>11796.568407276405</v>
      </c>
      <c r="G195" s="98">
        <v>12652.44700171681</v>
      </c>
      <c r="H195" s="98">
        <v>12974.25874714382</v>
      </c>
      <c r="I195" s="98">
        <v>12893.18900687972</v>
      </c>
      <c r="J195" s="98">
        <v>11951.932767093323</v>
      </c>
      <c r="K195" s="98">
        <v>12245.989577493625</v>
      </c>
      <c r="L195" s="98">
        <v>16485.497349717265</v>
      </c>
      <c r="M195" s="98">
        <v>13316.026641566759</v>
      </c>
      <c r="N195" s="98">
        <v>14824.592070335464</v>
      </c>
      <c r="O195" s="98">
        <v>14319.014197664967</v>
      </c>
      <c r="P195" s="98">
        <v>13103.443512466416</v>
      </c>
      <c r="Q195" s="98">
        <v>13136.123538137401</v>
      </c>
      <c r="R195" s="98">
        <v>13807.01465983858</v>
      </c>
      <c r="S195" s="98">
        <v>13802.475565011559</v>
      </c>
      <c r="T195" s="98">
        <v>13396.693237199748</v>
      </c>
      <c r="U195" s="98">
        <v>13154.39193223515</v>
      </c>
      <c r="V195" s="98">
        <v>12282.787756651096</v>
      </c>
      <c r="W195" s="98">
        <v>13631.258747784266</v>
      </c>
      <c r="X195" s="98">
        <v>12183.141329822971</v>
      </c>
      <c r="Y195" s="98">
        <v>12418.39534459563</v>
      </c>
      <c r="DA195" s="63" t="s">
        <v>2529</v>
      </c>
    </row>
    <row r="196" spans="1:105" ht="12" customHeight="1" x14ac:dyDescent="0.25">
      <c r="A196" s="97" t="s">
        <v>53</v>
      </c>
      <c r="B196" s="98">
        <v>51.790051651905962</v>
      </c>
      <c r="C196" s="98">
        <v>55.495527312573358</v>
      </c>
      <c r="D196" s="98">
        <v>53.479820531302458</v>
      </c>
      <c r="E196" s="98">
        <v>52.704659527678089</v>
      </c>
      <c r="F196" s="98">
        <v>51.117999278005023</v>
      </c>
      <c r="G196" s="98">
        <v>54.344577930638287</v>
      </c>
      <c r="H196" s="98">
        <v>54.155443309548204</v>
      </c>
      <c r="I196" s="98">
        <v>52.630113387614912</v>
      </c>
      <c r="J196" s="98">
        <v>48.039357504953529</v>
      </c>
      <c r="K196" s="98">
        <v>48.253511111943702</v>
      </c>
      <c r="L196" s="98">
        <v>64.555572337960513</v>
      </c>
      <c r="M196" s="98">
        <v>51.427527617151469</v>
      </c>
      <c r="N196" s="98">
        <v>56.905509998888263</v>
      </c>
      <c r="O196" s="98">
        <v>53.736365132547974</v>
      </c>
      <c r="P196" s="98">
        <v>48.400972964231592</v>
      </c>
      <c r="Q196" s="98">
        <v>48.068724762239675</v>
      </c>
      <c r="R196" s="98">
        <v>50.134242944236675</v>
      </c>
      <c r="S196" s="98">
        <v>49.461213063765499</v>
      </c>
      <c r="T196" s="98">
        <v>47.794710446334605</v>
      </c>
      <c r="U196" s="98">
        <v>46.999071969038376</v>
      </c>
      <c r="V196" s="98">
        <v>43.837379147675868</v>
      </c>
      <c r="W196" s="98">
        <v>48.681645544163587</v>
      </c>
      <c r="X196" s="98">
        <v>43.611055748725505</v>
      </c>
      <c r="Y196" s="98">
        <v>44.46918352439998</v>
      </c>
      <c r="DA196" s="63" t="s">
        <v>2530</v>
      </c>
    </row>
    <row r="197" spans="1:105" ht="12" customHeight="1" x14ac:dyDescent="0.25">
      <c r="A197" s="121" t="s">
        <v>92</v>
      </c>
      <c r="B197" s="122">
        <f t="shared" ref="B197:Y197" si="100">B198</f>
        <v>0.66882118425508541</v>
      </c>
      <c r="C197" s="122">
        <f t="shared" si="100"/>
        <v>0.71047356499788938</v>
      </c>
      <c r="D197" s="122">
        <f t="shared" si="100"/>
        <v>0.75568701794636484</v>
      </c>
      <c r="E197" s="122">
        <f t="shared" si="100"/>
        <v>0.79409838074773431</v>
      </c>
      <c r="F197" s="122">
        <f t="shared" si="100"/>
        <v>0.82169268001938989</v>
      </c>
      <c r="G197" s="122">
        <f t="shared" si="100"/>
        <v>0.91774054140613626</v>
      </c>
      <c r="H197" s="122">
        <f t="shared" si="100"/>
        <v>1.0266665397317707</v>
      </c>
      <c r="I197" s="122">
        <f t="shared" si="100"/>
        <v>1.0930892888990664</v>
      </c>
      <c r="J197" s="122">
        <f t="shared" si="100"/>
        <v>1.1296184363741515</v>
      </c>
      <c r="K197" s="122">
        <f t="shared" si="100"/>
        <v>1.2959023509239682</v>
      </c>
      <c r="L197" s="122">
        <f t="shared" si="100"/>
        <v>1.7034838202373848</v>
      </c>
      <c r="M197" s="122">
        <f t="shared" si="100"/>
        <v>1.788390511074569</v>
      </c>
      <c r="N197" s="122">
        <f t="shared" si="100"/>
        <v>2.0278240089328681</v>
      </c>
      <c r="O197" s="122">
        <f t="shared" si="100"/>
        <v>2.3174799816157288</v>
      </c>
      <c r="P197" s="122">
        <f t="shared" si="100"/>
        <v>2.8461624136592363</v>
      </c>
      <c r="Q197" s="122">
        <f t="shared" si="100"/>
        <v>2.9282930746384999</v>
      </c>
      <c r="R197" s="122">
        <f t="shared" si="100"/>
        <v>3.0629269178909109</v>
      </c>
      <c r="S197" s="122">
        <f t="shared" si="100"/>
        <v>3.2923239012588552</v>
      </c>
      <c r="T197" s="122">
        <f t="shared" si="100"/>
        <v>3.6616007655301401</v>
      </c>
      <c r="U197" s="122">
        <f t="shared" si="100"/>
        <v>3.8305587021998013</v>
      </c>
      <c r="V197" s="122">
        <f t="shared" si="100"/>
        <v>4.1410602013910518</v>
      </c>
      <c r="W197" s="122">
        <f t="shared" si="100"/>
        <v>4.2615549447042138</v>
      </c>
      <c r="X197" s="122">
        <f t="shared" si="100"/>
        <v>4.5682162205568435</v>
      </c>
      <c r="Y197" s="122">
        <f t="shared" si="100"/>
        <v>4.7605642047325709</v>
      </c>
      <c r="DA197" s="130" t="s">
        <v>2531</v>
      </c>
    </row>
    <row r="198" spans="1:105" ht="12" customHeight="1" x14ac:dyDescent="0.25">
      <c r="A198" s="97" t="s">
        <v>53</v>
      </c>
      <c r="B198" s="98">
        <f>RES_hhdet_tesh!B129</f>
        <v>0.66882118425508541</v>
      </c>
      <c r="C198" s="98">
        <f>RES_hhdet_tesh!C129</f>
        <v>0.71047356499788938</v>
      </c>
      <c r="D198" s="98">
        <f>RES_hhdet_tesh!D129</f>
        <v>0.75568701794636484</v>
      </c>
      <c r="E198" s="98">
        <f>RES_hhdet_tesh!E129</f>
        <v>0.79409838074773431</v>
      </c>
      <c r="F198" s="98">
        <f>RES_hhdet_tesh!F129</f>
        <v>0.82169268001938989</v>
      </c>
      <c r="G198" s="98">
        <f>RES_hhdet_tesh!G129</f>
        <v>0.91774054140613626</v>
      </c>
      <c r="H198" s="98">
        <f>RES_hhdet_tesh!H129</f>
        <v>1.0266665397317707</v>
      </c>
      <c r="I198" s="98">
        <f>RES_hhdet_tesh!I129</f>
        <v>1.0930892888990664</v>
      </c>
      <c r="J198" s="98">
        <f>RES_hhdet_tesh!J129</f>
        <v>1.1296184363741515</v>
      </c>
      <c r="K198" s="98">
        <f>RES_hhdet_tesh!K129</f>
        <v>1.2959023509239682</v>
      </c>
      <c r="L198" s="98">
        <f>RES_hhdet_tesh!L129</f>
        <v>1.7034838202373848</v>
      </c>
      <c r="M198" s="98">
        <f>RES_hhdet_tesh!M129</f>
        <v>1.788390511074569</v>
      </c>
      <c r="N198" s="98">
        <f>RES_hhdet_tesh!N129</f>
        <v>2.0278240089328681</v>
      </c>
      <c r="O198" s="98">
        <f>RES_hhdet_tesh!O129</f>
        <v>2.3174799816157288</v>
      </c>
      <c r="P198" s="98">
        <f>RES_hhdet_tesh!P129</f>
        <v>2.8461624136592363</v>
      </c>
      <c r="Q198" s="98">
        <f>RES_hhdet_tesh!Q129</f>
        <v>2.9282930746384999</v>
      </c>
      <c r="R198" s="98">
        <f>RES_hhdet_tesh!R129</f>
        <v>3.0629269178909109</v>
      </c>
      <c r="S198" s="98">
        <f>RES_hhdet_tesh!S129</f>
        <v>3.2923239012588552</v>
      </c>
      <c r="T198" s="98">
        <f>RES_hhdet_tesh!T129</f>
        <v>3.6616007655301401</v>
      </c>
      <c r="U198" s="98">
        <f>RES_hhdet_tesh!U129</f>
        <v>3.8305587021998013</v>
      </c>
      <c r="V198" s="98">
        <f>RES_hhdet_tesh!V129</f>
        <v>4.1410602013910518</v>
      </c>
      <c r="W198" s="98">
        <f>RES_hhdet_tesh!W129</f>
        <v>4.2615549447042138</v>
      </c>
      <c r="X198" s="98">
        <f>RES_hhdet_tesh!X129</f>
        <v>4.5682162205568435</v>
      </c>
      <c r="Y198" s="98">
        <f>RES_hhdet_tesh!Y129</f>
        <v>4.7605642047325709</v>
      </c>
      <c r="DA198" s="63" t="s">
        <v>2532</v>
      </c>
    </row>
    <row r="199" spans="1:105" ht="12" customHeight="1" x14ac:dyDescent="0.25">
      <c r="A199" s="121" t="s">
        <v>55</v>
      </c>
      <c r="B199" s="122">
        <v>761.00319449292238</v>
      </c>
      <c r="C199" s="122">
        <v>764.29130855562971</v>
      </c>
      <c r="D199" s="122">
        <v>754.94512849992566</v>
      </c>
      <c r="E199" s="122">
        <v>747.64888027903055</v>
      </c>
      <c r="F199" s="122">
        <v>778.63569973802726</v>
      </c>
      <c r="G199" s="122">
        <v>774.08127221326447</v>
      </c>
      <c r="H199" s="122">
        <v>790.78987594766579</v>
      </c>
      <c r="I199" s="122">
        <v>801.50805490908647</v>
      </c>
      <c r="J199" s="122">
        <v>754.58272436730908</v>
      </c>
      <c r="K199" s="122">
        <v>811.00447244257987</v>
      </c>
      <c r="L199" s="122">
        <v>824.81717003241715</v>
      </c>
      <c r="M199" s="122">
        <v>769.32718819121158</v>
      </c>
      <c r="N199" s="122">
        <v>817.84178092813511</v>
      </c>
      <c r="O199" s="122">
        <v>902.54468724731748</v>
      </c>
      <c r="P199" s="122">
        <v>901.05652307302603</v>
      </c>
      <c r="Q199" s="122">
        <v>982.23284665937865</v>
      </c>
      <c r="R199" s="122">
        <v>1054.9481308288964</v>
      </c>
      <c r="S199" s="122">
        <v>990.55769294433946</v>
      </c>
      <c r="T199" s="122">
        <v>1058.0925257391691</v>
      </c>
      <c r="U199" s="122">
        <v>1079.6176175715048</v>
      </c>
      <c r="V199" s="122">
        <v>990.95003260690646</v>
      </c>
      <c r="W199" s="122">
        <v>1106.3439703208787</v>
      </c>
      <c r="X199" s="122">
        <v>1072.1191114522053</v>
      </c>
      <c r="Y199" s="122">
        <v>1150.7894021481088</v>
      </c>
      <c r="DA199" s="130" t="s">
        <v>2533</v>
      </c>
    </row>
    <row r="200" spans="1:105" ht="12" customHeight="1" x14ac:dyDescent="0.25">
      <c r="A200" s="97" t="s">
        <v>128</v>
      </c>
      <c r="B200" s="98">
        <v>760.19385743251109</v>
      </c>
      <c r="C200" s="98">
        <v>764.96984831815541</v>
      </c>
      <c r="D200" s="98">
        <v>755.38291065402564</v>
      </c>
      <c r="E200" s="98">
        <v>747.53238341692622</v>
      </c>
      <c r="F200" s="98">
        <v>779.71662587144681</v>
      </c>
      <c r="G200" s="98">
        <v>773.45517153719084</v>
      </c>
      <c r="H200" s="98">
        <v>790.50587125810023</v>
      </c>
      <c r="I200" s="98">
        <v>801.49636631243345</v>
      </c>
      <c r="J200" s="98">
        <v>755.09426242591383</v>
      </c>
      <c r="K200" s="98">
        <v>812.99118539505128</v>
      </c>
      <c r="L200" s="98">
        <v>826.13018309294114</v>
      </c>
      <c r="M200" s="98">
        <v>767.38367461608527</v>
      </c>
      <c r="N200" s="98">
        <v>817.86441405171206</v>
      </c>
      <c r="O200" s="98">
        <v>902.951641225039</v>
      </c>
      <c r="P200" s="98">
        <v>901.24145466028722</v>
      </c>
      <c r="Q200" s="98">
        <v>982.62958640983959</v>
      </c>
      <c r="R200" s="98">
        <v>1054.9971556086798</v>
      </c>
      <c r="S200" s="98">
        <v>990.70200098511305</v>
      </c>
      <c r="T200" s="98">
        <v>1058.102474282075</v>
      </c>
      <c r="U200" s="98">
        <v>1080.8546656545609</v>
      </c>
      <c r="V200" s="98">
        <v>989.97214948300359</v>
      </c>
      <c r="W200" s="98">
        <v>1106.3305495513675</v>
      </c>
      <c r="X200" s="98">
        <v>1072.2053650457619</v>
      </c>
      <c r="Y200" s="98">
        <v>1152.499614774013</v>
      </c>
      <c r="DA200" s="63" t="s">
        <v>2534</v>
      </c>
    </row>
    <row r="201" spans="1:105" ht="12" customHeight="1" x14ac:dyDescent="0.25">
      <c r="A201" s="97" t="s">
        <v>127</v>
      </c>
      <c r="B201" s="98">
        <v>760.19385743251109</v>
      </c>
      <c r="C201" s="98">
        <v>764.95667011368471</v>
      </c>
      <c r="D201" s="98">
        <v>755.34931983003219</v>
      </c>
      <c r="E201" s="98">
        <v>747.53590328470818</v>
      </c>
      <c r="F201" s="98">
        <v>779.72195768011591</v>
      </c>
      <c r="G201" s="98">
        <v>773.48922511615194</v>
      </c>
      <c r="H201" s="98">
        <v>790.52641605499889</v>
      </c>
      <c r="I201" s="98">
        <v>800.87784999462565</v>
      </c>
      <c r="J201" s="98">
        <v>754.31479870953262</v>
      </c>
      <c r="K201" s="98">
        <v>812.44572797250316</v>
      </c>
      <c r="L201" s="98">
        <v>825.66527123588958</v>
      </c>
      <c r="M201" s="98">
        <v>767.12604678203547</v>
      </c>
      <c r="N201" s="98">
        <v>817.912699369292</v>
      </c>
      <c r="O201" s="98">
        <v>903.48659777695411</v>
      </c>
      <c r="P201" s="98">
        <v>902.14046862852717</v>
      </c>
      <c r="Q201" s="98">
        <v>983.99978543523571</v>
      </c>
      <c r="R201" s="98">
        <v>1057.0070889858468</v>
      </c>
      <c r="S201" s="98">
        <v>992.54949315998203</v>
      </c>
      <c r="T201" s="98">
        <v>1060.5250919421578</v>
      </c>
      <c r="U201" s="98">
        <v>1082.5482017645043</v>
      </c>
      <c r="V201" s="98">
        <v>991.38067155026044</v>
      </c>
      <c r="W201" s="98">
        <v>1106.3407104986575</v>
      </c>
      <c r="X201" s="98">
        <v>1070.5634129801524</v>
      </c>
      <c r="Y201" s="98">
        <v>1148.5691044782398</v>
      </c>
      <c r="DA201" s="63" t="s">
        <v>2535</v>
      </c>
    </row>
    <row r="202" spans="1:105" ht="12" customHeight="1" x14ac:dyDescent="0.25">
      <c r="A202" s="100" t="s">
        <v>198</v>
      </c>
      <c r="B202" s="101">
        <v>456.57881451558205</v>
      </c>
      <c r="C202" s="101">
        <v>534.35626363610288</v>
      </c>
      <c r="D202" s="101">
        <v>516.80835763180767</v>
      </c>
      <c r="E202" s="101">
        <v>489.95714169908024</v>
      </c>
      <c r="F202" s="101">
        <v>514.10631241887722</v>
      </c>
      <c r="G202" s="101">
        <v>465.10530569073245</v>
      </c>
      <c r="H202" s="101">
        <v>492.69764592687903</v>
      </c>
      <c r="I202" s="101">
        <v>492.86902998693978</v>
      </c>
      <c r="J202" s="101">
        <v>460.25207444448091</v>
      </c>
      <c r="K202" s="101">
        <v>499.77773509511854</v>
      </c>
      <c r="L202" s="101">
        <v>495.04401972352639</v>
      </c>
      <c r="M202" s="101">
        <v>452.33776122949092</v>
      </c>
      <c r="N202" s="101">
        <v>478.92106532825159</v>
      </c>
      <c r="O202" s="101">
        <v>557.15282537762505</v>
      </c>
      <c r="P202" s="101">
        <v>558.31606604306216</v>
      </c>
      <c r="Q202" s="101">
        <v>635.71700840314509</v>
      </c>
      <c r="R202" s="101">
        <v>716.13867416622577</v>
      </c>
      <c r="S202" s="101">
        <v>654.73610522150955</v>
      </c>
      <c r="T202" s="101">
        <v>728.32416668355563</v>
      </c>
      <c r="U202" s="101">
        <v>748.44571110178845</v>
      </c>
      <c r="V202" s="101">
        <v>682.01265364654671</v>
      </c>
      <c r="W202" s="101">
        <v>798.06791565015624</v>
      </c>
      <c r="X202" s="101">
        <v>776.49693250408347</v>
      </c>
      <c r="Y202" s="101">
        <v>839.72503773020253</v>
      </c>
      <c r="DA202" s="131" t="s">
        <v>2536</v>
      </c>
    </row>
    <row r="203" spans="1:105" ht="12" customHeight="1" x14ac:dyDescent="0.25">
      <c r="A203" s="103" t="s">
        <v>52</v>
      </c>
      <c r="B203" s="104">
        <v>303.61504291692904</v>
      </c>
      <c r="C203" s="104">
        <v>230.60040647758186</v>
      </c>
      <c r="D203" s="104">
        <v>238.54096219822452</v>
      </c>
      <c r="E203" s="104">
        <v>257.57876158562811</v>
      </c>
      <c r="F203" s="104">
        <v>265.61564526123874</v>
      </c>
      <c r="G203" s="104">
        <v>308.38391942541938</v>
      </c>
      <c r="H203" s="104">
        <v>297.8287701281198</v>
      </c>
      <c r="I203" s="104">
        <v>308.00882000768564</v>
      </c>
      <c r="J203" s="104">
        <v>294.06272426505166</v>
      </c>
      <c r="K203" s="104">
        <v>312.66799287738468</v>
      </c>
      <c r="L203" s="104">
        <v>330.62125151236307</v>
      </c>
      <c r="M203" s="104">
        <v>314.78828555254461</v>
      </c>
      <c r="N203" s="104">
        <v>338.99163404104024</v>
      </c>
      <c r="O203" s="104">
        <v>346.33377239932906</v>
      </c>
      <c r="P203" s="104">
        <v>343.82440258546484</v>
      </c>
      <c r="Q203" s="104">
        <v>348.28277703209073</v>
      </c>
      <c r="R203" s="104">
        <v>340.86841481962085</v>
      </c>
      <c r="S203" s="104">
        <v>337.81338793847254</v>
      </c>
      <c r="T203" s="104">
        <v>332.20092525860218</v>
      </c>
      <c r="U203" s="104">
        <v>334.10249066271592</v>
      </c>
      <c r="V203" s="104">
        <v>309.36801790371379</v>
      </c>
      <c r="W203" s="104">
        <v>308.27279484850101</v>
      </c>
      <c r="X203" s="104">
        <v>294.06648047606899</v>
      </c>
      <c r="Y203" s="104">
        <v>308.84406674803716</v>
      </c>
      <c r="DA203" s="132" t="s">
        <v>2537</v>
      </c>
    </row>
    <row r="204" spans="1:105" ht="12" customHeight="1" x14ac:dyDescent="0.25">
      <c r="A204" s="106" t="s">
        <v>122</v>
      </c>
      <c r="B204" s="101">
        <v>787.07653281958858</v>
      </c>
      <c r="C204" s="101">
        <v>745.85651896458228</v>
      </c>
      <c r="D204" s="101">
        <v>742.98698083869579</v>
      </c>
      <c r="E204" s="101">
        <v>750.41147792572576</v>
      </c>
      <c r="F204" s="101">
        <v>759.5815568237258</v>
      </c>
      <c r="G204" s="101">
        <v>791.24342960470779</v>
      </c>
      <c r="H204" s="101">
        <v>808.34932055319985</v>
      </c>
      <c r="I204" s="101">
        <v>804.02222852100635</v>
      </c>
      <c r="J204" s="101">
        <v>744.19019482488704</v>
      </c>
      <c r="K204" s="101">
        <v>786.15927345151442</v>
      </c>
      <c r="L204" s="101">
        <v>786.29547713995157</v>
      </c>
      <c r="M204" s="101">
        <v>818.36631365216988</v>
      </c>
      <c r="N204" s="101">
        <v>817.27518833746672</v>
      </c>
      <c r="O204" s="101">
        <v>892.30722781370071</v>
      </c>
      <c r="P204" s="101">
        <v>896.53468659743146</v>
      </c>
      <c r="Q204" s="101">
        <v>972.53370710292279</v>
      </c>
      <c r="R204" s="101">
        <v>1053.9390639572168</v>
      </c>
      <c r="S204" s="101">
        <v>986.96861685733802</v>
      </c>
      <c r="T204" s="101">
        <v>1057.8340668650721</v>
      </c>
      <c r="U204" s="101">
        <v>1048.8874351187214</v>
      </c>
      <c r="V204" s="101">
        <v>1015.2522074195857</v>
      </c>
      <c r="W204" s="101">
        <v>1106.7423720759557</v>
      </c>
      <c r="X204" s="101">
        <v>1070.157847264069</v>
      </c>
      <c r="Y204" s="101">
        <v>1108.8685679555524</v>
      </c>
      <c r="DA204" s="131" t="s">
        <v>2538</v>
      </c>
    </row>
    <row r="205" spans="1:105" ht="12" customHeight="1" x14ac:dyDescent="0.25">
      <c r="A205" s="107" t="s">
        <v>121</v>
      </c>
      <c r="B205" s="104">
        <v>787.07653281958858</v>
      </c>
      <c r="C205" s="104">
        <v>745.85802749963875</v>
      </c>
      <c r="D205" s="104">
        <v>742.97317008514005</v>
      </c>
      <c r="E205" s="104">
        <v>750.42673996207054</v>
      </c>
      <c r="F205" s="104">
        <v>759.63945150442407</v>
      </c>
      <c r="G205" s="104">
        <v>791.31359608220635</v>
      </c>
      <c r="H205" s="104">
        <v>808.35036688655646</v>
      </c>
      <c r="I205" s="104">
        <v>804.29087402421123</v>
      </c>
      <c r="J205" s="104">
        <v>744.1028779964538</v>
      </c>
      <c r="K205" s="104">
        <v>786.23062441393915</v>
      </c>
      <c r="L205" s="104">
        <v>786.40079479677104</v>
      </c>
      <c r="M205" s="104">
        <v>818.40782496205463</v>
      </c>
      <c r="N205" s="104">
        <v>817.21445916333221</v>
      </c>
      <c r="O205" s="104">
        <v>892.06110601340049</v>
      </c>
      <c r="P205" s="104">
        <v>895.05587337403028</v>
      </c>
      <c r="Q205" s="104">
        <v>970.09245901792701</v>
      </c>
      <c r="R205" s="104">
        <v>1051.6369316971966</v>
      </c>
      <c r="S205" s="104">
        <v>986.41966108256725</v>
      </c>
      <c r="T205" s="104">
        <v>1057.290232214752</v>
      </c>
      <c r="U205" s="104">
        <v>1048.5321210492111</v>
      </c>
      <c r="V205" s="104">
        <v>1014.9638740585433</v>
      </c>
      <c r="W205" s="104">
        <v>1106.2149266346075</v>
      </c>
      <c r="X205" s="104">
        <v>1069.2569625378292</v>
      </c>
      <c r="Y205" s="104">
        <v>1108.4696904424288</v>
      </c>
      <c r="DA205" s="132" t="s">
        <v>2539</v>
      </c>
    </row>
    <row r="206" spans="1:105" ht="12" customHeight="1" x14ac:dyDescent="0.25">
      <c r="A206" s="108" t="s">
        <v>53</v>
      </c>
      <c r="B206" s="98">
        <v>472.75469911004149</v>
      </c>
      <c r="C206" s="98">
        <v>520.99754963724206</v>
      </c>
      <c r="D206" s="98">
        <v>508.32881048037859</v>
      </c>
      <c r="E206" s="98">
        <v>491.85333657672032</v>
      </c>
      <c r="F206" s="98">
        <v>500.84556851794883</v>
      </c>
      <c r="G206" s="98">
        <v>475.8340022993483</v>
      </c>
      <c r="H206" s="98">
        <v>503.82866147564937</v>
      </c>
      <c r="I206" s="98">
        <v>494.98793435794073</v>
      </c>
      <c r="J206" s="98">
        <v>453.994899807595</v>
      </c>
      <c r="K206" s="98">
        <v>483.59072505621322</v>
      </c>
      <c r="L206" s="98">
        <v>471.42411686445962</v>
      </c>
      <c r="M206" s="98">
        <v>482.46137569428151</v>
      </c>
      <c r="N206" s="98">
        <v>478.49445929071663</v>
      </c>
      <c r="O206" s="98">
        <v>550.07647689231203</v>
      </c>
      <c r="P206" s="98">
        <v>553.90384366308137</v>
      </c>
      <c r="Q206" s="98">
        <v>626.70236858318606</v>
      </c>
      <c r="R206" s="98">
        <v>712.47081937819564</v>
      </c>
      <c r="S206" s="98">
        <v>650.66551580849659</v>
      </c>
      <c r="T206" s="98">
        <v>726.07956837923655</v>
      </c>
      <c r="U206" s="98">
        <v>724.92164482817168</v>
      </c>
      <c r="V206" s="98">
        <v>698.22465331443857</v>
      </c>
      <c r="W206" s="98">
        <v>797.98588848835379</v>
      </c>
      <c r="X206" s="98">
        <v>775.56342076932754</v>
      </c>
      <c r="Y206" s="98">
        <v>810.35229699991623</v>
      </c>
      <c r="DA206" s="63" t="s">
        <v>2540</v>
      </c>
    </row>
    <row r="207" spans="1:105" ht="12" customHeight="1" x14ac:dyDescent="0.25">
      <c r="A207" s="108" t="s">
        <v>52</v>
      </c>
      <c r="B207" s="98">
        <v>314.32183370954698</v>
      </c>
      <c r="C207" s="98">
        <v>224.86047786239675</v>
      </c>
      <c r="D207" s="98">
        <v>234.64435960476141</v>
      </c>
      <c r="E207" s="98">
        <v>258.57340338535028</v>
      </c>
      <c r="F207" s="98">
        <v>258.79388298647535</v>
      </c>
      <c r="G207" s="98">
        <v>315.47959378285805</v>
      </c>
      <c r="H207" s="98">
        <v>304.52170541090697</v>
      </c>
      <c r="I207" s="98">
        <v>309.30293966627033</v>
      </c>
      <c r="J207" s="98">
        <v>290.10797818885891</v>
      </c>
      <c r="K207" s="98">
        <v>302.63989935772588</v>
      </c>
      <c r="L207" s="98">
        <v>314.97667793231147</v>
      </c>
      <c r="M207" s="98">
        <v>335.94644926777306</v>
      </c>
      <c r="N207" s="98">
        <v>338.7199998726154</v>
      </c>
      <c r="O207" s="98">
        <v>341.98462912108823</v>
      </c>
      <c r="P207" s="98">
        <v>341.15202971094897</v>
      </c>
      <c r="Q207" s="98">
        <v>343.3900904347409</v>
      </c>
      <c r="R207" s="98">
        <v>339.166112319001</v>
      </c>
      <c r="S207" s="98">
        <v>335.75414527407059</v>
      </c>
      <c r="T207" s="98">
        <v>331.21066383551539</v>
      </c>
      <c r="U207" s="98">
        <v>323.61047622103945</v>
      </c>
      <c r="V207" s="98">
        <v>316.73922074410456</v>
      </c>
      <c r="W207" s="98">
        <v>308.22903814625369</v>
      </c>
      <c r="X207" s="98">
        <v>293.69354176850169</v>
      </c>
      <c r="Y207" s="98">
        <v>298.11739344251259</v>
      </c>
      <c r="DA207" s="63" t="s">
        <v>2541</v>
      </c>
    </row>
    <row r="208" spans="1:105" ht="12" customHeight="1" x14ac:dyDescent="0.25">
      <c r="A208" s="121" t="s">
        <v>54</v>
      </c>
      <c r="B208" s="122">
        <v>123.49486923605615</v>
      </c>
      <c r="C208" s="122">
        <v>122.63466757712501</v>
      </c>
      <c r="D208" s="122">
        <v>124.74609476066902</v>
      </c>
      <c r="E208" s="122">
        <v>129.57386547446444</v>
      </c>
      <c r="F208" s="122">
        <v>135.47635547236598</v>
      </c>
      <c r="G208" s="122">
        <v>142.0209041250088</v>
      </c>
      <c r="H208" s="122">
        <v>146.20102853688334</v>
      </c>
      <c r="I208" s="122">
        <v>145.47671871762643</v>
      </c>
      <c r="J208" s="122">
        <v>138.9382458007473</v>
      </c>
      <c r="K208" s="122">
        <v>153.26567383972855</v>
      </c>
      <c r="L208" s="122">
        <v>165.06418853110347</v>
      </c>
      <c r="M208" s="122">
        <v>166.15189430431676</v>
      </c>
      <c r="N208" s="122">
        <v>170.30938386386134</v>
      </c>
      <c r="O208" s="122">
        <v>187.38545611002522</v>
      </c>
      <c r="P208" s="122">
        <v>187.03705713725498</v>
      </c>
      <c r="Q208" s="122">
        <v>202.8901944681464</v>
      </c>
      <c r="R208" s="122">
        <v>203.07689707170505</v>
      </c>
      <c r="S208" s="122">
        <v>220.07200691597433</v>
      </c>
      <c r="T208" s="122">
        <v>232.74237695547325</v>
      </c>
      <c r="U208" s="122">
        <v>233.62701340360971</v>
      </c>
      <c r="V208" s="122">
        <v>236.07075528651447</v>
      </c>
      <c r="W208" s="122">
        <v>237.58067491912337</v>
      </c>
      <c r="X208" s="122">
        <v>230.23061498269078</v>
      </c>
      <c r="Y208" s="122">
        <v>233.08050405769339</v>
      </c>
      <c r="DA208" s="130" t="s">
        <v>2542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2543</v>
      </c>
    </row>
    <row r="210" spans="1:105" ht="12" customHeight="1" x14ac:dyDescent="0.25">
      <c r="A210" s="109" t="s">
        <v>120</v>
      </c>
      <c r="B210" s="33">
        <v>123.49486923605615</v>
      </c>
      <c r="C210" s="33">
        <v>122.63466757712501</v>
      </c>
      <c r="D210" s="33">
        <v>124.74609476066902</v>
      </c>
      <c r="E210" s="33">
        <v>129.57386547446444</v>
      </c>
      <c r="F210" s="33">
        <v>135.47635547236598</v>
      </c>
      <c r="G210" s="33">
        <v>142.0209041250088</v>
      </c>
      <c r="H210" s="33">
        <v>146.20102853688334</v>
      </c>
      <c r="I210" s="33">
        <v>145.47671871762643</v>
      </c>
      <c r="J210" s="33">
        <v>138.9382458007473</v>
      </c>
      <c r="K210" s="33">
        <v>153.26567383972855</v>
      </c>
      <c r="L210" s="33">
        <v>165.06418853110347</v>
      </c>
      <c r="M210" s="33">
        <v>166.15189430431676</v>
      </c>
      <c r="N210" s="33">
        <v>170.30938386386134</v>
      </c>
      <c r="O210" s="33">
        <v>187.38545611002522</v>
      </c>
      <c r="P210" s="33">
        <v>187.03705713725498</v>
      </c>
      <c r="Q210" s="33">
        <v>202.8901944681464</v>
      </c>
      <c r="R210" s="33">
        <v>203.07689707170505</v>
      </c>
      <c r="S210" s="33">
        <v>220.07200691597433</v>
      </c>
      <c r="T210" s="33">
        <v>232.74237695547325</v>
      </c>
      <c r="U210" s="33">
        <v>233.62701340360971</v>
      </c>
      <c r="V210" s="33">
        <v>236.07075528651447</v>
      </c>
      <c r="W210" s="33">
        <v>237.58067491912337</v>
      </c>
      <c r="X210" s="33">
        <v>230.23061498269078</v>
      </c>
      <c r="Y210" s="33">
        <v>233.08050405769339</v>
      </c>
      <c r="DA210" s="60" t="s">
        <v>2544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:Y212" si="103">W213+W216+W218+W227</f>
        <v>0</v>
      </c>
      <c r="X212" s="117">
        <f t="shared" si="103"/>
        <v>0</v>
      </c>
      <c r="Y212" s="117">
        <f t="shared" si="103"/>
        <v>0</v>
      </c>
      <c r="DA212" s="129" t="s">
        <v>2695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2696</v>
      </c>
    </row>
    <row r="214" spans="1:105" ht="12" customHeight="1" x14ac:dyDescent="0.25">
      <c r="A214" s="97" t="s">
        <v>198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2697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2698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2699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2700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2701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2702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2703</v>
      </c>
    </row>
    <row r="221" spans="1:105" ht="12" customHeight="1" x14ac:dyDescent="0.25">
      <c r="A221" s="100" t="s">
        <v>198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2704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2705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2706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2707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2708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2709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X227" s="122">
        <v>0</v>
      </c>
      <c r="Y227" s="122">
        <v>0</v>
      </c>
      <c r="DA227" s="130" t="s">
        <v>2710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2711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2712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166.08463615097719</v>
      </c>
      <c r="C231" s="118">
        <f t="shared" si="108"/>
        <v>181.17892923749443</v>
      </c>
      <c r="D231" s="118">
        <f t="shared" si="108"/>
        <v>179.21685908234588</v>
      </c>
      <c r="E231" s="118">
        <f t="shared" si="108"/>
        <v>180.4750436263009</v>
      </c>
      <c r="F231" s="118">
        <f t="shared" si="108"/>
        <v>180.95070886555234</v>
      </c>
      <c r="G231" s="118">
        <f t="shared" si="108"/>
        <v>193.05787856816775</v>
      </c>
      <c r="H231" s="118">
        <f t="shared" si="108"/>
        <v>197.63551387855503</v>
      </c>
      <c r="I231" s="118">
        <f t="shared" si="108"/>
        <v>196.21946593722021</v>
      </c>
      <c r="J231" s="118">
        <f t="shared" si="108"/>
        <v>181.60507375607364</v>
      </c>
      <c r="K231" s="118">
        <f t="shared" si="108"/>
        <v>186.30763300159668</v>
      </c>
      <c r="L231" s="118">
        <f t="shared" si="108"/>
        <v>246.22349321980343</v>
      </c>
      <c r="M231" s="118">
        <f t="shared" si="108"/>
        <v>200.3002632584591</v>
      </c>
      <c r="N231" s="118">
        <f t="shared" si="108"/>
        <v>221.49420997726492</v>
      </c>
      <c r="O231" s="118">
        <f t="shared" si="108"/>
        <v>214.96130381302146</v>
      </c>
      <c r="P231" s="118">
        <f t="shared" si="108"/>
        <v>197.92171057724534</v>
      </c>
      <c r="Q231" s="118">
        <f t="shared" si="108"/>
        <v>199.55394244793402</v>
      </c>
      <c r="R231" s="118">
        <f t="shared" ref="R231:V231" si="109">R232+R235+R237+R246</f>
        <v>209.69960863952016</v>
      </c>
      <c r="S231" s="118">
        <f t="shared" si="109"/>
        <v>208.52663739544033</v>
      </c>
      <c r="T231" s="118">
        <f t="shared" si="109"/>
        <v>203.66124511453816</v>
      </c>
      <c r="U231" s="118">
        <f t="shared" si="109"/>
        <v>200.31578736145897</v>
      </c>
      <c r="V231" s="118">
        <f t="shared" si="109"/>
        <v>186.65909391987836</v>
      </c>
      <c r="W231" s="118">
        <f t="shared" ref="W231:Y231" si="110">W232+W235+W237+W246</f>
        <v>206.43674483571922</v>
      </c>
      <c r="X231" s="118">
        <f t="shared" si="110"/>
        <v>185.30145708963494</v>
      </c>
      <c r="Y231" s="118">
        <f t="shared" si="110"/>
        <v>189.10911112891429</v>
      </c>
      <c r="DA231" s="129" t="s">
        <v>2863</v>
      </c>
    </row>
    <row r="232" spans="1:105" ht="12" customHeight="1" x14ac:dyDescent="0.25">
      <c r="A232" s="121" t="s">
        <v>57</v>
      </c>
      <c r="B232" s="123">
        <f t="shared" ref="B232:Q232" si="111">SUM(B233:B234)</f>
        <v>153.96758915598821</v>
      </c>
      <c r="C232" s="123">
        <f t="shared" si="111"/>
        <v>169.04506210233734</v>
      </c>
      <c r="D232" s="123">
        <f t="shared" si="111"/>
        <v>167.20152730777548</v>
      </c>
      <c r="E232" s="123">
        <f t="shared" si="111"/>
        <v>168.49952596234166</v>
      </c>
      <c r="F232" s="123">
        <f t="shared" si="111"/>
        <v>168.46544339048543</v>
      </c>
      <c r="G232" s="123">
        <f t="shared" si="111"/>
        <v>180.60226643100722</v>
      </c>
      <c r="H232" s="123">
        <f t="shared" si="111"/>
        <v>184.9659413410819</v>
      </c>
      <c r="I232" s="123">
        <f t="shared" si="111"/>
        <v>183.46956973192115</v>
      </c>
      <c r="J232" s="123">
        <f t="shared" si="111"/>
        <v>169.52630669213971</v>
      </c>
      <c r="K232" s="123">
        <f t="shared" si="111"/>
        <v>173.24272932768432</v>
      </c>
      <c r="L232" s="123">
        <f t="shared" si="111"/>
        <v>232.92719927885739</v>
      </c>
      <c r="M232" s="123">
        <f t="shared" si="111"/>
        <v>187.7405978722187</v>
      </c>
      <c r="N232" s="123">
        <f t="shared" si="111"/>
        <v>208.28230152419667</v>
      </c>
      <c r="O232" s="123">
        <f t="shared" si="111"/>
        <v>200.4448928974121</v>
      </c>
      <c r="P232" s="123">
        <f t="shared" si="111"/>
        <v>183.44443006920906</v>
      </c>
      <c r="Q232" s="123">
        <f t="shared" si="111"/>
        <v>183.82389958873298</v>
      </c>
      <c r="R232" s="123">
        <f t="shared" ref="R232:V232" si="112">SUM(R233:R234)</f>
        <v>193.06489772779784</v>
      </c>
      <c r="S232" s="123">
        <f t="shared" si="112"/>
        <v>192.60720864540963</v>
      </c>
      <c r="T232" s="123">
        <f t="shared" si="112"/>
        <v>186.74751013662149</v>
      </c>
      <c r="U232" s="123">
        <f t="shared" si="112"/>
        <v>183.1817917333592</v>
      </c>
      <c r="V232" s="123">
        <f t="shared" si="112"/>
        <v>170.72968871404245</v>
      </c>
      <c r="W232" s="123">
        <f t="shared" ref="W232:Y232" si="113">SUM(W233:W234)</f>
        <v>189.08482047334547</v>
      </c>
      <c r="X232" s="123">
        <f t="shared" si="113"/>
        <v>168.58255796228781</v>
      </c>
      <c r="Y232" s="123">
        <f t="shared" si="113"/>
        <v>171.43355277727309</v>
      </c>
      <c r="DA232" s="130" t="s">
        <v>2864</v>
      </c>
    </row>
    <row r="233" spans="1:105" ht="12" customHeight="1" x14ac:dyDescent="0.25">
      <c r="A233" s="97" t="s">
        <v>198</v>
      </c>
      <c r="B233" s="99">
        <v>153.42326582257351</v>
      </c>
      <c r="C233" s="99">
        <v>168.46091716205177</v>
      </c>
      <c r="D233" s="99">
        <v>166.63775248380159</v>
      </c>
      <c r="E233" s="99">
        <v>167.94308530401764</v>
      </c>
      <c r="F233" s="99">
        <v>167.9249395632595</v>
      </c>
      <c r="G233" s="99">
        <v>180.02677720875357</v>
      </c>
      <c r="H233" s="99">
        <v>184.39158673748278</v>
      </c>
      <c r="I233" s="99">
        <v>182.91054600766651</v>
      </c>
      <c r="J233" s="99">
        <v>169.01527010262373</v>
      </c>
      <c r="K233" s="99">
        <v>172.72863416349085</v>
      </c>
      <c r="L233" s="99">
        <v>232.2383741568475</v>
      </c>
      <c r="M233" s="99">
        <v>187.19101617871416</v>
      </c>
      <c r="N233" s="99">
        <v>207.67325176987845</v>
      </c>
      <c r="O233" s="99">
        <v>199.86891133917712</v>
      </c>
      <c r="P233" s="99">
        <v>182.92471689558033</v>
      </c>
      <c r="Q233" s="99">
        <v>183.30678982439628</v>
      </c>
      <c r="R233" s="99">
        <v>192.52429135250887</v>
      </c>
      <c r="S233" s="99">
        <v>192.07261184759173</v>
      </c>
      <c r="T233" s="99">
        <v>186.22933770753258</v>
      </c>
      <c r="U233" s="99">
        <v>182.67062474923517</v>
      </c>
      <c r="V233" s="99">
        <v>170.25186864110287</v>
      </c>
      <c r="W233" s="99">
        <v>188.55289359799153</v>
      </c>
      <c r="X233" s="99">
        <v>168.10478164261701</v>
      </c>
      <c r="Y233" s="99">
        <v>170.94488192787085</v>
      </c>
      <c r="DA233" s="63" t="s">
        <v>2865</v>
      </c>
    </row>
    <row r="234" spans="1:105" ht="12" customHeight="1" x14ac:dyDescent="0.25">
      <c r="A234" s="97" t="s">
        <v>53</v>
      </c>
      <c r="B234" s="99">
        <v>0.54432333341468275</v>
      </c>
      <c r="C234" s="99">
        <v>0.58414494028556363</v>
      </c>
      <c r="D234" s="99">
        <v>0.56377482397387335</v>
      </c>
      <c r="E234" s="99">
        <v>0.55644065832402945</v>
      </c>
      <c r="F234" s="99">
        <v>0.54050382722594648</v>
      </c>
      <c r="G234" s="99">
        <v>0.57548922225364996</v>
      </c>
      <c r="H234" s="99">
        <v>0.57435460359913237</v>
      </c>
      <c r="I234" s="99">
        <v>0.55902372425463331</v>
      </c>
      <c r="J234" s="99">
        <v>0.51103658951598818</v>
      </c>
      <c r="K234" s="99">
        <v>0.51409516419347279</v>
      </c>
      <c r="L234" s="99">
        <v>0.68882512200989543</v>
      </c>
      <c r="M234" s="99">
        <v>0.54958169350454511</v>
      </c>
      <c r="N234" s="99">
        <v>0.60904975431821329</v>
      </c>
      <c r="O234" s="99">
        <v>0.57598155823498742</v>
      </c>
      <c r="P234" s="99">
        <v>0.5197131736287196</v>
      </c>
      <c r="Q234" s="99">
        <v>0.51710976433671862</v>
      </c>
      <c r="R234" s="99">
        <v>0.54060637528897759</v>
      </c>
      <c r="S234" s="99">
        <v>0.53459679781789182</v>
      </c>
      <c r="T234" s="99">
        <v>0.51817242908891537</v>
      </c>
      <c r="U234" s="99">
        <v>0.51116698412403372</v>
      </c>
      <c r="V234" s="99">
        <v>0.47782007293956896</v>
      </c>
      <c r="W234" s="99">
        <v>0.53192687535394434</v>
      </c>
      <c r="X234" s="99">
        <v>0.47777631967078465</v>
      </c>
      <c r="Y234" s="99">
        <v>0.48867084940222599</v>
      </c>
      <c r="DA234" s="63" t="s">
        <v>2866</v>
      </c>
    </row>
    <row r="235" spans="1:105" ht="12" customHeight="1" x14ac:dyDescent="0.25">
      <c r="A235" s="121" t="s">
        <v>92</v>
      </c>
      <c r="B235" s="123">
        <f t="shared" ref="B235:Y235" si="114">B236</f>
        <v>3.6999135652787821E-3</v>
      </c>
      <c r="C235" s="123">
        <f t="shared" si="114"/>
        <v>3.7328677965207968E-3</v>
      </c>
      <c r="D235" s="123">
        <f t="shared" si="114"/>
        <v>3.7664204474787103E-3</v>
      </c>
      <c r="E235" s="123">
        <f t="shared" si="114"/>
        <v>3.7523561817354705E-3</v>
      </c>
      <c r="F235" s="123">
        <f t="shared" si="114"/>
        <v>3.6679507293501299E-3</v>
      </c>
      <c r="G235" s="123">
        <f t="shared" si="114"/>
        <v>3.8233058791206742E-3</v>
      </c>
      <c r="H235" s="123">
        <f t="shared" si="114"/>
        <v>3.9464207803515108E-3</v>
      </c>
      <c r="I235" s="123">
        <f t="shared" si="114"/>
        <v>4.0159557428792771E-3</v>
      </c>
      <c r="J235" s="123">
        <f t="shared" si="114"/>
        <v>4.042486908178094E-3</v>
      </c>
      <c r="K235" s="123">
        <f t="shared" si="114"/>
        <v>4.4021007620712298E-3</v>
      </c>
      <c r="L235" s="123">
        <f t="shared" si="114"/>
        <v>5.5399653216559779E-3</v>
      </c>
      <c r="M235" s="123">
        <f t="shared" si="114"/>
        <v>5.6344068474383276E-3</v>
      </c>
      <c r="N235" s="123">
        <f t="shared" si="114"/>
        <v>6.1575760443288744E-3</v>
      </c>
      <c r="O235" s="123">
        <f t="shared" si="114"/>
        <v>6.7524685964087628E-3</v>
      </c>
      <c r="P235" s="123">
        <f t="shared" si="114"/>
        <v>7.9383638513013562E-3</v>
      </c>
      <c r="Q235" s="123">
        <f t="shared" si="114"/>
        <v>7.9186107763124965E-3</v>
      </c>
      <c r="R235" s="123">
        <f t="shared" si="114"/>
        <v>8.0665879105988082E-3</v>
      </c>
      <c r="S235" s="123">
        <f t="shared" si="114"/>
        <v>8.4135231571274161E-3</v>
      </c>
      <c r="T235" s="123">
        <f t="shared" si="114"/>
        <v>9.159884384311574E-3</v>
      </c>
      <c r="U235" s="123">
        <f t="shared" si="114"/>
        <v>9.4584602452567473E-3</v>
      </c>
      <c r="V235" s="123">
        <f t="shared" si="114"/>
        <v>1.0117283100165389E-2</v>
      </c>
      <c r="W235" s="123">
        <f t="shared" si="114"/>
        <v>1.0351153429437801E-2</v>
      </c>
      <c r="X235" s="123">
        <f t="shared" si="114"/>
        <v>1.1048480302931389E-2</v>
      </c>
      <c r="Y235" s="123">
        <f t="shared" si="114"/>
        <v>1.1488469572840793E-2</v>
      </c>
      <c r="DA235" s="130" t="s">
        <v>2867</v>
      </c>
    </row>
    <row r="236" spans="1:105" ht="12" customHeight="1" x14ac:dyDescent="0.25">
      <c r="A236" s="97" t="s">
        <v>53</v>
      </c>
      <c r="B236" s="99">
        <f>RES_hhdet_fecs!B129</f>
        <v>3.6999135652787821E-3</v>
      </c>
      <c r="C236" s="99">
        <f>RES_hhdet_fecs!C129</f>
        <v>3.7328677965207968E-3</v>
      </c>
      <c r="D236" s="99">
        <f>RES_hhdet_fecs!D129</f>
        <v>3.7664204474787103E-3</v>
      </c>
      <c r="E236" s="99">
        <f>RES_hhdet_fecs!E129</f>
        <v>3.7523561817354705E-3</v>
      </c>
      <c r="F236" s="99">
        <f>RES_hhdet_fecs!F129</f>
        <v>3.6679507293501299E-3</v>
      </c>
      <c r="G236" s="99">
        <f>RES_hhdet_fecs!G129</f>
        <v>3.8233058791206742E-3</v>
      </c>
      <c r="H236" s="99">
        <f>RES_hhdet_fecs!H129</f>
        <v>3.9464207803515108E-3</v>
      </c>
      <c r="I236" s="99">
        <f>RES_hhdet_fecs!I129</f>
        <v>4.0159557428792771E-3</v>
      </c>
      <c r="J236" s="99">
        <f>RES_hhdet_fecs!J129</f>
        <v>4.042486908178094E-3</v>
      </c>
      <c r="K236" s="99">
        <f>RES_hhdet_fecs!K129</f>
        <v>4.4021007620712298E-3</v>
      </c>
      <c r="L236" s="99">
        <f>RES_hhdet_fecs!L129</f>
        <v>5.5399653216559779E-3</v>
      </c>
      <c r="M236" s="99">
        <f>RES_hhdet_fecs!M129</f>
        <v>5.6344068474383276E-3</v>
      </c>
      <c r="N236" s="99">
        <f>RES_hhdet_fecs!N129</f>
        <v>6.1575760443288744E-3</v>
      </c>
      <c r="O236" s="99">
        <f>RES_hhdet_fecs!O129</f>
        <v>6.7524685964087628E-3</v>
      </c>
      <c r="P236" s="99">
        <f>RES_hhdet_fecs!P129</f>
        <v>7.9383638513013562E-3</v>
      </c>
      <c r="Q236" s="99">
        <f>RES_hhdet_fecs!Q129</f>
        <v>7.9186107763124965E-3</v>
      </c>
      <c r="R236" s="99">
        <f>RES_hhdet_fecs!R129</f>
        <v>8.0665879105988082E-3</v>
      </c>
      <c r="S236" s="99">
        <f>RES_hhdet_fecs!S129</f>
        <v>8.4135231571274161E-3</v>
      </c>
      <c r="T236" s="99">
        <f>RES_hhdet_fecs!T129</f>
        <v>9.159884384311574E-3</v>
      </c>
      <c r="U236" s="99">
        <f>RES_hhdet_fecs!U129</f>
        <v>9.4584602452567473E-3</v>
      </c>
      <c r="V236" s="99">
        <f>RES_hhdet_fecs!V129</f>
        <v>1.0117283100165389E-2</v>
      </c>
      <c r="W236" s="99">
        <f>RES_hhdet_fecs!W129</f>
        <v>1.0351153429437801E-2</v>
      </c>
      <c r="X236" s="99">
        <f>RES_hhdet_fecs!X129</f>
        <v>1.1048480302931389E-2</v>
      </c>
      <c r="Y236" s="99">
        <f>RES_hhdet_fecs!Y129</f>
        <v>1.1488469572840793E-2</v>
      </c>
      <c r="DA236" s="63" t="s">
        <v>2868</v>
      </c>
    </row>
    <row r="237" spans="1:105" ht="12" customHeight="1" x14ac:dyDescent="0.25">
      <c r="A237" s="121" t="s">
        <v>55</v>
      </c>
      <c r="B237" s="123">
        <v>10.42264520311673</v>
      </c>
      <c r="C237" s="123">
        <v>10.454029831712834</v>
      </c>
      <c r="D237" s="123">
        <v>10.309077619360405</v>
      </c>
      <c r="E237" s="123">
        <v>10.206162782721348</v>
      </c>
      <c r="F237" s="123">
        <v>10.638918112197047</v>
      </c>
      <c r="G237" s="123">
        <v>10.523425892252973</v>
      </c>
      <c r="H237" s="123">
        <v>10.68540012819251</v>
      </c>
      <c r="I237" s="123">
        <v>10.77697829649887</v>
      </c>
      <c r="J237" s="123">
        <v>10.194600433942508</v>
      </c>
      <c r="K237" s="123">
        <v>10.987622728762416</v>
      </c>
      <c r="L237" s="123">
        <v>11.058323124785627</v>
      </c>
      <c r="M237" s="123">
        <v>10.307813441756347</v>
      </c>
      <c r="N237" s="123">
        <v>10.906244887381915</v>
      </c>
      <c r="O237" s="123">
        <v>11.98465330377943</v>
      </c>
      <c r="P237" s="123">
        <v>11.953892469215797</v>
      </c>
      <c r="Q237" s="123">
        <v>13.003774376602491</v>
      </c>
      <c r="R237" s="123">
        <v>13.92193320327697</v>
      </c>
      <c r="S237" s="123">
        <v>13.002963066012082</v>
      </c>
      <c r="T237" s="123">
        <v>13.851722232159212</v>
      </c>
      <c r="U237" s="123">
        <v>14.090383136362915</v>
      </c>
      <c r="V237" s="123">
        <v>12.890763210446272</v>
      </c>
      <c r="W237" s="123">
        <v>14.331953333293136</v>
      </c>
      <c r="X237" s="123">
        <v>13.823659975740171</v>
      </c>
      <c r="Y237" s="123">
        <v>14.772333613501376</v>
      </c>
      <c r="DA237" s="130" t="s">
        <v>2869</v>
      </c>
    </row>
    <row r="238" spans="1:105" ht="12" customHeight="1" x14ac:dyDescent="0.25">
      <c r="A238" s="97" t="s">
        <v>128</v>
      </c>
      <c r="B238" s="99">
        <v>10.337624122647403</v>
      </c>
      <c r="C238" s="99">
        <v>10.38145490538362</v>
      </c>
      <c r="D238" s="99">
        <v>10.235125588270334</v>
      </c>
      <c r="E238" s="99">
        <v>10.114522741332399</v>
      </c>
      <c r="F238" s="99">
        <v>10.53508174156806</v>
      </c>
      <c r="G238" s="99">
        <v>10.4377757883026</v>
      </c>
      <c r="H238" s="99">
        <v>10.645674031090177</v>
      </c>
      <c r="I238" s="99">
        <v>10.766618470848911</v>
      </c>
      <c r="J238" s="99">
        <v>10.11400437225546</v>
      </c>
      <c r="K238" s="99">
        <v>10.85976954027916</v>
      </c>
      <c r="L238" s="99">
        <v>11.004732582888119</v>
      </c>
      <c r="M238" s="99">
        <v>10.195170429456606</v>
      </c>
      <c r="N238" s="99">
        <v>10.817525729682986</v>
      </c>
      <c r="O238" s="99">
        <v>11.891085072997878</v>
      </c>
      <c r="P238" s="99">
        <v>11.860593488616196</v>
      </c>
      <c r="Q238" s="99">
        <v>12.912844358349219</v>
      </c>
      <c r="R238" s="99">
        <v>13.836549444210529</v>
      </c>
      <c r="S238" s="99">
        <v>12.945713790537528</v>
      </c>
      <c r="T238" s="99">
        <v>13.78810713480685</v>
      </c>
      <c r="U238" s="99">
        <v>14.046037097471288</v>
      </c>
      <c r="V238" s="99">
        <v>12.82145720403193</v>
      </c>
      <c r="W238" s="99">
        <v>14.274229721761856</v>
      </c>
      <c r="X238" s="99">
        <v>13.77546253265699</v>
      </c>
      <c r="Y238" s="99">
        <v>14.750528260623812</v>
      </c>
      <c r="DA238" s="63" t="s">
        <v>2870</v>
      </c>
    </row>
    <row r="239" spans="1:105" ht="12" customHeight="1" x14ac:dyDescent="0.25">
      <c r="A239" s="97" t="s">
        <v>127</v>
      </c>
      <c r="B239" s="99">
        <v>9.3999159420819929</v>
      </c>
      <c r="C239" s="99">
        <v>9.6694256333142636</v>
      </c>
      <c r="D239" s="99">
        <v>9.5008987715163009</v>
      </c>
      <c r="E239" s="99">
        <v>9.3409148228186183</v>
      </c>
      <c r="F239" s="99">
        <v>9.7470297441275839</v>
      </c>
      <c r="G239" s="99">
        <v>9.54005511377121</v>
      </c>
      <c r="H239" s="99">
        <v>9.7894818525926901</v>
      </c>
      <c r="I239" s="99">
        <v>9.8332570919385276</v>
      </c>
      <c r="J239" s="99">
        <v>9.2368154957474342</v>
      </c>
      <c r="K239" s="99">
        <v>9.9611873889240723</v>
      </c>
      <c r="L239" s="99">
        <v>10.084747576099781</v>
      </c>
      <c r="M239" s="99">
        <v>9.3530535155120287</v>
      </c>
      <c r="N239" s="99">
        <v>9.9628158807088489</v>
      </c>
      <c r="O239" s="99">
        <v>11.070191007687287</v>
      </c>
      <c r="P239" s="99">
        <v>11.067144634822439</v>
      </c>
      <c r="Q239" s="99">
        <v>12.141004560578473</v>
      </c>
      <c r="R239" s="99">
        <v>13.128539671389007</v>
      </c>
      <c r="S239" s="99">
        <v>12.263395917380484</v>
      </c>
      <c r="T239" s="99">
        <v>13.164581365092399</v>
      </c>
      <c r="U239" s="99">
        <v>13.415111318057562</v>
      </c>
      <c r="V239" s="99">
        <v>12.251517592290828</v>
      </c>
      <c r="W239" s="99">
        <v>13.680161284224177</v>
      </c>
      <c r="X239" s="99">
        <v>13.174359434724243</v>
      </c>
      <c r="Y239" s="99">
        <v>14.064705190430788</v>
      </c>
      <c r="DA239" s="63" t="s">
        <v>2871</v>
      </c>
    </row>
    <row r="240" spans="1:105" ht="12" customHeight="1" x14ac:dyDescent="0.25">
      <c r="A240" s="100" t="s">
        <v>198</v>
      </c>
      <c r="B240" s="102">
        <v>6.2088638584468763</v>
      </c>
      <c r="C240" s="102">
        <v>7.2421298277808592</v>
      </c>
      <c r="D240" s="102">
        <v>6.9862420722637752</v>
      </c>
      <c r="E240" s="102">
        <v>6.6214722355512423</v>
      </c>
      <c r="F240" s="102">
        <v>6.9385029069561162</v>
      </c>
      <c r="G240" s="102">
        <v>6.2743820935081853</v>
      </c>
      <c r="H240" s="102">
        <v>6.6308090626832454</v>
      </c>
      <c r="I240" s="102">
        <v>6.5616654767760494</v>
      </c>
      <c r="J240" s="102">
        <v>6.1086135480694947</v>
      </c>
      <c r="K240" s="102">
        <v>6.6300079693904754</v>
      </c>
      <c r="L240" s="102">
        <v>6.5569309111060097</v>
      </c>
      <c r="M240" s="102">
        <v>5.9890598124263992</v>
      </c>
      <c r="N240" s="102">
        <v>6.334647511201946</v>
      </c>
      <c r="O240" s="102">
        <v>7.3579587901951262</v>
      </c>
      <c r="P240" s="102">
        <v>7.3752752261073953</v>
      </c>
      <c r="Q240" s="102">
        <v>8.394276815159273</v>
      </c>
      <c r="R240" s="102">
        <v>9.4528954935941805</v>
      </c>
      <c r="S240" s="102">
        <v>8.61217217527172</v>
      </c>
      <c r="T240" s="102">
        <v>9.5629828036759363</v>
      </c>
      <c r="U240" s="102">
        <v>9.7813765359560136</v>
      </c>
      <c r="V240" s="102">
        <v>8.8794581363194602</v>
      </c>
      <c r="W240" s="102">
        <v>10.311775053901897</v>
      </c>
      <c r="X240" s="102">
        <v>9.9527451360494652</v>
      </c>
      <c r="Y240" s="102">
        <v>10.670824744036029</v>
      </c>
      <c r="DA240" s="131" t="s">
        <v>2872</v>
      </c>
    </row>
    <row r="241" spans="1:105" ht="12" customHeight="1" x14ac:dyDescent="0.25">
      <c r="A241" s="103" t="s">
        <v>52</v>
      </c>
      <c r="B241" s="105">
        <v>3.1910520836351157</v>
      </c>
      <c r="C241" s="105">
        <v>2.4272958055334035</v>
      </c>
      <c r="D241" s="105">
        <v>2.5146566992525239</v>
      </c>
      <c r="E241" s="105">
        <v>2.7194425872673773</v>
      </c>
      <c r="F241" s="105">
        <v>2.8085268371714687</v>
      </c>
      <c r="G241" s="105">
        <v>3.2656730202630246</v>
      </c>
      <c r="H241" s="105">
        <v>3.1586727899094438</v>
      </c>
      <c r="I241" s="105">
        <v>3.2715916151624782</v>
      </c>
      <c r="J241" s="105">
        <v>3.1282019476779381</v>
      </c>
      <c r="K241" s="105">
        <v>3.3311794195335982</v>
      </c>
      <c r="L241" s="105">
        <v>3.5278166649937686</v>
      </c>
      <c r="M241" s="105">
        <v>3.3639937030856282</v>
      </c>
      <c r="N241" s="105">
        <v>3.6281683695069038</v>
      </c>
      <c r="O241" s="105">
        <v>3.7122322174921614</v>
      </c>
      <c r="P241" s="105">
        <v>3.6918694087150432</v>
      </c>
      <c r="Q241" s="105">
        <v>3.746727745419201</v>
      </c>
      <c r="R241" s="105">
        <v>3.6756441777948252</v>
      </c>
      <c r="S241" s="105">
        <v>3.6512237421087623</v>
      </c>
      <c r="T241" s="105">
        <v>3.6015985614164632</v>
      </c>
      <c r="U241" s="105">
        <v>3.6337347821015475</v>
      </c>
      <c r="V241" s="105">
        <v>3.3720594559713661</v>
      </c>
      <c r="W241" s="105">
        <v>3.3683862303222809</v>
      </c>
      <c r="X241" s="105">
        <v>3.2216142986747762</v>
      </c>
      <c r="Y241" s="105">
        <v>3.3938804463947596</v>
      </c>
      <c r="DA241" s="132" t="s">
        <v>2873</v>
      </c>
    </row>
    <row r="242" spans="1:105" ht="12" customHeight="1" x14ac:dyDescent="0.25">
      <c r="A242" s="106" t="s">
        <v>122</v>
      </c>
      <c r="B242" s="102">
        <v>13.379746813527579</v>
      </c>
      <c r="C242" s="102">
        <v>12.576483298007647</v>
      </c>
      <c r="D242" s="102">
        <v>12.492244674783699</v>
      </c>
      <c r="E242" s="102">
        <v>12.54822930259577</v>
      </c>
      <c r="F242" s="102">
        <v>12.62180352099875</v>
      </c>
      <c r="G242" s="102">
        <v>13.059065218317302</v>
      </c>
      <c r="H242" s="102">
        <v>13.338826483811982</v>
      </c>
      <c r="I242" s="102">
        <v>13.28753873607933</v>
      </c>
      <c r="J242" s="102">
        <v>12.177716212410976</v>
      </c>
      <c r="K242" s="102">
        <v>12.853412033928493</v>
      </c>
      <c r="L242" s="102">
        <v>12.836093834340776</v>
      </c>
      <c r="M242" s="102">
        <v>13.359940035987551</v>
      </c>
      <c r="N242" s="102">
        <v>13.354799957527911</v>
      </c>
      <c r="O242" s="102">
        <v>14.558068843336464</v>
      </c>
      <c r="P242" s="102">
        <v>14.53555109986381</v>
      </c>
      <c r="Q242" s="102">
        <v>15.552365993691133</v>
      </c>
      <c r="R242" s="102">
        <v>16.300195417978909</v>
      </c>
      <c r="S242" s="102">
        <v>14.628155117574963</v>
      </c>
      <c r="T242" s="102">
        <v>15.61897206446171</v>
      </c>
      <c r="U242" s="102">
        <v>15.363252074908512</v>
      </c>
      <c r="V242" s="102">
        <v>14.772882709019369</v>
      </c>
      <c r="W242" s="102">
        <v>15.912901535031342</v>
      </c>
      <c r="X242" s="102">
        <v>15.154911388438778</v>
      </c>
      <c r="Y242" s="102">
        <v>15.436455262747705</v>
      </c>
      <c r="DA242" s="131" t="s">
        <v>2874</v>
      </c>
    </row>
    <row r="243" spans="1:105" ht="12" customHeight="1" x14ac:dyDescent="0.25">
      <c r="A243" s="107" t="s">
        <v>121</v>
      </c>
      <c r="B243" s="105">
        <v>11.340079479538769</v>
      </c>
      <c r="C243" s="105">
        <v>11.15304636650921</v>
      </c>
      <c r="D243" s="105">
        <v>11.014294111767814</v>
      </c>
      <c r="E243" s="105">
        <v>10.954118733589539</v>
      </c>
      <c r="F243" s="105">
        <v>11.063261357544631</v>
      </c>
      <c r="G243" s="105">
        <v>11.196362904884548</v>
      </c>
      <c r="H243" s="105">
        <v>11.543491105073114</v>
      </c>
      <c r="I243" s="105">
        <v>11.465672643717561</v>
      </c>
      <c r="J243" s="105">
        <v>10.508519294829954</v>
      </c>
      <c r="K243" s="105">
        <v>11.134352097431744</v>
      </c>
      <c r="L243" s="105">
        <v>11.060032239515751</v>
      </c>
      <c r="M243" s="105">
        <v>11.466221391334118</v>
      </c>
      <c r="N243" s="105">
        <v>11.442142647251012</v>
      </c>
      <c r="O243" s="105">
        <v>12.625889973330565</v>
      </c>
      <c r="P243" s="105">
        <v>12.582749114844884</v>
      </c>
      <c r="Q243" s="105">
        <v>13.584198174038148</v>
      </c>
      <c r="R243" s="105">
        <v>14.555605352356565</v>
      </c>
      <c r="S243" s="105">
        <v>13.300317463219788</v>
      </c>
      <c r="T243" s="105">
        <v>14.351173203106464</v>
      </c>
      <c r="U243" s="105">
        <v>14.186238685981365</v>
      </c>
      <c r="V243" s="105">
        <v>13.652765521960836</v>
      </c>
      <c r="W243" s="105">
        <v>14.858503260105774</v>
      </c>
      <c r="X243" s="105">
        <v>14.181262689043228</v>
      </c>
      <c r="Y243" s="105">
        <v>14.549427010323351</v>
      </c>
      <c r="DA243" s="132" t="s">
        <v>2875</v>
      </c>
    </row>
    <row r="244" spans="1:105" ht="12" customHeight="1" x14ac:dyDescent="0.25">
      <c r="A244" s="108" t="s">
        <v>53</v>
      </c>
      <c r="B244" s="99">
        <v>8.0364969799546078</v>
      </c>
      <c r="C244" s="99">
        <v>8.7861689481960159</v>
      </c>
      <c r="D244" s="99">
        <v>8.5407147089497464</v>
      </c>
      <c r="E244" s="99">
        <v>8.2241750038654224</v>
      </c>
      <c r="F244" s="99">
        <v>8.326865446270368</v>
      </c>
      <c r="G244" s="99">
        <v>7.855549286003952</v>
      </c>
      <c r="H244" s="99">
        <v>8.3138352716072337</v>
      </c>
      <c r="I244" s="99">
        <v>8.1803352175619537</v>
      </c>
      <c r="J244" s="99">
        <v>7.4223874341004281</v>
      </c>
      <c r="K244" s="99">
        <v>7.910012455268471</v>
      </c>
      <c r="L244" s="99">
        <v>7.6991473344737864</v>
      </c>
      <c r="M244" s="99">
        <v>7.8761203876481867</v>
      </c>
      <c r="N244" s="99">
        <v>7.816881530900206</v>
      </c>
      <c r="O244" s="99">
        <v>8.9602747221369139</v>
      </c>
      <c r="P244" s="99">
        <v>8.9195747364706648</v>
      </c>
      <c r="Q244" s="99">
        <v>9.8901045691301288</v>
      </c>
      <c r="R244" s="99">
        <v>10.898317402370525</v>
      </c>
      <c r="S244" s="99">
        <v>9.671350848790043</v>
      </c>
      <c r="T244" s="99">
        <v>10.760310686792945</v>
      </c>
      <c r="U244" s="99">
        <v>10.666616186417455</v>
      </c>
      <c r="V244" s="99">
        <v>10.20036119256574</v>
      </c>
      <c r="W244" s="99">
        <v>11.490595143570363</v>
      </c>
      <c r="X244" s="99">
        <v>10.963734081028887</v>
      </c>
      <c r="Y244" s="99">
        <v>11.273421733653594</v>
      </c>
      <c r="DA244" s="63" t="s">
        <v>2876</v>
      </c>
    </row>
    <row r="245" spans="1:105" ht="12" customHeight="1" x14ac:dyDescent="0.25">
      <c r="A245" s="108" t="s">
        <v>52</v>
      </c>
      <c r="B245" s="99">
        <v>3.3035824995841594</v>
      </c>
      <c r="C245" s="99">
        <v>2.3668774183131953</v>
      </c>
      <c r="D245" s="99">
        <v>2.4735794028180682</v>
      </c>
      <c r="E245" s="99">
        <v>2.7299437297241145</v>
      </c>
      <c r="F245" s="99">
        <v>2.7363959112742631</v>
      </c>
      <c r="G245" s="99">
        <v>3.3408136188805981</v>
      </c>
      <c r="H245" s="99">
        <v>3.2296558334658823</v>
      </c>
      <c r="I245" s="99">
        <v>3.2853374261556079</v>
      </c>
      <c r="J245" s="99">
        <v>3.0861318607295254</v>
      </c>
      <c r="K245" s="99">
        <v>3.2243396421632746</v>
      </c>
      <c r="L245" s="99">
        <v>3.3608849050419631</v>
      </c>
      <c r="M245" s="99">
        <v>3.5901010036859313</v>
      </c>
      <c r="N245" s="99">
        <v>3.6252611163508064</v>
      </c>
      <c r="O245" s="99">
        <v>3.6656152511936519</v>
      </c>
      <c r="P245" s="99">
        <v>3.6631743783742206</v>
      </c>
      <c r="Q245" s="99">
        <v>3.6940936049080202</v>
      </c>
      <c r="R245" s="99">
        <v>3.6572879499860385</v>
      </c>
      <c r="S245" s="99">
        <v>3.6289666144297459</v>
      </c>
      <c r="T245" s="99">
        <v>3.5908625163135204</v>
      </c>
      <c r="U245" s="99">
        <v>3.519622499563912</v>
      </c>
      <c r="V245" s="99">
        <v>3.4524043293950917</v>
      </c>
      <c r="W245" s="99">
        <v>3.3679081165354101</v>
      </c>
      <c r="X245" s="99">
        <v>3.2175286080143413</v>
      </c>
      <c r="Y245" s="99">
        <v>3.2760052766697583</v>
      </c>
      <c r="DA245" s="63" t="s">
        <v>2877</v>
      </c>
    </row>
    <row r="246" spans="1:105" ht="12" customHeight="1" x14ac:dyDescent="0.25">
      <c r="A246" s="121" t="s">
        <v>54</v>
      </c>
      <c r="B246" s="123">
        <v>1.690701878306978</v>
      </c>
      <c r="C246" s="123">
        <v>1.676104435647743</v>
      </c>
      <c r="D246" s="123">
        <v>1.70248773476252</v>
      </c>
      <c r="E246" s="123">
        <v>1.7656025250561529</v>
      </c>
      <c r="F246" s="123">
        <v>1.842679412140517</v>
      </c>
      <c r="G246" s="123">
        <v>1.9283629390284676</v>
      </c>
      <c r="H246" s="123">
        <v>1.9802259885002871</v>
      </c>
      <c r="I246" s="123">
        <v>1.9689019530572864</v>
      </c>
      <c r="J246" s="123">
        <v>1.8801241430832438</v>
      </c>
      <c r="K246" s="123">
        <v>2.0728788443879025</v>
      </c>
      <c r="L246" s="123">
        <v>2.2324308508387793</v>
      </c>
      <c r="M246" s="123">
        <v>2.2462175376366296</v>
      </c>
      <c r="N246" s="123">
        <v>2.2995059896420074</v>
      </c>
      <c r="O246" s="123">
        <v>2.5250051432335412</v>
      </c>
      <c r="P246" s="123">
        <v>2.5154496749691684</v>
      </c>
      <c r="Q246" s="123">
        <v>2.7183498718222467</v>
      </c>
      <c r="R246" s="123">
        <v>2.7047111205347325</v>
      </c>
      <c r="S246" s="123">
        <v>2.9080521608614904</v>
      </c>
      <c r="T246" s="123">
        <v>3.0528528613731676</v>
      </c>
      <c r="U246" s="123">
        <v>3.0341540314916022</v>
      </c>
      <c r="V246" s="123">
        <v>3.0285247122894887</v>
      </c>
      <c r="W246" s="123">
        <v>3.0096198756511674</v>
      </c>
      <c r="X246" s="123">
        <v>2.8841906713040562</v>
      </c>
      <c r="Y246" s="123">
        <v>2.8917362685669614</v>
      </c>
      <c r="DA246" s="130" t="s">
        <v>2878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2879</v>
      </c>
    </row>
    <row r="248" spans="1:105" ht="12" customHeight="1" x14ac:dyDescent="0.25">
      <c r="A248" s="109" t="s">
        <v>120</v>
      </c>
      <c r="B248" s="110">
        <v>1.690701878306978</v>
      </c>
      <c r="C248" s="110">
        <v>1.676104435647743</v>
      </c>
      <c r="D248" s="110">
        <v>1.70248773476252</v>
      </c>
      <c r="E248" s="110">
        <v>1.7656025250561529</v>
      </c>
      <c r="F248" s="110">
        <v>1.842679412140517</v>
      </c>
      <c r="G248" s="110">
        <v>1.9283629390284676</v>
      </c>
      <c r="H248" s="110">
        <v>1.9802259885002871</v>
      </c>
      <c r="I248" s="110">
        <v>1.9689019530572864</v>
      </c>
      <c r="J248" s="110">
        <v>1.8801241430832438</v>
      </c>
      <c r="K248" s="110">
        <v>2.0728788443879025</v>
      </c>
      <c r="L248" s="110">
        <v>2.2324308508387793</v>
      </c>
      <c r="M248" s="110">
        <v>2.2462175376366296</v>
      </c>
      <c r="N248" s="110">
        <v>2.2995059896420074</v>
      </c>
      <c r="O248" s="110">
        <v>2.5250051432335412</v>
      </c>
      <c r="P248" s="110">
        <v>2.5154496749691684</v>
      </c>
      <c r="Q248" s="110">
        <v>2.7183498718222467</v>
      </c>
      <c r="R248" s="110">
        <v>2.7047111205347325</v>
      </c>
      <c r="S248" s="110">
        <v>2.9080521608614904</v>
      </c>
      <c r="T248" s="110">
        <v>3.0528528613731676</v>
      </c>
      <c r="U248" s="110">
        <v>3.0341540314916022</v>
      </c>
      <c r="V248" s="110">
        <v>3.0285247122894887</v>
      </c>
      <c r="W248" s="110">
        <v>3.0096198756511674</v>
      </c>
      <c r="X248" s="110">
        <v>2.8841906713040562</v>
      </c>
      <c r="Y248" s="110">
        <v>2.8917362685669614</v>
      </c>
      <c r="DA248" s="60" t="s">
        <v>2880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122.41060510972967</v>
      </c>
      <c r="C250" s="118">
        <f t="shared" si="115"/>
        <v>133.96495601645557</v>
      </c>
      <c r="D250" s="118">
        <f t="shared" si="115"/>
        <v>132.89859389533009</v>
      </c>
      <c r="E250" s="118">
        <f t="shared" si="115"/>
        <v>134.19703111521906</v>
      </c>
      <c r="F250" s="118">
        <f t="shared" si="115"/>
        <v>134.94747713799109</v>
      </c>
      <c r="G250" s="118">
        <f t="shared" si="115"/>
        <v>144.27118547638051</v>
      </c>
      <c r="H250" s="118">
        <f t="shared" si="115"/>
        <v>148.12332589000366</v>
      </c>
      <c r="I250" s="118">
        <f t="shared" si="115"/>
        <v>147.5774520709451</v>
      </c>
      <c r="J250" s="118">
        <f t="shared" si="115"/>
        <v>137.17136024916709</v>
      </c>
      <c r="K250" s="118">
        <f t="shared" si="115"/>
        <v>141.27062670669775</v>
      </c>
      <c r="L250" s="118">
        <f t="shared" si="115"/>
        <v>187.17393922380037</v>
      </c>
      <c r="M250" s="118">
        <f t="shared" si="115"/>
        <v>152.86780270191855</v>
      </c>
      <c r="N250" s="118">
        <f t="shared" si="115"/>
        <v>169.87178772738946</v>
      </c>
      <c r="O250" s="118">
        <f t="shared" si="115"/>
        <v>165.76397996739189</v>
      </c>
      <c r="P250" s="118">
        <f t="shared" si="115"/>
        <v>152.93416927675267</v>
      </c>
      <c r="Q250" s="118">
        <f t="shared" si="115"/>
        <v>154.61253728381507</v>
      </c>
      <c r="R250" s="118">
        <f t="shared" ref="R250:V250" si="116">R251+R254+R256+R265</f>
        <v>163.02261185909896</v>
      </c>
      <c r="S250" s="118">
        <f t="shared" si="116"/>
        <v>162.83789605918207</v>
      </c>
      <c r="T250" s="118">
        <f t="shared" si="116"/>
        <v>159.79457358380529</v>
      </c>
      <c r="U250" s="118">
        <f t="shared" si="116"/>
        <v>157.9044067789705</v>
      </c>
      <c r="V250" s="118">
        <f t="shared" si="116"/>
        <v>147.7776019346409</v>
      </c>
      <c r="W250" s="118">
        <f t="shared" ref="W250:Y250" si="117">W251+W254+W256+W265</f>
        <v>164.2069476484518</v>
      </c>
      <c r="X250" s="118">
        <f t="shared" si="117"/>
        <v>148.26669728689231</v>
      </c>
      <c r="Y250" s="118">
        <f t="shared" si="117"/>
        <v>152.21376445350305</v>
      </c>
      <c r="DA250" s="129" t="s">
        <v>3031</v>
      </c>
    </row>
    <row r="251" spans="1:105" ht="12" customHeight="1" x14ac:dyDescent="0.25">
      <c r="A251" s="121" t="s">
        <v>57</v>
      </c>
      <c r="B251" s="123">
        <f t="shared" ref="B251:Q251" si="118">SUM(B252:B253)</f>
        <v>113.10733210543387</v>
      </c>
      <c r="C251" s="123">
        <f t="shared" si="118"/>
        <v>124.62171042508506</v>
      </c>
      <c r="D251" s="123">
        <f t="shared" si="118"/>
        <v>123.61707804637373</v>
      </c>
      <c r="E251" s="123">
        <f t="shared" si="118"/>
        <v>124.92718144446891</v>
      </c>
      <c r="F251" s="123">
        <f t="shared" si="118"/>
        <v>125.27328801913542</v>
      </c>
      <c r="G251" s="123">
        <f t="shared" si="118"/>
        <v>134.56027964452809</v>
      </c>
      <c r="H251" s="123">
        <f t="shared" si="118"/>
        <v>138.17502379421629</v>
      </c>
      <c r="I251" s="123">
        <f t="shared" si="118"/>
        <v>137.50720932023918</v>
      </c>
      <c r="J251" s="123">
        <f t="shared" si="118"/>
        <v>127.65418080808618</v>
      </c>
      <c r="K251" s="123">
        <f t="shared" si="118"/>
        <v>130.98344086523312</v>
      </c>
      <c r="L251" s="123">
        <f t="shared" si="118"/>
        <v>176.59346529565718</v>
      </c>
      <c r="M251" s="123">
        <f t="shared" si="118"/>
        <v>142.85166797896713</v>
      </c>
      <c r="N251" s="123">
        <f t="shared" si="118"/>
        <v>159.27407460836031</v>
      </c>
      <c r="O251" s="123">
        <f t="shared" si="118"/>
        <v>154.05655452993554</v>
      </c>
      <c r="P251" s="123">
        <f t="shared" si="118"/>
        <v>141.22002963960566</v>
      </c>
      <c r="Q251" s="123">
        <f t="shared" si="118"/>
        <v>141.83181658677239</v>
      </c>
      <c r="R251" s="123">
        <f t="shared" ref="R251:V251" si="119">SUM(R252:R253)</f>
        <v>149.42407823940684</v>
      </c>
      <c r="S251" s="123">
        <f t="shared" si="119"/>
        <v>149.7173357957912</v>
      </c>
      <c r="T251" s="123">
        <f t="shared" si="119"/>
        <v>145.7601251818586</v>
      </c>
      <c r="U251" s="123">
        <f t="shared" si="119"/>
        <v>143.57975473019266</v>
      </c>
      <c r="V251" s="123">
        <f t="shared" si="119"/>
        <v>134.35814448771305</v>
      </c>
      <c r="W251" s="123">
        <f t="shared" ref="W251:Y251" si="120">SUM(W252:W253)</f>
        <v>149.47580072760712</v>
      </c>
      <c r="X251" s="123">
        <f t="shared" si="120"/>
        <v>133.94889566449328</v>
      </c>
      <c r="Y251" s="123">
        <f t="shared" si="120"/>
        <v>136.9541357016283</v>
      </c>
      <c r="DA251" s="130" t="s">
        <v>3032</v>
      </c>
    </row>
    <row r="252" spans="1:105" ht="12" customHeight="1" x14ac:dyDescent="0.25">
      <c r="A252" s="97" t="s">
        <v>198</v>
      </c>
      <c r="B252" s="99">
        <v>112.56300877201919</v>
      </c>
      <c r="C252" s="99">
        <v>124.03756548479949</v>
      </c>
      <c r="D252" s="99">
        <v>123.05330322239986</v>
      </c>
      <c r="E252" s="99">
        <v>124.37074078614488</v>
      </c>
      <c r="F252" s="99">
        <v>124.73278419190947</v>
      </c>
      <c r="G252" s="99">
        <v>133.98479042227444</v>
      </c>
      <c r="H252" s="99">
        <v>137.60066919061717</v>
      </c>
      <c r="I252" s="99">
        <v>136.94818559598454</v>
      </c>
      <c r="J252" s="99">
        <v>127.1431442185702</v>
      </c>
      <c r="K252" s="99">
        <v>130.46934570103966</v>
      </c>
      <c r="L252" s="99">
        <v>175.90464017364729</v>
      </c>
      <c r="M252" s="99">
        <v>142.30208628546259</v>
      </c>
      <c r="N252" s="99">
        <v>158.66502485404209</v>
      </c>
      <c r="O252" s="99">
        <v>153.48057297170055</v>
      </c>
      <c r="P252" s="99">
        <v>140.70031646597693</v>
      </c>
      <c r="Q252" s="99">
        <v>141.31470682243568</v>
      </c>
      <c r="R252" s="99">
        <v>148.88347186411787</v>
      </c>
      <c r="S252" s="99">
        <v>149.1827389979733</v>
      </c>
      <c r="T252" s="99">
        <v>145.24195275276969</v>
      </c>
      <c r="U252" s="99">
        <v>143.06858774606863</v>
      </c>
      <c r="V252" s="99">
        <v>133.88032441477347</v>
      </c>
      <c r="W252" s="99">
        <v>148.94387385225318</v>
      </c>
      <c r="X252" s="99">
        <v>133.47111934482248</v>
      </c>
      <c r="Y252" s="99">
        <v>136.46546485222606</v>
      </c>
      <c r="DA252" s="63" t="s">
        <v>3033</v>
      </c>
    </row>
    <row r="253" spans="1:105" ht="12" customHeight="1" x14ac:dyDescent="0.25">
      <c r="A253" s="97" t="s">
        <v>53</v>
      </c>
      <c r="B253" s="99">
        <v>0.54432333341468275</v>
      </c>
      <c r="C253" s="99">
        <v>0.58414494028556363</v>
      </c>
      <c r="D253" s="99">
        <v>0.56377482397387335</v>
      </c>
      <c r="E253" s="99">
        <v>0.55644065832402945</v>
      </c>
      <c r="F253" s="99">
        <v>0.54050382722594648</v>
      </c>
      <c r="G253" s="99">
        <v>0.57548922225364996</v>
      </c>
      <c r="H253" s="99">
        <v>0.57435460359913237</v>
      </c>
      <c r="I253" s="99">
        <v>0.55902372425463331</v>
      </c>
      <c r="J253" s="99">
        <v>0.51103658951598818</v>
      </c>
      <c r="K253" s="99">
        <v>0.51409516419347279</v>
      </c>
      <c r="L253" s="99">
        <v>0.68882512200989543</v>
      </c>
      <c r="M253" s="99">
        <v>0.54958169350454511</v>
      </c>
      <c r="N253" s="99">
        <v>0.60904975431821329</v>
      </c>
      <c r="O253" s="99">
        <v>0.57598155823498742</v>
      </c>
      <c r="P253" s="99">
        <v>0.5197131736287196</v>
      </c>
      <c r="Q253" s="99">
        <v>0.51710976433671862</v>
      </c>
      <c r="R253" s="99">
        <v>0.54060637528897759</v>
      </c>
      <c r="S253" s="99">
        <v>0.53459679781789182</v>
      </c>
      <c r="T253" s="99">
        <v>0.51817242908891537</v>
      </c>
      <c r="U253" s="99">
        <v>0.51116698412403372</v>
      </c>
      <c r="V253" s="99">
        <v>0.47782007293956896</v>
      </c>
      <c r="W253" s="99">
        <v>0.53192687535394434</v>
      </c>
      <c r="X253" s="99">
        <v>0.47777631967078465</v>
      </c>
      <c r="Y253" s="99">
        <v>0.48867084940222599</v>
      </c>
      <c r="DA253" s="63" t="s">
        <v>3034</v>
      </c>
    </row>
    <row r="254" spans="1:105" ht="12" customHeight="1" x14ac:dyDescent="0.25">
      <c r="A254" s="121" t="s">
        <v>92</v>
      </c>
      <c r="B254" s="123">
        <f t="shared" ref="B254:Y254" si="121">B255</f>
        <v>7.0294383739755552E-3</v>
      </c>
      <c r="C254" s="123">
        <f t="shared" si="121"/>
        <v>7.4784321962129479E-3</v>
      </c>
      <c r="D254" s="123">
        <f t="shared" si="121"/>
        <v>7.9663190954929949E-3</v>
      </c>
      <c r="E254" s="123">
        <f t="shared" si="121"/>
        <v>8.3838626360021491E-3</v>
      </c>
      <c r="F254" s="123">
        <f t="shared" si="121"/>
        <v>8.6882907122134562E-3</v>
      </c>
      <c r="G254" s="123">
        <f t="shared" si="121"/>
        <v>9.7185369822644554E-3</v>
      </c>
      <c r="H254" s="123">
        <f t="shared" si="121"/>
        <v>1.0888483546993115E-2</v>
      </c>
      <c r="I254" s="123">
        <f t="shared" si="121"/>
        <v>1.1610517361473179E-2</v>
      </c>
      <c r="J254" s="123">
        <f t="shared" si="121"/>
        <v>1.2016737591036773E-2</v>
      </c>
      <c r="K254" s="123">
        <f t="shared" si="121"/>
        <v>1.3806604255831299E-2</v>
      </c>
      <c r="L254" s="123">
        <f t="shared" si="121"/>
        <v>1.8176625313984018E-2</v>
      </c>
      <c r="M254" s="123">
        <f t="shared" si="121"/>
        <v>1.9111684563969337E-2</v>
      </c>
      <c r="N254" s="123">
        <f t="shared" si="121"/>
        <v>2.1703446897589816E-2</v>
      </c>
      <c r="O254" s="123">
        <f t="shared" si="121"/>
        <v>2.4840268367555009E-2</v>
      </c>
      <c r="P254" s="123">
        <f t="shared" si="121"/>
        <v>3.0561123260037376E-2</v>
      </c>
      <c r="Q254" s="123">
        <f t="shared" si="121"/>
        <v>3.1501749822260235E-2</v>
      </c>
      <c r="R254" s="123">
        <f t="shared" si="121"/>
        <v>3.302808064136524E-2</v>
      </c>
      <c r="S254" s="123">
        <f t="shared" si="121"/>
        <v>3.5584768467429473E-2</v>
      </c>
      <c r="T254" s="123">
        <f t="shared" si="121"/>
        <v>3.9697710171483894E-2</v>
      </c>
      <c r="U254" s="123">
        <f t="shared" si="121"/>
        <v>4.1661570266822601E-2</v>
      </c>
      <c r="V254" s="123">
        <f t="shared" si="121"/>
        <v>4.5136860960829646E-2</v>
      </c>
      <c r="W254" s="123">
        <f t="shared" si="121"/>
        <v>4.656448196331426E-2</v>
      </c>
      <c r="X254" s="123">
        <f t="shared" si="121"/>
        <v>5.0046610792764727E-2</v>
      </c>
      <c r="Y254" s="123">
        <f t="shared" si="121"/>
        <v>5.2313732099084839E-2</v>
      </c>
      <c r="DA254" s="130" t="s">
        <v>3035</v>
      </c>
    </row>
    <row r="255" spans="1:105" ht="12" customHeight="1" x14ac:dyDescent="0.25">
      <c r="A255" s="97" t="s">
        <v>53</v>
      </c>
      <c r="B255" s="99">
        <f>RES_hhdet_tess!B129</f>
        <v>7.0294383739755552E-3</v>
      </c>
      <c r="C255" s="99">
        <f>RES_hhdet_tess!C129</f>
        <v>7.4784321962129479E-3</v>
      </c>
      <c r="D255" s="99">
        <f>RES_hhdet_tess!D129</f>
        <v>7.9663190954929949E-3</v>
      </c>
      <c r="E255" s="99">
        <f>RES_hhdet_tess!E129</f>
        <v>8.3838626360021491E-3</v>
      </c>
      <c r="F255" s="99">
        <f>RES_hhdet_tess!F129</f>
        <v>8.6882907122134562E-3</v>
      </c>
      <c r="G255" s="99">
        <f>RES_hhdet_tess!G129</f>
        <v>9.7185369822644554E-3</v>
      </c>
      <c r="H255" s="99">
        <f>RES_hhdet_tess!H129</f>
        <v>1.0888483546993115E-2</v>
      </c>
      <c r="I255" s="99">
        <f>RES_hhdet_tess!I129</f>
        <v>1.1610517361473179E-2</v>
      </c>
      <c r="J255" s="99">
        <f>RES_hhdet_tess!J129</f>
        <v>1.2016737591036773E-2</v>
      </c>
      <c r="K255" s="99">
        <f>RES_hhdet_tess!K129</f>
        <v>1.3806604255831299E-2</v>
      </c>
      <c r="L255" s="99">
        <f>RES_hhdet_tess!L129</f>
        <v>1.8176625313984018E-2</v>
      </c>
      <c r="M255" s="99">
        <f>RES_hhdet_tess!M129</f>
        <v>1.9111684563969337E-2</v>
      </c>
      <c r="N255" s="99">
        <f>RES_hhdet_tess!N129</f>
        <v>2.1703446897589816E-2</v>
      </c>
      <c r="O255" s="99">
        <f>RES_hhdet_tess!O129</f>
        <v>2.4840268367555009E-2</v>
      </c>
      <c r="P255" s="99">
        <f>RES_hhdet_tess!P129</f>
        <v>3.0561123260037376E-2</v>
      </c>
      <c r="Q255" s="99">
        <f>RES_hhdet_tess!Q129</f>
        <v>3.1501749822260235E-2</v>
      </c>
      <c r="R255" s="99">
        <f>RES_hhdet_tess!R129</f>
        <v>3.302808064136524E-2</v>
      </c>
      <c r="S255" s="99">
        <f>RES_hhdet_tess!S129</f>
        <v>3.5584768467429473E-2</v>
      </c>
      <c r="T255" s="99">
        <f>RES_hhdet_tess!T129</f>
        <v>3.9697710171483894E-2</v>
      </c>
      <c r="U255" s="99">
        <f>RES_hhdet_tess!U129</f>
        <v>4.1661570266822601E-2</v>
      </c>
      <c r="V255" s="99">
        <f>RES_hhdet_tess!V129</f>
        <v>4.5136860960829646E-2</v>
      </c>
      <c r="W255" s="99">
        <f>RES_hhdet_tess!W129</f>
        <v>4.656448196331426E-2</v>
      </c>
      <c r="X255" s="99">
        <f>RES_hhdet_tess!X129</f>
        <v>5.0046610792764727E-2</v>
      </c>
      <c r="Y255" s="99">
        <f>RES_hhdet_tess!Y129</f>
        <v>5.2313732099084839E-2</v>
      </c>
      <c r="DA255" s="63" t="s">
        <v>3036</v>
      </c>
    </row>
    <row r="256" spans="1:105" ht="12" customHeight="1" x14ac:dyDescent="0.25">
      <c r="A256" s="121" t="s">
        <v>55</v>
      </c>
      <c r="B256" s="123">
        <v>7.9982889059421369</v>
      </c>
      <c r="C256" s="123">
        <v>8.044916814329504</v>
      </c>
      <c r="D256" s="123">
        <v>7.9584982279598009</v>
      </c>
      <c r="E256" s="123">
        <v>7.893462150518423</v>
      </c>
      <c r="F256" s="123">
        <v>8.2330212775804341</v>
      </c>
      <c r="G256" s="123">
        <v>8.1972378159915404</v>
      </c>
      <c r="H256" s="123">
        <v>8.3868541733467676</v>
      </c>
      <c r="I256" s="123">
        <v>8.5134154010924856</v>
      </c>
      <c r="J256" s="123">
        <v>8.0271552742683916</v>
      </c>
      <c r="K256" s="123">
        <v>8.6404795799161977</v>
      </c>
      <c r="L256" s="123">
        <v>8.8010185210509739</v>
      </c>
      <c r="M256" s="123">
        <v>8.2214362333880935</v>
      </c>
      <c r="N256" s="123">
        <v>8.7532180232666743</v>
      </c>
      <c r="O256" s="123">
        <v>9.6740651150322794</v>
      </c>
      <c r="P256" s="123">
        <v>9.6752382554625473</v>
      </c>
      <c r="Q256" s="123">
        <v>10.566583539965537</v>
      </c>
      <c r="R256" s="123">
        <v>11.37569157590827</v>
      </c>
      <c r="S256" s="123">
        <v>10.706348225208847</v>
      </c>
      <c r="T256" s="123">
        <v>11.471444625210369</v>
      </c>
      <c r="U256" s="123">
        <v>11.742037841614255</v>
      </c>
      <c r="V256" s="123">
        <v>10.801188986791963</v>
      </c>
      <c r="W256" s="123">
        <v>12.088623640825471</v>
      </c>
      <c r="X256" s="123">
        <v>11.745487801755774</v>
      </c>
      <c r="Y256" s="123">
        <v>12.645998645831535</v>
      </c>
      <c r="DA256" s="130" t="s">
        <v>3037</v>
      </c>
    </row>
    <row r="257" spans="1:105" ht="12" customHeight="1" x14ac:dyDescent="0.25">
      <c r="A257" s="97" t="s">
        <v>128</v>
      </c>
      <c r="B257" s="99">
        <v>7.9897826188748811</v>
      </c>
      <c r="C257" s="99">
        <v>8.0520591118849349</v>
      </c>
      <c r="D257" s="99">
        <v>7.963113250119835</v>
      </c>
      <c r="E257" s="99">
        <v>7.8922322101066467</v>
      </c>
      <c r="F257" s="99">
        <v>8.2444506120675758</v>
      </c>
      <c r="G257" s="99">
        <v>8.1906076386151341</v>
      </c>
      <c r="H257" s="99">
        <v>8.383842114153321</v>
      </c>
      <c r="I257" s="99">
        <v>8.5132912477815452</v>
      </c>
      <c r="J257" s="99">
        <v>8.0325969512277489</v>
      </c>
      <c r="K257" s="99">
        <v>8.6616461126299846</v>
      </c>
      <c r="L257" s="99">
        <v>8.8150287195336272</v>
      </c>
      <c r="M257" s="99">
        <v>8.2006668219180625</v>
      </c>
      <c r="N257" s="99">
        <v>8.7534602616431396</v>
      </c>
      <c r="O257" s="99">
        <v>9.6784271143160012</v>
      </c>
      <c r="P257" s="99">
        <v>9.6772239879020727</v>
      </c>
      <c r="Q257" s="99">
        <v>10.570851554144792</v>
      </c>
      <c r="R257" s="99">
        <v>11.376220218746809</v>
      </c>
      <c r="S257" s="99">
        <v>10.707907964886026</v>
      </c>
      <c r="T257" s="99">
        <v>11.471552483602967</v>
      </c>
      <c r="U257" s="99">
        <v>11.755492110205958</v>
      </c>
      <c r="V257" s="99">
        <v>10.790530224916269</v>
      </c>
      <c r="W257" s="99">
        <v>12.088476996891991</v>
      </c>
      <c r="X257" s="99">
        <v>11.746432743899007</v>
      </c>
      <c r="Y257" s="99">
        <v>12.664792133598191</v>
      </c>
      <c r="DA257" s="63" t="s">
        <v>3038</v>
      </c>
    </row>
    <row r="258" spans="1:105" ht="12" customHeight="1" x14ac:dyDescent="0.25">
      <c r="A258" s="97" t="s">
        <v>127</v>
      </c>
      <c r="B258" s="99">
        <v>7.9897826188748811</v>
      </c>
      <c r="C258" s="99">
        <v>8.0519203983374403</v>
      </c>
      <c r="D258" s="99">
        <v>7.9627591415851411</v>
      </c>
      <c r="E258" s="99">
        <v>7.8922693718597703</v>
      </c>
      <c r="F258" s="99">
        <v>8.2445069887457016</v>
      </c>
      <c r="G258" s="99">
        <v>8.1909682535728265</v>
      </c>
      <c r="H258" s="99">
        <v>8.3840600054299426</v>
      </c>
      <c r="I258" s="99">
        <v>8.5067215242290484</v>
      </c>
      <c r="J258" s="99">
        <v>8.0243051151175369</v>
      </c>
      <c r="K258" s="99">
        <v>8.6558347837392251</v>
      </c>
      <c r="L258" s="99">
        <v>8.8100679863999964</v>
      </c>
      <c r="M258" s="99">
        <v>8.1979136749578387</v>
      </c>
      <c r="N258" s="99">
        <v>8.7539770509805823</v>
      </c>
      <c r="O258" s="99">
        <v>9.6841611290302456</v>
      </c>
      <c r="P258" s="99">
        <v>9.6868772938989558</v>
      </c>
      <c r="Q258" s="99">
        <v>10.585591768257432</v>
      </c>
      <c r="R258" s="99">
        <v>11.397893684501765</v>
      </c>
      <c r="S258" s="99">
        <v>10.727876407621251</v>
      </c>
      <c r="T258" s="99">
        <v>11.497817600934065</v>
      </c>
      <c r="U258" s="99">
        <v>11.773911191893257</v>
      </c>
      <c r="V258" s="99">
        <v>10.80588287897541</v>
      </c>
      <c r="W258" s="99">
        <v>12.088588021917586</v>
      </c>
      <c r="X258" s="99">
        <v>11.728444511293432</v>
      </c>
      <c r="Y258" s="99">
        <v>12.621599845083026</v>
      </c>
      <c r="DA258" s="63" t="s">
        <v>3039</v>
      </c>
    </row>
    <row r="259" spans="1:105" ht="12" customHeight="1" x14ac:dyDescent="0.25">
      <c r="A259" s="100" t="s">
        <v>198</v>
      </c>
      <c r="B259" s="102">
        <v>4.7987305352397653</v>
      </c>
      <c r="C259" s="102">
        <v>5.6246245928040368</v>
      </c>
      <c r="D259" s="102">
        <v>5.4481024423326172</v>
      </c>
      <c r="E259" s="102">
        <v>5.1728267845923943</v>
      </c>
      <c r="F259" s="102">
        <v>5.435980151574233</v>
      </c>
      <c r="G259" s="102">
        <v>4.9252952333098001</v>
      </c>
      <c r="H259" s="102">
        <v>5.2253872155204979</v>
      </c>
      <c r="I259" s="102">
        <v>5.2351299090665675</v>
      </c>
      <c r="J259" s="102">
        <v>4.8961031674395983</v>
      </c>
      <c r="K259" s="102">
        <v>5.3246553642056282</v>
      </c>
      <c r="L259" s="102">
        <v>5.2822513214062266</v>
      </c>
      <c r="M259" s="102">
        <v>4.833919971872211</v>
      </c>
      <c r="N259" s="102">
        <v>5.1258086814736776</v>
      </c>
      <c r="O259" s="102">
        <v>5.9719289115380843</v>
      </c>
      <c r="P259" s="102">
        <v>5.9950078851839104</v>
      </c>
      <c r="Q259" s="102">
        <v>6.8388640228382318</v>
      </c>
      <c r="R259" s="102">
        <v>7.7222495067069383</v>
      </c>
      <c r="S259" s="102">
        <v>7.0766526655124897</v>
      </c>
      <c r="T259" s="102">
        <v>7.8962190395176011</v>
      </c>
      <c r="U259" s="102">
        <v>8.1401764097917102</v>
      </c>
      <c r="V259" s="102">
        <v>7.4338234230040445</v>
      </c>
      <c r="W259" s="102">
        <v>8.7202017915953025</v>
      </c>
      <c r="X259" s="102">
        <v>8.5068302126186559</v>
      </c>
      <c r="Y259" s="102">
        <v>9.2277193986882651</v>
      </c>
      <c r="DA259" s="131" t="s">
        <v>3040</v>
      </c>
    </row>
    <row r="260" spans="1:105" ht="12" customHeight="1" x14ac:dyDescent="0.25">
      <c r="A260" s="103" t="s">
        <v>52</v>
      </c>
      <c r="B260" s="105">
        <v>3.1910520836351157</v>
      </c>
      <c r="C260" s="105">
        <v>2.4272958055334035</v>
      </c>
      <c r="D260" s="105">
        <v>2.5146566992525239</v>
      </c>
      <c r="E260" s="105">
        <v>2.7194425872673773</v>
      </c>
      <c r="F260" s="105">
        <v>2.8085268371714687</v>
      </c>
      <c r="G260" s="105">
        <v>3.2656730202630246</v>
      </c>
      <c r="H260" s="105">
        <v>3.1586727899094438</v>
      </c>
      <c r="I260" s="105">
        <v>3.2715916151624782</v>
      </c>
      <c r="J260" s="105">
        <v>3.1282019476779381</v>
      </c>
      <c r="K260" s="105">
        <v>3.3311794195335982</v>
      </c>
      <c r="L260" s="105">
        <v>3.5278166649937686</v>
      </c>
      <c r="M260" s="105">
        <v>3.3639937030856282</v>
      </c>
      <c r="N260" s="105">
        <v>3.6281683695069038</v>
      </c>
      <c r="O260" s="105">
        <v>3.7122322174921614</v>
      </c>
      <c r="P260" s="105">
        <v>3.6918694087150432</v>
      </c>
      <c r="Q260" s="105">
        <v>3.746727745419201</v>
      </c>
      <c r="R260" s="105">
        <v>3.6756441777948252</v>
      </c>
      <c r="S260" s="105">
        <v>3.6512237421087623</v>
      </c>
      <c r="T260" s="105">
        <v>3.6015985614164632</v>
      </c>
      <c r="U260" s="105">
        <v>3.6337347821015475</v>
      </c>
      <c r="V260" s="105">
        <v>3.3720594559713661</v>
      </c>
      <c r="W260" s="105">
        <v>3.3683862303222809</v>
      </c>
      <c r="X260" s="105">
        <v>3.2216142986747762</v>
      </c>
      <c r="Y260" s="105">
        <v>3.3938804463947596</v>
      </c>
      <c r="DA260" s="132" t="s">
        <v>3041</v>
      </c>
    </row>
    <row r="261" spans="1:105" ht="12" customHeight="1" x14ac:dyDescent="0.25">
      <c r="A261" s="106" t="s">
        <v>122</v>
      </c>
      <c r="B261" s="102">
        <v>8.2723246710850251</v>
      </c>
      <c r="C261" s="102">
        <v>7.8508725447042007</v>
      </c>
      <c r="D261" s="102">
        <v>7.8324375470190812</v>
      </c>
      <c r="E261" s="102">
        <v>7.922628863044177</v>
      </c>
      <c r="F261" s="102">
        <v>8.031549441531455</v>
      </c>
      <c r="G261" s="102">
        <v>8.3789787915494394</v>
      </c>
      <c r="H261" s="102">
        <v>8.5730837973604679</v>
      </c>
      <c r="I261" s="102">
        <v>8.5401203159310111</v>
      </c>
      <c r="J261" s="102">
        <v>7.9166008636841978</v>
      </c>
      <c r="K261" s="102">
        <v>8.3757776678605218</v>
      </c>
      <c r="L261" s="102">
        <v>8.3899818150673902</v>
      </c>
      <c r="M261" s="102">
        <v>8.745494201320172</v>
      </c>
      <c r="N261" s="102">
        <v>8.74715388153151</v>
      </c>
      <c r="O261" s="102">
        <v>9.564333319396356</v>
      </c>
      <c r="P261" s="102">
        <v>9.6266843144684664</v>
      </c>
      <c r="Q261" s="102">
        <v>10.46224293606735</v>
      </c>
      <c r="R261" s="102">
        <v>11.364810630034016</v>
      </c>
      <c r="S261" s="102">
        <v>10.66755603908187</v>
      </c>
      <c r="T261" s="102">
        <v>11.468642510470898</v>
      </c>
      <c r="U261" s="102">
        <v>11.407813057424502</v>
      </c>
      <c r="V261" s="102">
        <v>11.066078612206539</v>
      </c>
      <c r="W261" s="102">
        <v>12.092976833868656</v>
      </c>
      <c r="X261" s="102">
        <v>11.724001378883811</v>
      </c>
      <c r="Y261" s="102">
        <v>12.18533154945262</v>
      </c>
      <c r="DA261" s="131" t="s">
        <v>3042</v>
      </c>
    </row>
    <row r="262" spans="1:105" ht="12" customHeight="1" x14ac:dyDescent="0.25">
      <c r="A262" s="107" t="s">
        <v>121</v>
      </c>
      <c r="B262" s="105">
        <v>8.2723246710850251</v>
      </c>
      <c r="C262" s="105">
        <v>7.85088842351756</v>
      </c>
      <c r="D262" s="105">
        <v>7.8322919564939548</v>
      </c>
      <c r="E262" s="105">
        <v>7.9227899952405929</v>
      </c>
      <c r="F262" s="105">
        <v>8.0321615996154048</v>
      </c>
      <c r="G262" s="105">
        <v>8.3797218289066429</v>
      </c>
      <c r="H262" s="105">
        <v>8.5730948944237273</v>
      </c>
      <c r="I262" s="105">
        <v>8.5429738003725095</v>
      </c>
      <c r="J262" s="105">
        <v>7.9156719983427895</v>
      </c>
      <c r="K262" s="105">
        <v>8.3765378443512635</v>
      </c>
      <c r="L262" s="105">
        <v>8.3911055824693523</v>
      </c>
      <c r="M262" s="105">
        <v>8.7459378130791485</v>
      </c>
      <c r="N262" s="105">
        <v>8.746503907766451</v>
      </c>
      <c r="O262" s="105">
        <v>9.561695224733592</v>
      </c>
      <c r="P262" s="105">
        <v>9.6108053214138049</v>
      </c>
      <c r="Q262" s="105">
        <v>10.435980678681414</v>
      </c>
      <c r="R262" s="105">
        <v>11.339986332239999</v>
      </c>
      <c r="S262" s="105">
        <v>10.661622703015935</v>
      </c>
      <c r="T262" s="105">
        <v>11.462746457975809</v>
      </c>
      <c r="U262" s="105">
        <v>11.403948623219332</v>
      </c>
      <c r="V262" s="105">
        <v>11.062935826978888</v>
      </c>
      <c r="W262" s="105">
        <v>12.087213626762571</v>
      </c>
      <c r="X262" s="105">
        <v>11.714131831321595</v>
      </c>
      <c r="Y262" s="105">
        <v>12.18094829350553</v>
      </c>
      <c r="DA262" s="132" t="s">
        <v>3043</v>
      </c>
    </row>
    <row r="263" spans="1:105" ht="12" customHeight="1" x14ac:dyDescent="0.25">
      <c r="A263" s="108" t="s">
        <v>53</v>
      </c>
      <c r="B263" s="99">
        <v>4.9687421715008639</v>
      </c>
      <c r="C263" s="99">
        <v>5.4840110052043656</v>
      </c>
      <c r="D263" s="99">
        <v>5.3587125536758862</v>
      </c>
      <c r="E263" s="99">
        <v>5.1928462655164784</v>
      </c>
      <c r="F263" s="99">
        <v>5.2957656883411435</v>
      </c>
      <c r="G263" s="99">
        <v>5.0389082100260438</v>
      </c>
      <c r="H263" s="99">
        <v>5.3434390609578442</v>
      </c>
      <c r="I263" s="99">
        <v>5.2576363742168999</v>
      </c>
      <c r="J263" s="99">
        <v>4.8295401376132645</v>
      </c>
      <c r="K263" s="99">
        <v>5.1521982021879884</v>
      </c>
      <c r="L263" s="99">
        <v>5.0302206774273905</v>
      </c>
      <c r="M263" s="99">
        <v>5.1558368093932172</v>
      </c>
      <c r="N263" s="99">
        <v>5.1212427914156429</v>
      </c>
      <c r="O263" s="99">
        <v>5.8960799735399378</v>
      </c>
      <c r="P263" s="99">
        <v>5.9476309430395844</v>
      </c>
      <c r="Q263" s="99">
        <v>6.7418870737733938</v>
      </c>
      <c r="R263" s="99">
        <v>7.6826983822539612</v>
      </c>
      <c r="S263" s="99">
        <v>7.0326560885861884</v>
      </c>
      <c r="T263" s="99">
        <v>7.871883941662289</v>
      </c>
      <c r="U263" s="99">
        <v>7.884326123655419</v>
      </c>
      <c r="V263" s="99">
        <v>7.6105314975837954</v>
      </c>
      <c r="W263" s="99">
        <v>8.7193055102271604</v>
      </c>
      <c r="X263" s="99">
        <v>8.4966032233072539</v>
      </c>
      <c r="Y263" s="99">
        <v>8.9049430168357713</v>
      </c>
      <c r="DA263" s="63" t="s">
        <v>3044</v>
      </c>
    </row>
    <row r="264" spans="1:105" ht="12" customHeight="1" x14ac:dyDescent="0.25">
      <c r="A264" s="108" t="s">
        <v>52</v>
      </c>
      <c r="B264" s="99">
        <v>3.3035824995841594</v>
      </c>
      <c r="C264" s="99">
        <v>2.3668774183131953</v>
      </c>
      <c r="D264" s="99">
        <v>2.4735794028180682</v>
      </c>
      <c r="E264" s="99">
        <v>2.7299437297241145</v>
      </c>
      <c r="F264" s="99">
        <v>2.7363959112742631</v>
      </c>
      <c r="G264" s="99">
        <v>3.3408136188805981</v>
      </c>
      <c r="H264" s="99">
        <v>3.2296558334658823</v>
      </c>
      <c r="I264" s="99">
        <v>3.2853374261556079</v>
      </c>
      <c r="J264" s="99">
        <v>3.0861318607295254</v>
      </c>
      <c r="K264" s="99">
        <v>3.2243396421632746</v>
      </c>
      <c r="L264" s="99">
        <v>3.3608849050419631</v>
      </c>
      <c r="M264" s="99">
        <v>3.5901010036859313</v>
      </c>
      <c r="N264" s="99">
        <v>3.6252611163508064</v>
      </c>
      <c r="O264" s="99">
        <v>3.6656152511936519</v>
      </c>
      <c r="P264" s="99">
        <v>3.6631743783742206</v>
      </c>
      <c r="Q264" s="99">
        <v>3.6940936049080202</v>
      </c>
      <c r="R264" s="99">
        <v>3.6572879499860385</v>
      </c>
      <c r="S264" s="99">
        <v>3.6289666144297459</v>
      </c>
      <c r="T264" s="99">
        <v>3.5908625163135204</v>
      </c>
      <c r="U264" s="99">
        <v>3.519622499563912</v>
      </c>
      <c r="V264" s="99">
        <v>3.4524043293950917</v>
      </c>
      <c r="W264" s="99">
        <v>3.3679081165354101</v>
      </c>
      <c r="X264" s="99">
        <v>3.2175286080143413</v>
      </c>
      <c r="Y264" s="99">
        <v>3.2760052766697583</v>
      </c>
      <c r="DA264" s="63" t="s">
        <v>3045</v>
      </c>
    </row>
    <row r="265" spans="1:105" ht="12" customHeight="1" x14ac:dyDescent="0.25">
      <c r="A265" s="121" t="s">
        <v>54</v>
      </c>
      <c r="B265" s="123">
        <v>1.2979546599796949</v>
      </c>
      <c r="C265" s="123">
        <v>1.2908503448448054</v>
      </c>
      <c r="D265" s="123">
        <v>1.3150513019010595</v>
      </c>
      <c r="E265" s="123">
        <v>1.3680036575957102</v>
      </c>
      <c r="F265" s="123">
        <v>1.4324795505630041</v>
      </c>
      <c r="G265" s="123">
        <v>1.5039494788786107</v>
      </c>
      <c r="H265" s="123">
        <v>1.550559438893597</v>
      </c>
      <c r="I265" s="123">
        <v>1.5452168322519497</v>
      </c>
      <c r="J265" s="123">
        <v>1.4780074292214795</v>
      </c>
      <c r="K265" s="123">
        <v>1.6328996572926198</v>
      </c>
      <c r="L265" s="123">
        <v>1.7612787817782647</v>
      </c>
      <c r="M265" s="123">
        <v>1.7755868049993648</v>
      </c>
      <c r="N265" s="123">
        <v>1.8227916488648901</v>
      </c>
      <c r="O265" s="123">
        <v>2.00852005405652</v>
      </c>
      <c r="P265" s="123">
        <v>2.0083402584244343</v>
      </c>
      <c r="Q265" s="123">
        <v>2.1826354072548897</v>
      </c>
      <c r="R265" s="123">
        <v>2.1898139631424884</v>
      </c>
      <c r="S265" s="123">
        <v>2.3786272697146038</v>
      </c>
      <c r="T265" s="123">
        <v>2.5233060665648299</v>
      </c>
      <c r="U265" s="123">
        <v>2.5409526368967539</v>
      </c>
      <c r="V265" s="123">
        <v>2.5731315991750336</v>
      </c>
      <c r="W265" s="123">
        <v>2.5959587980559049</v>
      </c>
      <c r="X265" s="123">
        <v>2.5222672098504755</v>
      </c>
      <c r="Y265" s="123">
        <v>2.5613163739441256</v>
      </c>
      <c r="DA265" s="130" t="s">
        <v>3046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3047</v>
      </c>
    </row>
    <row r="267" spans="1:105" ht="12" customHeight="1" x14ac:dyDescent="0.25">
      <c r="A267" s="109" t="s">
        <v>120</v>
      </c>
      <c r="B267" s="110">
        <v>1.2979546599796949</v>
      </c>
      <c r="C267" s="110">
        <v>1.2908503448448054</v>
      </c>
      <c r="D267" s="110">
        <v>1.3150513019010595</v>
      </c>
      <c r="E267" s="110">
        <v>1.3680036575957102</v>
      </c>
      <c r="F267" s="110">
        <v>1.4324795505630041</v>
      </c>
      <c r="G267" s="110">
        <v>1.5039494788786107</v>
      </c>
      <c r="H267" s="110">
        <v>1.550559438893597</v>
      </c>
      <c r="I267" s="110">
        <v>1.5452168322519497</v>
      </c>
      <c r="J267" s="110">
        <v>1.4780074292214795</v>
      </c>
      <c r="K267" s="110">
        <v>1.6328996572926198</v>
      </c>
      <c r="L267" s="110">
        <v>1.7612787817782647</v>
      </c>
      <c r="M267" s="110">
        <v>1.7755868049993648</v>
      </c>
      <c r="N267" s="110">
        <v>1.8227916488648901</v>
      </c>
      <c r="O267" s="110">
        <v>2.00852005405652</v>
      </c>
      <c r="P267" s="110">
        <v>2.0083402584244343</v>
      </c>
      <c r="Q267" s="110">
        <v>2.1826354072548897</v>
      </c>
      <c r="R267" s="110">
        <v>2.1898139631424884</v>
      </c>
      <c r="S267" s="110">
        <v>2.3786272697146038</v>
      </c>
      <c r="T267" s="110">
        <v>2.5233060665648299</v>
      </c>
      <c r="U267" s="110">
        <v>2.5409526368967539</v>
      </c>
      <c r="V267" s="110">
        <v>2.5731315991750336</v>
      </c>
      <c r="W267" s="110">
        <v>2.5959587980559049</v>
      </c>
      <c r="X267" s="110">
        <v>2.5222672098504755</v>
      </c>
      <c r="Y267" s="110">
        <v>2.5613163739441256</v>
      </c>
      <c r="DA267" s="60" t="s">
        <v>3048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:Y269" si="124">W270+W273+W275+W284</f>
        <v>0</v>
      </c>
      <c r="X269" s="118">
        <f t="shared" si="124"/>
        <v>0</v>
      </c>
      <c r="Y269" s="118">
        <f t="shared" si="124"/>
        <v>0</v>
      </c>
      <c r="DA269" s="129" t="s">
        <v>3199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3200</v>
      </c>
    </row>
    <row r="271" spans="1:105" ht="12" customHeight="1" x14ac:dyDescent="0.25">
      <c r="A271" s="97" t="s">
        <v>198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3201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3202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3203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3204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3205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3206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3207</v>
      </c>
    </row>
    <row r="278" spans="1:105" ht="12" customHeight="1" x14ac:dyDescent="0.25">
      <c r="A278" s="100" t="s">
        <v>198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3208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3209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3210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3211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3212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3213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3214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3215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3216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78.898302378636103</v>
      </c>
      <c r="D290" s="117">
        <f t="shared" si="129"/>
        <v>60.700247752935496</v>
      </c>
      <c r="E290" s="117">
        <f t="shared" si="129"/>
        <v>59.924993421004594</v>
      </c>
      <c r="F290" s="117">
        <f t="shared" si="129"/>
        <v>62.090351092406685</v>
      </c>
      <c r="G290" s="117">
        <f t="shared" si="129"/>
        <v>28.307497035109503</v>
      </c>
      <c r="H290" s="117">
        <f t="shared" si="129"/>
        <v>38.411902526850646</v>
      </c>
      <c r="I290" s="117">
        <f t="shared" si="129"/>
        <v>51.629422273153089</v>
      </c>
      <c r="J290" s="117">
        <f t="shared" si="129"/>
        <v>139.65214921041817</v>
      </c>
      <c r="K290" s="117">
        <f t="shared" si="129"/>
        <v>105.34842179797647</v>
      </c>
      <c r="L290" s="117">
        <f t="shared" si="129"/>
        <v>21.005995226708087</v>
      </c>
      <c r="M290" s="117">
        <f t="shared" si="129"/>
        <v>26.011304260461895</v>
      </c>
      <c r="N290" s="117">
        <f t="shared" si="129"/>
        <v>52.933671533035636</v>
      </c>
      <c r="O290" s="117">
        <f t="shared" si="129"/>
        <v>76.67020423762655</v>
      </c>
      <c r="P290" s="117">
        <f t="shared" si="129"/>
        <v>61.218295911283569</v>
      </c>
      <c r="Q290" s="117">
        <f t="shared" si="129"/>
        <v>60.128611010768765</v>
      </c>
      <c r="R290" s="117">
        <f t="shared" ref="R290:V290" si="130">R291+R294+R296+R305</f>
        <v>57.458791303954662</v>
      </c>
      <c r="S290" s="117">
        <f t="shared" si="130"/>
        <v>56.319657657258425</v>
      </c>
      <c r="T290" s="117">
        <f t="shared" si="130"/>
        <v>65.858955751134616</v>
      </c>
      <c r="U290" s="117">
        <f t="shared" si="130"/>
        <v>62.0950880711897</v>
      </c>
      <c r="V290" s="117">
        <f t="shared" si="130"/>
        <v>48.636845332831179</v>
      </c>
      <c r="W290" s="117">
        <f t="shared" ref="W290:Y290" si="131">W291+W294+W296+W305</f>
        <v>59.011880934551613</v>
      </c>
      <c r="X290" s="117">
        <f t="shared" si="131"/>
        <v>60.270797804634803</v>
      </c>
      <c r="Y290" s="117">
        <f t="shared" si="131"/>
        <v>46.287760560271828</v>
      </c>
      <c r="DA290" s="129" t="s">
        <v>3367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73.277427345433239</v>
      </c>
      <c r="D291" s="122">
        <f t="shared" si="132"/>
        <v>56.374597384321412</v>
      </c>
      <c r="E291" s="122">
        <f t="shared" si="132"/>
        <v>55.61526423035577</v>
      </c>
      <c r="F291" s="122">
        <f t="shared" si="132"/>
        <v>57.356053443342944</v>
      </c>
      <c r="G291" s="122">
        <f t="shared" si="132"/>
        <v>26.308415685816115</v>
      </c>
      <c r="H291" s="122">
        <f t="shared" si="132"/>
        <v>35.673138202867968</v>
      </c>
      <c r="I291" s="122">
        <f t="shared" si="132"/>
        <v>47.878718720071376</v>
      </c>
      <c r="J291" s="122">
        <f t="shared" si="132"/>
        <v>128.956293153752</v>
      </c>
      <c r="K291" s="122">
        <f t="shared" si="132"/>
        <v>96.80373117032606</v>
      </c>
      <c r="L291" s="122">
        <f t="shared" si="132"/>
        <v>19.682993583630925</v>
      </c>
      <c r="M291" s="122">
        <f t="shared" si="132"/>
        <v>24.050355733076238</v>
      </c>
      <c r="N291" s="122">
        <f t="shared" si="132"/>
        <v>49.140464270479214</v>
      </c>
      <c r="O291" s="122">
        <f t="shared" si="132"/>
        <v>70.409875299621405</v>
      </c>
      <c r="P291" s="122">
        <f t="shared" si="132"/>
        <v>55.575141072304746</v>
      </c>
      <c r="Q291" s="122">
        <f t="shared" si="132"/>
        <v>54.019906487397591</v>
      </c>
      <c r="R291" s="122">
        <f t="shared" ref="R291:V291" si="133">SUM(R292:R293)</f>
        <v>51.296340115949022</v>
      </c>
      <c r="S291" s="122">
        <f t="shared" si="133"/>
        <v>50.306978797123719</v>
      </c>
      <c r="T291" s="122">
        <f t="shared" si="133"/>
        <v>58.083544137527774</v>
      </c>
      <c r="U291" s="122">
        <f t="shared" si="133"/>
        <v>54.218436604836498</v>
      </c>
      <c r="V291" s="122">
        <f t="shared" si="133"/>
        <v>42.284715648755871</v>
      </c>
      <c r="W291" s="122">
        <f t="shared" ref="W291:Y291" si="134">SUM(W292:W293)</f>
        <v>50.840170648122871</v>
      </c>
      <c r="X291" s="122">
        <f t="shared" si="134"/>
        <v>50.7179280105684</v>
      </c>
      <c r="Y291" s="122">
        <f t="shared" si="134"/>
        <v>37.874560957905949</v>
      </c>
      <c r="DA291" s="130" t="s">
        <v>3368</v>
      </c>
    </row>
    <row r="292" spans="1:105" ht="12" customHeight="1" x14ac:dyDescent="0.25">
      <c r="A292" s="97" t="s">
        <v>198</v>
      </c>
      <c r="B292" s="98"/>
      <c r="C292" s="98">
        <v>73.016925202533372</v>
      </c>
      <c r="D292" s="98">
        <v>56.179249861154716</v>
      </c>
      <c r="E292" s="98">
        <v>55.426700362885569</v>
      </c>
      <c r="F292" s="98">
        <v>57.167330145901481</v>
      </c>
      <c r="G292" s="98">
        <v>26.222444455844695</v>
      </c>
      <c r="H292" s="98">
        <v>35.559618882064093</v>
      </c>
      <c r="I292" s="98">
        <v>47.729409010151073</v>
      </c>
      <c r="J292" s="98">
        <v>128.55946464799828</v>
      </c>
      <c r="K292" s="98">
        <v>96.511036794255745</v>
      </c>
      <c r="L292" s="98">
        <v>19.623710315425026</v>
      </c>
      <c r="M292" s="98">
        <v>23.978680386432522</v>
      </c>
      <c r="N292" s="98">
        <v>48.994269126854846</v>
      </c>
      <c r="O292" s="98">
        <v>70.203907885733315</v>
      </c>
      <c r="P292" s="98">
        <v>55.4140662689612</v>
      </c>
      <c r="Q292" s="98">
        <v>53.863839911245037</v>
      </c>
      <c r="R292" s="98">
        <v>51.148590379547414</v>
      </c>
      <c r="S292" s="98">
        <v>50.163321078056455</v>
      </c>
      <c r="T292" s="98">
        <v>57.917689355620574</v>
      </c>
      <c r="U292" s="98">
        <v>54.062746217518004</v>
      </c>
      <c r="V292" s="98">
        <v>42.162947557583493</v>
      </c>
      <c r="W292" s="98">
        <v>50.693141840980019</v>
      </c>
      <c r="X292" s="98">
        <v>50.570132630049514</v>
      </c>
      <c r="Y292" s="98">
        <v>37.763592277202868</v>
      </c>
      <c r="DA292" s="63" t="s">
        <v>3369</v>
      </c>
    </row>
    <row r="293" spans="1:105" ht="12" customHeight="1" x14ac:dyDescent="0.25">
      <c r="A293" s="97" t="s">
        <v>53</v>
      </c>
      <c r="B293" s="98"/>
      <c r="C293" s="98">
        <v>0.26050214289986595</v>
      </c>
      <c r="D293" s="98">
        <v>0.19534752316669216</v>
      </c>
      <c r="E293" s="98">
        <v>0.18856386747020357</v>
      </c>
      <c r="F293" s="98">
        <v>0.18872329744146146</v>
      </c>
      <c r="G293" s="98">
        <v>8.5971229971419053E-2</v>
      </c>
      <c r="H293" s="98">
        <v>0.11351932080387357</v>
      </c>
      <c r="I293" s="98">
        <v>0.14930970992030076</v>
      </c>
      <c r="J293" s="98">
        <v>0.39682850575372808</v>
      </c>
      <c r="K293" s="98">
        <v>0.29269437607031085</v>
      </c>
      <c r="L293" s="98">
        <v>5.92832682059002E-2</v>
      </c>
      <c r="M293" s="98">
        <v>7.1675346643714707E-2</v>
      </c>
      <c r="N293" s="98">
        <v>0.14619514362437069</v>
      </c>
      <c r="O293" s="98">
        <v>0.20596741388809162</v>
      </c>
      <c r="P293" s="98">
        <v>0.16107480334354546</v>
      </c>
      <c r="Q293" s="98">
        <v>0.15606657615255254</v>
      </c>
      <c r="R293" s="98">
        <v>0.14774973640160513</v>
      </c>
      <c r="S293" s="98">
        <v>0.14365771906726629</v>
      </c>
      <c r="T293" s="98">
        <v>0.16585478190720326</v>
      </c>
      <c r="U293" s="98">
        <v>0.15569038731849325</v>
      </c>
      <c r="V293" s="98">
        <v>0.12176809117237523</v>
      </c>
      <c r="W293" s="98">
        <v>0.14702880714285407</v>
      </c>
      <c r="X293" s="98">
        <v>0.1477953805188876</v>
      </c>
      <c r="Y293" s="98">
        <v>0.11096868070307989</v>
      </c>
      <c r="DA293" s="63" t="s">
        <v>3370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1.8217076283376964E-3</v>
      </c>
      <c r="D294" s="122">
        <f t="shared" si="135"/>
        <v>1.3776689860972272E-3</v>
      </c>
      <c r="E294" s="122">
        <f t="shared" si="135"/>
        <v>1.4211490972173306E-3</v>
      </c>
      <c r="F294" s="122">
        <f t="shared" si="135"/>
        <v>2.0121625813559322E-3</v>
      </c>
      <c r="G294" s="122">
        <f t="shared" si="135"/>
        <v>1.65730970662058E-3</v>
      </c>
      <c r="H294" s="122">
        <f t="shared" si="135"/>
        <v>2.795937697749547E-3</v>
      </c>
      <c r="I294" s="122">
        <f t="shared" si="135"/>
        <v>3.2272544242725213E-3</v>
      </c>
      <c r="J294" s="122">
        <f t="shared" si="135"/>
        <v>2.4212234592080896E-3</v>
      </c>
      <c r="K294" s="122">
        <f t="shared" si="135"/>
        <v>4.8323621015221438E-3</v>
      </c>
      <c r="L294" s="122">
        <f t="shared" si="135"/>
        <v>1.8457475040850406E-3</v>
      </c>
      <c r="M294" s="122">
        <f t="shared" si="135"/>
        <v>2.0700592399621244E-3</v>
      </c>
      <c r="N294" s="122">
        <f t="shared" si="135"/>
        <v>5.6188056659927672E-3</v>
      </c>
      <c r="O294" s="122">
        <f t="shared" si="135"/>
        <v>4.5324409551151445E-3</v>
      </c>
      <c r="P294" s="122">
        <f t="shared" si="135"/>
        <v>7.5022846725172516E-3</v>
      </c>
      <c r="Q294" s="122">
        <f t="shared" si="135"/>
        <v>3.6767501606814385E-3</v>
      </c>
      <c r="R294" s="122">
        <f t="shared" si="135"/>
        <v>2.2591634446138993E-3</v>
      </c>
      <c r="S294" s="122">
        <f t="shared" si="135"/>
        <v>5.479083008454207E-3</v>
      </c>
      <c r="T294" s="122">
        <f t="shared" si="135"/>
        <v>3.578701680901665E-3</v>
      </c>
      <c r="U294" s="122">
        <f t="shared" si="135"/>
        <v>5.7272063419336536E-3</v>
      </c>
      <c r="V294" s="122">
        <f t="shared" si="135"/>
        <v>9.7679009209694391E-3</v>
      </c>
      <c r="W294" s="122">
        <f t="shared" si="135"/>
        <v>2.6221141785650421E-3</v>
      </c>
      <c r="X294" s="122">
        <f t="shared" si="135"/>
        <v>4.1456580010707372E-3</v>
      </c>
      <c r="Y294" s="122">
        <f t="shared" si="135"/>
        <v>1.3414712643931546E-3</v>
      </c>
      <c r="DA294" s="130" t="s">
        <v>3371</v>
      </c>
    </row>
    <row r="295" spans="1:105" ht="12" customHeight="1" x14ac:dyDescent="0.25">
      <c r="A295" s="97" t="s">
        <v>53</v>
      </c>
      <c r="B295" s="98"/>
      <c r="C295" s="98">
        <v>1.8217076283376964E-3</v>
      </c>
      <c r="D295" s="98">
        <v>1.3776689860972272E-3</v>
      </c>
      <c r="E295" s="98">
        <v>1.4211490972173306E-3</v>
      </c>
      <c r="F295" s="98">
        <v>2.0121625813559322E-3</v>
      </c>
      <c r="G295" s="98">
        <v>1.65730970662058E-3</v>
      </c>
      <c r="H295" s="98">
        <v>2.795937697749547E-3</v>
      </c>
      <c r="I295" s="98">
        <v>3.2272544242725213E-3</v>
      </c>
      <c r="J295" s="98">
        <v>2.4212234592080896E-3</v>
      </c>
      <c r="K295" s="98">
        <v>4.8323621015221438E-3</v>
      </c>
      <c r="L295" s="98">
        <v>1.8457475040850406E-3</v>
      </c>
      <c r="M295" s="98">
        <v>2.0700592399621244E-3</v>
      </c>
      <c r="N295" s="98">
        <v>5.6188056659927672E-3</v>
      </c>
      <c r="O295" s="98">
        <v>4.5324409551151445E-3</v>
      </c>
      <c r="P295" s="98">
        <v>7.5022846725172516E-3</v>
      </c>
      <c r="Q295" s="98">
        <v>3.6767501606814385E-3</v>
      </c>
      <c r="R295" s="98">
        <v>2.2591634446138993E-3</v>
      </c>
      <c r="S295" s="98">
        <v>5.479083008454207E-3</v>
      </c>
      <c r="T295" s="98">
        <v>3.578701680901665E-3</v>
      </c>
      <c r="U295" s="98">
        <v>5.7272063419336536E-3</v>
      </c>
      <c r="V295" s="98">
        <v>9.7679009209694391E-3</v>
      </c>
      <c r="W295" s="98">
        <v>2.6221141785650421E-3</v>
      </c>
      <c r="X295" s="98">
        <v>4.1456580010707372E-3</v>
      </c>
      <c r="Y295" s="98">
        <v>1.3414712643931546E-3</v>
      </c>
      <c r="DA295" s="63" t="s">
        <v>3372</v>
      </c>
    </row>
    <row r="296" spans="1:105" ht="12" customHeight="1" x14ac:dyDescent="0.25">
      <c r="A296" s="121" t="s">
        <v>55</v>
      </c>
      <c r="B296" s="122"/>
      <c r="C296" s="122">
        <v>4.8396736853241284</v>
      </c>
      <c r="D296" s="122">
        <v>3.7028537499181389</v>
      </c>
      <c r="E296" s="122">
        <v>3.6708376811974279</v>
      </c>
      <c r="F296" s="122">
        <v>4.0377843806565306</v>
      </c>
      <c r="G296" s="122">
        <v>1.6774992952481809</v>
      </c>
      <c r="H296" s="122">
        <v>2.2936624739934515</v>
      </c>
      <c r="I296" s="122">
        <v>3.1489473508475023</v>
      </c>
      <c r="J296" s="122">
        <v>9.0481429711875823</v>
      </c>
      <c r="K296" s="122">
        <v>7.183545942445245</v>
      </c>
      <c r="L296" s="122">
        <v>1.0903120475077379</v>
      </c>
      <c r="M296" s="122">
        <v>1.5987085685735831</v>
      </c>
      <c r="N296" s="122">
        <v>3.0979653523189117</v>
      </c>
      <c r="O296" s="122">
        <v>5.1175432939221874</v>
      </c>
      <c r="P296" s="122">
        <v>4.6127914436007096</v>
      </c>
      <c r="Q296" s="122">
        <v>5.0003581280445166</v>
      </c>
      <c r="R296" s="122">
        <v>5.1174986582669506</v>
      </c>
      <c r="S296" s="122">
        <v>4.8647970828279687</v>
      </c>
      <c r="T296" s="122">
        <v>6.298922287929674</v>
      </c>
      <c r="U296" s="122">
        <v>6.4075708454468812</v>
      </c>
      <c r="V296" s="122">
        <v>5.0711426873561507</v>
      </c>
      <c r="W296" s="122">
        <v>6.6619136834936734</v>
      </c>
      <c r="X296" s="122">
        <v>7.779716641088676</v>
      </c>
      <c r="Y296" s="122">
        <v>6.9164587229606731</v>
      </c>
      <c r="DA296" s="130" t="s">
        <v>3373</v>
      </c>
    </row>
    <row r="297" spans="1:105" ht="12" customHeight="1" x14ac:dyDescent="0.25">
      <c r="A297" s="97" t="s">
        <v>128</v>
      </c>
      <c r="B297" s="98"/>
      <c r="C297" s="98">
        <v>4.2790688458199808</v>
      </c>
      <c r="D297" s="98">
        <v>3.4586752197707438</v>
      </c>
      <c r="E297" s="98">
        <v>3.1363283711551317</v>
      </c>
      <c r="F297" s="98">
        <v>3.0217606274248308</v>
      </c>
      <c r="G297" s="98">
        <v>1.6766720672629476</v>
      </c>
      <c r="H297" s="98">
        <v>2.2912800495694934</v>
      </c>
      <c r="I297" s="98">
        <v>3.1298926637709816</v>
      </c>
      <c r="J297" s="98">
        <v>5.8992679639296588</v>
      </c>
      <c r="K297" s="98">
        <v>5.0242394952989669</v>
      </c>
      <c r="L297" s="98">
        <v>1.0885881664961012</v>
      </c>
      <c r="M297" s="98">
        <v>1.4429255777649501</v>
      </c>
      <c r="N297" s="98">
        <v>3.0666508603620155</v>
      </c>
      <c r="O297" s="98">
        <v>4.9687923873356432</v>
      </c>
      <c r="P297" s="98">
        <v>4.2036059474405851</v>
      </c>
      <c r="Q297" s="98">
        <v>4.4522630254697422</v>
      </c>
      <c r="R297" s="98">
        <v>4.2828473083569962</v>
      </c>
      <c r="S297" s="98">
        <v>4.1948018441740693</v>
      </c>
      <c r="T297" s="98">
        <v>6.0892248125827084</v>
      </c>
      <c r="U297" s="98">
        <v>6.0969202253167021</v>
      </c>
      <c r="V297" s="98">
        <v>4.8090900910993231</v>
      </c>
      <c r="W297" s="98">
        <v>6.2032086516774507</v>
      </c>
      <c r="X297" s="98">
        <v>7.1921707426030466</v>
      </c>
      <c r="Y297" s="98">
        <v>6.3663846774678037</v>
      </c>
      <c r="DA297" s="63" t="s">
        <v>3374</v>
      </c>
    </row>
    <row r="298" spans="1:105" ht="12" customHeight="1" x14ac:dyDescent="0.25">
      <c r="A298" s="97" t="s">
        <v>127</v>
      </c>
      <c r="B298" s="98"/>
      <c r="C298" s="98">
        <v>5.4051414971511211E-3</v>
      </c>
      <c r="D298" s="98">
        <v>4.6187158780050617E-3</v>
      </c>
      <c r="E298" s="98">
        <v>1.4833013730132518E-3</v>
      </c>
      <c r="F298" s="98">
        <v>2.7752552912780784E-3</v>
      </c>
      <c r="G298" s="98">
        <v>8.2722798523325125E-4</v>
      </c>
      <c r="H298" s="98">
        <v>2.382424423957944E-3</v>
      </c>
      <c r="I298" s="98">
        <v>1.90546870765206E-2</v>
      </c>
      <c r="J298" s="98">
        <v>1.5748045709289761E-2</v>
      </c>
      <c r="K298" s="98">
        <v>2.1005510196450972E-3</v>
      </c>
      <c r="L298" s="98">
        <v>1.723881011636604E-3</v>
      </c>
      <c r="M298" s="98">
        <v>0</v>
      </c>
      <c r="N298" s="98">
        <v>7.6205338364890274E-4</v>
      </c>
      <c r="O298" s="98">
        <v>3.1863436579423815E-3</v>
      </c>
      <c r="P298" s="98">
        <v>3.4801740392049652E-3</v>
      </c>
      <c r="Q298" s="98">
        <v>4.2217990060235749E-3</v>
      </c>
      <c r="R298" s="98">
        <v>3.2641460129264662E-3</v>
      </c>
      <c r="S298" s="98">
        <v>5.6102659723266824E-3</v>
      </c>
      <c r="T298" s="98">
        <v>5.9609868524136671E-3</v>
      </c>
      <c r="U298" s="98">
        <v>1.0543234295291564E-2</v>
      </c>
      <c r="V298" s="98">
        <v>4.431507820383547E-3</v>
      </c>
      <c r="W298" s="98">
        <v>1.1581579969692016E-2</v>
      </c>
      <c r="X298" s="98">
        <v>1.2222988856801176E-2</v>
      </c>
      <c r="Y298" s="98">
        <v>1.0930780328839785E-2</v>
      </c>
      <c r="DA298" s="63" t="s">
        <v>3375</v>
      </c>
    </row>
    <row r="299" spans="1:105" ht="12" customHeight="1" x14ac:dyDescent="0.25">
      <c r="A299" s="100" t="s">
        <v>198</v>
      </c>
      <c r="B299" s="101"/>
      <c r="C299" s="101">
        <v>4.019826052122818E-3</v>
      </c>
      <c r="D299" s="101">
        <v>3.3725325440700496E-3</v>
      </c>
      <c r="E299" s="101">
        <v>1.0431532205510867E-3</v>
      </c>
      <c r="F299" s="101">
        <v>1.9603054300212225E-3</v>
      </c>
      <c r="G299" s="101">
        <v>5.3894339713602497E-4</v>
      </c>
      <c r="H299" s="101">
        <v>1.6000558605343447E-3</v>
      </c>
      <c r="I299" s="101">
        <v>1.2645174499069113E-2</v>
      </c>
      <c r="J299" s="101">
        <v>1.0362705846304381E-2</v>
      </c>
      <c r="K299" s="101">
        <v>1.3907398373206009E-3</v>
      </c>
      <c r="L299" s="101">
        <v>1.1146494297432504E-3</v>
      </c>
      <c r="M299" s="101">
        <v>0</v>
      </c>
      <c r="N299" s="101">
        <v>4.8072971045471253E-4</v>
      </c>
      <c r="O299" s="101">
        <v>2.0992516597889165E-3</v>
      </c>
      <c r="P299" s="101">
        <v>2.2932810895025411E-3</v>
      </c>
      <c r="Q299" s="101">
        <v>2.883283514128079E-3</v>
      </c>
      <c r="R299" s="101">
        <v>2.3218186339776042E-3</v>
      </c>
      <c r="S299" s="101">
        <v>3.8889713638131308E-3</v>
      </c>
      <c r="T299" s="101">
        <v>4.2775376609975888E-3</v>
      </c>
      <c r="U299" s="101">
        <v>7.5998193883181795E-3</v>
      </c>
      <c r="V299" s="101">
        <v>3.1753059740849011E-3</v>
      </c>
      <c r="W299" s="101">
        <v>8.6526511078497334E-3</v>
      </c>
      <c r="X299" s="101">
        <v>9.1651470616557606E-3</v>
      </c>
      <c r="Y299" s="101">
        <v>8.2454845145274944E-3</v>
      </c>
      <c r="DA299" s="131" t="s">
        <v>3376</v>
      </c>
    </row>
    <row r="300" spans="1:105" ht="12" customHeight="1" x14ac:dyDescent="0.25">
      <c r="A300" s="103" t="s">
        <v>52</v>
      </c>
      <c r="B300" s="104"/>
      <c r="C300" s="104">
        <v>1.3853154450283029E-3</v>
      </c>
      <c r="D300" s="104">
        <v>1.2461833339350123E-3</v>
      </c>
      <c r="E300" s="104">
        <v>4.4014815246216509E-4</v>
      </c>
      <c r="F300" s="104">
        <v>8.149498612568558E-4</v>
      </c>
      <c r="G300" s="104">
        <v>2.8828458809722628E-4</v>
      </c>
      <c r="H300" s="104">
        <v>7.823685634235992E-4</v>
      </c>
      <c r="I300" s="104">
        <v>6.4095125774514877E-3</v>
      </c>
      <c r="J300" s="104">
        <v>5.3853398629853787E-3</v>
      </c>
      <c r="K300" s="104">
        <v>7.0981118232449607E-4</v>
      </c>
      <c r="L300" s="104">
        <v>6.0923158189335371E-4</v>
      </c>
      <c r="M300" s="104">
        <v>0</v>
      </c>
      <c r="N300" s="104">
        <v>2.8132367319419027E-4</v>
      </c>
      <c r="O300" s="104">
        <v>1.0870919981534651E-3</v>
      </c>
      <c r="P300" s="104">
        <v>1.1868929497024241E-3</v>
      </c>
      <c r="Q300" s="104">
        <v>1.3385154918954961E-3</v>
      </c>
      <c r="R300" s="104">
        <v>9.4232737894886216E-4</v>
      </c>
      <c r="S300" s="104">
        <v>1.721294608513552E-3</v>
      </c>
      <c r="T300" s="104">
        <v>1.6834491914160784E-3</v>
      </c>
      <c r="U300" s="104">
        <v>2.9434149069733854E-3</v>
      </c>
      <c r="V300" s="104">
        <v>1.2562018462986464E-3</v>
      </c>
      <c r="W300" s="104">
        <v>2.9289288618422828E-3</v>
      </c>
      <c r="X300" s="104">
        <v>3.0578417951454147E-3</v>
      </c>
      <c r="Y300" s="104">
        <v>2.6852958143122898E-3</v>
      </c>
      <c r="DA300" s="132" t="s">
        <v>3377</v>
      </c>
    </row>
    <row r="301" spans="1:105" ht="12" customHeight="1" x14ac:dyDescent="0.25">
      <c r="A301" s="106" t="s">
        <v>122</v>
      </c>
      <c r="B301" s="101"/>
      <c r="C301" s="101">
        <v>0.50959912731043822</v>
      </c>
      <c r="D301" s="101">
        <v>0.21371587591173466</v>
      </c>
      <c r="E301" s="101">
        <v>0.49286159769378063</v>
      </c>
      <c r="F301" s="101">
        <v>0.94071554507197797</v>
      </c>
      <c r="G301" s="101">
        <v>0</v>
      </c>
      <c r="H301" s="101">
        <v>0</v>
      </c>
      <c r="I301" s="101">
        <v>0</v>
      </c>
      <c r="J301" s="101">
        <v>2.5863016848405196</v>
      </c>
      <c r="K301" s="101">
        <v>2.0045112779486884</v>
      </c>
      <c r="L301" s="101">
        <v>0</v>
      </c>
      <c r="M301" s="101">
        <v>0.1403545808277025</v>
      </c>
      <c r="N301" s="101">
        <v>2.7049935695516471E-2</v>
      </c>
      <c r="O301" s="101">
        <v>0.12794547344276647</v>
      </c>
      <c r="P301" s="101">
        <v>0.34335577234926912</v>
      </c>
      <c r="Q301" s="101">
        <v>0.45428762792959837</v>
      </c>
      <c r="R301" s="101">
        <v>0.73878550458218128</v>
      </c>
      <c r="S301" s="101">
        <v>0.598408518555955</v>
      </c>
      <c r="T301" s="101">
        <v>0.18284090866878863</v>
      </c>
      <c r="U301" s="101">
        <v>0.26793129500999024</v>
      </c>
      <c r="V301" s="101">
        <v>0.22727751619152695</v>
      </c>
      <c r="W301" s="101">
        <v>0.38784691333974397</v>
      </c>
      <c r="X301" s="101">
        <v>0.49819861507113755</v>
      </c>
      <c r="Y301" s="101">
        <v>0.48900986445741396</v>
      </c>
      <c r="DA301" s="131" t="s">
        <v>3378</v>
      </c>
    </row>
    <row r="302" spans="1:105" ht="12" customHeight="1" x14ac:dyDescent="0.25">
      <c r="A302" s="107" t="s">
        <v>121</v>
      </c>
      <c r="B302" s="104"/>
      <c r="C302" s="104">
        <v>4.5600570696557693E-2</v>
      </c>
      <c r="D302" s="104">
        <v>2.5843938357655121E-2</v>
      </c>
      <c r="E302" s="104">
        <v>4.0164410975502295E-2</v>
      </c>
      <c r="F302" s="104">
        <v>7.2532952868443468E-2</v>
      </c>
      <c r="G302" s="104">
        <v>0</v>
      </c>
      <c r="H302" s="104">
        <v>0</v>
      </c>
      <c r="I302" s="104">
        <v>0</v>
      </c>
      <c r="J302" s="104">
        <v>0.54682527670811476</v>
      </c>
      <c r="K302" s="104">
        <v>0.15269461817794378</v>
      </c>
      <c r="L302" s="104">
        <v>0</v>
      </c>
      <c r="M302" s="104">
        <v>1.5428409980930568E-2</v>
      </c>
      <c r="N302" s="104">
        <v>3.5025028777306904E-3</v>
      </c>
      <c r="O302" s="104">
        <v>1.7619089485835217E-2</v>
      </c>
      <c r="P302" s="104">
        <v>6.2349549771650588E-2</v>
      </c>
      <c r="Q302" s="104">
        <v>8.9585675639153067E-2</v>
      </c>
      <c r="R302" s="104">
        <v>9.2601699314845853E-2</v>
      </c>
      <c r="S302" s="104">
        <v>6.5976454125618283E-2</v>
      </c>
      <c r="T302" s="104">
        <v>2.0895579825762858E-2</v>
      </c>
      <c r="U302" s="104">
        <v>3.2176090824896919E-2</v>
      </c>
      <c r="V302" s="104">
        <v>3.0343572244917103E-2</v>
      </c>
      <c r="W302" s="104">
        <v>5.9276538506786595E-2</v>
      </c>
      <c r="X302" s="104">
        <v>7.7124294557690667E-2</v>
      </c>
      <c r="Y302" s="104">
        <v>5.0133400706615323E-2</v>
      </c>
      <c r="DA302" s="132" t="s">
        <v>3379</v>
      </c>
    </row>
    <row r="303" spans="1:105" ht="12" customHeight="1" x14ac:dyDescent="0.25">
      <c r="A303" s="108" t="s">
        <v>53</v>
      </c>
      <c r="B303" s="98"/>
      <c r="C303" s="98">
        <v>3.5757800528008109E-2</v>
      </c>
      <c r="D303" s="98">
        <v>1.9955019990318276E-2</v>
      </c>
      <c r="E303" s="98">
        <v>3.0041016034568262E-2</v>
      </c>
      <c r="F303" s="98">
        <v>5.4450057802659345E-2</v>
      </c>
      <c r="G303" s="98">
        <v>0</v>
      </c>
      <c r="H303" s="98">
        <v>0</v>
      </c>
      <c r="I303" s="98">
        <v>0</v>
      </c>
      <c r="J303" s="98">
        <v>0.38617005005694977</v>
      </c>
      <c r="K303" s="98">
        <v>0.10835810222455085</v>
      </c>
      <c r="L303" s="98">
        <v>0</v>
      </c>
      <c r="M303" s="98">
        <v>1.0555147352769278E-2</v>
      </c>
      <c r="N303" s="98">
        <v>2.3722693428858467E-3</v>
      </c>
      <c r="O303" s="98">
        <v>1.2339177440793341E-2</v>
      </c>
      <c r="P303" s="98">
        <v>4.3416802595232624E-2</v>
      </c>
      <c r="Q303" s="98">
        <v>6.4063764071158616E-2</v>
      </c>
      <c r="R303" s="98">
        <v>6.8479606285566236E-2</v>
      </c>
      <c r="S303" s="98">
        <v>4.7523967762546394E-2</v>
      </c>
      <c r="T303" s="98">
        <v>1.5490891869532087E-2</v>
      </c>
      <c r="U303" s="98">
        <v>2.3887606259968098E-2</v>
      </c>
      <c r="V303" s="98">
        <v>2.2342136171829709E-2</v>
      </c>
      <c r="W303" s="98">
        <v>4.5275342682577782E-2</v>
      </c>
      <c r="X303" s="98">
        <v>5.8972339569301514E-2</v>
      </c>
      <c r="Y303" s="98">
        <v>3.8468925725966822E-2</v>
      </c>
      <c r="DA303" s="63" t="s">
        <v>3380</v>
      </c>
    </row>
    <row r="304" spans="1:105" ht="12" customHeight="1" x14ac:dyDescent="0.25">
      <c r="A304" s="108" t="s">
        <v>52</v>
      </c>
      <c r="B304" s="98"/>
      <c r="C304" s="98">
        <v>9.8427701685495812E-3</v>
      </c>
      <c r="D304" s="98">
        <v>5.8889183673368458E-3</v>
      </c>
      <c r="E304" s="98">
        <v>1.0123394940934033E-2</v>
      </c>
      <c r="F304" s="98">
        <v>1.8082895065784126E-2</v>
      </c>
      <c r="G304" s="98">
        <v>0</v>
      </c>
      <c r="H304" s="98">
        <v>0</v>
      </c>
      <c r="I304" s="98">
        <v>0</v>
      </c>
      <c r="J304" s="98">
        <v>0.16065522665116505</v>
      </c>
      <c r="K304" s="98">
        <v>4.4336515953392913E-2</v>
      </c>
      <c r="L304" s="98">
        <v>0</v>
      </c>
      <c r="M304" s="98">
        <v>4.8732626281612901E-3</v>
      </c>
      <c r="N304" s="98">
        <v>1.1302335348448438E-3</v>
      </c>
      <c r="O304" s="98">
        <v>5.2799120450418751E-3</v>
      </c>
      <c r="P304" s="98">
        <v>1.8932747176417963E-2</v>
      </c>
      <c r="Q304" s="98">
        <v>2.5521911567994455E-2</v>
      </c>
      <c r="R304" s="98">
        <v>2.4122093029279625E-2</v>
      </c>
      <c r="S304" s="98">
        <v>1.8452486363071889E-2</v>
      </c>
      <c r="T304" s="98">
        <v>5.4046879562307725E-3</v>
      </c>
      <c r="U304" s="98">
        <v>8.2884845649288212E-3</v>
      </c>
      <c r="V304" s="98">
        <v>8.0014360730873944E-3</v>
      </c>
      <c r="W304" s="98">
        <v>1.4001195824208812E-2</v>
      </c>
      <c r="X304" s="98">
        <v>1.8151954988389157E-2</v>
      </c>
      <c r="Y304" s="98">
        <v>1.1664474980648503E-2</v>
      </c>
      <c r="DA304" s="63" t="s">
        <v>3381</v>
      </c>
    </row>
    <row r="305" spans="1:105" ht="12" customHeight="1" x14ac:dyDescent="0.25">
      <c r="A305" s="121" t="s">
        <v>54</v>
      </c>
      <c r="B305" s="122"/>
      <c r="C305" s="122">
        <v>0.77937964025039819</v>
      </c>
      <c r="D305" s="122">
        <v>0.62141894970984568</v>
      </c>
      <c r="E305" s="122">
        <v>0.63747036035417681</v>
      </c>
      <c r="F305" s="122">
        <v>0.69450110582585345</v>
      </c>
      <c r="G305" s="122">
        <v>0.31992474433858592</v>
      </c>
      <c r="H305" s="122">
        <v>0.44230591229147959</v>
      </c>
      <c r="I305" s="122">
        <v>0.59852894780993693</v>
      </c>
      <c r="J305" s="122">
        <v>1.6452918620193697</v>
      </c>
      <c r="K305" s="122">
        <v>1.3563123231036327</v>
      </c>
      <c r="L305" s="122">
        <v>0.23084384806534158</v>
      </c>
      <c r="M305" s="122">
        <v>0.36016989957211099</v>
      </c>
      <c r="N305" s="122">
        <v>0.68962310457152021</v>
      </c>
      <c r="O305" s="122">
        <v>1.1382532031278489</v>
      </c>
      <c r="P305" s="122">
        <v>1.022861110705598</v>
      </c>
      <c r="Q305" s="122">
        <v>1.1046696451659779</v>
      </c>
      <c r="R305" s="122">
        <v>1.0426933662940754</v>
      </c>
      <c r="S305" s="122">
        <v>1.1424026942982821</v>
      </c>
      <c r="T305" s="122">
        <v>1.4729106239962748</v>
      </c>
      <c r="U305" s="122">
        <v>1.4633534145643858</v>
      </c>
      <c r="V305" s="122">
        <v>1.2712190957981848</v>
      </c>
      <c r="W305" s="122">
        <v>1.5071744887565042</v>
      </c>
      <c r="X305" s="122">
        <v>1.7690074949766523</v>
      </c>
      <c r="Y305" s="122">
        <v>1.4953994081408055</v>
      </c>
      <c r="DA305" s="130" t="s">
        <v>3382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3383</v>
      </c>
    </row>
    <row r="307" spans="1:105" ht="12" customHeight="1" x14ac:dyDescent="0.25">
      <c r="A307" s="109" t="s">
        <v>120</v>
      </c>
      <c r="B307" s="33"/>
      <c r="C307" s="33">
        <v>0.77937964025039819</v>
      </c>
      <c r="D307" s="33">
        <v>0.62141894970984568</v>
      </c>
      <c r="E307" s="33">
        <v>0.63747036035417681</v>
      </c>
      <c r="F307" s="33">
        <v>0.69450110582585345</v>
      </c>
      <c r="G307" s="33">
        <v>0.31992474433858592</v>
      </c>
      <c r="H307" s="33">
        <v>0.44230591229147959</v>
      </c>
      <c r="I307" s="33">
        <v>0.59852894780993693</v>
      </c>
      <c r="J307" s="33">
        <v>1.6452918620193697</v>
      </c>
      <c r="K307" s="33">
        <v>1.3563123231036327</v>
      </c>
      <c r="L307" s="33">
        <v>0.23084384806534158</v>
      </c>
      <c r="M307" s="33">
        <v>0.36016989957211099</v>
      </c>
      <c r="N307" s="33">
        <v>0.68962310457152021</v>
      </c>
      <c r="O307" s="33">
        <v>1.1382532031278489</v>
      </c>
      <c r="P307" s="33">
        <v>1.022861110705598</v>
      </c>
      <c r="Q307" s="33">
        <v>1.1046696451659779</v>
      </c>
      <c r="R307" s="33">
        <v>1.0426933662940754</v>
      </c>
      <c r="S307" s="33">
        <v>1.1424026942982821</v>
      </c>
      <c r="T307" s="33">
        <v>1.4729106239962748</v>
      </c>
      <c r="U307" s="33">
        <v>1.4633534145643858</v>
      </c>
      <c r="V307" s="33">
        <v>1.2712190957981848</v>
      </c>
      <c r="W307" s="33">
        <v>1.5071744887565042</v>
      </c>
      <c r="X307" s="33">
        <v>1.7690074949766523</v>
      </c>
      <c r="Y307" s="33">
        <v>1.4953994081408055</v>
      </c>
      <c r="DA307" s="60" t="s">
        <v>3384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59.968127033874175</v>
      </c>
      <c r="D309" s="117">
        <f t="shared" si="136"/>
        <v>46.250879378677148</v>
      </c>
      <c r="E309" s="117">
        <f t="shared" si="136"/>
        <v>45.701712902914913</v>
      </c>
      <c r="F309" s="117">
        <f t="shared" si="136"/>
        <v>47.382804980331578</v>
      </c>
      <c r="G309" s="117">
        <f t="shared" si="136"/>
        <v>21.711430308226344</v>
      </c>
      <c r="H309" s="117">
        <f t="shared" si="136"/>
        <v>29.522178559057618</v>
      </c>
      <c r="I309" s="117">
        <f t="shared" si="136"/>
        <v>39.764529743935853</v>
      </c>
      <c r="J309" s="117">
        <f t="shared" si="136"/>
        <v>107.34183561860394</v>
      </c>
      <c r="K309" s="117">
        <f t="shared" si="136"/>
        <v>81.191177965782515</v>
      </c>
      <c r="L309" s="117">
        <f t="shared" si="136"/>
        <v>16.280660707262605</v>
      </c>
      <c r="M309" s="117">
        <f t="shared" si="136"/>
        <v>20.215923688145121</v>
      </c>
      <c r="N309" s="117">
        <f t="shared" si="136"/>
        <v>41.362461664734333</v>
      </c>
      <c r="O309" s="117">
        <f t="shared" si="136"/>
        <v>60.268423465210454</v>
      </c>
      <c r="P309" s="117">
        <f t="shared" si="136"/>
        <v>48.459328486210623</v>
      </c>
      <c r="Q309" s="117">
        <f t="shared" si="136"/>
        <v>47.906605528503903</v>
      </c>
      <c r="R309" s="117">
        <f t="shared" ref="R309:V309" si="137">R310+R313+R315+R324</f>
        <v>45.991557377492626</v>
      </c>
      <c r="S309" s="117">
        <f t="shared" si="137"/>
        <v>45.331394495886144</v>
      </c>
      <c r="T309" s="117">
        <f t="shared" si="137"/>
        <v>53.355963661126111</v>
      </c>
      <c r="U309" s="117">
        <f t="shared" si="137"/>
        <v>50.574076313022871</v>
      </c>
      <c r="V309" s="117">
        <f t="shared" si="137"/>
        <v>39.817343011140068</v>
      </c>
      <c r="W309" s="117">
        <f t="shared" ref="W309:Y309" si="138">W310+W313+W315+W324</f>
        <v>48.489188862883417</v>
      </c>
      <c r="X309" s="117">
        <f t="shared" si="138"/>
        <v>49.87398993664474</v>
      </c>
      <c r="Y309" s="117">
        <f t="shared" si="138"/>
        <v>38.56190924885636</v>
      </c>
      <c r="DA309" s="129" t="s">
        <v>3535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55.575629229469726</v>
      </c>
      <c r="D310" s="122">
        <f t="shared" si="139"/>
        <v>42.833218140620403</v>
      </c>
      <c r="E310" s="122">
        <f t="shared" si="139"/>
        <v>42.33470745339249</v>
      </c>
      <c r="F310" s="122">
        <f t="shared" si="139"/>
        <v>43.74064864192372</v>
      </c>
      <c r="G310" s="122">
        <f t="shared" si="139"/>
        <v>20.101701819950655</v>
      </c>
      <c r="H310" s="122">
        <f t="shared" si="139"/>
        <v>27.309844397323122</v>
      </c>
      <c r="I310" s="122">
        <f t="shared" si="139"/>
        <v>36.726816134556607</v>
      </c>
      <c r="J310" s="122">
        <f t="shared" si="139"/>
        <v>99.125618130919023</v>
      </c>
      <c r="K310" s="122">
        <f t="shared" si="139"/>
        <v>74.573968342491256</v>
      </c>
      <c r="L310" s="122">
        <f t="shared" si="139"/>
        <v>15.198397143217695</v>
      </c>
      <c r="M310" s="122">
        <f t="shared" si="139"/>
        <v>18.630429182846548</v>
      </c>
      <c r="N310" s="122">
        <f t="shared" si="139"/>
        <v>38.231845670923775</v>
      </c>
      <c r="O310" s="122">
        <f t="shared" si="139"/>
        <v>55.089663332754142</v>
      </c>
      <c r="P310" s="122">
        <f t="shared" si="139"/>
        <v>43.768350806938486</v>
      </c>
      <c r="Q310" s="122">
        <f t="shared" si="139"/>
        <v>42.805623739452201</v>
      </c>
      <c r="R310" s="122">
        <f t="shared" ref="R310:V310" si="140">SUM(R311:R312)</f>
        <v>40.838157263912905</v>
      </c>
      <c r="S310" s="122">
        <f t="shared" si="140"/>
        <v>40.232285440246848</v>
      </c>
      <c r="T310" s="122">
        <f t="shared" si="140"/>
        <v>46.654380695842676</v>
      </c>
      <c r="U310" s="122">
        <f t="shared" si="140"/>
        <v>43.731282182367629</v>
      </c>
      <c r="V310" s="122">
        <f t="shared" si="140"/>
        <v>34.239948705127226</v>
      </c>
      <c r="W310" s="122">
        <f t="shared" ref="W310:Y310" si="141">SUM(W311:W312)</f>
        <v>41.316296837002966</v>
      </c>
      <c r="X310" s="122">
        <f t="shared" si="141"/>
        <v>41.435766465905758</v>
      </c>
      <c r="Y310" s="122">
        <f t="shared" si="141"/>
        <v>31.099910654034261</v>
      </c>
      <c r="DA310" s="130" t="s">
        <v>3536</v>
      </c>
    </row>
    <row r="311" spans="1:105" ht="12" customHeight="1" x14ac:dyDescent="0.25">
      <c r="A311" s="97" t="s">
        <v>198</v>
      </c>
      <c r="B311" s="98"/>
      <c r="C311" s="98">
        <v>55.315127086569859</v>
      </c>
      <c r="D311" s="98">
        <v>42.637870617453707</v>
      </c>
      <c r="E311" s="98">
        <v>42.146143585922289</v>
      </c>
      <c r="F311" s="98">
        <v>43.551925344482257</v>
      </c>
      <c r="G311" s="98">
        <v>20.015730589979235</v>
      </c>
      <c r="H311" s="98">
        <v>27.196325076519248</v>
      </c>
      <c r="I311" s="98">
        <v>36.577506424636304</v>
      </c>
      <c r="J311" s="98">
        <v>98.728789625165291</v>
      </c>
      <c r="K311" s="98">
        <v>74.28127396642094</v>
      </c>
      <c r="L311" s="98">
        <v>15.139113875011795</v>
      </c>
      <c r="M311" s="98">
        <v>18.558753836202833</v>
      </c>
      <c r="N311" s="98">
        <v>38.085650527299407</v>
      </c>
      <c r="O311" s="98">
        <v>54.883695918866053</v>
      </c>
      <c r="P311" s="98">
        <v>43.60727600359494</v>
      </c>
      <c r="Q311" s="98">
        <v>42.649557163299647</v>
      </c>
      <c r="R311" s="98">
        <v>40.690407527511297</v>
      </c>
      <c r="S311" s="98">
        <v>40.088627721179584</v>
      </c>
      <c r="T311" s="98">
        <v>46.488525913935476</v>
      </c>
      <c r="U311" s="98">
        <v>43.575591795049135</v>
      </c>
      <c r="V311" s="98">
        <v>34.118180613954848</v>
      </c>
      <c r="W311" s="98">
        <v>41.169268029860113</v>
      </c>
      <c r="X311" s="98">
        <v>41.287971085386872</v>
      </c>
      <c r="Y311" s="98">
        <v>30.98894197333118</v>
      </c>
      <c r="DA311" s="63" t="s">
        <v>3537</v>
      </c>
    </row>
    <row r="312" spans="1:105" ht="12" customHeight="1" x14ac:dyDescent="0.25">
      <c r="A312" s="97" t="s">
        <v>53</v>
      </c>
      <c r="B312" s="98"/>
      <c r="C312" s="98">
        <v>0.26050214289986595</v>
      </c>
      <c r="D312" s="98">
        <v>0.19534752316669216</v>
      </c>
      <c r="E312" s="98">
        <v>0.18856386747020357</v>
      </c>
      <c r="F312" s="98">
        <v>0.18872329744146146</v>
      </c>
      <c r="G312" s="98">
        <v>8.5971229971419053E-2</v>
      </c>
      <c r="H312" s="98">
        <v>0.11351932080387357</v>
      </c>
      <c r="I312" s="98">
        <v>0.14930970992030076</v>
      </c>
      <c r="J312" s="98">
        <v>0.39682850575372808</v>
      </c>
      <c r="K312" s="98">
        <v>0.29269437607031085</v>
      </c>
      <c r="L312" s="98">
        <v>5.92832682059002E-2</v>
      </c>
      <c r="M312" s="98">
        <v>7.1675346643714707E-2</v>
      </c>
      <c r="N312" s="98">
        <v>0.14619514362437069</v>
      </c>
      <c r="O312" s="98">
        <v>0.20596741388809162</v>
      </c>
      <c r="P312" s="98">
        <v>0.16107480334354546</v>
      </c>
      <c r="Q312" s="98">
        <v>0.15606657615255254</v>
      </c>
      <c r="R312" s="98">
        <v>0.14774973640160513</v>
      </c>
      <c r="S312" s="98">
        <v>0.14365771906726629</v>
      </c>
      <c r="T312" s="98">
        <v>0.16585478190720326</v>
      </c>
      <c r="U312" s="98">
        <v>0.15569038731849325</v>
      </c>
      <c r="V312" s="98">
        <v>0.12176809117237523</v>
      </c>
      <c r="W312" s="98">
        <v>0.14702880714285407</v>
      </c>
      <c r="X312" s="98">
        <v>0.1477953805188876</v>
      </c>
      <c r="Y312" s="98">
        <v>0.11096868070307989</v>
      </c>
      <c r="DA312" s="63" t="s">
        <v>3538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4.5899856455877642E-3</v>
      </c>
      <c r="D313" s="122">
        <f t="shared" si="142"/>
        <v>3.6273404534148982E-3</v>
      </c>
      <c r="E313" s="122">
        <f t="shared" si="142"/>
        <v>3.9053223149488662E-3</v>
      </c>
      <c r="F313" s="122">
        <f t="shared" si="142"/>
        <v>5.762784291635065E-3</v>
      </c>
      <c r="G313" s="122">
        <f t="shared" si="142"/>
        <v>4.9413411564491463E-3</v>
      </c>
      <c r="H313" s="122">
        <f t="shared" si="142"/>
        <v>8.6690900753222909E-3</v>
      </c>
      <c r="I313" s="122">
        <f t="shared" si="142"/>
        <v>1.0395927447304375E-2</v>
      </c>
      <c r="J313" s="122">
        <f t="shared" si="142"/>
        <v>8.0971606825308278E-3</v>
      </c>
      <c r="K313" s="122">
        <f t="shared" si="142"/>
        <v>1.6768091807038477E-2</v>
      </c>
      <c r="L313" s="122">
        <f t="shared" si="142"/>
        <v>6.6419232385303466E-3</v>
      </c>
      <c r="M313" s="122">
        <f t="shared" si="142"/>
        <v>7.7540300725666717E-3</v>
      </c>
      <c r="N313" s="122">
        <f t="shared" si="142"/>
        <v>2.2006547139291746E-2</v>
      </c>
      <c r="O313" s="122">
        <f t="shared" si="142"/>
        <v>1.8630855990544613E-2</v>
      </c>
      <c r="P313" s="122">
        <f t="shared" si="142"/>
        <v>3.2326071173739389E-2</v>
      </c>
      <c r="Q313" s="122">
        <f t="shared" si="142"/>
        <v>1.6401990152261032E-2</v>
      </c>
      <c r="R313" s="122">
        <f t="shared" si="142"/>
        <v>1.0152622679750317E-2</v>
      </c>
      <c r="S313" s="122">
        <f t="shared" si="142"/>
        <v>2.464293187349002E-2</v>
      </c>
      <c r="T313" s="122">
        <f t="shared" si="142"/>
        <v>1.6110272285273446E-2</v>
      </c>
      <c r="U313" s="122">
        <f t="shared" si="142"/>
        <v>2.5808118155181296E-2</v>
      </c>
      <c r="V313" s="122">
        <f t="shared" si="142"/>
        <v>4.4142668912587141E-2</v>
      </c>
      <c r="W313" s="122">
        <f t="shared" si="142"/>
        <v>1.1960975171448888E-2</v>
      </c>
      <c r="X313" s="122">
        <f t="shared" si="142"/>
        <v>1.9116266786599116E-2</v>
      </c>
      <c r="Y313" s="122">
        <f t="shared" si="142"/>
        <v>6.2606946545797557E-3</v>
      </c>
      <c r="DA313" s="130" t="s">
        <v>3539</v>
      </c>
    </row>
    <row r="314" spans="1:105" ht="12" customHeight="1" x14ac:dyDescent="0.25">
      <c r="A314" s="97" t="s">
        <v>53</v>
      </c>
      <c r="B314" s="98"/>
      <c r="C314" s="98">
        <v>4.5899856455877642E-3</v>
      </c>
      <c r="D314" s="98">
        <v>3.6273404534148982E-3</v>
      </c>
      <c r="E314" s="98">
        <v>3.9053223149488662E-3</v>
      </c>
      <c r="F314" s="98">
        <v>5.762784291635065E-3</v>
      </c>
      <c r="G314" s="98">
        <v>4.9413411564491463E-3</v>
      </c>
      <c r="H314" s="98">
        <v>8.6690900753222909E-3</v>
      </c>
      <c r="I314" s="98">
        <v>1.0395927447304375E-2</v>
      </c>
      <c r="J314" s="98">
        <v>8.0971606825308278E-3</v>
      </c>
      <c r="K314" s="98">
        <v>1.6768091807038477E-2</v>
      </c>
      <c r="L314" s="98">
        <v>6.6419232385303466E-3</v>
      </c>
      <c r="M314" s="98">
        <v>7.7540300725666717E-3</v>
      </c>
      <c r="N314" s="98">
        <v>2.2006547139291746E-2</v>
      </c>
      <c r="O314" s="98">
        <v>1.8630855990544613E-2</v>
      </c>
      <c r="P314" s="98">
        <v>3.2326071173739389E-2</v>
      </c>
      <c r="Q314" s="98">
        <v>1.6401990152261032E-2</v>
      </c>
      <c r="R314" s="98">
        <v>1.0152622679750317E-2</v>
      </c>
      <c r="S314" s="98">
        <v>2.464293187349002E-2</v>
      </c>
      <c r="T314" s="98">
        <v>1.6110272285273446E-2</v>
      </c>
      <c r="U314" s="98">
        <v>2.5808118155181296E-2</v>
      </c>
      <c r="V314" s="98">
        <v>4.4142668912587141E-2</v>
      </c>
      <c r="W314" s="98">
        <v>1.1960975171448888E-2</v>
      </c>
      <c r="X314" s="98">
        <v>1.9116266786599116E-2</v>
      </c>
      <c r="Y314" s="98">
        <v>6.2606946545797557E-3</v>
      </c>
      <c r="DA314" s="63" t="s">
        <v>3540</v>
      </c>
    </row>
    <row r="315" spans="1:105" ht="12" customHeight="1" x14ac:dyDescent="0.25">
      <c r="A315" s="121" t="s">
        <v>55</v>
      </c>
      <c r="B315" s="122"/>
      <c r="C315" s="122">
        <v>3.7793846862388025</v>
      </c>
      <c r="D315" s="122">
        <v>2.9280926184083778</v>
      </c>
      <c r="E315" s="122">
        <v>2.8638006619247496</v>
      </c>
      <c r="F315" s="122">
        <v>3.0915409681739239</v>
      </c>
      <c r="G315" s="122">
        <v>1.3533747331789376</v>
      </c>
      <c r="H315" s="122">
        <v>1.8554728026639353</v>
      </c>
      <c r="I315" s="122">
        <v>2.555287633993129</v>
      </c>
      <c r="J315" s="122">
        <v>6.9080382462400234</v>
      </c>
      <c r="K315" s="122">
        <v>5.5264352872093783</v>
      </c>
      <c r="L315" s="122">
        <v>0.89240464942650066</v>
      </c>
      <c r="M315" s="122">
        <v>1.2909391615407855</v>
      </c>
      <c r="N315" s="122">
        <v>2.5570003433708473</v>
      </c>
      <c r="O315" s="122">
        <v>4.2440190216503098</v>
      </c>
      <c r="P315" s="122">
        <v>3.8286927596304392</v>
      </c>
      <c r="Q315" s="122">
        <v>4.178848662493837</v>
      </c>
      <c r="R315" s="122">
        <v>4.276268039781546</v>
      </c>
      <c r="S315" s="122">
        <v>4.1080415719848364</v>
      </c>
      <c r="T315" s="122">
        <v>5.4164964141721423</v>
      </c>
      <c r="U315" s="122">
        <v>5.5344480356510912</v>
      </c>
      <c r="V315" s="122">
        <v>4.4033394622916742</v>
      </c>
      <c r="W315" s="122">
        <v>5.8072931949767739</v>
      </c>
      <c r="X315" s="122">
        <v>6.818380847331543</v>
      </c>
      <c r="Y315" s="122">
        <v>6.0936499055177329</v>
      </c>
      <c r="DA315" s="130" t="s">
        <v>3541</v>
      </c>
    </row>
    <row r="316" spans="1:105" ht="12" customHeight="1" x14ac:dyDescent="0.25">
      <c r="A316" s="97" t="s">
        <v>128</v>
      </c>
      <c r="B316" s="98"/>
      <c r="C316" s="98">
        <v>3.4171301919577646</v>
      </c>
      <c r="D316" s="98">
        <v>2.7688672438396331</v>
      </c>
      <c r="E316" s="98">
        <v>2.517215215990884</v>
      </c>
      <c r="F316" s="98">
        <v>2.4314564179569835</v>
      </c>
      <c r="G316" s="98">
        <v>1.3526516571408753</v>
      </c>
      <c r="H316" s="98">
        <v>1.8533961630692739</v>
      </c>
      <c r="I316" s="98">
        <v>2.5386217584756201</v>
      </c>
      <c r="J316" s="98">
        <v>4.7983712667783589</v>
      </c>
      <c r="K316" s="98">
        <v>4.0988379995565865</v>
      </c>
      <c r="L316" s="98">
        <v>0.89088320651559139</v>
      </c>
      <c r="M316" s="98">
        <v>1.1860048044730209</v>
      </c>
      <c r="N316" s="98">
        <v>2.5353890442822613</v>
      </c>
      <c r="O316" s="98">
        <v>4.1393498950389693</v>
      </c>
      <c r="P316" s="98">
        <v>3.5328051616403489</v>
      </c>
      <c r="Q316" s="98">
        <v>3.772668958905375</v>
      </c>
      <c r="R316" s="98">
        <v>3.6518798074834202</v>
      </c>
      <c r="S316" s="98">
        <v>3.5984986731894213</v>
      </c>
      <c r="T316" s="98">
        <v>5.2540241264357723</v>
      </c>
      <c r="U316" s="98">
        <v>5.2898007901511734</v>
      </c>
      <c r="V316" s="98">
        <v>4.19424482567391</v>
      </c>
      <c r="W316" s="98">
        <v>5.4360153217393661</v>
      </c>
      <c r="X316" s="98">
        <v>6.336213232666049</v>
      </c>
      <c r="Y316" s="98">
        <v>5.6372418986712995</v>
      </c>
      <c r="DA316" s="63" t="s">
        <v>3542</v>
      </c>
    </row>
    <row r="317" spans="1:105" ht="12" customHeight="1" x14ac:dyDescent="0.25">
      <c r="A317" s="97" t="s">
        <v>127</v>
      </c>
      <c r="B317" s="98"/>
      <c r="C317" s="98">
        <v>4.5954224715945092E-3</v>
      </c>
      <c r="D317" s="98">
        <v>3.9460884411505071E-3</v>
      </c>
      <c r="E317" s="98">
        <v>1.2773822837894196E-3</v>
      </c>
      <c r="F317" s="98">
        <v>2.3923075035936644E-3</v>
      </c>
      <c r="G317" s="98">
        <v>7.2307603806228955E-4</v>
      </c>
      <c r="H317" s="98">
        <v>2.0766395946613791E-3</v>
      </c>
      <c r="I317" s="98">
        <v>1.6665875517508782E-2</v>
      </c>
      <c r="J317" s="98">
        <v>1.3814200915410009E-2</v>
      </c>
      <c r="K317" s="98">
        <v>1.8443942964536169E-3</v>
      </c>
      <c r="L317" s="98">
        <v>1.5214429109093016E-3</v>
      </c>
      <c r="M317" s="98">
        <v>0</v>
      </c>
      <c r="N317" s="98">
        <v>6.7877251776333667E-4</v>
      </c>
      <c r="O317" s="98">
        <v>2.8359147422381947E-3</v>
      </c>
      <c r="P317" s="98">
        <v>3.1142180537644744E-3</v>
      </c>
      <c r="Q317" s="98">
        <v>3.7816941970275787E-3</v>
      </c>
      <c r="R317" s="98">
        <v>2.9220856975601091E-3</v>
      </c>
      <c r="S317" s="98">
        <v>5.0574374854862377E-3</v>
      </c>
      <c r="T317" s="98">
        <v>5.3742779527681563E-3</v>
      </c>
      <c r="U317" s="98">
        <v>9.537158816955979E-3</v>
      </c>
      <c r="V317" s="98">
        <v>4.0255429065516168E-3</v>
      </c>
      <c r="W317" s="98">
        <v>1.0511447303039155E-2</v>
      </c>
      <c r="X317" s="98">
        <v>1.113222269761765E-2</v>
      </c>
      <c r="Y317" s="98">
        <v>9.9864240267890231E-3</v>
      </c>
      <c r="DA317" s="63" t="s">
        <v>3543</v>
      </c>
    </row>
    <row r="318" spans="1:105" ht="12" customHeight="1" x14ac:dyDescent="0.25">
      <c r="A318" s="100" t="s">
        <v>198</v>
      </c>
      <c r="B318" s="101"/>
      <c r="C318" s="101">
        <v>3.2101070265662065E-3</v>
      </c>
      <c r="D318" s="101">
        <v>2.6999051072154946E-3</v>
      </c>
      <c r="E318" s="101">
        <v>8.3723413132725459E-4</v>
      </c>
      <c r="F318" s="101">
        <v>1.5773576423368085E-3</v>
      </c>
      <c r="G318" s="101">
        <v>4.3479144996506327E-4</v>
      </c>
      <c r="H318" s="101">
        <v>1.2942710312377798E-3</v>
      </c>
      <c r="I318" s="101">
        <v>1.0256362940057294E-2</v>
      </c>
      <c r="J318" s="101">
        <v>8.4288610524246299E-3</v>
      </c>
      <c r="K318" s="101">
        <v>1.1345831141291209E-3</v>
      </c>
      <c r="L318" s="101">
        <v>9.1221132901594774E-4</v>
      </c>
      <c r="M318" s="101">
        <v>0</v>
      </c>
      <c r="N318" s="101">
        <v>3.974488445691464E-4</v>
      </c>
      <c r="O318" s="101">
        <v>1.7488227440847295E-3</v>
      </c>
      <c r="P318" s="101">
        <v>1.9273251040620503E-3</v>
      </c>
      <c r="Q318" s="101">
        <v>2.4431787051320823E-3</v>
      </c>
      <c r="R318" s="101">
        <v>1.9797583186112471E-3</v>
      </c>
      <c r="S318" s="101">
        <v>3.3361428769726853E-3</v>
      </c>
      <c r="T318" s="101">
        <v>3.6908287613520775E-3</v>
      </c>
      <c r="U318" s="101">
        <v>6.5937439099825945E-3</v>
      </c>
      <c r="V318" s="101">
        <v>2.76934106025297E-3</v>
      </c>
      <c r="W318" s="101">
        <v>7.5825184411968715E-3</v>
      </c>
      <c r="X318" s="101">
        <v>8.0743809024722349E-3</v>
      </c>
      <c r="Y318" s="101">
        <v>7.3011282124767329E-3</v>
      </c>
      <c r="DA318" s="131" t="s">
        <v>3544</v>
      </c>
    </row>
    <row r="319" spans="1:105" ht="12" customHeight="1" x14ac:dyDescent="0.25">
      <c r="A319" s="103" t="s">
        <v>52</v>
      </c>
      <c r="B319" s="104"/>
      <c r="C319" s="104">
        <v>1.3853154450283029E-3</v>
      </c>
      <c r="D319" s="104">
        <v>1.2461833339350123E-3</v>
      </c>
      <c r="E319" s="104">
        <v>4.4014815246216509E-4</v>
      </c>
      <c r="F319" s="104">
        <v>8.149498612568558E-4</v>
      </c>
      <c r="G319" s="104">
        <v>2.8828458809722628E-4</v>
      </c>
      <c r="H319" s="104">
        <v>7.823685634235992E-4</v>
      </c>
      <c r="I319" s="104">
        <v>6.4095125774514877E-3</v>
      </c>
      <c r="J319" s="104">
        <v>5.3853398629853787E-3</v>
      </c>
      <c r="K319" s="104">
        <v>7.0981118232449607E-4</v>
      </c>
      <c r="L319" s="104">
        <v>6.0923158189335371E-4</v>
      </c>
      <c r="M319" s="104">
        <v>0</v>
      </c>
      <c r="N319" s="104">
        <v>2.8132367319419027E-4</v>
      </c>
      <c r="O319" s="104">
        <v>1.0870919981534651E-3</v>
      </c>
      <c r="P319" s="104">
        <v>1.1868929497024241E-3</v>
      </c>
      <c r="Q319" s="104">
        <v>1.3385154918954961E-3</v>
      </c>
      <c r="R319" s="104">
        <v>9.4232737894886216E-4</v>
      </c>
      <c r="S319" s="104">
        <v>1.721294608513552E-3</v>
      </c>
      <c r="T319" s="104">
        <v>1.6834491914160784E-3</v>
      </c>
      <c r="U319" s="104">
        <v>2.9434149069733854E-3</v>
      </c>
      <c r="V319" s="104">
        <v>1.2562018462986464E-3</v>
      </c>
      <c r="W319" s="104">
        <v>2.9289288618422828E-3</v>
      </c>
      <c r="X319" s="104">
        <v>3.0578417951454147E-3</v>
      </c>
      <c r="Y319" s="104">
        <v>2.6852958143122898E-3</v>
      </c>
      <c r="DA319" s="132" t="s">
        <v>3545</v>
      </c>
    </row>
    <row r="320" spans="1:105" ht="12" customHeight="1" x14ac:dyDescent="0.25">
      <c r="A320" s="106" t="s">
        <v>122</v>
      </c>
      <c r="B320" s="101"/>
      <c r="C320" s="101">
        <v>0.32501078602424988</v>
      </c>
      <c r="D320" s="101">
        <v>0.13663273372325463</v>
      </c>
      <c r="E320" s="101">
        <v>0.31592814226832411</v>
      </c>
      <c r="F320" s="101">
        <v>0.6046133973756378</v>
      </c>
      <c r="G320" s="101">
        <v>0</v>
      </c>
      <c r="H320" s="101">
        <v>0</v>
      </c>
      <c r="I320" s="101">
        <v>0</v>
      </c>
      <c r="J320" s="101">
        <v>1.6837854604993101</v>
      </c>
      <c r="K320" s="101">
        <v>1.3105707025865385</v>
      </c>
      <c r="L320" s="101">
        <v>0</v>
      </c>
      <c r="M320" s="101">
        <v>9.3062476068053929E-2</v>
      </c>
      <c r="N320" s="101">
        <v>1.8205663122387611E-2</v>
      </c>
      <c r="O320" s="101">
        <v>8.8060650831320406E-2</v>
      </c>
      <c r="P320" s="101">
        <v>0.2431009023206529</v>
      </c>
      <c r="Q320" s="101">
        <v>0.3302974606525676</v>
      </c>
      <c r="R320" s="101">
        <v>0.54667187035056508</v>
      </c>
      <c r="S320" s="101">
        <v>0.45027348626630248</v>
      </c>
      <c r="T320" s="101">
        <v>0.13984517221455089</v>
      </c>
      <c r="U320" s="101">
        <v>0.20825452130499622</v>
      </c>
      <c r="V320" s="101">
        <v>0.17942917284604906</v>
      </c>
      <c r="W320" s="101">
        <v>0.31051700133562349</v>
      </c>
      <c r="X320" s="101">
        <v>0.40494914390761994</v>
      </c>
      <c r="Y320" s="101">
        <v>0.40305035639884734</v>
      </c>
      <c r="DA320" s="131" t="s">
        <v>3546</v>
      </c>
    </row>
    <row r="321" spans="1:105" ht="12" customHeight="1" x14ac:dyDescent="0.25">
      <c r="A321" s="107" t="s">
        <v>121</v>
      </c>
      <c r="B321" s="104"/>
      <c r="C321" s="104">
        <v>3.2648285785193382E-2</v>
      </c>
      <c r="D321" s="104">
        <v>1.8646552404339493E-2</v>
      </c>
      <c r="E321" s="104">
        <v>2.9379921381752026E-2</v>
      </c>
      <c r="F321" s="104">
        <v>5.3078845337709082E-2</v>
      </c>
      <c r="G321" s="104">
        <v>0</v>
      </c>
      <c r="H321" s="104">
        <v>0</v>
      </c>
      <c r="I321" s="104">
        <v>0</v>
      </c>
      <c r="J321" s="104">
        <v>0.41206731804694441</v>
      </c>
      <c r="K321" s="104">
        <v>0.11518219076980009</v>
      </c>
      <c r="L321" s="104">
        <v>0</v>
      </c>
      <c r="M321" s="104">
        <v>1.1871880999710689E-2</v>
      </c>
      <c r="N321" s="104">
        <v>2.7268634484348448E-3</v>
      </c>
      <c r="O321" s="104">
        <v>1.3772561037782304E-2</v>
      </c>
      <c r="P321" s="104">
        <v>4.9672477615672894E-2</v>
      </c>
      <c r="Q321" s="104">
        <v>7.210054873886651E-2</v>
      </c>
      <c r="R321" s="104">
        <v>7.4794276250000222E-2</v>
      </c>
      <c r="S321" s="104">
        <v>5.4211975043626515E-2</v>
      </c>
      <c r="T321" s="104">
        <v>1.7252837569050421E-2</v>
      </c>
      <c r="U321" s="104">
        <v>2.6855565377964855E-2</v>
      </c>
      <c r="V321" s="104">
        <v>2.563992086516402E-2</v>
      </c>
      <c r="W321" s="104">
        <v>5.0249424598745165E-2</v>
      </c>
      <c r="X321" s="104">
        <v>6.608624806025605E-2</v>
      </c>
      <c r="Y321" s="104">
        <v>4.3371226420796556E-2</v>
      </c>
      <c r="DA321" s="132" t="s">
        <v>3547</v>
      </c>
    </row>
    <row r="322" spans="1:105" ht="12" customHeight="1" x14ac:dyDescent="0.25">
      <c r="A322" s="108" t="s">
        <v>53</v>
      </c>
      <c r="B322" s="98"/>
      <c r="C322" s="98">
        <v>2.2805515616643804E-2</v>
      </c>
      <c r="D322" s="98">
        <v>1.2757634037002646E-2</v>
      </c>
      <c r="E322" s="98">
        <v>1.9256526440817993E-2</v>
      </c>
      <c r="F322" s="98">
        <v>3.499595027192496E-2</v>
      </c>
      <c r="G322" s="98">
        <v>0</v>
      </c>
      <c r="H322" s="98">
        <v>0</v>
      </c>
      <c r="I322" s="98">
        <v>0</v>
      </c>
      <c r="J322" s="98">
        <v>0.25141209139577936</v>
      </c>
      <c r="K322" s="98">
        <v>7.0845674816407175E-2</v>
      </c>
      <c r="L322" s="98">
        <v>0</v>
      </c>
      <c r="M322" s="98">
        <v>6.9986183715493987E-3</v>
      </c>
      <c r="N322" s="98">
        <v>1.596629913590001E-3</v>
      </c>
      <c r="O322" s="98">
        <v>8.49264899274043E-3</v>
      </c>
      <c r="P322" s="98">
        <v>3.0739730439254934E-2</v>
      </c>
      <c r="Q322" s="98">
        <v>4.6578637170872059E-2</v>
      </c>
      <c r="R322" s="98">
        <v>5.0672183220720597E-2</v>
      </c>
      <c r="S322" s="98">
        <v>3.5759488680554626E-2</v>
      </c>
      <c r="T322" s="98">
        <v>1.184814961281965E-2</v>
      </c>
      <c r="U322" s="98">
        <v>1.8567080813036034E-2</v>
      </c>
      <c r="V322" s="98">
        <v>1.7638484792076626E-2</v>
      </c>
      <c r="W322" s="98">
        <v>3.6248228774536352E-2</v>
      </c>
      <c r="X322" s="98">
        <v>4.793429307186689E-2</v>
      </c>
      <c r="Y322" s="98">
        <v>3.1706751440148055E-2</v>
      </c>
      <c r="DA322" s="63" t="s">
        <v>3548</v>
      </c>
    </row>
    <row r="323" spans="1:105" ht="12" customHeight="1" x14ac:dyDescent="0.25">
      <c r="A323" s="108" t="s">
        <v>52</v>
      </c>
      <c r="B323" s="98"/>
      <c r="C323" s="98">
        <v>9.8427701685495812E-3</v>
      </c>
      <c r="D323" s="98">
        <v>5.8889183673368458E-3</v>
      </c>
      <c r="E323" s="98">
        <v>1.0123394940934033E-2</v>
      </c>
      <c r="F323" s="98">
        <v>1.8082895065784126E-2</v>
      </c>
      <c r="G323" s="98">
        <v>0</v>
      </c>
      <c r="H323" s="98">
        <v>0</v>
      </c>
      <c r="I323" s="98">
        <v>0</v>
      </c>
      <c r="J323" s="98">
        <v>0.16065522665116505</v>
      </c>
      <c r="K323" s="98">
        <v>4.4336515953392913E-2</v>
      </c>
      <c r="L323" s="98">
        <v>0</v>
      </c>
      <c r="M323" s="98">
        <v>4.8732626281612901E-3</v>
      </c>
      <c r="N323" s="98">
        <v>1.1302335348448438E-3</v>
      </c>
      <c r="O323" s="98">
        <v>5.2799120450418751E-3</v>
      </c>
      <c r="P323" s="98">
        <v>1.8932747176417963E-2</v>
      </c>
      <c r="Q323" s="98">
        <v>2.5521911567994455E-2</v>
      </c>
      <c r="R323" s="98">
        <v>2.4122093029279625E-2</v>
      </c>
      <c r="S323" s="98">
        <v>1.8452486363071889E-2</v>
      </c>
      <c r="T323" s="98">
        <v>5.4046879562307725E-3</v>
      </c>
      <c r="U323" s="98">
        <v>8.2884845649288212E-3</v>
      </c>
      <c r="V323" s="98">
        <v>8.0014360730873944E-3</v>
      </c>
      <c r="W323" s="98">
        <v>1.4001195824208812E-2</v>
      </c>
      <c r="X323" s="98">
        <v>1.8151954988389157E-2</v>
      </c>
      <c r="Y323" s="98">
        <v>1.1664474980648503E-2</v>
      </c>
      <c r="DA323" s="63" t="s">
        <v>3549</v>
      </c>
    </row>
    <row r="324" spans="1:105" ht="12" customHeight="1" x14ac:dyDescent="0.25">
      <c r="A324" s="121" t="s">
        <v>54</v>
      </c>
      <c r="B324" s="122"/>
      <c r="C324" s="122">
        <v>0.60852313252006063</v>
      </c>
      <c r="D324" s="122">
        <v>0.48594127919495705</v>
      </c>
      <c r="E324" s="122">
        <v>0.49929946528272773</v>
      </c>
      <c r="F324" s="122">
        <v>0.54485258594230224</v>
      </c>
      <c r="G324" s="122">
        <v>0.25141241394029923</v>
      </c>
      <c r="H324" s="122">
        <v>0.34819226899523598</v>
      </c>
      <c r="I324" s="122">
        <v>0.47203004793880932</v>
      </c>
      <c r="J324" s="122">
        <v>1.3000820807623659</v>
      </c>
      <c r="K324" s="122">
        <v>1.074006244274837</v>
      </c>
      <c r="L324" s="122">
        <v>0.18321699137988065</v>
      </c>
      <c r="M324" s="122">
        <v>0.28680131368522438</v>
      </c>
      <c r="N324" s="122">
        <v>0.55160910330042323</v>
      </c>
      <c r="O324" s="122">
        <v>0.91611025481545794</v>
      </c>
      <c r="P324" s="122">
        <v>0.8299588484679532</v>
      </c>
      <c r="Q324" s="122">
        <v>0.90573113640560532</v>
      </c>
      <c r="R324" s="122">
        <v>0.86697945111842223</v>
      </c>
      <c r="S324" s="122">
        <v>0.96642455178097153</v>
      </c>
      <c r="T324" s="122">
        <v>1.2689762788260162</v>
      </c>
      <c r="U324" s="122">
        <v>1.2825379768489684</v>
      </c>
      <c r="V324" s="122">
        <v>1.1299121748085805</v>
      </c>
      <c r="W324" s="122">
        <v>1.3536378557322313</v>
      </c>
      <c r="X324" s="122">
        <v>1.6007263566208449</v>
      </c>
      <c r="Y324" s="122">
        <v>1.3620879946497904</v>
      </c>
      <c r="DA324" s="130" t="s">
        <v>3550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3551</v>
      </c>
    </row>
    <row r="326" spans="1:105" ht="12" customHeight="1" x14ac:dyDescent="0.25">
      <c r="A326" s="109" t="s">
        <v>120</v>
      </c>
      <c r="B326" s="33"/>
      <c r="C326" s="33">
        <v>0.60852313252006063</v>
      </c>
      <c r="D326" s="33">
        <v>0.48594127919495705</v>
      </c>
      <c r="E326" s="33">
        <v>0.49929946528272773</v>
      </c>
      <c r="F326" s="33">
        <v>0.54485258594230224</v>
      </c>
      <c r="G326" s="33">
        <v>0.25141241394029923</v>
      </c>
      <c r="H326" s="33">
        <v>0.34819226899523598</v>
      </c>
      <c r="I326" s="33">
        <v>0.47203004793880932</v>
      </c>
      <c r="J326" s="33">
        <v>1.3000820807623659</v>
      </c>
      <c r="K326" s="33">
        <v>1.074006244274837</v>
      </c>
      <c r="L326" s="33">
        <v>0.18321699137988065</v>
      </c>
      <c r="M326" s="33">
        <v>0.28680131368522438</v>
      </c>
      <c r="N326" s="33">
        <v>0.55160910330042323</v>
      </c>
      <c r="O326" s="33">
        <v>0.91611025481545794</v>
      </c>
      <c r="P326" s="33">
        <v>0.8299588484679532</v>
      </c>
      <c r="Q326" s="33">
        <v>0.90573113640560532</v>
      </c>
      <c r="R326" s="33">
        <v>0.86697945111842223</v>
      </c>
      <c r="S326" s="33">
        <v>0.96642455178097153</v>
      </c>
      <c r="T326" s="33">
        <v>1.2689762788260162</v>
      </c>
      <c r="U326" s="33">
        <v>1.2825379768489684</v>
      </c>
      <c r="V326" s="33">
        <v>1.1299121748085805</v>
      </c>
      <c r="W326" s="33">
        <v>1.3536378557322313</v>
      </c>
      <c r="X326" s="33">
        <v>1.6007263566208449</v>
      </c>
      <c r="Y326" s="33">
        <v>1.3620879946497904</v>
      </c>
      <c r="DA326" s="60" t="s">
        <v>3552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0.76006866087035363</v>
      </c>
      <c r="D328" s="119">
        <f t="shared" si="143"/>
        <v>0.76195536411859921</v>
      </c>
      <c r="E328" s="119">
        <f t="shared" si="143"/>
        <v>0.76264860943473689</v>
      </c>
      <c r="F328" s="119">
        <f t="shared" si="143"/>
        <v>0.76312670401579097</v>
      </c>
      <c r="G328" s="119">
        <f t="shared" si="143"/>
        <v>0.7669851658483926</v>
      </c>
      <c r="H328" s="119">
        <f t="shared" si="143"/>
        <v>0.7685685065565564</v>
      </c>
      <c r="I328" s="119">
        <f t="shared" si="143"/>
        <v>0.77019125903744823</v>
      </c>
      <c r="J328" s="119">
        <f t="shared" si="143"/>
        <v>0.76863719051590607</v>
      </c>
      <c r="K328" s="119">
        <f t="shared" si="143"/>
        <v>0.77069192475878201</v>
      </c>
      <c r="L328" s="119">
        <f t="shared" si="143"/>
        <v>0.77504829128793418</v>
      </c>
      <c r="M328" s="119">
        <f t="shared" si="143"/>
        <v>0.77719761707120705</v>
      </c>
      <c r="N328" s="119">
        <f t="shared" si="143"/>
        <v>0.78140171400958336</v>
      </c>
      <c r="O328" s="119">
        <f t="shared" si="143"/>
        <v>0.78607360009657068</v>
      </c>
      <c r="P328" s="119">
        <f t="shared" si="143"/>
        <v>0.79158244712392833</v>
      </c>
      <c r="Q328" s="119">
        <f t="shared" si="143"/>
        <v>0.79673560927466036</v>
      </c>
      <c r="R328" s="119">
        <f t="shared" ref="R328:V328" si="144">IF(R309=0,"",R309/R290)</f>
        <v>0.80042681604976973</v>
      </c>
      <c r="S328" s="119">
        <f t="shared" si="144"/>
        <v>0.80489470961910003</v>
      </c>
      <c r="T328" s="119">
        <f t="shared" si="144"/>
        <v>0.8101550207195154</v>
      </c>
      <c r="U328" s="119">
        <f t="shared" si="144"/>
        <v>0.81446178568974059</v>
      </c>
      <c r="V328" s="119">
        <f t="shared" si="144"/>
        <v>0.81866623418238627</v>
      </c>
      <c r="W328" s="119">
        <f t="shared" ref="W328:Y328" si="145">IF(W309=0,"",W309/W290)</f>
        <v>0.82168519448924848</v>
      </c>
      <c r="X328" s="119">
        <f t="shared" si="145"/>
        <v>0.82749841968757631</v>
      </c>
      <c r="Y328" s="119">
        <f t="shared" si="145"/>
        <v>0.83309083831447084</v>
      </c>
      <c r="DA328" s="129" t="s">
        <v>3703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0.75842768015699569</v>
      </c>
      <c r="D329" s="124">
        <f t="shared" si="146"/>
        <v>0.75979643541601483</v>
      </c>
      <c r="E329" s="124">
        <f t="shared" si="146"/>
        <v>0.76120662266467265</v>
      </c>
      <c r="F329" s="124">
        <f t="shared" si="146"/>
        <v>0.76261608001204795</v>
      </c>
      <c r="G329" s="124">
        <f t="shared" si="146"/>
        <v>0.76407876703834587</v>
      </c>
      <c r="H329" s="124">
        <f t="shared" si="146"/>
        <v>0.76555766532274216</v>
      </c>
      <c r="I329" s="124">
        <f t="shared" si="146"/>
        <v>0.76708017917698057</v>
      </c>
      <c r="J329" s="124">
        <f t="shared" si="146"/>
        <v>0.76867608169175228</v>
      </c>
      <c r="K329" s="124">
        <f t="shared" si="146"/>
        <v>0.77036254120492975</v>
      </c>
      <c r="L329" s="124">
        <f t="shared" si="146"/>
        <v>0.77215882221580467</v>
      </c>
      <c r="M329" s="124">
        <f t="shared" si="146"/>
        <v>0.77464256203180759</v>
      </c>
      <c r="N329" s="124">
        <f t="shared" si="146"/>
        <v>0.77801148683675103</v>
      </c>
      <c r="O329" s="124">
        <f t="shared" si="146"/>
        <v>0.78241387445051136</v>
      </c>
      <c r="P329" s="124">
        <f t="shared" si="146"/>
        <v>0.78755267125628503</v>
      </c>
      <c r="Q329" s="124">
        <f t="shared" si="146"/>
        <v>0.7924046249402229</v>
      </c>
      <c r="R329" s="124">
        <f t="shared" ref="R329:V329" si="147">IF(R310=0,"",R310/R291)</f>
        <v>0.79612224130616938</v>
      </c>
      <c r="S329" s="124">
        <f t="shared" si="147"/>
        <v>0.79973567091942144</v>
      </c>
      <c r="T329" s="124">
        <f t="shared" si="147"/>
        <v>0.80322889018921428</v>
      </c>
      <c r="U329" s="124">
        <f t="shared" si="147"/>
        <v>0.80657586092157119</v>
      </c>
      <c r="V329" s="124">
        <f t="shared" si="147"/>
        <v>0.80974764001125921</v>
      </c>
      <c r="W329" s="124">
        <f t="shared" ref="W329:Y329" si="148">IF(W310=0,"",W310/W291)</f>
        <v>0.81267030205234869</v>
      </c>
      <c r="X329" s="124">
        <f t="shared" si="148"/>
        <v>0.81698460665174522</v>
      </c>
      <c r="Y329" s="124">
        <f t="shared" si="148"/>
        <v>0.82112927166598493</v>
      </c>
      <c r="DA329" s="130" t="s">
        <v>3704</v>
      </c>
    </row>
    <row r="330" spans="1:105" ht="12" customHeight="1" x14ac:dyDescent="0.25">
      <c r="A330" s="97" t="s">
        <v>198</v>
      </c>
      <c r="B330" s="111"/>
      <c r="C330" s="111">
        <f t="shared" ref="C330:Q330" si="149">IF(C311=0,"",C311/C292)</f>
        <v>0.75756582372015113</v>
      </c>
      <c r="D330" s="111">
        <f t="shared" si="149"/>
        <v>0.75896119515358229</v>
      </c>
      <c r="E330" s="111">
        <f t="shared" si="149"/>
        <v>0.76039423797531136</v>
      </c>
      <c r="F330" s="111">
        <f t="shared" si="149"/>
        <v>0.76183241780453592</v>
      </c>
      <c r="G330" s="111">
        <f t="shared" si="149"/>
        <v>0.76330529076658782</v>
      </c>
      <c r="H330" s="111">
        <f t="shared" si="149"/>
        <v>0.76480923956799762</v>
      </c>
      <c r="I330" s="111">
        <f t="shared" si="149"/>
        <v>0.76635154683891049</v>
      </c>
      <c r="J330" s="111">
        <f t="shared" si="149"/>
        <v>0.76796204694449566</v>
      </c>
      <c r="K330" s="111">
        <f t="shared" si="149"/>
        <v>0.76966610694251814</v>
      </c>
      <c r="L330" s="111">
        <f t="shared" si="149"/>
        <v>0.77147051356092644</v>
      </c>
      <c r="M330" s="111">
        <f t="shared" si="149"/>
        <v>0.77396893978801429</v>
      </c>
      <c r="N330" s="111">
        <f t="shared" si="149"/>
        <v>0.77734909012907016</v>
      </c>
      <c r="O330" s="111">
        <f t="shared" si="149"/>
        <v>0.78177551039177118</v>
      </c>
      <c r="P330" s="111">
        <f t="shared" si="149"/>
        <v>0.78693514011297994</v>
      </c>
      <c r="Q330" s="111">
        <f t="shared" si="149"/>
        <v>0.79180313237184918</v>
      </c>
      <c r="R330" s="111">
        <f t="shared" ref="R330:V330" si="150">IF(R311=0,"",R311/R292)</f>
        <v>0.79553331236635627</v>
      </c>
      <c r="S330" s="111">
        <f t="shared" si="150"/>
        <v>0.79916215393314605</v>
      </c>
      <c r="T330" s="111">
        <f t="shared" si="150"/>
        <v>0.80266541070882746</v>
      </c>
      <c r="U330" s="111">
        <f t="shared" si="150"/>
        <v>0.80601883633002158</v>
      </c>
      <c r="V330" s="111">
        <f t="shared" si="150"/>
        <v>0.80919818443334379</v>
      </c>
      <c r="W330" s="111">
        <f t="shared" ref="W330:Y330" si="151">IF(W311=0,"",W311/W292)</f>
        <v>0.81212697684046753</v>
      </c>
      <c r="X330" s="111">
        <f t="shared" si="151"/>
        <v>0.81644972908085578</v>
      </c>
      <c r="Y330" s="111">
        <f t="shared" si="151"/>
        <v>0.82060365830288318</v>
      </c>
      <c r="DA330" s="63" t="s">
        <v>3705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3706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2.5196060960540163</v>
      </c>
      <c r="D332" s="124">
        <f t="shared" si="155"/>
        <v>2.6329550058978417</v>
      </c>
      <c r="E332" s="124">
        <f t="shared" si="155"/>
        <v>2.7480032338588898</v>
      </c>
      <c r="F332" s="124">
        <f t="shared" si="155"/>
        <v>2.8639754784385802</v>
      </c>
      <c r="G332" s="124">
        <f t="shared" si="155"/>
        <v>2.9815436044992665</v>
      </c>
      <c r="H332" s="124">
        <f t="shared" si="155"/>
        <v>3.1006020206745131</v>
      </c>
      <c r="I332" s="124">
        <f t="shared" si="155"/>
        <v>3.2212915626098479</v>
      </c>
      <c r="J332" s="124">
        <f t="shared" si="155"/>
        <v>3.344243445080104</v>
      </c>
      <c r="K332" s="124">
        <f t="shared" si="155"/>
        <v>3.4699576428175161</v>
      </c>
      <c r="L332" s="124">
        <f t="shared" si="155"/>
        <v>3.5985004578526185</v>
      </c>
      <c r="M332" s="124">
        <f t="shared" si="155"/>
        <v>3.745801049011789</v>
      </c>
      <c r="N332" s="124">
        <f t="shared" si="155"/>
        <v>3.9165880522410781</v>
      </c>
      <c r="O332" s="124">
        <f t="shared" si="155"/>
        <v>4.1105568004186619</v>
      </c>
      <c r="P332" s="124">
        <f t="shared" si="155"/>
        <v>4.308830254356768</v>
      </c>
      <c r="Q332" s="124">
        <f t="shared" si="155"/>
        <v>4.4610020902864758</v>
      </c>
      <c r="R332" s="124">
        <f t="shared" ref="R332:V332" si="156">IF(R313=0,"",R313/R294)</f>
        <v>4.4939743974502226</v>
      </c>
      <c r="S332" s="124">
        <f t="shared" si="156"/>
        <v>4.497637987135084</v>
      </c>
      <c r="T332" s="124">
        <f t="shared" si="156"/>
        <v>4.5017086423404846</v>
      </c>
      <c r="U332" s="124">
        <f t="shared" si="156"/>
        <v>4.5062315925687084</v>
      </c>
      <c r="V332" s="124">
        <f t="shared" si="156"/>
        <v>4.5191560878574197</v>
      </c>
      <c r="W332" s="124">
        <f t="shared" ref="W332:Y332" si="157">IF(W313=0,"",W313/W294)</f>
        <v>4.5615767876266009</v>
      </c>
      <c r="X332" s="124">
        <f t="shared" si="157"/>
        <v>4.6111538341227813</v>
      </c>
      <c r="Y332" s="124">
        <f t="shared" si="157"/>
        <v>4.6670359781518878</v>
      </c>
      <c r="DA332" s="130" t="s">
        <v>3707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2.5196060960540163</v>
      </c>
      <c r="D333" s="111">
        <f t="shared" si="158"/>
        <v>2.6329550058978417</v>
      </c>
      <c r="E333" s="111">
        <f t="shared" si="158"/>
        <v>2.7480032338588898</v>
      </c>
      <c r="F333" s="111">
        <f t="shared" si="158"/>
        <v>2.8639754784385802</v>
      </c>
      <c r="G333" s="111">
        <f t="shared" si="158"/>
        <v>2.9815436044992665</v>
      </c>
      <c r="H333" s="111">
        <f t="shared" si="158"/>
        <v>3.1006020206745131</v>
      </c>
      <c r="I333" s="111">
        <f t="shared" si="158"/>
        <v>3.2212915626098479</v>
      </c>
      <c r="J333" s="111">
        <f t="shared" si="158"/>
        <v>3.344243445080104</v>
      </c>
      <c r="K333" s="111">
        <f t="shared" si="158"/>
        <v>3.4699576428175161</v>
      </c>
      <c r="L333" s="111">
        <f t="shared" si="158"/>
        <v>3.5985004578526185</v>
      </c>
      <c r="M333" s="111">
        <f t="shared" si="158"/>
        <v>3.745801049011789</v>
      </c>
      <c r="N333" s="111">
        <f t="shared" si="158"/>
        <v>3.9165880522410781</v>
      </c>
      <c r="O333" s="111">
        <f t="shared" si="158"/>
        <v>4.1105568004186619</v>
      </c>
      <c r="P333" s="111">
        <f t="shared" si="158"/>
        <v>4.308830254356768</v>
      </c>
      <c r="Q333" s="111">
        <f t="shared" si="158"/>
        <v>4.4610020902864758</v>
      </c>
      <c r="R333" s="111">
        <f t="shared" ref="R333:V333" si="159">IF(R314=0,"",R314/R295)</f>
        <v>4.4939743974502226</v>
      </c>
      <c r="S333" s="111">
        <f t="shared" si="159"/>
        <v>4.497637987135084</v>
      </c>
      <c r="T333" s="111">
        <f t="shared" si="159"/>
        <v>4.5017086423404846</v>
      </c>
      <c r="U333" s="111">
        <f t="shared" si="159"/>
        <v>4.5062315925687084</v>
      </c>
      <c r="V333" s="111">
        <f t="shared" si="159"/>
        <v>4.5191560878574197</v>
      </c>
      <c r="W333" s="111">
        <f t="shared" ref="W333:Y333" si="160">IF(W314=0,"",W314/W295)</f>
        <v>4.5615767876266009</v>
      </c>
      <c r="X333" s="111">
        <f t="shared" si="160"/>
        <v>4.6111538341227813</v>
      </c>
      <c r="Y333" s="111">
        <f t="shared" si="160"/>
        <v>4.6670359781518878</v>
      </c>
      <c r="DA333" s="63" t="s">
        <v>3708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0.78091725433874681</v>
      </c>
      <c r="D334" s="124">
        <f t="shared" si="161"/>
        <v>0.79076647800986222</v>
      </c>
      <c r="E334" s="124">
        <f t="shared" si="161"/>
        <v>0.78014908602294208</v>
      </c>
      <c r="F334" s="124">
        <f t="shared" si="161"/>
        <v>0.76565281271191832</v>
      </c>
      <c r="G334" s="124">
        <f t="shared" si="161"/>
        <v>0.80678110388041024</v>
      </c>
      <c r="H334" s="124">
        <f t="shared" si="161"/>
        <v>0.80895634109294534</v>
      </c>
      <c r="I334" s="124">
        <f t="shared" si="161"/>
        <v>0.81147359713886713</v>
      </c>
      <c r="J334" s="124">
        <f t="shared" si="161"/>
        <v>0.76347580583525343</v>
      </c>
      <c r="K334" s="124">
        <f t="shared" si="161"/>
        <v>0.76931856933711007</v>
      </c>
      <c r="L334" s="124">
        <f t="shared" si="161"/>
        <v>0.81848554408472429</v>
      </c>
      <c r="M334" s="124">
        <f t="shared" si="161"/>
        <v>0.80748873616947026</v>
      </c>
      <c r="N334" s="124">
        <f t="shared" si="161"/>
        <v>0.82538054902933711</v>
      </c>
      <c r="O334" s="124">
        <f t="shared" si="161"/>
        <v>0.82930788816006451</v>
      </c>
      <c r="P334" s="124">
        <f t="shared" si="161"/>
        <v>0.83001644588591916</v>
      </c>
      <c r="Q334" s="124">
        <f t="shared" si="161"/>
        <v>0.83570987427015631</v>
      </c>
      <c r="R334" s="124">
        <f t="shared" ref="R334:V334" si="162">IF(R315=0,"",R315/R296)</f>
        <v>0.83561683653273522</v>
      </c>
      <c r="S334" s="124">
        <f t="shared" si="162"/>
        <v>0.84444253317073181</v>
      </c>
      <c r="T334" s="124">
        <f t="shared" si="162"/>
        <v>0.85990843617034574</v>
      </c>
      <c r="U334" s="124">
        <f t="shared" si="162"/>
        <v>0.86373575402350533</v>
      </c>
      <c r="V334" s="124">
        <f t="shared" si="162"/>
        <v>0.86831306744148484</v>
      </c>
      <c r="W334" s="124">
        <f t="shared" ref="W334:Y334" si="163">IF(W315=0,"",W315/W296)</f>
        <v>0.87171546658816579</v>
      </c>
      <c r="X334" s="124">
        <f t="shared" si="163"/>
        <v>0.87643048736764717</v>
      </c>
      <c r="Y334" s="124">
        <f t="shared" si="163"/>
        <v>0.88103611249620428</v>
      </c>
      <c r="DA334" s="130" t="s">
        <v>3709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0.79856864076767464</v>
      </c>
      <c r="D335" s="111">
        <f t="shared" si="164"/>
        <v>0.80055716940752997</v>
      </c>
      <c r="E335" s="111">
        <f t="shared" si="164"/>
        <v>0.80259938313276047</v>
      </c>
      <c r="F335" s="111">
        <f t="shared" si="164"/>
        <v>0.80464891755145096</v>
      </c>
      <c r="G335" s="111">
        <f t="shared" si="164"/>
        <v>0.80674789277606718</v>
      </c>
      <c r="H335" s="111">
        <f t="shared" si="164"/>
        <v>0.80889115384106225</v>
      </c>
      <c r="I335" s="111">
        <f t="shared" si="164"/>
        <v>0.81108907914337802</v>
      </c>
      <c r="J335" s="111">
        <f t="shared" si="164"/>
        <v>0.81338418531204282</v>
      </c>
      <c r="K335" s="111">
        <f t="shared" si="164"/>
        <v>0.81581262266493237</v>
      </c>
      <c r="L335" s="111">
        <f t="shared" si="164"/>
        <v>0.8183840628941671</v>
      </c>
      <c r="M335" s="111">
        <f t="shared" si="164"/>
        <v>0.82194454291267605</v>
      </c>
      <c r="N335" s="111">
        <f t="shared" si="164"/>
        <v>0.82676155836760656</v>
      </c>
      <c r="O335" s="111">
        <f t="shared" si="164"/>
        <v>0.83306960169824362</v>
      </c>
      <c r="P335" s="111">
        <f t="shared" si="164"/>
        <v>0.84042253384652732</v>
      </c>
      <c r="Q335" s="111">
        <f t="shared" si="164"/>
        <v>0.8473598566219781</v>
      </c>
      <c r="R335" s="111">
        <f t="shared" ref="R335:V335" si="165">IF(R316=0,"",R316/R297)</f>
        <v>0.85267569552564082</v>
      </c>
      <c r="S335" s="111">
        <f t="shared" si="165"/>
        <v>0.85784711813912717</v>
      </c>
      <c r="T335" s="111">
        <f t="shared" si="165"/>
        <v>0.86283957123391364</v>
      </c>
      <c r="U335" s="111">
        <f t="shared" si="165"/>
        <v>0.86761850158149267</v>
      </c>
      <c r="V335" s="111">
        <f t="shared" si="165"/>
        <v>0.87214935595334964</v>
      </c>
      <c r="W335" s="111">
        <f t="shared" ref="W335:Y335" si="166">IF(W316=0,"",W316/W297)</f>
        <v>0.87632314613008822</v>
      </c>
      <c r="X335" s="111">
        <f t="shared" si="166"/>
        <v>0.8809875987972996</v>
      </c>
      <c r="Y335" s="111">
        <f t="shared" si="166"/>
        <v>0.88546988349963851</v>
      </c>
      <c r="DA335" s="63" t="s">
        <v>3710</v>
      </c>
    </row>
    <row r="336" spans="1:105" ht="12" customHeight="1" x14ac:dyDescent="0.25">
      <c r="A336" s="97" t="s">
        <v>127</v>
      </c>
      <c r="B336" s="111"/>
      <c r="C336" s="111">
        <f t="shared" ref="C336:Q336" si="167">IF(C317=0,"",C317/C298)</f>
        <v>0.85019466632216956</v>
      </c>
      <c r="D336" s="111">
        <f t="shared" si="167"/>
        <v>0.85436916783348904</v>
      </c>
      <c r="E336" s="111">
        <f t="shared" si="167"/>
        <v>0.86117515093677965</v>
      </c>
      <c r="F336" s="111">
        <f t="shared" si="167"/>
        <v>0.86201349155592222</v>
      </c>
      <c r="G336" s="111">
        <f t="shared" si="167"/>
        <v>0.87409523247500598</v>
      </c>
      <c r="H336" s="111">
        <f t="shared" si="167"/>
        <v>0.87164972528758677</v>
      </c>
      <c r="I336" s="111">
        <f t="shared" si="167"/>
        <v>0.87463391293602832</v>
      </c>
      <c r="J336" s="111">
        <f t="shared" si="167"/>
        <v>0.87720096641966316</v>
      </c>
      <c r="K336" s="111">
        <f t="shared" si="167"/>
        <v>0.87805260581827727</v>
      </c>
      <c r="L336" s="111">
        <f t="shared" si="167"/>
        <v>0.88256840271410997</v>
      </c>
      <c r="M336" s="111" t="str">
        <f t="shared" si="167"/>
        <v/>
      </c>
      <c r="N336" s="111">
        <f t="shared" si="167"/>
        <v>0.89071518128192484</v>
      </c>
      <c r="O336" s="111">
        <f t="shared" si="167"/>
        <v>0.89002161934708568</v>
      </c>
      <c r="P336" s="111">
        <f t="shared" si="167"/>
        <v>0.89484549297882465</v>
      </c>
      <c r="Q336" s="111">
        <f t="shared" si="167"/>
        <v>0.89575420138001272</v>
      </c>
      <c r="R336" s="111">
        <f t="shared" ref="R336:V336" si="168">IF(R317=0,"",R317/R298)</f>
        <v>0.89520679711883255</v>
      </c>
      <c r="S336" s="111">
        <f t="shared" si="168"/>
        <v>0.90146126947147631</v>
      </c>
      <c r="T336" s="111">
        <f t="shared" si="168"/>
        <v>0.90157520656031209</v>
      </c>
      <c r="U336" s="111">
        <f t="shared" si="168"/>
        <v>0.90457620022872087</v>
      </c>
      <c r="V336" s="111">
        <f t="shared" si="168"/>
        <v>0.90839124508262881</v>
      </c>
      <c r="W336" s="111">
        <f t="shared" ref="W336:Y336" si="169">IF(W317=0,"",W317/W298)</f>
        <v>0.9076004595699978</v>
      </c>
      <c r="X336" s="111">
        <f t="shared" si="169"/>
        <v>0.91076109354574142</v>
      </c>
      <c r="Y336" s="111">
        <f t="shared" si="169"/>
        <v>0.91360577436917556</v>
      </c>
      <c r="DA336" s="63" t="s">
        <v>3711</v>
      </c>
    </row>
    <row r="337" spans="1:105" ht="12" customHeight="1" x14ac:dyDescent="0.25">
      <c r="A337" s="100" t="s">
        <v>198</v>
      </c>
      <c r="B337" s="112"/>
      <c r="C337" s="112">
        <f t="shared" ref="C337:Q337" si="170">IF(C318=0,"",C318/C299)</f>
        <v>0.79856864076767464</v>
      </c>
      <c r="D337" s="112">
        <f t="shared" si="170"/>
        <v>0.80055716940752997</v>
      </c>
      <c r="E337" s="112">
        <f t="shared" si="170"/>
        <v>0.80259938313276047</v>
      </c>
      <c r="F337" s="112">
        <f t="shared" si="170"/>
        <v>0.80464891755145107</v>
      </c>
      <c r="G337" s="112">
        <f t="shared" si="170"/>
        <v>0.80674789277606718</v>
      </c>
      <c r="H337" s="112">
        <f t="shared" si="170"/>
        <v>0.80889115384106214</v>
      </c>
      <c r="I337" s="112">
        <f t="shared" si="170"/>
        <v>0.81108907914337813</v>
      </c>
      <c r="J337" s="112">
        <f t="shared" si="170"/>
        <v>0.8133841853120426</v>
      </c>
      <c r="K337" s="112">
        <f t="shared" si="170"/>
        <v>0.81581262266493237</v>
      </c>
      <c r="L337" s="112">
        <f t="shared" si="170"/>
        <v>0.8183840628941671</v>
      </c>
      <c r="M337" s="112" t="str">
        <f t="shared" si="170"/>
        <v/>
      </c>
      <c r="N337" s="112">
        <f t="shared" si="170"/>
        <v>0.82676155836760656</v>
      </c>
      <c r="O337" s="112">
        <f t="shared" si="170"/>
        <v>0.83306960169824362</v>
      </c>
      <c r="P337" s="112">
        <f t="shared" si="170"/>
        <v>0.84042253384652732</v>
      </c>
      <c r="Q337" s="112">
        <f t="shared" si="170"/>
        <v>0.8473598566219781</v>
      </c>
      <c r="R337" s="112">
        <f t="shared" ref="R337:V337" si="171">IF(R318=0,"",R318/R299)</f>
        <v>0.85267569552564093</v>
      </c>
      <c r="S337" s="112">
        <f t="shared" si="171"/>
        <v>0.85784711813912717</v>
      </c>
      <c r="T337" s="112">
        <f t="shared" si="171"/>
        <v>0.86283957123391364</v>
      </c>
      <c r="U337" s="112">
        <f t="shared" si="171"/>
        <v>0.86761850158149256</v>
      </c>
      <c r="V337" s="112">
        <f t="shared" si="171"/>
        <v>0.87214935595334964</v>
      </c>
      <c r="W337" s="112">
        <f t="shared" ref="W337:Y337" si="172">IF(W318=0,"",W318/W299)</f>
        <v>0.87632314613008822</v>
      </c>
      <c r="X337" s="112">
        <f t="shared" si="172"/>
        <v>0.8809875987972996</v>
      </c>
      <c r="Y337" s="112">
        <f t="shared" si="172"/>
        <v>0.8854698834996384</v>
      </c>
      <c r="DA337" s="131" t="s">
        <v>3712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 t="str">
        <f t="shared" si="173"/>
        <v/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:Y338" si="175">IF(W319=0,"",W319/W300)</f>
        <v>1</v>
      </c>
      <c r="X338" s="113">
        <f t="shared" si="175"/>
        <v>1</v>
      </c>
      <c r="Y338" s="113">
        <f t="shared" si="175"/>
        <v>1</v>
      </c>
      <c r="DA338" s="132" t="s">
        <v>3713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0.63777735990167705</v>
      </c>
      <c r="D339" s="112">
        <f t="shared" si="176"/>
        <v>0.63931953178660617</v>
      </c>
      <c r="E339" s="112">
        <f t="shared" si="176"/>
        <v>0.64100782805280176</v>
      </c>
      <c r="F339" s="112">
        <f t="shared" si="176"/>
        <v>0.64271649442061296</v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>
        <f t="shared" si="176"/>
        <v>0.65103984982445628</v>
      </c>
      <c r="K339" s="112">
        <f t="shared" si="176"/>
        <v>0.65381059064317548</v>
      </c>
      <c r="L339" s="112" t="str">
        <f t="shared" si="176"/>
        <v/>
      </c>
      <c r="M339" s="112">
        <f t="shared" si="176"/>
        <v>0.66305264508820161</v>
      </c>
      <c r="N339" s="112">
        <f t="shared" si="176"/>
        <v>0.67303905367158412</v>
      </c>
      <c r="O339" s="112">
        <f t="shared" si="176"/>
        <v>0.68826702861600153</v>
      </c>
      <c r="P339" s="112">
        <f t="shared" si="176"/>
        <v>0.7080146072900888</v>
      </c>
      <c r="Q339" s="112">
        <f t="shared" si="176"/>
        <v>0.72706681922615402</v>
      </c>
      <c r="R339" s="112">
        <f t="shared" ref="R339:V339" si="177">IF(R320=0,"",R320/R301)</f>
        <v>0.73996020084305025</v>
      </c>
      <c r="S339" s="112">
        <f t="shared" si="177"/>
        <v>0.75245166521505502</v>
      </c>
      <c r="T339" s="112">
        <f t="shared" si="177"/>
        <v>0.7648461891418219</v>
      </c>
      <c r="U339" s="112">
        <f t="shared" si="177"/>
        <v>0.77726837134583748</v>
      </c>
      <c r="V339" s="112">
        <f t="shared" si="177"/>
        <v>0.78947172537227106</v>
      </c>
      <c r="W339" s="112">
        <f t="shared" ref="W339:Y339" si="178">IF(W320=0,"",W320/W301)</f>
        <v>0.80061743604394386</v>
      </c>
      <c r="X339" s="112">
        <f t="shared" si="178"/>
        <v>0.81282671540505469</v>
      </c>
      <c r="Y339" s="112">
        <f t="shared" si="178"/>
        <v>0.82421723096742872</v>
      </c>
      <c r="DA339" s="131" t="s">
        <v>3714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0.71596221903551627</v>
      </c>
      <c r="D340" s="113">
        <f t="shared" si="179"/>
        <v>0.72150583809205993</v>
      </c>
      <c r="E340" s="113">
        <f t="shared" si="179"/>
        <v>0.73149140416056113</v>
      </c>
      <c r="F340" s="113">
        <f t="shared" si="179"/>
        <v>0.73178939004428456</v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>
        <f t="shared" si="179"/>
        <v>0.75356304033271371</v>
      </c>
      <c r="K340" s="113">
        <f t="shared" si="179"/>
        <v>0.75433038927129503</v>
      </c>
      <c r="L340" s="113" t="str">
        <f t="shared" si="179"/>
        <v/>
      </c>
      <c r="M340" s="113">
        <f t="shared" si="179"/>
        <v>0.76948182051062097</v>
      </c>
      <c r="N340" s="113">
        <f t="shared" si="179"/>
        <v>0.77854709721226811</v>
      </c>
      <c r="O340" s="113">
        <f t="shared" si="179"/>
        <v>0.78168403928334029</v>
      </c>
      <c r="P340" s="113">
        <f t="shared" si="179"/>
        <v>0.79667740661470232</v>
      </c>
      <c r="Q340" s="113">
        <f t="shared" si="179"/>
        <v>0.80482229133688921</v>
      </c>
      <c r="R340" s="113">
        <f t="shared" ref="R340:V340" si="180">IF(R321=0,"",R321/R302)</f>
        <v>0.80769874422822008</v>
      </c>
      <c r="S340" s="113">
        <f t="shared" si="180"/>
        <v>0.82168670265921906</v>
      </c>
      <c r="T340" s="113">
        <f t="shared" si="180"/>
        <v>0.82566924262990882</v>
      </c>
      <c r="U340" s="113">
        <f t="shared" si="180"/>
        <v>0.83464350980712687</v>
      </c>
      <c r="V340" s="113">
        <f t="shared" si="180"/>
        <v>0.84498689403516103</v>
      </c>
      <c r="W340" s="113">
        <f t="shared" ref="W340:Y340" si="181">IF(W321=0,"",W321/W302)</f>
        <v>0.84771185809023053</v>
      </c>
      <c r="X340" s="113">
        <f t="shared" si="181"/>
        <v>0.8568797736078102</v>
      </c>
      <c r="Y340" s="113">
        <f t="shared" si="181"/>
        <v>0.86511638567286597</v>
      </c>
      <c r="DA340" s="132" t="s">
        <v>3715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0.63777735990167705</v>
      </c>
      <c r="D341" s="111">
        <f t="shared" si="182"/>
        <v>0.63931953178660617</v>
      </c>
      <c r="E341" s="111">
        <f t="shared" si="182"/>
        <v>0.64100782805280176</v>
      </c>
      <c r="F341" s="111">
        <f t="shared" si="182"/>
        <v>0.64271649442061296</v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>
        <f t="shared" si="182"/>
        <v>0.65103984982445628</v>
      </c>
      <c r="K341" s="111">
        <f t="shared" si="182"/>
        <v>0.65381059064317548</v>
      </c>
      <c r="L341" s="111" t="str">
        <f t="shared" si="182"/>
        <v/>
      </c>
      <c r="M341" s="111">
        <f t="shared" si="182"/>
        <v>0.66305264508820161</v>
      </c>
      <c r="N341" s="111">
        <f t="shared" si="182"/>
        <v>0.67303905367158412</v>
      </c>
      <c r="O341" s="111">
        <f t="shared" si="182"/>
        <v>0.68826702861600142</v>
      </c>
      <c r="P341" s="111">
        <f t="shared" si="182"/>
        <v>0.7080146072900888</v>
      </c>
      <c r="Q341" s="111">
        <f t="shared" si="182"/>
        <v>0.72706681922615402</v>
      </c>
      <c r="R341" s="111">
        <f t="shared" ref="R341:V341" si="183">IF(R322=0,"",R322/R303)</f>
        <v>0.73996020084305025</v>
      </c>
      <c r="S341" s="111">
        <f t="shared" si="183"/>
        <v>0.75245166521505502</v>
      </c>
      <c r="T341" s="111">
        <f t="shared" si="183"/>
        <v>0.7648461891418219</v>
      </c>
      <c r="U341" s="111">
        <f t="shared" si="183"/>
        <v>0.77726837134583737</v>
      </c>
      <c r="V341" s="111">
        <f t="shared" si="183"/>
        <v>0.78947172537227095</v>
      </c>
      <c r="W341" s="111">
        <f t="shared" ref="W341:Y341" si="184">IF(W322=0,"",W322/W303)</f>
        <v>0.80061743604394375</v>
      </c>
      <c r="X341" s="111">
        <f t="shared" si="184"/>
        <v>0.81282671540505469</v>
      </c>
      <c r="Y341" s="111">
        <f t="shared" si="184"/>
        <v>0.82421723096742872</v>
      </c>
      <c r="DA341" s="63" t="s">
        <v>3716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>
        <f t="shared" si="185"/>
        <v>1</v>
      </c>
      <c r="K342" s="111">
        <f t="shared" si="185"/>
        <v>1</v>
      </c>
      <c r="L342" s="111" t="str">
        <f t="shared" si="185"/>
        <v/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3717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0.78077884139307907</v>
      </c>
      <c r="D343" s="124">
        <f t="shared" si="188"/>
        <v>0.78198657994233012</v>
      </c>
      <c r="E343" s="124">
        <f t="shared" si="188"/>
        <v>0.78325126364356501</v>
      </c>
      <c r="F343" s="124">
        <f t="shared" si="188"/>
        <v>0.78452371259279796</v>
      </c>
      <c r="G343" s="124">
        <f t="shared" si="188"/>
        <v>0.78584860467754869</v>
      </c>
      <c r="H343" s="124">
        <f t="shared" si="188"/>
        <v>0.78722047189316624</v>
      </c>
      <c r="I343" s="124">
        <f t="shared" si="188"/>
        <v>0.7886503228724413</v>
      </c>
      <c r="J343" s="124">
        <f t="shared" si="188"/>
        <v>0.79018325609821816</v>
      </c>
      <c r="K343" s="124">
        <f t="shared" si="188"/>
        <v>0.79185761714322689</v>
      </c>
      <c r="L343" s="124">
        <f t="shared" si="188"/>
        <v>0.79368366502026122</v>
      </c>
      <c r="M343" s="124">
        <f t="shared" si="188"/>
        <v>0.79629450996862883</v>
      </c>
      <c r="N343" s="124">
        <f t="shared" si="188"/>
        <v>0.79987039245611058</v>
      </c>
      <c r="O343" s="124">
        <f t="shared" si="188"/>
        <v>0.8048387233157297</v>
      </c>
      <c r="P343" s="124">
        <f t="shared" si="188"/>
        <v>0.81140913441847884</v>
      </c>
      <c r="Q343" s="124">
        <f t="shared" si="188"/>
        <v>0.81991131047103061</v>
      </c>
      <c r="R343" s="124">
        <f t="shared" ref="R343:V343" si="189">IF(R324=0,"",R324/R305)</f>
        <v>0.83148073934701161</v>
      </c>
      <c r="S343" s="124">
        <f t="shared" si="189"/>
        <v>0.84595787160200575</v>
      </c>
      <c r="T343" s="124">
        <f t="shared" si="189"/>
        <v>0.86154329947261321</v>
      </c>
      <c r="U343" s="124">
        <f t="shared" si="189"/>
        <v>0.87643761519547692</v>
      </c>
      <c r="V343" s="124">
        <f t="shared" si="189"/>
        <v>0.88884141100721969</v>
      </c>
      <c r="W343" s="124">
        <f t="shared" ref="W343:Y343" si="190">IF(W324=0,"",W324/W305)</f>
        <v>0.89812949053367508</v>
      </c>
      <c r="X343" s="124">
        <f t="shared" si="190"/>
        <v>0.90487256903452051</v>
      </c>
      <c r="Y343" s="124">
        <f t="shared" si="190"/>
        <v>0.91085230289293873</v>
      </c>
      <c r="DA343" s="130" t="s">
        <v>3718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3719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0.78077884139307907</v>
      </c>
      <c r="D345" s="45">
        <f t="shared" si="194"/>
        <v>0.78198657994233012</v>
      </c>
      <c r="E345" s="45">
        <f t="shared" si="194"/>
        <v>0.78325126364356501</v>
      </c>
      <c r="F345" s="45">
        <f t="shared" si="194"/>
        <v>0.78452371259279796</v>
      </c>
      <c r="G345" s="45">
        <f t="shared" si="194"/>
        <v>0.78584860467754869</v>
      </c>
      <c r="H345" s="45">
        <f t="shared" si="194"/>
        <v>0.78722047189316624</v>
      </c>
      <c r="I345" s="45">
        <f t="shared" si="194"/>
        <v>0.7886503228724413</v>
      </c>
      <c r="J345" s="45">
        <f t="shared" si="194"/>
        <v>0.79018325609821816</v>
      </c>
      <c r="K345" s="45">
        <f t="shared" si="194"/>
        <v>0.79185761714322689</v>
      </c>
      <c r="L345" s="45">
        <f t="shared" si="194"/>
        <v>0.79368366502026122</v>
      </c>
      <c r="M345" s="45">
        <f t="shared" si="194"/>
        <v>0.79629450996862883</v>
      </c>
      <c r="N345" s="45">
        <f t="shared" si="194"/>
        <v>0.79987039245611058</v>
      </c>
      <c r="O345" s="45">
        <f t="shared" si="194"/>
        <v>0.8048387233157297</v>
      </c>
      <c r="P345" s="45">
        <f t="shared" si="194"/>
        <v>0.81140913441847884</v>
      </c>
      <c r="Q345" s="45">
        <f t="shared" si="194"/>
        <v>0.81991131047103061</v>
      </c>
      <c r="R345" s="45">
        <f t="shared" ref="R345:V345" si="195">IF(R326=0,"",R326/R307)</f>
        <v>0.83148073934701161</v>
      </c>
      <c r="S345" s="45">
        <f t="shared" si="195"/>
        <v>0.84595787160200575</v>
      </c>
      <c r="T345" s="45">
        <f t="shared" si="195"/>
        <v>0.86154329947261321</v>
      </c>
      <c r="U345" s="45">
        <f t="shared" si="195"/>
        <v>0.87643761519547692</v>
      </c>
      <c r="V345" s="45">
        <f t="shared" si="195"/>
        <v>0.88884141100721969</v>
      </c>
      <c r="W345" s="45">
        <f t="shared" ref="W345:Y345" si="196">IF(W326=0,"",W326/W307)</f>
        <v>0.89812949053367508</v>
      </c>
      <c r="X345" s="45">
        <f t="shared" si="196"/>
        <v>0.90487256903452051</v>
      </c>
      <c r="Y345" s="45">
        <f t="shared" si="196"/>
        <v>0.91085230289293873</v>
      </c>
      <c r="DA345" s="60" t="s">
        <v>3720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0</v>
      </c>
      <c r="DA347" s="129" t="s">
        <v>3871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3872</v>
      </c>
    </row>
    <row r="349" spans="1:105" ht="12" customHeight="1" x14ac:dyDescent="0.25">
      <c r="A349" s="97" t="s">
        <v>198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3873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3874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3875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3876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3877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3878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3879</v>
      </c>
    </row>
    <row r="356" spans="1:105" ht="12" customHeight="1" x14ac:dyDescent="0.25">
      <c r="A356" s="100" t="s">
        <v>198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3880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3881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3882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3883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3884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3885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3886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3887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3888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15900.245311191286</v>
      </c>
      <c r="D366" s="117">
        <f t="shared" si="204"/>
        <v>15582.374213461057</v>
      </c>
      <c r="E366" s="117">
        <f t="shared" si="204"/>
        <v>15551.214403353419</v>
      </c>
      <c r="F366" s="117">
        <f t="shared" si="204"/>
        <v>15438.624488587211</v>
      </c>
      <c r="G366" s="117">
        <f t="shared" si="204"/>
        <v>15990.683432986376</v>
      </c>
      <c r="H366" s="117">
        <f t="shared" si="204"/>
        <v>16128.616737211101</v>
      </c>
      <c r="I366" s="117">
        <f t="shared" si="204"/>
        <v>15911.866150009813</v>
      </c>
      <c r="J366" s="117">
        <f t="shared" si="204"/>
        <v>14924.461248032743</v>
      </c>
      <c r="K366" s="117">
        <f t="shared" si="204"/>
        <v>15033.708547682321</v>
      </c>
      <c r="L366" s="117">
        <f t="shared" si="204"/>
        <v>18924.759817694252</v>
      </c>
      <c r="M366" s="117">
        <f t="shared" si="204"/>
        <v>15069.06443582425</v>
      </c>
      <c r="N366" s="117">
        <f t="shared" si="204"/>
        <v>16343.278112169597</v>
      </c>
      <c r="O366" s="117">
        <f t="shared" si="204"/>
        <v>15682.480482669051</v>
      </c>
      <c r="P366" s="117">
        <f t="shared" si="204"/>
        <v>13795.973054977581</v>
      </c>
      <c r="Q366" s="117">
        <f t="shared" si="204"/>
        <v>13469.235064047936</v>
      </c>
      <c r="R366" s="117">
        <f t="shared" ref="R366:V366" si="205">R367+R370+R372+R381</f>
        <v>13458.857683933711</v>
      </c>
      <c r="S366" s="117">
        <f t="shared" si="205"/>
        <v>12824.984699128983</v>
      </c>
      <c r="T366" s="117">
        <f t="shared" si="205"/>
        <v>12079.161889066325</v>
      </c>
      <c r="U366" s="117">
        <f t="shared" si="205"/>
        <v>11311.23618557344</v>
      </c>
      <c r="V366" s="117">
        <f t="shared" si="205"/>
        <v>10161.618812913439</v>
      </c>
      <c r="W366" s="117">
        <f t="shared" ref="W366:Y366" si="206">W367+W370+W372+W381</f>
        <v>10357.336300331035</v>
      </c>
      <c r="X366" s="117">
        <f t="shared" si="206"/>
        <v>8668.6789323262783</v>
      </c>
      <c r="Y366" s="117">
        <f t="shared" si="206"/>
        <v>7920.761805013849</v>
      </c>
      <c r="DA366" s="129" t="s">
        <v>4039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14767.479596378183</v>
      </c>
      <c r="D367" s="122">
        <f t="shared" si="207"/>
        <v>14471.935537251853</v>
      </c>
      <c r="E367" s="122">
        <f t="shared" si="207"/>
        <v>14432.790873569958</v>
      </c>
      <c r="F367" s="122">
        <f t="shared" si="207"/>
        <v>14261.452152867645</v>
      </c>
      <c r="G367" s="122">
        <f t="shared" si="207"/>
        <v>14861.418031185225</v>
      </c>
      <c r="H367" s="122">
        <f t="shared" si="207"/>
        <v>14978.648180350729</v>
      </c>
      <c r="I367" s="122">
        <f t="shared" si="207"/>
        <v>14755.922692241627</v>
      </c>
      <c r="J367" s="122">
        <f t="shared" si="207"/>
        <v>13781.407667154936</v>
      </c>
      <c r="K367" s="122">
        <f t="shared" si="207"/>
        <v>13814.341552583433</v>
      </c>
      <c r="L367" s="122">
        <f t="shared" si="207"/>
        <v>17732.838746427118</v>
      </c>
      <c r="M367" s="122">
        <f t="shared" si="207"/>
        <v>13933.032985089745</v>
      </c>
      <c r="N367" s="122">
        <f t="shared" si="207"/>
        <v>15172.124866350037</v>
      </c>
      <c r="O367" s="122">
        <f t="shared" si="207"/>
        <v>14401.963659196541</v>
      </c>
      <c r="P367" s="122">
        <f t="shared" si="207"/>
        <v>12524.248467667259</v>
      </c>
      <c r="Q367" s="122">
        <f t="shared" si="207"/>
        <v>12100.841951701414</v>
      </c>
      <c r="R367" s="122">
        <f t="shared" ref="R367:V367" si="208">SUM(R368:R369)</f>
        <v>12015.396176280179</v>
      </c>
      <c r="S367" s="122">
        <f t="shared" si="208"/>
        <v>11455.79110687948</v>
      </c>
      <c r="T367" s="122">
        <f t="shared" si="208"/>
        <v>10653.077090670999</v>
      </c>
      <c r="U367" s="122">
        <f t="shared" si="208"/>
        <v>9876.425995994181</v>
      </c>
      <c r="V367" s="122">
        <f t="shared" si="208"/>
        <v>8834.4784513613722</v>
      </c>
      <c r="W367" s="122">
        <f t="shared" ref="W367:Y367" si="209">SUM(W368:W369)</f>
        <v>8923.0971226426373</v>
      </c>
      <c r="X367" s="122">
        <f t="shared" si="209"/>
        <v>7294.7007514582065</v>
      </c>
      <c r="Y367" s="122">
        <f t="shared" si="209"/>
        <v>6481.0950494445024</v>
      </c>
      <c r="DA367" s="130" t="s">
        <v>4040</v>
      </c>
    </row>
    <row r="368" spans="1:105" ht="12" customHeight="1" x14ac:dyDescent="0.25">
      <c r="A368" s="97" t="s">
        <v>198</v>
      </c>
      <c r="B368" s="98"/>
      <c r="C368" s="98">
        <v>14714.981027317457</v>
      </c>
      <c r="D368" s="98">
        <v>14421.787830770558</v>
      </c>
      <c r="E368" s="98">
        <v>14383.856414601343</v>
      </c>
      <c r="F368" s="98">
        <v>14214.526534471472</v>
      </c>
      <c r="G368" s="98">
        <v>14812.853556512231</v>
      </c>
      <c r="H368" s="98">
        <v>14930.98301676675</v>
      </c>
      <c r="I368" s="98">
        <v>14709.906370258028</v>
      </c>
      <c r="J368" s="98">
        <v>13738.99907058323</v>
      </c>
      <c r="K368" s="98">
        <v>13772.572707181791</v>
      </c>
      <c r="L368" s="98">
        <v>17679.429155503374</v>
      </c>
      <c r="M368" s="98">
        <v>13891.509484144968</v>
      </c>
      <c r="N368" s="98">
        <v>15126.987096350265</v>
      </c>
      <c r="O368" s="98">
        <v>14359.834125559788</v>
      </c>
      <c r="P368" s="98">
        <v>12487.949129149511</v>
      </c>
      <c r="Q368" s="98">
        <v>12065.88193242767</v>
      </c>
      <c r="R368" s="98">
        <v>11980.788022681043</v>
      </c>
      <c r="S368" s="98">
        <v>11423.077696933673</v>
      </c>
      <c r="T368" s="98">
        <v>10622.657738619575</v>
      </c>
      <c r="U368" s="98">
        <v>9848.0654477207991</v>
      </c>
      <c r="V368" s="98">
        <v>8809.0376375585383</v>
      </c>
      <c r="W368" s="98">
        <v>8897.291695374457</v>
      </c>
      <c r="X368" s="98">
        <v>7273.4435133252027</v>
      </c>
      <c r="Y368" s="98">
        <v>6462.1060882801094</v>
      </c>
      <c r="DA368" s="63" t="s">
        <v>4041</v>
      </c>
    </row>
    <row r="369" spans="1:105" ht="12" customHeight="1" x14ac:dyDescent="0.25">
      <c r="A369" s="97" t="s">
        <v>53</v>
      </c>
      <c r="B369" s="98"/>
      <c r="C369" s="98">
        <v>52.498569060726069</v>
      </c>
      <c r="D369" s="98">
        <v>50.147706481295906</v>
      </c>
      <c r="E369" s="98">
        <v>48.934458968614692</v>
      </c>
      <c r="F369" s="98">
        <v>46.925618396172943</v>
      </c>
      <c r="G369" s="98">
        <v>48.564474672994152</v>
      </c>
      <c r="H369" s="98">
        <v>47.665163583978973</v>
      </c>
      <c r="I369" s="98">
        <v>46.016321983599155</v>
      </c>
      <c r="J369" s="98">
        <v>42.408596571705559</v>
      </c>
      <c r="K369" s="98">
        <v>41.76884540164319</v>
      </c>
      <c r="L369" s="98">
        <v>53.409590923744624</v>
      </c>
      <c r="M369" s="98">
        <v>41.523500944777183</v>
      </c>
      <c r="N369" s="98">
        <v>45.137769999772516</v>
      </c>
      <c r="O369" s="98">
        <v>42.12953363675306</v>
      </c>
      <c r="P369" s="98">
        <v>36.299338517748239</v>
      </c>
      <c r="Q369" s="98">
        <v>34.960019273742937</v>
      </c>
      <c r="R369" s="98">
        <v>34.608153599135321</v>
      </c>
      <c r="S369" s="98">
        <v>32.713409945808017</v>
      </c>
      <c r="T369" s="98">
        <v>30.419352051423655</v>
      </c>
      <c r="U369" s="98">
        <v>28.36054827338204</v>
      </c>
      <c r="V369" s="98">
        <v>25.44081380283345</v>
      </c>
      <c r="W369" s="98">
        <v>25.80542726817972</v>
      </c>
      <c r="X369" s="98">
        <v>21.257238133003497</v>
      </c>
      <c r="Y369" s="98">
        <v>18.988961164393196</v>
      </c>
      <c r="DA369" s="63" t="s">
        <v>4042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0.36712574672178361</v>
      </c>
      <c r="D370" s="122">
        <f t="shared" si="210"/>
        <v>0.35366171438086591</v>
      </c>
      <c r="E370" s="122">
        <f t="shared" si="210"/>
        <v>0.36880428429404344</v>
      </c>
      <c r="F370" s="122">
        <f t="shared" si="210"/>
        <v>0.50031964640218696</v>
      </c>
      <c r="G370" s="122">
        <f t="shared" si="210"/>
        <v>0.93620127686017807</v>
      </c>
      <c r="H370" s="122">
        <f t="shared" si="210"/>
        <v>1.1739748510660419</v>
      </c>
      <c r="I370" s="122">
        <f t="shared" si="210"/>
        <v>0.99461969880987455</v>
      </c>
      <c r="J370" s="122">
        <f t="shared" si="210"/>
        <v>0.25875330880395203</v>
      </c>
      <c r="K370" s="122">
        <f t="shared" si="210"/>
        <v>0.68960049131504875</v>
      </c>
      <c r="L370" s="122">
        <f t="shared" si="210"/>
        <v>1.6628742329002264</v>
      </c>
      <c r="M370" s="122">
        <f t="shared" si="210"/>
        <v>1.1992422894525283</v>
      </c>
      <c r="N370" s="122">
        <f t="shared" si="210"/>
        <v>1.7348069952080247</v>
      </c>
      <c r="O370" s="122">
        <f t="shared" si="210"/>
        <v>0.92708657195098543</v>
      </c>
      <c r="P370" s="122">
        <f t="shared" si="210"/>
        <v>1.6906925560752541</v>
      </c>
      <c r="Q370" s="122">
        <f t="shared" si="210"/>
        <v>0.82361809716716994</v>
      </c>
      <c r="R370" s="122">
        <f t="shared" si="210"/>
        <v>0.5291750591299198</v>
      </c>
      <c r="S370" s="122">
        <f t="shared" si="210"/>
        <v>1.2476843551911503</v>
      </c>
      <c r="T370" s="122">
        <f t="shared" si="210"/>
        <v>0.65636808940051039</v>
      </c>
      <c r="U370" s="122">
        <f t="shared" si="210"/>
        <v>1.0432674407813984</v>
      </c>
      <c r="V370" s="122">
        <f t="shared" si="210"/>
        <v>2.0407920185192592</v>
      </c>
      <c r="W370" s="122">
        <f t="shared" si="210"/>
        <v>0.46021441674405683</v>
      </c>
      <c r="X370" s="122">
        <f t="shared" si="210"/>
        <v>0.59626518120767591</v>
      </c>
      <c r="Y370" s="122">
        <f t="shared" si="210"/>
        <v>0.2295525690791064</v>
      </c>
      <c r="DA370" s="130" t="s">
        <v>4043</v>
      </c>
    </row>
    <row r="371" spans="1:105" ht="12" customHeight="1" x14ac:dyDescent="0.25">
      <c r="A371" s="97" t="s">
        <v>53</v>
      </c>
      <c r="B371" s="98"/>
      <c r="C371" s="98">
        <f>RES_hhdet_in_fech!C129</f>
        <v>0.36712574672178361</v>
      </c>
      <c r="D371" s="98">
        <f>RES_hhdet_in_fech!D129</f>
        <v>0.35366171438086591</v>
      </c>
      <c r="E371" s="98">
        <f>RES_hhdet_in_fech!E129</f>
        <v>0.36880428429404344</v>
      </c>
      <c r="F371" s="98">
        <f>RES_hhdet_in_fech!F129</f>
        <v>0.50031964640218696</v>
      </c>
      <c r="G371" s="98">
        <f>RES_hhdet_in_fech!G129</f>
        <v>0.93620127686017807</v>
      </c>
      <c r="H371" s="98">
        <f>RES_hhdet_in_fech!H129</f>
        <v>1.1739748510660419</v>
      </c>
      <c r="I371" s="98">
        <f>RES_hhdet_in_fech!I129</f>
        <v>0.99461969880987455</v>
      </c>
      <c r="J371" s="98">
        <f>RES_hhdet_in_fech!J129</f>
        <v>0.25875330880395203</v>
      </c>
      <c r="K371" s="98">
        <f>RES_hhdet_in_fech!K129</f>
        <v>0.68960049131504875</v>
      </c>
      <c r="L371" s="98">
        <f>RES_hhdet_in_fech!L129</f>
        <v>1.6628742329002264</v>
      </c>
      <c r="M371" s="98">
        <f>RES_hhdet_in_fech!M129</f>
        <v>1.1992422894525283</v>
      </c>
      <c r="N371" s="98">
        <f>RES_hhdet_in_fech!N129</f>
        <v>1.7348069952080247</v>
      </c>
      <c r="O371" s="98">
        <f>RES_hhdet_in_fech!O129</f>
        <v>0.92708657195098543</v>
      </c>
      <c r="P371" s="98">
        <f>RES_hhdet_in_fech!P129</f>
        <v>1.6906925560752541</v>
      </c>
      <c r="Q371" s="98">
        <f>RES_hhdet_in_fech!Q129</f>
        <v>0.82361809716716994</v>
      </c>
      <c r="R371" s="98">
        <f>RES_hhdet_in_fech!R129</f>
        <v>0.5291750591299198</v>
      </c>
      <c r="S371" s="98">
        <f>RES_hhdet_in_fech!S129</f>
        <v>1.2476843551911503</v>
      </c>
      <c r="T371" s="98">
        <f>RES_hhdet_in_fech!T129</f>
        <v>0.65636808940051039</v>
      </c>
      <c r="U371" s="98">
        <f>RES_hhdet_in_fech!U129</f>
        <v>1.0432674407813984</v>
      </c>
      <c r="V371" s="98">
        <f>RES_hhdet_in_fech!V129</f>
        <v>2.0407920185192592</v>
      </c>
      <c r="W371" s="98">
        <f>RES_hhdet_in_fech!W129</f>
        <v>0.46021441674405683</v>
      </c>
      <c r="X371" s="98">
        <f>RES_hhdet_in_fech!X129</f>
        <v>0.59626518120767591</v>
      </c>
      <c r="Y371" s="98">
        <f>RES_hhdet_in_fech!Y129</f>
        <v>0.2295525690791064</v>
      </c>
      <c r="DA371" s="63" t="s">
        <v>4044</v>
      </c>
    </row>
    <row r="372" spans="1:105" ht="12" customHeight="1" x14ac:dyDescent="0.25">
      <c r="A372" s="121" t="s">
        <v>55</v>
      </c>
      <c r="B372" s="122"/>
      <c r="C372" s="122">
        <v>975.33149006774693</v>
      </c>
      <c r="D372" s="122">
        <v>950.56041655368074</v>
      </c>
      <c r="E372" s="122">
        <v>952.62394806038355</v>
      </c>
      <c r="F372" s="122">
        <v>1003.9858967146741</v>
      </c>
      <c r="G372" s="122">
        <v>947.6062173953926</v>
      </c>
      <c r="H372" s="122">
        <v>963.07656049331513</v>
      </c>
      <c r="I372" s="122">
        <v>970.48594685065871</v>
      </c>
      <c r="J372" s="122">
        <v>966.9644176881377</v>
      </c>
      <c r="K372" s="122">
        <v>1025.125333578392</v>
      </c>
      <c r="L372" s="122">
        <v>982.28593326477585</v>
      </c>
      <c r="M372" s="122">
        <v>926.17587310140823</v>
      </c>
      <c r="N372" s="122">
        <v>956.49721374824639</v>
      </c>
      <c r="O372" s="122">
        <v>1046.7661280438115</v>
      </c>
      <c r="P372" s="122">
        <v>1039.5249576428828</v>
      </c>
      <c r="Q372" s="122">
        <v>1120.1156637227498</v>
      </c>
      <c r="R372" s="122">
        <v>1198.6970936264049</v>
      </c>
      <c r="S372" s="122">
        <v>1107.8005575127129</v>
      </c>
      <c r="T372" s="122">
        <v>1155.2825454758258</v>
      </c>
      <c r="U372" s="122">
        <v>1167.2025833275468</v>
      </c>
      <c r="V372" s="122">
        <v>1059.5057837770958</v>
      </c>
      <c r="W372" s="122">
        <v>1169.2506548002871</v>
      </c>
      <c r="X372" s="122">
        <v>1118.9476197855713</v>
      </c>
      <c r="Y372" s="122">
        <v>1183.5444492383119</v>
      </c>
      <c r="DA372" s="130" t="s">
        <v>4045</v>
      </c>
    </row>
    <row r="373" spans="1:105" ht="12" customHeight="1" x14ac:dyDescent="0.25">
      <c r="A373" s="97" t="s">
        <v>128</v>
      </c>
      <c r="B373" s="98"/>
      <c r="C373" s="98">
        <v>956.07413119354442</v>
      </c>
      <c r="D373" s="98">
        <v>939.75639104580875</v>
      </c>
      <c r="E373" s="98">
        <v>925.49220939140832</v>
      </c>
      <c r="F373" s="98">
        <v>960.48200543744804</v>
      </c>
      <c r="G373" s="98">
        <v>947.64524188502116</v>
      </c>
      <c r="H373" s="98">
        <v>963.15419006372952</v>
      </c>
      <c r="I373" s="98">
        <v>970.94296291428441</v>
      </c>
      <c r="J373" s="98">
        <v>909.62527571099679</v>
      </c>
      <c r="K373" s="98">
        <v>973.41083045123912</v>
      </c>
      <c r="L373" s="98">
        <v>982.40710610302301</v>
      </c>
      <c r="M373" s="98">
        <v>904.84333384052468</v>
      </c>
      <c r="N373" s="98">
        <v>954.86464903242859</v>
      </c>
      <c r="O373" s="98">
        <v>1042.2410580704036</v>
      </c>
      <c r="P373" s="98">
        <v>1026.7123901363827</v>
      </c>
      <c r="Q373" s="98">
        <v>1105.178412580319</v>
      </c>
      <c r="R373" s="98">
        <v>1173.2860856992877</v>
      </c>
      <c r="S373" s="98">
        <v>1089.3764474855286</v>
      </c>
      <c r="T373" s="98">
        <v>1151.0204559102965</v>
      </c>
      <c r="U373" s="98">
        <v>1163.003858033316</v>
      </c>
      <c r="V373" s="98">
        <v>1053.2308487182481</v>
      </c>
      <c r="W373" s="98">
        <v>1162.514367511179</v>
      </c>
      <c r="X373" s="98">
        <v>1112.6697138207307</v>
      </c>
      <c r="Y373" s="98">
        <v>1180.1816121100874</v>
      </c>
      <c r="DA373" s="63" t="s">
        <v>4046</v>
      </c>
    </row>
    <row r="374" spans="1:105" ht="12" customHeight="1" x14ac:dyDescent="0.25">
      <c r="A374" s="97" t="s">
        <v>127</v>
      </c>
      <c r="B374" s="98"/>
      <c r="C374" s="98">
        <v>898.02565159810763</v>
      </c>
      <c r="D374" s="98">
        <v>880.5846829704733</v>
      </c>
      <c r="E374" s="98">
        <v>862.53974840720605</v>
      </c>
      <c r="F374" s="98">
        <v>896.56163993233486</v>
      </c>
      <c r="G374" s="98">
        <v>874.60558802388289</v>
      </c>
      <c r="H374" s="98">
        <v>893.79342098809332</v>
      </c>
      <c r="I374" s="98">
        <v>900.83744186965282</v>
      </c>
      <c r="J374" s="98">
        <v>844.00816405087528</v>
      </c>
      <c r="K374" s="98">
        <v>904.79290216564743</v>
      </c>
      <c r="L374" s="98">
        <v>911.30618933335018</v>
      </c>
      <c r="M374" s="98">
        <v>0</v>
      </c>
      <c r="N374" s="98">
        <v>886.26808518367397</v>
      </c>
      <c r="O374" s="98">
        <v>975.18886162815511</v>
      </c>
      <c r="P374" s="98">
        <v>963.6767637131843</v>
      </c>
      <c r="Q374" s="98">
        <v>1044.6706902139185</v>
      </c>
      <c r="R374" s="98">
        <v>1116.5299450098473</v>
      </c>
      <c r="S374" s="98">
        <v>1035.6729088596717</v>
      </c>
      <c r="T374" s="98">
        <v>1100.4170967233485</v>
      </c>
      <c r="U374" s="98">
        <v>1114.7074077658262</v>
      </c>
      <c r="V374" s="98">
        <v>1010.5575676678559</v>
      </c>
      <c r="W374" s="98">
        <v>1122.4481253959846</v>
      </c>
      <c r="X374" s="98">
        <v>1076.9193970045276</v>
      </c>
      <c r="Y374" s="98">
        <v>1145.2700470667269</v>
      </c>
      <c r="DA374" s="63" t="s">
        <v>4047</v>
      </c>
    </row>
    <row r="375" spans="1:105" ht="12" customHeight="1" x14ac:dyDescent="0.25">
      <c r="A375" s="100" t="s">
        <v>198</v>
      </c>
      <c r="B375" s="101"/>
      <c r="C375" s="101">
        <v>667.86538551697663</v>
      </c>
      <c r="D375" s="101">
        <v>642.99268012351934</v>
      </c>
      <c r="E375" s="101">
        <v>606.59359775045698</v>
      </c>
      <c r="F375" s="101">
        <v>633.2875597540783</v>
      </c>
      <c r="G375" s="101">
        <v>569.81015533563368</v>
      </c>
      <c r="H375" s="101">
        <v>600.27902122627199</v>
      </c>
      <c r="I375" s="101">
        <v>597.81861554542184</v>
      </c>
      <c r="J375" s="101">
        <v>555.38372807612882</v>
      </c>
      <c r="K375" s="101">
        <v>599.04830770513297</v>
      </c>
      <c r="L375" s="101">
        <v>589.24422126881825</v>
      </c>
      <c r="M375" s="101">
        <v>0</v>
      </c>
      <c r="N375" s="101">
        <v>559.08865325883073</v>
      </c>
      <c r="O375" s="101">
        <v>642.48149482487099</v>
      </c>
      <c r="P375" s="101">
        <v>635.02045406939419</v>
      </c>
      <c r="Q375" s="101">
        <v>713.45930360233103</v>
      </c>
      <c r="R375" s="101">
        <v>794.19855038704509</v>
      </c>
      <c r="S375" s="101">
        <v>717.91645970074137</v>
      </c>
      <c r="T375" s="101">
        <v>789.64703170479299</v>
      </c>
      <c r="U375" s="101">
        <v>803.50817714673121</v>
      </c>
      <c r="V375" s="101">
        <v>724.09428389426284</v>
      </c>
      <c r="W375" s="101">
        <v>838.58610320243668</v>
      </c>
      <c r="X375" s="101">
        <v>807.50500247770071</v>
      </c>
      <c r="Y375" s="101">
        <v>863.9187829185114</v>
      </c>
      <c r="DA375" s="131" t="s">
        <v>4048</v>
      </c>
    </row>
    <row r="376" spans="1:105" ht="12" customHeight="1" x14ac:dyDescent="0.25">
      <c r="A376" s="103" t="s">
        <v>52</v>
      </c>
      <c r="B376" s="104"/>
      <c r="C376" s="104">
        <v>230.16026608113089</v>
      </c>
      <c r="D376" s="104">
        <v>237.59200284695402</v>
      </c>
      <c r="E376" s="104">
        <v>255.94615065674898</v>
      </c>
      <c r="F376" s="104">
        <v>263.2740801782565</v>
      </c>
      <c r="G376" s="104">
        <v>304.79543268824926</v>
      </c>
      <c r="H376" s="104">
        <v>293.51439976182127</v>
      </c>
      <c r="I376" s="104">
        <v>303.01882632423087</v>
      </c>
      <c r="J376" s="104">
        <v>288.62443597474629</v>
      </c>
      <c r="K376" s="104">
        <v>305.74459446051441</v>
      </c>
      <c r="L376" s="104">
        <v>322.06196806453204</v>
      </c>
      <c r="M376" s="104">
        <v>0</v>
      </c>
      <c r="N376" s="104">
        <v>327.1794319248433</v>
      </c>
      <c r="O376" s="104">
        <v>332.70736680328423</v>
      </c>
      <c r="P376" s="104">
        <v>328.65630964379022</v>
      </c>
      <c r="Q376" s="104">
        <v>331.21138661158761</v>
      </c>
      <c r="R376" s="104">
        <v>322.33139462280201</v>
      </c>
      <c r="S376" s="104">
        <v>317.75644915893025</v>
      </c>
      <c r="T376" s="104">
        <v>310.77006501855539</v>
      </c>
      <c r="U376" s="104">
        <v>311.1992306190952</v>
      </c>
      <c r="V376" s="104">
        <v>286.46328377359328</v>
      </c>
      <c r="W376" s="104">
        <v>283.86202219354794</v>
      </c>
      <c r="X376" s="104">
        <v>269.41439452682704</v>
      </c>
      <c r="Y376" s="104">
        <v>281.35126414821559</v>
      </c>
      <c r="DA376" s="132" t="s">
        <v>4049</v>
      </c>
    </row>
    <row r="377" spans="1:105" ht="12" customHeight="1" x14ac:dyDescent="0.25">
      <c r="A377" s="106" t="s">
        <v>122</v>
      </c>
      <c r="B377" s="101"/>
      <c r="C377" s="101">
        <v>1167.3503743589515</v>
      </c>
      <c r="D377" s="101">
        <v>1157.6691368670117</v>
      </c>
      <c r="E377" s="101">
        <v>1163.8538845032831</v>
      </c>
      <c r="F377" s="101">
        <v>1172.7432510651843</v>
      </c>
      <c r="G377" s="101">
        <v>0</v>
      </c>
      <c r="H377" s="101">
        <v>0</v>
      </c>
      <c r="I377" s="101">
        <v>0</v>
      </c>
      <c r="J377" s="101">
        <v>1128.1905627956658</v>
      </c>
      <c r="K377" s="101">
        <v>1182.773524228475</v>
      </c>
      <c r="L377" s="101">
        <v>0</v>
      </c>
      <c r="M377" s="101">
        <v>1203.7785951520502</v>
      </c>
      <c r="N377" s="101">
        <v>1178.2425173739946</v>
      </c>
      <c r="O377" s="101">
        <v>1251.4767503274802</v>
      </c>
      <c r="P377" s="101">
        <v>1217.8187351088745</v>
      </c>
      <c r="Q377" s="101">
        <v>1282.3701730148614</v>
      </c>
      <c r="R377" s="101">
        <v>1363.3886731657835</v>
      </c>
      <c r="S377" s="101">
        <v>1252.3827732239981</v>
      </c>
      <c r="T377" s="101">
        <v>1311.8073829845848</v>
      </c>
      <c r="U377" s="101">
        <v>1271.8534534555863</v>
      </c>
      <c r="V377" s="101">
        <v>1203.1122045095394</v>
      </c>
      <c r="W377" s="101">
        <v>1282.8952224519971</v>
      </c>
      <c r="X377" s="101">
        <v>1213.667761474095</v>
      </c>
      <c r="Y377" s="101">
        <v>1231.2588706732463</v>
      </c>
      <c r="DA377" s="131" t="s">
        <v>4050</v>
      </c>
    </row>
    <row r="378" spans="1:105" ht="12" customHeight="1" x14ac:dyDescent="0.25">
      <c r="A378" s="107" t="s">
        <v>121</v>
      </c>
      <c r="B378" s="104"/>
      <c r="C378" s="104">
        <v>1039.871837648953</v>
      </c>
      <c r="D378" s="104">
        <v>1025.8191232065838</v>
      </c>
      <c r="E378" s="104">
        <v>1019.8954140722526</v>
      </c>
      <c r="F378" s="104">
        <v>1029.9856432967003</v>
      </c>
      <c r="G378" s="104">
        <v>0</v>
      </c>
      <c r="H378" s="104">
        <v>0</v>
      </c>
      <c r="I378" s="104">
        <v>0</v>
      </c>
      <c r="J378" s="104">
        <v>975.09628459297369</v>
      </c>
      <c r="K378" s="104">
        <v>1025.3108599361929</v>
      </c>
      <c r="L378" s="104">
        <v>0</v>
      </c>
      <c r="M378" s="104">
        <v>1037.1815495851013</v>
      </c>
      <c r="N378" s="104">
        <v>1018.3527117001983</v>
      </c>
      <c r="O378" s="104">
        <v>1101.6667243024922</v>
      </c>
      <c r="P378" s="104">
        <v>1082.2765132004422</v>
      </c>
      <c r="Q378" s="104">
        <v>1158.9337126622358</v>
      </c>
      <c r="R378" s="104">
        <v>1249.370954793106</v>
      </c>
      <c r="S378" s="104">
        <v>1146.9449349490892</v>
      </c>
      <c r="T378" s="104">
        <v>1215.0779668681103</v>
      </c>
      <c r="U378" s="104">
        <v>1184.2023300428832</v>
      </c>
      <c r="V378" s="104">
        <v>1123.8718000267068</v>
      </c>
      <c r="W378" s="104">
        <v>1211.5749434691179</v>
      </c>
      <c r="X378" s="104">
        <v>1151.4191857585911</v>
      </c>
      <c r="Y378" s="104">
        <v>1173.1417509415214</v>
      </c>
      <c r="DA378" s="132" t="s">
        <v>4051</v>
      </c>
    </row>
    <row r="379" spans="1:105" ht="12" customHeight="1" x14ac:dyDescent="0.25">
      <c r="A379" s="108" t="s">
        <v>53</v>
      </c>
      <c r="B379" s="98"/>
      <c r="C379" s="98">
        <v>815.41807870732225</v>
      </c>
      <c r="D379" s="98">
        <v>792.07127128805985</v>
      </c>
      <c r="E379" s="98">
        <v>762.83191371622024</v>
      </c>
      <c r="F379" s="98">
        <v>773.20411751517486</v>
      </c>
      <c r="G379" s="98">
        <v>0</v>
      </c>
      <c r="H379" s="98">
        <v>0</v>
      </c>
      <c r="I379" s="98">
        <v>0</v>
      </c>
      <c r="J379" s="98">
        <v>688.61663326622602</v>
      </c>
      <c r="K379" s="98">
        <v>727.60088272028088</v>
      </c>
      <c r="L379" s="98">
        <v>0</v>
      </c>
      <c r="M379" s="98">
        <v>709.57435672084796</v>
      </c>
      <c r="N379" s="98">
        <v>689.73731144405997</v>
      </c>
      <c r="O379" s="98">
        <v>771.53028836788474</v>
      </c>
      <c r="P379" s="98">
        <v>753.63793161575427</v>
      </c>
      <c r="Q379" s="98">
        <v>828.76704799507752</v>
      </c>
      <c r="R379" s="98">
        <v>923.91858596419411</v>
      </c>
      <c r="S379" s="98">
        <v>826.16404346549257</v>
      </c>
      <c r="T379" s="98">
        <v>900.79536221329079</v>
      </c>
      <c r="U379" s="98">
        <v>879.15462279566134</v>
      </c>
      <c r="V379" s="98">
        <v>827.51287795662267</v>
      </c>
      <c r="W379" s="98">
        <v>925.39935922386576</v>
      </c>
      <c r="X379" s="98">
        <v>880.4214495391227</v>
      </c>
      <c r="Y379" s="98">
        <v>900.18834244063203</v>
      </c>
      <c r="DA379" s="63" t="s">
        <v>4052</v>
      </c>
    </row>
    <row r="380" spans="1:105" ht="12" customHeight="1" x14ac:dyDescent="0.25">
      <c r="A380" s="108" t="s">
        <v>52</v>
      </c>
      <c r="B380" s="98"/>
      <c r="C380" s="98">
        <v>224.45375894163064</v>
      </c>
      <c r="D380" s="98">
        <v>233.74785191852396</v>
      </c>
      <c r="E380" s="98">
        <v>257.06350035603231</v>
      </c>
      <c r="F380" s="98">
        <v>256.78152578152549</v>
      </c>
      <c r="G380" s="98">
        <v>0</v>
      </c>
      <c r="H380" s="98">
        <v>0</v>
      </c>
      <c r="I380" s="98">
        <v>0</v>
      </c>
      <c r="J380" s="98">
        <v>286.47965132674784</v>
      </c>
      <c r="K380" s="98">
        <v>297.70997721591198</v>
      </c>
      <c r="L380" s="98">
        <v>0</v>
      </c>
      <c r="M380" s="98">
        <v>327.60719286425325</v>
      </c>
      <c r="N380" s="98">
        <v>328.61540025613834</v>
      </c>
      <c r="O380" s="98">
        <v>330.13643593460756</v>
      </c>
      <c r="P380" s="98">
        <v>328.63858158468798</v>
      </c>
      <c r="Q380" s="98">
        <v>330.1666646671585</v>
      </c>
      <c r="R380" s="98">
        <v>325.45236882891186</v>
      </c>
      <c r="S380" s="98">
        <v>320.78089148359652</v>
      </c>
      <c r="T380" s="98">
        <v>314.28260465481941</v>
      </c>
      <c r="U380" s="98">
        <v>305.04770724722215</v>
      </c>
      <c r="V380" s="98">
        <v>296.35892207008408</v>
      </c>
      <c r="W380" s="98">
        <v>286.17558424525214</v>
      </c>
      <c r="X380" s="98">
        <v>270.99773621946844</v>
      </c>
      <c r="Y380" s="98">
        <v>272.95340850088951</v>
      </c>
      <c r="DA380" s="63" t="s">
        <v>4053</v>
      </c>
    </row>
    <row r="381" spans="1:105" ht="12" customHeight="1" x14ac:dyDescent="0.25">
      <c r="A381" s="121" t="s">
        <v>54</v>
      </c>
      <c r="B381" s="122"/>
      <c r="C381" s="122">
        <v>157.06709899863333</v>
      </c>
      <c r="D381" s="122">
        <v>159.52459794114216</v>
      </c>
      <c r="E381" s="122">
        <v>165.43077743878334</v>
      </c>
      <c r="F381" s="122">
        <v>172.68611935849049</v>
      </c>
      <c r="G381" s="122">
        <v>180.72298312889811</v>
      </c>
      <c r="H381" s="122">
        <v>185.71802151599061</v>
      </c>
      <c r="I381" s="122">
        <v>184.46289121871862</v>
      </c>
      <c r="J381" s="122">
        <v>175.83040988086628</v>
      </c>
      <c r="K381" s="122">
        <v>193.55206102918206</v>
      </c>
      <c r="L381" s="122">
        <v>207.97226376945716</v>
      </c>
      <c r="M381" s="122">
        <v>208.65633534364389</v>
      </c>
      <c r="N381" s="122">
        <v>212.92122507610651</v>
      </c>
      <c r="O381" s="122">
        <v>232.82360885674635</v>
      </c>
      <c r="P381" s="122">
        <v>230.50893711136291</v>
      </c>
      <c r="Q381" s="122">
        <v>247.45383052660588</v>
      </c>
      <c r="R381" s="122">
        <v>244.23523896799855</v>
      </c>
      <c r="S381" s="122">
        <v>260.14535038159892</v>
      </c>
      <c r="T381" s="122">
        <v>270.14588483010056</v>
      </c>
      <c r="U381" s="122">
        <v>266.56433881092971</v>
      </c>
      <c r="V381" s="122">
        <v>265.59378575645178</v>
      </c>
      <c r="W381" s="122">
        <v>264.5283084713663</v>
      </c>
      <c r="X381" s="122">
        <v>254.43429590129196</v>
      </c>
      <c r="Y381" s="122">
        <v>255.89275376195584</v>
      </c>
      <c r="DA381" s="130" t="s">
        <v>4054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4055</v>
      </c>
    </row>
    <row r="383" spans="1:105" ht="12" customHeight="1" x14ac:dyDescent="0.25">
      <c r="A383" s="109" t="s">
        <v>120</v>
      </c>
      <c r="B383" s="33"/>
      <c r="C383" s="33">
        <v>157.06709899863333</v>
      </c>
      <c r="D383" s="33">
        <v>159.52459794114216</v>
      </c>
      <c r="E383" s="33">
        <v>165.43077743878334</v>
      </c>
      <c r="F383" s="33">
        <v>172.68611935849049</v>
      </c>
      <c r="G383" s="33">
        <v>180.72298312889811</v>
      </c>
      <c r="H383" s="33">
        <v>185.71802151599061</v>
      </c>
      <c r="I383" s="33">
        <v>184.46289121871862</v>
      </c>
      <c r="J383" s="33">
        <v>175.83040988086628</v>
      </c>
      <c r="K383" s="33">
        <v>193.55206102918206</v>
      </c>
      <c r="L383" s="33">
        <v>207.97226376945716</v>
      </c>
      <c r="M383" s="33">
        <v>208.65633534364389</v>
      </c>
      <c r="N383" s="33">
        <v>212.92122507610651</v>
      </c>
      <c r="O383" s="33">
        <v>232.82360885674635</v>
      </c>
      <c r="P383" s="33">
        <v>230.50893711136291</v>
      </c>
      <c r="Q383" s="33">
        <v>247.45383052660588</v>
      </c>
      <c r="R383" s="33">
        <v>244.23523896799855</v>
      </c>
      <c r="S383" s="33">
        <v>260.14535038159892</v>
      </c>
      <c r="T383" s="33">
        <v>270.14588483010056</v>
      </c>
      <c r="U383" s="33">
        <v>266.56433881092971</v>
      </c>
      <c r="V383" s="33">
        <v>265.59378575645178</v>
      </c>
      <c r="W383" s="33">
        <v>264.5283084713663</v>
      </c>
      <c r="X383" s="33">
        <v>254.43429590129196</v>
      </c>
      <c r="Y383" s="33">
        <v>255.89275376195584</v>
      </c>
      <c r="DA383" s="60" t="s">
        <v>4056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12085.27816118728</v>
      </c>
      <c r="D385" s="117">
        <f t="shared" si="211"/>
        <v>11873.07361764999</v>
      </c>
      <c r="E385" s="117">
        <f t="shared" si="211"/>
        <v>11860.112039738937</v>
      </c>
      <c r="F385" s="117">
        <f t="shared" si="211"/>
        <v>11781.626620513038</v>
      </c>
      <c r="G385" s="117">
        <f t="shared" si="211"/>
        <v>12264.616984878197</v>
      </c>
      <c r="H385" s="117">
        <f t="shared" si="211"/>
        <v>12395.946878541414</v>
      </c>
      <c r="I385" s="117">
        <f t="shared" si="211"/>
        <v>12255.180223711413</v>
      </c>
      <c r="J385" s="117">
        <f t="shared" si="211"/>
        <v>11471.495963651401</v>
      </c>
      <c r="K385" s="117">
        <f t="shared" si="211"/>
        <v>11586.357776875842</v>
      </c>
      <c r="L385" s="117">
        <f t="shared" si="211"/>
        <v>14667.602759738485</v>
      </c>
      <c r="M385" s="117">
        <f t="shared" si="211"/>
        <v>11711.640971015084</v>
      </c>
      <c r="N385" s="117">
        <f t="shared" si="211"/>
        <v>12770.665529384634</v>
      </c>
      <c r="O385" s="117">
        <f t="shared" si="211"/>
        <v>12327.583891455868</v>
      </c>
      <c r="P385" s="117">
        <f t="shared" si="211"/>
        <v>10920.650111314928</v>
      </c>
      <c r="Q385" s="117">
        <f t="shared" si="211"/>
        <v>10731.419205217853</v>
      </c>
      <c r="R385" s="117">
        <f t="shared" ref="R385:V385" si="212">R386+R389+R391+R400</f>
        <v>10772.830603618038</v>
      </c>
      <c r="S385" s="117">
        <f t="shared" si="212"/>
        <v>10322.762335274825</v>
      </c>
      <c r="T385" s="117">
        <f t="shared" si="212"/>
        <v>9785.9936505109072</v>
      </c>
      <c r="U385" s="117">
        <f t="shared" si="212"/>
        <v>9212.5696220605532</v>
      </c>
      <c r="V385" s="117">
        <f t="shared" si="212"/>
        <v>8318.9742067647348</v>
      </c>
      <c r="W385" s="117">
        <f t="shared" ref="W385:Y385" si="213">W386+W389+W391+W400</f>
        <v>8510.4698923280594</v>
      </c>
      <c r="X385" s="117">
        <f t="shared" si="213"/>
        <v>7173.3181172789818</v>
      </c>
      <c r="Y385" s="117">
        <f t="shared" si="213"/>
        <v>6598.7140922282297</v>
      </c>
      <c r="DA385" s="129" t="s">
        <v>4207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11200.065292046871</v>
      </c>
      <c r="D386" s="122">
        <f t="shared" si="214"/>
        <v>10995.725034774307</v>
      </c>
      <c r="E386" s="122">
        <f t="shared" si="214"/>
        <v>10986.335996495698</v>
      </c>
      <c r="F386" s="122">
        <f t="shared" si="214"/>
        <v>10876.012736099306</v>
      </c>
      <c r="G386" s="122">
        <f t="shared" si="214"/>
        <v>11355.293965709447</v>
      </c>
      <c r="H386" s="122">
        <f t="shared" si="214"/>
        <v>11467.018930640043</v>
      </c>
      <c r="I386" s="122">
        <f t="shared" si="214"/>
        <v>11318.975822686383</v>
      </c>
      <c r="J386" s="122">
        <f t="shared" si="214"/>
        <v>10593.438445785327</v>
      </c>
      <c r="K386" s="122">
        <f t="shared" si="214"/>
        <v>10642.051263521027</v>
      </c>
      <c r="L386" s="122">
        <f t="shared" si="214"/>
        <v>13692.567880983946</v>
      </c>
      <c r="M386" s="122">
        <f t="shared" si="214"/>
        <v>10793.120368443602</v>
      </c>
      <c r="N386" s="122">
        <f t="shared" si="214"/>
        <v>11804.087425741838</v>
      </c>
      <c r="O386" s="122">
        <f t="shared" si="214"/>
        <v>11268.296186287431</v>
      </c>
      <c r="P386" s="122">
        <f t="shared" si="214"/>
        <v>9863.505336188784</v>
      </c>
      <c r="Q386" s="122">
        <f t="shared" si="214"/>
        <v>9588.7631281988743</v>
      </c>
      <c r="R386" s="122">
        <f t="shared" ref="R386:V386" si="215">SUM(R387:R388)</f>
        <v>9565.7241340417531</v>
      </c>
      <c r="S386" s="122">
        <f t="shared" si="215"/>
        <v>9161.6047867730031</v>
      </c>
      <c r="T386" s="122">
        <f t="shared" si="215"/>
        <v>8556.8592886398092</v>
      </c>
      <c r="U386" s="122">
        <f t="shared" si="215"/>
        <v>7966.086800547193</v>
      </c>
      <c r="V386" s="122">
        <f t="shared" si="215"/>
        <v>7153.6980767201949</v>
      </c>
      <c r="W386" s="122">
        <f t="shared" ref="W386:Y386" si="216">SUM(W387:W388)</f>
        <v>7251.5360339004346</v>
      </c>
      <c r="X386" s="122">
        <f t="shared" si="216"/>
        <v>5959.6582240722737</v>
      </c>
      <c r="Y386" s="122">
        <f t="shared" si="216"/>
        <v>5321.8168575483842</v>
      </c>
      <c r="DA386" s="130" t="s">
        <v>4208</v>
      </c>
    </row>
    <row r="387" spans="1:105" ht="12" customHeight="1" x14ac:dyDescent="0.25">
      <c r="A387" s="97" t="s">
        <v>198</v>
      </c>
      <c r="B387" s="98"/>
      <c r="C387" s="98">
        <v>11147.566722986145</v>
      </c>
      <c r="D387" s="98">
        <v>10945.577328293011</v>
      </c>
      <c r="E387" s="98">
        <v>10937.401537527083</v>
      </c>
      <c r="F387" s="98">
        <v>10829.087117703133</v>
      </c>
      <c r="G387" s="98">
        <v>11306.729491036453</v>
      </c>
      <c r="H387" s="98">
        <v>11419.353767056064</v>
      </c>
      <c r="I387" s="98">
        <v>11272.959500702784</v>
      </c>
      <c r="J387" s="98">
        <v>10551.029849213621</v>
      </c>
      <c r="K387" s="98">
        <v>10600.282418119385</v>
      </c>
      <c r="L387" s="98">
        <v>13639.158290060202</v>
      </c>
      <c r="M387" s="98">
        <v>10751.596867498825</v>
      </c>
      <c r="N387" s="98">
        <v>11758.949655742066</v>
      </c>
      <c r="O387" s="98">
        <v>11226.166652650678</v>
      </c>
      <c r="P387" s="98">
        <v>9827.2059976710352</v>
      </c>
      <c r="Q387" s="98">
        <v>9553.8031089251308</v>
      </c>
      <c r="R387" s="98">
        <v>9531.115980442617</v>
      </c>
      <c r="S387" s="98">
        <v>9128.8913768271959</v>
      </c>
      <c r="T387" s="98">
        <v>8526.4399365883855</v>
      </c>
      <c r="U387" s="98">
        <v>7937.726252273811</v>
      </c>
      <c r="V387" s="98">
        <v>7128.257262917361</v>
      </c>
      <c r="W387" s="98">
        <v>7225.7306066322553</v>
      </c>
      <c r="X387" s="98">
        <v>5938.40098593927</v>
      </c>
      <c r="Y387" s="98">
        <v>5302.8278963839912</v>
      </c>
      <c r="DA387" s="63" t="s">
        <v>4209</v>
      </c>
    </row>
    <row r="388" spans="1:105" ht="12" customHeight="1" x14ac:dyDescent="0.25">
      <c r="A388" s="97" t="s">
        <v>53</v>
      </c>
      <c r="B388" s="98"/>
      <c r="C388" s="98">
        <v>52.498569060726069</v>
      </c>
      <c r="D388" s="98">
        <v>50.147706481295906</v>
      </c>
      <c r="E388" s="98">
        <v>48.934458968614692</v>
      </c>
      <c r="F388" s="98">
        <v>46.925618396172943</v>
      </c>
      <c r="G388" s="98">
        <v>48.564474672994152</v>
      </c>
      <c r="H388" s="98">
        <v>47.665163583978973</v>
      </c>
      <c r="I388" s="98">
        <v>46.016321983599155</v>
      </c>
      <c r="J388" s="98">
        <v>42.408596571705559</v>
      </c>
      <c r="K388" s="98">
        <v>41.76884540164319</v>
      </c>
      <c r="L388" s="98">
        <v>53.409590923744624</v>
      </c>
      <c r="M388" s="98">
        <v>41.523500944777183</v>
      </c>
      <c r="N388" s="98">
        <v>45.137769999772516</v>
      </c>
      <c r="O388" s="98">
        <v>42.12953363675306</v>
      </c>
      <c r="P388" s="98">
        <v>36.299338517748239</v>
      </c>
      <c r="Q388" s="98">
        <v>34.960019273742937</v>
      </c>
      <c r="R388" s="98">
        <v>34.608153599135321</v>
      </c>
      <c r="S388" s="98">
        <v>32.713409945808017</v>
      </c>
      <c r="T388" s="98">
        <v>30.419352051423655</v>
      </c>
      <c r="U388" s="98">
        <v>28.36054827338204</v>
      </c>
      <c r="V388" s="98">
        <v>25.44081380283345</v>
      </c>
      <c r="W388" s="98">
        <v>25.80542726817972</v>
      </c>
      <c r="X388" s="98">
        <v>21.257238133003497</v>
      </c>
      <c r="Y388" s="98">
        <v>18.988961164393196</v>
      </c>
      <c r="DA388" s="63" t="s">
        <v>4210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0.92501226945858872</v>
      </c>
      <c r="D389" s="122">
        <f t="shared" si="217"/>
        <v>0.93117538127351374</v>
      </c>
      <c r="E389" s="122">
        <f t="shared" si="217"/>
        <v>1.0134753659010447</v>
      </c>
      <c r="F389" s="122">
        <f t="shared" si="217"/>
        <v>1.4329031986769252</v>
      </c>
      <c r="G389" s="122">
        <f t="shared" si="217"/>
        <v>2.7913249295465112</v>
      </c>
      <c r="H389" s="122">
        <f t="shared" si="217"/>
        <v>3.6400287954364305</v>
      </c>
      <c r="I389" s="122">
        <f t="shared" si="217"/>
        <v>3.2039600437817968</v>
      </c>
      <c r="J389" s="122">
        <f t="shared" si="217"/>
        <v>0.86533405686040443</v>
      </c>
      <c r="K389" s="122">
        <f t="shared" si="217"/>
        <v>2.3928844953293678</v>
      </c>
      <c r="L389" s="122">
        <f t="shared" si="217"/>
        <v>5.9838536884427862</v>
      </c>
      <c r="M389" s="122">
        <f t="shared" si="217"/>
        <v>4.4921230258505798</v>
      </c>
      <c r="N389" s="122">
        <f t="shared" si="217"/>
        <v>6.7945243503759958</v>
      </c>
      <c r="O389" s="122">
        <f t="shared" si="217"/>
        <v>3.8108420129099487</v>
      </c>
      <c r="P389" s="122">
        <f t="shared" si="217"/>
        <v>7.2849072364328302</v>
      </c>
      <c r="Q389" s="122">
        <f t="shared" si="217"/>
        <v>3.6741620530605146</v>
      </c>
      <c r="R389" s="122">
        <f t="shared" si="217"/>
        <v>2.3780991674990672</v>
      </c>
      <c r="S389" s="122">
        <f t="shared" si="217"/>
        <v>5.6116325518618613</v>
      </c>
      <c r="T389" s="122">
        <f t="shared" si="217"/>
        <v>2.9547779006107895</v>
      </c>
      <c r="U389" s="122">
        <f t="shared" si="217"/>
        <v>4.7012047011474429</v>
      </c>
      <c r="V389" s="122">
        <f t="shared" si="217"/>
        <v>9.2226576745421447</v>
      </c>
      <c r="W389" s="122">
        <f t="shared" si="217"/>
        <v>2.0993034007508049</v>
      </c>
      <c r="X389" s="122">
        <f t="shared" si="217"/>
        <v>2.74947047647969</v>
      </c>
      <c r="Y389" s="122">
        <f t="shared" si="217"/>
        <v>1.0713300987693863</v>
      </c>
      <c r="DA389" s="130" t="s">
        <v>4211</v>
      </c>
    </row>
    <row r="390" spans="1:105" ht="12" customHeight="1" x14ac:dyDescent="0.25">
      <c r="A390" s="97" t="s">
        <v>53</v>
      </c>
      <c r="B390" s="98"/>
      <c r="C390" s="98">
        <f>RES_hhdet_in_tesh!C129</f>
        <v>0.92501226945858872</v>
      </c>
      <c r="D390" s="98">
        <f>RES_hhdet_in_tesh!D129</f>
        <v>0.93117538127351374</v>
      </c>
      <c r="E390" s="98">
        <f>RES_hhdet_in_tesh!E129</f>
        <v>1.0134753659010447</v>
      </c>
      <c r="F390" s="98">
        <f>RES_hhdet_in_tesh!F129</f>
        <v>1.4329031986769252</v>
      </c>
      <c r="G390" s="98">
        <f>RES_hhdet_in_tesh!G129</f>
        <v>2.7913249295465112</v>
      </c>
      <c r="H390" s="98">
        <f>RES_hhdet_in_tesh!H129</f>
        <v>3.6400287954364305</v>
      </c>
      <c r="I390" s="98">
        <f>RES_hhdet_in_tesh!I129</f>
        <v>3.2039600437817968</v>
      </c>
      <c r="J390" s="98">
        <f>RES_hhdet_in_tesh!J129</f>
        <v>0.86533405686040443</v>
      </c>
      <c r="K390" s="98">
        <f>RES_hhdet_in_tesh!K129</f>
        <v>2.3928844953293678</v>
      </c>
      <c r="L390" s="98">
        <f>RES_hhdet_in_tesh!L129</f>
        <v>5.9838536884427862</v>
      </c>
      <c r="M390" s="98">
        <f>RES_hhdet_in_tesh!M129</f>
        <v>4.4921230258505798</v>
      </c>
      <c r="N390" s="98">
        <f>RES_hhdet_in_tesh!N129</f>
        <v>6.7945243503759958</v>
      </c>
      <c r="O390" s="98">
        <f>RES_hhdet_in_tesh!O129</f>
        <v>3.8108420129099487</v>
      </c>
      <c r="P390" s="98">
        <f>RES_hhdet_in_tesh!P129</f>
        <v>7.2849072364328302</v>
      </c>
      <c r="Q390" s="98">
        <f>RES_hhdet_in_tesh!Q129</f>
        <v>3.6741620530605146</v>
      </c>
      <c r="R390" s="98">
        <f>RES_hhdet_in_tesh!R129</f>
        <v>2.3780991674990672</v>
      </c>
      <c r="S390" s="98">
        <f>RES_hhdet_in_tesh!S129</f>
        <v>5.6116325518618613</v>
      </c>
      <c r="T390" s="98">
        <f>RES_hhdet_in_tesh!T129</f>
        <v>2.9547779006107895</v>
      </c>
      <c r="U390" s="98">
        <f>RES_hhdet_in_tesh!U129</f>
        <v>4.7012047011474429</v>
      </c>
      <c r="V390" s="98">
        <f>RES_hhdet_in_tesh!V129</f>
        <v>9.2226576745421447</v>
      </c>
      <c r="W390" s="98">
        <f>RES_hhdet_in_tesh!W129</f>
        <v>2.0993034007508049</v>
      </c>
      <c r="X390" s="98">
        <f>RES_hhdet_in_tesh!X129</f>
        <v>2.74947047647969</v>
      </c>
      <c r="Y390" s="98">
        <f>RES_hhdet_in_tesh!Y129</f>
        <v>1.0713300987693863</v>
      </c>
      <c r="DA390" s="63" t="s">
        <v>4212</v>
      </c>
    </row>
    <row r="391" spans="1:105" ht="12" customHeight="1" x14ac:dyDescent="0.25">
      <c r="A391" s="121" t="s">
        <v>55</v>
      </c>
      <c r="B391" s="122"/>
      <c r="C391" s="122">
        <v>761.65318929382374</v>
      </c>
      <c r="D391" s="122">
        <v>751.67131273374162</v>
      </c>
      <c r="E391" s="122">
        <v>743.18870240287481</v>
      </c>
      <c r="F391" s="122">
        <v>768.70462574268765</v>
      </c>
      <c r="G391" s="122">
        <v>764.51079011419495</v>
      </c>
      <c r="H391" s="122">
        <v>779.08689056905075</v>
      </c>
      <c r="I391" s="122">
        <v>787.52372226362331</v>
      </c>
      <c r="J391" s="122">
        <v>738.25393800846746</v>
      </c>
      <c r="K391" s="122">
        <v>788.64795501975618</v>
      </c>
      <c r="L391" s="122">
        <v>803.98683653499143</v>
      </c>
      <c r="M391" s="122">
        <v>747.87658524131189</v>
      </c>
      <c r="N391" s="122">
        <v>789.47419542855869</v>
      </c>
      <c r="O391" s="122">
        <v>868.09140704550111</v>
      </c>
      <c r="P391" s="122">
        <v>862.82281075245612</v>
      </c>
      <c r="Q391" s="122">
        <v>936.09172049777192</v>
      </c>
      <c r="R391" s="122">
        <v>1001.6514733370803</v>
      </c>
      <c r="S391" s="122">
        <v>935.47390903398434</v>
      </c>
      <c r="T391" s="122">
        <v>993.43720701501366</v>
      </c>
      <c r="U391" s="122">
        <v>1008.1546034086019</v>
      </c>
      <c r="V391" s="122">
        <v>919.98271708348466</v>
      </c>
      <c r="W391" s="122">
        <v>1019.2538801077505</v>
      </c>
      <c r="X391" s="122">
        <v>980.6798077475371</v>
      </c>
      <c r="Y391" s="122">
        <v>1042.7454005233835</v>
      </c>
      <c r="DA391" s="130" t="s">
        <v>4213</v>
      </c>
    </row>
    <row r="392" spans="1:105" ht="12" customHeight="1" x14ac:dyDescent="0.25">
      <c r="A392" s="97" t="s">
        <v>128</v>
      </c>
      <c r="B392" s="98"/>
      <c r="C392" s="98">
        <v>763.49081942036423</v>
      </c>
      <c r="D392" s="98">
        <v>752.32871634826847</v>
      </c>
      <c r="E392" s="98">
        <v>742.79947635171993</v>
      </c>
      <c r="F392" s="98">
        <v>772.85080600288939</v>
      </c>
      <c r="G392" s="98">
        <v>764.51080199000739</v>
      </c>
      <c r="H392" s="98">
        <v>779.08690412750411</v>
      </c>
      <c r="I392" s="98">
        <v>787.52123369088986</v>
      </c>
      <c r="J392" s="98">
        <v>739.87481382343151</v>
      </c>
      <c r="K392" s="98">
        <v>794.12084252087527</v>
      </c>
      <c r="L392" s="98">
        <v>803.98631890869308</v>
      </c>
      <c r="M392" s="98">
        <v>743.731040441132</v>
      </c>
      <c r="N392" s="98">
        <v>789.4453852641883</v>
      </c>
      <c r="O392" s="98">
        <v>868.2593431202672</v>
      </c>
      <c r="P392" s="98">
        <v>862.87222845004317</v>
      </c>
      <c r="Q392" s="98">
        <v>936.48382122576436</v>
      </c>
      <c r="R392" s="98">
        <v>1000.4325291741968</v>
      </c>
      <c r="S392" s="98">
        <v>934.51844604410087</v>
      </c>
      <c r="T392" s="98">
        <v>993.14599665910396</v>
      </c>
      <c r="U392" s="98">
        <v>1009.0436646403606</v>
      </c>
      <c r="V392" s="98">
        <v>918.57460637981978</v>
      </c>
      <c r="W392" s="98">
        <v>1018.738247958826</v>
      </c>
      <c r="X392" s="98">
        <v>980.24821943340407</v>
      </c>
      <c r="Y392" s="98">
        <v>1045.0152745835348</v>
      </c>
      <c r="DA392" s="63" t="s">
        <v>4214</v>
      </c>
    </row>
    <row r="393" spans="1:105" ht="12" customHeight="1" x14ac:dyDescent="0.25">
      <c r="A393" s="97" t="s">
        <v>127</v>
      </c>
      <c r="B393" s="98"/>
      <c r="C393" s="98">
        <v>763.49661920920209</v>
      </c>
      <c r="D393" s="98">
        <v>752.3444027964</v>
      </c>
      <c r="E393" s="98">
        <v>742.79779802354744</v>
      </c>
      <c r="F393" s="98">
        <v>772.84822963317538</v>
      </c>
      <c r="G393" s="98">
        <v>764.48857478767525</v>
      </c>
      <c r="H393" s="98">
        <v>779.07478986812396</v>
      </c>
      <c r="I393" s="98">
        <v>787.90297670173641</v>
      </c>
      <c r="J393" s="98">
        <v>740.36477717151342</v>
      </c>
      <c r="K393" s="98">
        <v>794.45576547242831</v>
      </c>
      <c r="L393" s="98">
        <v>804.29004790341708</v>
      </c>
      <c r="M393" s="98">
        <v>0</v>
      </c>
      <c r="N393" s="98">
        <v>789.41243815876055</v>
      </c>
      <c r="O393" s="98">
        <v>867.9391697955316</v>
      </c>
      <c r="P393" s="98">
        <v>862.34180869716272</v>
      </c>
      <c r="Q393" s="98">
        <v>935.76815981767527</v>
      </c>
      <c r="R393" s="98">
        <v>999.52519595953152</v>
      </c>
      <c r="S393" s="98">
        <v>933.61901517785623</v>
      </c>
      <c r="T393" s="98">
        <v>992.10877128085167</v>
      </c>
      <c r="U393" s="98">
        <v>1008.3377912836185</v>
      </c>
      <c r="V393" s="98">
        <v>917.98164712147661</v>
      </c>
      <c r="W393" s="98">
        <v>1018.7344344528781</v>
      </c>
      <c r="X393" s="98">
        <v>980.81628767646419</v>
      </c>
      <c r="Y393" s="98">
        <v>1046.3253282122193</v>
      </c>
      <c r="DA393" s="63" t="s">
        <v>4215</v>
      </c>
    </row>
    <row r="394" spans="1:105" ht="12" customHeight="1" x14ac:dyDescent="0.25">
      <c r="A394" s="100" t="s">
        <v>198</v>
      </c>
      <c r="B394" s="101"/>
      <c r="C394" s="101">
        <v>533.3363531280711</v>
      </c>
      <c r="D394" s="101">
        <v>514.75239994944593</v>
      </c>
      <c r="E394" s="101">
        <v>486.85164736679855</v>
      </c>
      <c r="F394" s="101">
        <v>509.574149454919</v>
      </c>
      <c r="G394" s="101">
        <v>459.69314209942598</v>
      </c>
      <c r="H394" s="101">
        <v>485.56039010630252</v>
      </c>
      <c r="I394" s="101">
        <v>484.88415037750536</v>
      </c>
      <c r="J394" s="101">
        <v>451.74034119676702</v>
      </c>
      <c r="K394" s="101">
        <v>488.7111710119139</v>
      </c>
      <c r="L394" s="101">
        <v>482.22807983888509</v>
      </c>
      <c r="M394" s="101">
        <v>0</v>
      </c>
      <c r="N394" s="101">
        <v>462.23300623391725</v>
      </c>
      <c r="O394" s="101">
        <v>535.23180299224748</v>
      </c>
      <c r="P394" s="101">
        <v>533.68549905337261</v>
      </c>
      <c r="Q394" s="101">
        <v>604.55677320608766</v>
      </c>
      <c r="R394" s="101">
        <v>677.19380133672962</v>
      </c>
      <c r="S394" s="101">
        <v>615.86256601892592</v>
      </c>
      <c r="T394" s="101">
        <v>681.33870626229623</v>
      </c>
      <c r="U394" s="101">
        <v>697.13856066452342</v>
      </c>
      <c r="V394" s="101">
        <v>631.51836334788322</v>
      </c>
      <c r="W394" s="101">
        <v>734.87241225933008</v>
      </c>
      <c r="X394" s="101">
        <v>711.40189314963709</v>
      </c>
      <c r="Y394" s="101">
        <v>764.97406406400353</v>
      </c>
      <c r="DA394" s="131" t="s">
        <v>4216</v>
      </c>
    </row>
    <row r="395" spans="1:105" ht="12" customHeight="1" x14ac:dyDescent="0.25">
      <c r="A395" s="103" t="s">
        <v>52</v>
      </c>
      <c r="B395" s="104"/>
      <c r="C395" s="104">
        <v>230.16026608113089</v>
      </c>
      <c r="D395" s="104">
        <v>237.59200284695402</v>
      </c>
      <c r="E395" s="104">
        <v>255.94615065674898</v>
      </c>
      <c r="F395" s="104">
        <v>263.2740801782565</v>
      </c>
      <c r="G395" s="104">
        <v>304.79543268824926</v>
      </c>
      <c r="H395" s="104">
        <v>293.51439976182127</v>
      </c>
      <c r="I395" s="104">
        <v>303.01882632423087</v>
      </c>
      <c r="J395" s="104">
        <v>288.62443597474629</v>
      </c>
      <c r="K395" s="104">
        <v>305.74459446051441</v>
      </c>
      <c r="L395" s="104">
        <v>322.06196806453204</v>
      </c>
      <c r="M395" s="104">
        <v>0</v>
      </c>
      <c r="N395" s="104">
        <v>327.1794319248433</v>
      </c>
      <c r="O395" s="104">
        <v>332.70736680328423</v>
      </c>
      <c r="P395" s="104">
        <v>328.65630964379022</v>
      </c>
      <c r="Q395" s="104">
        <v>331.21138661158761</v>
      </c>
      <c r="R395" s="104">
        <v>322.33139462280201</v>
      </c>
      <c r="S395" s="104">
        <v>317.75644915893025</v>
      </c>
      <c r="T395" s="104">
        <v>310.77006501855539</v>
      </c>
      <c r="U395" s="104">
        <v>311.1992306190952</v>
      </c>
      <c r="V395" s="104">
        <v>286.46328377359328</v>
      </c>
      <c r="W395" s="104">
        <v>283.86202219354794</v>
      </c>
      <c r="X395" s="104">
        <v>269.41439452682704</v>
      </c>
      <c r="Y395" s="104">
        <v>281.35126414821559</v>
      </c>
      <c r="DA395" s="132" t="s">
        <v>4217</v>
      </c>
    </row>
    <row r="396" spans="1:105" ht="12" customHeight="1" x14ac:dyDescent="0.25">
      <c r="A396" s="106" t="s">
        <v>122</v>
      </c>
      <c r="B396" s="101"/>
      <c r="C396" s="101">
        <v>744.5096398388863</v>
      </c>
      <c r="D396" s="101">
        <v>740.12049054562237</v>
      </c>
      <c r="E396" s="101">
        <v>746.0394506762658</v>
      </c>
      <c r="F396" s="101">
        <v>753.74143118004793</v>
      </c>
      <c r="G396" s="101">
        <v>0</v>
      </c>
      <c r="H396" s="101">
        <v>0</v>
      </c>
      <c r="I396" s="101">
        <v>0</v>
      </c>
      <c r="J396" s="101">
        <v>734.49701457585888</v>
      </c>
      <c r="K396" s="101">
        <v>773.3098564729296</v>
      </c>
      <c r="L396" s="101">
        <v>0</v>
      </c>
      <c r="M396" s="101">
        <v>798.16858161612629</v>
      </c>
      <c r="N396" s="101">
        <v>793.00322888901837</v>
      </c>
      <c r="O396" s="101">
        <v>861.35018432990444</v>
      </c>
      <c r="P396" s="101">
        <v>862.23345348862256</v>
      </c>
      <c r="Q396" s="101">
        <v>932.36880276440809</v>
      </c>
      <c r="R396" s="101">
        <v>1008.8533564228931</v>
      </c>
      <c r="S396" s="101">
        <v>942.35750319904582</v>
      </c>
      <c r="T396" s="101">
        <v>1003.3308777638661</v>
      </c>
      <c r="U396" s="101">
        <v>988.57146235800235</v>
      </c>
      <c r="V396" s="101">
        <v>949.82306791058284</v>
      </c>
      <c r="W396" s="101">
        <v>1027.108283712543</v>
      </c>
      <c r="X396" s="101">
        <v>986.50158015199406</v>
      </c>
      <c r="Y396" s="101">
        <v>1014.8247769903863</v>
      </c>
      <c r="DA396" s="131" t="s">
        <v>4218</v>
      </c>
    </row>
    <row r="397" spans="1:105" ht="12" customHeight="1" x14ac:dyDescent="0.25">
      <c r="A397" s="107" t="s">
        <v>121</v>
      </c>
      <c r="B397" s="104"/>
      <c r="C397" s="104">
        <v>744.50894839568446</v>
      </c>
      <c r="D397" s="104">
        <v>740.13448622002829</v>
      </c>
      <c r="E397" s="104">
        <v>746.04472853662901</v>
      </c>
      <c r="F397" s="104">
        <v>753.73256566246232</v>
      </c>
      <c r="G397" s="104">
        <v>0</v>
      </c>
      <c r="H397" s="104">
        <v>0</v>
      </c>
      <c r="I397" s="104">
        <v>0</v>
      </c>
      <c r="J397" s="104">
        <v>734.79652083501446</v>
      </c>
      <c r="K397" s="104">
        <v>773.42314009975473</v>
      </c>
      <c r="L397" s="104">
        <v>0</v>
      </c>
      <c r="M397" s="104">
        <v>798.09234697477063</v>
      </c>
      <c r="N397" s="104">
        <v>792.83554763243114</v>
      </c>
      <c r="O397" s="104">
        <v>861.15529499681838</v>
      </c>
      <c r="P397" s="104">
        <v>862.22524577653098</v>
      </c>
      <c r="Q397" s="104">
        <v>932.73568613238876</v>
      </c>
      <c r="R397" s="104">
        <v>1009.115351261604</v>
      </c>
      <c r="S397" s="104">
        <v>942.42940173000954</v>
      </c>
      <c r="T397" s="104">
        <v>1003.252504640282</v>
      </c>
      <c r="U397" s="104">
        <v>988.38678906876976</v>
      </c>
      <c r="V397" s="104">
        <v>949.65694159827251</v>
      </c>
      <c r="W397" s="104">
        <v>1027.0664465437719</v>
      </c>
      <c r="X397" s="104">
        <v>986.62781122051069</v>
      </c>
      <c r="Y397" s="104">
        <v>1014.9041514564667</v>
      </c>
      <c r="DA397" s="132" t="s">
        <v>4219</v>
      </c>
    </row>
    <row r="398" spans="1:105" ht="12" customHeight="1" x14ac:dyDescent="0.25">
      <c r="A398" s="108" t="s">
        <v>53</v>
      </c>
      <c r="B398" s="98"/>
      <c r="C398" s="98">
        <v>520.05518945405379</v>
      </c>
      <c r="D398" s="98">
        <v>506.38663430150439</v>
      </c>
      <c r="E398" s="98">
        <v>488.98122818059659</v>
      </c>
      <c r="F398" s="98">
        <v>496.95103988093683</v>
      </c>
      <c r="G398" s="98">
        <v>0</v>
      </c>
      <c r="H398" s="98">
        <v>0</v>
      </c>
      <c r="I398" s="98">
        <v>0</v>
      </c>
      <c r="J398" s="98">
        <v>448.31686950826645</v>
      </c>
      <c r="K398" s="98">
        <v>475.71316288384259</v>
      </c>
      <c r="L398" s="98">
        <v>0</v>
      </c>
      <c r="M398" s="98">
        <v>470.48515411051739</v>
      </c>
      <c r="N398" s="98">
        <v>464.2201473762928</v>
      </c>
      <c r="O398" s="98">
        <v>531.01885906221071</v>
      </c>
      <c r="P398" s="98">
        <v>533.58666419184306</v>
      </c>
      <c r="Q398" s="98">
        <v>602.56902146523021</v>
      </c>
      <c r="R398" s="98">
        <v>683.66298243269205</v>
      </c>
      <c r="S398" s="98">
        <v>621.64851024641291</v>
      </c>
      <c r="T398" s="98">
        <v>688.96989998546258</v>
      </c>
      <c r="U398" s="98">
        <v>683.33908182154778</v>
      </c>
      <c r="V398" s="98">
        <v>653.29801952818843</v>
      </c>
      <c r="W398" s="98">
        <v>740.89086229851978</v>
      </c>
      <c r="X398" s="98">
        <v>715.63007500104231</v>
      </c>
      <c r="Y398" s="98">
        <v>741.9507429555772</v>
      </c>
      <c r="DA398" s="63" t="s">
        <v>4220</v>
      </c>
    </row>
    <row r="399" spans="1:105" ht="12" customHeight="1" x14ac:dyDescent="0.25">
      <c r="A399" s="108" t="s">
        <v>52</v>
      </c>
      <c r="B399" s="98"/>
      <c r="C399" s="98">
        <v>224.45375894163064</v>
      </c>
      <c r="D399" s="98">
        <v>233.74785191852396</v>
      </c>
      <c r="E399" s="98">
        <v>257.06350035603231</v>
      </c>
      <c r="F399" s="98">
        <v>256.78152578152549</v>
      </c>
      <c r="G399" s="98">
        <v>0</v>
      </c>
      <c r="H399" s="98">
        <v>0</v>
      </c>
      <c r="I399" s="98">
        <v>0</v>
      </c>
      <c r="J399" s="98">
        <v>286.47965132674784</v>
      </c>
      <c r="K399" s="98">
        <v>297.70997721591198</v>
      </c>
      <c r="L399" s="98">
        <v>0</v>
      </c>
      <c r="M399" s="98">
        <v>327.60719286425325</v>
      </c>
      <c r="N399" s="98">
        <v>328.61540025613834</v>
      </c>
      <c r="O399" s="98">
        <v>330.13643593460756</v>
      </c>
      <c r="P399" s="98">
        <v>328.63858158468798</v>
      </c>
      <c r="Q399" s="98">
        <v>330.1666646671585</v>
      </c>
      <c r="R399" s="98">
        <v>325.45236882891186</v>
      </c>
      <c r="S399" s="98">
        <v>320.78089148359652</v>
      </c>
      <c r="T399" s="98">
        <v>314.28260465481941</v>
      </c>
      <c r="U399" s="98">
        <v>305.04770724722215</v>
      </c>
      <c r="V399" s="98">
        <v>296.35892207008408</v>
      </c>
      <c r="W399" s="98">
        <v>286.17558424525214</v>
      </c>
      <c r="X399" s="98">
        <v>270.99773621946844</v>
      </c>
      <c r="Y399" s="98">
        <v>272.95340850088951</v>
      </c>
      <c r="DA399" s="63" t="s">
        <v>4221</v>
      </c>
    </row>
    <row r="400" spans="1:105" ht="12" customHeight="1" x14ac:dyDescent="0.25">
      <c r="A400" s="121" t="s">
        <v>54</v>
      </c>
      <c r="B400" s="122"/>
      <c r="C400" s="122">
        <v>122.63466757712499</v>
      </c>
      <c r="D400" s="122">
        <v>124.74609476066904</v>
      </c>
      <c r="E400" s="122">
        <v>129.57386547446444</v>
      </c>
      <c r="F400" s="122">
        <v>135.47635547236601</v>
      </c>
      <c r="G400" s="122">
        <v>142.02090412500874</v>
      </c>
      <c r="H400" s="122">
        <v>146.20102853688334</v>
      </c>
      <c r="I400" s="122">
        <v>145.47671871762648</v>
      </c>
      <c r="J400" s="122">
        <v>138.93824580074721</v>
      </c>
      <c r="K400" s="122">
        <v>153.26567383972849</v>
      </c>
      <c r="L400" s="122">
        <v>165.06418853110324</v>
      </c>
      <c r="M400" s="122">
        <v>166.15189430431678</v>
      </c>
      <c r="N400" s="122">
        <v>170.30938386386117</v>
      </c>
      <c r="O400" s="122">
        <v>187.38545611002453</v>
      </c>
      <c r="P400" s="122">
        <v>187.03705713725455</v>
      </c>
      <c r="Q400" s="122">
        <v>202.89019446814575</v>
      </c>
      <c r="R400" s="122">
        <v>203.0768970717055</v>
      </c>
      <c r="S400" s="122">
        <v>220.07200691597549</v>
      </c>
      <c r="T400" s="122">
        <v>232.74237695547339</v>
      </c>
      <c r="U400" s="122">
        <v>233.62701340361036</v>
      </c>
      <c r="V400" s="122">
        <v>236.07075528651382</v>
      </c>
      <c r="W400" s="122">
        <v>237.58067491912303</v>
      </c>
      <c r="X400" s="122">
        <v>230.23061498269138</v>
      </c>
      <c r="Y400" s="122">
        <v>233.08050405769322</v>
      </c>
      <c r="DA400" s="130" t="s">
        <v>4222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4223</v>
      </c>
    </row>
    <row r="402" spans="1:105" ht="12" customHeight="1" x14ac:dyDescent="0.25">
      <c r="A402" s="109" t="s">
        <v>120</v>
      </c>
      <c r="B402" s="33"/>
      <c r="C402" s="33">
        <v>122.63466757712499</v>
      </c>
      <c r="D402" s="33">
        <v>124.74609476066904</v>
      </c>
      <c r="E402" s="33">
        <v>129.57386547446444</v>
      </c>
      <c r="F402" s="33">
        <v>135.47635547236601</v>
      </c>
      <c r="G402" s="33">
        <v>142.02090412500874</v>
      </c>
      <c r="H402" s="33">
        <v>146.20102853688334</v>
      </c>
      <c r="I402" s="33">
        <v>145.47671871762648</v>
      </c>
      <c r="J402" s="33">
        <v>138.93824580074721</v>
      </c>
      <c r="K402" s="33">
        <v>153.26567383972849</v>
      </c>
      <c r="L402" s="33">
        <v>165.06418853110324</v>
      </c>
      <c r="M402" s="33">
        <v>166.15189430431678</v>
      </c>
      <c r="N402" s="33">
        <v>170.30938386386117</v>
      </c>
      <c r="O402" s="33">
        <v>187.38545611002453</v>
      </c>
      <c r="P402" s="33">
        <v>187.03705713725455</v>
      </c>
      <c r="Q402" s="33">
        <v>202.89019446814575</v>
      </c>
      <c r="R402" s="33">
        <v>203.0768970717055</v>
      </c>
      <c r="S402" s="33">
        <v>220.07200691597549</v>
      </c>
      <c r="T402" s="33">
        <v>232.74237695547339</v>
      </c>
      <c r="U402" s="33">
        <v>233.62701340361036</v>
      </c>
      <c r="V402" s="33">
        <v>236.07075528651382</v>
      </c>
      <c r="W402" s="33">
        <v>237.58067491912303</v>
      </c>
      <c r="X402" s="33">
        <v>230.23061498269138</v>
      </c>
      <c r="Y402" s="33">
        <v>233.08050405769322</v>
      </c>
      <c r="DA402" s="60" t="s">
        <v>4224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0</v>
      </c>
      <c r="DA404" s="129" t="s">
        <v>4374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4375</v>
      </c>
    </row>
    <row r="406" spans="1:105" ht="12" customHeight="1" x14ac:dyDescent="0.25">
      <c r="A406" s="97" t="s">
        <v>198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4376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4377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4378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4379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4380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4381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4382</v>
      </c>
    </row>
    <row r="413" spans="1:105" ht="12" customHeight="1" x14ac:dyDescent="0.25">
      <c r="A413" s="100" t="s">
        <v>198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4383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4384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4385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4386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4387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4388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4389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4390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4391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177.34269648179472</v>
      </c>
      <c r="D423" s="118">
        <f t="shared" si="225"/>
        <v>173.64787790086896</v>
      </c>
      <c r="E423" s="118">
        <f t="shared" si="225"/>
        <v>173.15621089709063</v>
      </c>
      <c r="F423" s="118">
        <f t="shared" si="225"/>
        <v>171.85519141442276</v>
      </c>
      <c r="G423" s="118">
        <f t="shared" si="225"/>
        <v>180.95995538824187</v>
      </c>
      <c r="H423" s="118">
        <f t="shared" si="225"/>
        <v>182.64456331736289</v>
      </c>
      <c r="I423" s="118">
        <f t="shared" si="225"/>
        <v>178.18524178626475</v>
      </c>
      <c r="J423" s="118">
        <f t="shared" si="225"/>
        <v>162.52031049475602</v>
      </c>
      <c r="K423" s="118">
        <f t="shared" si="225"/>
        <v>164.48182691254635</v>
      </c>
      <c r="L423" s="118">
        <f t="shared" si="225"/>
        <v>213.19545668476675</v>
      </c>
      <c r="M423" s="118">
        <f t="shared" si="225"/>
        <v>169.95880312309339</v>
      </c>
      <c r="N423" s="118">
        <f t="shared" si="225"/>
        <v>182.86655290198939</v>
      </c>
      <c r="O423" s="118">
        <f t="shared" si="225"/>
        <v>172.76146524197114</v>
      </c>
      <c r="P423" s="118">
        <f t="shared" si="225"/>
        <v>155.23434801074288</v>
      </c>
      <c r="Q423" s="118">
        <f t="shared" si="225"/>
        <v>151.59581397640946</v>
      </c>
      <c r="R423" s="118">
        <f t="shared" ref="R423:V423" si="226">R424+R427+R429+R438</f>
        <v>154.94842028245091</v>
      </c>
      <c r="S423" s="118">
        <f t="shared" si="226"/>
        <v>148.46101515989406</v>
      </c>
      <c r="T423" s="118">
        <f t="shared" si="226"/>
        <v>139.37259642046186</v>
      </c>
      <c r="U423" s="118">
        <f t="shared" si="226"/>
        <v>131.46647220729551</v>
      </c>
      <c r="V423" s="118">
        <f t="shared" si="226"/>
        <v>115.34243248278138</v>
      </c>
      <c r="W423" s="118">
        <f t="shared" ref="W423:Y423" si="227">W424+W427+W429+W438</f>
        <v>119.37877745532754</v>
      </c>
      <c r="X423" s="118">
        <f t="shared" si="227"/>
        <v>99.485834743454618</v>
      </c>
      <c r="Y423" s="118">
        <f t="shared" si="227"/>
        <v>93.604070704276666</v>
      </c>
      <c r="DA423" s="129" t="s">
        <v>4542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164.70844320988516</v>
      </c>
      <c r="D424" s="123">
        <f t="shared" si="228"/>
        <v>161.27329896820518</v>
      </c>
      <c r="E424" s="123">
        <f t="shared" si="228"/>
        <v>160.70303678654059</v>
      </c>
      <c r="F424" s="123">
        <f t="shared" si="228"/>
        <v>158.75148666194309</v>
      </c>
      <c r="G424" s="123">
        <f t="shared" si="228"/>
        <v>168.18052556663247</v>
      </c>
      <c r="H424" s="123">
        <f t="shared" si="228"/>
        <v>169.62202652337498</v>
      </c>
      <c r="I424" s="123">
        <f t="shared" si="228"/>
        <v>165.24068439922638</v>
      </c>
      <c r="J424" s="123">
        <f t="shared" si="228"/>
        <v>150.07299867632162</v>
      </c>
      <c r="K424" s="123">
        <f t="shared" si="228"/>
        <v>151.14089307745166</v>
      </c>
      <c r="L424" s="123">
        <f t="shared" si="228"/>
        <v>199.76795960850779</v>
      </c>
      <c r="M424" s="123">
        <f t="shared" si="228"/>
        <v>157.14589449832073</v>
      </c>
      <c r="N424" s="123">
        <f t="shared" si="228"/>
        <v>169.76240356835436</v>
      </c>
      <c r="O424" s="123">
        <f t="shared" si="228"/>
        <v>158.65502570681068</v>
      </c>
      <c r="P424" s="123">
        <f t="shared" si="228"/>
        <v>140.92471313586745</v>
      </c>
      <c r="Q424" s="123">
        <f t="shared" si="228"/>
        <v>136.19459284399423</v>
      </c>
      <c r="R424" s="123">
        <f t="shared" ref="R424:V424" si="229">SUM(R425:R426)</f>
        <v>138.3302134775426</v>
      </c>
      <c r="S424" s="123">
        <f t="shared" si="229"/>
        <v>132.61133771976515</v>
      </c>
      <c r="T424" s="123">
        <f t="shared" si="229"/>
        <v>122.91804908568226</v>
      </c>
      <c r="U424" s="123">
        <f t="shared" si="229"/>
        <v>114.79018406191601</v>
      </c>
      <c r="V424" s="123">
        <f t="shared" si="229"/>
        <v>100.27833685335627</v>
      </c>
      <c r="W424" s="123">
        <f t="shared" ref="W424:Y424" si="230">SUM(W425:W426)</f>
        <v>102.8477201789984</v>
      </c>
      <c r="X424" s="123">
        <f t="shared" si="230"/>
        <v>83.717415205707184</v>
      </c>
      <c r="Y424" s="123">
        <f t="shared" si="230"/>
        <v>76.59072374393665</v>
      </c>
      <c r="DA424" s="130" t="s">
        <v>4543</v>
      </c>
    </row>
    <row r="425" spans="1:105" ht="12" customHeight="1" x14ac:dyDescent="0.25">
      <c r="A425" s="97" t="s">
        <v>198</v>
      </c>
      <c r="B425" s="99"/>
      <c r="C425" s="99">
        <v>164.122902696739</v>
      </c>
      <c r="D425" s="99">
        <v>160.71445968654103</v>
      </c>
      <c r="E425" s="99">
        <v>160.15817223271659</v>
      </c>
      <c r="F425" s="99">
        <v>158.22913370636238</v>
      </c>
      <c r="G425" s="99">
        <v>167.63094147867849</v>
      </c>
      <c r="H425" s="99">
        <v>169.08225407232771</v>
      </c>
      <c r="I425" s="99">
        <v>164.72538158172767</v>
      </c>
      <c r="J425" s="99">
        <v>149.61118915650468</v>
      </c>
      <c r="K425" s="99">
        <v>150.6839056363356</v>
      </c>
      <c r="L425" s="99">
        <v>199.16627788371846</v>
      </c>
      <c r="M425" s="99">
        <v>156.67756519014699</v>
      </c>
      <c r="N425" s="99">
        <v>169.2573526019026</v>
      </c>
      <c r="O425" s="99">
        <v>158.19091800592179</v>
      </c>
      <c r="P425" s="99">
        <v>140.51626756080228</v>
      </c>
      <c r="Q425" s="99">
        <v>135.80111893450845</v>
      </c>
      <c r="R425" s="99">
        <v>137.93177856909716</v>
      </c>
      <c r="S425" s="99">
        <v>132.23264985667348</v>
      </c>
      <c r="T425" s="99">
        <v>122.56706247619964</v>
      </c>
      <c r="U425" s="99">
        <v>114.46055950362754</v>
      </c>
      <c r="V425" s="99">
        <v>99.98956344014465</v>
      </c>
      <c r="W425" s="99">
        <v>102.55028652717334</v>
      </c>
      <c r="X425" s="99">
        <v>83.473457147448045</v>
      </c>
      <c r="Y425" s="99">
        <v>76.366320573233111</v>
      </c>
      <c r="DA425" s="63" t="s">
        <v>4544</v>
      </c>
    </row>
    <row r="426" spans="1:105" ht="12" customHeight="1" x14ac:dyDescent="0.25">
      <c r="A426" s="97" t="s">
        <v>53</v>
      </c>
      <c r="B426" s="99"/>
      <c r="C426" s="99">
        <v>0.58554051314616717</v>
      </c>
      <c r="D426" s="99">
        <v>0.55883928166415875</v>
      </c>
      <c r="E426" s="99">
        <v>0.54486455382399679</v>
      </c>
      <c r="F426" s="99">
        <v>0.52235295558072314</v>
      </c>
      <c r="G426" s="99">
        <v>0.54958408795396674</v>
      </c>
      <c r="H426" s="99">
        <v>0.53977245104727301</v>
      </c>
      <c r="I426" s="99">
        <v>0.51530281749869844</v>
      </c>
      <c r="J426" s="99">
        <v>0.46180951981693347</v>
      </c>
      <c r="K426" s="99">
        <v>0.45698744111605988</v>
      </c>
      <c r="L426" s="99">
        <v>0.60168172478934201</v>
      </c>
      <c r="M426" s="99">
        <v>0.46832930817373258</v>
      </c>
      <c r="N426" s="99">
        <v>0.50505096645176484</v>
      </c>
      <c r="O426" s="99">
        <v>0.46410770088888648</v>
      </c>
      <c r="P426" s="99">
        <v>0.40844557506516893</v>
      </c>
      <c r="Q426" s="99">
        <v>0.39347390948578986</v>
      </c>
      <c r="R426" s="99">
        <v>0.39843490844544754</v>
      </c>
      <c r="S426" s="99">
        <v>0.3786878630916633</v>
      </c>
      <c r="T426" s="99">
        <v>0.35098660948261573</v>
      </c>
      <c r="U426" s="99">
        <v>0.32962455828847348</v>
      </c>
      <c r="V426" s="99">
        <v>0.28877341321161071</v>
      </c>
      <c r="W426" s="99">
        <v>0.29743365182505532</v>
      </c>
      <c r="X426" s="99">
        <v>0.24395805825914166</v>
      </c>
      <c r="Y426" s="99">
        <v>0.22440317070354279</v>
      </c>
      <c r="DA426" s="63" t="s">
        <v>4545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4.0947210937499392E-3</v>
      </c>
      <c r="D427" s="123">
        <f t="shared" si="231"/>
        <v>3.9411584753219729E-3</v>
      </c>
      <c r="E427" s="123">
        <f t="shared" si="231"/>
        <v>4.1064800969626654E-3</v>
      </c>
      <c r="F427" s="123">
        <f t="shared" si="231"/>
        <v>5.5693127755264433E-3</v>
      </c>
      <c r="G427" s="123">
        <f t="shared" si="231"/>
        <v>1.0594602913941459E-2</v>
      </c>
      <c r="H427" s="123">
        <f t="shared" si="231"/>
        <v>1.329439018312243E-2</v>
      </c>
      <c r="I427" s="123">
        <f t="shared" si="231"/>
        <v>1.1138011710694914E-2</v>
      </c>
      <c r="J427" s="123">
        <f t="shared" si="231"/>
        <v>2.8177009132511841E-3</v>
      </c>
      <c r="K427" s="123">
        <f t="shared" si="231"/>
        <v>7.5448282299429856E-3</v>
      </c>
      <c r="L427" s="123">
        <f t="shared" si="231"/>
        <v>1.8732984455687985E-2</v>
      </c>
      <c r="M427" s="123">
        <f t="shared" si="231"/>
        <v>1.3525841968357167E-2</v>
      </c>
      <c r="N427" s="123">
        <f t="shared" si="231"/>
        <v>1.941092680346217E-2</v>
      </c>
      <c r="O427" s="123">
        <f t="shared" si="231"/>
        <v>1.0212978409468386E-2</v>
      </c>
      <c r="P427" s="123">
        <f t="shared" si="231"/>
        <v>1.9023924994856764E-2</v>
      </c>
      <c r="Q427" s="123">
        <f t="shared" si="231"/>
        <v>9.2697955935914234E-3</v>
      </c>
      <c r="R427" s="123">
        <f t="shared" si="231"/>
        <v>6.0922584509481535E-3</v>
      </c>
      <c r="S427" s="123">
        <f t="shared" si="231"/>
        <v>1.4443096059473364E-2</v>
      </c>
      <c r="T427" s="123">
        <f t="shared" si="231"/>
        <v>7.5733503423024333E-3</v>
      </c>
      <c r="U427" s="123">
        <f t="shared" si="231"/>
        <v>1.2125526136850865E-2</v>
      </c>
      <c r="V427" s="123">
        <f t="shared" si="231"/>
        <v>2.3164607917423752E-2</v>
      </c>
      <c r="W427" s="123">
        <f t="shared" si="231"/>
        <v>5.3044366664492847E-3</v>
      </c>
      <c r="X427" s="123">
        <f t="shared" si="231"/>
        <v>6.8430195355019471E-3</v>
      </c>
      <c r="Y427" s="123">
        <f t="shared" si="231"/>
        <v>2.7127510503885755E-3</v>
      </c>
      <c r="DA427" s="130" t="s">
        <v>4546</v>
      </c>
    </row>
    <row r="428" spans="1:105" ht="12" customHeight="1" x14ac:dyDescent="0.25">
      <c r="A428" s="97" t="s">
        <v>53</v>
      </c>
      <c r="B428" s="99"/>
      <c r="C428" s="99">
        <f>RES_hhdet_in_fecs!C129</f>
        <v>4.0947210937499392E-3</v>
      </c>
      <c r="D428" s="99">
        <f>RES_hhdet_in_fecs!D129</f>
        <v>3.9411584753219729E-3</v>
      </c>
      <c r="E428" s="99">
        <f>RES_hhdet_in_fecs!E129</f>
        <v>4.1064800969626654E-3</v>
      </c>
      <c r="F428" s="99">
        <f>RES_hhdet_in_fecs!F129</f>
        <v>5.5693127755264433E-3</v>
      </c>
      <c r="G428" s="99">
        <f>RES_hhdet_in_fecs!G129</f>
        <v>1.0594602913941459E-2</v>
      </c>
      <c r="H428" s="99">
        <f>RES_hhdet_in_fecs!H129</f>
        <v>1.329439018312243E-2</v>
      </c>
      <c r="I428" s="99">
        <f>RES_hhdet_in_fecs!I129</f>
        <v>1.1138011710694914E-2</v>
      </c>
      <c r="J428" s="99">
        <f>RES_hhdet_in_fecs!J129</f>
        <v>2.8177009132511841E-3</v>
      </c>
      <c r="K428" s="99">
        <f>RES_hhdet_in_fecs!K129</f>
        <v>7.5448282299429856E-3</v>
      </c>
      <c r="L428" s="99">
        <f>RES_hhdet_in_fecs!L129</f>
        <v>1.8732984455687985E-2</v>
      </c>
      <c r="M428" s="99">
        <f>RES_hhdet_in_fecs!M129</f>
        <v>1.3525841968357167E-2</v>
      </c>
      <c r="N428" s="99">
        <f>RES_hhdet_in_fecs!N129</f>
        <v>1.941092680346217E-2</v>
      </c>
      <c r="O428" s="99">
        <f>RES_hhdet_in_fecs!O129</f>
        <v>1.0212978409468386E-2</v>
      </c>
      <c r="P428" s="99">
        <f>RES_hhdet_in_fecs!P129</f>
        <v>1.9023924994856764E-2</v>
      </c>
      <c r="Q428" s="99">
        <f>RES_hhdet_in_fecs!Q129</f>
        <v>9.2697955935914234E-3</v>
      </c>
      <c r="R428" s="99">
        <f>RES_hhdet_in_fecs!R129</f>
        <v>6.0922584509481535E-3</v>
      </c>
      <c r="S428" s="99">
        <f>RES_hhdet_in_fecs!S129</f>
        <v>1.4443096059473364E-2</v>
      </c>
      <c r="T428" s="99">
        <f>RES_hhdet_in_fecs!T129</f>
        <v>7.5733503423024333E-3</v>
      </c>
      <c r="U428" s="99">
        <f>RES_hhdet_in_fecs!U129</f>
        <v>1.2125526136850865E-2</v>
      </c>
      <c r="V428" s="99">
        <f>RES_hhdet_in_fecs!V129</f>
        <v>2.3164607917423752E-2</v>
      </c>
      <c r="W428" s="99">
        <f>RES_hhdet_in_fecs!W129</f>
        <v>5.3044366664492847E-3</v>
      </c>
      <c r="X428" s="99">
        <f>RES_hhdet_in_fecs!X129</f>
        <v>6.8430195355019471E-3</v>
      </c>
      <c r="Y428" s="99">
        <f>RES_hhdet_in_fecs!Y129</f>
        <v>2.7127510503885755E-3</v>
      </c>
      <c r="DA428" s="63" t="s">
        <v>4547</v>
      </c>
    </row>
    <row r="429" spans="1:105" ht="12" customHeight="1" x14ac:dyDescent="0.25">
      <c r="A429" s="121" t="s">
        <v>55</v>
      </c>
      <c r="B429" s="123"/>
      <c r="C429" s="123">
        <v>10.878317474163666</v>
      </c>
      <c r="D429" s="123">
        <v>10.592917156906735</v>
      </c>
      <c r="E429" s="123">
        <v>10.607065723458415</v>
      </c>
      <c r="F429" s="123">
        <v>11.175878303460852</v>
      </c>
      <c r="G429" s="123">
        <v>10.723667912264206</v>
      </c>
      <c r="H429" s="123">
        <v>10.906124232381348</v>
      </c>
      <c r="I429" s="123">
        <v>10.867755639689694</v>
      </c>
      <c r="J429" s="123">
        <v>10.529784277524382</v>
      </c>
      <c r="K429" s="123">
        <v>11.215761376942609</v>
      </c>
      <c r="L429" s="123">
        <v>11.065868214697446</v>
      </c>
      <c r="M429" s="123">
        <v>10.446019628105152</v>
      </c>
      <c r="N429" s="123">
        <v>10.702341790797524</v>
      </c>
      <c r="O429" s="123">
        <v>11.531393279676875</v>
      </c>
      <c r="P429" s="123">
        <v>11.696889983585883</v>
      </c>
      <c r="Q429" s="123">
        <v>12.6068663129222</v>
      </c>
      <c r="R429" s="123">
        <v>13.800296088745791</v>
      </c>
      <c r="S429" s="123">
        <v>12.823812208852281</v>
      </c>
      <c r="T429" s="123">
        <v>13.329958604822703</v>
      </c>
      <c r="U429" s="123">
        <v>13.565980186765518</v>
      </c>
      <c r="V429" s="123">
        <v>12.026230916586444</v>
      </c>
      <c r="W429" s="123">
        <v>13.476796510357415</v>
      </c>
      <c r="X429" s="123">
        <v>12.84156892389325</v>
      </c>
      <c r="Y429" s="123">
        <v>13.986606469851221</v>
      </c>
      <c r="DA429" s="130" t="s">
        <v>4548</v>
      </c>
    </row>
    <row r="430" spans="1:105" ht="12" customHeight="1" x14ac:dyDescent="0.25">
      <c r="A430" s="97" t="s">
        <v>128</v>
      </c>
      <c r="B430" s="99"/>
      <c r="C430" s="99">
        <v>10.66353135715546</v>
      </c>
      <c r="D430" s="99">
        <v>10.472518552911707</v>
      </c>
      <c r="E430" s="99">
        <v>10.304965261004709</v>
      </c>
      <c r="F430" s="99">
        <v>10.691614334980581</v>
      </c>
      <c r="G430" s="99">
        <v>10.724109536284333</v>
      </c>
      <c r="H430" s="99">
        <v>10.90700332940621</v>
      </c>
      <c r="I430" s="99">
        <v>10.872873425185727</v>
      </c>
      <c r="J430" s="99">
        <v>9.9053881936217749</v>
      </c>
      <c r="K430" s="99">
        <v>10.649959803415362</v>
      </c>
      <c r="L430" s="99">
        <v>11.067233278182359</v>
      </c>
      <c r="M430" s="99">
        <v>10.205417243279138</v>
      </c>
      <c r="N430" s="99">
        <v>10.684074862955873</v>
      </c>
      <c r="O430" s="99">
        <v>11.481544168128972</v>
      </c>
      <c r="P430" s="99">
        <v>11.552721061590377</v>
      </c>
      <c r="Q430" s="99">
        <v>12.438748024486427</v>
      </c>
      <c r="R430" s="99">
        <v>13.507745589397555</v>
      </c>
      <c r="S430" s="99">
        <v>12.610536158843495</v>
      </c>
      <c r="T430" s="99">
        <v>13.280781476940838</v>
      </c>
      <c r="U430" s="99">
        <v>13.517179897111582</v>
      </c>
      <c r="V430" s="99">
        <v>11.955005427155644</v>
      </c>
      <c r="W430" s="99">
        <v>13.399153985499369</v>
      </c>
      <c r="X430" s="99">
        <v>12.769520723673951</v>
      </c>
      <c r="Y430" s="99">
        <v>13.946865943363221</v>
      </c>
      <c r="DA430" s="63" t="s">
        <v>4549</v>
      </c>
    </row>
    <row r="431" spans="1:105" ht="12" customHeight="1" x14ac:dyDescent="0.25">
      <c r="A431" s="97" t="s">
        <v>127</v>
      </c>
      <c r="B431" s="99"/>
      <c r="C431" s="99">
        <v>10.016090157561043</v>
      </c>
      <c r="D431" s="99">
        <v>9.8131170138204755</v>
      </c>
      <c r="E431" s="99">
        <v>9.6040161693169992</v>
      </c>
      <c r="F431" s="99">
        <v>9.9800841946315089</v>
      </c>
      <c r="G431" s="99">
        <v>9.8975499611620457</v>
      </c>
      <c r="H431" s="99">
        <v>10.121544316672141</v>
      </c>
      <c r="I431" s="99">
        <v>10.087813451696569</v>
      </c>
      <c r="J431" s="99">
        <v>9.1908489426871594</v>
      </c>
      <c r="K431" s="99">
        <v>9.8992200795760183</v>
      </c>
      <c r="L431" s="99">
        <v>10.266251254239142</v>
      </c>
      <c r="M431" s="99">
        <v>0</v>
      </c>
      <c r="N431" s="99">
        <v>9.9165411352759651</v>
      </c>
      <c r="O431" s="99">
        <v>10.742883232580095</v>
      </c>
      <c r="P431" s="99">
        <v>10.843434784336926</v>
      </c>
      <c r="Q431" s="99">
        <v>11.757735525975885</v>
      </c>
      <c r="R431" s="99">
        <v>12.854326514192135</v>
      </c>
      <c r="S431" s="99">
        <v>11.988868215441208</v>
      </c>
      <c r="T431" s="99">
        <v>12.696906401645583</v>
      </c>
      <c r="U431" s="99">
        <v>12.955847445677135</v>
      </c>
      <c r="V431" s="99">
        <v>11.47062984399377</v>
      </c>
      <c r="W431" s="99">
        <v>12.937350017544</v>
      </c>
      <c r="X431" s="99">
        <v>12.359233280965713</v>
      </c>
      <c r="Y431" s="99">
        <v>13.534296460381531</v>
      </c>
      <c r="DA431" s="63" t="s">
        <v>4550</v>
      </c>
    </row>
    <row r="432" spans="1:105" ht="12" customHeight="1" x14ac:dyDescent="0.25">
      <c r="A432" s="100" t="s">
        <v>198</v>
      </c>
      <c r="B432" s="102"/>
      <c r="C432" s="102">
        <v>7.4490076119184181</v>
      </c>
      <c r="D432" s="102">
        <v>7.1654237589023637</v>
      </c>
      <c r="E432" s="102">
        <v>6.7541637724609815</v>
      </c>
      <c r="F432" s="102">
        <v>7.0494463339246103</v>
      </c>
      <c r="G432" s="102">
        <v>6.4483060227805638</v>
      </c>
      <c r="H432" s="102">
        <v>6.7977125060883923</v>
      </c>
      <c r="I432" s="102">
        <v>6.6945293249104747</v>
      </c>
      <c r="J432" s="102">
        <v>6.0478656100611543</v>
      </c>
      <c r="K432" s="102">
        <v>6.5541087049608775</v>
      </c>
      <c r="L432" s="102">
        <v>6.6380864043943903</v>
      </c>
      <c r="M432" s="102">
        <v>0</v>
      </c>
      <c r="N432" s="102">
        <v>6.2556981583718283</v>
      </c>
      <c r="O432" s="102">
        <v>7.0777097130431654</v>
      </c>
      <c r="P432" s="102">
        <v>7.1453449327651279</v>
      </c>
      <c r="Q432" s="102">
        <v>8.0299618615559947</v>
      </c>
      <c r="R432" s="102">
        <v>9.1434067929840559</v>
      </c>
      <c r="S432" s="102">
        <v>8.3105445275430121</v>
      </c>
      <c r="T432" s="102">
        <v>9.1111583796245164</v>
      </c>
      <c r="U432" s="102">
        <v>9.3388895524897162</v>
      </c>
      <c r="V432" s="102">
        <v>8.2190443854384512</v>
      </c>
      <c r="W432" s="102">
        <v>9.665553081262253</v>
      </c>
      <c r="X432" s="102">
        <v>9.2673070323820532</v>
      </c>
      <c r="Y432" s="102">
        <v>10.209411269995336</v>
      </c>
      <c r="DA432" s="131" t="s">
        <v>4551</v>
      </c>
    </row>
    <row r="433" spans="1:105" ht="12" customHeight="1" x14ac:dyDescent="0.25">
      <c r="A433" s="103" t="s">
        <v>52</v>
      </c>
      <c r="B433" s="105"/>
      <c r="C433" s="105">
        <v>2.5670825456426236</v>
      </c>
      <c r="D433" s="105">
        <v>2.6476932549181136</v>
      </c>
      <c r="E433" s="105">
        <v>2.8498523968560168</v>
      </c>
      <c r="F433" s="105">
        <v>2.9306378607068981</v>
      </c>
      <c r="G433" s="105">
        <v>3.4492439383814828</v>
      </c>
      <c r="H433" s="105">
        <v>3.3238318105837488</v>
      </c>
      <c r="I433" s="105">
        <v>3.3932841267860927</v>
      </c>
      <c r="J433" s="105">
        <v>3.1429833326260037</v>
      </c>
      <c r="K433" s="105">
        <v>3.34511137461514</v>
      </c>
      <c r="L433" s="105">
        <v>3.6281648498447532</v>
      </c>
      <c r="M433" s="105">
        <v>0</v>
      </c>
      <c r="N433" s="105">
        <v>3.6608429769041377</v>
      </c>
      <c r="O433" s="105">
        <v>3.6651735195369297</v>
      </c>
      <c r="P433" s="105">
        <v>3.6980898515718006</v>
      </c>
      <c r="Q433" s="105">
        <v>3.7277736644198924</v>
      </c>
      <c r="R433" s="105">
        <v>3.7109197212080769</v>
      </c>
      <c r="S433" s="105">
        <v>3.6783236878981955</v>
      </c>
      <c r="T433" s="105">
        <v>3.5857480220210651</v>
      </c>
      <c r="U433" s="105">
        <v>3.6169578931874207</v>
      </c>
      <c r="V433" s="105">
        <v>3.2515854585553212</v>
      </c>
      <c r="W433" s="105">
        <v>3.2717969362817474</v>
      </c>
      <c r="X433" s="105">
        <v>3.0919262485836612</v>
      </c>
      <c r="Y433" s="105">
        <v>3.3248851903861976</v>
      </c>
      <c r="DA433" s="132" t="s">
        <v>4552</v>
      </c>
    </row>
    <row r="434" spans="1:105" ht="12" customHeight="1" x14ac:dyDescent="0.25">
      <c r="A434" s="106" t="s">
        <v>122</v>
      </c>
      <c r="B434" s="102"/>
      <c r="C434" s="102">
        <v>13.019991772211123</v>
      </c>
      <c r="D434" s="102">
        <v>12.90090882008387</v>
      </c>
      <c r="E434" s="102">
        <v>12.95902194204149</v>
      </c>
      <c r="F434" s="102">
        <v>13.054402355648124</v>
      </c>
      <c r="G434" s="102">
        <v>0</v>
      </c>
      <c r="H434" s="102">
        <v>0</v>
      </c>
      <c r="I434" s="102">
        <v>0</v>
      </c>
      <c r="J434" s="102">
        <v>12.285460594899115</v>
      </c>
      <c r="K434" s="102">
        <v>12.940569485689711</v>
      </c>
      <c r="L434" s="102">
        <v>0</v>
      </c>
      <c r="M434" s="102">
        <v>13.577005402595216</v>
      </c>
      <c r="N434" s="102">
        <v>13.183471893212609</v>
      </c>
      <c r="O434" s="102">
        <v>13.786528052228064</v>
      </c>
      <c r="P434" s="102">
        <v>13.703078179881306</v>
      </c>
      <c r="Q434" s="102">
        <v>14.433035675214727</v>
      </c>
      <c r="R434" s="102">
        <v>15.696348538569289</v>
      </c>
      <c r="S434" s="102">
        <v>14.497484577445594</v>
      </c>
      <c r="T434" s="102">
        <v>15.135983990378065</v>
      </c>
      <c r="U434" s="102">
        <v>14.782300002163282</v>
      </c>
      <c r="V434" s="102">
        <v>13.656277682991051</v>
      </c>
      <c r="W434" s="102">
        <v>14.786665105651245</v>
      </c>
      <c r="X434" s="102">
        <v>13.928621799708123</v>
      </c>
      <c r="Y434" s="102">
        <v>14.550474464818839</v>
      </c>
      <c r="DA434" s="131" t="s">
        <v>4553</v>
      </c>
    </row>
    <row r="435" spans="1:105" ht="12" customHeight="1" x14ac:dyDescent="0.25">
      <c r="A435" s="107" t="s">
        <v>121</v>
      </c>
      <c r="B435" s="105"/>
      <c r="C435" s="105">
        <v>11.598165441783847</v>
      </c>
      <c r="D435" s="105">
        <v>11.43159003979458</v>
      </c>
      <c r="E435" s="105">
        <v>11.356105113822412</v>
      </c>
      <c r="F435" s="105">
        <v>11.465294723225686</v>
      </c>
      <c r="G435" s="105">
        <v>0</v>
      </c>
      <c r="H435" s="105">
        <v>0</v>
      </c>
      <c r="I435" s="105">
        <v>0</v>
      </c>
      <c r="J435" s="105">
        <v>10.618336454538488</v>
      </c>
      <c r="K435" s="105">
        <v>11.217791196409625</v>
      </c>
      <c r="L435" s="105">
        <v>0</v>
      </c>
      <c r="M435" s="105">
        <v>11.69801453431751</v>
      </c>
      <c r="N435" s="105">
        <v>11.394449066392793</v>
      </c>
      <c r="O435" s="105">
        <v>12.136189661396545</v>
      </c>
      <c r="P435" s="105">
        <v>12.177936867845224</v>
      </c>
      <c r="Q435" s="105">
        <v>13.043762224083837</v>
      </c>
      <c r="R435" s="105">
        <v>14.38369142004241</v>
      </c>
      <c r="S435" s="105">
        <v>13.276944446304476</v>
      </c>
      <c r="T435" s="105">
        <v>14.019894149195352</v>
      </c>
      <c r="U435" s="105">
        <v>13.76356219216412</v>
      </c>
      <c r="V435" s="105">
        <v>12.756836248290259</v>
      </c>
      <c r="W435" s="105">
        <v>13.964626748889875</v>
      </c>
      <c r="X435" s="105">
        <v>13.214227880520005</v>
      </c>
      <c r="Y435" s="105">
        <v>13.863671967986557</v>
      </c>
      <c r="DA435" s="132" t="s">
        <v>4554</v>
      </c>
    </row>
    <row r="436" spans="1:105" ht="12" customHeight="1" x14ac:dyDescent="0.25">
      <c r="A436" s="108" t="s">
        <v>53</v>
      </c>
      <c r="B436" s="99"/>
      <c r="C436" s="99">
        <v>9.0947301760293691</v>
      </c>
      <c r="D436" s="99">
        <v>8.8267354846733106</v>
      </c>
      <c r="E436" s="99">
        <v>8.4938114995053855</v>
      </c>
      <c r="F436" s="99">
        <v>8.6069287918894108</v>
      </c>
      <c r="G436" s="99">
        <v>0</v>
      </c>
      <c r="H436" s="99">
        <v>0</v>
      </c>
      <c r="I436" s="99">
        <v>0</v>
      </c>
      <c r="J436" s="99">
        <v>7.4987088103453301</v>
      </c>
      <c r="K436" s="99">
        <v>7.9605855117806721</v>
      </c>
      <c r="L436" s="99">
        <v>0</v>
      </c>
      <c r="M436" s="99">
        <v>8.0030455048298261</v>
      </c>
      <c r="N436" s="99">
        <v>7.7175388980098045</v>
      </c>
      <c r="O436" s="99">
        <v>8.4993380507820735</v>
      </c>
      <c r="P436" s="99">
        <v>8.4800464950405452</v>
      </c>
      <c r="Q436" s="99">
        <v>9.3277468720544903</v>
      </c>
      <c r="R436" s="99">
        <v>10.63684071313439</v>
      </c>
      <c r="S436" s="99">
        <v>9.5636100517000955</v>
      </c>
      <c r="T436" s="99">
        <v>10.393617506593497</v>
      </c>
      <c r="U436" s="99">
        <v>10.218101265632949</v>
      </c>
      <c r="V436" s="99">
        <v>9.3929274470568469</v>
      </c>
      <c r="W436" s="99">
        <v>10.666163669761085</v>
      </c>
      <c r="X436" s="99">
        <v>10.104130458311591</v>
      </c>
      <c r="Y436" s="99">
        <v>10.638028932979788</v>
      </c>
      <c r="DA436" s="63" t="s">
        <v>4555</v>
      </c>
    </row>
    <row r="437" spans="1:105" ht="12" customHeight="1" x14ac:dyDescent="0.25">
      <c r="A437" s="108" t="s">
        <v>52</v>
      </c>
      <c r="B437" s="99"/>
      <c r="C437" s="99">
        <v>2.5034352657544767</v>
      </c>
      <c r="D437" s="99">
        <v>2.6048545551212698</v>
      </c>
      <c r="E437" s="99">
        <v>2.8622936143170263</v>
      </c>
      <c r="F437" s="99">
        <v>2.8583659313362744</v>
      </c>
      <c r="G437" s="99">
        <v>0</v>
      </c>
      <c r="H437" s="99">
        <v>0</v>
      </c>
      <c r="I437" s="99">
        <v>0</v>
      </c>
      <c r="J437" s="99">
        <v>3.1196276441931605</v>
      </c>
      <c r="K437" s="99">
        <v>3.257205684628953</v>
      </c>
      <c r="L437" s="99">
        <v>0</v>
      </c>
      <c r="M437" s="99">
        <v>3.6949690294876847</v>
      </c>
      <c r="N437" s="99">
        <v>3.6769101683829892</v>
      </c>
      <c r="O437" s="99">
        <v>3.6368516106144706</v>
      </c>
      <c r="P437" s="99">
        <v>3.6978903728046801</v>
      </c>
      <c r="Q437" s="99">
        <v>3.7160153520293484</v>
      </c>
      <c r="R437" s="99">
        <v>3.7468507069080204</v>
      </c>
      <c r="S437" s="99">
        <v>3.7133343946043795</v>
      </c>
      <c r="T437" s="99">
        <v>3.6262766426018547</v>
      </c>
      <c r="U437" s="99">
        <v>3.5454609265311738</v>
      </c>
      <c r="V437" s="99">
        <v>3.3639088012334128</v>
      </c>
      <c r="W437" s="99">
        <v>3.2984630791287897</v>
      </c>
      <c r="X437" s="99">
        <v>3.1100974222084146</v>
      </c>
      <c r="Y437" s="99">
        <v>3.2256430350067702</v>
      </c>
      <c r="DA437" s="63" t="s">
        <v>4556</v>
      </c>
    </row>
    <row r="438" spans="1:105" ht="12" customHeight="1" x14ac:dyDescent="0.25">
      <c r="A438" s="121" t="s">
        <v>54</v>
      </c>
      <c r="B438" s="123"/>
      <c r="C438" s="123">
        <v>1.7518410766521497</v>
      </c>
      <c r="D438" s="123">
        <v>1.777720617281715</v>
      </c>
      <c r="E438" s="123">
        <v>1.8420019069946474</v>
      </c>
      <c r="F438" s="123">
        <v>1.9222571362432939</v>
      </c>
      <c r="G438" s="123">
        <v>2.0451673064312392</v>
      </c>
      <c r="H438" s="123">
        <v>2.1031181714234282</v>
      </c>
      <c r="I438" s="123">
        <v>2.0656637356379819</v>
      </c>
      <c r="J438" s="123">
        <v>1.914709839996759</v>
      </c>
      <c r="K438" s="123">
        <v>2.1176276299221262</v>
      </c>
      <c r="L438" s="123">
        <v>2.3428958771058435</v>
      </c>
      <c r="M438" s="123">
        <v>2.3533631546991769</v>
      </c>
      <c r="N438" s="123">
        <v>2.3823966160340508</v>
      </c>
      <c r="O438" s="123">
        <v>2.5648332770741251</v>
      </c>
      <c r="P438" s="123">
        <v>2.5937209662946752</v>
      </c>
      <c r="Q438" s="123">
        <v>2.7850850238994536</v>
      </c>
      <c r="R438" s="123">
        <v>2.8118184577115906</v>
      </c>
      <c r="S438" s="123">
        <v>3.0114221352171677</v>
      </c>
      <c r="T438" s="123">
        <v>3.1170153796145907</v>
      </c>
      <c r="U438" s="123">
        <v>3.0981824324771248</v>
      </c>
      <c r="V438" s="123">
        <v>3.014700104921245</v>
      </c>
      <c r="W438" s="123">
        <v>3.0489563293052635</v>
      </c>
      <c r="X438" s="123">
        <v>2.9200075943186907</v>
      </c>
      <c r="Y438" s="123">
        <v>3.0240277394384156</v>
      </c>
      <c r="DA438" s="130" t="s">
        <v>4557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4558</v>
      </c>
    </row>
    <row r="440" spans="1:105" ht="12" customHeight="1" x14ac:dyDescent="0.25">
      <c r="A440" s="109" t="s">
        <v>120</v>
      </c>
      <c r="B440" s="110"/>
      <c r="C440" s="110">
        <v>1.7518410766521497</v>
      </c>
      <c r="D440" s="110">
        <v>1.777720617281715</v>
      </c>
      <c r="E440" s="110">
        <v>1.8420019069946474</v>
      </c>
      <c r="F440" s="110">
        <v>1.9222571362432939</v>
      </c>
      <c r="G440" s="110">
        <v>2.0451673064312392</v>
      </c>
      <c r="H440" s="110">
        <v>2.1031181714234282</v>
      </c>
      <c r="I440" s="110">
        <v>2.0656637356379819</v>
      </c>
      <c r="J440" s="110">
        <v>1.914709839996759</v>
      </c>
      <c r="K440" s="110">
        <v>2.1176276299221262</v>
      </c>
      <c r="L440" s="110">
        <v>2.3428958771058435</v>
      </c>
      <c r="M440" s="110">
        <v>2.3533631546991769</v>
      </c>
      <c r="N440" s="110">
        <v>2.3823966160340508</v>
      </c>
      <c r="O440" s="110">
        <v>2.5648332770741251</v>
      </c>
      <c r="P440" s="110">
        <v>2.5937209662946752</v>
      </c>
      <c r="Q440" s="110">
        <v>2.7850850238994536</v>
      </c>
      <c r="R440" s="110">
        <v>2.8118184577115906</v>
      </c>
      <c r="S440" s="110">
        <v>3.0114221352171677</v>
      </c>
      <c r="T440" s="110">
        <v>3.1170153796145907</v>
      </c>
      <c r="U440" s="110">
        <v>3.0981824324771248</v>
      </c>
      <c r="V440" s="110">
        <v>3.014700104921245</v>
      </c>
      <c r="W440" s="110">
        <v>3.0489563293052635</v>
      </c>
      <c r="X440" s="110">
        <v>2.9200075943186907</v>
      </c>
      <c r="Y440" s="110">
        <v>3.0240277394384156</v>
      </c>
      <c r="DA440" s="60" t="s">
        <v>4559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134.79262583005527</v>
      </c>
      <c r="D442" s="118">
        <f t="shared" si="232"/>
        <v>132.31193203437871</v>
      </c>
      <c r="E442" s="118">
        <f t="shared" si="232"/>
        <v>132.05734345565418</v>
      </c>
      <c r="F442" s="118">
        <f t="shared" si="232"/>
        <v>131.14728579209134</v>
      </c>
      <c r="G442" s="118">
        <f t="shared" si="232"/>
        <v>138.79360139536837</v>
      </c>
      <c r="H442" s="118">
        <f t="shared" si="232"/>
        <v>140.37485925949997</v>
      </c>
      <c r="I442" s="118">
        <f t="shared" si="232"/>
        <v>137.23671571325536</v>
      </c>
      <c r="J442" s="118">
        <f t="shared" si="232"/>
        <v>124.91915486046199</v>
      </c>
      <c r="K442" s="118">
        <f t="shared" si="232"/>
        <v>126.76481577107114</v>
      </c>
      <c r="L442" s="118">
        <f t="shared" si="232"/>
        <v>165.23677441387923</v>
      </c>
      <c r="M442" s="118">
        <f t="shared" si="232"/>
        <v>132.09157678754264</v>
      </c>
      <c r="N442" s="118">
        <f t="shared" si="232"/>
        <v>142.89223787263867</v>
      </c>
      <c r="O442" s="118">
        <f t="shared" si="232"/>
        <v>135.80322694071484</v>
      </c>
      <c r="P442" s="118">
        <f t="shared" si="232"/>
        <v>122.8807850760313</v>
      </c>
      <c r="Q442" s="118">
        <f t="shared" si="232"/>
        <v>120.7817832119827</v>
      </c>
      <c r="R442" s="118">
        <f t="shared" ref="R442:V442" si="233">R443+R446+R448+R457</f>
        <v>124.02487069862376</v>
      </c>
      <c r="S442" s="118">
        <f t="shared" si="233"/>
        <v>119.49548568687976</v>
      </c>
      <c r="T442" s="118">
        <f t="shared" si="233"/>
        <v>112.91340874075192</v>
      </c>
      <c r="U442" s="118">
        <f t="shared" si="233"/>
        <v>107.07441771228456</v>
      </c>
      <c r="V442" s="118">
        <f t="shared" si="233"/>
        <v>94.426954842114768</v>
      </c>
      <c r="W442" s="118">
        <f t="shared" ref="W442:Y442" si="234">W443+W446+W448+W457</f>
        <v>98.091773971269518</v>
      </c>
      <c r="X442" s="118">
        <f t="shared" si="234"/>
        <v>82.324371031508079</v>
      </c>
      <c r="Y442" s="118">
        <f t="shared" si="234"/>
        <v>77.980693732672876</v>
      </c>
      <c r="DA442" s="129" t="s">
        <v>4710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124.91944248594346</v>
      </c>
      <c r="D443" s="123">
        <f t="shared" si="235"/>
        <v>122.53487768382358</v>
      </c>
      <c r="E443" s="123">
        <f t="shared" si="235"/>
        <v>122.3282158842392</v>
      </c>
      <c r="F443" s="123">
        <f t="shared" si="235"/>
        <v>121.06643645421597</v>
      </c>
      <c r="G443" s="123">
        <f t="shared" si="235"/>
        <v>128.50316861481352</v>
      </c>
      <c r="H443" s="123">
        <f t="shared" si="235"/>
        <v>129.85544261254719</v>
      </c>
      <c r="I443" s="123">
        <f t="shared" si="235"/>
        <v>126.75285379628548</v>
      </c>
      <c r="J443" s="123">
        <f t="shared" si="235"/>
        <v>115.35752459024641</v>
      </c>
      <c r="K443" s="123">
        <f t="shared" si="235"/>
        <v>116.43328247112821</v>
      </c>
      <c r="L443" s="123">
        <f t="shared" si="235"/>
        <v>154.25259240775978</v>
      </c>
      <c r="M443" s="123">
        <f t="shared" si="235"/>
        <v>121.73189832695928</v>
      </c>
      <c r="N443" s="123">
        <f t="shared" si="235"/>
        <v>132.07710000919596</v>
      </c>
      <c r="O443" s="123">
        <f t="shared" si="235"/>
        <v>124.13389336431123</v>
      </c>
      <c r="P443" s="123">
        <f t="shared" si="235"/>
        <v>110.98563427617808</v>
      </c>
      <c r="Q443" s="123">
        <f t="shared" si="235"/>
        <v>107.92122526143163</v>
      </c>
      <c r="R443" s="123">
        <f t="shared" ref="R443:V443" si="236">SUM(R444:R445)</f>
        <v>110.1277595941021</v>
      </c>
      <c r="S443" s="123">
        <f t="shared" si="236"/>
        <v>106.05401714283838</v>
      </c>
      <c r="T443" s="123">
        <f t="shared" si="236"/>
        <v>98.731328151315921</v>
      </c>
      <c r="U443" s="123">
        <f t="shared" si="236"/>
        <v>92.586991535085531</v>
      </c>
      <c r="V443" s="123">
        <f t="shared" si="236"/>
        <v>81.200146611259314</v>
      </c>
      <c r="W443" s="123">
        <f t="shared" ref="W443:Y443" si="237">SUM(W444:W445)</f>
        <v>83.581287823262073</v>
      </c>
      <c r="X443" s="123">
        <f t="shared" si="237"/>
        <v>68.395839531735518</v>
      </c>
      <c r="Y443" s="123">
        <f t="shared" si="237"/>
        <v>62.890885204229356</v>
      </c>
      <c r="DA443" s="130" t="s">
        <v>4711</v>
      </c>
    </row>
    <row r="444" spans="1:105" ht="12" customHeight="1" x14ac:dyDescent="0.25">
      <c r="A444" s="97" t="s">
        <v>198</v>
      </c>
      <c r="B444" s="99"/>
      <c r="C444" s="99">
        <v>124.33390197279729</v>
      </c>
      <c r="D444" s="99">
        <v>121.97603840215942</v>
      </c>
      <c r="E444" s="99">
        <v>121.7833513304152</v>
      </c>
      <c r="F444" s="99">
        <v>120.54408349863525</v>
      </c>
      <c r="G444" s="99">
        <v>127.95358452685956</v>
      </c>
      <c r="H444" s="99">
        <v>129.31567016149992</v>
      </c>
      <c r="I444" s="99">
        <v>126.23755097878679</v>
      </c>
      <c r="J444" s="99">
        <v>114.89571507042947</v>
      </c>
      <c r="K444" s="99">
        <v>115.97629503001215</v>
      </c>
      <c r="L444" s="99">
        <v>153.65091068297045</v>
      </c>
      <c r="M444" s="99">
        <v>121.26356901878555</v>
      </c>
      <c r="N444" s="99">
        <v>131.5720490427442</v>
      </c>
      <c r="O444" s="99">
        <v>123.66978566342235</v>
      </c>
      <c r="P444" s="99">
        <v>110.5771887011129</v>
      </c>
      <c r="Q444" s="99">
        <v>107.52775135194584</v>
      </c>
      <c r="R444" s="99">
        <v>109.72932468565665</v>
      </c>
      <c r="S444" s="99">
        <v>105.67532927974671</v>
      </c>
      <c r="T444" s="99">
        <v>98.380341541833303</v>
      </c>
      <c r="U444" s="99">
        <v>92.257366976797059</v>
      </c>
      <c r="V444" s="99">
        <v>80.911373198047698</v>
      </c>
      <c r="W444" s="99">
        <v>83.283854171437014</v>
      </c>
      <c r="X444" s="99">
        <v>68.151881473476379</v>
      </c>
      <c r="Y444" s="99">
        <v>62.66648203352581</v>
      </c>
      <c r="DA444" s="63" t="s">
        <v>4712</v>
      </c>
    </row>
    <row r="445" spans="1:105" ht="12" customHeight="1" x14ac:dyDescent="0.25">
      <c r="A445" s="97" t="s">
        <v>53</v>
      </c>
      <c r="B445" s="99"/>
      <c r="C445" s="99">
        <v>0.58554051314616717</v>
      </c>
      <c r="D445" s="99">
        <v>0.55883928166415875</v>
      </c>
      <c r="E445" s="99">
        <v>0.54486455382399679</v>
      </c>
      <c r="F445" s="99">
        <v>0.52235295558072314</v>
      </c>
      <c r="G445" s="99">
        <v>0.54958408795396674</v>
      </c>
      <c r="H445" s="99">
        <v>0.53977245104727301</v>
      </c>
      <c r="I445" s="99">
        <v>0.51530281749869844</v>
      </c>
      <c r="J445" s="99">
        <v>0.46180951981693347</v>
      </c>
      <c r="K445" s="99">
        <v>0.45698744111605988</v>
      </c>
      <c r="L445" s="99">
        <v>0.60168172478934201</v>
      </c>
      <c r="M445" s="99">
        <v>0.46832930817373258</v>
      </c>
      <c r="N445" s="99">
        <v>0.50505096645176484</v>
      </c>
      <c r="O445" s="99">
        <v>0.46410770088888648</v>
      </c>
      <c r="P445" s="99">
        <v>0.40844557506516893</v>
      </c>
      <c r="Q445" s="99">
        <v>0.39347390948578986</v>
      </c>
      <c r="R445" s="99">
        <v>0.39843490844544754</v>
      </c>
      <c r="S445" s="99">
        <v>0.3786878630916633</v>
      </c>
      <c r="T445" s="99">
        <v>0.35098660948261573</v>
      </c>
      <c r="U445" s="99">
        <v>0.32962455828847348</v>
      </c>
      <c r="V445" s="99">
        <v>0.28877341321161071</v>
      </c>
      <c r="W445" s="99">
        <v>0.29743365182505532</v>
      </c>
      <c r="X445" s="99">
        <v>0.24395805825914166</v>
      </c>
      <c r="Y445" s="99">
        <v>0.22440317070354279</v>
      </c>
      <c r="DA445" s="63" t="s">
        <v>4713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1.0317084229453315E-2</v>
      </c>
      <c r="D446" s="123">
        <f t="shared" si="238"/>
        <v>1.0376892936635695E-2</v>
      </c>
      <c r="E446" s="123">
        <f t="shared" si="238"/>
        <v>1.1284620586230571E-2</v>
      </c>
      <c r="F446" s="123">
        <f t="shared" si="238"/>
        <v>1.5950375220862446E-2</v>
      </c>
      <c r="G446" s="123">
        <f t="shared" si="238"/>
        <v>3.1588270560271456E-2</v>
      </c>
      <c r="H446" s="123">
        <f t="shared" si="238"/>
        <v>4.1220613065424822E-2</v>
      </c>
      <c r="I446" s="123">
        <f t="shared" si="238"/>
        <v>3.5878783147911202E-2</v>
      </c>
      <c r="J446" s="123">
        <f t="shared" si="238"/>
        <v>9.4230778093364938E-3</v>
      </c>
      <c r="K446" s="123">
        <f t="shared" si="238"/>
        <v>2.6180234380236016E-2</v>
      </c>
      <c r="L446" s="123">
        <f t="shared" si="238"/>
        <v>6.7410653140739199E-2</v>
      </c>
      <c r="M446" s="123">
        <f t="shared" si="238"/>
        <v>5.0665113033839956E-2</v>
      </c>
      <c r="N446" s="123">
        <f t="shared" si="238"/>
        <v>7.6024604001366056E-2</v>
      </c>
      <c r="O446" s="123">
        <f t="shared" si="238"/>
        <v>4.1981027853569247E-2</v>
      </c>
      <c r="P446" s="123">
        <f t="shared" si="238"/>
        <v>8.1970863574452726E-2</v>
      </c>
      <c r="Q446" s="123">
        <f t="shared" si="238"/>
        <v>4.1352577519539697E-2</v>
      </c>
      <c r="R446" s="123">
        <f t="shared" si="238"/>
        <v>2.7378453501210754E-2</v>
      </c>
      <c r="S446" s="123">
        <f t="shared" si="238"/>
        <v>6.4959817488928456E-2</v>
      </c>
      <c r="T446" s="123">
        <f t="shared" si="238"/>
        <v>3.4093016687415129E-2</v>
      </c>
      <c r="U446" s="123">
        <f t="shared" si="238"/>
        <v>5.4640428954394991E-2</v>
      </c>
      <c r="V446" s="123">
        <f t="shared" si="238"/>
        <v>0.10468447889285576</v>
      </c>
      <c r="W446" s="123">
        <f t="shared" si="238"/>
        <v>2.4196595169110487E-2</v>
      </c>
      <c r="X446" s="123">
        <f t="shared" si="238"/>
        <v>3.1554215768106901E-2</v>
      </c>
      <c r="Y446" s="123">
        <f t="shared" si="238"/>
        <v>1.266050675193281E-2</v>
      </c>
      <c r="DA446" s="130" t="s">
        <v>4714</v>
      </c>
    </row>
    <row r="447" spans="1:105" ht="12" customHeight="1" x14ac:dyDescent="0.25">
      <c r="A447" s="97" t="s">
        <v>53</v>
      </c>
      <c r="B447" s="99"/>
      <c r="C447" s="99">
        <f>RES_hhdet_in_tess!C129</f>
        <v>1.0317084229453315E-2</v>
      </c>
      <c r="D447" s="99">
        <f>RES_hhdet_in_tess!D129</f>
        <v>1.0376892936635695E-2</v>
      </c>
      <c r="E447" s="99">
        <f>RES_hhdet_in_tess!E129</f>
        <v>1.1284620586230571E-2</v>
      </c>
      <c r="F447" s="99">
        <f>RES_hhdet_in_tess!F129</f>
        <v>1.5950375220862446E-2</v>
      </c>
      <c r="G447" s="99">
        <f>RES_hhdet_in_tess!G129</f>
        <v>3.1588270560271456E-2</v>
      </c>
      <c r="H447" s="99">
        <f>RES_hhdet_in_tess!H129</f>
        <v>4.1220613065424822E-2</v>
      </c>
      <c r="I447" s="99">
        <f>RES_hhdet_in_tess!I129</f>
        <v>3.5878783147911202E-2</v>
      </c>
      <c r="J447" s="99">
        <f>RES_hhdet_in_tess!J129</f>
        <v>9.4230778093364938E-3</v>
      </c>
      <c r="K447" s="99">
        <f>RES_hhdet_in_tess!K129</f>
        <v>2.6180234380236016E-2</v>
      </c>
      <c r="L447" s="99">
        <f>RES_hhdet_in_tess!L129</f>
        <v>6.7410653140739199E-2</v>
      </c>
      <c r="M447" s="99">
        <f>RES_hhdet_in_tess!M129</f>
        <v>5.0665113033839956E-2</v>
      </c>
      <c r="N447" s="99">
        <f>RES_hhdet_in_tess!N129</f>
        <v>7.6024604001366056E-2</v>
      </c>
      <c r="O447" s="99">
        <f>RES_hhdet_in_tess!O129</f>
        <v>4.1981027853569247E-2</v>
      </c>
      <c r="P447" s="99">
        <f>RES_hhdet_in_tess!P129</f>
        <v>8.1970863574452726E-2</v>
      </c>
      <c r="Q447" s="99">
        <f>RES_hhdet_in_tess!Q129</f>
        <v>4.1352577519539697E-2</v>
      </c>
      <c r="R447" s="99">
        <f>RES_hhdet_in_tess!R129</f>
        <v>2.7378453501210754E-2</v>
      </c>
      <c r="S447" s="99">
        <f>RES_hhdet_in_tess!S129</f>
        <v>6.4959817488928456E-2</v>
      </c>
      <c r="T447" s="99">
        <f>RES_hhdet_in_tess!T129</f>
        <v>3.4093016687415129E-2</v>
      </c>
      <c r="U447" s="99">
        <f>RES_hhdet_in_tess!U129</f>
        <v>5.4640428954394991E-2</v>
      </c>
      <c r="V447" s="99">
        <f>RES_hhdet_in_tess!V129</f>
        <v>0.10468447889285576</v>
      </c>
      <c r="W447" s="99">
        <f>RES_hhdet_in_tess!W129</f>
        <v>2.4196595169110487E-2</v>
      </c>
      <c r="X447" s="99">
        <f>RES_hhdet_in_tess!X129</f>
        <v>3.1554215768106901E-2</v>
      </c>
      <c r="Y447" s="99">
        <f>RES_hhdet_in_tess!Y129</f>
        <v>1.266050675193281E-2</v>
      </c>
      <c r="DA447" s="63" t="s">
        <v>4715</v>
      </c>
    </row>
    <row r="448" spans="1:105" ht="12" customHeight="1" x14ac:dyDescent="0.25">
      <c r="A448" s="121" t="s">
        <v>55</v>
      </c>
      <c r="B448" s="123"/>
      <c r="C448" s="123">
        <v>8.4950658137491022</v>
      </c>
      <c r="D448" s="123">
        <v>8.3765237920173803</v>
      </c>
      <c r="E448" s="123">
        <v>8.2750926295413585</v>
      </c>
      <c r="F448" s="123">
        <v>8.5568426575709022</v>
      </c>
      <c r="G448" s="123">
        <v>8.6516526359034529</v>
      </c>
      <c r="H448" s="123">
        <v>8.8225783545323218</v>
      </c>
      <c r="I448" s="123">
        <v>8.8188967617652043</v>
      </c>
      <c r="J448" s="123">
        <v>8.0392355365543082</v>
      </c>
      <c r="K448" s="123">
        <v>8.6284934965359046</v>
      </c>
      <c r="L448" s="123">
        <v>9.0572531664764977</v>
      </c>
      <c r="M448" s="123">
        <v>8.43504318750011</v>
      </c>
      <c r="N448" s="123">
        <v>8.8335047431880778</v>
      </c>
      <c r="O448" s="123">
        <v>9.5630754083119918</v>
      </c>
      <c r="P448" s="123">
        <v>9.708611052094561</v>
      </c>
      <c r="Q448" s="123">
        <v>10.535682661312881</v>
      </c>
      <c r="R448" s="123">
        <v>11.531759760892836</v>
      </c>
      <c r="S448" s="123">
        <v>10.828972466548979</v>
      </c>
      <c r="T448" s="123">
        <v>11.462543858088535</v>
      </c>
      <c r="U448" s="123">
        <v>11.717422125683848</v>
      </c>
      <c r="V448" s="123">
        <v>10.442533456940795</v>
      </c>
      <c r="W448" s="123">
        <v>11.747931958139977</v>
      </c>
      <c r="X448" s="123">
        <v>11.254742510532996</v>
      </c>
      <c r="Y448" s="123">
        <v>12.322705391211979</v>
      </c>
      <c r="DA448" s="130" t="s">
        <v>4716</v>
      </c>
    </row>
    <row r="449" spans="1:105" ht="12" customHeight="1" x14ac:dyDescent="0.25">
      <c r="A449" s="97" t="s">
        <v>128</v>
      </c>
      <c r="B449" s="99"/>
      <c r="C449" s="99">
        <v>8.5155617416671134</v>
      </c>
      <c r="D449" s="99">
        <v>8.3838498092868363</v>
      </c>
      <c r="E449" s="99">
        <v>8.2707587616869045</v>
      </c>
      <c r="F449" s="99">
        <v>8.6029959015197015</v>
      </c>
      <c r="G449" s="99">
        <v>8.6516527702971135</v>
      </c>
      <c r="H449" s="99">
        <v>8.8225785080717003</v>
      </c>
      <c r="I449" s="99">
        <v>8.8188688940763971</v>
      </c>
      <c r="J449" s="99">
        <v>8.0568861060685766</v>
      </c>
      <c r="K449" s="99">
        <v>8.6883716385003957</v>
      </c>
      <c r="L449" s="99">
        <v>9.0572473351964113</v>
      </c>
      <c r="M449" s="99">
        <v>8.3882870112602141</v>
      </c>
      <c r="N449" s="99">
        <v>8.8331823834135701</v>
      </c>
      <c r="O449" s="99">
        <v>9.5649254270239954</v>
      </c>
      <c r="P449" s="99">
        <v>9.7091671074039301</v>
      </c>
      <c r="Q449" s="99">
        <v>10.540095742585731</v>
      </c>
      <c r="R449" s="99">
        <v>11.517726365422968</v>
      </c>
      <c r="S449" s="99">
        <v>10.81791210205315</v>
      </c>
      <c r="T449" s="99">
        <v>11.459183795214933</v>
      </c>
      <c r="U449" s="99">
        <v>11.727755367939425</v>
      </c>
      <c r="V449" s="99">
        <v>10.426550283712594</v>
      </c>
      <c r="W449" s="99">
        <v>11.741988776054319</v>
      </c>
      <c r="X449" s="99">
        <v>11.24978940014187</v>
      </c>
      <c r="Y449" s="99">
        <v>12.349529762054908</v>
      </c>
      <c r="DA449" s="63" t="s">
        <v>4717</v>
      </c>
    </row>
    <row r="450" spans="1:105" ht="12" customHeight="1" x14ac:dyDescent="0.25">
      <c r="A450" s="97" t="s">
        <v>127</v>
      </c>
      <c r="B450" s="99"/>
      <c r="C450" s="99">
        <v>8.5156264293603776</v>
      </c>
      <c r="D450" s="99">
        <v>8.3840246169504535</v>
      </c>
      <c r="E450" s="99">
        <v>8.2707400742108366</v>
      </c>
      <c r="F450" s="99">
        <v>8.60296722263638</v>
      </c>
      <c r="G450" s="99">
        <v>8.6514012342349247</v>
      </c>
      <c r="H450" s="99">
        <v>8.8224413231134076</v>
      </c>
      <c r="I450" s="99">
        <v>8.8231437522260716</v>
      </c>
      <c r="J450" s="99">
        <v>8.0622215747423152</v>
      </c>
      <c r="K450" s="99">
        <v>8.6920359864403363</v>
      </c>
      <c r="L450" s="99">
        <v>9.0606689713155681</v>
      </c>
      <c r="M450" s="99">
        <v>0</v>
      </c>
      <c r="N450" s="99">
        <v>8.8328137349969964</v>
      </c>
      <c r="O450" s="99">
        <v>9.561398331117589</v>
      </c>
      <c r="P450" s="99">
        <v>9.7031987451737116</v>
      </c>
      <c r="Q450" s="99">
        <v>10.532040996107932</v>
      </c>
      <c r="R450" s="99">
        <v>11.507280467889627</v>
      </c>
      <c r="S450" s="99">
        <v>10.807500361017864</v>
      </c>
      <c r="T450" s="99">
        <v>11.447216011740563</v>
      </c>
      <c r="U450" s="99">
        <v>11.719551253153602</v>
      </c>
      <c r="V450" s="99">
        <v>10.419819725867463</v>
      </c>
      <c r="W450" s="99">
        <v>11.741944821540853</v>
      </c>
      <c r="X450" s="99">
        <v>11.256308818359255</v>
      </c>
      <c r="Y450" s="99">
        <v>12.365011398228864</v>
      </c>
      <c r="DA450" s="63" t="s">
        <v>4718</v>
      </c>
    </row>
    <row r="451" spans="1:105" ht="12" customHeight="1" x14ac:dyDescent="0.25">
      <c r="A451" s="100" t="s">
        <v>198</v>
      </c>
      <c r="B451" s="102"/>
      <c r="C451" s="102">
        <v>5.948543883717754</v>
      </c>
      <c r="D451" s="102">
        <v>5.7363313620323391</v>
      </c>
      <c r="E451" s="102">
        <v>5.4208876773548207</v>
      </c>
      <c r="F451" s="102">
        <v>5.6723293619294823</v>
      </c>
      <c r="G451" s="102">
        <v>5.2021572958534428</v>
      </c>
      <c r="H451" s="102">
        <v>5.498609512529657</v>
      </c>
      <c r="I451" s="102">
        <v>5.4298596254399776</v>
      </c>
      <c r="J451" s="102">
        <v>4.919238242116311</v>
      </c>
      <c r="K451" s="102">
        <v>5.3469246118251963</v>
      </c>
      <c r="L451" s="102">
        <v>5.4325041214708145</v>
      </c>
      <c r="M451" s="102">
        <v>0</v>
      </c>
      <c r="N451" s="102">
        <v>5.1719707580928587</v>
      </c>
      <c r="O451" s="102">
        <v>5.8962248115806606</v>
      </c>
      <c r="P451" s="102">
        <v>6.0051088936019132</v>
      </c>
      <c r="Q451" s="102">
        <v>6.8042673316880409</v>
      </c>
      <c r="R451" s="102">
        <v>7.7963607466815512</v>
      </c>
      <c r="S451" s="102">
        <v>7.1291766731196686</v>
      </c>
      <c r="T451" s="102">
        <v>7.8614679897194977</v>
      </c>
      <c r="U451" s="102">
        <v>8.1025933599661819</v>
      </c>
      <c r="V451" s="102">
        <v>7.1682342673121395</v>
      </c>
      <c r="W451" s="102">
        <v>8.4701478852591041</v>
      </c>
      <c r="X451" s="102">
        <v>8.1643825697755936</v>
      </c>
      <c r="Y451" s="102">
        <v>9.040126207842663</v>
      </c>
      <c r="DA451" s="131" t="s">
        <v>4719</v>
      </c>
    </row>
    <row r="452" spans="1:105" ht="12" customHeight="1" x14ac:dyDescent="0.25">
      <c r="A452" s="103" t="s">
        <v>52</v>
      </c>
      <c r="B452" s="105"/>
      <c r="C452" s="105">
        <v>2.5670825456426236</v>
      </c>
      <c r="D452" s="105">
        <v>2.6476932549181136</v>
      </c>
      <c r="E452" s="105">
        <v>2.8498523968560168</v>
      </c>
      <c r="F452" s="105">
        <v>2.9306378607068981</v>
      </c>
      <c r="G452" s="105">
        <v>3.4492439383814828</v>
      </c>
      <c r="H452" s="105">
        <v>3.3238318105837488</v>
      </c>
      <c r="I452" s="105">
        <v>3.3932841267860927</v>
      </c>
      <c r="J452" s="105">
        <v>3.1429833326260037</v>
      </c>
      <c r="K452" s="105">
        <v>3.34511137461514</v>
      </c>
      <c r="L452" s="105">
        <v>3.6281648498447532</v>
      </c>
      <c r="M452" s="105">
        <v>0</v>
      </c>
      <c r="N452" s="105">
        <v>3.6608429769041377</v>
      </c>
      <c r="O452" s="105">
        <v>3.6651735195369297</v>
      </c>
      <c r="P452" s="105">
        <v>3.6980898515718006</v>
      </c>
      <c r="Q452" s="105">
        <v>3.7277736644198924</v>
      </c>
      <c r="R452" s="105">
        <v>3.7109197212080769</v>
      </c>
      <c r="S452" s="105">
        <v>3.6783236878981955</v>
      </c>
      <c r="T452" s="105">
        <v>3.5857480220210651</v>
      </c>
      <c r="U452" s="105">
        <v>3.6169578931874207</v>
      </c>
      <c r="V452" s="105">
        <v>3.2515854585553212</v>
      </c>
      <c r="W452" s="105">
        <v>3.2717969362817474</v>
      </c>
      <c r="X452" s="105">
        <v>3.0919262485836612</v>
      </c>
      <c r="Y452" s="105">
        <v>3.3248851903861976</v>
      </c>
      <c r="DA452" s="132" t="s">
        <v>4720</v>
      </c>
    </row>
    <row r="453" spans="1:105" ht="12" customHeight="1" x14ac:dyDescent="0.25">
      <c r="A453" s="106" t="s">
        <v>122</v>
      </c>
      <c r="B453" s="102"/>
      <c r="C453" s="102">
        <v>8.3038559784223658</v>
      </c>
      <c r="D453" s="102">
        <v>8.2478029864777174</v>
      </c>
      <c r="E453" s="102">
        <v>8.3068345087566158</v>
      </c>
      <c r="F453" s="102">
        <v>8.3902797187783538</v>
      </c>
      <c r="G453" s="102">
        <v>0</v>
      </c>
      <c r="H453" s="102">
        <v>0</v>
      </c>
      <c r="I453" s="102">
        <v>0</v>
      </c>
      <c r="J453" s="102">
        <v>7.9983244207273936</v>
      </c>
      <c r="K453" s="102">
        <v>8.4606813786978439</v>
      </c>
      <c r="L453" s="102">
        <v>0</v>
      </c>
      <c r="M453" s="102">
        <v>9.0022693445675621</v>
      </c>
      <c r="N453" s="102">
        <v>8.8729914471137423</v>
      </c>
      <c r="O453" s="102">
        <v>9.4888126974381599</v>
      </c>
      <c r="P453" s="102">
        <v>9.7019795161940472</v>
      </c>
      <c r="Q453" s="102">
        <v>10.493781340155978</v>
      </c>
      <c r="R453" s="102">
        <v>11.614673217102251</v>
      </c>
      <c r="S453" s="102">
        <v>10.908656411728513</v>
      </c>
      <c r="T453" s="102">
        <v>11.576699673952289</v>
      </c>
      <c r="U453" s="102">
        <v>11.489814247427022</v>
      </c>
      <c r="V453" s="102">
        <v>10.781245104553786</v>
      </c>
      <c r="W453" s="102">
        <v>11.838461904526953</v>
      </c>
      <c r="X453" s="102">
        <v>11.321555907575997</v>
      </c>
      <c r="Y453" s="102">
        <v>11.992751772655261</v>
      </c>
      <c r="DA453" s="131" t="s">
        <v>4721</v>
      </c>
    </row>
    <row r="454" spans="1:105" ht="12" customHeight="1" x14ac:dyDescent="0.25">
      <c r="A454" s="107" t="s">
        <v>121</v>
      </c>
      <c r="B454" s="105"/>
      <c r="C454" s="105">
        <v>8.3038482664406015</v>
      </c>
      <c r="D454" s="105">
        <v>8.2479589523868331</v>
      </c>
      <c r="E454" s="105">
        <v>8.3068932755048852</v>
      </c>
      <c r="F454" s="105">
        <v>8.3901810321872787</v>
      </c>
      <c r="G454" s="105">
        <v>0</v>
      </c>
      <c r="H454" s="105">
        <v>0</v>
      </c>
      <c r="I454" s="105">
        <v>0</v>
      </c>
      <c r="J454" s="105">
        <v>8.0015859019577125</v>
      </c>
      <c r="K454" s="105">
        <v>8.4619207999517805</v>
      </c>
      <c r="L454" s="105">
        <v>0</v>
      </c>
      <c r="M454" s="105">
        <v>9.0014095202263427</v>
      </c>
      <c r="N454" s="105">
        <v>8.8711152449731472</v>
      </c>
      <c r="O454" s="105">
        <v>9.4866657560291667</v>
      </c>
      <c r="P454" s="105">
        <v>9.7018871617925058</v>
      </c>
      <c r="Q454" s="105">
        <v>10.497910600840713</v>
      </c>
      <c r="R454" s="105">
        <v>11.61768949733448</v>
      </c>
      <c r="S454" s="105">
        <v>10.909488703473555</v>
      </c>
      <c r="T454" s="105">
        <v>11.575795383917615</v>
      </c>
      <c r="U454" s="105">
        <v>11.487667855516536</v>
      </c>
      <c r="V454" s="105">
        <v>10.779359439157943</v>
      </c>
      <c r="W454" s="105">
        <v>11.83797968883797</v>
      </c>
      <c r="X454" s="105">
        <v>11.323004594661995</v>
      </c>
      <c r="Y454" s="105">
        <v>11.993689785098761</v>
      </c>
      <c r="DA454" s="132" t="s">
        <v>4722</v>
      </c>
    </row>
    <row r="455" spans="1:105" ht="12" customHeight="1" x14ac:dyDescent="0.25">
      <c r="A455" s="108" t="s">
        <v>53</v>
      </c>
      <c r="B455" s="99"/>
      <c r="C455" s="99">
        <v>5.8004130006861248</v>
      </c>
      <c r="D455" s="99">
        <v>5.6431043972655637</v>
      </c>
      <c r="E455" s="99">
        <v>5.4445996611878584</v>
      </c>
      <c r="F455" s="99">
        <v>5.5318151008510039</v>
      </c>
      <c r="G455" s="99">
        <v>0</v>
      </c>
      <c r="H455" s="99">
        <v>0</v>
      </c>
      <c r="I455" s="99">
        <v>0</v>
      </c>
      <c r="J455" s="99">
        <v>4.8819582577645502</v>
      </c>
      <c r="K455" s="99">
        <v>5.2047151153228253</v>
      </c>
      <c r="L455" s="99">
        <v>0</v>
      </c>
      <c r="M455" s="99">
        <v>5.306440490738658</v>
      </c>
      <c r="N455" s="99">
        <v>5.1942050765901593</v>
      </c>
      <c r="O455" s="99">
        <v>5.8498141454146948</v>
      </c>
      <c r="P455" s="99">
        <v>6.0039967889878252</v>
      </c>
      <c r="Q455" s="99">
        <v>6.7818952488113649</v>
      </c>
      <c r="R455" s="99">
        <v>7.8708387904264567</v>
      </c>
      <c r="S455" s="99">
        <v>7.1961543088691746</v>
      </c>
      <c r="T455" s="99">
        <v>7.9495187413157602</v>
      </c>
      <c r="U455" s="99">
        <v>7.942206928985363</v>
      </c>
      <c r="V455" s="99">
        <v>7.41545063792453</v>
      </c>
      <c r="W455" s="99">
        <v>8.5395166097091817</v>
      </c>
      <c r="X455" s="99">
        <v>8.2129071724535816</v>
      </c>
      <c r="Y455" s="99">
        <v>8.7680467500919903</v>
      </c>
      <c r="DA455" s="63" t="s">
        <v>4723</v>
      </c>
    </row>
    <row r="456" spans="1:105" ht="12" customHeight="1" x14ac:dyDescent="0.25">
      <c r="A456" s="108" t="s">
        <v>52</v>
      </c>
      <c r="B456" s="99"/>
      <c r="C456" s="99">
        <v>2.5034352657544767</v>
      </c>
      <c r="D456" s="99">
        <v>2.6048545551212698</v>
      </c>
      <c r="E456" s="99">
        <v>2.8622936143170263</v>
      </c>
      <c r="F456" s="99">
        <v>2.8583659313362744</v>
      </c>
      <c r="G456" s="99">
        <v>0</v>
      </c>
      <c r="H456" s="99">
        <v>0</v>
      </c>
      <c r="I456" s="99">
        <v>0</v>
      </c>
      <c r="J456" s="99">
        <v>3.1196276441931605</v>
      </c>
      <c r="K456" s="99">
        <v>3.257205684628953</v>
      </c>
      <c r="L456" s="99">
        <v>0</v>
      </c>
      <c r="M456" s="99">
        <v>3.6949690294876847</v>
      </c>
      <c r="N456" s="99">
        <v>3.6769101683829892</v>
      </c>
      <c r="O456" s="99">
        <v>3.6368516106144706</v>
      </c>
      <c r="P456" s="99">
        <v>3.6978903728046801</v>
      </c>
      <c r="Q456" s="99">
        <v>3.7160153520293484</v>
      </c>
      <c r="R456" s="99">
        <v>3.7468507069080204</v>
      </c>
      <c r="S456" s="99">
        <v>3.7133343946043795</v>
      </c>
      <c r="T456" s="99">
        <v>3.6262766426018547</v>
      </c>
      <c r="U456" s="99">
        <v>3.5454609265311738</v>
      </c>
      <c r="V456" s="99">
        <v>3.3639088012334128</v>
      </c>
      <c r="W456" s="99">
        <v>3.2984630791287897</v>
      </c>
      <c r="X456" s="99">
        <v>3.1100974222084146</v>
      </c>
      <c r="Y456" s="99">
        <v>3.2256430350067702</v>
      </c>
      <c r="DA456" s="63" t="s">
        <v>4724</v>
      </c>
    </row>
    <row r="457" spans="1:105" ht="12" customHeight="1" x14ac:dyDescent="0.25">
      <c r="A457" s="121" t="s">
        <v>54</v>
      </c>
      <c r="B457" s="123"/>
      <c r="C457" s="123">
        <v>1.3678004461332698</v>
      </c>
      <c r="D457" s="123">
        <v>1.3901536656010962</v>
      </c>
      <c r="E457" s="123">
        <v>1.4427503212874144</v>
      </c>
      <c r="F457" s="123">
        <v>1.5080563050835889</v>
      </c>
      <c r="G457" s="123">
        <v>1.6071918740911297</v>
      </c>
      <c r="H457" s="123">
        <v>1.6556176793550443</v>
      </c>
      <c r="I457" s="123">
        <v>1.6290863720567881</v>
      </c>
      <c r="J457" s="123">
        <v>1.5129716558519373</v>
      </c>
      <c r="K457" s="123">
        <v>1.6768595690267933</v>
      </c>
      <c r="L457" s="123">
        <v>1.8595181865022254</v>
      </c>
      <c r="M457" s="123">
        <v>1.8739701600494074</v>
      </c>
      <c r="N457" s="123">
        <v>1.9056085162532659</v>
      </c>
      <c r="O457" s="123">
        <v>2.0642771402380378</v>
      </c>
      <c r="P457" s="123">
        <v>2.1045688841842227</v>
      </c>
      <c r="Q457" s="123">
        <v>2.2835227117186427</v>
      </c>
      <c r="R457" s="123">
        <v>2.3379728901276073</v>
      </c>
      <c r="S457" s="123">
        <v>2.5475362600034832</v>
      </c>
      <c r="T457" s="123">
        <v>2.6854437146600345</v>
      </c>
      <c r="U457" s="123">
        <v>2.7153636225607731</v>
      </c>
      <c r="V457" s="123">
        <v>2.6795902950218129</v>
      </c>
      <c r="W457" s="123">
        <v>2.73835759469836</v>
      </c>
      <c r="X457" s="123">
        <v>2.6422347734714631</v>
      </c>
      <c r="Y457" s="123">
        <v>2.754442630479609</v>
      </c>
      <c r="DA457" s="130" t="s">
        <v>4725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4726</v>
      </c>
    </row>
    <row r="459" spans="1:105" ht="12" customHeight="1" x14ac:dyDescent="0.25">
      <c r="A459" s="109" t="s">
        <v>120</v>
      </c>
      <c r="B459" s="110"/>
      <c r="C459" s="110">
        <v>1.3678004461332698</v>
      </c>
      <c r="D459" s="110">
        <v>1.3901536656010962</v>
      </c>
      <c r="E459" s="110">
        <v>1.4427503212874144</v>
      </c>
      <c r="F459" s="110">
        <v>1.5080563050835889</v>
      </c>
      <c r="G459" s="110">
        <v>1.6071918740911297</v>
      </c>
      <c r="H459" s="110">
        <v>1.6556176793550443</v>
      </c>
      <c r="I459" s="110">
        <v>1.6290863720567881</v>
      </c>
      <c r="J459" s="110">
        <v>1.5129716558519373</v>
      </c>
      <c r="K459" s="110">
        <v>1.6768595690267933</v>
      </c>
      <c r="L459" s="110">
        <v>1.8595181865022254</v>
      </c>
      <c r="M459" s="110">
        <v>1.8739701600494074</v>
      </c>
      <c r="N459" s="110">
        <v>1.9056085162532659</v>
      </c>
      <c r="O459" s="110">
        <v>2.0642771402380378</v>
      </c>
      <c r="P459" s="110">
        <v>2.1045688841842227</v>
      </c>
      <c r="Q459" s="110">
        <v>2.2835227117186427</v>
      </c>
      <c r="R459" s="110">
        <v>2.3379728901276073</v>
      </c>
      <c r="S459" s="110">
        <v>2.5475362600034832</v>
      </c>
      <c r="T459" s="110">
        <v>2.6854437146600345</v>
      </c>
      <c r="U459" s="110">
        <v>2.7153636225607731</v>
      </c>
      <c r="V459" s="110">
        <v>2.6795902950218129</v>
      </c>
      <c r="W459" s="110">
        <v>2.73835759469836</v>
      </c>
      <c r="X459" s="110">
        <v>2.6422347734714631</v>
      </c>
      <c r="Y459" s="110">
        <v>2.754442630479609</v>
      </c>
      <c r="DA459" s="60" t="s">
        <v>4727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0</v>
      </c>
      <c r="DA461" s="129" t="s">
        <v>4878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4879</v>
      </c>
    </row>
    <row r="463" spans="1:105" ht="12" customHeight="1" x14ac:dyDescent="0.25">
      <c r="A463" s="97" t="s">
        <v>198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4880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4881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4882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4883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4884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4885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4886</v>
      </c>
    </row>
    <row r="470" spans="1:105" ht="12" customHeight="1" x14ac:dyDescent="0.25">
      <c r="A470" s="100" t="s">
        <v>198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4887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4888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4889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4890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4891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4892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4893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4894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4895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660360</v>
      </c>
      <c r="C5" s="120">
        <v>746939</v>
      </c>
      <c r="D5" s="120">
        <v>894522</v>
      </c>
      <c r="E5" s="120">
        <v>1034605</v>
      </c>
      <c r="F5" s="120">
        <v>1161343</v>
      </c>
      <c r="G5" s="120">
        <v>1262540</v>
      </c>
      <c r="H5" s="120">
        <v>1349923</v>
      </c>
      <c r="I5" s="120">
        <v>1427285</v>
      </c>
      <c r="J5" s="120">
        <v>1512478</v>
      </c>
      <c r="K5" s="120">
        <v>1584920</v>
      </c>
      <c r="L5" s="120">
        <v>1628549</v>
      </c>
      <c r="M5" s="120">
        <v>1627301</v>
      </c>
      <c r="N5" s="120">
        <v>1617157</v>
      </c>
      <c r="O5" s="120">
        <v>1666553</v>
      </c>
      <c r="P5" s="120">
        <v>1676861</v>
      </c>
      <c r="Q5" s="120">
        <v>1681982</v>
      </c>
      <c r="R5" s="120">
        <v>1697399</v>
      </c>
      <c r="S5" s="120">
        <v>1667526</v>
      </c>
      <c r="T5" s="120">
        <v>1722484</v>
      </c>
      <c r="U5" s="120">
        <v>1745396</v>
      </c>
      <c r="V5" s="120">
        <v>1787816</v>
      </c>
      <c r="W5" s="120">
        <v>1772993</v>
      </c>
      <c r="X5" s="120">
        <v>1848537</v>
      </c>
      <c r="Y5" s="120">
        <v>1900292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660360</v>
      </c>
      <c r="C7" s="52">
        <v>746939</v>
      </c>
      <c r="D7" s="52">
        <v>894522</v>
      </c>
      <c r="E7" s="52">
        <v>1034605</v>
      </c>
      <c r="F7" s="52">
        <v>1161343</v>
      </c>
      <c r="G7" s="52">
        <v>1262540</v>
      </c>
      <c r="H7" s="52">
        <v>1349923</v>
      </c>
      <c r="I7" s="52">
        <v>1427285</v>
      </c>
      <c r="J7" s="52">
        <v>1512478</v>
      </c>
      <c r="K7" s="52">
        <v>1584920</v>
      </c>
      <c r="L7" s="52">
        <v>1628549</v>
      </c>
      <c r="M7" s="52">
        <v>1627301</v>
      </c>
      <c r="N7" s="52">
        <v>1617157</v>
      </c>
      <c r="O7" s="52">
        <v>1666553</v>
      </c>
      <c r="P7" s="52">
        <v>1676861</v>
      </c>
      <c r="Q7" s="52">
        <v>1681982</v>
      </c>
      <c r="R7" s="52">
        <v>1697399</v>
      </c>
      <c r="S7" s="52">
        <v>1667526</v>
      </c>
      <c r="T7" s="52">
        <v>1722484</v>
      </c>
      <c r="U7" s="52">
        <v>1745396</v>
      </c>
      <c r="V7" s="52">
        <v>1787816</v>
      </c>
      <c r="W7" s="52">
        <v>1772993</v>
      </c>
      <c r="X7" s="52">
        <v>1848537</v>
      </c>
      <c r="Y7" s="52">
        <v>1900292</v>
      </c>
      <c r="DA7" s="63" t="s">
        <v>1120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13375</v>
      </c>
      <c r="C9" s="52">
        <v>14963</v>
      </c>
      <c r="D9" s="52">
        <v>17425</v>
      </c>
      <c r="E9" s="52">
        <v>22082</v>
      </c>
      <c r="F9" s="52">
        <v>27816</v>
      </c>
      <c r="G9" s="52">
        <v>35258</v>
      </c>
      <c r="H9" s="52">
        <v>42768</v>
      </c>
      <c r="I9" s="52">
        <v>48915</v>
      </c>
      <c r="J9" s="52">
        <v>51441</v>
      </c>
      <c r="K9" s="52">
        <v>56386</v>
      </c>
      <c r="L9" s="52">
        <v>61100</v>
      </c>
      <c r="M9" s="52">
        <v>62536</v>
      </c>
      <c r="N9" s="52">
        <v>64260</v>
      </c>
      <c r="O9" s="52">
        <v>66842</v>
      </c>
      <c r="P9" s="52">
        <v>76159</v>
      </c>
      <c r="Q9" s="52">
        <v>82614</v>
      </c>
      <c r="R9" s="52">
        <v>88080</v>
      </c>
      <c r="S9" s="52">
        <v>97741</v>
      </c>
      <c r="T9" s="52">
        <v>107817</v>
      </c>
      <c r="U9" s="52">
        <v>122129</v>
      </c>
      <c r="V9" s="52">
        <v>148448</v>
      </c>
      <c r="W9" s="52">
        <v>154425</v>
      </c>
      <c r="X9" s="52">
        <v>162337</v>
      </c>
      <c r="Y9" s="52">
        <v>165493</v>
      </c>
      <c r="DA9" s="63" t="s">
        <v>1121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1674</v>
      </c>
      <c r="E11" s="52">
        <v>2866</v>
      </c>
      <c r="F11" s="52">
        <v>3774</v>
      </c>
      <c r="G11" s="52">
        <v>4814</v>
      </c>
      <c r="H11" s="52">
        <v>5482</v>
      </c>
      <c r="I11" s="52">
        <v>6330</v>
      </c>
      <c r="J11" s="52">
        <v>6846</v>
      </c>
      <c r="K11" s="52">
        <v>7048</v>
      </c>
      <c r="L11" s="52">
        <v>7076</v>
      </c>
      <c r="M11" s="52">
        <v>7055</v>
      </c>
      <c r="N11" s="52">
        <v>7269</v>
      </c>
      <c r="O11" s="52">
        <v>7676</v>
      </c>
      <c r="P11" s="52">
        <v>8394</v>
      </c>
      <c r="Q11" s="52">
        <v>7412</v>
      </c>
      <c r="R11" s="52">
        <v>6902</v>
      </c>
      <c r="S11" s="52">
        <v>6394</v>
      </c>
      <c r="T11" s="52">
        <v>6328</v>
      </c>
      <c r="U11" s="52">
        <v>6451</v>
      </c>
      <c r="V11" s="52">
        <v>7000</v>
      </c>
      <c r="W11" s="52">
        <v>7725</v>
      </c>
      <c r="X11" s="52">
        <v>9272</v>
      </c>
      <c r="Y11" s="52">
        <v>10298</v>
      </c>
      <c r="DA11" s="63" t="s">
        <v>1122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1</v>
      </c>
      <c r="E12" s="52">
        <v>3</v>
      </c>
      <c r="F12" s="52">
        <v>3</v>
      </c>
      <c r="G12" s="52">
        <v>4</v>
      </c>
      <c r="H12" s="52">
        <v>4</v>
      </c>
      <c r="I12" s="52">
        <v>8</v>
      </c>
      <c r="J12" s="52">
        <v>10</v>
      </c>
      <c r="K12" s="52">
        <v>9</v>
      </c>
      <c r="L12" s="52">
        <v>9</v>
      </c>
      <c r="M12" s="52">
        <v>9</v>
      </c>
      <c r="N12" s="52">
        <v>8</v>
      </c>
      <c r="O12" s="52">
        <v>9</v>
      </c>
      <c r="P12" s="52">
        <v>14</v>
      </c>
      <c r="Q12" s="52">
        <v>11</v>
      </c>
      <c r="R12" s="52">
        <v>11</v>
      </c>
      <c r="S12" s="52">
        <v>9</v>
      </c>
      <c r="T12" s="52">
        <v>9</v>
      </c>
      <c r="U12" s="52">
        <v>10</v>
      </c>
      <c r="V12" s="52">
        <v>10</v>
      </c>
      <c r="W12" s="52">
        <v>8</v>
      </c>
      <c r="X12" s="52">
        <v>10</v>
      </c>
      <c r="Y12" s="52">
        <v>12</v>
      </c>
      <c r="DA12" s="63" t="s">
        <v>1123</v>
      </c>
    </row>
    <row r="13" spans="1:105" ht="12" customHeight="1" x14ac:dyDescent="0.25">
      <c r="A13" s="97" t="s">
        <v>122</v>
      </c>
      <c r="B13" s="52">
        <v>598876</v>
      </c>
      <c r="C13" s="52">
        <v>677723</v>
      </c>
      <c r="D13" s="52">
        <v>803337</v>
      </c>
      <c r="E13" s="52">
        <v>931257</v>
      </c>
      <c r="F13" s="52">
        <v>1048417</v>
      </c>
      <c r="G13" s="52">
        <v>1136659</v>
      </c>
      <c r="H13" s="52">
        <v>1213252</v>
      </c>
      <c r="I13" s="52">
        <v>1211991</v>
      </c>
      <c r="J13" s="52">
        <v>1264056</v>
      </c>
      <c r="K13" s="52">
        <v>1335578</v>
      </c>
      <c r="L13" s="52">
        <v>1366660</v>
      </c>
      <c r="M13" s="52">
        <v>1366639</v>
      </c>
      <c r="N13" s="52">
        <v>1360078</v>
      </c>
      <c r="O13" s="52">
        <v>1410608</v>
      </c>
      <c r="P13" s="52">
        <v>1424184</v>
      </c>
      <c r="Q13" s="52">
        <v>1438552</v>
      </c>
      <c r="R13" s="52">
        <v>1457372</v>
      </c>
      <c r="S13" s="52">
        <v>1433794</v>
      </c>
      <c r="T13" s="52">
        <v>1489729</v>
      </c>
      <c r="U13" s="52">
        <v>1514461</v>
      </c>
      <c r="V13" s="52">
        <v>1554857</v>
      </c>
      <c r="W13" s="52">
        <v>1542468</v>
      </c>
      <c r="X13" s="52">
        <v>1607335</v>
      </c>
      <c r="Y13" s="52">
        <v>1663227</v>
      </c>
      <c r="DA13" s="63" t="s">
        <v>1124</v>
      </c>
    </row>
    <row r="14" spans="1:105" ht="12" customHeight="1" x14ac:dyDescent="0.25">
      <c r="A14" s="97" t="s">
        <v>121</v>
      </c>
      <c r="B14" s="52">
        <v>61484</v>
      </c>
      <c r="C14" s="52">
        <v>69216</v>
      </c>
      <c r="D14" s="52">
        <v>89510</v>
      </c>
      <c r="E14" s="52">
        <v>100479</v>
      </c>
      <c r="F14" s="52">
        <v>109149</v>
      </c>
      <c r="G14" s="52">
        <v>121063</v>
      </c>
      <c r="H14" s="52">
        <v>131185</v>
      </c>
      <c r="I14" s="52">
        <v>208956</v>
      </c>
      <c r="J14" s="52">
        <v>241566</v>
      </c>
      <c r="K14" s="52">
        <v>242285</v>
      </c>
      <c r="L14" s="52">
        <v>254804</v>
      </c>
      <c r="M14" s="52">
        <v>253598</v>
      </c>
      <c r="N14" s="52">
        <v>249802</v>
      </c>
      <c r="O14" s="52">
        <v>248260</v>
      </c>
      <c r="P14" s="52">
        <v>244269</v>
      </c>
      <c r="Q14" s="52">
        <v>236007</v>
      </c>
      <c r="R14" s="52">
        <v>233114</v>
      </c>
      <c r="S14" s="52">
        <v>227329</v>
      </c>
      <c r="T14" s="52">
        <v>226418</v>
      </c>
      <c r="U14" s="52">
        <v>224474</v>
      </c>
      <c r="V14" s="52">
        <v>225949</v>
      </c>
      <c r="W14" s="52">
        <v>222792</v>
      </c>
      <c r="X14" s="52">
        <v>231920</v>
      </c>
      <c r="Y14" s="52">
        <v>226755</v>
      </c>
      <c r="DA14" s="63" t="s">
        <v>1125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1126</v>
      </c>
    </row>
    <row r="17" spans="1:105" ht="12" customHeight="1" x14ac:dyDescent="0.25">
      <c r="A17" s="109" t="s">
        <v>120</v>
      </c>
      <c r="B17" s="36">
        <v>660360</v>
      </c>
      <c r="C17" s="36">
        <v>746939</v>
      </c>
      <c r="D17" s="36">
        <v>894522</v>
      </c>
      <c r="E17" s="36">
        <v>1034605</v>
      </c>
      <c r="F17" s="36">
        <v>1161343</v>
      </c>
      <c r="G17" s="36">
        <v>1262540</v>
      </c>
      <c r="H17" s="36">
        <v>1349923</v>
      </c>
      <c r="I17" s="36">
        <v>1427285</v>
      </c>
      <c r="J17" s="36">
        <v>1512478</v>
      </c>
      <c r="K17" s="36">
        <v>1584920</v>
      </c>
      <c r="L17" s="36">
        <v>1628549</v>
      </c>
      <c r="M17" s="36">
        <v>1627301</v>
      </c>
      <c r="N17" s="36">
        <v>1617157</v>
      </c>
      <c r="O17" s="36">
        <v>1666553</v>
      </c>
      <c r="P17" s="36">
        <v>1676861</v>
      </c>
      <c r="Q17" s="36">
        <v>1681982</v>
      </c>
      <c r="R17" s="36">
        <v>1697399</v>
      </c>
      <c r="S17" s="36">
        <v>1667526</v>
      </c>
      <c r="T17" s="36">
        <v>1722484</v>
      </c>
      <c r="U17" s="36">
        <v>1745396</v>
      </c>
      <c r="V17" s="36">
        <v>1787816</v>
      </c>
      <c r="W17" s="36">
        <v>1772993</v>
      </c>
      <c r="X17" s="36">
        <v>1848537</v>
      </c>
      <c r="Y17" s="36">
        <v>1900292</v>
      </c>
      <c r="DA17" s="60" t="s">
        <v>1127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1205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51591</v>
      </c>
      <c r="D21" s="52">
        <v>51623</v>
      </c>
      <c r="E21" s="52">
        <v>51877</v>
      </c>
      <c r="F21" s="52">
        <v>52618</v>
      </c>
      <c r="G21" s="52">
        <v>54135</v>
      </c>
      <c r="H21" s="52">
        <v>56681</v>
      </c>
      <c r="I21" s="52">
        <v>60494</v>
      </c>
      <c r="J21" s="52">
        <v>65779</v>
      </c>
      <c r="K21" s="52">
        <v>72752</v>
      </c>
      <c r="L21" s="52">
        <v>81608</v>
      </c>
      <c r="M21" s="52">
        <v>92590</v>
      </c>
      <c r="N21" s="52">
        <v>105853</v>
      </c>
      <c r="O21" s="52">
        <v>111222</v>
      </c>
      <c r="P21" s="52">
        <v>88223</v>
      </c>
      <c r="Q21" s="52">
        <v>109303</v>
      </c>
      <c r="R21" s="52">
        <v>133319</v>
      </c>
      <c r="S21" s="52">
        <v>160467</v>
      </c>
      <c r="T21" s="52">
        <v>163383</v>
      </c>
      <c r="U21" s="52">
        <v>154229</v>
      </c>
      <c r="V21" s="52">
        <v>145204</v>
      </c>
      <c r="W21" s="52">
        <v>137526</v>
      </c>
      <c r="X21" s="52">
        <v>133741</v>
      </c>
      <c r="Y21" s="52">
        <v>131911</v>
      </c>
      <c r="DA21" s="63" t="s">
        <v>1206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2090</v>
      </c>
      <c r="D23" s="52">
        <v>2097</v>
      </c>
      <c r="E23" s="52">
        <v>2149</v>
      </c>
      <c r="F23" s="52">
        <v>2301</v>
      </c>
      <c r="G23" s="52">
        <v>2633</v>
      </c>
      <c r="H23" s="52">
        <v>3238</v>
      </c>
      <c r="I23" s="52">
        <v>2981</v>
      </c>
      <c r="J23" s="52">
        <v>3658</v>
      </c>
      <c r="K23" s="52">
        <v>5773</v>
      </c>
      <c r="L23" s="52">
        <v>7041</v>
      </c>
      <c r="M23" s="52">
        <v>8367</v>
      </c>
      <c r="N23" s="52">
        <v>9176</v>
      </c>
      <c r="O23" s="52">
        <v>9843</v>
      </c>
      <c r="P23" s="52">
        <v>9500</v>
      </c>
      <c r="Q23" s="52">
        <v>9164</v>
      </c>
      <c r="R23" s="52">
        <v>9488</v>
      </c>
      <c r="S23" s="52">
        <v>11471</v>
      </c>
      <c r="T23" s="52">
        <v>12085</v>
      </c>
      <c r="U23" s="52">
        <v>12430</v>
      </c>
      <c r="V23" s="52">
        <v>13889</v>
      </c>
      <c r="W23" s="52">
        <v>15965</v>
      </c>
      <c r="X23" s="52">
        <v>18447</v>
      </c>
      <c r="Y23" s="52">
        <v>19041</v>
      </c>
      <c r="DA23" s="63" t="s">
        <v>1207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0</v>
      </c>
      <c r="D25" s="52">
        <v>0</v>
      </c>
      <c r="E25" s="52">
        <v>4</v>
      </c>
      <c r="F25" s="52">
        <v>23</v>
      </c>
      <c r="G25" s="52">
        <v>81</v>
      </c>
      <c r="H25" s="52">
        <v>179</v>
      </c>
      <c r="I25" s="52">
        <v>336</v>
      </c>
      <c r="J25" s="52">
        <v>630</v>
      </c>
      <c r="K25" s="52">
        <v>869</v>
      </c>
      <c r="L25" s="52">
        <v>1279</v>
      </c>
      <c r="M25" s="52">
        <v>1094</v>
      </c>
      <c r="N25" s="52">
        <v>1062</v>
      </c>
      <c r="O25" s="52">
        <v>1085</v>
      </c>
      <c r="P25" s="52">
        <v>967</v>
      </c>
      <c r="Q25" s="52">
        <v>1143</v>
      </c>
      <c r="R25" s="52">
        <v>1172</v>
      </c>
      <c r="S25" s="52">
        <v>1229</v>
      </c>
      <c r="T25" s="52">
        <v>1262</v>
      </c>
      <c r="U25" s="52">
        <v>1195</v>
      </c>
      <c r="V25" s="52">
        <v>1235</v>
      </c>
      <c r="W25" s="52">
        <v>1156</v>
      </c>
      <c r="X25" s="52">
        <v>980</v>
      </c>
      <c r="Y25" s="52">
        <v>705</v>
      </c>
      <c r="DA25" s="63" t="s">
        <v>1208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1</v>
      </c>
      <c r="L26" s="52">
        <v>2</v>
      </c>
      <c r="M26" s="52">
        <v>0</v>
      </c>
      <c r="N26" s="52">
        <v>2</v>
      </c>
      <c r="O26" s="52">
        <v>0</v>
      </c>
      <c r="P26" s="52">
        <v>2</v>
      </c>
      <c r="Q26" s="52">
        <v>3</v>
      </c>
      <c r="R26" s="52">
        <v>0</v>
      </c>
      <c r="S26" s="52">
        <v>2</v>
      </c>
      <c r="T26" s="52">
        <v>0</v>
      </c>
      <c r="U26" s="52">
        <v>1</v>
      </c>
      <c r="V26" s="52">
        <v>2</v>
      </c>
      <c r="W26" s="52">
        <v>5</v>
      </c>
      <c r="X26" s="52">
        <v>1</v>
      </c>
      <c r="Y26" s="52">
        <v>0</v>
      </c>
      <c r="DA26" s="63" t="s">
        <v>1209</v>
      </c>
    </row>
    <row r="27" spans="1:105" ht="12" customHeight="1" x14ac:dyDescent="0.25">
      <c r="A27" s="97" t="s">
        <v>122</v>
      </c>
      <c r="B27" s="52"/>
      <c r="C27" s="52">
        <v>93574</v>
      </c>
      <c r="D27" s="52">
        <v>93912</v>
      </c>
      <c r="E27" s="52">
        <v>96359</v>
      </c>
      <c r="F27" s="52">
        <v>103411</v>
      </c>
      <c r="G27" s="52">
        <v>117677</v>
      </c>
      <c r="H27" s="52">
        <v>141724</v>
      </c>
      <c r="I27" s="52">
        <v>121867</v>
      </c>
      <c r="J27" s="52">
        <v>149778</v>
      </c>
      <c r="K27" s="52">
        <v>201643</v>
      </c>
      <c r="L27" s="52">
        <v>217262</v>
      </c>
      <c r="M27" s="52">
        <v>217241</v>
      </c>
      <c r="N27" s="52">
        <v>213700</v>
      </c>
      <c r="O27" s="52">
        <v>203171</v>
      </c>
      <c r="P27" s="52">
        <v>178458</v>
      </c>
      <c r="Q27" s="52">
        <v>192163</v>
      </c>
      <c r="R27" s="52">
        <v>231390</v>
      </c>
      <c r="S27" s="52">
        <v>252394</v>
      </c>
      <c r="T27" s="52">
        <v>240467</v>
      </c>
      <c r="U27" s="52">
        <v>229426</v>
      </c>
      <c r="V27" s="52">
        <v>228149</v>
      </c>
      <c r="W27" s="52">
        <v>232159</v>
      </c>
      <c r="X27" s="52">
        <v>221872</v>
      </c>
      <c r="Y27" s="52">
        <v>236117</v>
      </c>
      <c r="DA27" s="63" t="s">
        <v>1210</v>
      </c>
    </row>
    <row r="28" spans="1:105" ht="12" customHeight="1" x14ac:dyDescent="0.25">
      <c r="A28" s="97" t="s">
        <v>121</v>
      </c>
      <c r="B28" s="52"/>
      <c r="C28" s="52">
        <v>9607</v>
      </c>
      <c r="D28" s="52">
        <v>9641</v>
      </c>
      <c r="E28" s="52">
        <v>9902</v>
      </c>
      <c r="F28" s="52">
        <v>10700</v>
      </c>
      <c r="G28" s="52">
        <v>12292</v>
      </c>
      <c r="H28" s="52">
        <v>14922</v>
      </c>
      <c r="I28" s="52">
        <v>13095</v>
      </c>
      <c r="J28" s="52">
        <v>16763</v>
      </c>
      <c r="K28" s="52">
        <v>23289</v>
      </c>
      <c r="L28" s="52">
        <v>27882</v>
      </c>
      <c r="M28" s="52">
        <v>28934</v>
      </c>
      <c r="N28" s="52">
        <v>34401</v>
      </c>
      <c r="O28" s="52">
        <v>41169</v>
      </c>
      <c r="P28" s="52">
        <v>43238</v>
      </c>
      <c r="Q28" s="52">
        <v>53304</v>
      </c>
      <c r="R28" s="52">
        <v>37104</v>
      </c>
      <c r="S28" s="52">
        <v>33335</v>
      </c>
      <c r="T28" s="52">
        <v>37519</v>
      </c>
      <c r="U28" s="52">
        <v>34689</v>
      </c>
      <c r="V28" s="52">
        <v>36835</v>
      </c>
      <c r="W28" s="52">
        <v>38741</v>
      </c>
      <c r="X28" s="52">
        <v>37674</v>
      </c>
      <c r="Y28" s="52">
        <v>36598</v>
      </c>
      <c r="DA28" s="63" t="s">
        <v>1211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1212</v>
      </c>
    </row>
    <row r="31" spans="1:105" ht="12" customHeight="1" x14ac:dyDescent="0.25">
      <c r="A31" s="109" t="s">
        <v>120</v>
      </c>
      <c r="B31" s="36"/>
      <c r="C31" s="36">
        <v>103181</v>
      </c>
      <c r="D31" s="36">
        <v>103552</v>
      </c>
      <c r="E31" s="36">
        <v>106266</v>
      </c>
      <c r="F31" s="36">
        <v>114137</v>
      </c>
      <c r="G31" s="36">
        <v>130053</v>
      </c>
      <c r="H31" s="36">
        <v>156822</v>
      </c>
      <c r="I31" s="36">
        <v>135304</v>
      </c>
      <c r="J31" s="36">
        <v>167178</v>
      </c>
      <c r="K31" s="36">
        <v>225797</v>
      </c>
      <c r="L31" s="36">
        <v>246429</v>
      </c>
      <c r="M31" s="36">
        <v>247270</v>
      </c>
      <c r="N31" s="36">
        <v>249149</v>
      </c>
      <c r="O31" s="36">
        <v>245450</v>
      </c>
      <c r="P31" s="36">
        <v>222673</v>
      </c>
      <c r="Q31" s="36">
        <v>246634</v>
      </c>
      <c r="R31" s="36">
        <v>269657</v>
      </c>
      <c r="S31" s="36">
        <v>286984</v>
      </c>
      <c r="T31" s="36">
        <v>279240</v>
      </c>
      <c r="U31" s="36">
        <v>265326</v>
      </c>
      <c r="V31" s="36">
        <v>266253</v>
      </c>
      <c r="W31" s="36">
        <v>272068</v>
      </c>
      <c r="X31" s="36">
        <v>260542</v>
      </c>
      <c r="Y31" s="36">
        <v>273414</v>
      </c>
      <c r="DA31" s="60" t="s">
        <v>1213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1292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138170</v>
      </c>
      <c r="D35" s="52">
        <v>199206</v>
      </c>
      <c r="E35" s="52">
        <v>191960</v>
      </c>
      <c r="F35" s="52">
        <v>179356</v>
      </c>
      <c r="G35" s="52">
        <v>155332</v>
      </c>
      <c r="H35" s="52">
        <v>144064</v>
      </c>
      <c r="I35" s="52">
        <v>137856</v>
      </c>
      <c r="J35" s="52">
        <v>150972</v>
      </c>
      <c r="K35" s="52">
        <v>145194</v>
      </c>
      <c r="L35" s="52">
        <v>125237</v>
      </c>
      <c r="M35" s="52">
        <v>91342</v>
      </c>
      <c r="N35" s="52">
        <v>95709</v>
      </c>
      <c r="O35" s="52">
        <v>160618</v>
      </c>
      <c r="P35" s="52">
        <v>98531</v>
      </c>
      <c r="Q35" s="52">
        <v>114424</v>
      </c>
      <c r="R35" s="52">
        <v>148736</v>
      </c>
      <c r="S35" s="52">
        <v>130594</v>
      </c>
      <c r="T35" s="52">
        <v>218341</v>
      </c>
      <c r="U35" s="52">
        <v>177141</v>
      </c>
      <c r="V35" s="52">
        <v>187624</v>
      </c>
      <c r="W35" s="52">
        <v>122703</v>
      </c>
      <c r="X35" s="52">
        <v>209285</v>
      </c>
      <c r="Y35" s="52">
        <v>183666</v>
      </c>
      <c r="DA35" s="63" t="s">
        <v>1293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3678</v>
      </c>
      <c r="D37" s="52">
        <v>4559</v>
      </c>
      <c r="E37" s="52">
        <v>6806</v>
      </c>
      <c r="F37" s="52">
        <v>8035</v>
      </c>
      <c r="G37" s="52">
        <v>10075</v>
      </c>
      <c r="H37" s="52">
        <v>10748</v>
      </c>
      <c r="I37" s="52">
        <v>9128</v>
      </c>
      <c r="J37" s="52">
        <v>6184</v>
      </c>
      <c r="K37" s="52">
        <v>10718</v>
      </c>
      <c r="L37" s="52">
        <v>11755</v>
      </c>
      <c r="M37" s="52">
        <v>9803</v>
      </c>
      <c r="N37" s="52">
        <v>10900</v>
      </c>
      <c r="O37" s="52">
        <v>12425</v>
      </c>
      <c r="P37" s="52">
        <v>18817</v>
      </c>
      <c r="Q37" s="52">
        <v>15619</v>
      </c>
      <c r="R37" s="52">
        <v>14954</v>
      </c>
      <c r="S37" s="52">
        <v>21132</v>
      </c>
      <c r="T37" s="52">
        <v>22161</v>
      </c>
      <c r="U37" s="52">
        <v>26742</v>
      </c>
      <c r="V37" s="52">
        <v>40208</v>
      </c>
      <c r="W37" s="52">
        <v>21942</v>
      </c>
      <c r="X37" s="52">
        <v>26359</v>
      </c>
      <c r="Y37" s="52">
        <v>22197</v>
      </c>
      <c r="DA37" s="63" t="s">
        <v>1294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1674</v>
      </c>
      <c r="E39" s="52">
        <v>1196</v>
      </c>
      <c r="F39" s="52">
        <v>931</v>
      </c>
      <c r="G39" s="52">
        <v>1121</v>
      </c>
      <c r="H39" s="52">
        <v>847</v>
      </c>
      <c r="I39" s="52">
        <v>1184</v>
      </c>
      <c r="J39" s="52">
        <v>1146</v>
      </c>
      <c r="K39" s="52">
        <v>1071</v>
      </c>
      <c r="L39" s="52">
        <v>1307</v>
      </c>
      <c r="M39" s="52">
        <v>1073</v>
      </c>
      <c r="N39" s="52">
        <v>1276</v>
      </c>
      <c r="O39" s="52">
        <v>1492</v>
      </c>
      <c r="P39" s="52">
        <v>1685</v>
      </c>
      <c r="Q39" s="52">
        <v>161</v>
      </c>
      <c r="R39" s="52">
        <v>662</v>
      </c>
      <c r="S39" s="52">
        <v>721</v>
      </c>
      <c r="T39" s="52">
        <v>1196</v>
      </c>
      <c r="U39" s="52">
        <v>1318</v>
      </c>
      <c r="V39" s="52">
        <v>1784</v>
      </c>
      <c r="W39" s="52">
        <v>1881</v>
      </c>
      <c r="X39" s="52">
        <v>2527</v>
      </c>
      <c r="Y39" s="52">
        <v>1731</v>
      </c>
      <c r="DA39" s="63" t="s">
        <v>1295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1</v>
      </c>
      <c r="E40" s="52">
        <v>2</v>
      </c>
      <c r="F40" s="52">
        <v>0</v>
      </c>
      <c r="G40" s="52">
        <v>1</v>
      </c>
      <c r="H40" s="52">
        <v>0</v>
      </c>
      <c r="I40" s="52">
        <v>4</v>
      </c>
      <c r="J40" s="52">
        <v>2</v>
      </c>
      <c r="K40" s="52">
        <v>0</v>
      </c>
      <c r="L40" s="52">
        <v>2</v>
      </c>
      <c r="M40" s="52">
        <v>0</v>
      </c>
      <c r="N40" s="52">
        <v>1</v>
      </c>
      <c r="O40" s="52">
        <v>1</v>
      </c>
      <c r="P40" s="52">
        <v>7</v>
      </c>
      <c r="Q40" s="52">
        <v>0</v>
      </c>
      <c r="R40" s="52">
        <v>0</v>
      </c>
      <c r="S40" s="52">
        <v>0</v>
      </c>
      <c r="T40" s="52">
        <v>0</v>
      </c>
      <c r="U40" s="52">
        <v>2</v>
      </c>
      <c r="V40" s="52">
        <v>2</v>
      </c>
      <c r="W40" s="52">
        <v>3</v>
      </c>
      <c r="X40" s="52">
        <v>3</v>
      </c>
      <c r="Y40" s="52">
        <v>2</v>
      </c>
      <c r="DA40" s="63" t="s">
        <v>1296</v>
      </c>
    </row>
    <row r="41" spans="1:105" ht="12" customHeight="1" x14ac:dyDescent="0.25">
      <c r="A41" s="97" t="s">
        <v>122</v>
      </c>
      <c r="B41" s="52"/>
      <c r="C41" s="52">
        <v>172421</v>
      </c>
      <c r="D41" s="52">
        <v>219526</v>
      </c>
      <c r="E41" s="52">
        <v>224279</v>
      </c>
      <c r="F41" s="52">
        <v>220571</v>
      </c>
      <c r="G41" s="52">
        <v>205919</v>
      </c>
      <c r="H41" s="52">
        <v>218317</v>
      </c>
      <c r="I41" s="52">
        <v>120606</v>
      </c>
      <c r="J41" s="52">
        <v>201843</v>
      </c>
      <c r="K41" s="52">
        <v>273165</v>
      </c>
      <c r="L41" s="52">
        <v>248344</v>
      </c>
      <c r="M41" s="52">
        <v>217220</v>
      </c>
      <c r="N41" s="52">
        <v>207139</v>
      </c>
      <c r="O41" s="52">
        <v>253701</v>
      </c>
      <c r="P41" s="52">
        <v>192034</v>
      </c>
      <c r="Q41" s="52">
        <v>206531</v>
      </c>
      <c r="R41" s="52">
        <v>250210</v>
      </c>
      <c r="S41" s="52">
        <v>228816</v>
      </c>
      <c r="T41" s="52">
        <v>296402</v>
      </c>
      <c r="U41" s="52">
        <v>254158</v>
      </c>
      <c r="V41" s="52">
        <v>268545</v>
      </c>
      <c r="W41" s="52">
        <v>219770</v>
      </c>
      <c r="X41" s="52">
        <v>286739</v>
      </c>
      <c r="Y41" s="52">
        <v>292009</v>
      </c>
      <c r="DA41" s="63" t="s">
        <v>1297</v>
      </c>
    </row>
    <row r="42" spans="1:105" ht="12" customHeight="1" x14ac:dyDescent="0.25">
      <c r="A42" s="97" t="s">
        <v>121</v>
      </c>
      <c r="B42" s="52"/>
      <c r="C42" s="52">
        <v>17339</v>
      </c>
      <c r="D42" s="52">
        <v>29935</v>
      </c>
      <c r="E42" s="52">
        <v>20871</v>
      </c>
      <c r="F42" s="52">
        <v>19370</v>
      </c>
      <c r="G42" s="52">
        <v>24206</v>
      </c>
      <c r="H42" s="52">
        <v>25044</v>
      </c>
      <c r="I42" s="52">
        <v>90866</v>
      </c>
      <c r="J42" s="52">
        <v>49373</v>
      </c>
      <c r="K42" s="52">
        <v>24008</v>
      </c>
      <c r="L42" s="52">
        <v>40401</v>
      </c>
      <c r="M42" s="52">
        <v>27728</v>
      </c>
      <c r="N42" s="52">
        <v>30605</v>
      </c>
      <c r="O42" s="52">
        <v>39627</v>
      </c>
      <c r="P42" s="52">
        <v>39247</v>
      </c>
      <c r="Q42" s="52">
        <v>45042</v>
      </c>
      <c r="R42" s="52">
        <v>34211</v>
      </c>
      <c r="S42" s="52">
        <v>27550</v>
      </c>
      <c r="T42" s="52">
        <v>36608</v>
      </c>
      <c r="U42" s="52">
        <v>32745</v>
      </c>
      <c r="V42" s="52">
        <v>38310</v>
      </c>
      <c r="W42" s="52">
        <v>35584</v>
      </c>
      <c r="X42" s="52">
        <v>46802</v>
      </c>
      <c r="Y42" s="52">
        <v>31433</v>
      </c>
      <c r="DA42" s="63" t="s">
        <v>1298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1299</v>
      </c>
    </row>
    <row r="45" spans="1:105" ht="12" customHeight="1" x14ac:dyDescent="0.25">
      <c r="A45" s="109" t="s">
        <v>120</v>
      </c>
      <c r="B45" s="36"/>
      <c r="C45" s="36">
        <v>189760</v>
      </c>
      <c r="D45" s="36">
        <v>251135</v>
      </c>
      <c r="E45" s="36">
        <v>246349</v>
      </c>
      <c r="F45" s="36">
        <v>240875</v>
      </c>
      <c r="G45" s="36">
        <v>231250</v>
      </c>
      <c r="H45" s="36">
        <v>244205</v>
      </c>
      <c r="I45" s="36">
        <v>212666</v>
      </c>
      <c r="J45" s="36">
        <v>252371</v>
      </c>
      <c r="K45" s="36">
        <v>298239</v>
      </c>
      <c r="L45" s="36">
        <v>290058</v>
      </c>
      <c r="M45" s="36">
        <v>246022</v>
      </c>
      <c r="N45" s="36">
        <v>239005</v>
      </c>
      <c r="O45" s="36">
        <v>294846</v>
      </c>
      <c r="P45" s="36">
        <v>232981</v>
      </c>
      <c r="Q45" s="36">
        <v>251755</v>
      </c>
      <c r="R45" s="36">
        <v>285074</v>
      </c>
      <c r="S45" s="36">
        <v>257111</v>
      </c>
      <c r="T45" s="36">
        <v>334198</v>
      </c>
      <c r="U45" s="36">
        <v>288238</v>
      </c>
      <c r="V45" s="36">
        <v>308673</v>
      </c>
      <c r="W45" s="36">
        <v>257245</v>
      </c>
      <c r="X45" s="36">
        <v>336086</v>
      </c>
      <c r="Y45" s="36">
        <v>325169</v>
      </c>
      <c r="DA45" s="60" t="s">
        <v>1300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42898</v>
      </c>
      <c r="D49" s="52">
        <v>60816</v>
      </c>
      <c r="E49" s="52">
        <v>61740</v>
      </c>
      <c r="F49" s="52">
        <v>58020</v>
      </c>
      <c r="G49" s="52">
        <v>48563</v>
      </c>
      <c r="H49" s="52">
        <v>40331</v>
      </c>
      <c r="I49" s="52">
        <v>40118</v>
      </c>
      <c r="J49" s="52">
        <v>70011</v>
      </c>
      <c r="K49" s="52">
        <v>61755</v>
      </c>
      <c r="L49" s="52">
        <v>33155</v>
      </c>
      <c r="M49" s="52">
        <v>21472</v>
      </c>
      <c r="N49" s="52">
        <v>24121</v>
      </c>
      <c r="O49" s="52">
        <v>57943</v>
      </c>
      <c r="P49" s="52">
        <v>56221</v>
      </c>
      <c r="Q49" s="52">
        <v>57457</v>
      </c>
      <c r="R49" s="52">
        <v>59058</v>
      </c>
      <c r="S49" s="52">
        <v>41595</v>
      </c>
      <c r="T49" s="52">
        <v>90432</v>
      </c>
      <c r="U49" s="52">
        <v>72385</v>
      </c>
      <c r="V49" s="52">
        <v>74123</v>
      </c>
      <c r="W49" s="52">
        <v>45646</v>
      </c>
      <c r="X49" s="52">
        <v>84626</v>
      </c>
      <c r="Y49" s="52">
        <v>62137</v>
      </c>
      <c r="DA49" s="63" t="s">
        <v>1380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1228</v>
      </c>
      <c r="D51" s="52">
        <v>1724</v>
      </c>
      <c r="E51" s="52">
        <v>1864</v>
      </c>
      <c r="F51" s="52">
        <v>2424</v>
      </c>
      <c r="G51" s="52">
        <v>2868</v>
      </c>
      <c r="H51" s="52">
        <v>2744</v>
      </c>
      <c r="I51" s="52">
        <v>2997</v>
      </c>
      <c r="J51" s="52">
        <v>1543</v>
      </c>
      <c r="K51" s="52">
        <v>3729</v>
      </c>
      <c r="L51" s="52">
        <v>3118</v>
      </c>
      <c r="M51" s="52">
        <v>2167</v>
      </c>
      <c r="N51" s="52">
        <v>2748</v>
      </c>
      <c r="O51" s="52">
        <v>5424</v>
      </c>
      <c r="P51" s="52">
        <v>7933</v>
      </c>
      <c r="Q51" s="52">
        <v>5222</v>
      </c>
      <c r="R51" s="52">
        <v>3520</v>
      </c>
      <c r="S51" s="52">
        <v>5793</v>
      </c>
      <c r="T51" s="52">
        <v>6329</v>
      </c>
      <c r="U51" s="52">
        <v>8350</v>
      </c>
      <c r="V51" s="52">
        <v>15921</v>
      </c>
      <c r="W51" s="52">
        <v>2445</v>
      </c>
      <c r="X51" s="52">
        <v>5896</v>
      </c>
      <c r="Y51" s="52">
        <v>1755</v>
      </c>
      <c r="DA51" s="63" t="s">
        <v>1381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406</v>
      </c>
      <c r="E53" s="52">
        <v>299</v>
      </c>
      <c r="F53" s="52">
        <v>225</v>
      </c>
      <c r="G53" s="52">
        <v>235</v>
      </c>
      <c r="H53" s="52">
        <v>140</v>
      </c>
      <c r="I53" s="52">
        <v>223</v>
      </c>
      <c r="J53" s="52">
        <v>317</v>
      </c>
      <c r="K53" s="52">
        <v>222</v>
      </c>
      <c r="L53" s="52">
        <v>150</v>
      </c>
      <c r="M53" s="52">
        <v>94</v>
      </c>
      <c r="N53" s="52">
        <v>129</v>
      </c>
      <c r="O53" s="52">
        <v>294</v>
      </c>
      <c r="P53" s="52">
        <v>407</v>
      </c>
      <c r="Q53" s="52">
        <v>38</v>
      </c>
      <c r="R53" s="52">
        <v>138</v>
      </c>
      <c r="S53" s="52">
        <v>118</v>
      </c>
      <c r="T53" s="52">
        <v>327</v>
      </c>
      <c r="U53" s="52">
        <v>331</v>
      </c>
      <c r="V53" s="52">
        <v>429</v>
      </c>
      <c r="W53" s="52">
        <v>335</v>
      </c>
      <c r="X53" s="52">
        <v>637</v>
      </c>
      <c r="Y53" s="52">
        <v>332</v>
      </c>
      <c r="DA53" s="63" t="s">
        <v>1382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1</v>
      </c>
      <c r="F54" s="52">
        <v>0</v>
      </c>
      <c r="G54" s="52">
        <v>0</v>
      </c>
      <c r="H54" s="52">
        <v>0</v>
      </c>
      <c r="I54" s="52">
        <v>1</v>
      </c>
      <c r="J54" s="52">
        <v>1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2</v>
      </c>
      <c r="Q54" s="52">
        <v>0</v>
      </c>
      <c r="R54" s="52">
        <v>0</v>
      </c>
      <c r="S54" s="52">
        <v>0</v>
      </c>
      <c r="T54" s="52">
        <v>0</v>
      </c>
      <c r="U54" s="52">
        <v>1</v>
      </c>
      <c r="V54" s="52">
        <v>1</v>
      </c>
      <c r="W54" s="52">
        <v>1</v>
      </c>
      <c r="X54" s="52">
        <v>2</v>
      </c>
      <c r="Y54" s="52">
        <v>1</v>
      </c>
      <c r="DA54" s="63" t="s">
        <v>1383</v>
      </c>
    </row>
    <row r="55" spans="1:105" ht="12" customHeight="1" x14ac:dyDescent="0.25">
      <c r="A55" s="108" t="s">
        <v>122</v>
      </c>
      <c r="B55" s="52"/>
      <c r="C55" s="52">
        <v>38978</v>
      </c>
      <c r="D55" s="52">
        <v>53161</v>
      </c>
      <c r="E55" s="52">
        <v>56209</v>
      </c>
      <c r="F55" s="52">
        <v>53129</v>
      </c>
      <c r="G55" s="52">
        <v>43244</v>
      </c>
      <c r="H55" s="52">
        <v>36055</v>
      </c>
      <c r="I55" s="52">
        <v>22752</v>
      </c>
      <c r="J55" s="52">
        <v>55995</v>
      </c>
      <c r="K55" s="52">
        <v>56562</v>
      </c>
      <c r="L55" s="52">
        <v>28387</v>
      </c>
      <c r="M55" s="52">
        <v>18958</v>
      </c>
      <c r="N55" s="52">
        <v>20903</v>
      </c>
      <c r="O55" s="52">
        <v>49860</v>
      </c>
      <c r="P55" s="52">
        <v>46341</v>
      </c>
      <c r="Q55" s="52">
        <v>47137</v>
      </c>
      <c r="R55" s="52">
        <v>51831</v>
      </c>
      <c r="S55" s="52">
        <v>37019</v>
      </c>
      <c r="T55" s="52">
        <v>80199</v>
      </c>
      <c r="U55" s="52">
        <v>63828</v>
      </c>
      <c r="V55" s="52">
        <v>64491</v>
      </c>
      <c r="W55" s="52">
        <v>38996</v>
      </c>
      <c r="X55" s="52">
        <v>72202</v>
      </c>
      <c r="Y55" s="52">
        <v>55796</v>
      </c>
      <c r="DA55" s="63" t="s">
        <v>1384</v>
      </c>
    </row>
    <row r="56" spans="1:105" ht="12" customHeight="1" x14ac:dyDescent="0.25">
      <c r="A56" s="108" t="s">
        <v>121</v>
      </c>
      <c r="B56" s="52"/>
      <c r="C56" s="52">
        <v>3920</v>
      </c>
      <c r="D56" s="52">
        <v>7249</v>
      </c>
      <c r="E56" s="52">
        <v>5231</v>
      </c>
      <c r="F56" s="52">
        <v>4666</v>
      </c>
      <c r="G56" s="52">
        <v>5084</v>
      </c>
      <c r="H56" s="52">
        <v>4136</v>
      </c>
      <c r="I56" s="52">
        <v>17142</v>
      </c>
      <c r="J56" s="52">
        <v>13698</v>
      </c>
      <c r="K56" s="52">
        <v>4971</v>
      </c>
      <c r="L56" s="52">
        <v>4618</v>
      </c>
      <c r="M56" s="52">
        <v>2420</v>
      </c>
      <c r="N56" s="52">
        <v>3089</v>
      </c>
      <c r="O56" s="52">
        <v>7789</v>
      </c>
      <c r="P56" s="52">
        <v>9471</v>
      </c>
      <c r="Q56" s="52">
        <v>10282</v>
      </c>
      <c r="R56" s="52">
        <v>7089</v>
      </c>
      <c r="S56" s="52">
        <v>4458</v>
      </c>
      <c r="T56" s="52">
        <v>9906</v>
      </c>
      <c r="U56" s="52">
        <v>8225</v>
      </c>
      <c r="V56" s="52">
        <v>9202</v>
      </c>
      <c r="W56" s="52">
        <v>6314</v>
      </c>
      <c r="X56" s="52">
        <v>11785</v>
      </c>
      <c r="Y56" s="52">
        <v>6008</v>
      </c>
      <c r="DA56" s="63" t="s">
        <v>1385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1386</v>
      </c>
    </row>
    <row r="59" spans="1:105" ht="12" customHeight="1" x14ac:dyDescent="0.25">
      <c r="A59" s="115" t="s">
        <v>120</v>
      </c>
      <c r="B59" s="36"/>
      <c r="C59" s="36">
        <v>42898</v>
      </c>
      <c r="D59" s="36">
        <v>60816</v>
      </c>
      <c r="E59" s="36">
        <v>61740</v>
      </c>
      <c r="F59" s="36">
        <v>58020</v>
      </c>
      <c r="G59" s="36">
        <v>48563</v>
      </c>
      <c r="H59" s="36">
        <v>40331</v>
      </c>
      <c r="I59" s="36">
        <v>40118</v>
      </c>
      <c r="J59" s="36">
        <v>70011</v>
      </c>
      <c r="K59" s="36">
        <v>61755</v>
      </c>
      <c r="L59" s="36">
        <v>33155</v>
      </c>
      <c r="M59" s="36">
        <v>21472</v>
      </c>
      <c r="N59" s="36">
        <v>24121</v>
      </c>
      <c r="O59" s="36">
        <v>57943</v>
      </c>
      <c r="P59" s="36">
        <v>56221</v>
      </c>
      <c r="Q59" s="36">
        <v>57457</v>
      </c>
      <c r="R59" s="36">
        <v>59058</v>
      </c>
      <c r="S59" s="36">
        <v>41595</v>
      </c>
      <c r="T59" s="36">
        <v>90432</v>
      </c>
      <c r="U59" s="36">
        <v>72385</v>
      </c>
      <c r="V59" s="36">
        <v>74123</v>
      </c>
      <c r="W59" s="36">
        <v>45646</v>
      </c>
      <c r="X59" s="36">
        <v>84626</v>
      </c>
      <c r="Y59" s="36">
        <v>62137</v>
      </c>
      <c r="DA59" s="60" t="s">
        <v>1387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1466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95272</v>
      </c>
      <c r="D63" s="52">
        <v>138390</v>
      </c>
      <c r="E63" s="52">
        <v>130220</v>
      </c>
      <c r="F63" s="52">
        <v>121336</v>
      </c>
      <c r="G63" s="52">
        <v>106769</v>
      </c>
      <c r="H63" s="52">
        <v>103733</v>
      </c>
      <c r="I63" s="52">
        <v>97738</v>
      </c>
      <c r="J63" s="52">
        <v>80961</v>
      </c>
      <c r="K63" s="52">
        <v>83439</v>
      </c>
      <c r="L63" s="52">
        <v>92082</v>
      </c>
      <c r="M63" s="52">
        <v>69870</v>
      </c>
      <c r="N63" s="52">
        <v>71588</v>
      </c>
      <c r="O63" s="52">
        <v>102675</v>
      </c>
      <c r="P63" s="52">
        <v>42310</v>
      </c>
      <c r="Q63" s="52">
        <v>56967</v>
      </c>
      <c r="R63" s="52">
        <v>89678</v>
      </c>
      <c r="S63" s="52">
        <v>88999</v>
      </c>
      <c r="T63" s="52">
        <v>127909</v>
      </c>
      <c r="U63" s="52">
        <v>104756</v>
      </c>
      <c r="V63" s="52">
        <v>113501</v>
      </c>
      <c r="W63" s="52">
        <v>77057</v>
      </c>
      <c r="X63" s="52">
        <v>124659</v>
      </c>
      <c r="Y63" s="52">
        <v>121529</v>
      </c>
      <c r="DA63" s="63" t="s">
        <v>1467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2450</v>
      </c>
      <c r="D65" s="52">
        <v>2835</v>
      </c>
      <c r="E65" s="52">
        <v>4942</v>
      </c>
      <c r="F65" s="52">
        <v>5611</v>
      </c>
      <c r="G65" s="52">
        <v>7207</v>
      </c>
      <c r="H65" s="52">
        <v>8004</v>
      </c>
      <c r="I65" s="52">
        <v>6131</v>
      </c>
      <c r="J65" s="52">
        <v>4641</v>
      </c>
      <c r="K65" s="52">
        <v>6989</v>
      </c>
      <c r="L65" s="52">
        <v>8637</v>
      </c>
      <c r="M65" s="52">
        <v>7636</v>
      </c>
      <c r="N65" s="52">
        <v>8152</v>
      </c>
      <c r="O65" s="52">
        <v>7001</v>
      </c>
      <c r="P65" s="52">
        <v>10884</v>
      </c>
      <c r="Q65" s="52">
        <v>10397</v>
      </c>
      <c r="R65" s="52">
        <v>11434</v>
      </c>
      <c r="S65" s="52">
        <v>15339</v>
      </c>
      <c r="T65" s="52">
        <v>15832</v>
      </c>
      <c r="U65" s="52">
        <v>18392</v>
      </c>
      <c r="V65" s="52">
        <v>24287</v>
      </c>
      <c r="W65" s="52">
        <v>19497</v>
      </c>
      <c r="X65" s="52">
        <v>20463</v>
      </c>
      <c r="Y65" s="52">
        <v>20442</v>
      </c>
      <c r="DA65" s="63" t="s">
        <v>1468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1268</v>
      </c>
      <c r="E67" s="52">
        <f t="shared" si="0"/>
        <v>897</v>
      </c>
      <c r="F67" s="52">
        <f t="shared" si="0"/>
        <v>706</v>
      </c>
      <c r="G67" s="52">
        <f t="shared" si="0"/>
        <v>886</v>
      </c>
      <c r="H67" s="52">
        <f t="shared" si="0"/>
        <v>707</v>
      </c>
      <c r="I67" s="52">
        <f t="shared" si="0"/>
        <v>961</v>
      </c>
      <c r="J67" s="52">
        <f t="shared" si="0"/>
        <v>829</v>
      </c>
      <c r="K67" s="52">
        <f t="shared" si="0"/>
        <v>849</v>
      </c>
      <c r="L67" s="52">
        <f t="shared" si="0"/>
        <v>1157</v>
      </c>
      <c r="M67" s="52">
        <f t="shared" si="0"/>
        <v>979</v>
      </c>
      <c r="N67" s="52">
        <f t="shared" si="0"/>
        <v>1147</v>
      </c>
      <c r="O67" s="52">
        <f t="shared" si="0"/>
        <v>1198</v>
      </c>
      <c r="P67" s="52">
        <f t="shared" si="0"/>
        <v>1278</v>
      </c>
      <c r="Q67" s="52">
        <f t="shared" si="0"/>
        <v>123</v>
      </c>
      <c r="R67" s="52">
        <f t="shared" ref="R67:V67" si="1">R39-R53</f>
        <v>524</v>
      </c>
      <c r="S67" s="52">
        <f t="shared" si="1"/>
        <v>603</v>
      </c>
      <c r="T67" s="52">
        <f t="shared" si="1"/>
        <v>869</v>
      </c>
      <c r="U67" s="52">
        <f t="shared" si="1"/>
        <v>987</v>
      </c>
      <c r="V67" s="52">
        <f t="shared" si="1"/>
        <v>1355</v>
      </c>
      <c r="W67" s="52">
        <f t="shared" ref="W67:Y67" si="2">W39-W53</f>
        <v>1546</v>
      </c>
      <c r="X67" s="52">
        <f t="shared" si="2"/>
        <v>1890</v>
      </c>
      <c r="Y67" s="52">
        <f t="shared" si="2"/>
        <v>1399</v>
      </c>
      <c r="DA67" s="63" t="s">
        <v>1469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1</v>
      </c>
      <c r="E68" s="52">
        <f t="shared" si="3"/>
        <v>1</v>
      </c>
      <c r="F68" s="52">
        <f t="shared" si="3"/>
        <v>0</v>
      </c>
      <c r="G68" s="52">
        <f t="shared" si="3"/>
        <v>1</v>
      </c>
      <c r="H68" s="52">
        <f t="shared" si="3"/>
        <v>0</v>
      </c>
      <c r="I68" s="52">
        <f t="shared" si="3"/>
        <v>3</v>
      </c>
      <c r="J68" s="52">
        <f t="shared" si="3"/>
        <v>1</v>
      </c>
      <c r="K68" s="52">
        <f t="shared" si="3"/>
        <v>0</v>
      </c>
      <c r="L68" s="52">
        <f t="shared" si="3"/>
        <v>2</v>
      </c>
      <c r="M68" s="52">
        <f t="shared" si="3"/>
        <v>0</v>
      </c>
      <c r="N68" s="52">
        <f t="shared" si="3"/>
        <v>1</v>
      </c>
      <c r="O68" s="52">
        <f t="shared" si="3"/>
        <v>1</v>
      </c>
      <c r="P68" s="52">
        <f t="shared" si="3"/>
        <v>5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1</v>
      </c>
      <c r="V68" s="52">
        <f t="shared" si="4"/>
        <v>1</v>
      </c>
      <c r="W68" s="52">
        <f t="shared" ref="W68:Y68" si="5">W40-W54</f>
        <v>2</v>
      </c>
      <c r="X68" s="52">
        <f t="shared" si="5"/>
        <v>1</v>
      </c>
      <c r="Y68" s="52">
        <f t="shared" si="5"/>
        <v>1</v>
      </c>
      <c r="DA68" s="63" t="s">
        <v>1470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133443</v>
      </c>
      <c r="D69" s="52">
        <f t="shared" si="6"/>
        <v>166365</v>
      </c>
      <c r="E69" s="52">
        <f t="shared" si="6"/>
        <v>168070</v>
      </c>
      <c r="F69" s="52">
        <f t="shared" si="6"/>
        <v>167442</v>
      </c>
      <c r="G69" s="52">
        <f t="shared" si="6"/>
        <v>162675</v>
      </c>
      <c r="H69" s="52">
        <f t="shared" si="6"/>
        <v>182262</v>
      </c>
      <c r="I69" s="52">
        <f t="shared" si="6"/>
        <v>97854</v>
      </c>
      <c r="J69" s="52">
        <f t="shared" si="6"/>
        <v>145848</v>
      </c>
      <c r="K69" s="52">
        <f t="shared" si="6"/>
        <v>216603</v>
      </c>
      <c r="L69" s="52">
        <f t="shared" si="6"/>
        <v>219957</v>
      </c>
      <c r="M69" s="52">
        <f t="shared" si="6"/>
        <v>198262</v>
      </c>
      <c r="N69" s="52">
        <f t="shared" si="6"/>
        <v>186236</v>
      </c>
      <c r="O69" s="52">
        <f t="shared" si="6"/>
        <v>203841</v>
      </c>
      <c r="P69" s="52">
        <f t="shared" si="6"/>
        <v>145693</v>
      </c>
      <c r="Q69" s="52">
        <f t="shared" si="6"/>
        <v>159394</v>
      </c>
      <c r="R69" s="52">
        <f t="shared" ref="R69:V69" si="7">R41-R55</f>
        <v>198379</v>
      </c>
      <c r="S69" s="52">
        <f t="shared" si="7"/>
        <v>191797</v>
      </c>
      <c r="T69" s="52">
        <f t="shared" si="7"/>
        <v>216203</v>
      </c>
      <c r="U69" s="52">
        <f t="shared" si="7"/>
        <v>190330</v>
      </c>
      <c r="V69" s="52">
        <f t="shared" si="7"/>
        <v>204054</v>
      </c>
      <c r="W69" s="52">
        <f t="shared" ref="W69:Y69" si="8">W41-W55</f>
        <v>180774</v>
      </c>
      <c r="X69" s="52">
        <f t="shared" si="8"/>
        <v>214537</v>
      </c>
      <c r="Y69" s="52">
        <f t="shared" si="8"/>
        <v>236213</v>
      </c>
      <c r="DA69" s="63" t="s">
        <v>1471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13419</v>
      </c>
      <c r="D70" s="52">
        <f t="shared" si="9"/>
        <v>22686</v>
      </c>
      <c r="E70" s="52">
        <f t="shared" si="9"/>
        <v>15640</v>
      </c>
      <c r="F70" s="52">
        <f t="shared" si="9"/>
        <v>14704</v>
      </c>
      <c r="G70" s="52">
        <f t="shared" si="9"/>
        <v>19122</v>
      </c>
      <c r="H70" s="52">
        <f t="shared" si="9"/>
        <v>20908</v>
      </c>
      <c r="I70" s="52">
        <f t="shared" si="9"/>
        <v>73724</v>
      </c>
      <c r="J70" s="52">
        <f t="shared" si="9"/>
        <v>35675</v>
      </c>
      <c r="K70" s="52">
        <f t="shared" si="9"/>
        <v>19037</v>
      </c>
      <c r="L70" s="52">
        <f t="shared" si="9"/>
        <v>35783</v>
      </c>
      <c r="M70" s="52">
        <f t="shared" si="9"/>
        <v>25308</v>
      </c>
      <c r="N70" s="52">
        <f t="shared" si="9"/>
        <v>27516</v>
      </c>
      <c r="O70" s="52">
        <f t="shared" si="9"/>
        <v>31838</v>
      </c>
      <c r="P70" s="52">
        <f t="shared" si="9"/>
        <v>29776</v>
      </c>
      <c r="Q70" s="52">
        <f t="shared" si="9"/>
        <v>34760</v>
      </c>
      <c r="R70" s="52">
        <f t="shared" ref="R70:V70" si="10">R42-R56</f>
        <v>27122</v>
      </c>
      <c r="S70" s="52">
        <f t="shared" si="10"/>
        <v>23092</v>
      </c>
      <c r="T70" s="52">
        <f t="shared" si="10"/>
        <v>26702</v>
      </c>
      <c r="U70" s="52">
        <f t="shared" si="10"/>
        <v>24520</v>
      </c>
      <c r="V70" s="52">
        <f t="shared" si="10"/>
        <v>29108</v>
      </c>
      <c r="W70" s="52">
        <f t="shared" ref="W70:Y70" si="11">W42-W56</f>
        <v>29270</v>
      </c>
      <c r="X70" s="52">
        <f t="shared" si="11"/>
        <v>35017</v>
      </c>
      <c r="Y70" s="52">
        <f t="shared" si="11"/>
        <v>25425</v>
      </c>
      <c r="DA70" s="63" t="s">
        <v>1472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1473</v>
      </c>
    </row>
    <row r="73" spans="1:105" ht="12" customHeight="1" x14ac:dyDescent="0.25">
      <c r="A73" s="115" t="s">
        <v>120</v>
      </c>
      <c r="B73" s="36"/>
      <c r="C73" s="36">
        <v>146862</v>
      </c>
      <c r="D73" s="36">
        <v>190319</v>
      </c>
      <c r="E73" s="36">
        <v>184609</v>
      </c>
      <c r="F73" s="36">
        <v>182855</v>
      </c>
      <c r="G73" s="36">
        <v>182687</v>
      </c>
      <c r="H73" s="36">
        <v>203874</v>
      </c>
      <c r="I73" s="36">
        <v>172548</v>
      </c>
      <c r="J73" s="36">
        <v>182360</v>
      </c>
      <c r="K73" s="36">
        <v>236484</v>
      </c>
      <c r="L73" s="36">
        <v>256903</v>
      </c>
      <c r="M73" s="36">
        <v>224550</v>
      </c>
      <c r="N73" s="36">
        <v>214884</v>
      </c>
      <c r="O73" s="36">
        <v>236903</v>
      </c>
      <c r="P73" s="36">
        <v>176760</v>
      </c>
      <c r="Q73" s="36">
        <v>194298</v>
      </c>
      <c r="R73" s="36">
        <v>226016</v>
      </c>
      <c r="S73" s="36">
        <v>215516</v>
      </c>
      <c r="T73" s="36">
        <v>243766</v>
      </c>
      <c r="U73" s="36">
        <v>215853</v>
      </c>
      <c r="V73" s="36">
        <v>234550</v>
      </c>
      <c r="W73" s="36">
        <v>211599</v>
      </c>
      <c r="X73" s="36">
        <v>251460</v>
      </c>
      <c r="Y73" s="36">
        <v>263032</v>
      </c>
      <c r="DA73" s="60" t="s">
        <v>1474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1553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X78" s="128">
        <f>RES_hhdet_numvin!X144</f>
        <v>0</v>
      </c>
      <c r="Y78" s="128">
        <f>RES_hhdet_numvin!Y144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0</v>
      </c>
      <c r="I79" s="138">
        <f>RES_hhdet_numvin!I145</f>
        <v>0</v>
      </c>
      <c r="J79" s="138">
        <f>RES_hhdet_numvin!J145</f>
        <v>26576</v>
      </c>
      <c r="K79" s="138">
        <f>RES_hhdet_numvin!K145</f>
        <v>47925</v>
      </c>
      <c r="L79" s="138">
        <f>RES_hhdet_numvin!L145</f>
        <v>58063</v>
      </c>
      <c r="M79" s="138">
        <f>RES_hhdet_numvin!M145</f>
        <v>52807</v>
      </c>
      <c r="N79" s="138">
        <f>RES_hhdet_numvin!N145</f>
        <v>64608</v>
      </c>
      <c r="O79" s="138">
        <f>RES_hhdet_numvin!O145</f>
        <v>121402</v>
      </c>
      <c r="P79" s="138">
        <f>RES_hhdet_numvin!P145</f>
        <v>80994</v>
      </c>
      <c r="Q79" s="138">
        <f>RES_hhdet_numvin!Q145</f>
        <v>100123</v>
      </c>
      <c r="R79" s="138">
        <f>RES_hhdet_numvin!R145</f>
        <v>136282</v>
      </c>
      <c r="S79" s="138">
        <f>RES_hhdet_numvin!S145</f>
        <v>123707</v>
      </c>
      <c r="T79" s="138">
        <f>RES_hhdet_numvin!T145</f>
        <v>211679</v>
      </c>
      <c r="U79" s="138">
        <f>RES_hhdet_numvin!U145</f>
        <v>174376</v>
      </c>
      <c r="V79" s="138">
        <f>RES_hhdet_numvin!V145</f>
        <v>186387</v>
      </c>
      <c r="W79" s="138">
        <f>RES_hhdet_numvin!W145</f>
        <v>122463</v>
      </c>
      <c r="X79" s="138">
        <f>RES_hhdet_numvin!X145</f>
        <v>209234</v>
      </c>
      <c r="Y79" s="138">
        <f>RES_hhdet_numvin!Y145</f>
        <v>183666</v>
      </c>
      <c r="DA79" s="63" t="s">
        <v>1554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X80" s="150">
        <f>RES_hhdet_numvin!X146</f>
        <v>0</v>
      </c>
      <c r="Y80" s="150">
        <f>RES_hhdet_numvin!Y146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0</v>
      </c>
      <c r="Q81" s="138">
        <f>RES_hhdet_numvin!Q147</f>
        <v>0</v>
      </c>
      <c r="R81" s="138">
        <f>RES_hhdet_numvin!R147</f>
        <v>4936</v>
      </c>
      <c r="S81" s="138">
        <f>RES_hhdet_numvin!S147</f>
        <v>12216</v>
      </c>
      <c r="T81" s="138">
        <f>RES_hhdet_numvin!T147</f>
        <v>16750</v>
      </c>
      <c r="U81" s="138">
        <f>RES_hhdet_numvin!U147</f>
        <v>23399</v>
      </c>
      <c r="V81" s="138">
        <f>RES_hhdet_numvin!V147</f>
        <v>38088</v>
      </c>
      <c r="W81" s="138">
        <f>RES_hhdet_numvin!W147</f>
        <v>21600</v>
      </c>
      <c r="X81" s="138">
        <f>RES_hhdet_numvin!X147</f>
        <v>26307</v>
      </c>
      <c r="Y81" s="138">
        <f>RES_hhdet_numvin!Y147</f>
        <v>22197</v>
      </c>
      <c r="DA81" s="63" t="s">
        <v>1555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X82" s="150">
        <f>RES_hhdet_numvin!X148</f>
        <v>0</v>
      </c>
      <c r="Y82" s="150">
        <f>RES_hhdet_numvin!Y148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0</v>
      </c>
      <c r="Q83" s="138">
        <f>RES_hhdet_numvin!Q149</f>
        <v>0</v>
      </c>
      <c r="R83" s="138">
        <f>RES_hhdet_numvin!R149</f>
        <v>205</v>
      </c>
      <c r="S83" s="138">
        <f>RES_hhdet_numvin!S149</f>
        <v>401</v>
      </c>
      <c r="T83" s="138">
        <f>RES_hhdet_numvin!T149</f>
        <v>874</v>
      </c>
      <c r="U83" s="138">
        <f>RES_hhdet_numvin!U149</f>
        <v>1113</v>
      </c>
      <c r="V83" s="138">
        <f>RES_hhdet_numvin!V149</f>
        <v>1638</v>
      </c>
      <c r="W83" s="138">
        <f>RES_hhdet_numvin!W149</f>
        <v>1815</v>
      </c>
      <c r="X83" s="138">
        <f>RES_hhdet_numvin!X149</f>
        <v>2521</v>
      </c>
      <c r="Y83" s="138">
        <f>RES_hhdet_numvin!Y149</f>
        <v>1731</v>
      </c>
      <c r="DA83" s="63" t="s">
        <v>1556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0</v>
      </c>
      <c r="S84" s="138">
        <f>RES_hhdet_numvin!S150</f>
        <v>0</v>
      </c>
      <c r="T84" s="138">
        <f>RES_hhdet_numvin!T150</f>
        <v>0</v>
      </c>
      <c r="U84" s="138">
        <f>RES_hhdet_numvin!U150</f>
        <v>2</v>
      </c>
      <c r="V84" s="138">
        <f>RES_hhdet_numvin!V150</f>
        <v>2</v>
      </c>
      <c r="W84" s="138">
        <f>RES_hhdet_numvin!W150</f>
        <v>3</v>
      </c>
      <c r="X84" s="138">
        <f>RES_hhdet_numvin!X150</f>
        <v>3</v>
      </c>
      <c r="Y84" s="138">
        <f>RES_hhdet_numvin!Y150</f>
        <v>2</v>
      </c>
      <c r="DA84" s="63" t="s">
        <v>1557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X85" s="138">
        <f>RES_hhdet_numvin!X151</f>
        <v>0</v>
      </c>
      <c r="Y85" s="138">
        <f>RES_hhdet_numvin!Y151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X86" s="138">
        <f>RES_hhdet_numvin!X152</f>
        <v>0</v>
      </c>
      <c r="Y86" s="138">
        <f>RES_hhdet_numvin!Y152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0</v>
      </c>
      <c r="Q87" s="138">
        <f>RES_hhdet_numvin!Q153</f>
        <v>0</v>
      </c>
      <c r="R87" s="138">
        <f>RES_hhdet_numvin!R153</f>
        <v>77892</v>
      </c>
      <c r="S87" s="138">
        <f>RES_hhdet_numvin!S153</f>
        <v>124686</v>
      </c>
      <c r="T87" s="138">
        <f>RES_hhdet_numvin!T153</f>
        <v>214819</v>
      </c>
      <c r="U87" s="138">
        <f>RES_hhdet_numvin!U153</f>
        <v>212345</v>
      </c>
      <c r="V87" s="138">
        <f>RES_hhdet_numvin!V153</f>
        <v>245082</v>
      </c>
      <c r="W87" s="138">
        <f>RES_hhdet_numvin!W153</f>
        <v>210860</v>
      </c>
      <c r="X87" s="138">
        <f>RES_hhdet_numvin!X153</f>
        <v>285534</v>
      </c>
      <c r="Y87" s="138">
        <f>RES_hhdet_numvin!Y153</f>
        <v>292009</v>
      </c>
      <c r="DA87" s="63" t="s">
        <v>1558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0</v>
      </c>
      <c r="Q88" s="138">
        <f>RES_hhdet_numvin!Q154</f>
        <v>0</v>
      </c>
      <c r="R88" s="138">
        <f>RES_hhdet_numvin!R154</f>
        <v>10657</v>
      </c>
      <c r="S88" s="138">
        <f>RES_hhdet_numvin!S154</f>
        <v>15016</v>
      </c>
      <c r="T88" s="138">
        <f>RES_hhdet_numvin!T154</f>
        <v>26547</v>
      </c>
      <c r="U88" s="138">
        <f>RES_hhdet_numvin!U154</f>
        <v>27372</v>
      </c>
      <c r="V88" s="138">
        <f>RES_hhdet_numvin!V154</f>
        <v>34969</v>
      </c>
      <c r="W88" s="138">
        <f>RES_hhdet_numvin!W154</f>
        <v>34145</v>
      </c>
      <c r="X88" s="138">
        <f>RES_hhdet_numvin!X154</f>
        <v>46616</v>
      </c>
      <c r="Y88" s="138">
        <f>RES_hhdet_numvin!Y154</f>
        <v>31433</v>
      </c>
      <c r="DA88" s="63" t="s">
        <v>1559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X89" s="138">
        <f>RES_hhdet_numvin!X155</f>
        <v>0</v>
      </c>
      <c r="Y89" s="138">
        <f>RES_hhdet_numvin!Y155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X90" s="148">
        <f>RES_hhdet_numvin!X156</f>
        <v>0</v>
      </c>
      <c r="Y90" s="148">
        <f>RES_hhdet_numvin!Y156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X91" s="150">
        <f>RES_hhdet_numvin!X157</f>
        <v>0</v>
      </c>
      <c r="Y91" s="150">
        <f>RES_hhdet_numvin!Y157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0</v>
      </c>
      <c r="Q92" s="138">
        <f>RES_hhdet_numvin!Q158</f>
        <v>0</v>
      </c>
      <c r="R92" s="138">
        <f>RES_hhdet_numvin!R158</f>
        <v>0</v>
      </c>
      <c r="S92" s="138">
        <f>RES_hhdet_numvin!S158</f>
        <v>0</v>
      </c>
      <c r="T92" s="138">
        <f>RES_hhdet_numvin!T158</f>
        <v>0</v>
      </c>
      <c r="U92" s="138">
        <f>RES_hhdet_numvin!U158</f>
        <v>0</v>
      </c>
      <c r="V92" s="138">
        <f>RES_hhdet_numvin!V158</f>
        <v>0</v>
      </c>
      <c r="W92" s="138">
        <f>RES_hhdet_numvin!W158</f>
        <v>0</v>
      </c>
      <c r="X92" s="138">
        <f>RES_hhdet_numvin!X158</f>
        <v>0</v>
      </c>
      <c r="Y92" s="138">
        <f>RES_hhdet_numvin!Y158</f>
        <v>0</v>
      </c>
      <c r="DA92" s="63" t="s">
        <v>1560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0</v>
      </c>
      <c r="Q93" s="39">
        <f>RES_hhdet_numvin!Q159</f>
        <v>0</v>
      </c>
      <c r="R93" s="39">
        <f>RES_hhdet_numvin!R159</f>
        <v>88755</v>
      </c>
      <c r="S93" s="39">
        <f>RES_hhdet_numvin!S159</f>
        <v>140102</v>
      </c>
      <c r="T93" s="39">
        <f>RES_hhdet_numvin!T159</f>
        <v>242222</v>
      </c>
      <c r="U93" s="39">
        <f>RES_hhdet_numvin!U159</f>
        <v>240820</v>
      </c>
      <c r="V93" s="39">
        <f>RES_hhdet_numvin!V159</f>
        <v>281703</v>
      </c>
      <c r="W93" s="39">
        <f>RES_hhdet_numvin!W159</f>
        <v>246836</v>
      </c>
      <c r="X93" s="39">
        <f>RES_hhdet_numvin!X159</f>
        <v>334685</v>
      </c>
      <c r="Y93" s="39">
        <f>RES_hhdet_numvin!Y159</f>
        <v>325169</v>
      </c>
      <c r="DA93" s="60" t="s">
        <v>1561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493.14104130991177</v>
      </c>
      <c r="C97" s="117">
        <f t="shared" si="12"/>
        <v>597.07174398100926</v>
      </c>
      <c r="D97" s="117">
        <f t="shared" si="12"/>
        <v>705.56354741347752</v>
      </c>
      <c r="E97" s="117">
        <f t="shared" si="12"/>
        <v>826.2062863998807</v>
      </c>
      <c r="F97" s="117">
        <f t="shared" si="12"/>
        <v>899.64783662337936</v>
      </c>
      <c r="G97" s="117">
        <f t="shared" si="12"/>
        <v>1041.6272909072954</v>
      </c>
      <c r="H97" s="117">
        <f t="shared" si="12"/>
        <v>1079.9486656927679</v>
      </c>
      <c r="I97" s="117">
        <f t="shared" si="12"/>
        <v>1068.6447059394523</v>
      </c>
      <c r="J97" s="117">
        <f t="shared" si="12"/>
        <v>1082.9513409248261</v>
      </c>
      <c r="K97" s="117">
        <f t="shared" si="12"/>
        <v>1154.2548587209888</v>
      </c>
      <c r="L97" s="117">
        <f t="shared" si="12"/>
        <v>1396.2321683220619</v>
      </c>
      <c r="M97" s="117">
        <f t="shared" si="12"/>
        <v>1285.8383475063927</v>
      </c>
      <c r="N97" s="117">
        <f t="shared" si="12"/>
        <v>1246.0585907166005</v>
      </c>
      <c r="O97" s="117">
        <f t="shared" si="12"/>
        <v>1207.1132171016825</v>
      </c>
      <c r="P97" s="117">
        <f t="shared" si="12"/>
        <v>1135.7689483567033</v>
      </c>
      <c r="Q97" s="117">
        <f t="shared" si="12"/>
        <v>1089.1148365463866</v>
      </c>
      <c r="R97" s="117">
        <f t="shared" ref="R97:V97" si="13">R98+R100+R102+R111</f>
        <v>1160.3901853325024</v>
      </c>
      <c r="S97" s="117">
        <f t="shared" si="13"/>
        <v>1058.1678767647777</v>
      </c>
      <c r="T97" s="117">
        <f t="shared" si="13"/>
        <v>1029.8246860428835</v>
      </c>
      <c r="U97" s="117">
        <f t="shared" si="13"/>
        <v>962.13204803672613</v>
      </c>
      <c r="V97" s="117">
        <f t="shared" si="13"/>
        <v>958.7644325601733</v>
      </c>
      <c r="W97" s="117">
        <f t="shared" ref="W97:Y97" si="14">W98+W100+W102+W111</f>
        <v>936.04211817744795</v>
      </c>
      <c r="X97" s="117">
        <f t="shared" si="14"/>
        <v>918.11335608949594</v>
      </c>
      <c r="Y97" s="117">
        <f t="shared" si="14"/>
        <v>897.85414578293125</v>
      </c>
      <c r="DA97" s="129" t="s">
        <v>1705</v>
      </c>
    </row>
    <row r="98" spans="1:105" ht="12" customHeight="1" x14ac:dyDescent="0.25">
      <c r="A98" s="121" t="s">
        <v>57</v>
      </c>
      <c r="B98" s="122">
        <f t="shared" ref="B98:Y98" si="15">B99</f>
        <v>412.54980310132078</v>
      </c>
      <c r="C98" s="122">
        <f t="shared" si="15"/>
        <v>510.56601464922835</v>
      </c>
      <c r="D98" s="122">
        <f t="shared" si="15"/>
        <v>603.04153589853081</v>
      </c>
      <c r="E98" s="122">
        <f t="shared" si="15"/>
        <v>706.76262623458024</v>
      </c>
      <c r="F98" s="122">
        <f t="shared" si="15"/>
        <v>764.00294102711086</v>
      </c>
      <c r="G98" s="122">
        <f t="shared" si="15"/>
        <v>888.71687921430191</v>
      </c>
      <c r="H98" s="122">
        <f t="shared" si="15"/>
        <v>913.38930992503981</v>
      </c>
      <c r="I98" s="122">
        <f t="shared" si="15"/>
        <v>894.9771351266362</v>
      </c>
      <c r="J98" s="122">
        <f t="shared" si="15"/>
        <v>911.68518868014405</v>
      </c>
      <c r="K98" s="122">
        <f t="shared" si="15"/>
        <v>964.02642708885412</v>
      </c>
      <c r="L98" s="122">
        <f t="shared" si="15"/>
        <v>1199.4447392957352</v>
      </c>
      <c r="M98" s="122">
        <f t="shared" si="15"/>
        <v>1083.2472182532308</v>
      </c>
      <c r="N98" s="122">
        <f t="shared" si="15"/>
        <v>1045.4731479949492</v>
      </c>
      <c r="O98" s="122">
        <f t="shared" si="15"/>
        <v>982.94265714889059</v>
      </c>
      <c r="P98" s="122">
        <f t="shared" si="15"/>
        <v>910.88728565668896</v>
      </c>
      <c r="Q98" s="122">
        <f t="shared" si="15"/>
        <v>847.35870114527199</v>
      </c>
      <c r="R98" s="122">
        <f t="shared" si="15"/>
        <v>902.34503254743515</v>
      </c>
      <c r="S98" s="122">
        <f t="shared" si="15"/>
        <v>819.03102385244142</v>
      </c>
      <c r="T98" s="122">
        <f t="shared" si="15"/>
        <v>771.27157683743224</v>
      </c>
      <c r="U98" s="122">
        <f t="shared" si="15"/>
        <v>706.61153707960295</v>
      </c>
      <c r="V98" s="122">
        <f t="shared" si="15"/>
        <v>708.35265461166318</v>
      </c>
      <c r="W98" s="122">
        <f t="shared" si="15"/>
        <v>672.76365775201555</v>
      </c>
      <c r="X98" s="122">
        <f t="shared" si="15"/>
        <v>656.37812445226882</v>
      </c>
      <c r="Y98" s="122">
        <f t="shared" si="15"/>
        <v>623.61936696160217</v>
      </c>
      <c r="DA98" s="130" t="s">
        <v>1706</v>
      </c>
    </row>
    <row r="99" spans="1:105" ht="12" customHeight="1" x14ac:dyDescent="0.25">
      <c r="A99" s="97" t="s">
        <v>53</v>
      </c>
      <c r="B99" s="98">
        <v>412.54980310132078</v>
      </c>
      <c r="C99" s="98">
        <v>510.56601464922835</v>
      </c>
      <c r="D99" s="98">
        <v>603.04153589853081</v>
      </c>
      <c r="E99" s="98">
        <v>706.76262623458024</v>
      </c>
      <c r="F99" s="98">
        <v>764.00294102711086</v>
      </c>
      <c r="G99" s="98">
        <v>888.71687921430191</v>
      </c>
      <c r="H99" s="98">
        <v>913.38930992503981</v>
      </c>
      <c r="I99" s="98">
        <v>894.9771351266362</v>
      </c>
      <c r="J99" s="98">
        <v>911.68518868014405</v>
      </c>
      <c r="K99" s="98">
        <v>964.02642708885412</v>
      </c>
      <c r="L99" s="98">
        <v>1199.4447392957352</v>
      </c>
      <c r="M99" s="98">
        <v>1083.2472182532308</v>
      </c>
      <c r="N99" s="98">
        <v>1045.4731479949492</v>
      </c>
      <c r="O99" s="98">
        <v>982.94265714889059</v>
      </c>
      <c r="P99" s="98">
        <v>910.88728565668896</v>
      </c>
      <c r="Q99" s="98">
        <v>847.35870114527199</v>
      </c>
      <c r="R99" s="98">
        <v>902.34503254743515</v>
      </c>
      <c r="S99" s="98">
        <v>819.03102385244142</v>
      </c>
      <c r="T99" s="98">
        <v>771.27157683743224</v>
      </c>
      <c r="U99" s="98">
        <v>706.61153707960295</v>
      </c>
      <c r="V99" s="98">
        <v>708.35265461166318</v>
      </c>
      <c r="W99" s="98">
        <v>672.76365775201555</v>
      </c>
      <c r="X99" s="98">
        <v>656.37812445226882</v>
      </c>
      <c r="Y99" s="98">
        <v>623.61936696160217</v>
      </c>
      <c r="DA99" s="63" t="s">
        <v>1707</v>
      </c>
    </row>
    <row r="100" spans="1:105" ht="12" customHeight="1" x14ac:dyDescent="0.25">
      <c r="A100" s="121" t="s">
        <v>92</v>
      </c>
      <c r="B100" s="122">
        <f t="shared" ref="B100:Y100" si="16">B101</f>
        <v>0.19991421523558525</v>
      </c>
      <c r="C100" s="122">
        <f t="shared" si="16"/>
        <v>0.21681328978408373</v>
      </c>
      <c r="D100" s="122">
        <f t="shared" si="16"/>
        <v>0.24039322124858498</v>
      </c>
      <c r="E100" s="122">
        <f t="shared" si="16"/>
        <v>0.28510040606948517</v>
      </c>
      <c r="F100" s="122">
        <f t="shared" si="16"/>
        <v>0.34031474664101624</v>
      </c>
      <c r="G100" s="122">
        <f t="shared" si="16"/>
        <v>0.41378232401959031</v>
      </c>
      <c r="H100" s="122">
        <f t="shared" si="16"/>
        <v>0.48739093121364369</v>
      </c>
      <c r="I100" s="122">
        <f t="shared" si="16"/>
        <v>0.549142518797472</v>
      </c>
      <c r="J100" s="122">
        <f t="shared" si="16"/>
        <v>0.59771826832884611</v>
      </c>
      <c r="K100" s="122">
        <f t="shared" si="16"/>
        <v>0.64505296991441285</v>
      </c>
      <c r="L100" s="122">
        <f t="shared" si="16"/>
        <v>0.72710859604983191</v>
      </c>
      <c r="M100" s="122">
        <f t="shared" si="16"/>
        <v>0.68157495721370931</v>
      </c>
      <c r="N100" s="122">
        <f t="shared" si="16"/>
        <v>0.68621422473422222</v>
      </c>
      <c r="O100" s="122">
        <f t="shared" si="16"/>
        <v>0.69764323033532871</v>
      </c>
      <c r="P100" s="122">
        <f t="shared" si="16"/>
        <v>0.79805966634450631</v>
      </c>
      <c r="Q100" s="122">
        <f t="shared" si="16"/>
        <v>0.80148659998665539</v>
      </c>
      <c r="R100" s="122">
        <f t="shared" si="16"/>
        <v>0.84024486188652869</v>
      </c>
      <c r="S100" s="122">
        <f t="shared" si="16"/>
        <v>0.91832456769771764</v>
      </c>
      <c r="T100" s="122">
        <f t="shared" si="16"/>
        <v>1.0381621154819738</v>
      </c>
      <c r="U100" s="122">
        <f t="shared" si="16"/>
        <v>1.1303092901270659</v>
      </c>
      <c r="V100" s="122">
        <f t="shared" si="16"/>
        <v>1.3004921053585201</v>
      </c>
      <c r="W100" s="122">
        <f t="shared" si="16"/>
        <v>1.3920535295486052</v>
      </c>
      <c r="X100" s="122">
        <f t="shared" si="16"/>
        <v>1.5119105565544251</v>
      </c>
      <c r="Y100" s="122">
        <f t="shared" si="16"/>
        <v>1.575249935425963</v>
      </c>
      <c r="DA100" s="130" t="s">
        <v>1708</v>
      </c>
    </row>
    <row r="101" spans="1:105" ht="12" customHeight="1" x14ac:dyDescent="0.25">
      <c r="A101" s="97" t="s">
        <v>53</v>
      </c>
      <c r="B101" s="98">
        <v>0.19991421523558525</v>
      </c>
      <c r="C101" s="98">
        <v>0.21681328978408373</v>
      </c>
      <c r="D101" s="98">
        <v>0.24039322124858498</v>
      </c>
      <c r="E101" s="98">
        <v>0.28510040606948517</v>
      </c>
      <c r="F101" s="98">
        <v>0.34031474664101624</v>
      </c>
      <c r="G101" s="98">
        <v>0.41378232401959031</v>
      </c>
      <c r="H101" s="98">
        <v>0.48739093121364369</v>
      </c>
      <c r="I101" s="98">
        <v>0.549142518797472</v>
      </c>
      <c r="J101" s="98">
        <v>0.59771826832884611</v>
      </c>
      <c r="K101" s="98">
        <v>0.64505296991441285</v>
      </c>
      <c r="L101" s="98">
        <v>0.72710859604983191</v>
      </c>
      <c r="M101" s="98">
        <v>0.68157495721370931</v>
      </c>
      <c r="N101" s="98">
        <v>0.68621422473422222</v>
      </c>
      <c r="O101" s="98">
        <v>0.69764323033532871</v>
      </c>
      <c r="P101" s="98">
        <v>0.79805966634450631</v>
      </c>
      <c r="Q101" s="98">
        <v>0.80148659998665539</v>
      </c>
      <c r="R101" s="98">
        <v>0.84024486188652869</v>
      </c>
      <c r="S101" s="98">
        <v>0.91832456769771764</v>
      </c>
      <c r="T101" s="98">
        <v>1.0381621154819738</v>
      </c>
      <c r="U101" s="98">
        <v>1.1303092901270659</v>
      </c>
      <c r="V101" s="98">
        <v>1.3004921053585201</v>
      </c>
      <c r="W101" s="98">
        <v>1.3920535295486052</v>
      </c>
      <c r="X101" s="98">
        <v>1.5119105565544251</v>
      </c>
      <c r="Y101" s="98">
        <v>1.575249935425963</v>
      </c>
      <c r="DA101" s="63" t="s">
        <v>1709</v>
      </c>
    </row>
    <row r="102" spans="1:105" ht="12" customHeight="1" x14ac:dyDescent="0.25">
      <c r="A102" s="121" t="s">
        <v>55</v>
      </c>
      <c r="B102" s="122">
        <v>71.257398348630915</v>
      </c>
      <c r="C102" s="122">
        <v>76.073070861732035</v>
      </c>
      <c r="D102" s="122">
        <v>89.891883730947512</v>
      </c>
      <c r="E102" s="122">
        <v>104.32658032030517</v>
      </c>
      <c r="F102" s="122">
        <v>117.94936028641915</v>
      </c>
      <c r="G102" s="122">
        <v>132.770665057017</v>
      </c>
      <c r="H102" s="122">
        <v>144.41773827775827</v>
      </c>
      <c r="I102" s="122">
        <v>150.37463146886222</v>
      </c>
      <c r="J102" s="122">
        <v>147.68290786019918</v>
      </c>
      <c r="K102" s="122">
        <v>163.06514050516927</v>
      </c>
      <c r="L102" s="122">
        <v>166.77491539088356</v>
      </c>
      <c r="M102" s="122">
        <v>172.51497727139167</v>
      </c>
      <c r="N102" s="122">
        <v>170.03029541538714</v>
      </c>
      <c r="O102" s="122">
        <v>189.72300632070232</v>
      </c>
      <c r="P102" s="122">
        <v>190.31073312599204</v>
      </c>
      <c r="Q102" s="122">
        <v>204.39665174947876</v>
      </c>
      <c r="R102" s="122">
        <v>220.55967639273703</v>
      </c>
      <c r="S102" s="122">
        <v>199.57165338243612</v>
      </c>
      <c r="T102" s="122">
        <v>215.8578988529934</v>
      </c>
      <c r="U102" s="122">
        <v>212.57906647283019</v>
      </c>
      <c r="V102" s="122">
        <v>206.46430617511098</v>
      </c>
      <c r="W102" s="122">
        <v>219.89021222802688</v>
      </c>
      <c r="X102" s="122">
        <v>218.37150525143062</v>
      </c>
      <c r="Y102" s="122">
        <v>229.63268117462451</v>
      </c>
      <c r="DA102" s="130" t="s">
        <v>1710</v>
      </c>
    </row>
    <row r="103" spans="1:105" ht="12" customHeight="1" x14ac:dyDescent="0.25">
      <c r="A103" s="97" t="s">
        <v>124</v>
      </c>
      <c r="B103" s="98">
        <v>0</v>
      </c>
      <c r="C103" s="98">
        <v>0</v>
      </c>
      <c r="D103" s="98">
        <v>0.14830466006791043</v>
      </c>
      <c r="E103" s="98">
        <v>0.29653754622074274</v>
      </c>
      <c r="F103" s="98">
        <v>0.30867278309406931</v>
      </c>
      <c r="G103" s="98">
        <v>0.49058190359276493</v>
      </c>
      <c r="H103" s="98">
        <v>0.51238590350573898</v>
      </c>
      <c r="I103" s="98">
        <v>0.63672835599352251</v>
      </c>
      <c r="J103" s="98">
        <v>0.63738438783947216</v>
      </c>
      <c r="K103" s="98">
        <v>0.67126702216612855</v>
      </c>
      <c r="L103" s="98">
        <v>0.64723998735162436</v>
      </c>
      <c r="M103" s="98">
        <v>0.6904683219480755</v>
      </c>
      <c r="N103" s="98">
        <v>0.64009556363916076</v>
      </c>
      <c r="O103" s="98">
        <v>0.7189088883212752</v>
      </c>
      <c r="P103" s="98">
        <v>1.1161709184094502</v>
      </c>
      <c r="Q103" s="98">
        <v>0.70539862794268315</v>
      </c>
      <c r="R103" s="98">
        <v>0.74984967884107523</v>
      </c>
      <c r="S103" s="98">
        <v>0.7162596529612506</v>
      </c>
      <c r="T103" s="98">
        <v>0.68122943393269553</v>
      </c>
      <c r="U103" s="98">
        <v>0.67687543473401768</v>
      </c>
      <c r="V103" s="98">
        <v>0.68450279558299432</v>
      </c>
      <c r="W103" s="98">
        <v>0.79565068367435021</v>
      </c>
      <c r="X103" s="98">
        <v>0.98088216729027944</v>
      </c>
      <c r="Y103" s="98">
        <v>1.1437738619486089</v>
      </c>
      <c r="DA103" s="63" t="s">
        <v>1711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8.0678162907400286E-5</v>
      </c>
      <c r="E104" s="98">
        <v>2.7963968002204067E-4</v>
      </c>
      <c r="F104" s="98">
        <v>2.2160095855995582E-4</v>
      </c>
      <c r="G104" s="98">
        <v>3.6179950118026807E-4</v>
      </c>
      <c r="H104" s="98">
        <v>3.3466535823218388E-4</v>
      </c>
      <c r="I104" s="98">
        <v>7.1635125079814283E-4</v>
      </c>
      <c r="J104" s="98">
        <v>8.2820157915088641E-4</v>
      </c>
      <c r="K104" s="98">
        <v>7.6545551599203616E-4</v>
      </c>
      <c r="L104" s="98">
        <v>7.3281714034677942E-4</v>
      </c>
      <c r="M104" s="98">
        <v>7.8628737252092306E-4</v>
      </c>
      <c r="N104" s="98">
        <v>6.3045611090486379E-4</v>
      </c>
      <c r="O104" s="98">
        <v>7.6947488098583975E-4</v>
      </c>
      <c r="P104" s="98">
        <v>1.6738946743944151E-3</v>
      </c>
      <c r="Q104" s="98">
        <v>9.4312143172142391E-4</v>
      </c>
      <c r="R104" s="98">
        <v>1.1030373529313008E-3</v>
      </c>
      <c r="S104" s="98">
        <v>9.3381316163154802E-4</v>
      </c>
      <c r="T104" s="98">
        <v>9.3083403951281193E-4</v>
      </c>
      <c r="U104" s="98">
        <v>1.0160578336356957E-3</v>
      </c>
      <c r="V104" s="98">
        <v>9.5766402330273528E-4</v>
      </c>
      <c r="W104" s="98">
        <v>7.8751592235079928E-4</v>
      </c>
      <c r="X104" s="98">
        <v>1.0093714704663389E-3</v>
      </c>
      <c r="Y104" s="98">
        <v>1.2768347180480005E-3</v>
      </c>
      <c r="DA104" s="63" t="s">
        <v>1712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6.0661586352567615E-5</v>
      </c>
      <c r="E105" s="101">
        <v>2.0318589609957241E-4</v>
      </c>
      <c r="F105" s="101">
        <v>1.6173355073263479E-4</v>
      </c>
      <c r="G105" s="101">
        <v>2.4516478755173718E-4</v>
      </c>
      <c r="H105" s="101">
        <v>2.3341362010327349E-4</v>
      </c>
      <c r="I105" s="101">
        <v>4.9352827351454589E-4</v>
      </c>
      <c r="J105" s="101">
        <v>5.6631874793936204E-4</v>
      </c>
      <c r="K105" s="101">
        <v>5.2651066778957223E-4</v>
      </c>
      <c r="L105" s="101">
        <v>4.9262523352917962E-4</v>
      </c>
      <c r="M105" s="101">
        <v>5.2146457771169491E-4</v>
      </c>
      <c r="N105" s="101">
        <v>4.1479525599959601E-4</v>
      </c>
      <c r="O105" s="101">
        <v>5.2734934381480256E-4</v>
      </c>
      <c r="P105" s="101">
        <v>1.1321670730280605E-3</v>
      </c>
      <c r="Q105" s="101">
        <v>6.5770702495308972E-4</v>
      </c>
      <c r="R105" s="101">
        <v>8.0126063170934156E-4</v>
      </c>
      <c r="S105" s="101">
        <v>6.5961852710851856E-4</v>
      </c>
      <c r="T105" s="101">
        <v>6.8117592082738321E-4</v>
      </c>
      <c r="U105" s="101">
        <v>7.4230967199060977E-4</v>
      </c>
      <c r="V105" s="101">
        <v>6.9206050854897375E-4</v>
      </c>
      <c r="W105" s="101">
        <v>5.8437829638208769E-4</v>
      </c>
      <c r="X105" s="101">
        <v>7.4952374460568406E-4</v>
      </c>
      <c r="Y105" s="101">
        <v>9.5593861307921774E-4</v>
      </c>
      <c r="DA105" s="131" t="s">
        <v>1713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2.0016576554832664E-5</v>
      </c>
      <c r="E106" s="104">
        <v>7.6453783922468289E-5</v>
      </c>
      <c r="F106" s="104">
        <v>5.9867407827321015E-5</v>
      </c>
      <c r="G106" s="104">
        <v>1.1663471362853092E-4</v>
      </c>
      <c r="H106" s="104">
        <v>1.0125173812891037E-4</v>
      </c>
      <c r="I106" s="104">
        <v>2.2282297728359695E-4</v>
      </c>
      <c r="J106" s="104">
        <v>2.6188283121152437E-4</v>
      </c>
      <c r="K106" s="104">
        <v>2.3894484820246393E-4</v>
      </c>
      <c r="L106" s="104">
        <v>2.4019190681759978E-4</v>
      </c>
      <c r="M106" s="104">
        <v>2.6482279480922815E-4</v>
      </c>
      <c r="N106" s="104">
        <v>2.1566085490526784E-4</v>
      </c>
      <c r="O106" s="104">
        <v>2.4212553717103716E-4</v>
      </c>
      <c r="P106" s="104">
        <v>5.4172760136635459E-4</v>
      </c>
      <c r="Q106" s="104">
        <v>2.8541440676833419E-4</v>
      </c>
      <c r="R106" s="104">
        <v>3.0177672122195918E-4</v>
      </c>
      <c r="S106" s="104">
        <v>2.7419463452302945E-4</v>
      </c>
      <c r="T106" s="104">
        <v>2.4965811868542871E-4</v>
      </c>
      <c r="U106" s="104">
        <v>2.7374816164508602E-4</v>
      </c>
      <c r="V106" s="104">
        <v>2.6560351475376153E-4</v>
      </c>
      <c r="W106" s="104">
        <v>2.0313762596871159E-4</v>
      </c>
      <c r="X106" s="104">
        <v>2.598477258606549E-4</v>
      </c>
      <c r="Y106" s="104">
        <v>3.2089610496878289E-4</v>
      </c>
      <c r="DA106" s="132" t="s">
        <v>1714</v>
      </c>
    </row>
    <row r="107" spans="1:105" ht="12" customHeight="1" x14ac:dyDescent="0.25">
      <c r="A107" s="106" t="s">
        <v>122</v>
      </c>
      <c r="B107" s="101">
        <v>65.553288372426962</v>
      </c>
      <c r="C107" s="101">
        <v>69.757590324766852</v>
      </c>
      <c r="D107" s="101">
        <v>81.716961291430749</v>
      </c>
      <c r="E107" s="101">
        <v>95.075296631862756</v>
      </c>
      <c r="F107" s="101">
        <v>107.8091135325119</v>
      </c>
      <c r="G107" s="101">
        <v>121.2289948256315</v>
      </c>
      <c r="H107" s="101">
        <v>131.59775734884124</v>
      </c>
      <c r="I107" s="101">
        <v>130.39254231176741</v>
      </c>
      <c r="J107" s="101">
        <v>126.30351961796063</v>
      </c>
      <c r="K107" s="101">
        <v>140.40332067109969</v>
      </c>
      <c r="L107" s="101">
        <v>143.18178513108288</v>
      </c>
      <c r="M107" s="101">
        <v>148.21704972411823</v>
      </c>
      <c r="N107" s="101">
        <v>146.29548939959125</v>
      </c>
      <c r="O107" s="101">
        <v>163.82209354605638</v>
      </c>
      <c r="P107" s="101">
        <v>164.50537558407191</v>
      </c>
      <c r="Q107" s="101">
        <v>177.93158524399712</v>
      </c>
      <c r="R107" s="101">
        <v>192.20707477850513</v>
      </c>
      <c r="S107" s="101">
        <v>174.00559169168278</v>
      </c>
      <c r="T107" s="101">
        <v>188.87554462516422</v>
      </c>
      <c r="U107" s="101">
        <v>186.38573975868201</v>
      </c>
      <c r="V107" s="101">
        <v>181.35495009463887</v>
      </c>
      <c r="W107" s="101">
        <v>192.98647542149786</v>
      </c>
      <c r="X107" s="101">
        <v>191.47771306581291</v>
      </c>
      <c r="Y107" s="101">
        <v>202.46228165836351</v>
      </c>
      <c r="DA107" s="131" t="s">
        <v>1715</v>
      </c>
    </row>
    <row r="108" spans="1:105" ht="12" customHeight="1" x14ac:dyDescent="0.25">
      <c r="A108" s="107" t="s">
        <v>121</v>
      </c>
      <c r="B108" s="104">
        <v>5.7041099762039549</v>
      </c>
      <c r="C108" s="104">
        <v>6.3154805369651772</v>
      </c>
      <c r="D108" s="104">
        <v>8.0265371012859426</v>
      </c>
      <c r="E108" s="104">
        <v>8.9544665025416439</v>
      </c>
      <c r="F108" s="104">
        <v>9.8313523698546188</v>
      </c>
      <c r="G108" s="104">
        <v>11.050726528291541</v>
      </c>
      <c r="H108" s="104">
        <v>12.307260360053041</v>
      </c>
      <c r="I108" s="104">
        <v>19.344644449850477</v>
      </c>
      <c r="J108" s="104">
        <v>20.741175652819926</v>
      </c>
      <c r="K108" s="104">
        <v>21.989787356387474</v>
      </c>
      <c r="L108" s="104">
        <v>22.945157455308696</v>
      </c>
      <c r="M108" s="104">
        <v>23.606672937952858</v>
      </c>
      <c r="N108" s="104">
        <v>23.094079996045814</v>
      </c>
      <c r="O108" s="104">
        <v>25.181234411443672</v>
      </c>
      <c r="P108" s="104">
        <v>24.687512728836268</v>
      </c>
      <c r="Q108" s="104">
        <v>25.758724756107227</v>
      </c>
      <c r="R108" s="104">
        <v>27.601648898037887</v>
      </c>
      <c r="S108" s="104">
        <v>24.848868224630436</v>
      </c>
      <c r="T108" s="104">
        <v>26.300193959856955</v>
      </c>
      <c r="U108" s="104">
        <v>25.515435221580521</v>
      </c>
      <c r="V108" s="104">
        <v>24.423895620865796</v>
      </c>
      <c r="W108" s="104">
        <v>26.107298606932325</v>
      </c>
      <c r="X108" s="104">
        <v>25.911900646856964</v>
      </c>
      <c r="Y108" s="104">
        <v>26.025348819594338</v>
      </c>
      <c r="DA108" s="132" t="s">
        <v>1716</v>
      </c>
    </row>
    <row r="109" spans="1:105" ht="12" customHeight="1" x14ac:dyDescent="0.25">
      <c r="A109" s="108" t="s">
        <v>53</v>
      </c>
      <c r="B109" s="98">
        <v>4.0423934135386252</v>
      </c>
      <c r="C109" s="98">
        <v>4.977117511564952</v>
      </c>
      <c r="D109" s="98">
        <v>6.220651259679487</v>
      </c>
      <c r="E109" s="98">
        <v>6.720243835788275</v>
      </c>
      <c r="F109" s="98">
        <v>7.4012617653120616</v>
      </c>
      <c r="G109" s="98">
        <v>7.7637611237130466</v>
      </c>
      <c r="H109" s="98">
        <v>8.8682450834212467</v>
      </c>
      <c r="I109" s="98">
        <v>13.786538600771934</v>
      </c>
      <c r="J109" s="98">
        <v>14.676258077870902</v>
      </c>
      <c r="K109" s="98">
        <v>15.645467394287987</v>
      </c>
      <c r="L109" s="98">
        <v>15.997892195891437</v>
      </c>
      <c r="M109" s="98">
        <v>16.236465081172675</v>
      </c>
      <c r="N109" s="98">
        <v>15.777673788714976</v>
      </c>
      <c r="O109" s="98">
        <v>17.845359621602949</v>
      </c>
      <c r="P109" s="98">
        <v>17.47423165674379</v>
      </c>
      <c r="Q109" s="98">
        <v>18.731341842559427</v>
      </c>
      <c r="R109" s="98">
        <v>20.726195467611117</v>
      </c>
      <c r="S109" s="98">
        <v>18.202243098543004</v>
      </c>
      <c r="T109" s="98">
        <v>19.784742836296768</v>
      </c>
      <c r="U109" s="98">
        <v>19.21185886249356</v>
      </c>
      <c r="V109" s="98">
        <v>18.225523490204175</v>
      </c>
      <c r="W109" s="98">
        <v>20.15836077988936</v>
      </c>
      <c r="X109" s="98">
        <v>20.009024910342916</v>
      </c>
      <c r="Y109" s="98">
        <v>20.160916696128591</v>
      </c>
      <c r="DA109" s="63" t="s">
        <v>1717</v>
      </c>
    </row>
    <row r="110" spans="1:105" ht="12" customHeight="1" x14ac:dyDescent="0.25">
      <c r="A110" s="108" t="s">
        <v>52</v>
      </c>
      <c r="B110" s="98">
        <v>1.6617165626653299</v>
      </c>
      <c r="C110" s="98">
        <v>1.338363025400225</v>
      </c>
      <c r="D110" s="98">
        <v>1.8058858416064554</v>
      </c>
      <c r="E110" s="98">
        <v>2.2342226667533689</v>
      </c>
      <c r="F110" s="98">
        <v>2.4300906045425568</v>
      </c>
      <c r="G110" s="98">
        <v>3.2869654045784946</v>
      </c>
      <c r="H110" s="98">
        <v>3.4390152766317947</v>
      </c>
      <c r="I110" s="98">
        <v>5.558105849078542</v>
      </c>
      <c r="J110" s="98">
        <v>6.0649175749490256</v>
      </c>
      <c r="K110" s="98">
        <v>6.344319962099485</v>
      </c>
      <c r="L110" s="98">
        <v>6.9472652594172573</v>
      </c>
      <c r="M110" s="98">
        <v>7.3702078567801852</v>
      </c>
      <c r="N110" s="98">
        <v>7.3164062073308367</v>
      </c>
      <c r="O110" s="98">
        <v>7.3358747898407239</v>
      </c>
      <c r="P110" s="98">
        <v>7.213281072092478</v>
      </c>
      <c r="Q110" s="98">
        <v>7.0273829135477994</v>
      </c>
      <c r="R110" s="98">
        <v>6.8754534304267718</v>
      </c>
      <c r="S110" s="98">
        <v>6.6466251260874332</v>
      </c>
      <c r="T110" s="98">
        <v>6.5154511235601875</v>
      </c>
      <c r="U110" s="98">
        <v>6.3035763590869607</v>
      </c>
      <c r="V110" s="98">
        <v>6.1983721306616202</v>
      </c>
      <c r="W110" s="98">
        <v>5.9489378270429629</v>
      </c>
      <c r="X110" s="98">
        <v>5.9028757365140461</v>
      </c>
      <c r="Y110" s="98">
        <v>5.8644321234657477</v>
      </c>
      <c r="DA110" s="63" t="s">
        <v>1718</v>
      </c>
    </row>
    <row r="111" spans="1:105" ht="12" customHeight="1" x14ac:dyDescent="0.25">
      <c r="A111" s="121" t="s">
        <v>54</v>
      </c>
      <c r="B111" s="122">
        <v>9.1339256447245099</v>
      </c>
      <c r="C111" s="122">
        <v>10.215845180264818</v>
      </c>
      <c r="D111" s="122">
        <v>12.389734562750673</v>
      </c>
      <c r="E111" s="122">
        <v>14.831979438925796</v>
      </c>
      <c r="F111" s="122">
        <v>17.355220563208313</v>
      </c>
      <c r="G111" s="122">
        <v>19.725964311956815</v>
      </c>
      <c r="H111" s="122">
        <v>21.654226558756033</v>
      </c>
      <c r="I111" s="122">
        <v>22.743796825156267</v>
      </c>
      <c r="J111" s="122">
        <v>22.985526116154084</v>
      </c>
      <c r="K111" s="122">
        <v>26.518238157051009</v>
      </c>
      <c r="L111" s="122">
        <v>29.285405039393314</v>
      </c>
      <c r="M111" s="122">
        <v>29.394577024556309</v>
      </c>
      <c r="N111" s="122">
        <v>29.86893308153001</v>
      </c>
      <c r="O111" s="122">
        <v>33.749910401754256</v>
      </c>
      <c r="P111" s="122">
        <v>33.772869907677567</v>
      </c>
      <c r="Q111" s="122">
        <v>36.55799705164921</v>
      </c>
      <c r="R111" s="122">
        <v>36.645231530443752</v>
      </c>
      <c r="S111" s="122">
        <v>38.646874962202475</v>
      </c>
      <c r="T111" s="122">
        <v>41.657048236975982</v>
      </c>
      <c r="U111" s="122">
        <v>41.811135194165864</v>
      </c>
      <c r="V111" s="122">
        <v>42.646979668040522</v>
      </c>
      <c r="W111" s="122">
        <v>41.996194667856805</v>
      </c>
      <c r="X111" s="122">
        <v>41.851815829242028</v>
      </c>
      <c r="Y111" s="122">
        <v>43.02684771127862</v>
      </c>
      <c r="DA111" s="130" t="s">
        <v>1719</v>
      </c>
    </row>
    <row r="112" spans="1:105" ht="12" customHeight="1" x14ac:dyDescent="0.25">
      <c r="A112" s="97" t="s">
        <v>50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1720</v>
      </c>
    </row>
    <row r="113" spans="1:105" ht="12" customHeight="1" x14ac:dyDescent="0.25">
      <c r="A113" s="109" t="s">
        <v>120</v>
      </c>
      <c r="B113" s="33">
        <v>9.1339256447245099</v>
      </c>
      <c r="C113" s="33">
        <v>10.215845180264818</v>
      </c>
      <c r="D113" s="33">
        <v>12.389734562750673</v>
      </c>
      <c r="E113" s="33">
        <v>14.831979438925796</v>
      </c>
      <c r="F113" s="33">
        <v>17.355220563208313</v>
      </c>
      <c r="G113" s="33">
        <v>19.725964311956815</v>
      </c>
      <c r="H113" s="33">
        <v>21.654226558756033</v>
      </c>
      <c r="I113" s="33">
        <v>22.743796825156267</v>
      </c>
      <c r="J113" s="33">
        <v>22.985526116154084</v>
      </c>
      <c r="K113" s="33">
        <v>26.518238157051009</v>
      </c>
      <c r="L113" s="33">
        <v>29.285405039393314</v>
      </c>
      <c r="M113" s="33">
        <v>29.394577024556309</v>
      </c>
      <c r="N113" s="33">
        <v>29.86893308153001</v>
      </c>
      <c r="O113" s="33">
        <v>33.749910401754256</v>
      </c>
      <c r="P113" s="33">
        <v>33.772869907677567</v>
      </c>
      <c r="Q113" s="33">
        <v>36.55799705164921</v>
      </c>
      <c r="R113" s="33">
        <v>36.645231530443752</v>
      </c>
      <c r="S113" s="33">
        <v>38.646874962202475</v>
      </c>
      <c r="T113" s="33">
        <v>41.657048236975982</v>
      </c>
      <c r="U113" s="33">
        <v>41.811135194165864</v>
      </c>
      <c r="V113" s="33">
        <v>42.646979668040522</v>
      </c>
      <c r="W113" s="33">
        <v>41.996194667856805</v>
      </c>
      <c r="X113" s="33">
        <v>41.851815829242028</v>
      </c>
      <c r="Y113" s="33">
        <v>43.02684771127862</v>
      </c>
      <c r="DA113" s="60" t="s">
        <v>1721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640.65078136120292</v>
      </c>
      <c r="C115" s="117">
        <f t="shared" si="17"/>
        <v>792.76801819497086</v>
      </c>
      <c r="D115" s="117">
        <f t="shared" si="17"/>
        <v>958.60628165913022</v>
      </c>
      <c r="E115" s="117">
        <f t="shared" si="17"/>
        <v>1152.3145352345034</v>
      </c>
      <c r="F115" s="117">
        <f t="shared" si="17"/>
        <v>1283.0398619730001</v>
      </c>
      <c r="G115" s="117">
        <f t="shared" si="17"/>
        <v>1526.8047873296191</v>
      </c>
      <c r="H115" s="117">
        <f t="shared" si="17"/>
        <v>1615.1685960334412</v>
      </c>
      <c r="I115" s="117">
        <f t="shared" si="17"/>
        <v>1631.1535182617802</v>
      </c>
      <c r="J115" s="117">
        <f t="shared" si="17"/>
        <v>1705.3464507473743</v>
      </c>
      <c r="K115" s="117">
        <f t="shared" si="17"/>
        <v>1862.1356764548511</v>
      </c>
      <c r="L115" s="117">
        <f t="shared" si="17"/>
        <v>2356.1329004614736</v>
      </c>
      <c r="M115" s="117">
        <f t="shared" si="17"/>
        <v>2202.3048673673211</v>
      </c>
      <c r="N115" s="117">
        <f t="shared" si="17"/>
        <v>2196.7707899981801</v>
      </c>
      <c r="O115" s="117">
        <f t="shared" si="17"/>
        <v>2184.3594943115327</v>
      </c>
      <c r="P115" s="117">
        <f t="shared" si="17"/>
        <v>2090.8449935828376</v>
      </c>
      <c r="Q115" s="117">
        <f t="shared" si="17"/>
        <v>2035.6642995577488</v>
      </c>
      <c r="R115" s="117">
        <f t="shared" ref="R115:V115" si="18">R116+R118+R120+R129</f>
        <v>2266.8789154313104</v>
      </c>
      <c r="S115" s="117">
        <f t="shared" si="18"/>
        <v>2167.5507810368931</v>
      </c>
      <c r="T115" s="117">
        <f t="shared" si="18"/>
        <v>2191.6006487050445</v>
      </c>
      <c r="U115" s="117">
        <f t="shared" si="18"/>
        <v>2121.805761497857</v>
      </c>
      <c r="V115" s="117">
        <f t="shared" si="18"/>
        <v>2216.4544871050421</v>
      </c>
      <c r="W115" s="117">
        <f t="shared" ref="W115:Y115" si="19">W116+W118+W120+W129</f>
        <v>2196.9417078747356</v>
      </c>
      <c r="X115" s="117">
        <f t="shared" si="19"/>
        <v>2223.4199954536994</v>
      </c>
      <c r="Y115" s="117">
        <f t="shared" si="19"/>
        <v>2197.6683879607422</v>
      </c>
      <c r="DA115" s="129" t="s">
        <v>1873</v>
      </c>
    </row>
    <row r="116" spans="1:105" ht="12" customHeight="1" x14ac:dyDescent="0.25">
      <c r="A116" s="121" t="s">
        <v>57</v>
      </c>
      <c r="B116" s="122">
        <f t="shared" ref="B116:Y116" si="20">B117</f>
        <v>588.56804827849953</v>
      </c>
      <c r="C116" s="122">
        <f t="shared" si="20"/>
        <v>736.54714708478139</v>
      </c>
      <c r="D116" s="122">
        <f t="shared" si="20"/>
        <v>891.3454356382689</v>
      </c>
      <c r="E116" s="122">
        <f t="shared" si="20"/>
        <v>1073.3267378120941</v>
      </c>
      <c r="F116" s="122">
        <f t="shared" si="20"/>
        <v>1192.787225721823</v>
      </c>
      <c r="G116" s="122">
        <f t="shared" si="20"/>
        <v>1424.2704523676055</v>
      </c>
      <c r="H116" s="122">
        <f t="shared" si="20"/>
        <v>1502.8889541037956</v>
      </c>
      <c r="I116" s="122">
        <f t="shared" si="20"/>
        <v>1512.9128868586176</v>
      </c>
      <c r="J116" s="122">
        <f t="shared" si="20"/>
        <v>1588.0365348003002</v>
      </c>
      <c r="K116" s="122">
        <f t="shared" si="20"/>
        <v>1731.4043423018061</v>
      </c>
      <c r="L116" s="122">
        <f t="shared" si="20"/>
        <v>2219.8141728926439</v>
      </c>
      <c r="M116" s="122">
        <f t="shared" si="20"/>
        <v>2061.5545217785952</v>
      </c>
      <c r="N116" s="122">
        <f t="shared" si="20"/>
        <v>2056.4682275306313</v>
      </c>
      <c r="O116" s="122">
        <f t="shared" si="20"/>
        <v>2026.5798609322103</v>
      </c>
      <c r="P116" s="122">
        <f t="shared" si="20"/>
        <v>1930.6928660522187</v>
      </c>
      <c r="Q116" s="122">
        <f t="shared" si="20"/>
        <v>1861.6518189440676</v>
      </c>
      <c r="R116" s="122">
        <f t="shared" si="20"/>
        <v>2078.5384306557744</v>
      </c>
      <c r="S116" s="122">
        <f t="shared" si="20"/>
        <v>1988.807464093198</v>
      </c>
      <c r="T116" s="122">
        <f t="shared" si="20"/>
        <v>1994.4309022888508</v>
      </c>
      <c r="U116" s="122">
        <f t="shared" si="20"/>
        <v>1923.013076202561</v>
      </c>
      <c r="V116" s="122">
        <f t="shared" si="20"/>
        <v>2017.2698381886182</v>
      </c>
      <c r="W116" s="122">
        <f t="shared" si="20"/>
        <v>1984.6144746049808</v>
      </c>
      <c r="X116" s="122">
        <f t="shared" si="20"/>
        <v>2008.6177994307734</v>
      </c>
      <c r="Y116" s="122">
        <f t="shared" si="20"/>
        <v>1969.6093747002114</v>
      </c>
      <c r="DA116" s="130" t="s">
        <v>1874</v>
      </c>
    </row>
    <row r="117" spans="1:105" ht="12" customHeight="1" x14ac:dyDescent="0.25">
      <c r="A117" s="97" t="s">
        <v>53</v>
      </c>
      <c r="B117" s="98">
        <v>588.56804827849953</v>
      </c>
      <c r="C117" s="98">
        <v>736.54714708478139</v>
      </c>
      <c r="D117" s="98">
        <v>891.3454356382689</v>
      </c>
      <c r="E117" s="98">
        <v>1073.3267378120941</v>
      </c>
      <c r="F117" s="98">
        <v>1192.787225721823</v>
      </c>
      <c r="G117" s="98">
        <v>1424.2704523676055</v>
      </c>
      <c r="H117" s="98">
        <v>1502.8889541037956</v>
      </c>
      <c r="I117" s="98">
        <v>1512.9128868586176</v>
      </c>
      <c r="J117" s="98">
        <v>1588.0365348003002</v>
      </c>
      <c r="K117" s="98">
        <v>1731.4043423018061</v>
      </c>
      <c r="L117" s="98">
        <v>2219.8141728926439</v>
      </c>
      <c r="M117" s="98">
        <v>2061.5545217785952</v>
      </c>
      <c r="N117" s="98">
        <v>2056.4682275306313</v>
      </c>
      <c r="O117" s="98">
        <v>2026.5798609322103</v>
      </c>
      <c r="P117" s="98">
        <v>1930.6928660522187</v>
      </c>
      <c r="Q117" s="98">
        <v>1861.6518189440676</v>
      </c>
      <c r="R117" s="98">
        <v>2078.5384306557744</v>
      </c>
      <c r="S117" s="98">
        <v>1988.807464093198</v>
      </c>
      <c r="T117" s="98">
        <v>1994.4309022888508</v>
      </c>
      <c r="U117" s="98">
        <v>1923.013076202561</v>
      </c>
      <c r="V117" s="98">
        <v>2017.2698381886182</v>
      </c>
      <c r="W117" s="98">
        <v>1984.6144746049808</v>
      </c>
      <c r="X117" s="98">
        <v>2008.6177994307734</v>
      </c>
      <c r="Y117" s="98">
        <v>1969.6093747002114</v>
      </c>
      <c r="DA117" s="63" t="s">
        <v>1875</v>
      </c>
    </row>
    <row r="118" spans="1:105" ht="12" customHeight="1" x14ac:dyDescent="0.25">
      <c r="A118" s="121" t="s">
        <v>92</v>
      </c>
      <c r="B118" s="122">
        <f t="shared" ref="B118:Y118" si="21">B119</f>
        <v>0.37981553657574307</v>
      </c>
      <c r="C118" s="122">
        <f t="shared" si="21"/>
        <v>0.43804347706371322</v>
      </c>
      <c r="D118" s="122">
        <f t="shared" si="21"/>
        <v>0.5208812957198149</v>
      </c>
      <c r="E118" s="122">
        <f t="shared" si="21"/>
        <v>0.66867696426243228</v>
      </c>
      <c r="F118" s="122">
        <f t="shared" si="21"/>
        <v>0.85681572145482465</v>
      </c>
      <c r="G118" s="122">
        <f t="shared" si="21"/>
        <v>1.1119879490051887</v>
      </c>
      <c r="H118" s="122">
        <f t="shared" si="21"/>
        <v>1.3859562804888992</v>
      </c>
      <c r="I118" s="122">
        <f t="shared" si="21"/>
        <v>1.6151847757968329</v>
      </c>
      <c r="J118" s="122">
        <f t="shared" si="21"/>
        <v>1.7945062580564723</v>
      </c>
      <c r="K118" s="122">
        <f t="shared" si="21"/>
        <v>2.0067830771340995</v>
      </c>
      <c r="L118" s="122">
        <f t="shared" si="21"/>
        <v>2.348097920975234</v>
      </c>
      <c r="M118" s="122">
        <f t="shared" si="21"/>
        <v>2.2802753539330181</v>
      </c>
      <c r="N118" s="122">
        <f t="shared" si="21"/>
        <v>2.3891396238080809</v>
      </c>
      <c r="O118" s="122">
        <f t="shared" si="21"/>
        <v>2.5393520945905288</v>
      </c>
      <c r="P118" s="122">
        <f t="shared" si="21"/>
        <v>3.0594506403124897</v>
      </c>
      <c r="Q118" s="122">
        <f t="shared" si="21"/>
        <v>3.1971672384204708</v>
      </c>
      <c r="R118" s="122">
        <f t="shared" si="21"/>
        <v>3.4589539070640805</v>
      </c>
      <c r="S118" s="122">
        <f t="shared" si="21"/>
        <v>3.9033792803011216</v>
      </c>
      <c r="T118" s="122">
        <f t="shared" si="21"/>
        <v>4.5181828822442327</v>
      </c>
      <c r="U118" s="122">
        <f t="shared" si="21"/>
        <v>4.9977162710186613</v>
      </c>
      <c r="V118" s="122">
        <f t="shared" si="21"/>
        <v>5.8149010671836612</v>
      </c>
      <c r="W118" s="122">
        <f t="shared" si="21"/>
        <v>6.2652191726358231</v>
      </c>
      <c r="X118" s="122">
        <f t="shared" si="21"/>
        <v>6.8443082494243974</v>
      </c>
      <c r="Y118" s="122">
        <f t="shared" si="21"/>
        <v>7.1633431521409596</v>
      </c>
      <c r="DA118" s="130" t="s">
        <v>1876</v>
      </c>
    </row>
    <row r="119" spans="1:105" ht="12" customHeight="1" x14ac:dyDescent="0.25">
      <c r="A119" s="97" t="s">
        <v>53</v>
      </c>
      <c r="B119" s="98">
        <v>0.37981553657574307</v>
      </c>
      <c r="C119" s="98">
        <v>0.43804347706371322</v>
      </c>
      <c r="D119" s="98">
        <v>0.5208812957198149</v>
      </c>
      <c r="E119" s="98">
        <v>0.66867696426243228</v>
      </c>
      <c r="F119" s="98">
        <v>0.85681572145482465</v>
      </c>
      <c r="G119" s="98">
        <v>1.1119879490051887</v>
      </c>
      <c r="H119" s="98">
        <v>1.3859562804888992</v>
      </c>
      <c r="I119" s="98">
        <v>1.6151847757968329</v>
      </c>
      <c r="J119" s="98">
        <v>1.7945062580564723</v>
      </c>
      <c r="K119" s="98">
        <v>2.0067830771340995</v>
      </c>
      <c r="L119" s="98">
        <v>2.348097920975234</v>
      </c>
      <c r="M119" s="98">
        <v>2.2802753539330181</v>
      </c>
      <c r="N119" s="98">
        <v>2.3891396238080809</v>
      </c>
      <c r="O119" s="98">
        <v>2.5393520945905288</v>
      </c>
      <c r="P119" s="98">
        <v>3.0594506403124897</v>
      </c>
      <c r="Q119" s="98">
        <v>3.1971672384204708</v>
      </c>
      <c r="R119" s="98">
        <v>3.4589539070640805</v>
      </c>
      <c r="S119" s="98">
        <v>3.9033792803011216</v>
      </c>
      <c r="T119" s="98">
        <v>4.5181828822442327</v>
      </c>
      <c r="U119" s="98">
        <v>4.9977162710186613</v>
      </c>
      <c r="V119" s="98">
        <v>5.8149010671836612</v>
      </c>
      <c r="W119" s="98">
        <v>6.2652191726358231</v>
      </c>
      <c r="X119" s="98">
        <v>6.8443082494243974</v>
      </c>
      <c r="Y119" s="98">
        <v>7.1633431521409596</v>
      </c>
      <c r="DA119" s="63" t="s">
        <v>1877</v>
      </c>
    </row>
    <row r="120" spans="1:105" ht="12" customHeight="1" x14ac:dyDescent="0.25">
      <c r="A120" s="121" t="s">
        <v>55</v>
      </c>
      <c r="B120" s="122">
        <v>44.690787550536832</v>
      </c>
      <c r="C120" s="122">
        <v>47.906592382447322</v>
      </c>
      <c r="D120" s="122">
        <v>57.145112947196303</v>
      </c>
      <c r="E120" s="122">
        <v>66.792227157269352</v>
      </c>
      <c r="F120" s="122">
        <v>75.867487159701369</v>
      </c>
      <c r="G120" s="122">
        <v>86.004713969673304</v>
      </c>
      <c r="H120" s="122">
        <v>93.923768964238747</v>
      </c>
      <c r="I120" s="122">
        <v>98.771900756781903</v>
      </c>
      <c r="J120" s="122">
        <v>97.446532635515894</v>
      </c>
      <c r="K120" s="122">
        <v>107.83772117203637</v>
      </c>
      <c r="L120" s="122">
        <v>110.85668990854728</v>
      </c>
      <c r="M120" s="122">
        <v>115.22164858790438</v>
      </c>
      <c r="N120" s="122">
        <v>114.23182247562936</v>
      </c>
      <c r="O120" s="122">
        <v>128.38836434263962</v>
      </c>
      <c r="P120" s="122">
        <v>130.12490847515303</v>
      </c>
      <c r="Q120" s="122">
        <v>141.47243675686661</v>
      </c>
      <c r="R120" s="122">
        <v>155.2424490101215</v>
      </c>
      <c r="S120" s="122">
        <v>143.28569919352557</v>
      </c>
      <c r="T120" s="122">
        <v>158.18079651522467</v>
      </c>
      <c r="U120" s="122">
        <v>158.73291789043353</v>
      </c>
      <c r="V120" s="122">
        <v>157.07988770880007</v>
      </c>
      <c r="W120" s="122">
        <v>169.84285041982892</v>
      </c>
      <c r="X120" s="122">
        <v>171.36375102988544</v>
      </c>
      <c r="Y120" s="122">
        <v>182.81131781115826</v>
      </c>
      <c r="DA120" s="130" t="s">
        <v>1878</v>
      </c>
    </row>
    <row r="121" spans="1:105" ht="12" customHeight="1" x14ac:dyDescent="0.25">
      <c r="A121" s="97" t="s">
        <v>124</v>
      </c>
      <c r="B121" s="98">
        <v>0</v>
      </c>
      <c r="C121" s="98">
        <v>0</v>
      </c>
      <c r="D121" s="98">
        <v>0.10601321869694173</v>
      </c>
      <c r="E121" s="98">
        <v>0.21223169911860079</v>
      </c>
      <c r="F121" s="98">
        <v>0.22117025775768412</v>
      </c>
      <c r="G121" s="98">
        <v>0.35207241568510311</v>
      </c>
      <c r="H121" s="98">
        <v>0.36824495085505343</v>
      </c>
      <c r="I121" s="98">
        <v>0.45864496273220734</v>
      </c>
      <c r="J121" s="98">
        <v>0.46033819359359124</v>
      </c>
      <c r="K121" s="98">
        <v>0.48641010779439897</v>
      </c>
      <c r="L121" s="98">
        <v>0.47145466799866576</v>
      </c>
      <c r="M121" s="98">
        <v>0.5057848884600743</v>
      </c>
      <c r="N121" s="98">
        <v>0.47307418867949685</v>
      </c>
      <c r="O121" s="98">
        <v>0.53882888921980321</v>
      </c>
      <c r="P121" s="98">
        <v>0.85232619673874443</v>
      </c>
      <c r="Q121" s="98">
        <v>0.54297747411074515</v>
      </c>
      <c r="R121" s="98">
        <v>0.58653006401939156</v>
      </c>
      <c r="S121" s="98">
        <v>0.57109048276593166</v>
      </c>
      <c r="T121" s="98">
        <v>0.5585143247396912</v>
      </c>
      <c r="U121" s="98">
        <v>0.57036377528818649</v>
      </c>
      <c r="V121" s="98">
        <v>0.59335548353429424</v>
      </c>
      <c r="W121" s="98">
        <v>0.70444861660002989</v>
      </c>
      <c r="X121" s="98">
        <v>0.87988054557020368</v>
      </c>
      <c r="Y121" s="98">
        <v>1.030175137650261</v>
      </c>
      <c r="DA121" s="63" t="s">
        <v>1879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6.3379543150443137E-5</v>
      </c>
      <c r="E122" s="98">
        <v>2.2197882203312954E-4</v>
      </c>
      <c r="F122" s="98">
        <v>1.75703603084718E-4</v>
      </c>
      <c r="G122" s="98">
        <v>2.9254040123487425E-4</v>
      </c>
      <c r="H122" s="98">
        <v>2.6872596536591718E-4</v>
      </c>
      <c r="I122" s="98">
        <v>5.7919087461037299E-4</v>
      </c>
      <c r="J122" s="98">
        <v>6.7169568320313094E-4</v>
      </c>
      <c r="K122" s="98">
        <v>6.2047609054396307E-4</v>
      </c>
      <c r="L122" s="98">
        <v>5.9953472274750527E-4</v>
      </c>
      <c r="M122" s="98">
        <v>6.45202314591826E-4</v>
      </c>
      <c r="N122" s="98">
        <v>5.2049658892922674E-4</v>
      </c>
      <c r="O122" s="98">
        <v>6.3249433210663488E-4</v>
      </c>
      <c r="P122" s="98">
        <v>1.4212037303458318E-3</v>
      </c>
      <c r="Q122" s="98">
        <v>8.0568103924158149E-4</v>
      </c>
      <c r="R122" s="98">
        <v>9.355987039239668E-4</v>
      </c>
      <c r="S122" s="98">
        <v>8.0446917752351904E-4</v>
      </c>
      <c r="T122" s="98">
        <v>7.9726288610011513E-4</v>
      </c>
      <c r="U122" s="98">
        <v>8.8574728085945883E-4</v>
      </c>
      <c r="V122" s="98">
        <v>8.4972226428619191E-4</v>
      </c>
      <c r="W122" s="98">
        <v>7.2298459085396827E-4</v>
      </c>
      <c r="X122" s="98">
        <v>9.3722450508048694E-4</v>
      </c>
      <c r="Y122" s="98">
        <v>1.1857907859123928E-3</v>
      </c>
      <c r="DA122" s="63" t="s">
        <v>1880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4.3362966595610473E-5</v>
      </c>
      <c r="E123" s="101">
        <v>1.4552503811066125E-4</v>
      </c>
      <c r="F123" s="101">
        <v>1.1583619525739698E-4</v>
      </c>
      <c r="G123" s="101">
        <v>1.7590568760634333E-4</v>
      </c>
      <c r="H123" s="101">
        <v>1.674742272370068E-4</v>
      </c>
      <c r="I123" s="101">
        <v>3.5636789732677605E-4</v>
      </c>
      <c r="J123" s="101">
        <v>4.0981285199160656E-4</v>
      </c>
      <c r="K123" s="101">
        <v>3.8153124234149914E-4</v>
      </c>
      <c r="L123" s="101">
        <v>3.5934281592990547E-4</v>
      </c>
      <c r="M123" s="101">
        <v>3.8037951978259785E-4</v>
      </c>
      <c r="N123" s="101">
        <v>3.048357340239589E-4</v>
      </c>
      <c r="O123" s="101">
        <v>3.9036879493559775E-4</v>
      </c>
      <c r="P123" s="101">
        <v>8.7947612897947729E-4</v>
      </c>
      <c r="Q123" s="101">
        <v>5.202666324732473E-4</v>
      </c>
      <c r="R123" s="101">
        <v>6.3382198270200757E-4</v>
      </c>
      <c r="S123" s="101">
        <v>5.3027454300048958E-4</v>
      </c>
      <c r="T123" s="101">
        <v>5.4760476741468641E-4</v>
      </c>
      <c r="U123" s="101">
        <v>6.1199911921437276E-4</v>
      </c>
      <c r="V123" s="101">
        <v>5.8411874953243038E-4</v>
      </c>
      <c r="W123" s="101">
        <v>5.1984696488525668E-4</v>
      </c>
      <c r="X123" s="101">
        <v>6.7737677921983204E-4</v>
      </c>
      <c r="Y123" s="101">
        <v>8.6489468094361004E-4</v>
      </c>
      <c r="DA123" s="131" t="s">
        <v>1881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2.0016576554832664E-5</v>
      </c>
      <c r="E124" s="104">
        <v>7.6453783922468289E-5</v>
      </c>
      <c r="F124" s="104">
        <v>5.9867407827321015E-5</v>
      </c>
      <c r="G124" s="104">
        <v>1.1663471362853092E-4</v>
      </c>
      <c r="H124" s="104">
        <v>1.0125173812891037E-4</v>
      </c>
      <c r="I124" s="104">
        <v>2.2282297728359695E-4</v>
      </c>
      <c r="J124" s="104">
        <v>2.6188283121152437E-4</v>
      </c>
      <c r="K124" s="104">
        <v>2.3894484820246393E-4</v>
      </c>
      <c r="L124" s="104">
        <v>2.4019190681759978E-4</v>
      </c>
      <c r="M124" s="104">
        <v>2.6482279480922815E-4</v>
      </c>
      <c r="N124" s="104">
        <v>2.1566085490526784E-4</v>
      </c>
      <c r="O124" s="104">
        <v>2.4212553717103716E-4</v>
      </c>
      <c r="P124" s="104">
        <v>5.4172760136635459E-4</v>
      </c>
      <c r="Q124" s="104">
        <v>2.8541440676833419E-4</v>
      </c>
      <c r="R124" s="104">
        <v>3.0177672122195918E-4</v>
      </c>
      <c r="S124" s="104">
        <v>2.7419463452302945E-4</v>
      </c>
      <c r="T124" s="104">
        <v>2.4965811868542871E-4</v>
      </c>
      <c r="U124" s="104">
        <v>2.7374816164508602E-4</v>
      </c>
      <c r="V124" s="104">
        <v>2.6560351475376153E-4</v>
      </c>
      <c r="W124" s="104">
        <v>2.0313762596871159E-4</v>
      </c>
      <c r="X124" s="104">
        <v>2.598477258606549E-4</v>
      </c>
      <c r="Y124" s="104">
        <v>3.2089610496878289E-4</v>
      </c>
      <c r="DA124" s="132" t="s">
        <v>1882</v>
      </c>
    </row>
    <row r="125" spans="1:105" ht="12" customHeight="1" x14ac:dyDescent="0.25">
      <c r="A125" s="106" t="s">
        <v>122</v>
      </c>
      <c r="B125" s="101">
        <v>40.529771768603936</v>
      </c>
      <c r="C125" s="101">
        <v>43.467267091969525</v>
      </c>
      <c r="D125" s="101">
        <v>51.320915824728644</v>
      </c>
      <c r="E125" s="101">
        <v>60.095655583945494</v>
      </c>
      <c r="F125" s="101">
        <v>68.513079656707347</v>
      </c>
      <c r="G125" s="101">
        <v>77.407694000226357</v>
      </c>
      <c r="H125" s="101">
        <v>84.426417469954131</v>
      </c>
      <c r="I125" s="101">
        <v>83.859746359130753</v>
      </c>
      <c r="J125" s="101">
        <v>81.429512702995993</v>
      </c>
      <c r="K125" s="101">
        <v>90.868730820555569</v>
      </c>
      <c r="L125" s="101">
        <v>93.039431109935762</v>
      </c>
      <c r="M125" s="101">
        <v>96.760464712017026</v>
      </c>
      <c r="N125" s="101">
        <v>96.106264682213464</v>
      </c>
      <c r="O125" s="101">
        <v>108.7133979645517</v>
      </c>
      <c r="P125" s="101">
        <v>110.34619792747836</v>
      </c>
      <c r="Q125" s="101">
        <v>121.07598061854063</v>
      </c>
      <c r="R125" s="101">
        <v>133.33657774324283</v>
      </c>
      <c r="S125" s="101">
        <v>123.18653467096763</v>
      </c>
      <c r="T125" s="101">
        <v>136.82287068118723</v>
      </c>
      <c r="U125" s="101">
        <v>137.73741521273931</v>
      </c>
      <c r="V125" s="101">
        <v>136.62352657607428</v>
      </c>
      <c r="W125" s="101">
        <v>147.78730942620723</v>
      </c>
      <c r="X125" s="101">
        <v>148.99219518550026</v>
      </c>
      <c r="Y125" s="101">
        <v>159.97463655084337</v>
      </c>
      <c r="DA125" s="131" t="s">
        <v>1883</v>
      </c>
    </row>
    <row r="126" spans="1:105" ht="12" customHeight="1" x14ac:dyDescent="0.25">
      <c r="A126" s="107" t="s">
        <v>121</v>
      </c>
      <c r="B126" s="104">
        <v>4.1610157819328952</v>
      </c>
      <c r="C126" s="104">
        <v>4.4393252904777984</v>
      </c>
      <c r="D126" s="104">
        <v>5.7181205242275652</v>
      </c>
      <c r="E126" s="104">
        <v>6.484117895383223</v>
      </c>
      <c r="F126" s="104">
        <v>7.1330615416332481</v>
      </c>
      <c r="G126" s="104">
        <v>8.2446550133606173</v>
      </c>
      <c r="H126" s="104">
        <v>9.1288378174642055</v>
      </c>
      <c r="I126" s="104">
        <v>14.452930244044339</v>
      </c>
      <c r="J126" s="104">
        <v>15.556010043243113</v>
      </c>
      <c r="K126" s="104">
        <v>16.481959767595853</v>
      </c>
      <c r="L126" s="104">
        <v>17.345204595890102</v>
      </c>
      <c r="M126" s="104">
        <v>17.954753785112679</v>
      </c>
      <c r="N126" s="104">
        <v>17.651963108147466</v>
      </c>
      <c r="O126" s="104">
        <v>19.135504994535999</v>
      </c>
      <c r="P126" s="104">
        <v>18.924963147205581</v>
      </c>
      <c r="Q126" s="104">
        <v>19.85267298317601</v>
      </c>
      <c r="R126" s="104">
        <v>21.318405604155373</v>
      </c>
      <c r="S126" s="104">
        <v>19.527269570614482</v>
      </c>
      <c r="T126" s="104">
        <v>20.79861424641167</v>
      </c>
      <c r="U126" s="104">
        <v>20.424253155125172</v>
      </c>
      <c r="V126" s="104">
        <v>19.862155926927219</v>
      </c>
      <c r="W126" s="104">
        <v>21.3503693924308</v>
      </c>
      <c r="X126" s="104">
        <v>21.490738074309881</v>
      </c>
      <c r="Y126" s="104">
        <v>21.805320331878701</v>
      </c>
      <c r="DA126" s="132" t="s">
        <v>1884</v>
      </c>
    </row>
    <row r="127" spans="1:105" ht="12" customHeight="1" x14ac:dyDescent="0.25">
      <c r="A127" s="108" t="s">
        <v>53</v>
      </c>
      <c r="B127" s="98">
        <v>2.4992992192675652</v>
      </c>
      <c r="C127" s="98">
        <v>3.1009622650775732</v>
      </c>
      <c r="D127" s="98">
        <v>3.9122346826211096</v>
      </c>
      <c r="E127" s="98">
        <v>4.2498952286298541</v>
      </c>
      <c r="F127" s="98">
        <v>4.7029709370906909</v>
      </c>
      <c r="G127" s="98">
        <v>4.9576896087821236</v>
      </c>
      <c r="H127" s="98">
        <v>5.6898225408324112</v>
      </c>
      <c r="I127" s="98">
        <v>8.8948243949657968</v>
      </c>
      <c r="J127" s="98">
        <v>9.491092468294088</v>
      </c>
      <c r="K127" s="98">
        <v>10.13763980549637</v>
      </c>
      <c r="L127" s="98">
        <v>10.397939336472847</v>
      </c>
      <c r="M127" s="98">
        <v>10.584545928332494</v>
      </c>
      <c r="N127" s="98">
        <v>10.335556900816629</v>
      </c>
      <c r="O127" s="98">
        <v>11.799630204695275</v>
      </c>
      <c r="P127" s="98">
        <v>11.711682075113103</v>
      </c>
      <c r="Q127" s="98">
        <v>12.82529006962821</v>
      </c>
      <c r="R127" s="98">
        <v>14.442952173728603</v>
      </c>
      <c r="S127" s="98">
        <v>12.88064444452705</v>
      </c>
      <c r="T127" s="98">
        <v>14.283163122851484</v>
      </c>
      <c r="U127" s="98">
        <v>14.120676796038209</v>
      </c>
      <c r="V127" s="98">
        <v>13.663783796265598</v>
      </c>
      <c r="W127" s="98">
        <v>15.401431565387837</v>
      </c>
      <c r="X127" s="98">
        <v>15.587862337795833</v>
      </c>
      <c r="Y127" s="98">
        <v>15.940888208412954</v>
      </c>
      <c r="DA127" s="63" t="s">
        <v>1885</v>
      </c>
    </row>
    <row r="128" spans="1:105" ht="12" customHeight="1" x14ac:dyDescent="0.25">
      <c r="A128" s="108" t="s">
        <v>52</v>
      </c>
      <c r="B128" s="98">
        <v>1.6617165626653299</v>
      </c>
      <c r="C128" s="98">
        <v>1.338363025400225</v>
      </c>
      <c r="D128" s="98">
        <v>1.8058858416064554</v>
      </c>
      <c r="E128" s="98">
        <v>2.2342226667533689</v>
      </c>
      <c r="F128" s="98">
        <v>2.4300906045425568</v>
      </c>
      <c r="G128" s="98">
        <v>3.2869654045784946</v>
      </c>
      <c r="H128" s="98">
        <v>3.4390152766317947</v>
      </c>
      <c r="I128" s="98">
        <v>5.558105849078542</v>
      </c>
      <c r="J128" s="98">
        <v>6.0649175749490256</v>
      </c>
      <c r="K128" s="98">
        <v>6.344319962099485</v>
      </c>
      <c r="L128" s="98">
        <v>6.9472652594172573</v>
      </c>
      <c r="M128" s="98">
        <v>7.3702078567801852</v>
      </c>
      <c r="N128" s="98">
        <v>7.3164062073308367</v>
      </c>
      <c r="O128" s="98">
        <v>7.3358747898407239</v>
      </c>
      <c r="P128" s="98">
        <v>7.213281072092478</v>
      </c>
      <c r="Q128" s="98">
        <v>7.0273829135477994</v>
      </c>
      <c r="R128" s="98">
        <v>6.8754534304267718</v>
      </c>
      <c r="S128" s="98">
        <v>6.6466251260874332</v>
      </c>
      <c r="T128" s="98">
        <v>6.5154511235601875</v>
      </c>
      <c r="U128" s="98">
        <v>6.3035763590869607</v>
      </c>
      <c r="V128" s="98">
        <v>6.1983721306616202</v>
      </c>
      <c r="W128" s="98">
        <v>5.9489378270429629</v>
      </c>
      <c r="X128" s="98">
        <v>5.9028757365140461</v>
      </c>
      <c r="Y128" s="98">
        <v>5.8644321234657477</v>
      </c>
      <c r="DA128" s="63" t="s">
        <v>1886</v>
      </c>
    </row>
    <row r="129" spans="1:105" ht="12" customHeight="1" x14ac:dyDescent="0.25">
      <c r="A129" s="121" t="s">
        <v>54</v>
      </c>
      <c r="B129" s="122">
        <v>7.0121299955908887</v>
      </c>
      <c r="C129" s="122">
        <v>7.8762352506784321</v>
      </c>
      <c r="D129" s="122">
        <v>9.5948517779452427</v>
      </c>
      <c r="E129" s="122">
        <v>11.526893300877751</v>
      </c>
      <c r="F129" s="122">
        <v>13.528333370020983</v>
      </c>
      <c r="G129" s="122">
        <v>15.417633043335217</v>
      </c>
      <c r="H129" s="122">
        <v>16.969916684917887</v>
      </c>
      <c r="I129" s="122">
        <v>17.853545870583634</v>
      </c>
      <c r="J129" s="122">
        <v>18.068877053501527</v>
      </c>
      <c r="K129" s="122">
        <v>20.886829903874698</v>
      </c>
      <c r="L129" s="122">
        <v>23.113939739306957</v>
      </c>
      <c r="M129" s="122">
        <v>23.248421646888151</v>
      </c>
      <c r="N129" s="122">
        <v>23.681600368110974</v>
      </c>
      <c r="O129" s="122">
        <v>26.851916942092068</v>
      </c>
      <c r="P129" s="122">
        <v>26.967768415153426</v>
      </c>
      <c r="Q129" s="122">
        <v>29.342876618393934</v>
      </c>
      <c r="R129" s="122">
        <v>29.639081858350419</v>
      </c>
      <c r="S129" s="122">
        <v>31.554238469868192</v>
      </c>
      <c r="T129" s="122">
        <v>34.470767018724921</v>
      </c>
      <c r="U129" s="122">
        <v>35.062051133844022</v>
      </c>
      <c r="V129" s="122">
        <v>36.289860140439792</v>
      </c>
      <c r="W129" s="122">
        <v>36.219163677289835</v>
      </c>
      <c r="X129" s="122">
        <v>36.594136743616367</v>
      </c>
      <c r="Y129" s="122">
        <v>38.08435229723154</v>
      </c>
      <c r="DA129" s="130" t="s">
        <v>1887</v>
      </c>
    </row>
    <row r="130" spans="1:105" ht="12" customHeight="1" x14ac:dyDescent="0.25">
      <c r="A130" s="97" t="s">
        <v>50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1888</v>
      </c>
    </row>
    <row r="131" spans="1:105" ht="12" customHeight="1" x14ac:dyDescent="0.25">
      <c r="A131" s="109" t="s">
        <v>120</v>
      </c>
      <c r="B131" s="33">
        <v>7.0121299955908887</v>
      </c>
      <c r="C131" s="33">
        <v>7.8762352506784321</v>
      </c>
      <c r="D131" s="33">
        <v>9.5948517779452427</v>
      </c>
      <c r="E131" s="33">
        <v>11.526893300877751</v>
      </c>
      <c r="F131" s="33">
        <v>13.528333370020983</v>
      </c>
      <c r="G131" s="33">
        <v>15.417633043335217</v>
      </c>
      <c r="H131" s="33">
        <v>16.969916684917887</v>
      </c>
      <c r="I131" s="33">
        <v>17.853545870583634</v>
      </c>
      <c r="J131" s="33">
        <v>18.068877053501527</v>
      </c>
      <c r="K131" s="33">
        <v>20.886829903874698</v>
      </c>
      <c r="L131" s="33">
        <v>23.113939739306957</v>
      </c>
      <c r="M131" s="33">
        <v>23.248421646888151</v>
      </c>
      <c r="N131" s="33">
        <v>23.681600368110974</v>
      </c>
      <c r="O131" s="33">
        <v>26.851916942092068</v>
      </c>
      <c r="P131" s="33">
        <v>26.967768415153426</v>
      </c>
      <c r="Q131" s="33">
        <v>29.342876618393934</v>
      </c>
      <c r="R131" s="33">
        <v>29.639081858350419</v>
      </c>
      <c r="S131" s="33">
        <v>31.554238469868192</v>
      </c>
      <c r="T131" s="33">
        <v>34.470767018724921</v>
      </c>
      <c r="U131" s="33">
        <v>35.062051133844022</v>
      </c>
      <c r="V131" s="33">
        <v>36.289860140439792</v>
      </c>
      <c r="W131" s="33">
        <v>36.219163677289835</v>
      </c>
      <c r="X131" s="33">
        <v>36.594136743616367</v>
      </c>
      <c r="Y131" s="33">
        <v>38.08435229723154</v>
      </c>
      <c r="DA131" s="60" t="s">
        <v>1889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1.299122822264938</v>
      </c>
      <c r="C133" s="154">
        <f t="shared" si="22"/>
        <v>1.3277600660000182</v>
      </c>
      <c r="D133" s="154">
        <f t="shared" si="22"/>
        <v>1.3586391830661901</v>
      </c>
      <c r="E133" s="154">
        <f t="shared" si="22"/>
        <v>1.3947056010135312</v>
      </c>
      <c r="F133" s="154">
        <f t="shared" si="22"/>
        <v>1.42615789172416</v>
      </c>
      <c r="G133" s="154">
        <f t="shared" si="22"/>
        <v>1.4657880036915281</v>
      </c>
      <c r="H133" s="154">
        <f t="shared" si="22"/>
        <v>1.4955975662022223</v>
      </c>
      <c r="I133" s="154">
        <f t="shared" si="22"/>
        <v>1.5263758938737482</v>
      </c>
      <c r="J133" s="154">
        <f t="shared" si="22"/>
        <v>1.5747212144278162</v>
      </c>
      <c r="K133" s="154">
        <f t="shared" si="22"/>
        <v>1.6132794784318722</v>
      </c>
      <c r="L133" s="154">
        <f t="shared" si="22"/>
        <v>1.6874936374607266</v>
      </c>
      <c r="M133" s="154">
        <f t="shared" si="22"/>
        <v>1.7127385193000493</v>
      </c>
      <c r="N133" s="154">
        <f t="shared" si="22"/>
        <v>1.7629755184584306</v>
      </c>
      <c r="O133" s="154">
        <f t="shared" si="22"/>
        <v>1.8095730072082632</v>
      </c>
      <c r="P133" s="154">
        <f t="shared" si="22"/>
        <v>1.8409069878235305</v>
      </c>
      <c r="Q133" s="154">
        <f t="shared" si="22"/>
        <v>1.8690997783235574</v>
      </c>
      <c r="R133" s="154">
        <f t="shared" ref="R133:V133" si="23">IF(R115=0,"",R115/R97)</f>
        <v>1.9535488528643068</v>
      </c>
      <c r="S133" s="154">
        <f t="shared" si="23"/>
        <v>2.0483997186381444</v>
      </c>
      <c r="T133" s="154">
        <f t="shared" si="23"/>
        <v>2.1281298442420353</v>
      </c>
      <c r="U133" s="154">
        <f t="shared" si="23"/>
        <v>2.2053165839631861</v>
      </c>
      <c r="V133" s="154">
        <f t="shared" si="23"/>
        <v>2.3117821352493011</v>
      </c>
      <c r="W133" s="154">
        <f t="shared" ref="W133:Y133" si="24">IF(W115=0,"",W115/W97)</f>
        <v>2.3470543314358165</v>
      </c>
      <c r="X133" s="154">
        <f t="shared" si="24"/>
        <v>2.4217271001522875</v>
      </c>
      <c r="Y133" s="154">
        <f t="shared" si="24"/>
        <v>2.4476897481431901</v>
      </c>
      <c r="DA133" s="129" t="s">
        <v>2041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1.4266593847675386</v>
      </c>
      <c r="C134" s="155">
        <f t="shared" si="25"/>
        <v>1.4426090377182816</v>
      </c>
      <c r="D134" s="155">
        <f t="shared" si="25"/>
        <v>1.4780829886123279</v>
      </c>
      <c r="E134" s="155">
        <f t="shared" si="25"/>
        <v>1.518652370641693</v>
      </c>
      <c r="F134" s="155">
        <f t="shared" si="25"/>
        <v>1.5612338142550377</v>
      </c>
      <c r="G134" s="155">
        <f t="shared" si="25"/>
        <v>1.6026143822392307</v>
      </c>
      <c r="H134" s="155">
        <f t="shared" si="25"/>
        <v>1.6453980113114473</v>
      </c>
      <c r="I134" s="155">
        <f t="shared" si="25"/>
        <v>1.6904486466512305</v>
      </c>
      <c r="J134" s="155">
        <f t="shared" si="25"/>
        <v>1.7418694024187416</v>
      </c>
      <c r="K134" s="155">
        <f t="shared" si="25"/>
        <v>1.796013359851828</v>
      </c>
      <c r="L134" s="155">
        <f t="shared" si="25"/>
        <v>1.8507014955903911</v>
      </c>
      <c r="M134" s="155">
        <f t="shared" si="25"/>
        <v>1.9031246857046307</v>
      </c>
      <c r="N134" s="155">
        <f t="shared" si="25"/>
        <v>1.9670215648049971</v>
      </c>
      <c r="O134" s="155">
        <f t="shared" si="25"/>
        <v>2.0617478000298397</v>
      </c>
      <c r="P134" s="155">
        <f t="shared" si="25"/>
        <v>2.1195738445951826</v>
      </c>
      <c r="Q134" s="155">
        <f t="shared" si="25"/>
        <v>2.1970056086376393</v>
      </c>
      <c r="R134" s="155">
        <f t="shared" ref="R134:V134" si="26">IF(R116=0,"",R116/R98)</f>
        <v>2.3034852032019231</v>
      </c>
      <c r="S134" s="155">
        <f t="shared" si="26"/>
        <v>2.4282443597051171</v>
      </c>
      <c r="T134" s="155">
        <f t="shared" si="26"/>
        <v>2.5858996521911695</v>
      </c>
      <c r="U134" s="155">
        <f t="shared" si="26"/>
        <v>2.7214572297394075</v>
      </c>
      <c r="V134" s="155">
        <f t="shared" si="26"/>
        <v>2.8478326791822872</v>
      </c>
      <c r="W134" s="155">
        <f t="shared" ref="W134:Y134" si="27">IF(W116=0,"",W116/W98)</f>
        <v>2.9499430472157293</v>
      </c>
      <c r="X134" s="155">
        <f t="shared" si="27"/>
        <v>3.0601534764841758</v>
      </c>
      <c r="Y134" s="155">
        <f t="shared" si="27"/>
        <v>3.1583518393544141</v>
      </c>
      <c r="DA134" s="130" t="s">
        <v>2042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1.4266593847675386</v>
      </c>
      <c r="C135" s="156">
        <f t="shared" si="28"/>
        <v>1.4426090377182816</v>
      </c>
      <c r="D135" s="156">
        <f t="shared" si="28"/>
        <v>1.4780829886123279</v>
      </c>
      <c r="E135" s="156">
        <f t="shared" si="28"/>
        <v>1.518652370641693</v>
      </c>
      <c r="F135" s="156">
        <f t="shared" si="28"/>
        <v>1.5612338142550377</v>
      </c>
      <c r="G135" s="156">
        <f t="shared" si="28"/>
        <v>1.6026143822392307</v>
      </c>
      <c r="H135" s="156">
        <f t="shared" si="28"/>
        <v>1.6453980113114473</v>
      </c>
      <c r="I135" s="156">
        <f t="shared" si="28"/>
        <v>1.6904486466512305</v>
      </c>
      <c r="J135" s="156">
        <f t="shared" si="28"/>
        <v>1.7418694024187416</v>
      </c>
      <c r="K135" s="156">
        <f t="shared" si="28"/>
        <v>1.796013359851828</v>
      </c>
      <c r="L135" s="156">
        <f t="shared" si="28"/>
        <v>1.8507014955903911</v>
      </c>
      <c r="M135" s="156">
        <f t="shared" si="28"/>
        <v>1.9031246857046307</v>
      </c>
      <c r="N135" s="156">
        <f t="shared" si="28"/>
        <v>1.9670215648049971</v>
      </c>
      <c r="O135" s="156">
        <f t="shared" si="28"/>
        <v>2.0617478000298397</v>
      </c>
      <c r="P135" s="156">
        <f t="shared" si="28"/>
        <v>2.1195738445951826</v>
      </c>
      <c r="Q135" s="156">
        <f t="shared" si="28"/>
        <v>2.1970056086376393</v>
      </c>
      <c r="R135" s="156">
        <f t="shared" ref="R135:V135" si="29">IF(R117=0,"",R117/R99)</f>
        <v>2.3034852032019231</v>
      </c>
      <c r="S135" s="156">
        <f t="shared" si="29"/>
        <v>2.4282443597051171</v>
      </c>
      <c r="T135" s="156">
        <f t="shared" si="29"/>
        <v>2.5858996521911695</v>
      </c>
      <c r="U135" s="156">
        <f t="shared" si="29"/>
        <v>2.7214572297394075</v>
      </c>
      <c r="V135" s="156">
        <f t="shared" si="29"/>
        <v>2.8478326791822872</v>
      </c>
      <c r="W135" s="156">
        <f t="shared" ref="W135:Y135" si="30">IF(W117=0,"",W117/W99)</f>
        <v>2.9499430472157293</v>
      </c>
      <c r="X135" s="156">
        <f t="shared" si="30"/>
        <v>3.0601534764841758</v>
      </c>
      <c r="Y135" s="156">
        <f t="shared" si="30"/>
        <v>3.1583518393544141</v>
      </c>
      <c r="DA135" s="63" t="s">
        <v>2043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1.8998925920708361</v>
      </c>
      <c r="C136" s="155">
        <f t="shared" si="31"/>
        <v>2.0203718946377518</v>
      </c>
      <c r="D136" s="155">
        <f t="shared" si="31"/>
        <v>2.1667886183079337</v>
      </c>
      <c r="E136" s="155">
        <f t="shared" si="31"/>
        <v>2.3454086701632448</v>
      </c>
      <c r="F136" s="155">
        <f t="shared" si="31"/>
        <v>2.5177155263231765</v>
      </c>
      <c r="G136" s="155">
        <f t="shared" si="31"/>
        <v>2.687374216962787</v>
      </c>
      <c r="H136" s="155">
        <f t="shared" si="31"/>
        <v>2.8436234483020715</v>
      </c>
      <c r="I136" s="155">
        <f t="shared" si="31"/>
        <v>2.941285222884964</v>
      </c>
      <c r="J136" s="155">
        <f t="shared" si="31"/>
        <v>3.0022610201855007</v>
      </c>
      <c r="K136" s="155">
        <f t="shared" si="31"/>
        <v>3.1110361020434714</v>
      </c>
      <c r="L136" s="155">
        <f t="shared" si="31"/>
        <v>3.2293634454767313</v>
      </c>
      <c r="M136" s="155">
        <f t="shared" si="31"/>
        <v>3.3455973254281886</v>
      </c>
      <c r="N136" s="155">
        <f t="shared" si="31"/>
        <v>3.4816235771466544</v>
      </c>
      <c r="O136" s="155">
        <f t="shared" si="31"/>
        <v>3.6399007174053213</v>
      </c>
      <c r="P136" s="155">
        <f t="shared" si="31"/>
        <v>3.833611406934311</v>
      </c>
      <c r="Q136" s="155">
        <f t="shared" si="31"/>
        <v>3.9890464026144703</v>
      </c>
      <c r="R136" s="155">
        <f t="shared" ref="R136:V136" si="32">IF(R118=0,"",R118/R100)</f>
        <v>4.1166022715068937</v>
      </c>
      <c r="S136" s="155">
        <f t="shared" si="32"/>
        <v>4.250544325615806</v>
      </c>
      <c r="T136" s="155">
        <f t="shared" si="32"/>
        <v>4.3520976299030485</v>
      </c>
      <c r="U136" s="155">
        <f t="shared" si="32"/>
        <v>4.4215475486862834</v>
      </c>
      <c r="V136" s="155">
        <f t="shared" si="32"/>
        <v>4.4713082403376889</v>
      </c>
      <c r="W136" s="155">
        <f t="shared" ref="W136:Y136" si="33">IF(W118=0,"",W118/W100)</f>
        <v>4.5007027672760662</v>
      </c>
      <c r="X136" s="155">
        <f t="shared" si="33"/>
        <v>4.5269266887204376</v>
      </c>
      <c r="Y136" s="155">
        <f t="shared" si="33"/>
        <v>4.5474327540308206</v>
      </c>
      <c r="DA136" s="130" t="s">
        <v>2044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1.8998925920708361</v>
      </c>
      <c r="C137" s="156">
        <f t="shared" si="34"/>
        <v>2.0203718946377518</v>
      </c>
      <c r="D137" s="156">
        <f t="shared" si="34"/>
        <v>2.1667886183079337</v>
      </c>
      <c r="E137" s="156">
        <f t="shared" si="34"/>
        <v>2.3454086701632448</v>
      </c>
      <c r="F137" s="156">
        <f t="shared" si="34"/>
        <v>2.5177155263231765</v>
      </c>
      <c r="G137" s="156">
        <f t="shared" si="34"/>
        <v>2.687374216962787</v>
      </c>
      <c r="H137" s="156">
        <f t="shared" si="34"/>
        <v>2.8436234483020715</v>
      </c>
      <c r="I137" s="156">
        <f t="shared" si="34"/>
        <v>2.941285222884964</v>
      </c>
      <c r="J137" s="156">
        <f t="shared" si="34"/>
        <v>3.0022610201855007</v>
      </c>
      <c r="K137" s="156">
        <f t="shared" si="34"/>
        <v>3.1110361020434714</v>
      </c>
      <c r="L137" s="156">
        <f t="shared" si="34"/>
        <v>3.2293634454767313</v>
      </c>
      <c r="M137" s="156">
        <f t="shared" si="34"/>
        <v>3.3455973254281886</v>
      </c>
      <c r="N137" s="156">
        <f t="shared" si="34"/>
        <v>3.4816235771466544</v>
      </c>
      <c r="O137" s="156">
        <f t="shared" si="34"/>
        <v>3.6399007174053213</v>
      </c>
      <c r="P137" s="156">
        <f t="shared" si="34"/>
        <v>3.833611406934311</v>
      </c>
      <c r="Q137" s="156">
        <f t="shared" si="34"/>
        <v>3.9890464026144703</v>
      </c>
      <c r="R137" s="156">
        <f t="shared" ref="R137:V137" si="35">IF(R119=0,"",R119/R101)</f>
        <v>4.1166022715068937</v>
      </c>
      <c r="S137" s="156">
        <f t="shared" si="35"/>
        <v>4.250544325615806</v>
      </c>
      <c r="T137" s="156">
        <f t="shared" si="35"/>
        <v>4.3520976299030485</v>
      </c>
      <c r="U137" s="156">
        <f t="shared" si="35"/>
        <v>4.4215475486862834</v>
      </c>
      <c r="V137" s="156">
        <f t="shared" si="35"/>
        <v>4.4713082403376889</v>
      </c>
      <c r="W137" s="156">
        <f t="shared" ref="W137:Y137" si="36">IF(W119=0,"",W119/W101)</f>
        <v>4.5007027672760662</v>
      </c>
      <c r="X137" s="156">
        <f t="shared" si="36"/>
        <v>4.5269266887204376</v>
      </c>
      <c r="Y137" s="156">
        <f t="shared" si="36"/>
        <v>4.5474327540308206</v>
      </c>
      <c r="DA137" s="63" t="s">
        <v>2045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0.62717399998081025</v>
      </c>
      <c r="C138" s="155">
        <f t="shared" si="37"/>
        <v>0.62974442650699358</v>
      </c>
      <c r="D138" s="155">
        <f t="shared" si="37"/>
        <v>0.63570937191877619</v>
      </c>
      <c r="E138" s="155">
        <f t="shared" si="37"/>
        <v>0.64022252960082426</v>
      </c>
      <c r="F138" s="155">
        <f t="shared" si="37"/>
        <v>0.64322084473769592</v>
      </c>
      <c r="G138" s="155">
        <f t="shared" si="37"/>
        <v>0.64776894755132441</v>
      </c>
      <c r="H138" s="155">
        <f t="shared" si="37"/>
        <v>0.65036172207319431</v>
      </c>
      <c r="I138" s="155">
        <f t="shared" si="37"/>
        <v>0.65683885501148775</v>
      </c>
      <c r="J138" s="155">
        <f t="shared" si="37"/>
        <v>0.65983622646272333</v>
      </c>
      <c r="K138" s="155">
        <f t="shared" si="37"/>
        <v>0.66131682613438669</v>
      </c>
      <c r="L138" s="155">
        <f t="shared" si="37"/>
        <v>0.66470841642295952</v>
      </c>
      <c r="M138" s="155">
        <f t="shared" si="37"/>
        <v>0.66789359631450218</v>
      </c>
      <c r="N138" s="155">
        <f t="shared" si="37"/>
        <v>0.67183217082908031</v>
      </c>
      <c r="O138" s="155">
        <f t="shared" si="37"/>
        <v>0.6767147898005349</v>
      </c>
      <c r="P138" s="155">
        <f t="shared" si="37"/>
        <v>0.68374970942393465</v>
      </c>
      <c r="Q138" s="155">
        <f t="shared" si="37"/>
        <v>0.69214654714727919</v>
      </c>
      <c r="R138" s="155">
        <f t="shared" ref="R138:V138" si="38">IF(R120=0,"",R120/R102)</f>
        <v>0.70385689510031213</v>
      </c>
      <c r="S138" s="155">
        <f t="shared" si="38"/>
        <v>0.71796618790820643</v>
      </c>
      <c r="T138" s="155">
        <f t="shared" si="38"/>
        <v>0.73280059407486031</v>
      </c>
      <c r="U138" s="155">
        <f t="shared" si="38"/>
        <v>0.74670060662215409</v>
      </c>
      <c r="V138" s="155">
        <f t="shared" si="38"/>
        <v>0.76080892924694732</v>
      </c>
      <c r="W138" s="155">
        <f t="shared" ref="W138:Y138" si="39">IF(W120=0,"",W120/W102)</f>
        <v>0.77239841054726588</v>
      </c>
      <c r="X138" s="155">
        <f t="shared" si="39"/>
        <v>0.78473494439019886</v>
      </c>
      <c r="Y138" s="155">
        <f t="shared" si="39"/>
        <v>0.79610322396636191</v>
      </c>
      <c r="DA138" s="130" t="s">
        <v>2046</v>
      </c>
    </row>
    <row r="139" spans="1:105" ht="12" customHeight="1" x14ac:dyDescent="0.25">
      <c r="A139" s="97" t="s">
        <v>124</v>
      </c>
      <c r="B139" s="156" t="str">
        <f t="shared" ref="B139:Q139" si="40">IF(B121=0,"",B121/B103)</f>
        <v/>
      </c>
      <c r="C139" s="156" t="str">
        <f t="shared" si="40"/>
        <v/>
      </c>
      <c r="D139" s="156">
        <f t="shared" si="40"/>
        <v>0.71483403588529881</v>
      </c>
      <c r="E139" s="156">
        <f t="shared" si="40"/>
        <v>0.7156992489599121</v>
      </c>
      <c r="F139" s="156">
        <f t="shared" si="40"/>
        <v>0.71652011408560623</v>
      </c>
      <c r="G139" s="156">
        <f t="shared" si="40"/>
        <v>0.71766286751857156</v>
      </c>
      <c r="H139" s="156">
        <f t="shared" si="40"/>
        <v>0.71868673266677585</v>
      </c>
      <c r="I139" s="156">
        <f t="shared" si="40"/>
        <v>0.72031496385386862</v>
      </c>
      <c r="J139" s="156">
        <f t="shared" si="40"/>
        <v>0.72223010537485788</v>
      </c>
      <c r="K139" s="156">
        <f t="shared" si="40"/>
        <v>0.72461493225868578</v>
      </c>
      <c r="L139" s="156">
        <f t="shared" si="40"/>
        <v>0.72840781968333457</v>
      </c>
      <c r="M139" s="156">
        <f t="shared" si="40"/>
        <v>0.73252439305696382</v>
      </c>
      <c r="N139" s="156">
        <f t="shared" si="40"/>
        <v>0.73906806350900067</v>
      </c>
      <c r="O139" s="156">
        <f t="shared" si="40"/>
        <v>0.74950928827437791</v>
      </c>
      <c r="P139" s="156">
        <f t="shared" si="40"/>
        <v>0.76361620131916186</v>
      </c>
      <c r="Q139" s="156">
        <f t="shared" si="40"/>
        <v>0.76974557732605131</v>
      </c>
      <c r="R139" s="156">
        <f t="shared" ref="R139:V139" si="41">IF(R121=0,"",R121/R103)</f>
        <v>0.78219685967712738</v>
      </c>
      <c r="S139" s="156">
        <f t="shared" si="41"/>
        <v>0.79732326175969526</v>
      </c>
      <c r="T139" s="156">
        <f t="shared" si="41"/>
        <v>0.81986229149762724</v>
      </c>
      <c r="U139" s="156">
        <f t="shared" si="41"/>
        <v>0.84264215543930088</v>
      </c>
      <c r="V139" s="156">
        <f t="shared" si="41"/>
        <v>0.86684157809601137</v>
      </c>
      <c r="W139" s="156">
        <f t="shared" ref="W139:Y139" si="42">IF(W121=0,"",W121/W103)</f>
        <v>0.88537423652658087</v>
      </c>
      <c r="X139" s="156">
        <f t="shared" si="42"/>
        <v>0.89702981144096416</v>
      </c>
      <c r="Y139" s="156">
        <f t="shared" si="42"/>
        <v>0.90068078308345534</v>
      </c>
      <c r="DA139" s="63" t="s">
        <v>2047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>
        <f t="shared" si="43"/>
        <v>0.78558485798924393</v>
      </c>
      <c r="E140" s="156">
        <f t="shared" si="43"/>
        <v>0.7938030182827901</v>
      </c>
      <c r="F140" s="156">
        <f t="shared" si="43"/>
        <v>0.79288286578949996</v>
      </c>
      <c r="G140" s="156">
        <f t="shared" si="43"/>
        <v>0.80857049354834465</v>
      </c>
      <c r="H140" s="156">
        <f t="shared" si="43"/>
        <v>0.80296917131016798</v>
      </c>
      <c r="I140" s="156">
        <f t="shared" si="43"/>
        <v>0.80852915935450831</v>
      </c>
      <c r="J140" s="156">
        <f t="shared" si="43"/>
        <v>0.81102922297224656</v>
      </c>
      <c r="K140" s="156">
        <f t="shared" si="43"/>
        <v>0.81059719027541577</v>
      </c>
      <c r="L140" s="156">
        <f t="shared" si="43"/>
        <v>0.8181232257528761</v>
      </c>
      <c r="M140" s="156">
        <f t="shared" si="43"/>
        <v>0.82056807363348216</v>
      </c>
      <c r="N140" s="156">
        <f t="shared" si="43"/>
        <v>0.82558734847090731</v>
      </c>
      <c r="O140" s="156">
        <f t="shared" si="43"/>
        <v>0.82198177969928343</v>
      </c>
      <c r="P140" s="156">
        <f t="shared" si="43"/>
        <v>0.8490401170909978</v>
      </c>
      <c r="Q140" s="156">
        <f t="shared" si="43"/>
        <v>0.85427073560508471</v>
      </c>
      <c r="R140" s="156">
        <f t="shared" ref="R140:V140" si="44">IF(R122=0,"",R122/R104)</f>
        <v>0.84820219500058724</v>
      </c>
      <c r="S140" s="156">
        <f t="shared" si="44"/>
        <v>0.86148836895590486</v>
      </c>
      <c r="T140" s="156">
        <f t="shared" si="44"/>
        <v>0.8565037936487514</v>
      </c>
      <c r="U140" s="156">
        <f t="shared" si="44"/>
        <v>0.87174888233482251</v>
      </c>
      <c r="V140" s="156">
        <f t="shared" si="44"/>
        <v>0.88728640066870201</v>
      </c>
      <c r="W140" s="156">
        <f t="shared" ref="W140:Y140" si="45">IF(W122=0,"",W122/W104)</f>
        <v>0.91805710885920921</v>
      </c>
      <c r="X140" s="156">
        <f t="shared" si="45"/>
        <v>0.92852288033015307</v>
      </c>
      <c r="Y140" s="156">
        <f t="shared" si="45"/>
        <v>0.9286956010447508</v>
      </c>
      <c r="DA140" s="63" t="s">
        <v>2048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>
        <f t="shared" si="46"/>
        <v>0.71483403588529881</v>
      </c>
      <c r="E141" s="157">
        <f t="shared" si="46"/>
        <v>0.71621623795849432</v>
      </c>
      <c r="F141" s="157">
        <f t="shared" si="46"/>
        <v>0.71621623795849432</v>
      </c>
      <c r="G141" s="157">
        <f t="shared" si="46"/>
        <v>0.71749980640764699</v>
      </c>
      <c r="H141" s="157">
        <f t="shared" si="46"/>
        <v>0.71749980640764699</v>
      </c>
      <c r="I141" s="157">
        <f t="shared" si="46"/>
        <v>0.72208202944278277</v>
      </c>
      <c r="J141" s="157">
        <f t="shared" si="46"/>
        <v>0.72364344899894928</v>
      </c>
      <c r="K141" s="157">
        <f t="shared" si="46"/>
        <v>0.7246410484772623</v>
      </c>
      <c r="L141" s="157">
        <f t="shared" si="46"/>
        <v>0.72944459900189129</v>
      </c>
      <c r="M141" s="157">
        <f t="shared" si="46"/>
        <v>0.72944459900189129</v>
      </c>
      <c r="N141" s="157">
        <f t="shared" si="46"/>
        <v>0.73490651017536179</v>
      </c>
      <c r="O141" s="157">
        <f t="shared" si="46"/>
        <v>0.74024704783303874</v>
      </c>
      <c r="P141" s="157">
        <f t="shared" si="46"/>
        <v>0.77680772558351874</v>
      </c>
      <c r="Q141" s="157">
        <f t="shared" si="46"/>
        <v>0.79103097995700256</v>
      </c>
      <c r="R141" s="157">
        <f t="shared" ref="R141:V141" si="47">IF(R123=0,"",R123/R105)</f>
        <v>0.79103097995700278</v>
      </c>
      <c r="S141" s="157">
        <f t="shared" si="47"/>
        <v>0.80391092913199858</v>
      </c>
      <c r="T141" s="157">
        <f t="shared" si="47"/>
        <v>0.80391092913199869</v>
      </c>
      <c r="U141" s="157">
        <f t="shared" si="47"/>
        <v>0.82445257324104293</v>
      </c>
      <c r="V141" s="157">
        <f t="shared" si="47"/>
        <v>0.8440284372780319</v>
      </c>
      <c r="W141" s="157">
        <f t="shared" ref="W141:Y141" si="48">IF(W123=0,"",W123/W105)</f>
        <v>0.88957267595948142</v>
      </c>
      <c r="X141" s="157">
        <f t="shared" si="48"/>
        <v>0.90374292221548269</v>
      </c>
      <c r="Y141" s="157">
        <f t="shared" si="48"/>
        <v>0.90475964576601642</v>
      </c>
      <c r="DA141" s="131" t="s">
        <v>2049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:Y142" si="51">IF(W124=0,"",W124/W106)</f>
        <v>1</v>
      </c>
      <c r="X142" s="158">
        <f t="shared" si="51"/>
        <v>1</v>
      </c>
      <c r="Y142" s="158">
        <f t="shared" si="51"/>
        <v>1</v>
      </c>
      <c r="DA142" s="132" t="s">
        <v>2050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0.61827213820827298</v>
      </c>
      <c r="C143" s="157">
        <f t="shared" si="52"/>
        <v>0.62311881602562802</v>
      </c>
      <c r="D143" s="157">
        <f t="shared" si="52"/>
        <v>0.6280326019674255</v>
      </c>
      <c r="E143" s="157">
        <f t="shared" si="52"/>
        <v>0.63208486024124089</v>
      </c>
      <c r="F143" s="157">
        <f t="shared" si="52"/>
        <v>0.63550359901666309</v>
      </c>
      <c r="G143" s="157">
        <f t="shared" si="52"/>
        <v>0.63852458821064162</v>
      </c>
      <c r="H143" s="157">
        <f t="shared" si="52"/>
        <v>0.64154905957975683</v>
      </c>
      <c r="I143" s="157">
        <f t="shared" si="52"/>
        <v>0.64313299574006955</v>
      </c>
      <c r="J143" s="157">
        <f t="shared" si="52"/>
        <v>0.64471293396495766</v>
      </c>
      <c r="K143" s="157">
        <f t="shared" si="52"/>
        <v>0.64719787527973893</v>
      </c>
      <c r="L143" s="157">
        <f t="shared" si="52"/>
        <v>0.64979935139625611</v>
      </c>
      <c r="M143" s="157">
        <f t="shared" si="52"/>
        <v>0.65282951517467658</v>
      </c>
      <c r="N143" s="157">
        <f t="shared" si="52"/>
        <v>0.65693252113678624</v>
      </c>
      <c r="O143" s="157">
        <f t="shared" si="52"/>
        <v>0.6636064502129464</v>
      </c>
      <c r="P143" s="157">
        <f t="shared" si="52"/>
        <v>0.67077563596750045</v>
      </c>
      <c r="Q143" s="157">
        <f t="shared" si="52"/>
        <v>0.68046367626360127</v>
      </c>
      <c r="R143" s="157">
        <f t="shared" ref="R143:V143" si="53">IF(R125=0,"",R125/R107)</f>
        <v>0.69371316272773376</v>
      </c>
      <c r="S143" s="157">
        <f t="shared" si="53"/>
        <v>0.70794583940290567</v>
      </c>
      <c r="T143" s="157">
        <f t="shared" si="53"/>
        <v>0.72440755076429342</v>
      </c>
      <c r="U143" s="157">
        <f t="shared" si="53"/>
        <v>0.73899116633639017</v>
      </c>
      <c r="V143" s="157">
        <f t="shared" si="53"/>
        <v>0.75334875891051334</v>
      </c>
      <c r="W143" s="157">
        <f t="shared" ref="W143:Y143" si="54">IF(W125=0,"",W125/W107)</f>
        <v>0.76579101775618186</v>
      </c>
      <c r="X143" s="157">
        <f t="shared" si="54"/>
        <v>0.77811768690954686</v>
      </c>
      <c r="Y143" s="157">
        <f t="shared" si="54"/>
        <v>0.79014538036662985</v>
      </c>
      <c r="DA143" s="131" t="s">
        <v>2051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0.72947678065317068</v>
      </c>
      <c r="C144" s="158">
        <f t="shared" si="55"/>
        <v>0.70292755467995771</v>
      </c>
      <c r="D144" s="158">
        <f t="shared" si="55"/>
        <v>0.71240193025600762</v>
      </c>
      <c r="E144" s="158">
        <f t="shared" si="55"/>
        <v>0.72412107338195586</v>
      </c>
      <c r="F144" s="158">
        <f t="shared" si="55"/>
        <v>0.72554225230549119</v>
      </c>
      <c r="G144" s="158">
        <f t="shared" si="55"/>
        <v>0.74607357192787693</v>
      </c>
      <c r="H144" s="158">
        <f t="shared" si="55"/>
        <v>0.74174410473143371</v>
      </c>
      <c r="I144" s="158">
        <f t="shared" si="55"/>
        <v>0.74712824428034663</v>
      </c>
      <c r="J144" s="158">
        <f t="shared" si="55"/>
        <v>0.75000618593807389</v>
      </c>
      <c r="K144" s="158">
        <f t="shared" si="55"/>
        <v>0.74952792860037654</v>
      </c>
      <c r="L144" s="158">
        <f t="shared" si="55"/>
        <v>0.75594184218060523</v>
      </c>
      <c r="M144" s="158">
        <f t="shared" si="55"/>
        <v>0.76057959680741416</v>
      </c>
      <c r="N144" s="158">
        <f t="shared" si="55"/>
        <v>0.76435013263874763</v>
      </c>
      <c r="O144" s="158">
        <f t="shared" si="55"/>
        <v>0.75991131657309952</v>
      </c>
      <c r="P144" s="158">
        <f t="shared" si="55"/>
        <v>0.76658039046194648</v>
      </c>
      <c r="Q144" s="158">
        <f t="shared" si="55"/>
        <v>0.7707164532075319</v>
      </c>
      <c r="R144" s="158">
        <f t="shared" ref="R144:V144" si="56">IF(R126=0,"",R126/R108)</f>
        <v>0.7723598573008017</v>
      </c>
      <c r="S144" s="158">
        <f t="shared" si="56"/>
        <v>0.78584140710516814</v>
      </c>
      <c r="T144" s="158">
        <f t="shared" si="56"/>
        <v>0.79081600227577908</v>
      </c>
      <c r="U144" s="158">
        <f t="shared" si="56"/>
        <v>0.80046657945503852</v>
      </c>
      <c r="V144" s="158">
        <f t="shared" si="56"/>
        <v>0.81322636794920644</v>
      </c>
      <c r="W144" s="158">
        <f t="shared" ref="W144:Y144" si="57">IF(W126=0,"",W126/W108)</f>
        <v>0.81779312803974258</v>
      </c>
      <c r="X144" s="158">
        <f t="shared" si="57"/>
        <v>0.82937714092063886</v>
      </c>
      <c r="Y144" s="158">
        <f t="shared" si="57"/>
        <v>0.83784930158021931</v>
      </c>
      <c r="DA144" s="132" t="s">
        <v>2052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0.61827213820827298</v>
      </c>
      <c r="C145" s="156">
        <f t="shared" si="58"/>
        <v>0.62304381157810751</v>
      </c>
      <c r="D145" s="156">
        <f t="shared" si="58"/>
        <v>0.62891078752141516</v>
      </c>
      <c r="E145" s="156">
        <f t="shared" si="58"/>
        <v>0.63240193845307813</v>
      </c>
      <c r="F145" s="156">
        <f t="shared" si="58"/>
        <v>0.63542826699258059</v>
      </c>
      <c r="G145" s="156">
        <f t="shared" si="58"/>
        <v>0.63856802518559341</v>
      </c>
      <c r="H145" s="156">
        <f t="shared" si="58"/>
        <v>0.64159509432923301</v>
      </c>
      <c r="I145" s="156">
        <f t="shared" si="58"/>
        <v>0.645181843865273</v>
      </c>
      <c r="J145" s="156">
        <f t="shared" si="58"/>
        <v>0.64669702712607036</v>
      </c>
      <c r="K145" s="156">
        <f t="shared" si="58"/>
        <v>0.64796017594191702</v>
      </c>
      <c r="L145" s="156">
        <f t="shared" si="58"/>
        <v>0.64995683238465851</v>
      </c>
      <c r="M145" s="156">
        <f t="shared" si="58"/>
        <v>0.65189965151996176</v>
      </c>
      <c r="N145" s="156">
        <f t="shared" si="58"/>
        <v>0.65507482530214078</v>
      </c>
      <c r="O145" s="156">
        <f t="shared" si="58"/>
        <v>0.66121560197705787</v>
      </c>
      <c r="P145" s="156">
        <f t="shared" si="58"/>
        <v>0.67022586773325976</v>
      </c>
      <c r="Q145" s="156">
        <f t="shared" si="58"/>
        <v>0.68469681336378718</v>
      </c>
      <c r="R145" s="156">
        <f t="shared" ref="R145:V145" si="59">IF(R127=0,"",R127/R109)</f>
        <v>0.69684531327993338</v>
      </c>
      <c r="S145" s="156">
        <f t="shared" si="59"/>
        <v>0.70764050204109619</v>
      </c>
      <c r="T145" s="156">
        <f t="shared" si="59"/>
        <v>0.72192816661977655</v>
      </c>
      <c r="U145" s="156">
        <f t="shared" si="59"/>
        <v>0.73499794564935961</v>
      </c>
      <c r="V145" s="156">
        <f t="shared" si="59"/>
        <v>0.74970597160677366</v>
      </c>
      <c r="W145" s="156">
        <f t="shared" ref="W145:Y145" si="60">IF(W127=0,"",W127/W109)</f>
        <v>0.76402202210572634</v>
      </c>
      <c r="X145" s="156">
        <f t="shared" si="60"/>
        <v>0.77904157787010764</v>
      </c>
      <c r="Y145" s="156">
        <f t="shared" si="60"/>
        <v>0.79068270796803641</v>
      </c>
      <c r="DA145" s="63" t="s">
        <v>2053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:Y146" si="63">IF(W128=0,"",W128/W110)</f>
        <v>1</v>
      </c>
      <c r="X146" s="156">
        <f t="shared" si="63"/>
        <v>1</v>
      </c>
      <c r="Y146" s="156">
        <f t="shared" si="63"/>
        <v>1</v>
      </c>
      <c r="DA146" s="63" t="s">
        <v>2054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0.76770167268012424</v>
      </c>
      <c r="C147" s="155">
        <f t="shared" si="64"/>
        <v>0.77098224490460243</v>
      </c>
      <c r="D147" s="155">
        <f t="shared" si="64"/>
        <v>0.77441947842787906</v>
      </c>
      <c r="E147" s="155">
        <f t="shared" si="64"/>
        <v>0.77716486517140049</v>
      </c>
      <c r="F147" s="155">
        <f t="shared" si="64"/>
        <v>0.77949648180789899</v>
      </c>
      <c r="G147" s="155">
        <f t="shared" si="64"/>
        <v>0.7815908413658581</v>
      </c>
      <c r="H147" s="155">
        <f t="shared" si="64"/>
        <v>0.78367687891655435</v>
      </c>
      <c r="I147" s="155">
        <f t="shared" si="64"/>
        <v>0.7849852866622663</v>
      </c>
      <c r="J147" s="155">
        <f t="shared" si="64"/>
        <v>0.78609804109738579</v>
      </c>
      <c r="K147" s="155">
        <f t="shared" si="64"/>
        <v>0.7876401810774537</v>
      </c>
      <c r="L147" s="155">
        <f t="shared" si="64"/>
        <v>0.78926481324793696</v>
      </c>
      <c r="M147" s="155">
        <f t="shared" si="64"/>
        <v>0.79090852804128997</v>
      </c>
      <c r="N147" s="155">
        <f t="shared" si="64"/>
        <v>0.79285056160090683</v>
      </c>
      <c r="O147" s="155">
        <f t="shared" si="64"/>
        <v>0.79561446600748176</v>
      </c>
      <c r="P147" s="155">
        <f t="shared" si="64"/>
        <v>0.79850390235929758</v>
      </c>
      <c r="Q147" s="155">
        <f t="shared" si="64"/>
        <v>0.80263906627428905</v>
      </c>
      <c r="R147" s="155">
        <f t="shared" ref="R147:V147" si="65">IF(R129=0,"",R129/R111)</f>
        <v>0.80881142294672537</v>
      </c>
      <c r="S147" s="155">
        <f t="shared" si="65"/>
        <v>0.81647580821810195</v>
      </c>
      <c r="T147" s="155">
        <f t="shared" si="65"/>
        <v>0.8274894280225954</v>
      </c>
      <c r="U147" s="155">
        <f t="shared" si="65"/>
        <v>0.83858165943163443</v>
      </c>
      <c r="V147" s="155">
        <f t="shared" si="65"/>
        <v>0.85093623095741222</v>
      </c>
      <c r="W147" s="155">
        <f t="shared" ref="W147:Y147" si="66">IF(W129=0,"",W129/W111)</f>
        <v>0.86243917963861105</v>
      </c>
      <c r="X147" s="155">
        <f t="shared" si="66"/>
        <v>0.87437393141847619</v>
      </c>
      <c r="Y147" s="155">
        <f t="shared" si="66"/>
        <v>0.885129967056557</v>
      </c>
      <c r="DA147" s="130" t="s">
        <v>2055</v>
      </c>
    </row>
    <row r="148" spans="1:105" ht="12" customHeight="1" x14ac:dyDescent="0.25">
      <c r="A148" s="97" t="s">
        <v>50</v>
      </c>
      <c r="B148" s="156" t="str">
        <f t="shared" ref="B148:Q148" si="67">IF(B130=0,"",B130/B112)</f>
        <v/>
      </c>
      <c r="C148" s="156" t="str">
        <f t="shared" si="67"/>
        <v/>
      </c>
      <c r="D148" s="156" t="str">
        <f t="shared" si="67"/>
        <v/>
      </c>
      <c r="E148" s="156" t="str">
        <f t="shared" si="67"/>
        <v/>
      </c>
      <c r="F148" s="156" t="str">
        <f t="shared" si="67"/>
        <v/>
      </c>
      <c r="G148" s="156" t="str">
        <f t="shared" si="67"/>
        <v/>
      </c>
      <c r="H148" s="156" t="str">
        <f t="shared" si="67"/>
        <v/>
      </c>
      <c r="I148" s="156" t="str">
        <f t="shared" si="67"/>
        <v/>
      </c>
      <c r="J148" s="156" t="str">
        <f t="shared" si="67"/>
        <v/>
      </c>
      <c r="K148" s="156" t="str">
        <f t="shared" si="67"/>
        <v/>
      </c>
      <c r="L148" s="156" t="str">
        <f t="shared" si="67"/>
        <v/>
      </c>
      <c r="M148" s="156" t="str">
        <f t="shared" si="67"/>
        <v/>
      </c>
      <c r="N148" s="156" t="str">
        <f t="shared" si="67"/>
        <v/>
      </c>
      <c r="O148" s="156" t="str">
        <f t="shared" si="67"/>
        <v/>
      </c>
      <c r="P148" s="156" t="str">
        <f t="shared" si="67"/>
        <v/>
      </c>
      <c r="Q148" s="156" t="str">
        <f t="shared" si="67"/>
        <v/>
      </c>
      <c r="R148" s="156" t="str">
        <f t="shared" ref="R148:V148" si="68">IF(R130=0,"",R130/R112)</f>
        <v/>
      </c>
      <c r="S148" s="156" t="str">
        <f t="shared" si="68"/>
        <v/>
      </c>
      <c r="T148" s="156" t="str">
        <f t="shared" si="68"/>
        <v/>
      </c>
      <c r="U148" s="156" t="str">
        <f t="shared" si="68"/>
        <v/>
      </c>
      <c r="V148" s="156" t="str">
        <f t="shared" si="68"/>
        <v/>
      </c>
      <c r="W148" s="156" t="str">
        <f t="shared" ref="W148:Y148" si="69">IF(W130=0,"",W130/W112)</f>
        <v/>
      </c>
      <c r="X148" s="156" t="str">
        <f t="shared" si="69"/>
        <v/>
      </c>
      <c r="Y148" s="156" t="str">
        <f t="shared" si="69"/>
        <v/>
      </c>
      <c r="DA148" s="63" t="s">
        <v>2056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0.76770167268012424</v>
      </c>
      <c r="C149" s="159">
        <f t="shared" si="70"/>
        <v>0.77098224490460243</v>
      </c>
      <c r="D149" s="159">
        <f t="shared" si="70"/>
        <v>0.77441947842787906</v>
      </c>
      <c r="E149" s="159">
        <f t="shared" si="70"/>
        <v>0.77716486517140049</v>
      </c>
      <c r="F149" s="159">
        <f t="shared" si="70"/>
        <v>0.77949648180789899</v>
      </c>
      <c r="G149" s="159">
        <f t="shared" si="70"/>
        <v>0.7815908413658581</v>
      </c>
      <c r="H149" s="159">
        <f t="shared" si="70"/>
        <v>0.78367687891655435</v>
      </c>
      <c r="I149" s="159">
        <f t="shared" si="70"/>
        <v>0.7849852866622663</v>
      </c>
      <c r="J149" s="159">
        <f t="shared" si="70"/>
        <v>0.78609804109738579</v>
      </c>
      <c r="K149" s="159">
        <f t="shared" si="70"/>
        <v>0.7876401810774537</v>
      </c>
      <c r="L149" s="159">
        <f t="shared" si="70"/>
        <v>0.78926481324793696</v>
      </c>
      <c r="M149" s="159">
        <f t="shared" si="70"/>
        <v>0.79090852804128997</v>
      </c>
      <c r="N149" s="159">
        <f t="shared" si="70"/>
        <v>0.79285056160090683</v>
      </c>
      <c r="O149" s="159">
        <f t="shared" si="70"/>
        <v>0.79561446600748176</v>
      </c>
      <c r="P149" s="159">
        <f t="shared" si="70"/>
        <v>0.79850390235929758</v>
      </c>
      <c r="Q149" s="159">
        <f t="shared" si="70"/>
        <v>0.80263906627428905</v>
      </c>
      <c r="R149" s="159">
        <f t="shared" ref="R149:V149" si="71">IF(R131=0,"",R131/R113)</f>
        <v>0.80881142294672537</v>
      </c>
      <c r="S149" s="159">
        <f t="shared" si="71"/>
        <v>0.81647580821810195</v>
      </c>
      <c r="T149" s="159">
        <f t="shared" si="71"/>
        <v>0.8274894280225954</v>
      </c>
      <c r="U149" s="159">
        <f t="shared" si="71"/>
        <v>0.83858165943163443</v>
      </c>
      <c r="V149" s="159">
        <f t="shared" si="71"/>
        <v>0.85093623095741222</v>
      </c>
      <c r="W149" s="159">
        <f t="shared" ref="W149:Y149" si="72">IF(W131=0,"",W131/W113)</f>
        <v>0.86243917963861105</v>
      </c>
      <c r="X149" s="159">
        <f t="shared" si="72"/>
        <v>0.87437393141847619</v>
      </c>
      <c r="Y149" s="159">
        <f t="shared" si="72"/>
        <v>0.885129967056557</v>
      </c>
      <c r="DA149" s="60" t="s">
        <v>2057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</v>
      </c>
      <c r="C151" s="117">
        <f t="shared" si="73"/>
        <v>0</v>
      </c>
      <c r="D151" s="117">
        <f t="shared" si="73"/>
        <v>0.3919620110110052</v>
      </c>
      <c r="E151" s="117">
        <f t="shared" si="73"/>
        <v>0.78395067535010809</v>
      </c>
      <c r="F151" s="117">
        <f t="shared" si="73"/>
        <v>0.81590089155601642</v>
      </c>
      <c r="G151" s="117">
        <f t="shared" si="73"/>
        <v>1.2967016998035621</v>
      </c>
      <c r="H151" s="117">
        <f t="shared" si="73"/>
        <v>1.3542740054307028</v>
      </c>
      <c r="I151" s="117">
        <f t="shared" si="73"/>
        <v>1.683457889166065</v>
      </c>
      <c r="J151" s="117">
        <f t="shared" si="73"/>
        <v>1.6853833435726504</v>
      </c>
      <c r="K151" s="117">
        <f t="shared" si="73"/>
        <v>1.7747917180227697</v>
      </c>
      <c r="L151" s="117">
        <f t="shared" si="73"/>
        <v>1.7112258753964298</v>
      </c>
      <c r="M151" s="117">
        <f t="shared" si="73"/>
        <v>1.8255057401207111</v>
      </c>
      <c r="N151" s="117">
        <f t="shared" si="73"/>
        <v>1.6921456142626448</v>
      </c>
      <c r="O151" s="117">
        <f t="shared" si="73"/>
        <v>1.9006575887492618</v>
      </c>
      <c r="P151" s="117">
        <f t="shared" si="73"/>
        <v>2.9517703962860633</v>
      </c>
      <c r="Q151" s="117">
        <f t="shared" si="73"/>
        <v>1.8653096145060175</v>
      </c>
      <c r="R151" s="117">
        <f t="shared" ref="R151:V151" si="74">R152+R154+R156+R165</f>
        <v>1.9831227979857173</v>
      </c>
      <c r="S151" s="117">
        <f t="shared" si="74"/>
        <v>1.894008089302369</v>
      </c>
      <c r="T151" s="117">
        <f t="shared" si="74"/>
        <v>1.8015197283822149</v>
      </c>
      <c r="U151" s="117">
        <f t="shared" si="74"/>
        <v>1.790178532508097</v>
      </c>
      <c r="V151" s="117">
        <f t="shared" si="74"/>
        <v>1.8101962826184506</v>
      </c>
      <c r="W151" s="117">
        <f t="shared" ref="W151:Y151" si="75">W152+W154+W156+W165</f>
        <v>2.1035501601566682</v>
      </c>
      <c r="X151" s="117">
        <f t="shared" si="75"/>
        <v>2.5933441008996851</v>
      </c>
      <c r="Y151" s="117">
        <f t="shared" si="75"/>
        <v>3.0242282339937478</v>
      </c>
      <c r="DA151" s="129" t="s">
        <v>2209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2210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2211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2212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2213</v>
      </c>
    </row>
    <row r="156" spans="1:105" ht="12" customHeight="1" x14ac:dyDescent="0.25">
      <c r="A156" s="121" t="s">
        <v>55</v>
      </c>
      <c r="B156" s="122">
        <v>0</v>
      </c>
      <c r="C156" s="122">
        <v>0</v>
      </c>
      <c r="D156" s="122">
        <v>0.3919620110110052</v>
      </c>
      <c r="E156" s="122">
        <v>0.78395067535010809</v>
      </c>
      <c r="F156" s="122">
        <v>0.81590089155601642</v>
      </c>
      <c r="G156" s="122">
        <v>1.2967016998035621</v>
      </c>
      <c r="H156" s="122">
        <v>1.3542740054307028</v>
      </c>
      <c r="I156" s="122">
        <v>1.683457889166065</v>
      </c>
      <c r="J156" s="122">
        <v>1.6853833435726504</v>
      </c>
      <c r="K156" s="122">
        <v>1.7747917180227697</v>
      </c>
      <c r="L156" s="122">
        <v>1.7112258753964298</v>
      </c>
      <c r="M156" s="122">
        <v>1.8255057401207111</v>
      </c>
      <c r="N156" s="122">
        <v>1.6921456142626448</v>
      </c>
      <c r="O156" s="122">
        <v>1.9006575887492618</v>
      </c>
      <c r="P156" s="122">
        <v>2.9517703962860633</v>
      </c>
      <c r="Q156" s="122">
        <v>1.8653096145060175</v>
      </c>
      <c r="R156" s="122">
        <v>1.9831227979857173</v>
      </c>
      <c r="S156" s="122">
        <v>1.894008089302369</v>
      </c>
      <c r="T156" s="122">
        <v>1.8015197283822149</v>
      </c>
      <c r="U156" s="122">
        <v>1.790178532508097</v>
      </c>
      <c r="V156" s="122">
        <v>1.8101962826184506</v>
      </c>
      <c r="W156" s="122">
        <v>2.1035501601566682</v>
      </c>
      <c r="X156" s="122">
        <v>2.5933441008996851</v>
      </c>
      <c r="Y156" s="122">
        <v>3.0242282339937478</v>
      </c>
      <c r="DA156" s="130" t="s">
        <v>2214</v>
      </c>
    </row>
    <row r="157" spans="1:105" ht="12" customHeight="1" x14ac:dyDescent="0.25">
      <c r="A157" s="97" t="s">
        <v>124</v>
      </c>
      <c r="B157" s="98">
        <v>0</v>
      </c>
      <c r="C157" s="98">
        <v>0</v>
      </c>
      <c r="D157" s="98">
        <v>0.39180175093733866</v>
      </c>
      <c r="E157" s="98">
        <v>0.78341388446423077</v>
      </c>
      <c r="F157" s="98">
        <v>0.81547361241095551</v>
      </c>
      <c r="G157" s="98">
        <v>1.2960540061101409</v>
      </c>
      <c r="H157" s="98">
        <v>1.3536573568034296</v>
      </c>
      <c r="I157" s="98">
        <v>1.6821540512312925</v>
      </c>
      <c r="J157" s="98">
        <v>1.6838872026089768</v>
      </c>
      <c r="K157" s="98">
        <v>1.773400744863648</v>
      </c>
      <c r="L157" s="98">
        <v>1.709924423176626</v>
      </c>
      <c r="M157" s="98">
        <v>1.8241280980796202</v>
      </c>
      <c r="N157" s="98">
        <v>1.6910497787878409</v>
      </c>
      <c r="O157" s="98">
        <v>1.8992643999164383</v>
      </c>
      <c r="P157" s="98">
        <v>2.9487793571551091</v>
      </c>
      <c r="Q157" s="98">
        <v>1.863572037521839</v>
      </c>
      <c r="R157" s="98">
        <v>1.9810059709196148</v>
      </c>
      <c r="S157" s="98">
        <v>1.8922654623764619</v>
      </c>
      <c r="T157" s="98">
        <v>1.7997201496073179</v>
      </c>
      <c r="U157" s="98">
        <v>1.7882174462611073</v>
      </c>
      <c r="V157" s="98">
        <v>1.808367948169082</v>
      </c>
      <c r="W157" s="98">
        <v>2.1020063081993028</v>
      </c>
      <c r="X157" s="98">
        <v>2.5913639560049049</v>
      </c>
      <c r="Y157" s="98">
        <v>3.0217027676852615</v>
      </c>
      <c r="DA157" s="63" t="s">
        <v>2215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1.6026007366652691E-4</v>
      </c>
      <c r="E158" s="98">
        <v>5.3679088587729436E-4</v>
      </c>
      <c r="F158" s="98">
        <v>4.2727914506086656E-4</v>
      </c>
      <c r="G158" s="98">
        <v>6.4769369342113808E-4</v>
      </c>
      <c r="H158" s="98">
        <v>6.1664862727313135E-4</v>
      </c>
      <c r="I158" s="98">
        <v>1.3038379347724924E-3</v>
      </c>
      <c r="J158" s="98">
        <v>1.4961409636735611E-3</v>
      </c>
      <c r="K158" s="98">
        <v>1.3909731591217715E-3</v>
      </c>
      <c r="L158" s="98">
        <v>1.3014522198039208E-3</v>
      </c>
      <c r="M158" s="98">
        <v>1.3776420410908578E-3</v>
      </c>
      <c r="N158" s="98">
        <v>1.0958354748038578E-3</v>
      </c>
      <c r="O158" s="98">
        <v>1.3931888328234878E-3</v>
      </c>
      <c r="P158" s="98">
        <v>2.9910391309543012E-3</v>
      </c>
      <c r="Q158" s="98">
        <v>1.7375769841784393E-3</v>
      </c>
      <c r="R158" s="98">
        <v>2.1168270661024637E-3</v>
      </c>
      <c r="S158" s="98">
        <v>1.7426269259070038E-3</v>
      </c>
      <c r="T158" s="98">
        <v>1.7995787748969758E-3</v>
      </c>
      <c r="U158" s="98">
        <v>1.9610862469895702E-3</v>
      </c>
      <c r="V158" s="98">
        <v>1.8283344493686844E-3</v>
      </c>
      <c r="W158" s="98">
        <v>1.5438519573655832E-3</v>
      </c>
      <c r="X158" s="98">
        <v>1.9801448947804143E-3</v>
      </c>
      <c r="Y158" s="98">
        <v>2.5254663084864838E-3</v>
      </c>
      <c r="DA158" s="63" t="s">
        <v>2216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1.6026007366652691E-4</v>
      </c>
      <c r="E159" s="101">
        <v>5.3679088587729436E-4</v>
      </c>
      <c r="F159" s="101">
        <v>4.2727914506086656E-4</v>
      </c>
      <c r="G159" s="101">
        <v>6.4769369342113808E-4</v>
      </c>
      <c r="H159" s="101">
        <v>6.1664862727313135E-4</v>
      </c>
      <c r="I159" s="101">
        <v>1.3038379347724924E-3</v>
      </c>
      <c r="J159" s="101">
        <v>1.4961409636735611E-3</v>
      </c>
      <c r="K159" s="101">
        <v>1.3909731591217715E-3</v>
      </c>
      <c r="L159" s="101">
        <v>1.3014522198039208E-3</v>
      </c>
      <c r="M159" s="101">
        <v>1.3776420410908578E-3</v>
      </c>
      <c r="N159" s="101">
        <v>1.0958354748038578E-3</v>
      </c>
      <c r="O159" s="101">
        <v>1.3931888328234878E-3</v>
      </c>
      <c r="P159" s="101">
        <v>2.9910391309543012E-3</v>
      </c>
      <c r="Q159" s="101">
        <v>1.7375769841784393E-3</v>
      </c>
      <c r="R159" s="101">
        <v>2.1168270661024637E-3</v>
      </c>
      <c r="S159" s="101">
        <v>1.7426269259070038E-3</v>
      </c>
      <c r="T159" s="101">
        <v>1.7995787748969758E-3</v>
      </c>
      <c r="U159" s="101">
        <v>1.9610862469895702E-3</v>
      </c>
      <c r="V159" s="101">
        <v>1.8283344493686844E-3</v>
      </c>
      <c r="W159" s="101">
        <v>1.5438519573655832E-3</v>
      </c>
      <c r="X159" s="101">
        <v>1.9801448947804143E-3</v>
      </c>
      <c r="Y159" s="101">
        <v>2.5254663084864838E-3</v>
      </c>
      <c r="DA159" s="131" t="s">
        <v>2217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2218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2219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2220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2221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2222</v>
      </c>
    </row>
    <row r="165" spans="1:105" ht="12" customHeight="1" x14ac:dyDescent="0.25">
      <c r="A165" s="121" t="s">
        <v>54</v>
      </c>
      <c r="B165" s="122">
        <v>0</v>
      </c>
      <c r="C165" s="122">
        <v>0</v>
      </c>
      <c r="D165" s="122">
        <v>0</v>
      </c>
      <c r="E165" s="122">
        <v>0</v>
      </c>
      <c r="F165" s="122">
        <v>0</v>
      </c>
      <c r="G165" s="122">
        <v>0</v>
      </c>
      <c r="H165" s="122">
        <v>0</v>
      </c>
      <c r="I165" s="122">
        <v>0</v>
      </c>
      <c r="J165" s="122">
        <v>0</v>
      </c>
      <c r="K165" s="122">
        <v>0</v>
      </c>
      <c r="L165" s="122">
        <v>0</v>
      </c>
      <c r="M165" s="122">
        <v>0</v>
      </c>
      <c r="N165" s="122">
        <v>0</v>
      </c>
      <c r="O165" s="122">
        <v>0</v>
      </c>
      <c r="P165" s="122">
        <v>0</v>
      </c>
      <c r="Q165" s="122">
        <v>0</v>
      </c>
      <c r="R165" s="122">
        <v>0</v>
      </c>
      <c r="S165" s="122">
        <v>0</v>
      </c>
      <c r="T165" s="122">
        <v>0</v>
      </c>
      <c r="U165" s="122">
        <v>0</v>
      </c>
      <c r="V165" s="122">
        <v>0</v>
      </c>
      <c r="W165" s="122">
        <v>0</v>
      </c>
      <c r="X165" s="122">
        <v>0</v>
      </c>
      <c r="Y165" s="122">
        <v>0</v>
      </c>
      <c r="DA165" s="130" t="s">
        <v>2223</v>
      </c>
    </row>
    <row r="166" spans="1:105" ht="12" customHeight="1" x14ac:dyDescent="0.25">
      <c r="A166" s="97" t="s">
        <v>50</v>
      </c>
      <c r="B166" s="98">
        <v>0</v>
      </c>
      <c r="C166" s="98">
        <v>0</v>
      </c>
      <c r="D166" s="98">
        <v>0</v>
      </c>
      <c r="E166" s="98">
        <v>0</v>
      </c>
      <c r="F166" s="98">
        <v>0</v>
      </c>
      <c r="G166" s="98">
        <v>0</v>
      </c>
      <c r="H166" s="98">
        <v>0</v>
      </c>
      <c r="I166" s="98">
        <v>0</v>
      </c>
      <c r="J166" s="98">
        <v>0</v>
      </c>
      <c r="K166" s="98">
        <v>0</v>
      </c>
      <c r="L166" s="98">
        <v>0</v>
      </c>
      <c r="M166" s="98">
        <v>0</v>
      </c>
      <c r="N166" s="98">
        <v>0</v>
      </c>
      <c r="O166" s="98">
        <v>0</v>
      </c>
      <c r="P166" s="98">
        <v>0</v>
      </c>
      <c r="Q166" s="98">
        <v>0</v>
      </c>
      <c r="R166" s="98">
        <v>0</v>
      </c>
      <c r="S166" s="98">
        <v>0</v>
      </c>
      <c r="T166" s="98">
        <v>0</v>
      </c>
      <c r="U166" s="98">
        <v>0</v>
      </c>
      <c r="V166" s="98">
        <v>0</v>
      </c>
      <c r="W166" s="98">
        <v>0</v>
      </c>
      <c r="X166" s="98">
        <v>0</v>
      </c>
      <c r="Y166" s="98">
        <v>0</v>
      </c>
      <c r="DA166" s="63" t="s">
        <v>2224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2225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8685.0056188053095</v>
      </c>
      <c r="C169" s="117">
        <f t="shared" si="78"/>
        <v>9296.5347672288335</v>
      </c>
      <c r="D169" s="117">
        <f t="shared" si="78"/>
        <v>9173.2836715237227</v>
      </c>
      <c r="E169" s="117">
        <f t="shared" si="78"/>
        <v>9287.3890140011044</v>
      </c>
      <c r="F169" s="117">
        <f t="shared" si="78"/>
        <v>9009.3145090898233</v>
      </c>
      <c r="G169" s="117">
        <f t="shared" si="78"/>
        <v>9595.0428447826162</v>
      </c>
      <c r="H169" s="117">
        <f t="shared" si="78"/>
        <v>9304.088442086615</v>
      </c>
      <c r="I169" s="117">
        <f t="shared" si="78"/>
        <v>8707.6778149254224</v>
      </c>
      <c r="J169" s="117">
        <f t="shared" si="78"/>
        <v>8327.2114337899311</v>
      </c>
      <c r="K169" s="117">
        <f t="shared" si="78"/>
        <v>8469.8180393490511</v>
      </c>
      <c r="L169" s="117">
        <f t="shared" si="78"/>
        <v>9970.9496721225951</v>
      </c>
      <c r="M169" s="117">
        <f t="shared" si="78"/>
        <v>9189.6336212534407</v>
      </c>
      <c r="N169" s="117">
        <f t="shared" si="78"/>
        <v>8961.1963526324689</v>
      </c>
      <c r="O169" s="117">
        <f t="shared" si="78"/>
        <v>8423.810532813879</v>
      </c>
      <c r="P169" s="117">
        <f t="shared" si="78"/>
        <v>7877.2139547574052</v>
      </c>
      <c r="Q169" s="117">
        <f t="shared" si="78"/>
        <v>7530.642747089134</v>
      </c>
      <c r="R169" s="117">
        <f t="shared" ref="R169:V169" si="79">R170+R172+R174+R183</f>
        <v>7950.5984482240201</v>
      </c>
      <c r="S169" s="117">
        <f t="shared" si="79"/>
        <v>7380.0902695216528</v>
      </c>
      <c r="T169" s="117">
        <f t="shared" si="79"/>
        <v>6953.2495504624339</v>
      </c>
      <c r="U169" s="117">
        <f t="shared" si="79"/>
        <v>6410.920913458679</v>
      </c>
      <c r="V169" s="117">
        <f t="shared" si="79"/>
        <v>6236.9004140665556</v>
      </c>
      <c r="W169" s="117">
        <f t="shared" ref="W169:Y169" si="80">W170+W172+W174+W183</f>
        <v>6139.9959471942175</v>
      </c>
      <c r="X169" s="117">
        <f t="shared" si="80"/>
        <v>5776.2751469517989</v>
      </c>
      <c r="Y169" s="117">
        <f t="shared" si="80"/>
        <v>5494.9679920009612</v>
      </c>
      <c r="DA169" s="129" t="s">
        <v>2377</v>
      </c>
    </row>
    <row r="170" spans="1:105" ht="12" customHeight="1" x14ac:dyDescent="0.25">
      <c r="A170" s="121" t="s">
        <v>57</v>
      </c>
      <c r="B170" s="122">
        <f t="shared" ref="B170:Y170" si="81">B171</f>
        <v>7265.6645012846948</v>
      </c>
      <c r="C170" s="122">
        <f t="shared" si="81"/>
        <v>7949.6220579866967</v>
      </c>
      <c r="D170" s="122">
        <f t="shared" si="81"/>
        <v>7840.3583841424952</v>
      </c>
      <c r="E170" s="122">
        <f t="shared" si="81"/>
        <v>7944.7222303276785</v>
      </c>
      <c r="F170" s="122">
        <f t="shared" si="81"/>
        <v>7650.9301766534954</v>
      </c>
      <c r="G170" s="122">
        <f t="shared" si="81"/>
        <v>8186.4949271011856</v>
      </c>
      <c r="H170" s="122">
        <f t="shared" si="81"/>
        <v>7869.1285906145858</v>
      </c>
      <c r="I170" s="122">
        <f t="shared" si="81"/>
        <v>7292.5758215932901</v>
      </c>
      <c r="J170" s="122">
        <f t="shared" si="81"/>
        <v>7010.2829557521327</v>
      </c>
      <c r="K170" s="122">
        <f t="shared" si="81"/>
        <v>7073.9389666629058</v>
      </c>
      <c r="L170" s="122">
        <f t="shared" si="81"/>
        <v>8565.6264060887333</v>
      </c>
      <c r="M170" s="122">
        <f t="shared" si="81"/>
        <v>7741.754689688677</v>
      </c>
      <c r="N170" s="122">
        <f t="shared" si="81"/>
        <v>7518.6594196984333</v>
      </c>
      <c r="O170" s="122">
        <f t="shared" si="81"/>
        <v>6859.441675507228</v>
      </c>
      <c r="P170" s="122">
        <f t="shared" si="81"/>
        <v>6317.5296772882739</v>
      </c>
      <c r="Q170" s="122">
        <f t="shared" si="81"/>
        <v>5859.0292252351765</v>
      </c>
      <c r="R170" s="122">
        <f t="shared" si="81"/>
        <v>6182.5609232282277</v>
      </c>
      <c r="S170" s="122">
        <f t="shared" si="81"/>
        <v>5712.2532466683542</v>
      </c>
      <c r="T170" s="122">
        <f t="shared" si="81"/>
        <v>5207.5307745205964</v>
      </c>
      <c r="U170" s="122">
        <f t="shared" si="81"/>
        <v>4708.3253177134484</v>
      </c>
      <c r="V170" s="122">
        <f t="shared" si="81"/>
        <v>4607.9358128205822</v>
      </c>
      <c r="W170" s="122">
        <f t="shared" si="81"/>
        <v>4413.0131025085493</v>
      </c>
      <c r="X170" s="122">
        <f t="shared" si="81"/>
        <v>4129.5779242611243</v>
      </c>
      <c r="Y170" s="122">
        <f t="shared" si="81"/>
        <v>3816.6204129488692</v>
      </c>
      <c r="DA170" s="130" t="s">
        <v>2378</v>
      </c>
    </row>
    <row r="171" spans="1:105" ht="12" customHeight="1" x14ac:dyDescent="0.25">
      <c r="A171" s="97" t="s">
        <v>53</v>
      </c>
      <c r="B171" s="98">
        <v>7265.6645012846948</v>
      </c>
      <c r="C171" s="98">
        <v>7949.6220579866967</v>
      </c>
      <c r="D171" s="98">
        <v>7840.3583841424952</v>
      </c>
      <c r="E171" s="98">
        <v>7944.7222303276785</v>
      </c>
      <c r="F171" s="98">
        <v>7650.9301766534954</v>
      </c>
      <c r="G171" s="98">
        <v>8186.4949271011856</v>
      </c>
      <c r="H171" s="98">
        <v>7869.1285906145858</v>
      </c>
      <c r="I171" s="98">
        <v>7292.5758215932901</v>
      </c>
      <c r="J171" s="98">
        <v>7010.2829557521327</v>
      </c>
      <c r="K171" s="98">
        <v>7073.9389666629058</v>
      </c>
      <c r="L171" s="98">
        <v>8565.6264060887333</v>
      </c>
      <c r="M171" s="98">
        <v>7741.754689688677</v>
      </c>
      <c r="N171" s="98">
        <v>7518.6594196984333</v>
      </c>
      <c r="O171" s="98">
        <v>6859.441675507228</v>
      </c>
      <c r="P171" s="98">
        <v>6317.5296772882739</v>
      </c>
      <c r="Q171" s="98">
        <v>5859.0292252351765</v>
      </c>
      <c r="R171" s="98">
        <v>6182.5609232282277</v>
      </c>
      <c r="S171" s="98">
        <v>5712.2532466683542</v>
      </c>
      <c r="T171" s="98">
        <v>5207.5307745205964</v>
      </c>
      <c r="U171" s="98">
        <v>4708.3253177134484</v>
      </c>
      <c r="V171" s="98">
        <v>4607.9358128205822</v>
      </c>
      <c r="W171" s="98">
        <v>4413.0131025085493</v>
      </c>
      <c r="X171" s="98">
        <v>4129.5779242611243</v>
      </c>
      <c r="Y171" s="98">
        <v>3816.6204129488692</v>
      </c>
      <c r="DA171" s="63" t="s">
        <v>2379</v>
      </c>
    </row>
    <row r="172" spans="1:105" ht="12" customHeight="1" x14ac:dyDescent="0.25">
      <c r="A172" s="121" t="s">
        <v>92</v>
      </c>
      <c r="B172" s="122">
        <f t="shared" ref="B172:Y172" si="82">B173</f>
        <v>3.5208103507024298</v>
      </c>
      <c r="C172" s="122">
        <f t="shared" si="82"/>
        <v>3.3758292982276914</v>
      </c>
      <c r="D172" s="122">
        <f t="shared" si="82"/>
        <v>3.1254381257487722</v>
      </c>
      <c r="E172" s="122">
        <f t="shared" si="82"/>
        <v>3.2048150961846429</v>
      </c>
      <c r="F172" s="122">
        <f t="shared" si="82"/>
        <v>3.4080030649300155</v>
      </c>
      <c r="G172" s="122">
        <f t="shared" si="82"/>
        <v>3.8115928432745383</v>
      </c>
      <c r="H172" s="122">
        <f t="shared" si="82"/>
        <v>4.1990221146055564</v>
      </c>
      <c r="I172" s="122">
        <f t="shared" si="82"/>
        <v>4.4745986215889602</v>
      </c>
      <c r="J172" s="122">
        <f t="shared" si="82"/>
        <v>4.596075751623812</v>
      </c>
      <c r="K172" s="122">
        <f t="shared" si="82"/>
        <v>4.7333405093661645</v>
      </c>
      <c r="L172" s="122">
        <f t="shared" si="82"/>
        <v>5.1925198271955866</v>
      </c>
      <c r="M172" s="122">
        <f t="shared" si="82"/>
        <v>4.8710820876994729</v>
      </c>
      <c r="N172" s="122">
        <f t="shared" si="82"/>
        <v>4.9350010132961764</v>
      </c>
      <c r="O172" s="122">
        <f t="shared" si="82"/>
        <v>4.8684864920586817</v>
      </c>
      <c r="P172" s="122">
        <f t="shared" si="82"/>
        <v>5.5350049405327022</v>
      </c>
      <c r="Q172" s="122">
        <f t="shared" si="82"/>
        <v>5.5418483419232798</v>
      </c>
      <c r="R172" s="122">
        <f t="shared" si="82"/>
        <v>5.7570716983692867</v>
      </c>
      <c r="S172" s="122">
        <f t="shared" si="82"/>
        <v>6.4047665357688306</v>
      </c>
      <c r="T172" s="122">
        <f t="shared" si="82"/>
        <v>7.0095428480353696</v>
      </c>
      <c r="U172" s="122">
        <f t="shared" si="82"/>
        <v>7.5315269681939094</v>
      </c>
      <c r="V172" s="122">
        <f t="shared" si="82"/>
        <v>8.4598880339585225</v>
      </c>
      <c r="W172" s="122">
        <f t="shared" si="82"/>
        <v>9.1312162815365188</v>
      </c>
      <c r="X172" s="122">
        <f t="shared" si="82"/>
        <v>9.5121275758764696</v>
      </c>
      <c r="Y172" s="122">
        <f t="shared" si="82"/>
        <v>9.6407061383218746</v>
      </c>
      <c r="DA172" s="130" t="s">
        <v>2380</v>
      </c>
    </row>
    <row r="173" spans="1:105" ht="12" customHeight="1" x14ac:dyDescent="0.25">
      <c r="A173" s="97" t="s">
        <v>53</v>
      </c>
      <c r="B173" s="98">
        <f>RES_hhdet_fech!B147</f>
        <v>3.5208103507024298</v>
      </c>
      <c r="C173" s="98">
        <f>RES_hhdet_fech!C147</f>
        <v>3.3758292982276914</v>
      </c>
      <c r="D173" s="98">
        <f>RES_hhdet_fech!D147</f>
        <v>3.1254381257487722</v>
      </c>
      <c r="E173" s="98">
        <f>RES_hhdet_fech!E147</f>
        <v>3.2048150961846429</v>
      </c>
      <c r="F173" s="98">
        <f>RES_hhdet_fech!F147</f>
        <v>3.4080030649300155</v>
      </c>
      <c r="G173" s="98">
        <f>RES_hhdet_fech!G147</f>
        <v>3.8115928432745383</v>
      </c>
      <c r="H173" s="98">
        <f>RES_hhdet_fech!H147</f>
        <v>4.1990221146055564</v>
      </c>
      <c r="I173" s="98">
        <f>RES_hhdet_fech!I147</f>
        <v>4.4745986215889602</v>
      </c>
      <c r="J173" s="98">
        <f>RES_hhdet_fech!J147</f>
        <v>4.596075751623812</v>
      </c>
      <c r="K173" s="98">
        <f>RES_hhdet_fech!K147</f>
        <v>4.7333405093661645</v>
      </c>
      <c r="L173" s="98">
        <f>RES_hhdet_fech!L147</f>
        <v>5.1925198271955866</v>
      </c>
      <c r="M173" s="98">
        <f>RES_hhdet_fech!M147</f>
        <v>4.8710820876994729</v>
      </c>
      <c r="N173" s="98">
        <f>RES_hhdet_fech!N147</f>
        <v>4.9350010132961764</v>
      </c>
      <c r="O173" s="98">
        <f>RES_hhdet_fech!O147</f>
        <v>4.8684864920586817</v>
      </c>
      <c r="P173" s="98">
        <f>RES_hhdet_fech!P147</f>
        <v>5.5350049405327022</v>
      </c>
      <c r="Q173" s="98">
        <f>RES_hhdet_fech!Q147</f>
        <v>5.5418483419232798</v>
      </c>
      <c r="R173" s="98">
        <f>RES_hhdet_fech!R147</f>
        <v>5.7570716983692867</v>
      </c>
      <c r="S173" s="98">
        <f>RES_hhdet_fech!S147</f>
        <v>6.4047665357688306</v>
      </c>
      <c r="T173" s="98">
        <f>RES_hhdet_fech!T147</f>
        <v>7.0095428480353696</v>
      </c>
      <c r="U173" s="98">
        <f>RES_hhdet_fech!U147</f>
        <v>7.5315269681939094</v>
      </c>
      <c r="V173" s="98">
        <f>RES_hhdet_fech!V147</f>
        <v>8.4598880339585225</v>
      </c>
      <c r="W173" s="98">
        <f>RES_hhdet_fech!W147</f>
        <v>9.1312162815365188</v>
      </c>
      <c r="X173" s="98">
        <f>RES_hhdet_fech!X147</f>
        <v>9.5121275758764696</v>
      </c>
      <c r="Y173" s="98">
        <f>RES_hhdet_fech!Y147</f>
        <v>9.6407061383218746</v>
      </c>
      <c r="DA173" s="63" t="s">
        <v>2381</v>
      </c>
    </row>
    <row r="174" spans="1:105" ht="12" customHeight="1" x14ac:dyDescent="0.25">
      <c r="A174" s="121" t="s">
        <v>55</v>
      </c>
      <c r="B174" s="122">
        <v>1254.9572093927216</v>
      </c>
      <c r="C174" s="122">
        <v>1184.4739853213496</v>
      </c>
      <c r="D174" s="122">
        <v>1168.7164852188316</v>
      </c>
      <c r="E174" s="122">
        <v>1172.7356132293476</v>
      </c>
      <c r="F174" s="122">
        <v>1181.176500078835</v>
      </c>
      <c r="G174" s="122">
        <v>1223.0288423440902</v>
      </c>
      <c r="H174" s="122">
        <v>1244.2030368919775</v>
      </c>
      <c r="I174" s="122">
        <v>1225.3032603739739</v>
      </c>
      <c r="J174" s="122">
        <v>1135.5882323009766</v>
      </c>
      <c r="K174" s="122">
        <v>1196.5572925290353</v>
      </c>
      <c r="L174" s="122">
        <v>1190.9941094778087</v>
      </c>
      <c r="M174" s="122">
        <v>1232.9305922298856</v>
      </c>
      <c r="N174" s="122">
        <v>1222.7955205839337</v>
      </c>
      <c r="O174" s="122">
        <v>1323.9774333668165</v>
      </c>
      <c r="P174" s="122">
        <v>1319.9149042498379</v>
      </c>
      <c r="Q174" s="122">
        <v>1413.2928056581093</v>
      </c>
      <c r="R174" s="122">
        <v>1511.1998041989725</v>
      </c>
      <c r="S174" s="122">
        <v>1391.8933370980317</v>
      </c>
      <c r="T174" s="122">
        <v>1457.4459696927886</v>
      </c>
      <c r="U174" s="122">
        <v>1416.4662592781324</v>
      </c>
      <c r="V174" s="122">
        <v>1343.0799818418343</v>
      </c>
      <c r="W174" s="122">
        <v>1442.3763479111044</v>
      </c>
      <c r="X174" s="122">
        <v>1373.875992784639</v>
      </c>
      <c r="Y174" s="122">
        <v>1405.3777430315356</v>
      </c>
      <c r="DA174" s="130" t="s">
        <v>2382</v>
      </c>
    </row>
    <row r="175" spans="1:105" ht="12" customHeight="1" x14ac:dyDescent="0.25">
      <c r="A175" s="97" t="s">
        <v>124</v>
      </c>
      <c r="B175" s="98">
        <v>0</v>
      </c>
      <c r="C175" s="98">
        <v>0</v>
      </c>
      <c r="D175" s="98">
        <v>1030.3364376283143</v>
      </c>
      <c r="E175" s="98">
        <v>1203.3257719983385</v>
      </c>
      <c r="F175" s="98">
        <v>951.20945081717707</v>
      </c>
      <c r="G175" s="98">
        <v>1185.182288904</v>
      </c>
      <c r="H175" s="98">
        <v>1087.0208058686144</v>
      </c>
      <c r="I175" s="98">
        <v>1169.85004426614</v>
      </c>
      <c r="J175" s="98">
        <v>1082.7900132300704</v>
      </c>
      <c r="K175" s="98">
        <v>1107.6667803337223</v>
      </c>
      <c r="L175" s="98">
        <v>1063.7932522469462</v>
      </c>
      <c r="M175" s="98">
        <v>1138.2206356139077</v>
      </c>
      <c r="N175" s="98">
        <v>1024.1176785147118</v>
      </c>
      <c r="O175" s="98">
        <v>1089.2275105753558</v>
      </c>
      <c r="P175" s="98">
        <v>1546.4698333454735</v>
      </c>
      <c r="Q175" s="98">
        <v>1106.8248843730983</v>
      </c>
      <c r="R175" s="98">
        <v>1263.5108323560858</v>
      </c>
      <c r="S175" s="98">
        <v>1302.7994626117211</v>
      </c>
      <c r="T175" s="98">
        <v>1252.0066872056336</v>
      </c>
      <c r="U175" s="98">
        <v>1220.2854295390832</v>
      </c>
      <c r="V175" s="98">
        <v>1137.2525018043177</v>
      </c>
      <c r="W175" s="98">
        <v>1197.8533917323873</v>
      </c>
      <c r="X175" s="98">
        <v>1230.3342974100462</v>
      </c>
      <c r="Y175" s="98">
        <v>1291.7158685630529</v>
      </c>
      <c r="DA175" s="63" t="s">
        <v>2383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938.28703461306532</v>
      </c>
      <c r="E176" s="98">
        <v>1084.0698262187777</v>
      </c>
      <c r="F176" s="98">
        <v>859.07304935076218</v>
      </c>
      <c r="G176" s="98">
        <v>1051.9320496816295</v>
      </c>
      <c r="H176" s="98">
        <v>973.03952906007464</v>
      </c>
      <c r="I176" s="98">
        <v>1041.3956308478</v>
      </c>
      <c r="J176" s="98">
        <v>963.19843655248098</v>
      </c>
      <c r="K176" s="98">
        <v>989.13862788748679</v>
      </c>
      <c r="L176" s="98">
        <v>946.96259358144948</v>
      </c>
      <c r="M176" s="98">
        <v>1016.0580158242594</v>
      </c>
      <c r="N176" s="98">
        <v>916.52557122794576</v>
      </c>
      <c r="O176" s="98">
        <v>994.33254065170172</v>
      </c>
      <c r="P176" s="98">
        <v>1390.5282188005035</v>
      </c>
      <c r="Q176" s="98">
        <v>997.13656826546912</v>
      </c>
      <c r="R176" s="98">
        <v>1166.2113104173661</v>
      </c>
      <c r="S176" s="98">
        <v>1206.6941188638782</v>
      </c>
      <c r="T176" s="98">
        <v>1202.8444310593338</v>
      </c>
      <c r="U176" s="98">
        <v>1181.6752605183142</v>
      </c>
      <c r="V176" s="98">
        <v>1113.7632591010811</v>
      </c>
      <c r="W176" s="98">
        <v>1144.8512721174743</v>
      </c>
      <c r="X176" s="98">
        <v>1173.899020152352</v>
      </c>
      <c r="Y176" s="98">
        <v>1237.4656475748538</v>
      </c>
      <c r="DA176" s="63" t="s">
        <v>2384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705.49424928036137</v>
      </c>
      <c r="E177" s="101">
        <v>787.68399054600889</v>
      </c>
      <c r="F177" s="101">
        <v>626.9870650068475</v>
      </c>
      <c r="G177" s="101">
        <v>712.81661980667593</v>
      </c>
      <c r="H177" s="101">
        <v>678.65010045026759</v>
      </c>
      <c r="I177" s="101">
        <v>717.46672762177116</v>
      </c>
      <c r="J177" s="101">
        <v>658.6287038534781</v>
      </c>
      <c r="K177" s="101">
        <v>680.36878515474712</v>
      </c>
      <c r="L177" s="101">
        <v>636.58127399381772</v>
      </c>
      <c r="M177" s="101">
        <v>673.84811542077898</v>
      </c>
      <c r="N177" s="101">
        <v>603.00860340941267</v>
      </c>
      <c r="O177" s="101">
        <v>681.45254095179484</v>
      </c>
      <c r="P177" s="101">
        <v>940.50736137973877</v>
      </c>
      <c r="Q177" s="101">
        <v>695.37570001858489</v>
      </c>
      <c r="R177" s="101">
        <v>847.15101334360395</v>
      </c>
      <c r="S177" s="101">
        <v>852.37371891911891</v>
      </c>
      <c r="T177" s="101">
        <v>880.23066213582968</v>
      </c>
      <c r="U177" s="101">
        <v>863.30614852507915</v>
      </c>
      <c r="V177" s="101">
        <v>804.86637144245651</v>
      </c>
      <c r="W177" s="101">
        <v>849.53994836545996</v>
      </c>
      <c r="X177" s="101">
        <v>871.69611497641074</v>
      </c>
      <c r="Y177" s="101">
        <v>926.46383917594176</v>
      </c>
      <c r="DA177" s="131" t="s">
        <v>2385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232.79278533270389</v>
      </c>
      <c r="E178" s="104">
        <v>296.38583567276874</v>
      </c>
      <c r="F178" s="104">
        <v>232.08598434391448</v>
      </c>
      <c r="G178" s="104">
        <v>339.11542987495369</v>
      </c>
      <c r="H178" s="104">
        <v>294.38942860980688</v>
      </c>
      <c r="I178" s="104">
        <v>323.92890322602909</v>
      </c>
      <c r="J178" s="104">
        <v>304.56973269900288</v>
      </c>
      <c r="K178" s="104">
        <v>308.76984273273951</v>
      </c>
      <c r="L178" s="104">
        <v>310.38131958763165</v>
      </c>
      <c r="M178" s="104">
        <v>342.20990040348033</v>
      </c>
      <c r="N178" s="104">
        <v>313.51696781853309</v>
      </c>
      <c r="O178" s="104">
        <v>312.87999969990688</v>
      </c>
      <c r="P178" s="104">
        <v>450.02085742076451</v>
      </c>
      <c r="Q178" s="104">
        <v>301.76086824688423</v>
      </c>
      <c r="R178" s="104">
        <v>319.06029707376229</v>
      </c>
      <c r="S178" s="104">
        <v>354.32039994475917</v>
      </c>
      <c r="T178" s="104">
        <v>322.61376892350398</v>
      </c>
      <c r="U178" s="104">
        <v>318.36911199323504</v>
      </c>
      <c r="V178" s="104">
        <v>308.89688765862468</v>
      </c>
      <c r="W178" s="104">
        <v>295.31132375201446</v>
      </c>
      <c r="X178" s="104">
        <v>302.20290517594168</v>
      </c>
      <c r="Y178" s="104">
        <v>311.00180839891209</v>
      </c>
      <c r="DA178" s="132" t="s">
        <v>2386</v>
      </c>
    </row>
    <row r="179" spans="1:105" ht="12" customHeight="1" x14ac:dyDescent="0.25">
      <c r="A179" s="106" t="s">
        <v>122</v>
      </c>
      <c r="B179" s="101">
        <v>1273.0260417370635</v>
      </c>
      <c r="C179" s="101">
        <v>1197.0683826239313</v>
      </c>
      <c r="D179" s="101">
        <v>1183.0256291187131</v>
      </c>
      <c r="E179" s="101">
        <v>1187.3475311633242</v>
      </c>
      <c r="F179" s="101">
        <v>1195.9172642022338</v>
      </c>
      <c r="G179" s="101">
        <v>1240.3836241318586</v>
      </c>
      <c r="H179" s="101">
        <v>1261.4707562542849</v>
      </c>
      <c r="I179" s="101">
        <v>1251.218257467139</v>
      </c>
      <c r="J179" s="101">
        <v>1162.0608051833797</v>
      </c>
      <c r="K179" s="101">
        <v>1222.6097011218285</v>
      </c>
      <c r="L179" s="101">
        <v>1218.4480127277404</v>
      </c>
      <c r="M179" s="101">
        <v>1261.3164766200109</v>
      </c>
      <c r="N179" s="101">
        <v>1250.9698279931342</v>
      </c>
      <c r="O179" s="101">
        <v>1350.6593950556326</v>
      </c>
      <c r="P179" s="101">
        <v>1343.3640021533429</v>
      </c>
      <c r="Q179" s="101">
        <v>1438.4911608253901</v>
      </c>
      <c r="R179" s="101">
        <v>1533.8350672813904</v>
      </c>
      <c r="S179" s="101">
        <v>1411.4196539909294</v>
      </c>
      <c r="T179" s="101">
        <v>1474.5115279293484</v>
      </c>
      <c r="U179" s="101">
        <v>1431.3119673556939</v>
      </c>
      <c r="V179" s="101">
        <v>1356.4964942760976</v>
      </c>
      <c r="W179" s="101">
        <v>1455.091910595241</v>
      </c>
      <c r="X179" s="101">
        <v>1385.4521944432267</v>
      </c>
      <c r="Y179" s="101">
        <v>1415.7035303580135</v>
      </c>
      <c r="DA179" s="131" t="s">
        <v>2387</v>
      </c>
    </row>
    <row r="180" spans="1:105" ht="12" customHeight="1" x14ac:dyDescent="0.25">
      <c r="A180" s="107" t="s">
        <v>121</v>
      </c>
      <c r="B180" s="104">
        <v>1078.9603640500293</v>
      </c>
      <c r="C180" s="104">
        <v>1061.1569383510318</v>
      </c>
      <c r="D180" s="104">
        <v>1042.8848898218691</v>
      </c>
      <c r="E180" s="104">
        <v>1036.439907090629</v>
      </c>
      <c r="F180" s="104">
        <v>1047.5462721729857</v>
      </c>
      <c r="G180" s="104">
        <v>1061.595611574392</v>
      </c>
      <c r="H180" s="104">
        <v>1091.0808246935005</v>
      </c>
      <c r="I180" s="104">
        <v>1076.6774581814404</v>
      </c>
      <c r="J180" s="104">
        <v>998.56715283730216</v>
      </c>
      <c r="K180" s="104">
        <v>1055.5388363075976</v>
      </c>
      <c r="L180" s="104">
        <v>1047.2841132997917</v>
      </c>
      <c r="M180" s="104">
        <v>1082.601622522227</v>
      </c>
      <c r="N180" s="104">
        <v>1075.1881504311928</v>
      </c>
      <c r="O180" s="104">
        <v>1179.6413284664864</v>
      </c>
      <c r="P180" s="104">
        <v>1175.408148542655</v>
      </c>
      <c r="Q180" s="104">
        <v>1269.3435741885919</v>
      </c>
      <c r="R180" s="104">
        <v>1377.0394600246259</v>
      </c>
      <c r="S180" s="104">
        <v>1271.2515229137155</v>
      </c>
      <c r="T180" s="104">
        <v>1350.914042846136</v>
      </c>
      <c r="U180" s="104">
        <v>1321.9549329854749</v>
      </c>
      <c r="V180" s="104">
        <v>1257.1416827278242</v>
      </c>
      <c r="W180" s="104">
        <v>1362.831173465039</v>
      </c>
      <c r="X180" s="104">
        <v>1299.3937759699315</v>
      </c>
      <c r="Y180" s="104">
        <v>1334.8098466268978</v>
      </c>
      <c r="DA180" s="132" t="s">
        <v>2388</v>
      </c>
    </row>
    <row r="181" spans="1:105" ht="12" customHeight="1" x14ac:dyDescent="0.25">
      <c r="A181" s="108" t="s">
        <v>53</v>
      </c>
      <c r="B181" s="98">
        <v>764.63853034048213</v>
      </c>
      <c r="C181" s="98">
        <v>836.27884679120996</v>
      </c>
      <c r="D181" s="98">
        <v>808.24683443271613</v>
      </c>
      <c r="E181" s="98">
        <v>777.83851163146164</v>
      </c>
      <c r="F181" s="98">
        <v>788.61624321413183</v>
      </c>
      <c r="G181" s="98">
        <v>745.83102904093516</v>
      </c>
      <c r="H181" s="98">
        <v>786.20033022212226</v>
      </c>
      <c r="I181" s="98">
        <v>767.3263458669652</v>
      </c>
      <c r="J181" s="98">
        <v>706.57659374927994</v>
      </c>
      <c r="K181" s="98">
        <v>751.00309881160331</v>
      </c>
      <c r="L181" s="98">
        <v>730.19060233833613</v>
      </c>
      <c r="M181" s="98">
        <v>744.60401459805757</v>
      </c>
      <c r="N181" s="98">
        <v>734.55915550217833</v>
      </c>
      <c r="O181" s="98">
        <v>835.9845822897056</v>
      </c>
      <c r="P181" s="98">
        <v>831.97341524274577</v>
      </c>
      <c r="Q181" s="98">
        <v>923.04679788720739</v>
      </c>
      <c r="R181" s="98">
        <v>1034.0247831031911</v>
      </c>
      <c r="S181" s="98">
        <v>931.2146150999439</v>
      </c>
      <c r="T181" s="98">
        <v>1016.2467612386444</v>
      </c>
      <c r="U181" s="98">
        <v>995.36658397320002</v>
      </c>
      <c r="V181" s="98">
        <v>938.10035977620862</v>
      </c>
      <c r="W181" s="98">
        <v>1052.2897405208143</v>
      </c>
      <c r="X181" s="98">
        <v>1003.3846141224909</v>
      </c>
      <c r="Y181" s="98">
        <v>1034.0299493990233</v>
      </c>
      <c r="DA181" s="63" t="s">
        <v>2389</v>
      </c>
    </row>
    <row r="182" spans="1:105" ht="12" customHeight="1" x14ac:dyDescent="0.25">
      <c r="A182" s="108" t="s">
        <v>52</v>
      </c>
      <c r="B182" s="98">
        <v>314.32183370954698</v>
      </c>
      <c r="C182" s="98">
        <v>224.87809155982166</v>
      </c>
      <c r="D182" s="98">
        <v>234.63805538915287</v>
      </c>
      <c r="E182" s="98">
        <v>258.60139545916741</v>
      </c>
      <c r="F182" s="98">
        <v>258.93002895885382</v>
      </c>
      <c r="G182" s="98">
        <v>315.76458253345692</v>
      </c>
      <c r="H182" s="98">
        <v>304.88049447137831</v>
      </c>
      <c r="I182" s="98">
        <v>309.35111231447502</v>
      </c>
      <c r="J182" s="98">
        <v>291.99055908802217</v>
      </c>
      <c r="K182" s="98">
        <v>304.5357374959944</v>
      </c>
      <c r="L182" s="98">
        <v>317.09351096145548</v>
      </c>
      <c r="M182" s="98">
        <v>337.99760792416959</v>
      </c>
      <c r="N182" s="98">
        <v>340.62899492901425</v>
      </c>
      <c r="O182" s="98">
        <v>343.65674617678087</v>
      </c>
      <c r="P182" s="98">
        <v>343.43473329990923</v>
      </c>
      <c r="Q182" s="98">
        <v>346.29677630138474</v>
      </c>
      <c r="R182" s="98">
        <v>343.01467692143478</v>
      </c>
      <c r="S182" s="98">
        <v>340.03690781377139</v>
      </c>
      <c r="T182" s="98">
        <v>334.66728160749136</v>
      </c>
      <c r="U182" s="98">
        <v>326.5883490122747</v>
      </c>
      <c r="V182" s="98">
        <v>319.04132295161583</v>
      </c>
      <c r="W182" s="98">
        <v>310.54143294422443</v>
      </c>
      <c r="X182" s="98">
        <v>296.00916184744028</v>
      </c>
      <c r="Y182" s="98">
        <v>300.77989722787436</v>
      </c>
      <c r="DA182" s="63" t="s">
        <v>2390</v>
      </c>
    </row>
    <row r="183" spans="1:105" ht="12" customHeight="1" x14ac:dyDescent="0.25">
      <c r="A183" s="121" t="s">
        <v>54</v>
      </c>
      <c r="B183" s="122">
        <v>160.86309777719129</v>
      </c>
      <c r="C183" s="122">
        <v>159.06289462255933</v>
      </c>
      <c r="D183" s="122">
        <v>161.08336403664788</v>
      </c>
      <c r="E183" s="122">
        <v>166.72635534789313</v>
      </c>
      <c r="F183" s="122">
        <v>173.79982929256275</v>
      </c>
      <c r="G183" s="122">
        <v>181.70748249406572</v>
      </c>
      <c r="H183" s="122">
        <v>186.55779246544628</v>
      </c>
      <c r="I183" s="122">
        <v>185.32413433656723</v>
      </c>
      <c r="J183" s="122">
        <v>176.74416998519777</v>
      </c>
      <c r="K183" s="122">
        <v>194.58843964774451</v>
      </c>
      <c r="L183" s="122">
        <v>209.13663672885755</v>
      </c>
      <c r="M183" s="122">
        <v>210.07725724717793</v>
      </c>
      <c r="N183" s="122">
        <v>214.8064113368053</v>
      </c>
      <c r="O183" s="122">
        <v>235.52293744777512</v>
      </c>
      <c r="P183" s="122">
        <v>234.23436827876017</v>
      </c>
      <c r="Q183" s="122">
        <v>252.77886785392491</v>
      </c>
      <c r="R183" s="122">
        <v>251.08064909845052</v>
      </c>
      <c r="S183" s="122">
        <v>269.53891921949929</v>
      </c>
      <c r="T183" s="122">
        <v>281.26326340101315</v>
      </c>
      <c r="U183" s="122">
        <v>278.59780949890398</v>
      </c>
      <c r="V183" s="122">
        <v>277.42473137018089</v>
      </c>
      <c r="W183" s="122">
        <v>275.4752804930277</v>
      </c>
      <c r="X183" s="122">
        <v>263.30910233015885</v>
      </c>
      <c r="Y183" s="122">
        <v>263.3291298822341</v>
      </c>
      <c r="DA183" s="130" t="s">
        <v>2391</v>
      </c>
    </row>
    <row r="184" spans="1:105" ht="12" customHeight="1" x14ac:dyDescent="0.25">
      <c r="A184" s="97" t="s">
        <v>50</v>
      </c>
      <c r="B184" s="98">
        <v>0</v>
      </c>
      <c r="C184" s="98">
        <v>0</v>
      </c>
      <c r="D184" s="98">
        <v>0</v>
      </c>
      <c r="E184" s="98">
        <v>0</v>
      </c>
      <c r="F184" s="98">
        <v>0</v>
      </c>
      <c r="G184" s="98">
        <v>0</v>
      </c>
      <c r="H184" s="98">
        <v>0</v>
      </c>
      <c r="I184" s="98">
        <v>0</v>
      </c>
      <c r="J184" s="98">
        <v>0</v>
      </c>
      <c r="K184" s="98">
        <v>0</v>
      </c>
      <c r="L184" s="98">
        <v>0</v>
      </c>
      <c r="M184" s="98">
        <v>0</v>
      </c>
      <c r="N184" s="98">
        <v>0</v>
      </c>
      <c r="O184" s="98">
        <v>0</v>
      </c>
      <c r="P184" s="98">
        <v>0</v>
      </c>
      <c r="Q184" s="98">
        <v>0</v>
      </c>
      <c r="R184" s="98">
        <v>0</v>
      </c>
      <c r="S184" s="98">
        <v>0</v>
      </c>
      <c r="T184" s="98">
        <v>0</v>
      </c>
      <c r="U184" s="98">
        <v>0</v>
      </c>
      <c r="V184" s="98">
        <v>0</v>
      </c>
      <c r="W184" s="98">
        <v>0</v>
      </c>
      <c r="X184" s="98">
        <v>0</v>
      </c>
      <c r="Y184" s="98">
        <v>0</v>
      </c>
      <c r="DA184" s="63" t="s">
        <v>2392</v>
      </c>
    </row>
    <row r="185" spans="1:105" ht="12" customHeight="1" x14ac:dyDescent="0.25">
      <c r="A185" s="109" t="s">
        <v>120</v>
      </c>
      <c r="B185" s="33">
        <v>160.86309777719129</v>
      </c>
      <c r="C185" s="33">
        <v>159.06289462255933</v>
      </c>
      <c r="D185" s="33">
        <v>161.08336403664788</v>
      </c>
      <c r="E185" s="33">
        <v>166.72635534789313</v>
      </c>
      <c r="F185" s="33">
        <v>173.79982929256275</v>
      </c>
      <c r="G185" s="33">
        <v>181.70748249406572</v>
      </c>
      <c r="H185" s="33">
        <v>186.55779246544628</v>
      </c>
      <c r="I185" s="33">
        <v>185.32413433656723</v>
      </c>
      <c r="J185" s="33">
        <v>176.74416998519777</v>
      </c>
      <c r="K185" s="33">
        <v>194.58843964774451</v>
      </c>
      <c r="L185" s="33">
        <v>209.13663672885755</v>
      </c>
      <c r="M185" s="33">
        <v>210.07725724717793</v>
      </c>
      <c r="N185" s="33">
        <v>214.8064113368053</v>
      </c>
      <c r="O185" s="33">
        <v>235.52293744777512</v>
      </c>
      <c r="P185" s="33">
        <v>234.23436827876017</v>
      </c>
      <c r="Q185" s="33">
        <v>252.77886785392491</v>
      </c>
      <c r="R185" s="33">
        <v>251.08064909845052</v>
      </c>
      <c r="S185" s="33">
        <v>269.53891921949929</v>
      </c>
      <c r="T185" s="33">
        <v>281.26326340101315</v>
      </c>
      <c r="U185" s="33">
        <v>278.59780949890398</v>
      </c>
      <c r="V185" s="33">
        <v>277.42473137018089</v>
      </c>
      <c r="W185" s="33">
        <v>275.4752804930277</v>
      </c>
      <c r="X185" s="33">
        <v>263.30910233015885</v>
      </c>
      <c r="Y185" s="33">
        <v>263.3291298822341</v>
      </c>
      <c r="DA185" s="60" t="s">
        <v>2393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11282.889010889197</v>
      </c>
      <c r="C187" s="117">
        <f t="shared" si="83"/>
        <v>12343.567616107221</v>
      </c>
      <c r="D187" s="117">
        <f t="shared" si="83"/>
        <v>12463.182633513412</v>
      </c>
      <c r="E187" s="117">
        <f t="shared" si="83"/>
        <v>12953.17347661888</v>
      </c>
      <c r="F187" s="117">
        <f t="shared" si="83"/>
        <v>12848.704986163428</v>
      </c>
      <c r="G187" s="117">
        <f t="shared" si="83"/>
        <v>14064.298696788594</v>
      </c>
      <c r="H187" s="117">
        <f t="shared" si="83"/>
        <v>13915.172029714971</v>
      </c>
      <c r="I187" s="117">
        <f t="shared" si="83"/>
        <v>13291.189508321395</v>
      </c>
      <c r="J187" s="117">
        <f t="shared" si="83"/>
        <v>13113.036501814875</v>
      </c>
      <c r="K187" s="117">
        <f t="shared" si="83"/>
        <v>13664.183628933903</v>
      </c>
      <c r="L187" s="117">
        <f t="shared" si="83"/>
        <v>16825.914131147998</v>
      </c>
      <c r="M187" s="117">
        <f t="shared" si="83"/>
        <v>15739.439481375564</v>
      </c>
      <c r="N187" s="117">
        <f t="shared" si="83"/>
        <v>15798.369785790021</v>
      </c>
      <c r="O187" s="117">
        <f t="shared" si="83"/>
        <v>15243.500158016652</v>
      </c>
      <c r="P187" s="117">
        <f t="shared" si="83"/>
        <v>14501.218213893939</v>
      </c>
      <c r="Q187" s="117">
        <f t="shared" si="83"/>
        <v>14075.522689218205</v>
      </c>
      <c r="R187" s="117">
        <f t="shared" ref="R187:V187" si="84">R188+R190+R192+R201</f>
        <v>15531.88247811277</v>
      </c>
      <c r="S187" s="117">
        <f t="shared" si="84"/>
        <v>15117.374831612258</v>
      </c>
      <c r="T187" s="117">
        <f t="shared" si="84"/>
        <v>14797.417882801625</v>
      </c>
      <c r="U187" s="117">
        <f t="shared" si="84"/>
        <v>14138.110208926846</v>
      </c>
      <c r="V187" s="117">
        <f t="shared" si="84"/>
        <v>14418.354956568033</v>
      </c>
      <c r="W187" s="117">
        <f t="shared" ref="W187:Y187" si="85">W188+W190+W192+W201</f>
        <v>14410.90408286055</v>
      </c>
      <c r="X187" s="117">
        <f t="shared" si="85"/>
        <v>13988.562061309311</v>
      </c>
      <c r="Y187" s="117">
        <f t="shared" si="85"/>
        <v>13449.976820395725</v>
      </c>
      <c r="DA187" s="129" t="s">
        <v>2545</v>
      </c>
    </row>
    <row r="188" spans="1:105" ht="12" customHeight="1" x14ac:dyDescent="0.25">
      <c r="A188" s="121" t="s">
        <v>57</v>
      </c>
      <c r="B188" s="122">
        <f t="shared" ref="B188:Y188" si="86">B189</f>
        <v>10365.628447330168</v>
      </c>
      <c r="C188" s="122">
        <f t="shared" si="86"/>
        <v>11468.196627296215</v>
      </c>
      <c r="D188" s="122">
        <f t="shared" si="86"/>
        <v>11588.700352225062</v>
      </c>
      <c r="E188" s="122">
        <f t="shared" si="86"/>
        <v>12065.271249176887</v>
      </c>
      <c r="F188" s="122">
        <f t="shared" si="86"/>
        <v>11944.890902295705</v>
      </c>
      <c r="G188" s="122">
        <f t="shared" si="86"/>
        <v>13119.794510300862</v>
      </c>
      <c r="H188" s="122">
        <f t="shared" si="86"/>
        <v>12947.848533751292</v>
      </c>
      <c r="I188" s="122">
        <f t="shared" si="86"/>
        <v>12327.724928213864</v>
      </c>
      <c r="J188" s="122">
        <f t="shared" si="86"/>
        <v>12210.997382922256</v>
      </c>
      <c r="K188" s="122">
        <f t="shared" si="86"/>
        <v>12704.888890903014</v>
      </c>
      <c r="L188" s="122">
        <f t="shared" si="86"/>
        <v>15852.417600416968</v>
      </c>
      <c r="M188" s="122">
        <f t="shared" si="86"/>
        <v>14733.524460616112</v>
      </c>
      <c r="N188" s="122">
        <f t="shared" si="86"/>
        <v>14789.365216971044</v>
      </c>
      <c r="O188" s="122">
        <f t="shared" si="86"/>
        <v>14142.438783910025</v>
      </c>
      <c r="P188" s="122">
        <f t="shared" si="86"/>
        <v>13390.470666434072</v>
      </c>
      <c r="Q188" s="122">
        <f t="shared" si="86"/>
        <v>12872.320069013525</v>
      </c>
      <c r="R188" s="122">
        <f t="shared" si="86"/>
        <v>14241.437604550641</v>
      </c>
      <c r="S188" s="122">
        <f t="shared" si="86"/>
        <v>13870.746727429672</v>
      </c>
      <c r="T188" s="122">
        <f t="shared" si="86"/>
        <v>13466.152018607625</v>
      </c>
      <c r="U188" s="122">
        <f t="shared" si="86"/>
        <v>12813.50597585636</v>
      </c>
      <c r="V188" s="122">
        <f t="shared" si="86"/>
        <v>13122.63019132485</v>
      </c>
      <c r="W188" s="122">
        <f t="shared" si="86"/>
        <v>13018.137319017012</v>
      </c>
      <c r="X188" s="122">
        <f t="shared" si="86"/>
        <v>12637.142241339987</v>
      </c>
      <c r="Y188" s="122">
        <f t="shared" si="86"/>
        <v>12054.230101354664</v>
      </c>
      <c r="DA188" s="130" t="s">
        <v>2546</v>
      </c>
    </row>
    <row r="189" spans="1:105" ht="12" customHeight="1" x14ac:dyDescent="0.25">
      <c r="A189" s="97" t="s">
        <v>53</v>
      </c>
      <c r="B189" s="98">
        <v>10365.628447330168</v>
      </c>
      <c r="C189" s="98">
        <v>11468.196627296215</v>
      </c>
      <c r="D189" s="98">
        <v>11588.700352225062</v>
      </c>
      <c r="E189" s="98">
        <v>12065.271249176887</v>
      </c>
      <c r="F189" s="98">
        <v>11944.890902295705</v>
      </c>
      <c r="G189" s="98">
        <v>13119.794510300862</v>
      </c>
      <c r="H189" s="98">
        <v>12947.848533751292</v>
      </c>
      <c r="I189" s="98">
        <v>12327.724928213864</v>
      </c>
      <c r="J189" s="98">
        <v>12210.997382922256</v>
      </c>
      <c r="K189" s="98">
        <v>12704.888890903014</v>
      </c>
      <c r="L189" s="98">
        <v>15852.417600416968</v>
      </c>
      <c r="M189" s="98">
        <v>14733.524460616112</v>
      </c>
      <c r="N189" s="98">
        <v>14789.365216971044</v>
      </c>
      <c r="O189" s="98">
        <v>14142.438783910025</v>
      </c>
      <c r="P189" s="98">
        <v>13390.470666434072</v>
      </c>
      <c r="Q189" s="98">
        <v>12872.320069013525</v>
      </c>
      <c r="R189" s="98">
        <v>14241.437604550641</v>
      </c>
      <c r="S189" s="98">
        <v>13870.746727429672</v>
      </c>
      <c r="T189" s="98">
        <v>13466.152018607625</v>
      </c>
      <c r="U189" s="98">
        <v>12813.50597585636</v>
      </c>
      <c r="V189" s="98">
        <v>13122.63019132485</v>
      </c>
      <c r="W189" s="98">
        <v>13018.137319017012</v>
      </c>
      <c r="X189" s="98">
        <v>12637.142241339987</v>
      </c>
      <c r="Y189" s="98">
        <v>12054.230101354664</v>
      </c>
      <c r="DA189" s="63" t="s">
        <v>2547</v>
      </c>
    </row>
    <row r="190" spans="1:105" ht="12" customHeight="1" x14ac:dyDescent="0.25">
      <c r="A190" s="121" t="s">
        <v>92</v>
      </c>
      <c r="B190" s="122">
        <f t="shared" ref="B190:Y190" si="87">B191</f>
        <v>6.6891615033858676</v>
      </c>
      <c r="C190" s="122">
        <f t="shared" si="87"/>
        <v>6.8204306352339152</v>
      </c>
      <c r="D190" s="122">
        <f t="shared" si="87"/>
        <v>6.7721637580981211</v>
      </c>
      <c r="E190" s="122">
        <f t="shared" si="87"/>
        <v>7.5166011128615153</v>
      </c>
      <c r="F190" s="122">
        <f t="shared" si="87"/>
        <v>8.5803822303312725</v>
      </c>
      <c r="G190" s="122">
        <f t="shared" si="87"/>
        <v>10.243176332575874</v>
      </c>
      <c r="H190" s="122">
        <f t="shared" si="87"/>
        <v>11.940437745031307</v>
      </c>
      <c r="I190" s="122">
        <f t="shared" si="87"/>
        <v>13.161070804021039</v>
      </c>
      <c r="J190" s="122">
        <f t="shared" si="87"/>
        <v>13.798619074919948</v>
      </c>
      <c r="K190" s="122">
        <f t="shared" si="87"/>
        <v>14.725593207902973</v>
      </c>
      <c r="L190" s="122">
        <f t="shared" si="87"/>
        <v>16.768533719858581</v>
      </c>
      <c r="M190" s="122">
        <f t="shared" si="87"/>
        <v>16.296679204548511</v>
      </c>
      <c r="N190" s="122">
        <f t="shared" si="87"/>
        <v>17.181815881134597</v>
      </c>
      <c r="O190" s="122">
        <f t="shared" si="87"/>
        <v>17.720807475122513</v>
      </c>
      <c r="P190" s="122">
        <f t="shared" si="87"/>
        <v>21.219058077463934</v>
      </c>
      <c r="Q190" s="122">
        <f t="shared" si="87"/>
        <v>22.106690192184029</v>
      </c>
      <c r="R190" s="122">
        <f t="shared" si="87"/>
        <v>23.699574430735055</v>
      </c>
      <c r="S190" s="122">
        <f t="shared" si="87"/>
        <v>27.223744055506206</v>
      </c>
      <c r="T190" s="122">
        <f t="shared" si="87"/>
        <v>30.506214815638593</v>
      </c>
      <c r="U190" s="122">
        <f t="shared" si="87"/>
        <v>33.301004604082415</v>
      </c>
      <c r="V190" s="122">
        <f t="shared" si="87"/>
        <v>37.826767078572956</v>
      </c>
      <c r="W190" s="122">
        <f t="shared" si="87"/>
        <v>41.096890386907688</v>
      </c>
      <c r="X190" s="122">
        <f t="shared" si="87"/>
        <v>43.060704189748833</v>
      </c>
      <c r="Y190" s="122">
        <f t="shared" si="87"/>
        <v>43.840462865390876</v>
      </c>
      <c r="DA190" s="130" t="s">
        <v>2548</v>
      </c>
    </row>
    <row r="191" spans="1:105" ht="12" customHeight="1" x14ac:dyDescent="0.25">
      <c r="A191" s="97" t="s">
        <v>53</v>
      </c>
      <c r="B191" s="98">
        <f>RES_hhdet_tesh!B147</f>
        <v>6.6891615033858676</v>
      </c>
      <c r="C191" s="98">
        <f>RES_hhdet_tesh!C147</f>
        <v>6.8204306352339152</v>
      </c>
      <c r="D191" s="98">
        <f>RES_hhdet_tesh!D147</f>
        <v>6.7721637580981211</v>
      </c>
      <c r="E191" s="98">
        <f>RES_hhdet_tesh!E147</f>
        <v>7.5166011128615153</v>
      </c>
      <c r="F191" s="98">
        <f>RES_hhdet_tesh!F147</f>
        <v>8.5803822303312725</v>
      </c>
      <c r="G191" s="98">
        <f>RES_hhdet_tesh!G147</f>
        <v>10.243176332575874</v>
      </c>
      <c r="H191" s="98">
        <f>RES_hhdet_tesh!H147</f>
        <v>11.940437745031307</v>
      </c>
      <c r="I191" s="98">
        <f>RES_hhdet_tesh!I147</f>
        <v>13.161070804021039</v>
      </c>
      <c r="J191" s="98">
        <f>RES_hhdet_tesh!J147</f>
        <v>13.798619074919948</v>
      </c>
      <c r="K191" s="98">
        <f>RES_hhdet_tesh!K147</f>
        <v>14.725593207902973</v>
      </c>
      <c r="L191" s="98">
        <f>RES_hhdet_tesh!L147</f>
        <v>16.768533719858581</v>
      </c>
      <c r="M191" s="98">
        <f>RES_hhdet_tesh!M147</f>
        <v>16.296679204548511</v>
      </c>
      <c r="N191" s="98">
        <f>RES_hhdet_tesh!N147</f>
        <v>17.181815881134597</v>
      </c>
      <c r="O191" s="98">
        <f>RES_hhdet_tesh!O147</f>
        <v>17.720807475122513</v>
      </c>
      <c r="P191" s="98">
        <f>RES_hhdet_tesh!P147</f>
        <v>21.219058077463934</v>
      </c>
      <c r="Q191" s="98">
        <f>RES_hhdet_tesh!Q147</f>
        <v>22.106690192184029</v>
      </c>
      <c r="R191" s="98">
        <f>RES_hhdet_tesh!R147</f>
        <v>23.699574430735055</v>
      </c>
      <c r="S191" s="98">
        <f>RES_hhdet_tesh!S147</f>
        <v>27.223744055506206</v>
      </c>
      <c r="T191" s="98">
        <f>RES_hhdet_tesh!T147</f>
        <v>30.506214815638593</v>
      </c>
      <c r="U191" s="98">
        <f>RES_hhdet_tesh!U147</f>
        <v>33.301004604082415</v>
      </c>
      <c r="V191" s="98">
        <f>RES_hhdet_tesh!V147</f>
        <v>37.826767078572956</v>
      </c>
      <c r="W191" s="98">
        <f>RES_hhdet_tesh!W147</f>
        <v>41.096890386907688</v>
      </c>
      <c r="X191" s="98">
        <f>RES_hhdet_tesh!X147</f>
        <v>43.060704189748833</v>
      </c>
      <c r="Y191" s="98">
        <f>RES_hhdet_tesh!Y147</f>
        <v>43.840462865390876</v>
      </c>
      <c r="DA191" s="63" t="s">
        <v>2549</v>
      </c>
    </row>
    <row r="192" spans="1:105" ht="12" customHeight="1" x14ac:dyDescent="0.25">
      <c r="A192" s="121" t="s">
        <v>55</v>
      </c>
      <c r="B192" s="122">
        <v>787.07653281958835</v>
      </c>
      <c r="C192" s="122">
        <v>745.91589059864634</v>
      </c>
      <c r="D192" s="122">
        <v>742.96402276958315</v>
      </c>
      <c r="E192" s="122">
        <v>750.81176085466689</v>
      </c>
      <c r="F192" s="122">
        <v>759.75734616502359</v>
      </c>
      <c r="G192" s="122">
        <v>792.24010603014597</v>
      </c>
      <c r="H192" s="122">
        <v>809.18202968176445</v>
      </c>
      <c r="I192" s="122">
        <v>804.82679058588405</v>
      </c>
      <c r="J192" s="122">
        <v>749.302254016951</v>
      </c>
      <c r="K192" s="122">
        <v>791.3034709832566</v>
      </c>
      <c r="L192" s="122">
        <v>791.66380848006725</v>
      </c>
      <c r="M192" s="122">
        <v>823.46644725058729</v>
      </c>
      <c r="N192" s="122">
        <v>821.51336907397945</v>
      </c>
      <c r="O192" s="122">
        <v>895.95511052147685</v>
      </c>
      <c r="P192" s="122">
        <v>902.49143224514717</v>
      </c>
      <c r="Q192" s="122">
        <v>978.20573554435111</v>
      </c>
      <c r="R192" s="122">
        <v>1063.6684020596883</v>
      </c>
      <c r="S192" s="122">
        <v>999.33235321110567</v>
      </c>
      <c r="T192" s="122">
        <v>1068.0172724228862</v>
      </c>
      <c r="U192" s="122">
        <v>1057.6762150627949</v>
      </c>
      <c r="V192" s="122">
        <v>1021.8272428780953</v>
      </c>
      <c r="W192" s="122">
        <v>1114.0891985375072</v>
      </c>
      <c r="X192" s="122">
        <v>1078.1285007968829</v>
      </c>
      <c r="Y192" s="122">
        <v>1118.8257521179748</v>
      </c>
      <c r="DA192" s="130" t="s">
        <v>2550</v>
      </c>
    </row>
    <row r="193" spans="1:105" ht="12" customHeight="1" x14ac:dyDescent="0.25">
      <c r="A193" s="97" t="s">
        <v>124</v>
      </c>
      <c r="B193" s="98">
        <v>0</v>
      </c>
      <c r="C193" s="98">
        <v>0</v>
      </c>
      <c r="D193" s="98">
        <v>736.51955402952944</v>
      </c>
      <c r="E193" s="98">
        <v>861.21935127331733</v>
      </c>
      <c r="F193" s="98">
        <v>681.56070421883044</v>
      </c>
      <c r="G193" s="98">
        <v>850.56131998706883</v>
      </c>
      <c r="H193" s="98">
        <v>781.22743131052016</v>
      </c>
      <c r="I193" s="98">
        <v>842.66049235001117</v>
      </c>
      <c r="J193" s="98">
        <v>782.02354535399729</v>
      </c>
      <c r="K193" s="98">
        <v>802.63188899671684</v>
      </c>
      <c r="L193" s="98">
        <v>774.8753234630417</v>
      </c>
      <c r="M193" s="98">
        <v>833.77438026798916</v>
      </c>
      <c r="N193" s="98">
        <v>756.89266946520127</v>
      </c>
      <c r="O193" s="98">
        <v>816.38613622020728</v>
      </c>
      <c r="P193" s="98">
        <v>1180.9094195939479</v>
      </c>
      <c r="Q193" s="98">
        <v>851.97355962061067</v>
      </c>
      <c r="R193" s="98">
        <v>988.31420523696374</v>
      </c>
      <c r="S193" s="98">
        <v>1038.7523169483554</v>
      </c>
      <c r="T193" s="98">
        <v>1026.4730715427636</v>
      </c>
      <c r="U193" s="98">
        <v>1028.2639445979862</v>
      </c>
      <c r="V193" s="98">
        <v>985.81775335769169</v>
      </c>
      <c r="W193" s="98">
        <v>1060.5485321758379</v>
      </c>
      <c r="X193" s="98">
        <v>1103.6465428150852</v>
      </c>
      <c r="Y193" s="98">
        <v>1163.4236600186966</v>
      </c>
      <c r="DA193" s="63" t="s">
        <v>2551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737.10408683965363</v>
      </c>
      <c r="E194" s="98">
        <v>860.53790008176554</v>
      </c>
      <c r="F194" s="98">
        <v>681.14430129175673</v>
      </c>
      <c r="G194" s="98">
        <v>850.56121659039684</v>
      </c>
      <c r="H194" s="98">
        <v>781.32074430140415</v>
      </c>
      <c r="I194" s="98">
        <v>841.99873396482974</v>
      </c>
      <c r="J194" s="98">
        <v>781.18207956524122</v>
      </c>
      <c r="K194" s="98">
        <v>801.79299255847673</v>
      </c>
      <c r="L194" s="98">
        <v>774.73209172816519</v>
      </c>
      <c r="M194" s="98">
        <v>833.74476874477068</v>
      </c>
      <c r="N194" s="98">
        <v>756.67191615586341</v>
      </c>
      <c r="O194" s="98">
        <v>817.32323137779588</v>
      </c>
      <c r="P194" s="98">
        <v>1180.614241708716</v>
      </c>
      <c r="Q194" s="98">
        <v>851.82458967087211</v>
      </c>
      <c r="R194" s="98">
        <v>989.1829933305213</v>
      </c>
      <c r="S194" s="98">
        <v>1039.552948288725</v>
      </c>
      <c r="T194" s="98">
        <v>1030.2408183715934</v>
      </c>
      <c r="U194" s="98">
        <v>1030.1240876395507</v>
      </c>
      <c r="V194" s="98">
        <v>988.22699336484129</v>
      </c>
      <c r="W194" s="98">
        <v>1051.0388489539564</v>
      </c>
      <c r="X194" s="98">
        <v>1089.9920994086065</v>
      </c>
      <c r="Y194" s="98">
        <v>1149.2289033467607</v>
      </c>
      <c r="DA194" s="63" t="s">
        <v>2552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504.3113015069498</v>
      </c>
      <c r="E195" s="101">
        <v>564.15206440899681</v>
      </c>
      <c r="F195" s="101">
        <v>449.05831694784229</v>
      </c>
      <c r="G195" s="101">
        <v>511.44578671544326</v>
      </c>
      <c r="H195" s="101">
        <v>486.93131569159726</v>
      </c>
      <c r="I195" s="101">
        <v>518.06983073880065</v>
      </c>
      <c r="J195" s="101">
        <v>476.6123468662384</v>
      </c>
      <c r="K195" s="101">
        <v>493.02314982573716</v>
      </c>
      <c r="L195" s="101">
        <v>464.35077214053337</v>
      </c>
      <c r="M195" s="101">
        <v>491.53486834129035</v>
      </c>
      <c r="N195" s="101">
        <v>443.15494833733027</v>
      </c>
      <c r="O195" s="101">
        <v>504.44323167788912</v>
      </c>
      <c r="P195" s="101">
        <v>730.59338428795149</v>
      </c>
      <c r="Q195" s="101">
        <v>550.06372142398789</v>
      </c>
      <c r="R195" s="101">
        <v>670.1226962567589</v>
      </c>
      <c r="S195" s="101">
        <v>685.23254834396596</v>
      </c>
      <c r="T195" s="101">
        <v>707.62704944808922</v>
      </c>
      <c r="U195" s="101">
        <v>711.75497564631564</v>
      </c>
      <c r="V195" s="101">
        <v>679.3301057062165</v>
      </c>
      <c r="W195" s="101">
        <v>755.72752520194183</v>
      </c>
      <c r="X195" s="101">
        <v>787.78919423266473</v>
      </c>
      <c r="Y195" s="101">
        <v>838.22709494784874</v>
      </c>
      <c r="DA195" s="131" t="s">
        <v>2553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232.79278533270389</v>
      </c>
      <c r="E196" s="104">
        <v>296.38583567276874</v>
      </c>
      <c r="F196" s="104">
        <v>232.08598434391448</v>
      </c>
      <c r="G196" s="104">
        <v>339.11542987495369</v>
      </c>
      <c r="H196" s="104">
        <v>294.38942860980688</v>
      </c>
      <c r="I196" s="104">
        <v>323.92890322602909</v>
      </c>
      <c r="J196" s="104">
        <v>304.56973269900288</v>
      </c>
      <c r="K196" s="104">
        <v>308.76984273273951</v>
      </c>
      <c r="L196" s="104">
        <v>310.38131958763165</v>
      </c>
      <c r="M196" s="104">
        <v>342.20990040348033</v>
      </c>
      <c r="N196" s="104">
        <v>313.51696781853309</v>
      </c>
      <c r="O196" s="104">
        <v>312.87999969990688</v>
      </c>
      <c r="P196" s="104">
        <v>450.02085742076451</v>
      </c>
      <c r="Q196" s="104">
        <v>301.76086824688423</v>
      </c>
      <c r="R196" s="104">
        <v>319.06029707376229</v>
      </c>
      <c r="S196" s="104">
        <v>354.32039994475917</v>
      </c>
      <c r="T196" s="104">
        <v>322.61376892350398</v>
      </c>
      <c r="U196" s="104">
        <v>318.36911199323504</v>
      </c>
      <c r="V196" s="104">
        <v>308.89688765862468</v>
      </c>
      <c r="W196" s="104">
        <v>295.31132375201446</v>
      </c>
      <c r="X196" s="104">
        <v>302.20290517594168</v>
      </c>
      <c r="Y196" s="104">
        <v>311.00180839891209</v>
      </c>
      <c r="DA196" s="132" t="s">
        <v>2554</v>
      </c>
    </row>
    <row r="197" spans="1:105" ht="12" customHeight="1" x14ac:dyDescent="0.25">
      <c r="A197" s="106" t="s">
        <v>122</v>
      </c>
      <c r="B197" s="101">
        <v>787.07653281958835</v>
      </c>
      <c r="C197" s="101">
        <v>745.91583328233742</v>
      </c>
      <c r="D197" s="101">
        <v>742.97866404957574</v>
      </c>
      <c r="E197" s="101">
        <v>750.50439829315224</v>
      </c>
      <c r="F197" s="101">
        <v>760.009725526681</v>
      </c>
      <c r="G197" s="101">
        <v>792.01544282201837</v>
      </c>
      <c r="H197" s="101">
        <v>809.29537736230111</v>
      </c>
      <c r="I197" s="101">
        <v>804.69974624951067</v>
      </c>
      <c r="J197" s="101">
        <v>749.19563115545782</v>
      </c>
      <c r="K197" s="101">
        <v>791.27040086244403</v>
      </c>
      <c r="L197" s="101">
        <v>791.74672838054312</v>
      </c>
      <c r="M197" s="101">
        <v>823.4246239136728</v>
      </c>
      <c r="N197" s="101">
        <v>821.80276296958152</v>
      </c>
      <c r="O197" s="101">
        <v>896.30628659963395</v>
      </c>
      <c r="P197" s="101">
        <v>901.09584288025519</v>
      </c>
      <c r="Q197" s="101">
        <v>978.84098356794016</v>
      </c>
      <c r="R197" s="101">
        <v>1064.0415756264797</v>
      </c>
      <c r="S197" s="101">
        <v>999.20867169436724</v>
      </c>
      <c r="T197" s="101">
        <v>1068.1472845210153</v>
      </c>
      <c r="U197" s="101">
        <v>1057.7269001474176</v>
      </c>
      <c r="V197" s="101">
        <v>1021.9149504293603</v>
      </c>
      <c r="W197" s="101">
        <v>1114.2963151435167</v>
      </c>
      <c r="X197" s="101">
        <v>1078.0448568639194</v>
      </c>
      <c r="Y197" s="101">
        <v>1118.6116044811133</v>
      </c>
      <c r="DA197" s="131" t="s">
        <v>2555</v>
      </c>
    </row>
    <row r="198" spans="1:105" ht="12" customHeight="1" x14ac:dyDescent="0.25">
      <c r="A198" s="107" t="s">
        <v>121</v>
      </c>
      <c r="B198" s="104">
        <v>787.07653281958835</v>
      </c>
      <c r="C198" s="104">
        <v>745.9164518067613</v>
      </c>
      <c r="D198" s="104">
        <v>742.95320854392332</v>
      </c>
      <c r="E198" s="104">
        <v>750.50797801836086</v>
      </c>
      <c r="F198" s="104">
        <v>760.03908170660907</v>
      </c>
      <c r="G198" s="104">
        <v>792.02842987026577</v>
      </c>
      <c r="H198" s="104">
        <v>809.3027695019149</v>
      </c>
      <c r="I198" s="104">
        <v>804.41613898732578</v>
      </c>
      <c r="J198" s="104">
        <v>748.93154170254684</v>
      </c>
      <c r="K198" s="104">
        <v>791.15583753488568</v>
      </c>
      <c r="L198" s="104">
        <v>791.68588189432614</v>
      </c>
      <c r="M198" s="104">
        <v>823.40470556100786</v>
      </c>
      <c r="N198" s="104">
        <v>821.82020539369182</v>
      </c>
      <c r="O198" s="104">
        <v>896.42279499900781</v>
      </c>
      <c r="P198" s="104">
        <v>901.04483746198207</v>
      </c>
      <c r="Q198" s="104">
        <v>978.30397740040337</v>
      </c>
      <c r="R198" s="104">
        <v>1063.5700008421929</v>
      </c>
      <c r="S198" s="104">
        <v>999.00208555110191</v>
      </c>
      <c r="T198" s="104">
        <v>1068.3244427817917</v>
      </c>
      <c r="U198" s="104">
        <v>1058.1807434005975</v>
      </c>
      <c r="V198" s="104">
        <v>1022.3407646423022</v>
      </c>
      <c r="W198" s="104">
        <v>1114.5139683380471</v>
      </c>
      <c r="X198" s="104">
        <v>1077.687494844015</v>
      </c>
      <c r="Y198" s="104">
        <v>1118.3694977387456</v>
      </c>
      <c r="DA198" s="132" t="s">
        <v>2556</v>
      </c>
    </row>
    <row r="199" spans="1:105" ht="12" customHeight="1" x14ac:dyDescent="0.25">
      <c r="A199" s="108" t="s">
        <v>53</v>
      </c>
      <c r="B199" s="98">
        <v>472.75469911004137</v>
      </c>
      <c r="C199" s="98">
        <v>521.03836024693976</v>
      </c>
      <c r="D199" s="98">
        <v>508.31515315477048</v>
      </c>
      <c r="E199" s="98">
        <v>491.90658255919357</v>
      </c>
      <c r="F199" s="98">
        <v>501.10905274775519</v>
      </c>
      <c r="G199" s="98">
        <v>476.26384733680891</v>
      </c>
      <c r="H199" s="98">
        <v>504.42227503053664</v>
      </c>
      <c r="I199" s="98">
        <v>495.06502667285082</v>
      </c>
      <c r="J199" s="98">
        <v>456.94098261452456</v>
      </c>
      <c r="K199" s="98">
        <v>486.62010003889134</v>
      </c>
      <c r="L199" s="98">
        <v>474.59237093287078</v>
      </c>
      <c r="M199" s="98">
        <v>485.40709763683827</v>
      </c>
      <c r="N199" s="98">
        <v>481.19121046467762</v>
      </c>
      <c r="O199" s="98">
        <v>552.76604882222682</v>
      </c>
      <c r="P199" s="98">
        <v>557.61010416207284</v>
      </c>
      <c r="Q199" s="98">
        <v>632.00720109901863</v>
      </c>
      <c r="R199" s="98">
        <v>720.55532392075838</v>
      </c>
      <c r="S199" s="98">
        <v>658.96517773733035</v>
      </c>
      <c r="T199" s="98">
        <v>733.65716117430043</v>
      </c>
      <c r="U199" s="98">
        <v>731.59239438832276</v>
      </c>
      <c r="V199" s="98">
        <v>703.29944169068642</v>
      </c>
      <c r="W199" s="98">
        <v>803.97253539382257</v>
      </c>
      <c r="X199" s="98">
        <v>781.67833299657445</v>
      </c>
      <c r="Y199" s="98">
        <v>817.58960051087138</v>
      </c>
      <c r="DA199" s="63" t="s">
        <v>2557</v>
      </c>
    </row>
    <row r="200" spans="1:105" ht="12" customHeight="1" x14ac:dyDescent="0.25">
      <c r="A200" s="108" t="s">
        <v>52</v>
      </c>
      <c r="B200" s="98">
        <v>314.32183370954698</v>
      </c>
      <c r="C200" s="98">
        <v>224.87809155982166</v>
      </c>
      <c r="D200" s="98">
        <v>234.63805538915287</v>
      </c>
      <c r="E200" s="98">
        <v>258.60139545916741</v>
      </c>
      <c r="F200" s="98">
        <v>258.93002895885382</v>
      </c>
      <c r="G200" s="98">
        <v>315.76458253345692</v>
      </c>
      <c r="H200" s="98">
        <v>304.88049447137831</v>
      </c>
      <c r="I200" s="98">
        <v>309.35111231447502</v>
      </c>
      <c r="J200" s="98">
        <v>291.99055908802217</v>
      </c>
      <c r="K200" s="98">
        <v>304.5357374959944</v>
      </c>
      <c r="L200" s="98">
        <v>317.09351096145548</v>
      </c>
      <c r="M200" s="98">
        <v>337.99760792416959</v>
      </c>
      <c r="N200" s="98">
        <v>340.62899492901425</v>
      </c>
      <c r="O200" s="98">
        <v>343.65674617678087</v>
      </c>
      <c r="P200" s="98">
        <v>343.43473329990923</v>
      </c>
      <c r="Q200" s="98">
        <v>346.29677630138474</v>
      </c>
      <c r="R200" s="98">
        <v>343.01467692143478</v>
      </c>
      <c r="S200" s="98">
        <v>340.03690781377139</v>
      </c>
      <c r="T200" s="98">
        <v>334.66728160749136</v>
      </c>
      <c r="U200" s="98">
        <v>326.5883490122747</v>
      </c>
      <c r="V200" s="98">
        <v>319.04132295161583</v>
      </c>
      <c r="W200" s="98">
        <v>310.54143294422443</v>
      </c>
      <c r="X200" s="98">
        <v>296.00916184744028</v>
      </c>
      <c r="Y200" s="98">
        <v>300.77989722787436</v>
      </c>
      <c r="DA200" s="63" t="s">
        <v>2558</v>
      </c>
    </row>
    <row r="201" spans="1:105" ht="12" customHeight="1" x14ac:dyDescent="0.25">
      <c r="A201" s="121" t="s">
        <v>54</v>
      </c>
      <c r="B201" s="122">
        <v>123.49486923605613</v>
      </c>
      <c r="C201" s="122">
        <v>122.634667577125</v>
      </c>
      <c r="D201" s="122">
        <v>124.74609476066901</v>
      </c>
      <c r="E201" s="122">
        <v>129.57386547446441</v>
      </c>
      <c r="F201" s="122">
        <v>135.47635547236607</v>
      </c>
      <c r="G201" s="122">
        <v>142.02090412500877</v>
      </c>
      <c r="H201" s="122">
        <v>146.20102853688323</v>
      </c>
      <c r="I201" s="122">
        <v>145.47671871762657</v>
      </c>
      <c r="J201" s="122">
        <v>138.93824580074735</v>
      </c>
      <c r="K201" s="122">
        <v>153.26567383972866</v>
      </c>
      <c r="L201" s="122">
        <v>165.06418853110341</v>
      </c>
      <c r="M201" s="122">
        <v>166.1518943043169</v>
      </c>
      <c r="N201" s="122">
        <v>170.30938386386151</v>
      </c>
      <c r="O201" s="122">
        <v>187.38545611002519</v>
      </c>
      <c r="P201" s="122">
        <v>187.03705713725483</v>
      </c>
      <c r="Q201" s="122">
        <v>202.89019446814621</v>
      </c>
      <c r="R201" s="122">
        <v>203.07689707170522</v>
      </c>
      <c r="S201" s="122">
        <v>220.07200691597436</v>
      </c>
      <c r="T201" s="122">
        <v>232.74237695547293</v>
      </c>
      <c r="U201" s="122">
        <v>233.62701340360925</v>
      </c>
      <c r="V201" s="122">
        <v>236.07075528651427</v>
      </c>
      <c r="W201" s="122">
        <v>237.58067491912306</v>
      </c>
      <c r="X201" s="122">
        <v>230.23061498269084</v>
      </c>
      <c r="Y201" s="122">
        <v>233.08050405769367</v>
      </c>
      <c r="DA201" s="130" t="s">
        <v>2559</v>
      </c>
    </row>
    <row r="202" spans="1:105" ht="12" customHeight="1" x14ac:dyDescent="0.25">
      <c r="A202" s="97" t="s">
        <v>50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X202" s="98">
        <v>0</v>
      </c>
      <c r="Y202" s="98">
        <v>0</v>
      </c>
      <c r="DA202" s="63" t="s">
        <v>2560</v>
      </c>
    </row>
    <row r="203" spans="1:105" ht="12" customHeight="1" x14ac:dyDescent="0.25">
      <c r="A203" s="109" t="s">
        <v>120</v>
      </c>
      <c r="B203" s="33">
        <v>123.49486923605613</v>
      </c>
      <c r="C203" s="33">
        <v>122.634667577125</v>
      </c>
      <c r="D203" s="33">
        <v>124.74609476066901</v>
      </c>
      <c r="E203" s="33">
        <v>129.57386547446441</v>
      </c>
      <c r="F203" s="33">
        <v>135.47635547236607</v>
      </c>
      <c r="G203" s="33">
        <v>142.02090412500877</v>
      </c>
      <c r="H203" s="33">
        <v>146.20102853688323</v>
      </c>
      <c r="I203" s="33">
        <v>145.47671871762657</v>
      </c>
      <c r="J203" s="33">
        <v>138.93824580074735</v>
      </c>
      <c r="K203" s="33">
        <v>153.26567383972866</v>
      </c>
      <c r="L203" s="33">
        <v>165.06418853110341</v>
      </c>
      <c r="M203" s="33">
        <v>166.1518943043169</v>
      </c>
      <c r="N203" s="33">
        <v>170.30938386386151</v>
      </c>
      <c r="O203" s="33">
        <v>187.38545611002519</v>
      </c>
      <c r="P203" s="33">
        <v>187.03705713725483</v>
      </c>
      <c r="Q203" s="33">
        <v>202.89019446814621</v>
      </c>
      <c r="R203" s="33">
        <v>203.07689707170522</v>
      </c>
      <c r="S203" s="33">
        <v>220.07200691597436</v>
      </c>
      <c r="T203" s="33">
        <v>232.74237695547293</v>
      </c>
      <c r="U203" s="33">
        <v>233.62701340360925</v>
      </c>
      <c r="V203" s="33">
        <v>236.07075528651427</v>
      </c>
      <c r="W203" s="33">
        <v>237.58067491912306</v>
      </c>
      <c r="X203" s="33">
        <v>230.23061498269084</v>
      </c>
      <c r="Y203" s="33">
        <v>233.08050405769367</v>
      </c>
      <c r="DA203" s="60" t="s">
        <v>2561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0</v>
      </c>
      <c r="C205" s="117">
        <f t="shared" si="88"/>
        <v>0</v>
      </c>
      <c r="D205" s="117">
        <f t="shared" si="88"/>
        <v>0.43818040362451144</v>
      </c>
      <c r="E205" s="117">
        <f t="shared" si="88"/>
        <v>0.75772944780868845</v>
      </c>
      <c r="F205" s="117">
        <f t="shared" si="88"/>
        <v>0.7025494548604645</v>
      </c>
      <c r="G205" s="117">
        <f t="shared" si="88"/>
        <v>1.0270579148411632</v>
      </c>
      <c r="H205" s="117">
        <f t="shared" si="88"/>
        <v>1.0032231508246787</v>
      </c>
      <c r="I205" s="117">
        <f t="shared" si="88"/>
        <v>1.1794826465394543</v>
      </c>
      <c r="J205" s="117">
        <f t="shared" si="88"/>
        <v>1.1143192453527591</v>
      </c>
      <c r="K205" s="117">
        <f t="shared" si="88"/>
        <v>1.1197989286669168</v>
      </c>
      <c r="L205" s="117">
        <f t="shared" si="88"/>
        <v>1.0507672015987422</v>
      </c>
      <c r="M205" s="117">
        <f t="shared" si="88"/>
        <v>1.1217996794205318</v>
      </c>
      <c r="N205" s="117">
        <f t="shared" si="88"/>
        <v>1.0463706456841511</v>
      </c>
      <c r="O205" s="117">
        <f t="shared" si="88"/>
        <v>1.1404723334626992</v>
      </c>
      <c r="P205" s="117">
        <f t="shared" si="88"/>
        <v>1.7602952160531276</v>
      </c>
      <c r="Q205" s="117">
        <f t="shared" si="88"/>
        <v>1.108994991923824</v>
      </c>
      <c r="R205" s="117">
        <f t="shared" ref="R205:V205" si="89">R206+R208+R210+R219</f>
        <v>1.1683303678072847</v>
      </c>
      <c r="S205" s="117">
        <f t="shared" si="89"/>
        <v>1.1358192251889139</v>
      </c>
      <c r="T205" s="117">
        <f t="shared" si="89"/>
        <v>1.0458847387738957</v>
      </c>
      <c r="U205" s="117">
        <f t="shared" si="89"/>
        <v>1.0256575198454088</v>
      </c>
      <c r="V205" s="117">
        <f t="shared" si="89"/>
        <v>1.0125182248164524</v>
      </c>
      <c r="W205" s="117">
        <f t="shared" ref="W205:Y205" si="90">W206+W208+W210+W219</f>
        <v>1.1864401947197019</v>
      </c>
      <c r="X205" s="117">
        <f t="shared" si="90"/>
        <v>1.4029170640888904</v>
      </c>
      <c r="Y205" s="117">
        <f t="shared" si="90"/>
        <v>1.5914544890962798</v>
      </c>
      <c r="DA205" s="129" t="s">
        <v>2713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2714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2715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2716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2717</v>
      </c>
    </row>
    <row r="210" spans="1:105" ht="12" customHeight="1" x14ac:dyDescent="0.25">
      <c r="A210" s="121" t="s">
        <v>55</v>
      </c>
      <c r="B210" s="122">
        <v>0</v>
      </c>
      <c r="C210" s="122">
        <v>0</v>
      </c>
      <c r="D210" s="122">
        <v>0.43818040362451144</v>
      </c>
      <c r="E210" s="122">
        <v>0.75772944780868845</v>
      </c>
      <c r="F210" s="122">
        <v>0.7025494548604645</v>
      </c>
      <c r="G210" s="122">
        <v>1.0270579148411632</v>
      </c>
      <c r="H210" s="122">
        <v>1.0032231508246787</v>
      </c>
      <c r="I210" s="122">
        <v>1.1794826465394543</v>
      </c>
      <c r="J210" s="122">
        <v>1.1143192453527591</v>
      </c>
      <c r="K210" s="122">
        <v>1.1197989286669168</v>
      </c>
      <c r="L210" s="122">
        <v>1.0507672015987422</v>
      </c>
      <c r="M210" s="122">
        <v>1.1217996794205318</v>
      </c>
      <c r="N210" s="122">
        <v>1.0463706456841511</v>
      </c>
      <c r="O210" s="122">
        <v>1.1404723334626992</v>
      </c>
      <c r="P210" s="122">
        <v>1.7602952160531276</v>
      </c>
      <c r="Q210" s="122">
        <v>1.108994991923824</v>
      </c>
      <c r="R210" s="122">
        <v>1.1683303678072847</v>
      </c>
      <c r="S210" s="122">
        <v>1.1358192251889139</v>
      </c>
      <c r="T210" s="122">
        <v>1.0458847387738957</v>
      </c>
      <c r="U210" s="122">
        <v>1.0256575198454088</v>
      </c>
      <c r="V210" s="122">
        <v>1.0125182248164524</v>
      </c>
      <c r="W210" s="122">
        <v>1.1864401947197019</v>
      </c>
      <c r="X210" s="122">
        <v>1.4029170640888904</v>
      </c>
      <c r="Y210" s="122">
        <v>1.5914544890962798</v>
      </c>
      <c r="DA210" s="130" t="s">
        <v>2718</v>
      </c>
    </row>
    <row r="211" spans="1:105" ht="12" customHeight="1" x14ac:dyDescent="0.25">
      <c r="A211" s="97" t="s">
        <v>124</v>
      </c>
      <c r="B211" s="98">
        <v>0</v>
      </c>
      <c r="C211" s="98">
        <v>0</v>
      </c>
      <c r="D211" s="98">
        <v>234.05122517164793</v>
      </c>
      <c r="E211" s="98">
        <v>273.34748236714262</v>
      </c>
      <c r="F211" s="98">
        <v>216.07673884762997</v>
      </c>
      <c r="G211" s="98">
        <v>269.22600874743267</v>
      </c>
      <c r="H211" s="98">
        <v>246.92764626111446</v>
      </c>
      <c r="I211" s="98">
        <v>265.74313605549645</v>
      </c>
      <c r="J211" s="98">
        <v>245.9665794053428</v>
      </c>
      <c r="K211" s="98">
        <v>251.61758582060838</v>
      </c>
      <c r="L211" s="98">
        <v>241.65127518041632</v>
      </c>
      <c r="M211" s="98">
        <v>258.55819958605531</v>
      </c>
      <c r="N211" s="98">
        <v>232.63857185140196</v>
      </c>
      <c r="O211" s="98">
        <v>247.42892130229782</v>
      </c>
      <c r="P211" s="98">
        <v>351.29608734275786</v>
      </c>
      <c r="Q211" s="98">
        <v>251.42634073419305</v>
      </c>
      <c r="R211" s="98">
        <v>287.01912067800851</v>
      </c>
      <c r="S211" s="98">
        <v>295.94392592687859</v>
      </c>
      <c r="T211" s="98">
        <v>284.40583906563177</v>
      </c>
      <c r="U211" s="98">
        <v>277.20003817409821</v>
      </c>
      <c r="V211" s="98">
        <v>258.33827830986883</v>
      </c>
      <c r="W211" s="98">
        <v>272.10437646592914</v>
      </c>
      <c r="X211" s="98">
        <v>279.4827389996662</v>
      </c>
      <c r="Y211" s="98">
        <v>293.42617670278321</v>
      </c>
      <c r="DA211" s="63" t="s">
        <v>2719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160.26007366652692</v>
      </c>
      <c r="E212" s="98">
        <v>178.93029529243145</v>
      </c>
      <c r="F212" s="98">
        <v>142.42638168695552</v>
      </c>
      <c r="G212" s="98">
        <v>161.92342335528451</v>
      </c>
      <c r="H212" s="98">
        <v>154.16215681828285</v>
      </c>
      <c r="I212" s="98">
        <v>162.97974184656155</v>
      </c>
      <c r="J212" s="98">
        <v>149.61409636735613</v>
      </c>
      <c r="K212" s="98">
        <v>154.55257323575239</v>
      </c>
      <c r="L212" s="98">
        <v>144.60580220043565</v>
      </c>
      <c r="M212" s="98">
        <v>153.07133789898421</v>
      </c>
      <c r="N212" s="98">
        <v>136.97943435048222</v>
      </c>
      <c r="O212" s="98">
        <v>154.79875920260974</v>
      </c>
      <c r="P212" s="98">
        <v>213.64565221102151</v>
      </c>
      <c r="Q212" s="98">
        <v>157.96154401622175</v>
      </c>
      <c r="R212" s="98">
        <v>192.43882419113305</v>
      </c>
      <c r="S212" s="98">
        <v>193.62521398966709</v>
      </c>
      <c r="T212" s="98">
        <v>199.9531972107751</v>
      </c>
      <c r="U212" s="98">
        <v>196.10862469895702</v>
      </c>
      <c r="V212" s="98">
        <v>182.83344493686846</v>
      </c>
      <c r="W212" s="98">
        <v>192.98149467069791</v>
      </c>
      <c r="X212" s="98">
        <v>198.01448947804141</v>
      </c>
      <c r="Y212" s="98">
        <v>210.45552570720699</v>
      </c>
      <c r="DA212" s="63" t="s">
        <v>2720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160.26007366652692</v>
      </c>
      <c r="E213" s="101">
        <v>178.93029529243145</v>
      </c>
      <c r="F213" s="101">
        <v>142.42638168695552</v>
      </c>
      <c r="G213" s="101">
        <v>161.92342335528451</v>
      </c>
      <c r="H213" s="101">
        <v>154.16215681828285</v>
      </c>
      <c r="I213" s="101">
        <v>162.97974184656155</v>
      </c>
      <c r="J213" s="101">
        <v>149.61409636735613</v>
      </c>
      <c r="K213" s="101">
        <v>154.55257323575239</v>
      </c>
      <c r="L213" s="101">
        <v>144.60580220043565</v>
      </c>
      <c r="M213" s="101">
        <v>153.07133789898421</v>
      </c>
      <c r="N213" s="101">
        <v>136.97943435048222</v>
      </c>
      <c r="O213" s="101">
        <v>154.79875920260974</v>
      </c>
      <c r="P213" s="101">
        <v>213.64565221102151</v>
      </c>
      <c r="Q213" s="101">
        <v>157.96154401622175</v>
      </c>
      <c r="R213" s="101">
        <v>192.43882419113305</v>
      </c>
      <c r="S213" s="101">
        <v>193.62521398966709</v>
      </c>
      <c r="T213" s="101">
        <v>199.9531972107751</v>
      </c>
      <c r="U213" s="101">
        <v>196.10862469895702</v>
      </c>
      <c r="V213" s="101">
        <v>182.83344493686846</v>
      </c>
      <c r="W213" s="101">
        <v>192.98149467069791</v>
      </c>
      <c r="X213" s="101">
        <v>198.01448947804141</v>
      </c>
      <c r="Y213" s="101">
        <v>210.45552570720699</v>
      </c>
      <c r="DA213" s="131" t="s">
        <v>2721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2722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2723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2724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2725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2726</v>
      </c>
    </row>
    <row r="219" spans="1:105" ht="12" customHeight="1" x14ac:dyDescent="0.25">
      <c r="A219" s="121" t="s">
        <v>54</v>
      </c>
      <c r="B219" s="122">
        <v>0</v>
      </c>
      <c r="C219" s="122">
        <v>0</v>
      </c>
      <c r="D219" s="122">
        <v>0</v>
      </c>
      <c r="E219" s="122">
        <v>0</v>
      </c>
      <c r="F219" s="122">
        <v>0</v>
      </c>
      <c r="G219" s="122">
        <v>0</v>
      </c>
      <c r="H219" s="122">
        <v>0</v>
      </c>
      <c r="I219" s="122">
        <v>0</v>
      </c>
      <c r="J219" s="122">
        <v>0</v>
      </c>
      <c r="K219" s="122">
        <v>0</v>
      </c>
      <c r="L219" s="122">
        <v>0</v>
      </c>
      <c r="M219" s="122">
        <v>0</v>
      </c>
      <c r="N219" s="122">
        <v>0</v>
      </c>
      <c r="O219" s="122">
        <v>0</v>
      </c>
      <c r="P219" s="122">
        <v>0</v>
      </c>
      <c r="Q219" s="122">
        <v>0</v>
      </c>
      <c r="R219" s="122">
        <v>0</v>
      </c>
      <c r="S219" s="122">
        <v>0</v>
      </c>
      <c r="T219" s="122">
        <v>0</v>
      </c>
      <c r="U219" s="122">
        <v>0</v>
      </c>
      <c r="V219" s="122">
        <v>0</v>
      </c>
      <c r="W219" s="122">
        <v>0</v>
      </c>
      <c r="X219" s="122">
        <v>0</v>
      </c>
      <c r="Y219" s="122">
        <v>0</v>
      </c>
      <c r="DA219" s="130" t="s">
        <v>2727</v>
      </c>
    </row>
    <row r="220" spans="1:105" ht="12" customHeight="1" x14ac:dyDescent="0.25">
      <c r="A220" s="97" t="s">
        <v>50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2728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2729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91.281067663877849</v>
      </c>
      <c r="C223" s="118">
        <f t="shared" si="93"/>
        <v>97.855160756985626</v>
      </c>
      <c r="D223" s="118">
        <f t="shared" si="93"/>
        <v>96.703136543785675</v>
      </c>
      <c r="E223" s="118">
        <f t="shared" si="93"/>
        <v>98.053585838045251</v>
      </c>
      <c r="F223" s="118">
        <f t="shared" si="93"/>
        <v>95.26133732977631</v>
      </c>
      <c r="G223" s="118">
        <f t="shared" si="93"/>
        <v>101.60799760524596</v>
      </c>
      <c r="H223" s="118">
        <f t="shared" si="93"/>
        <v>98.676064720972334</v>
      </c>
      <c r="I223" s="118">
        <f t="shared" si="93"/>
        <v>92.490746616072485</v>
      </c>
      <c r="J223" s="118">
        <f t="shared" si="93"/>
        <v>88.583818608809352</v>
      </c>
      <c r="K223" s="118">
        <f t="shared" si="93"/>
        <v>90.237837522878522</v>
      </c>
      <c r="L223" s="118">
        <f t="shared" si="93"/>
        <v>106.39268425191629</v>
      </c>
      <c r="M223" s="118">
        <f t="shared" si="93"/>
        <v>98.205273367456343</v>
      </c>
      <c r="N223" s="118">
        <f t="shared" si="93"/>
        <v>95.910122536019813</v>
      </c>
      <c r="O223" s="118">
        <f t="shared" si="93"/>
        <v>90.291918796487735</v>
      </c>
      <c r="P223" s="118">
        <f t="shared" si="93"/>
        <v>84.582842307835477</v>
      </c>
      <c r="Q223" s="118">
        <f t="shared" si="93"/>
        <v>81.012527698890423</v>
      </c>
      <c r="R223" s="118">
        <f t="shared" ref="R223:V223" si="94">R224+R226+R228+R237</f>
        <v>85.732703957518567</v>
      </c>
      <c r="S223" s="118">
        <f t="shared" si="94"/>
        <v>79.767000874136997</v>
      </c>
      <c r="T223" s="118">
        <f t="shared" si="94"/>
        <v>75.384538916080871</v>
      </c>
      <c r="U223" s="118">
        <f t="shared" si="94"/>
        <v>69.725868437342641</v>
      </c>
      <c r="V223" s="118">
        <f t="shared" si="94"/>
        <v>67.981167412562044</v>
      </c>
      <c r="W223" s="118">
        <f t="shared" ref="W223:Y223" si="95">W224+W226+W228+W237</f>
        <v>67.089532869508034</v>
      </c>
      <c r="X223" s="118">
        <f t="shared" si="95"/>
        <v>63.281372893548969</v>
      </c>
      <c r="Y223" s="118">
        <f t="shared" si="95"/>
        <v>60.384078664628127</v>
      </c>
      <c r="DA223" s="129" t="s">
        <v>2881</v>
      </c>
    </row>
    <row r="224" spans="1:105" ht="12" customHeight="1" x14ac:dyDescent="0.25">
      <c r="A224" s="121" t="s">
        <v>57</v>
      </c>
      <c r="B224" s="123">
        <f t="shared" ref="B224:Y224" si="96">B225</f>
        <v>76.363521461490336</v>
      </c>
      <c r="C224" s="123">
        <f t="shared" si="96"/>
        <v>83.677581369757164</v>
      </c>
      <c r="D224" s="123">
        <f t="shared" si="96"/>
        <v>82.651673547124503</v>
      </c>
      <c r="E224" s="123">
        <f t="shared" si="96"/>
        <v>83.878095554786753</v>
      </c>
      <c r="F224" s="123">
        <f t="shared" si="96"/>
        <v>80.898256988298371</v>
      </c>
      <c r="G224" s="123">
        <f t="shared" si="96"/>
        <v>86.69198985396514</v>
      </c>
      <c r="H224" s="123">
        <f t="shared" si="96"/>
        <v>83.457358228958896</v>
      </c>
      <c r="I224" s="123">
        <f t="shared" si="96"/>
        <v>77.459891928633397</v>
      </c>
      <c r="J224" s="123">
        <f t="shared" si="96"/>
        <v>74.574500561965749</v>
      </c>
      <c r="K224" s="123">
        <f t="shared" si="96"/>
        <v>75.366076597502186</v>
      </c>
      <c r="L224" s="123">
        <f t="shared" si="96"/>
        <v>91.397511331423175</v>
      </c>
      <c r="M224" s="123">
        <f t="shared" si="96"/>
        <v>82.732475197521907</v>
      </c>
      <c r="N224" s="123">
        <f t="shared" si="96"/>
        <v>80.470901191450764</v>
      </c>
      <c r="O224" s="123">
        <f t="shared" si="96"/>
        <v>73.523988739007748</v>
      </c>
      <c r="P224" s="123">
        <f t="shared" si="96"/>
        <v>67.835483400374557</v>
      </c>
      <c r="Q224" s="123">
        <f t="shared" si="96"/>
        <v>63.02978156564982</v>
      </c>
      <c r="R224" s="123">
        <f t="shared" si="96"/>
        <v>66.667643798417302</v>
      </c>
      <c r="S224" s="123">
        <f t="shared" si="96"/>
        <v>61.740343692275694</v>
      </c>
      <c r="T224" s="123">
        <f t="shared" si="96"/>
        <v>56.458106886502947</v>
      </c>
      <c r="U224" s="123">
        <f t="shared" si="96"/>
        <v>51.208254803752439</v>
      </c>
      <c r="V224" s="123">
        <f t="shared" si="96"/>
        <v>50.225726742596876</v>
      </c>
      <c r="W224" s="123">
        <f t="shared" si="96"/>
        <v>48.219410915020241</v>
      </c>
      <c r="X224" s="123">
        <f t="shared" si="96"/>
        <v>45.241155220253013</v>
      </c>
      <c r="Y224" s="123">
        <f t="shared" si="96"/>
        <v>41.940755175283236</v>
      </c>
      <c r="DA224" s="130" t="s">
        <v>2882</v>
      </c>
    </row>
    <row r="225" spans="1:105" ht="12" customHeight="1" x14ac:dyDescent="0.25">
      <c r="A225" s="97" t="s">
        <v>53</v>
      </c>
      <c r="B225" s="99">
        <v>76.363521461490336</v>
      </c>
      <c r="C225" s="99">
        <v>83.677581369757164</v>
      </c>
      <c r="D225" s="99">
        <v>82.651673547124503</v>
      </c>
      <c r="E225" s="99">
        <v>83.878095554786753</v>
      </c>
      <c r="F225" s="99">
        <v>80.898256988298371</v>
      </c>
      <c r="G225" s="99">
        <v>86.69198985396514</v>
      </c>
      <c r="H225" s="99">
        <v>83.457358228958896</v>
      </c>
      <c r="I225" s="99">
        <v>77.459891928633397</v>
      </c>
      <c r="J225" s="99">
        <v>74.574500561965749</v>
      </c>
      <c r="K225" s="99">
        <v>75.366076597502186</v>
      </c>
      <c r="L225" s="99">
        <v>91.397511331423175</v>
      </c>
      <c r="M225" s="99">
        <v>82.732475197521907</v>
      </c>
      <c r="N225" s="99">
        <v>80.470901191450764</v>
      </c>
      <c r="O225" s="99">
        <v>73.523988739007748</v>
      </c>
      <c r="P225" s="99">
        <v>67.835483400374557</v>
      </c>
      <c r="Q225" s="99">
        <v>63.02978156564982</v>
      </c>
      <c r="R225" s="99">
        <v>66.667643798417302</v>
      </c>
      <c r="S225" s="99">
        <v>61.740343692275694</v>
      </c>
      <c r="T225" s="99">
        <v>56.458106886502947</v>
      </c>
      <c r="U225" s="99">
        <v>51.208254803752439</v>
      </c>
      <c r="V225" s="99">
        <v>50.225726742596876</v>
      </c>
      <c r="W225" s="99">
        <v>48.219410915020241</v>
      </c>
      <c r="X225" s="99">
        <v>45.241155220253013</v>
      </c>
      <c r="Y225" s="99">
        <v>41.940755175283236</v>
      </c>
      <c r="DA225" s="63" t="s">
        <v>2883</v>
      </c>
    </row>
    <row r="226" spans="1:105" ht="12" customHeight="1" x14ac:dyDescent="0.25">
      <c r="A226" s="121" t="s">
        <v>92</v>
      </c>
      <c r="B226" s="123">
        <f t="shared" ref="B226:Y226" si="97">B227</f>
        <v>3.7004389169106686E-2</v>
      </c>
      <c r="C226" s="123">
        <f t="shared" si="97"/>
        <v>3.5533919566535774E-2</v>
      </c>
      <c r="D226" s="123">
        <f t="shared" si="97"/>
        <v>3.2947816796690614E-2</v>
      </c>
      <c r="E226" s="123">
        <f t="shared" si="97"/>
        <v>3.3835517351008933E-2</v>
      </c>
      <c r="F226" s="123">
        <f t="shared" si="97"/>
        <v>3.6035031218152914E-2</v>
      </c>
      <c r="G226" s="123">
        <f t="shared" si="97"/>
        <v>4.0363375417568154E-2</v>
      </c>
      <c r="H226" s="123">
        <f t="shared" si="97"/>
        <v>4.4533430708950557E-2</v>
      </c>
      <c r="I226" s="123">
        <f t="shared" si="97"/>
        <v>4.7528052382534824E-2</v>
      </c>
      <c r="J226" s="123">
        <f t="shared" si="97"/>
        <v>4.8892470658558965E-2</v>
      </c>
      <c r="K226" s="123">
        <f t="shared" si="97"/>
        <v>5.0429231164152585E-2</v>
      </c>
      <c r="L226" s="123">
        <f t="shared" si="97"/>
        <v>5.5405567234101921E-2</v>
      </c>
      <c r="M226" s="123">
        <f t="shared" si="97"/>
        <v>5.2054953193291606E-2</v>
      </c>
      <c r="N226" s="123">
        <f t="shared" si="97"/>
        <v>5.2818455625244204E-2</v>
      </c>
      <c r="O226" s="123">
        <f t="shared" si="97"/>
        <v>5.218362702845853E-2</v>
      </c>
      <c r="P226" s="123">
        <f t="shared" si="97"/>
        <v>5.943299912216056E-2</v>
      </c>
      <c r="Q226" s="123">
        <f t="shared" si="97"/>
        <v>5.9617639208372833E-2</v>
      </c>
      <c r="R226" s="123">
        <f t="shared" si="97"/>
        <v>6.2079518515836339E-2</v>
      </c>
      <c r="S226" s="123">
        <f t="shared" si="97"/>
        <v>6.9225307441995468E-2</v>
      </c>
      <c r="T226" s="123">
        <f t="shared" si="97"/>
        <v>7.599484985786481E-2</v>
      </c>
      <c r="U226" s="123">
        <f t="shared" si="97"/>
        <v>8.1913700949599363E-2</v>
      </c>
      <c r="V226" s="123">
        <f t="shared" si="97"/>
        <v>9.221135925642944E-2</v>
      </c>
      <c r="W226" s="123">
        <f t="shared" si="97"/>
        <v>9.9773524303167313E-2</v>
      </c>
      <c r="X226" s="123">
        <f t="shared" si="97"/>
        <v>0.10420910999326256</v>
      </c>
      <c r="Y226" s="123">
        <f t="shared" si="97"/>
        <v>0.105941501149128</v>
      </c>
      <c r="DA226" s="130" t="s">
        <v>2884</v>
      </c>
    </row>
    <row r="227" spans="1:105" ht="12" customHeight="1" x14ac:dyDescent="0.25">
      <c r="A227" s="97" t="s">
        <v>53</v>
      </c>
      <c r="B227" s="99">
        <f>RES_hhdet_fecs!B147</f>
        <v>3.7004389169106686E-2</v>
      </c>
      <c r="C227" s="99">
        <f>RES_hhdet_fecs!C147</f>
        <v>3.5533919566535774E-2</v>
      </c>
      <c r="D227" s="99">
        <f>RES_hhdet_fecs!D147</f>
        <v>3.2947816796690614E-2</v>
      </c>
      <c r="E227" s="99">
        <f>RES_hhdet_fecs!E147</f>
        <v>3.3835517351008933E-2</v>
      </c>
      <c r="F227" s="99">
        <f>RES_hhdet_fecs!F147</f>
        <v>3.6035031218152914E-2</v>
      </c>
      <c r="G227" s="99">
        <f>RES_hhdet_fecs!G147</f>
        <v>4.0363375417568154E-2</v>
      </c>
      <c r="H227" s="99">
        <f>RES_hhdet_fecs!H147</f>
        <v>4.4533430708950557E-2</v>
      </c>
      <c r="I227" s="99">
        <f>RES_hhdet_fecs!I147</f>
        <v>4.7528052382534824E-2</v>
      </c>
      <c r="J227" s="99">
        <f>RES_hhdet_fecs!J147</f>
        <v>4.8892470658558965E-2</v>
      </c>
      <c r="K227" s="99">
        <f>RES_hhdet_fecs!K147</f>
        <v>5.0429231164152585E-2</v>
      </c>
      <c r="L227" s="99">
        <f>RES_hhdet_fecs!L147</f>
        <v>5.5405567234101921E-2</v>
      </c>
      <c r="M227" s="99">
        <f>RES_hhdet_fecs!M147</f>
        <v>5.2054953193291606E-2</v>
      </c>
      <c r="N227" s="99">
        <f>RES_hhdet_fecs!N147</f>
        <v>5.2818455625244204E-2</v>
      </c>
      <c r="O227" s="99">
        <f>RES_hhdet_fecs!O147</f>
        <v>5.218362702845853E-2</v>
      </c>
      <c r="P227" s="99">
        <f>RES_hhdet_fecs!P147</f>
        <v>5.943299912216056E-2</v>
      </c>
      <c r="Q227" s="99">
        <f>RES_hhdet_fecs!Q147</f>
        <v>5.9617639208372833E-2</v>
      </c>
      <c r="R227" s="99">
        <f>RES_hhdet_fecs!R147</f>
        <v>6.2079518515836339E-2</v>
      </c>
      <c r="S227" s="99">
        <f>RES_hhdet_fecs!S147</f>
        <v>6.9225307441995468E-2</v>
      </c>
      <c r="T227" s="99">
        <f>RES_hhdet_fecs!T147</f>
        <v>7.599484985786481E-2</v>
      </c>
      <c r="U227" s="99">
        <f>RES_hhdet_fecs!U147</f>
        <v>8.1913700949599363E-2</v>
      </c>
      <c r="V227" s="99">
        <f>RES_hhdet_fecs!V147</f>
        <v>9.221135925642944E-2</v>
      </c>
      <c r="W227" s="99">
        <f>RES_hhdet_fecs!W147</f>
        <v>9.9773524303167313E-2</v>
      </c>
      <c r="X227" s="99">
        <f>RES_hhdet_fecs!X147</f>
        <v>0.10420910999326256</v>
      </c>
      <c r="Y227" s="99">
        <f>RES_hhdet_fecs!Y147</f>
        <v>0.105941501149128</v>
      </c>
      <c r="DA227" s="63" t="s">
        <v>2885</v>
      </c>
    </row>
    <row r="228" spans="1:105" ht="12" customHeight="1" x14ac:dyDescent="0.25">
      <c r="A228" s="121" t="s">
        <v>55</v>
      </c>
      <c r="B228" s="123">
        <v>13.189839934911417</v>
      </c>
      <c r="C228" s="123">
        <v>12.467752248361496</v>
      </c>
      <c r="D228" s="123">
        <v>12.320402802099006</v>
      </c>
      <c r="E228" s="123">
        <v>12.381405790557832</v>
      </c>
      <c r="F228" s="123">
        <v>12.489346765116093</v>
      </c>
      <c r="G228" s="123">
        <v>12.95142853391401</v>
      </c>
      <c r="H228" s="123">
        <v>13.195603218798396</v>
      </c>
      <c r="I228" s="123">
        <v>13.014860654219941</v>
      </c>
      <c r="J228" s="123">
        <v>12.080243522610413</v>
      </c>
      <c r="K228" s="123">
        <v>12.748177357343664</v>
      </c>
      <c r="L228" s="123">
        <v>12.708223830457896</v>
      </c>
      <c r="M228" s="123">
        <v>13.17574680812147</v>
      </c>
      <c r="N228" s="123">
        <v>13.087367311313198</v>
      </c>
      <c r="O228" s="123">
        <v>14.191257321881666</v>
      </c>
      <c r="P228" s="123">
        <v>14.172796987252079</v>
      </c>
      <c r="Q228" s="123">
        <v>15.203804829179605</v>
      </c>
      <c r="R228" s="123">
        <v>16.295533761108395</v>
      </c>
      <c r="S228" s="123">
        <v>15.044146207198148</v>
      </c>
      <c r="T228" s="123">
        <v>15.801085754657588</v>
      </c>
      <c r="U228" s="123">
        <v>15.405640059140701</v>
      </c>
      <c r="V228" s="123">
        <v>14.639346315058253</v>
      </c>
      <c r="W228" s="123">
        <v>15.760328872464978</v>
      </c>
      <c r="X228" s="123">
        <v>15.051353475566186</v>
      </c>
      <c r="Y228" s="123">
        <v>15.443664150959252</v>
      </c>
      <c r="DA228" s="130" t="s">
        <v>2886</v>
      </c>
    </row>
    <row r="229" spans="1:105" ht="12" customHeight="1" x14ac:dyDescent="0.25">
      <c r="A229" s="97" t="s">
        <v>124</v>
      </c>
      <c r="B229" s="99">
        <v>0</v>
      </c>
      <c r="C229" s="99">
        <v>0</v>
      </c>
      <c r="D229" s="99">
        <v>10.861624777102143</v>
      </c>
      <c r="E229" s="99">
        <v>12.704367901236393</v>
      </c>
      <c r="F229" s="99">
        <v>10.057755700962948</v>
      </c>
      <c r="G229" s="99">
        <v>12.550647362478331</v>
      </c>
      <c r="H229" s="99">
        <v>11.528580801933906</v>
      </c>
      <c r="I229" s="99">
        <v>12.425850648442655</v>
      </c>
      <c r="J229" s="99">
        <v>11.518582767598613</v>
      </c>
      <c r="K229" s="99">
        <v>11.801133683023764</v>
      </c>
      <c r="L229" s="99">
        <v>11.350956861417494</v>
      </c>
      <c r="M229" s="99">
        <v>12.163626242337324</v>
      </c>
      <c r="N229" s="99">
        <v>10.960952999182501</v>
      </c>
      <c r="O229" s="99">
        <v>11.675053890714508</v>
      </c>
      <c r="P229" s="99">
        <v>16.60546670421283</v>
      </c>
      <c r="Q229" s="99">
        <v>11.906909491591037</v>
      </c>
      <c r="R229" s="99">
        <v>13.624659935089452</v>
      </c>
      <c r="S229" s="99">
        <v>14.081183573342665</v>
      </c>
      <c r="T229" s="99">
        <v>13.573789657609744</v>
      </c>
      <c r="U229" s="99">
        <v>13.271956161153895</v>
      </c>
      <c r="V229" s="99">
        <v>12.395861338614171</v>
      </c>
      <c r="W229" s="99">
        <v>13.088514257766764</v>
      </c>
      <c r="X229" s="99">
        <v>13.478797577572772</v>
      </c>
      <c r="Y229" s="99">
        <v>14.194636389730256</v>
      </c>
      <c r="DA229" s="63" t="s">
        <v>2887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9.891256225632393</v>
      </c>
      <c r="E230" s="99">
        <v>11.445297876435552</v>
      </c>
      <c r="F230" s="99">
        <v>9.0835376501236329</v>
      </c>
      <c r="G230" s="99">
        <v>11.139576020033292</v>
      </c>
      <c r="H230" s="99">
        <v>10.31973332403782</v>
      </c>
      <c r="I230" s="99">
        <v>11.061440428438015</v>
      </c>
      <c r="J230" s="99">
        <v>10.246382749647641</v>
      </c>
      <c r="K230" s="99">
        <v>10.538329203324174</v>
      </c>
      <c r="L230" s="99">
        <v>10.104342668479186</v>
      </c>
      <c r="M230" s="99">
        <v>10.858132033734622</v>
      </c>
      <c r="N230" s="99">
        <v>9.8094134292732988</v>
      </c>
      <c r="O230" s="99">
        <v>10.657907447882584</v>
      </c>
      <c r="P230" s="99">
        <v>14.931018724502895</v>
      </c>
      <c r="Q230" s="99">
        <v>10.726913567558023</v>
      </c>
      <c r="R230" s="99">
        <v>12.575462045911225</v>
      </c>
      <c r="S230" s="99">
        <v>13.042438143574325</v>
      </c>
      <c r="T230" s="99">
        <v>13.040790807968772</v>
      </c>
      <c r="U230" s="99">
        <v>12.852027791762529</v>
      </c>
      <c r="V230" s="99">
        <v>12.139832536710973</v>
      </c>
      <c r="W230" s="99">
        <v>12.509379112297617</v>
      </c>
      <c r="X230" s="99">
        <v>12.860526852297578</v>
      </c>
      <c r="Y230" s="99">
        <v>13.598481941425273</v>
      </c>
      <c r="DA230" s="63" t="s">
        <v>2888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7.4371957918185823</v>
      </c>
      <c r="E231" s="102">
        <v>8.3161413464884415</v>
      </c>
      <c r="F231" s="102">
        <v>6.6295417082800618</v>
      </c>
      <c r="G231" s="102">
        <v>7.5484675336993918</v>
      </c>
      <c r="H231" s="102">
        <v>7.1975370453278371</v>
      </c>
      <c r="I231" s="102">
        <v>7.6207497245919047</v>
      </c>
      <c r="J231" s="102">
        <v>7.0064085794634279</v>
      </c>
      <c r="K231" s="102">
        <v>7.2486808577473081</v>
      </c>
      <c r="L231" s="102">
        <v>6.7924914588691472</v>
      </c>
      <c r="M231" s="102">
        <v>7.2010964865884102</v>
      </c>
      <c r="N231" s="102">
        <v>6.453895971856622</v>
      </c>
      <c r="O231" s="102">
        <v>7.3042546780460906</v>
      </c>
      <c r="P231" s="102">
        <v>10.098847929463252</v>
      </c>
      <c r="Q231" s="102">
        <v>7.48065537708134</v>
      </c>
      <c r="R231" s="102">
        <v>9.1349786443462762</v>
      </c>
      <c r="S231" s="102">
        <v>9.2127999386272634</v>
      </c>
      <c r="T231" s="102">
        <v>9.5431326207029379</v>
      </c>
      <c r="U231" s="102">
        <v>9.3894109357736077</v>
      </c>
      <c r="V231" s="102">
        <v>8.7729083213139614</v>
      </c>
      <c r="W231" s="102">
        <v>9.2826182264614818</v>
      </c>
      <c r="X231" s="102">
        <v>9.5497748113314547</v>
      </c>
      <c r="Y231" s="102">
        <v>10.180890120956262</v>
      </c>
      <c r="DA231" s="131" t="s">
        <v>2889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2.4540604338138103</v>
      </c>
      <c r="E232" s="105">
        <v>3.1291565299471094</v>
      </c>
      <c r="F232" s="105">
        <v>2.4539959418435702</v>
      </c>
      <c r="G232" s="105">
        <v>3.5911084863339027</v>
      </c>
      <c r="H232" s="105">
        <v>3.1221962787099802</v>
      </c>
      <c r="I232" s="105">
        <v>3.4406907038461125</v>
      </c>
      <c r="J232" s="105">
        <v>3.2399741701842131</v>
      </c>
      <c r="K232" s="105">
        <v>3.289648345576865</v>
      </c>
      <c r="L232" s="105">
        <v>3.3118512096100363</v>
      </c>
      <c r="M232" s="105">
        <v>3.6570355471462115</v>
      </c>
      <c r="N232" s="105">
        <v>3.355517457416676</v>
      </c>
      <c r="O232" s="105">
        <v>3.3536527698364949</v>
      </c>
      <c r="P232" s="105">
        <v>4.8321707950396391</v>
      </c>
      <c r="Q232" s="105">
        <v>3.2462581904766834</v>
      </c>
      <c r="R232" s="105">
        <v>3.4404834015649501</v>
      </c>
      <c r="S232" s="105">
        <v>3.8296382049470603</v>
      </c>
      <c r="T232" s="105">
        <v>3.4976581872658334</v>
      </c>
      <c r="U232" s="105">
        <v>3.4626168559889208</v>
      </c>
      <c r="V232" s="105">
        <v>3.3669242153970114</v>
      </c>
      <c r="W232" s="105">
        <v>3.2267608858361361</v>
      </c>
      <c r="X232" s="105">
        <v>3.3107520409661273</v>
      </c>
      <c r="Y232" s="105">
        <v>3.4175918204690117</v>
      </c>
      <c r="DA232" s="132" t="s">
        <v>2890</v>
      </c>
    </row>
    <row r="233" spans="1:105" ht="12" customHeight="1" x14ac:dyDescent="0.25">
      <c r="A233" s="106" t="s">
        <v>122</v>
      </c>
      <c r="B233" s="102">
        <v>13.379746813527579</v>
      </c>
      <c r="C233" s="102">
        <v>12.600320651916109</v>
      </c>
      <c r="D233" s="102">
        <v>12.471247270222282</v>
      </c>
      <c r="E233" s="102">
        <v>12.535674223508979</v>
      </c>
      <c r="F233" s="102">
        <v>12.645210444005423</v>
      </c>
      <c r="G233" s="102">
        <v>13.135209331442184</v>
      </c>
      <c r="H233" s="102">
        <v>13.378738901996664</v>
      </c>
      <c r="I233" s="102">
        <v>13.290123184672295</v>
      </c>
      <c r="J233" s="102">
        <v>12.361855393879543</v>
      </c>
      <c r="K233" s="102">
        <v>13.025740936957094</v>
      </c>
      <c r="L233" s="102">
        <v>13.001164278058296</v>
      </c>
      <c r="M233" s="102">
        <v>13.479093345230643</v>
      </c>
      <c r="N233" s="102">
        <v>13.388912012450128</v>
      </c>
      <c r="O233" s="102">
        <v>14.477252063661885</v>
      </c>
      <c r="P233" s="102">
        <v>14.424585419256683</v>
      </c>
      <c r="Q233" s="102">
        <v>15.474881616980339</v>
      </c>
      <c r="R233" s="102">
        <v>16.539613791244864</v>
      </c>
      <c r="S233" s="102">
        <v>15.25519453855757</v>
      </c>
      <c r="T233" s="102">
        <v>15.986104173696358</v>
      </c>
      <c r="U233" s="102">
        <v>15.567103583999067</v>
      </c>
      <c r="V233" s="102">
        <v>14.785584048120226</v>
      </c>
      <c r="W233" s="102">
        <v>15.899267263953901</v>
      </c>
      <c r="X233" s="102">
        <v>15.178175331383526</v>
      </c>
      <c r="Y233" s="102">
        <v>15.557133993750677</v>
      </c>
      <c r="DA233" s="131" t="s">
        <v>2891</v>
      </c>
    </row>
    <row r="234" spans="1:105" ht="12" customHeight="1" x14ac:dyDescent="0.25">
      <c r="A234" s="107" t="s">
        <v>121</v>
      </c>
      <c r="B234" s="105">
        <v>11.340079479538767</v>
      </c>
      <c r="C234" s="105">
        <v>11.169719190076677</v>
      </c>
      <c r="D234" s="105">
        <v>10.99390834418003</v>
      </c>
      <c r="E234" s="105">
        <v>10.942434869765922</v>
      </c>
      <c r="F234" s="105">
        <v>11.076387521085879</v>
      </c>
      <c r="G234" s="105">
        <v>11.241909609319126</v>
      </c>
      <c r="H234" s="105">
        <v>11.57164001002576</v>
      </c>
      <c r="I234" s="105">
        <v>11.436195055495345</v>
      </c>
      <c r="J234" s="105">
        <v>10.622630665617164</v>
      </c>
      <c r="K234" s="105">
        <v>11.245760129356174</v>
      </c>
      <c r="L234" s="105">
        <v>11.174799959112949</v>
      </c>
      <c r="M234" s="105">
        <v>11.56925212360596</v>
      </c>
      <c r="N234" s="105">
        <v>11.507551358010243</v>
      </c>
      <c r="O234" s="105">
        <v>12.644168410955198</v>
      </c>
      <c r="P234" s="105">
        <v>12.621132629701442</v>
      </c>
      <c r="Q234" s="105">
        <v>13.655239654425307</v>
      </c>
      <c r="R234" s="105">
        <v>14.848859130910297</v>
      </c>
      <c r="S234" s="105">
        <v>13.740200679967955</v>
      </c>
      <c r="T234" s="105">
        <v>14.646106327140499</v>
      </c>
      <c r="U234" s="105">
        <v>14.377724664164262</v>
      </c>
      <c r="V234" s="105">
        <v>13.702633282725072</v>
      </c>
      <c r="W234" s="105">
        <v>14.89116728970388</v>
      </c>
      <c r="X234" s="105">
        <v>14.235371408181992</v>
      </c>
      <c r="Y234" s="105">
        <v>14.668195137509494</v>
      </c>
      <c r="DA234" s="132" t="s">
        <v>2892</v>
      </c>
    </row>
    <row r="235" spans="1:105" ht="12" customHeight="1" x14ac:dyDescent="0.25">
      <c r="A235" s="108" t="s">
        <v>53</v>
      </c>
      <c r="B235" s="99">
        <v>8.036496979954606</v>
      </c>
      <c r="C235" s="99">
        <v>8.8026563702954927</v>
      </c>
      <c r="D235" s="99">
        <v>8.5203953992896366</v>
      </c>
      <c r="E235" s="99">
        <v>8.2121956077658727</v>
      </c>
      <c r="F235" s="99">
        <v>8.3385520499663279</v>
      </c>
      <c r="G235" s="99">
        <v>7.8980780637073194</v>
      </c>
      <c r="H235" s="99">
        <v>8.3381789792240397</v>
      </c>
      <c r="I235" s="99">
        <v>8.1503459516808192</v>
      </c>
      <c r="J235" s="99">
        <v>7.5164721481594094</v>
      </c>
      <c r="K235" s="99">
        <v>8.0012221389998253</v>
      </c>
      <c r="L235" s="99">
        <v>7.7913278827894556</v>
      </c>
      <c r="M235" s="99">
        <v>7.9572313563175312</v>
      </c>
      <c r="N235" s="99">
        <v>7.8618586003277411</v>
      </c>
      <c r="O235" s="99">
        <v>8.9606303139398484</v>
      </c>
      <c r="P235" s="99">
        <v>8.9334473571443933</v>
      </c>
      <c r="Q235" s="99">
        <v>9.9298767439358393</v>
      </c>
      <c r="R235" s="99">
        <v>11.150071430701615</v>
      </c>
      <c r="S235" s="99">
        <v>10.064944235634789</v>
      </c>
      <c r="T235" s="99">
        <v>11.017768449838067</v>
      </c>
      <c r="U235" s="99">
        <v>10.825714498418268</v>
      </c>
      <c r="V235" s="99">
        <v>10.225136425763456</v>
      </c>
      <c r="W235" s="99">
        <v>11.497992464828599</v>
      </c>
      <c r="X235" s="99">
        <v>10.992474268723567</v>
      </c>
      <c r="Y235" s="99">
        <v>11.362931667115186</v>
      </c>
      <c r="DA235" s="63" t="s">
        <v>2893</v>
      </c>
    </row>
    <row r="236" spans="1:105" ht="12" customHeight="1" x14ac:dyDescent="0.25">
      <c r="A236" s="108" t="s">
        <v>52</v>
      </c>
      <c r="B236" s="99">
        <v>3.3035824995841594</v>
      </c>
      <c r="C236" s="99">
        <v>2.3670628197811827</v>
      </c>
      <c r="D236" s="99">
        <v>2.4735129448903921</v>
      </c>
      <c r="E236" s="99">
        <v>2.7302392620000511</v>
      </c>
      <c r="F236" s="99">
        <v>2.7378354711195487</v>
      </c>
      <c r="G236" s="99">
        <v>3.343831545611808</v>
      </c>
      <c r="H236" s="99">
        <v>3.2334610308017218</v>
      </c>
      <c r="I236" s="99">
        <v>3.2858491038145226</v>
      </c>
      <c r="J236" s="99">
        <v>3.1061585174577537</v>
      </c>
      <c r="K236" s="99">
        <v>3.2445379903563487</v>
      </c>
      <c r="L236" s="99">
        <v>3.3834720763234927</v>
      </c>
      <c r="M236" s="99">
        <v>3.6120207672884299</v>
      </c>
      <c r="N236" s="99">
        <v>3.6456927576825002</v>
      </c>
      <c r="O236" s="99">
        <v>3.6835380970153504</v>
      </c>
      <c r="P236" s="99">
        <v>3.687685272557049</v>
      </c>
      <c r="Q236" s="99">
        <v>3.7253629104894697</v>
      </c>
      <c r="R236" s="99">
        <v>3.6987877002086829</v>
      </c>
      <c r="S236" s="99">
        <v>3.675256444333165</v>
      </c>
      <c r="T236" s="99">
        <v>3.6283378773024282</v>
      </c>
      <c r="U236" s="99">
        <v>3.5520101657459917</v>
      </c>
      <c r="V236" s="99">
        <v>3.4774968569616189</v>
      </c>
      <c r="W236" s="99">
        <v>3.3931748248752798</v>
      </c>
      <c r="X236" s="99">
        <v>3.242897139458421</v>
      </c>
      <c r="Y236" s="99">
        <v>3.3052634703943062</v>
      </c>
      <c r="DA236" s="63" t="s">
        <v>2894</v>
      </c>
    </row>
    <row r="237" spans="1:105" ht="12" customHeight="1" x14ac:dyDescent="0.25">
      <c r="A237" s="121" t="s">
        <v>54</v>
      </c>
      <c r="B237" s="123">
        <v>1.6907018783069778</v>
      </c>
      <c r="C237" s="123">
        <v>1.6742932193004376</v>
      </c>
      <c r="D237" s="123">
        <v>1.6981123777654681</v>
      </c>
      <c r="E237" s="123">
        <v>1.7602489753496535</v>
      </c>
      <c r="F237" s="123">
        <v>1.8376985451436958</v>
      </c>
      <c r="G237" s="123">
        <v>1.9242158419492281</v>
      </c>
      <c r="H237" s="123">
        <v>1.978569842506096</v>
      </c>
      <c r="I237" s="123">
        <v>1.9684659808366174</v>
      </c>
      <c r="J237" s="123">
        <v>1.8801820535746343</v>
      </c>
      <c r="K237" s="123">
        <v>2.0731543368685093</v>
      </c>
      <c r="L237" s="123">
        <v>2.2315435228011129</v>
      </c>
      <c r="M237" s="123">
        <v>2.2449964086196714</v>
      </c>
      <c r="N237" s="123">
        <v>2.2990355776306064</v>
      </c>
      <c r="O237" s="123">
        <v>2.5244891085698682</v>
      </c>
      <c r="P237" s="123">
        <v>2.5151289210866667</v>
      </c>
      <c r="Q237" s="123">
        <v>2.7193236648526238</v>
      </c>
      <c r="R237" s="123">
        <v>2.7074468794770326</v>
      </c>
      <c r="S237" s="123">
        <v>2.9132856672211545</v>
      </c>
      <c r="T237" s="123">
        <v>3.0493514250624671</v>
      </c>
      <c r="U237" s="123">
        <v>3.0300598734998934</v>
      </c>
      <c r="V237" s="123">
        <v>3.0238829956504838</v>
      </c>
      <c r="W237" s="123">
        <v>3.0100195577196405</v>
      </c>
      <c r="X237" s="123">
        <v>2.8846550877365034</v>
      </c>
      <c r="Y237" s="123">
        <v>2.8937178372365162</v>
      </c>
      <c r="DA237" s="130" t="s">
        <v>2895</v>
      </c>
    </row>
    <row r="238" spans="1:105" ht="12" customHeight="1" x14ac:dyDescent="0.25">
      <c r="A238" s="97" t="s">
        <v>50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2896</v>
      </c>
    </row>
    <row r="239" spans="1:105" ht="12" customHeight="1" x14ac:dyDescent="0.25">
      <c r="A239" s="109" t="s">
        <v>120</v>
      </c>
      <c r="B239" s="110">
        <v>1.6907018783069778</v>
      </c>
      <c r="C239" s="110">
        <v>1.6742932193004376</v>
      </c>
      <c r="D239" s="110">
        <v>1.6981123777654681</v>
      </c>
      <c r="E239" s="110">
        <v>1.7602489753496535</v>
      </c>
      <c r="F239" s="110">
        <v>1.8376985451436958</v>
      </c>
      <c r="G239" s="110">
        <v>1.9242158419492281</v>
      </c>
      <c r="H239" s="110">
        <v>1.978569842506096</v>
      </c>
      <c r="I239" s="110">
        <v>1.9684659808366174</v>
      </c>
      <c r="J239" s="110">
        <v>1.8801820535746343</v>
      </c>
      <c r="K239" s="110">
        <v>2.0731543368685093</v>
      </c>
      <c r="L239" s="110">
        <v>2.2315435228011129</v>
      </c>
      <c r="M239" s="110">
        <v>2.2449964086196714</v>
      </c>
      <c r="N239" s="110">
        <v>2.2990355776306064</v>
      </c>
      <c r="O239" s="110">
        <v>2.5244891085698682</v>
      </c>
      <c r="P239" s="110">
        <v>2.5151289210866667</v>
      </c>
      <c r="Q239" s="110">
        <v>2.7193236648526238</v>
      </c>
      <c r="R239" s="110">
        <v>2.7074468794770326</v>
      </c>
      <c r="S239" s="110">
        <v>2.9132856672211545</v>
      </c>
      <c r="T239" s="110">
        <v>3.0493514250624671</v>
      </c>
      <c r="U239" s="110">
        <v>3.0300598734998934</v>
      </c>
      <c r="V239" s="110">
        <v>3.0238829956504838</v>
      </c>
      <c r="W239" s="110">
        <v>3.0100195577196405</v>
      </c>
      <c r="X239" s="110">
        <v>2.8846550877365034</v>
      </c>
      <c r="Y239" s="110">
        <v>2.8937178372365162</v>
      </c>
      <c r="DA239" s="60" t="s">
        <v>2897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118.58531824285373</v>
      </c>
      <c r="C241" s="118">
        <f t="shared" si="98"/>
        <v>129.92817470513765</v>
      </c>
      <c r="D241" s="118">
        <f t="shared" si="98"/>
        <v>131.38467043378719</v>
      </c>
      <c r="E241" s="118">
        <f t="shared" si="98"/>
        <v>136.75588536778281</v>
      </c>
      <c r="F241" s="118">
        <f t="shared" si="98"/>
        <v>135.8577080090578</v>
      </c>
      <c r="G241" s="118">
        <f t="shared" si="98"/>
        <v>148.93578396888702</v>
      </c>
      <c r="H241" s="118">
        <f t="shared" si="98"/>
        <v>147.57968223909921</v>
      </c>
      <c r="I241" s="118">
        <f t="shared" si="98"/>
        <v>141.17564604115802</v>
      </c>
      <c r="J241" s="118">
        <f t="shared" si="98"/>
        <v>139.49481841831764</v>
      </c>
      <c r="K241" s="118">
        <f t="shared" si="98"/>
        <v>145.5788514537295</v>
      </c>
      <c r="L241" s="118">
        <f t="shared" si="98"/>
        <v>179.53697774747678</v>
      </c>
      <c r="M241" s="118">
        <f t="shared" si="98"/>
        <v>168.19995449483375</v>
      </c>
      <c r="N241" s="118">
        <f t="shared" si="98"/>
        <v>169.08719800335109</v>
      </c>
      <c r="O241" s="118">
        <f t="shared" si="98"/>
        <v>163.38981902316462</v>
      </c>
      <c r="P241" s="118">
        <f t="shared" si="98"/>
        <v>155.7091454544701</v>
      </c>
      <c r="Q241" s="118">
        <f t="shared" si="98"/>
        <v>151.42049756342715</v>
      </c>
      <c r="R241" s="118">
        <f t="shared" ref="R241:V241" si="99">R242+R244+R246+R255</f>
        <v>167.4830254691656</v>
      </c>
      <c r="S241" s="118">
        <f t="shared" si="99"/>
        <v>163.3947021471908</v>
      </c>
      <c r="T241" s="118">
        <f t="shared" si="99"/>
        <v>160.42808706173685</v>
      </c>
      <c r="U241" s="118">
        <f t="shared" si="99"/>
        <v>153.76761399610706</v>
      </c>
      <c r="V241" s="118">
        <f t="shared" si="99"/>
        <v>157.15764835775289</v>
      </c>
      <c r="W241" s="118">
        <f t="shared" ref="W241:Y241" si="100">W242+W244+W246+W255</f>
        <v>157.46277871538442</v>
      </c>
      <c r="X241" s="118">
        <f t="shared" si="100"/>
        <v>153.25021567114993</v>
      </c>
      <c r="Y241" s="118">
        <f t="shared" si="100"/>
        <v>147.80149029848224</v>
      </c>
      <c r="DA241" s="129" t="s">
        <v>3049</v>
      </c>
    </row>
    <row r="242" spans="1:105" ht="12" customHeight="1" x14ac:dyDescent="0.25">
      <c r="A242" s="121" t="s">
        <v>57</v>
      </c>
      <c r="B242" s="123">
        <f t="shared" ref="B242:Y242" si="101">B243</f>
        <v>108.94473454693252</v>
      </c>
      <c r="C242" s="123">
        <f t="shared" si="101"/>
        <v>120.71403513841859</v>
      </c>
      <c r="D242" s="123">
        <f t="shared" si="101"/>
        <v>122.16603265034428</v>
      </c>
      <c r="E242" s="123">
        <f t="shared" si="101"/>
        <v>127.38166865918734</v>
      </c>
      <c r="F242" s="123">
        <f t="shared" si="101"/>
        <v>126.30109432442532</v>
      </c>
      <c r="G242" s="123">
        <f t="shared" si="101"/>
        <v>138.93382976490199</v>
      </c>
      <c r="H242" s="123">
        <f t="shared" si="101"/>
        <v>137.320571259236</v>
      </c>
      <c r="I242" s="123">
        <f t="shared" si="101"/>
        <v>130.94196948050893</v>
      </c>
      <c r="J242" s="123">
        <f t="shared" si="101"/>
        <v>129.89904072954738</v>
      </c>
      <c r="K242" s="123">
        <f t="shared" si="101"/>
        <v>135.35848044873012</v>
      </c>
      <c r="L242" s="123">
        <f t="shared" si="101"/>
        <v>169.14951091430461</v>
      </c>
      <c r="M242" s="123">
        <f t="shared" si="101"/>
        <v>157.45021585785003</v>
      </c>
      <c r="N242" s="123">
        <f t="shared" si="101"/>
        <v>158.28799798287579</v>
      </c>
      <c r="O242" s="123">
        <f t="shared" si="101"/>
        <v>151.58792203206795</v>
      </c>
      <c r="P242" s="123">
        <f t="shared" si="101"/>
        <v>143.78231635090461</v>
      </c>
      <c r="Q242" s="123">
        <f t="shared" si="101"/>
        <v>138.47678361093796</v>
      </c>
      <c r="R242" s="123">
        <f t="shared" si="101"/>
        <v>153.56793102199069</v>
      </c>
      <c r="S242" s="123">
        <f t="shared" si="101"/>
        <v>149.92064133702385</v>
      </c>
      <c r="T242" s="123">
        <f t="shared" si="101"/>
        <v>145.99499896117987</v>
      </c>
      <c r="U242" s="123">
        <f t="shared" si="101"/>
        <v>139.36107525800986</v>
      </c>
      <c r="V242" s="123">
        <f t="shared" si="101"/>
        <v>143.03446595324712</v>
      </c>
      <c r="W242" s="123">
        <f t="shared" si="101"/>
        <v>142.24451596960225</v>
      </c>
      <c r="X242" s="123">
        <f t="shared" si="101"/>
        <v>138.44487842741751</v>
      </c>
      <c r="Y242" s="123">
        <f t="shared" si="101"/>
        <v>132.46366125176897</v>
      </c>
      <c r="DA242" s="130" t="s">
        <v>3050</v>
      </c>
    </row>
    <row r="243" spans="1:105" ht="12" customHeight="1" x14ac:dyDescent="0.25">
      <c r="A243" s="97" t="s">
        <v>53</v>
      </c>
      <c r="B243" s="99">
        <v>108.94473454693252</v>
      </c>
      <c r="C243" s="99">
        <v>120.71403513841859</v>
      </c>
      <c r="D243" s="99">
        <v>122.16603265034428</v>
      </c>
      <c r="E243" s="99">
        <v>127.38166865918734</v>
      </c>
      <c r="F243" s="99">
        <v>126.30109432442532</v>
      </c>
      <c r="G243" s="99">
        <v>138.93382976490199</v>
      </c>
      <c r="H243" s="99">
        <v>137.320571259236</v>
      </c>
      <c r="I243" s="99">
        <v>130.94196948050893</v>
      </c>
      <c r="J243" s="99">
        <v>129.89904072954738</v>
      </c>
      <c r="K243" s="99">
        <v>135.35848044873012</v>
      </c>
      <c r="L243" s="99">
        <v>169.14951091430461</v>
      </c>
      <c r="M243" s="99">
        <v>157.45021585785003</v>
      </c>
      <c r="N243" s="99">
        <v>158.28799798287579</v>
      </c>
      <c r="O243" s="99">
        <v>151.58792203206795</v>
      </c>
      <c r="P243" s="99">
        <v>143.78231635090461</v>
      </c>
      <c r="Q243" s="99">
        <v>138.47678361093796</v>
      </c>
      <c r="R243" s="99">
        <v>153.56793102199069</v>
      </c>
      <c r="S243" s="99">
        <v>149.92064133702385</v>
      </c>
      <c r="T243" s="99">
        <v>145.99499896117987</v>
      </c>
      <c r="U243" s="99">
        <v>139.36107525800986</v>
      </c>
      <c r="V243" s="99">
        <v>143.03446595324712</v>
      </c>
      <c r="W243" s="99">
        <v>142.24451596960225</v>
      </c>
      <c r="X243" s="99">
        <v>138.44487842741751</v>
      </c>
      <c r="Y243" s="99">
        <v>132.46366125176897</v>
      </c>
      <c r="DA243" s="63" t="s">
        <v>3051</v>
      </c>
    </row>
    <row r="244" spans="1:105" ht="12" customHeight="1" x14ac:dyDescent="0.25">
      <c r="A244" s="121" t="s">
        <v>92</v>
      </c>
      <c r="B244" s="123">
        <f t="shared" ref="B244:Y244" si="102">B245</f>
        <v>7.0304364856492066E-2</v>
      </c>
      <c r="C244" s="123">
        <f t="shared" si="102"/>
        <v>7.1791732398547387E-2</v>
      </c>
      <c r="D244" s="123">
        <f t="shared" si="102"/>
        <v>7.1390954433164192E-2</v>
      </c>
      <c r="E244" s="123">
        <f t="shared" si="102"/>
        <v>7.9358115754515263E-2</v>
      </c>
      <c r="F244" s="123">
        <f t="shared" si="102"/>
        <v>9.0725957589483958E-2</v>
      </c>
      <c r="G244" s="123">
        <f t="shared" si="102"/>
        <v>0.10847149440676221</v>
      </c>
      <c r="H244" s="123">
        <f t="shared" si="102"/>
        <v>0.12663630779730733</v>
      </c>
      <c r="I244" s="123">
        <f t="shared" si="102"/>
        <v>0.13979355814525221</v>
      </c>
      <c r="J244" s="123">
        <f t="shared" si="102"/>
        <v>0.1467879588387549</v>
      </c>
      <c r="K244" s="123">
        <f t="shared" si="102"/>
        <v>0.15688715874997441</v>
      </c>
      <c r="L244" s="123">
        <f t="shared" si="102"/>
        <v>0.17892471350171207</v>
      </c>
      <c r="M244" s="123">
        <f t="shared" si="102"/>
        <v>0.17415491217876591</v>
      </c>
      <c r="N244" s="123">
        <f t="shared" si="102"/>
        <v>0.18389398041332453</v>
      </c>
      <c r="O244" s="123">
        <f t="shared" si="102"/>
        <v>0.18994322145769793</v>
      </c>
      <c r="P244" s="123">
        <f t="shared" si="102"/>
        <v>0.22784302338303158</v>
      </c>
      <c r="Q244" s="123">
        <f t="shared" si="102"/>
        <v>0.23781752921652707</v>
      </c>
      <c r="R244" s="123">
        <f t="shared" si="102"/>
        <v>0.25555668693634614</v>
      </c>
      <c r="S244" s="123">
        <f t="shared" si="102"/>
        <v>0.29424523773658345</v>
      </c>
      <c r="T244" s="123">
        <f t="shared" si="102"/>
        <v>0.33073700595125144</v>
      </c>
      <c r="U244" s="123">
        <f t="shared" si="102"/>
        <v>0.36218532363752232</v>
      </c>
      <c r="V244" s="123">
        <f t="shared" si="102"/>
        <v>0.41230541049601199</v>
      </c>
      <c r="W244" s="123">
        <f t="shared" si="102"/>
        <v>0.44905097693215107</v>
      </c>
      <c r="X244" s="123">
        <f t="shared" si="102"/>
        <v>0.47174700123630403</v>
      </c>
      <c r="Y244" s="123">
        <f t="shared" si="102"/>
        <v>0.48176185233673841</v>
      </c>
      <c r="DA244" s="130" t="s">
        <v>3052</v>
      </c>
    </row>
    <row r="245" spans="1:105" ht="12" customHeight="1" x14ac:dyDescent="0.25">
      <c r="A245" s="97" t="s">
        <v>53</v>
      </c>
      <c r="B245" s="99">
        <f>RES_hhdet_tess!B147</f>
        <v>7.0304364856492066E-2</v>
      </c>
      <c r="C245" s="99">
        <f>RES_hhdet_tess!C147</f>
        <v>7.1791732398547387E-2</v>
      </c>
      <c r="D245" s="99">
        <f>RES_hhdet_tess!D147</f>
        <v>7.1390954433164192E-2</v>
      </c>
      <c r="E245" s="99">
        <f>RES_hhdet_tess!E147</f>
        <v>7.9358115754515263E-2</v>
      </c>
      <c r="F245" s="99">
        <f>RES_hhdet_tess!F147</f>
        <v>9.0725957589483958E-2</v>
      </c>
      <c r="G245" s="99">
        <f>RES_hhdet_tess!G147</f>
        <v>0.10847149440676221</v>
      </c>
      <c r="H245" s="99">
        <f>RES_hhdet_tess!H147</f>
        <v>0.12663630779730733</v>
      </c>
      <c r="I245" s="99">
        <f>RES_hhdet_tess!I147</f>
        <v>0.13979355814525221</v>
      </c>
      <c r="J245" s="99">
        <f>RES_hhdet_tess!J147</f>
        <v>0.1467879588387549</v>
      </c>
      <c r="K245" s="99">
        <f>RES_hhdet_tess!K147</f>
        <v>0.15688715874997441</v>
      </c>
      <c r="L245" s="99">
        <f>RES_hhdet_tess!L147</f>
        <v>0.17892471350171207</v>
      </c>
      <c r="M245" s="99">
        <f>RES_hhdet_tess!M147</f>
        <v>0.17415491217876591</v>
      </c>
      <c r="N245" s="99">
        <f>RES_hhdet_tess!N147</f>
        <v>0.18389398041332453</v>
      </c>
      <c r="O245" s="99">
        <f>RES_hhdet_tess!O147</f>
        <v>0.18994322145769793</v>
      </c>
      <c r="P245" s="99">
        <f>RES_hhdet_tess!P147</f>
        <v>0.22784302338303158</v>
      </c>
      <c r="Q245" s="99">
        <f>RES_hhdet_tess!Q147</f>
        <v>0.23781752921652707</v>
      </c>
      <c r="R245" s="99">
        <f>RES_hhdet_tess!R147</f>
        <v>0.25555668693634614</v>
      </c>
      <c r="S245" s="99">
        <f>RES_hhdet_tess!S147</f>
        <v>0.29424523773658345</v>
      </c>
      <c r="T245" s="99">
        <f>RES_hhdet_tess!T147</f>
        <v>0.33073700595125144</v>
      </c>
      <c r="U245" s="99">
        <f>RES_hhdet_tess!U147</f>
        <v>0.36218532363752232</v>
      </c>
      <c r="V245" s="99">
        <f>RES_hhdet_tess!V147</f>
        <v>0.41230541049601199</v>
      </c>
      <c r="W245" s="99">
        <f>RES_hhdet_tess!W147</f>
        <v>0.44905097693215107</v>
      </c>
      <c r="X245" s="99">
        <f>RES_hhdet_tess!X147</f>
        <v>0.47174700123630403</v>
      </c>
      <c r="Y245" s="99">
        <f>RES_hhdet_tess!Y147</f>
        <v>0.48176185233673841</v>
      </c>
      <c r="DA245" s="63" t="s">
        <v>3053</v>
      </c>
    </row>
    <row r="246" spans="1:105" ht="12" customHeight="1" x14ac:dyDescent="0.25">
      <c r="A246" s="121" t="s">
        <v>55</v>
      </c>
      <c r="B246" s="123">
        <v>8.2723246710850233</v>
      </c>
      <c r="C246" s="123">
        <v>7.8514974894756895</v>
      </c>
      <c r="D246" s="123">
        <v>7.8321955271086896</v>
      </c>
      <c r="E246" s="123">
        <v>7.9268549352452293</v>
      </c>
      <c r="F246" s="123">
        <v>8.0334081764799841</v>
      </c>
      <c r="G246" s="123">
        <v>8.3895332306996711</v>
      </c>
      <c r="H246" s="123">
        <v>8.5819152331723103</v>
      </c>
      <c r="I246" s="123">
        <v>8.5486661702518898</v>
      </c>
      <c r="J246" s="123">
        <v>7.9709823007100118</v>
      </c>
      <c r="K246" s="123">
        <v>8.4305841889567663</v>
      </c>
      <c r="L246" s="123">
        <v>8.4472633378921866</v>
      </c>
      <c r="M246" s="123">
        <v>8.7999969198055705</v>
      </c>
      <c r="N246" s="123">
        <v>8.7925143911970878</v>
      </c>
      <c r="O246" s="123">
        <v>9.6034337155824527</v>
      </c>
      <c r="P246" s="123">
        <v>9.6906458217580251</v>
      </c>
      <c r="Q246" s="123">
        <v>10.523261016017793</v>
      </c>
      <c r="R246" s="123">
        <v>11.469723797096066</v>
      </c>
      <c r="S246" s="123">
        <v>10.801188302715753</v>
      </c>
      <c r="T246" s="123">
        <v>11.579045028040893</v>
      </c>
      <c r="U246" s="123">
        <v>11.50340077756292</v>
      </c>
      <c r="V246" s="123">
        <v>11.137745394834711</v>
      </c>
      <c r="W246" s="123">
        <v>12.173252970794131</v>
      </c>
      <c r="X246" s="123">
        <v>11.811323032645657</v>
      </c>
      <c r="Y246" s="123">
        <v>12.294750820432387</v>
      </c>
      <c r="DA246" s="130" t="s">
        <v>3054</v>
      </c>
    </row>
    <row r="247" spans="1:105" ht="12" customHeight="1" x14ac:dyDescent="0.25">
      <c r="A247" s="97" t="s">
        <v>124</v>
      </c>
      <c r="B247" s="99">
        <v>0</v>
      </c>
      <c r="C247" s="99">
        <v>0</v>
      </c>
      <c r="D247" s="99">
        <v>7.7642590756876846</v>
      </c>
      <c r="E247" s="99">
        <v>9.0925065654253014</v>
      </c>
      <c r="F247" s="99">
        <v>7.2065842622991267</v>
      </c>
      <c r="G247" s="99">
        <v>9.007133575370597</v>
      </c>
      <c r="H247" s="99">
        <v>8.2854380688267977</v>
      </c>
      <c r="I247" s="99">
        <v>8.9505261606865396</v>
      </c>
      <c r="J247" s="99">
        <v>8.3190672460117661</v>
      </c>
      <c r="K247" s="99">
        <v>8.5512776842999614</v>
      </c>
      <c r="L247" s="99">
        <v>8.268125738744704</v>
      </c>
      <c r="M247" s="99">
        <v>8.9101529305399048</v>
      </c>
      <c r="N247" s="99">
        <v>8.1008903073189842</v>
      </c>
      <c r="O247" s="99">
        <v>8.7505613321944367</v>
      </c>
      <c r="P247" s="99">
        <v>12.680203405802825</v>
      </c>
      <c r="Q247" s="99">
        <v>9.1652909207737849</v>
      </c>
      <c r="R247" s="99">
        <v>10.657166215395746</v>
      </c>
      <c r="S247" s="99">
        <v>11.227255216134614</v>
      </c>
      <c r="T247" s="99">
        <v>11.128638292994715</v>
      </c>
      <c r="U247" s="99">
        <v>11.183509746530627</v>
      </c>
      <c r="V247" s="99">
        <v>10.745248004623644</v>
      </c>
      <c r="W247" s="99">
        <v>11.588233318237519</v>
      </c>
      <c r="X247" s="99">
        <v>12.090883249461033</v>
      </c>
      <c r="Y247" s="99">
        <v>12.784836219087165</v>
      </c>
      <c r="DA247" s="63" t="s">
        <v>3055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7.7704211173486479</v>
      </c>
      <c r="E248" s="99">
        <v>9.0853119994601492</v>
      </c>
      <c r="F248" s="99">
        <v>7.2021813635368455</v>
      </c>
      <c r="G248" s="99">
        <v>9.0071324804376243</v>
      </c>
      <c r="H248" s="99">
        <v>8.2864277153445727</v>
      </c>
      <c r="I248" s="99">
        <v>8.9434971308549613</v>
      </c>
      <c r="J248" s="99">
        <v>8.3101158397229558</v>
      </c>
      <c r="K248" s="99">
        <v>8.5423400424119365</v>
      </c>
      <c r="L248" s="99">
        <v>8.2665974180486135</v>
      </c>
      <c r="M248" s="99">
        <v>8.9098364861796231</v>
      </c>
      <c r="N248" s="99">
        <v>8.0985276231286516</v>
      </c>
      <c r="O248" s="99">
        <v>8.7606057318807746</v>
      </c>
      <c r="P248" s="99">
        <v>12.677033886139817</v>
      </c>
      <c r="Q248" s="99">
        <v>9.163688344129957</v>
      </c>
      <c r="R248" s="99">
        <v>10.666534510488479</v>
      </c>
      <c r="S248" s="99">
        <v>11.235908763516122</v>
      </c>
      <c r="T248" s="99">
        <v>11.16948679920502</v>
      </c>
      <c r="U248" s="99">
        <v>11.203740863205063</v>
      </c>
      <c r="V248" s="99">
        <v>10.771508316219078</v>
      </c>
      <c r="W248" s="99">
        <v>11.484324421459732</v>
      </c>
      <c r="X248" s="99">
        <v>11.941293435458626</v>
      </c>
      <c r="Y248" s="99">
        <v>12.628850359888135</v>
      </c>
      <c r="DA248" s="63" t="s">
        <v>3056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5.316360683534838</v>
      </c>
      <c r="E249" s="102">
        <v>5.9561554695130399</v>
      </c>
      <c r="F249" s="102">
        <v>4.7481854216932762</v>
      </c>
      <c r="G249" s="102">
        <v>5.416023994103722</v>
      </c>
      <c r="H249" s="102">
        <v>5.1642314366345916</v>
      </c>
      <c r="I249" s="102">
        <v>5.5028064270088493</v>
      </c>
      <c r="J249" s="102">
        <v>5.0701416695387431</v>
      </c>
      <c r="K249" s="102">
        <v>5.2526916968350701</v>
      </c>
      <c r="L249" s="102">
        <v>4.9547462084385758</v>
      </c>
      <c r="M249" s="102">
        <v>5.2528009390334116</v>
      </c>
      <c r="N249" s="102">
        <v>4.7430101657119756</v>
      </c>
      <c r="O249" s="102">
        <v>5.406952962044282</v>
      </c>
      <c r="P249" s="102">
        <v>7.8448630911001782</v>
      </c>
      <c r="Q249" s="102">
        <v>5.9174301536532736</v>
      </c>
      <c r="R249" s="102">
        <v>7.2260511089235271</v>
      </c>
      <c r="S249" s="102">
        <v>7.4062705585690631</v>
      </c>
      <c r="T249" s="102">
        <v>7.6718286119391834</v>
      </c>
      <c r="U249" s="102">
        <v>7.7411240072161416</v>
      </c>
      <c r="V249" s="102">
        <v>7.4045841008220652</v>
      </c>
      <c r="W249" s="102">
        <v>8.2575635356235946</v>
      </c>
      <c r="X249" s="102">
        <v>8.6305413944924982</v>
      </c>
      <c r="Y249" s="102">
        <v>9.2112585394191253</v>
      </c>
      <c r="DA249" s="131" t="s">
        <v>3057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2.4540604338138103</v>
      </c>
      <c r="E250" s="105">
        <v>3.1291565299471094</v>
      </c>
      <c r="F250" s="105">
        <v>2.4539959418435702</v>
      </c>
      <c r="G250" s="105">
        <v>3.5911084863339027</v>
      </c>
      <c r="H250" s="105">
        <v>3.1221962787099802</v>
      </c>
      <c r="I250" s="105">
        <v>3.4406907038461125</v>
      </c>
      <c r="J250" s="105">
        <v>3.2399741701842131</v>
      </c>
      <c r="K250" s="105">
        <v>3.289648345576865</v>
      </c>
      <c r="L250" s="105">
        <v>3.3118512096100363</v>
      </c>
      <c r="M250" s="105">
        <v>3.6570355471462115</v>
      </c>
      <c r="N250" s="105">
        <v>3.355517457416676</v>
      </c>
      <c r="O250" s="105">
        <v>3.3536527698364949</v>
      </c>
      <c r="P250" s="105">
        <v>4.8321707950396391</v>
      </c>
      <c r="Q250" s="105">
        <v>3.2462581904766834</v>
      </c>
      <c r="R250" s="105">
        <v>3.4404834015649501</v>
      </c>
      <c r="S250" s="105">
        <v>3.8296382049470603</v>
      </c>
      <c r="T250" s="105">
        <v>3.4976581872658334</v>
      </c>
      <c r="U250" s="105">
        <v>3.4626168559889208</v>
      </c>
      <c r="V250" s="105">
        <v>3.3669242153970114</v>
      </c>
      <c r="W250" s="105">
        <v>3.2267608858361361</v>
      </c>
      <c r="X250" s="105">
        <v>3.3107520409661273</v>
      </c>
      <c r="Y250" s="105">
        <v>3.4175918204690117</v>
      </c>
      <c r="DA250" s="132" t="s">
        <v>3058</v>
      </c>
    </row>
    <row r="251" spans="1:105" ht="12" customHeight="1" x14ac:dyDescent="0.25">
      <c r="A251" s="106" t="s">
        <v>122</v>
      </c>
      <c r="B251" s="102">
        <v>8.2723246710850233</v>
      </c>
      <c r="C251" s="102">
        <v>7.8514968861652337</v>
      </c>
      <c r="D251" s="102">
        <v>7.8323498728968497</v>
      </c>
      <c r="E251" s="102">
        <v>7.9236098895963991</v>
      </c>
      <c r="F251" s="102">
        <v>8.03607674748854</v>
      </c>
      <c r="G251" s="102">
        <v>8.3871541294196987</v>
      </c>
      <c r="H251" s="102">
        <v>8.5831173609390685</v>
      </c>
      <c r="I251" s="102">
        <v>8.5473167375128458</v>
      </c>
      <c r="J251" s="102">
        <v>7.9698480602386175</v>
      </c>
      <c r="K251" s="102">
        <v>8.4302318583429461</v>
      </c>
      <c r="L251" s="102">
        <v>8.4481481152784568</v>
      </c>
      <c r="M251" s="102">
        <v>8.7995499735611276</v>
      </c>
      <c r="N251" s="102">
        <v>8.7956117236174656</v>
      </c>
      <c r="O251" s="102">
        <v>9.6071978508047149</v>
      </c>
      <c r="P251" s="102">
        <v>9.6756604581694354</v>
      </c>
      <c r="Q251" s="102">
        <v>10.530094834834463</v>
      </c>
      <c r="R251" s="102">
        <v>11.473747793419719</v>
      </c>
      <c r="S251" s="102">
        <v>10.799851502853761</v>
      </c>
      <c r="T251" s="102">
        <v>11.580454570730227</v>
      </c>
      <c r="U251" s="102">
        <v>11.503952034018871</v>
      </c>
      <c r="V251" s="102">
        <v>11.138701392418454</v>
      </c>
      <c r="W251" s="102">
        <v>12.175516059640803</v>
      </c>
      <c r="X251" s="102">
        <v>11.810406680363695</v>
      </c>
      <c r="Y251" s="102">
        <v>12.292397556906757</v>
      </c>
      <c r="DA251" s="131" t="s">
        <v>3059</v>
      </c>
    </row>
    <row r="252" spans="1:105" ht="12" customHeight="1" x14ac:dyDescent="0.25">
      <c r="A252" s="107" t="s">
        <v>121</v>
      </c>
      <c r="B252" s="105">
        <v>8.2723246710850233</v>
      </c>
      <c r="C252" s="105">
        <v>7.8515033967423946</v>
      </c>
      <c r="D252" s="105">
        <v>7.8320815254514811</v>
      </c>
      <c r="E252" s="105">
        <v>7.9236476833070419</v>
      </c>
      <c r="F252" s="105">
        <v>8.0363871494570827</v>
      </c>
      <c r="G252" s="105">
        <v>8.3872916575150462</v>
      </c>
      <c r="H252" s="105">
        <v>8.5831957595109962</v>
      </c>
      <c r="I252" s="105">
        <v>8.5443043330598165</v>
      </c>
      <c r="J252" s="105">
        <v>7.9670387101483531</v>
      </c>
      <c r="K252" s="105">
        <v>8.4290112952930372</v>
      </c>
      <c r="L252" s="105">
        <v>8.4474988670915945</v>
      </c>
      <c r="M252" s="105">
        <v>8.7993371155355415</v>
      </c>
      <c r="N252" s="105">
        <v>8.7957984068423283</v>
      </c>
      <c r="O252" s="105">
        <v>9.6084466641409598</v>
      </c>
      <c r="P252" s="105">
        <v>9.6751127793485452</v>
      </c>
      <c r="Q252" s="105">
        <v>10.524317874157518</v>
      </c>
      <c r="R252" s="105">
        <v>11.468662719429583</v>
      </c>
      <c r="S252" s="105">
        <v>10.797618636253405</v>
      </c>
      <c r="T252" s="105">
        <v>11.582375254535242</v>
      </c>
      <c r="U252" s="105">
        <v>11.508888082269905</v>
      </c>
      <c r="V252" s="105">
        <v>11.143342695850423</v>
      </c>
      <c r="W252" s="105">
        <v>12.177894278010029</v>
      </c>
      <c r="X252" s="105">
        <v>11.80649163846139</v>
      </c>
      <c r="Y252" s="105">
        <v>12.289737051404694</v>
      </c>
      <c r="DA252" s="132" t="s">
        <v>3060</v>
      </c>
    </row>
    <row r="253" spans="1:105" ht="12" customHeight="1" x14ac:dyDescent="0.25">
      <c r="A253" s="108" t="s">
        <v>53</v>
      </c>
      <c r="B253" s="99">
        <v>4.9687421715008631</v>
      </c>
      <c r="C253" s="99">
        <v>5.4844405769612132</v>
      </c>
      <c r="D253" s="99">
        <v>5.358568580561089</v>
      </c>
      <c r="E253" s="99">
        <v>5.1934084213069918</v>
      </c>
      <c r="F253" s="99">
        <v>5.2985516783375344</v>
      </c>
      <c r="G253" s="99">
        <v>5.0434601119032383</v>
      </c>
      <c r="H253" s="99">
        <v>5.3497347287092749</v>
      </c>
      <c r="I253" s="99">
        <v>5.2584552292452944</v>
      </c>
      <c r="J253" s="99">
        <v>4.8608801926905985</v>
      </c>
      <c r="K253" s="99">
        <v>5.1844733049366889</v>
      </c>
      <c r="L253" s="99">
        <v>5.0640267907681027</v>
      </c>
      <c r="M253" s="99">
        <v>5.1873163482471112</v>
      </c>
      <c r="N253" s="99">
        <v>5.1501056491598289</v>
      </c>
      <c r="O253" s="99">
        <v>5.9249085671256081</v>
      </c>
      <c r="P253" s="99">
        <v>5.9874275067914962</v>
      </c>
      <c r="Q253" s="99">
        <v>6.7989549636680486</v>
      </c>
      <c r="R253" s="99">
        <v>7.7698750192209021</v>
      </c>
      <c r="S253" s="99">
        <v>7.1223621919202378</v>
      </c>
      <c r="T253" s="99">
        <v>7.9540373772328152</v>
      </c>
      <c r="U253" s="99">
        <v>7.9568779165239141</v>
      </c>
      <c r="V253" s="99">
        <v>7.6658458388888047</v>
      </c>
      <c r="W253" s="99">
        <v>8.7847194531347483</v>
      </c>
      <c r="X253" s="99">
        <v>8.5635944990029653</v>
      </c>
      <c r="Y253" s="99">
        <v>8.9844735810103895</v>
      </c>
      <c r="DA253" s="63" t="s">
        <v>3061</v>
      </c>
    </row>
    <row r="254" spans="1:105" ht="12" customHeight="1" x14ac:dyDescent="0.25">
      <c r="A254" s="108" t="s">
        <v>52</v>
      </c>
      <c r="B254" s="99">
        <v>3.3035824995841594</v>
      </c>
      <c r="C254" s="99">
        <v>2.3670628197811827</v>
      </c>
      <c r="D254" s="99">
        <v>2.4735129448903921</v>
      </c>
      <c r="E254" s="99">
        <v>2.7302392620000511</v>
      </c>
      <c r="F254" s="99">
        <v>2.7378354711195487</v>
      </c>
      <c r="G254" s="99">
        <v>3.343831545611808</v>
      </c>
      <c r="H254" s="99">
        <v>3.2334610308017218</v>
      </c>
      <c r="I254" s="99">
        <v>3.2858491038145226</v>
      </c>
      <c r="J254" s="99">
        <v>3.1061585174577537</v>
      </c>
      <c r="K254" s="99">
        <v>3.2445379903563487</v>
      </c>
      <c r="L254" s="99">
        <v>3.3834720763234927</v>
      </c>
      <c r="M254" s="99">
        <v>3.6120207672884299</v>
      </c>
      <c r="N254" s="99">
        <v>3.6456927576825002</v>
      </c>
      <c r="O254" s="99">
        <v>3.6835380970153504</v>
      </c>
      <c r="P254" s="99">
        <v>3.687685272557049</v>
      </c>
      <c r="Q254" s="99">
        <v>3.7253629104894697</v>
      </c>
      <c r="R254" s="99">
        <v>3.6987877002086829</v>
      </c>
      <c r="S254" s="99">
        <v>3.675256444333165</v>
      </c>
      <c r="T254" s="99">
        <v>3.6283378773024282</v>
      </c>
      <c r="U254" s="99">
        <v>3.5520101657459917</v>
      </c>
      <c r="V254" s="99">
        <v>3.4774968569616189</v>
      </c>
      <c r="W254" s="99">
        <v>3.3931748248752798</v>
      </c>
      <c r="X254" s="99">
        <v>3.242897139458421</v>
      </c>
      <c r="Y254" s="99">
        <v>3.3052634703943062</v>
      </c>
      <c r="DA254" s="63" t="s">
        <v>3062</v>
      </c>
    </row>
    <row r="255" spans="1:105" ht="12" customHeight="1" x14ac:dyDescent="0.25">
      <c r="A255" s="121" t="s">
        <v>54</v>
      </c>
      <c r="B255" s="123">
        <v>1.2979546599796947</v>
      </c>
      <c r="C255" s="123">
        <v>1.2908503448448052</v>
      </c>
      <c r="D255" s="123">
        <v>1.3150513019010592</v>
      </c>
      <c r="E255" s="123">
        <v>1.3680036575957097</v>
      </c>
      <c r="F255" s="123">
        <v>1.432479550563005</v>
      </c>
      <c r="G255" s="123">
        <v>1.5039494788786103</v>
      </c>
      <c r="H255" s="123">
        <v>1.5505594388935959</v>
      </c>
      <c r="I255" s="123">
        <v>1.5452168322519511</v>
      </c>
      <c r="J255" s="123">
        <v>1.4780074292214802</v>
      </c>
      <c r="K255" s="123">
        <v>1.6328996572926211</v>
      </c>
      <c r="L255" s="123">
        <v>1.761278781778264</v>
      </c>
      <c r="M255" s="123">
        <v>1.7755868049993664</v>
      </c>
      <c r="N255" s="123">
        <v>1.8227916488648919</v>
      </c>
      <c r="O255" s="123">
        <v>2.00852005405652</v>
      </c>
      <c r="P255" s="123">
        <v>2.008340258424433</v>
      </c>
      <c r="Q255" s="123">
        <v>2.1826354072548879</v>
      </c>
      <c r="R255" s="123">
        <v>2.1898139631424902</v>
      </c>
      <c r="S255" s="123">
        <v>2.3786272697146043</v>
      </c>
      <c r="T255" s="123">
        <v>2.5233060665648268</v>
      </c>
      <c r="U255" s="123">
        <v>2.540952636896749</v>
      </c>
      <c r="V255" s="123">
        <v>2.5731315991750314</v>
      </c>
      <c r="W255" s="123">
        <v>2.5959587980559014</v>
      </c>
      <c r="X255" s="123">
        <v>2.5222672098504759</v>
      </c>
      <c r="Y255" s="123">
        <v>2.5613163739441287</v>
      </c>
      <c r="DA255" s="130" t="s">
        <v>3063</v>
      </c>
    </row>
    <row r="256" spans="1:105" ht="12" customHeight="1" x14ac:dyDescent="0.25">
      <c r="A256" s="97" t="s">
        <v>50</v>
      </c>
      <c r="B256" s="99">
        <v>0</v>
      </c>
      <c r="C256" s="99">
        <v>0</v>
      </c>
      <c r="D256" s="99">
        <v>0</v>
      </c>
      <c r="E256" s="99">
        <v>0</v>
      </c>
      <c r="F256" s="99">
        <v>0</v>
      </c>
      <c r="G256" s="99">
        <v>0</v>
      </c>
      <c r="H256" s="99">
        <v>0</v>
      </c>
      <c r="I256" s="99">
        <v>0</v>
      </c>
      <c r="J256" s="99">
        <v>0</v>
      </c>
      <c r="K256" s="99">
        <v>0</v>
      </c>
      <c r="L256" s="99">
        <v>0</v>
      </c>
      <c r="M256" s="99">
        <v>0</v>
      </c>
      <c r="N256" s="99">
        <v>0</v>
      </c>
      <c r="O256" s="99">
        <v>0</v>
      </c>
      <c r="P256" s="99">
        <v>0</v>
      </c>
      <c r="Q256" s="99">
        <v>0</v>
      </c>
      <c r="R256" s="99">
        <v>0</v>
      </c>
      <c r="S256" s="99">
        <v>0</v>
      </c>
      <c r="T256" s="99">
        <v>0</v>
      </c>
      <c r="U256" s="99">
        <v>0</v>
      </c>
      <c r="V256" s="99">
        <v>0</v>
      </c>
      <c r="W256" s="99">
        <v>0</v>
      </c>
      <c r="X256" s="99">
        <v>0</v>
      </c>
      <c r="Y256" s="99">
        <v>0</v>
      </c>
      <c r="DA256" s="63" t="s">
        <v>3064</v>
      </c>
    </row>
    <row r="257" spans="1:105" ht="12" customHeight="1" x14ac:dyDescent="0.25">
      <c r="A257" s="109" t="s">
        <v>120</v>
      </c>
      <c r="B257" s="110">
        <v>1.2979546599796947</v>
      </c>
      <c r="C257" s="110">
        <v>1.2908503448448052</v>
      </c>
      <c r="D257" s="110">
        <v>1.3150513019010592</v>
      </c>
      <c r="E257" s="110">
        <v>1.3680036575957097</v>
      </c>
      <c r="F257" s="110">
        <v>1.432479550563005</v>
      </c>
      <c r="G257" s="110">
        <v>1.5039494788786103</v>
      </c>
      <c r="H257" s="110">
        <v>1.5505594388935959</v>
      </c>
      <c r="I257" s="110">
        <v>1.5452168322519511</v>
      </c>
      <c r="J257" s="110">
        <v>1.4780074292214802</v>
      </c>
      <c r="K257" s="110">
        <v>1.6328996572926211</v>
      </c>
      <c r="L257" s="110">
        <v>1.761278781778264</v>
      </c>
      <c r="M257" s="110">
        <v>1.7755868049993664</v>
      </c>
      <c r="N257" s="110">
        <v>1.8227916488648919</v>
      </c>
      <c r="O257" s="110">
        <v>2.00852005405652</v>
      </c>
      <c r="P257" s="110">
        <v>2.008340258424433</v>
      </c>
      <c r="Q257" s="110">
        <v>2.1826354072548879</v>
      </c>
      <c r="R257" s="110">
        <v>2.1898139631424902</v>
      </c>
      <c r="S257" s="110">
        <v>2.3786272697146043</v>
      </c>
      <c r="T257" s="110">
        <v>2.5233060665648268</v>
      </c>
      <c r="U257" s="110">
        <v>2.540952636896749</v>
      </c>
      <c r="V257" s="110">
        <v>2.5731315991750314</v>
      </c>
      <c r="W257" s="110">
        <v>2.5959587980559014</v>
      </c>
      <c r="X257" s="110">
        <v>2.5222672098504759</v>
      </c>
      <c r="Y257" s="110">
        <v>2.5613163739441287</v>
      </c>
      <c r="DA257" s="60" t="s">
        <v>3065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</v>
      </c>
      <c r="C259" s="118">
        <f t="shared" si="103"/>
        <v>0</v>
      </c>
      <c r="D259" s="118">
        <f t="shared" si="103"/>
        <v>4.6192204361945599E-3</v>
      </c>
      <c r="E259" s="118">
        <f t="shared" si="103"/>
        <v>7.9998898873210288E-3</v>
      </c>
      <c r="F259" s="118">
        <f t="shared" si="103"/>
        <v>7.4285119631231989E-3</v>
      </c>
      <c r="G259" s="118">
        <f t="shared" si="103"/>
        <v>1.0876168021321023E-2</v>
      </c>
      <c r="H259" s="118">
        <f t="shared" si="103"/>
        <v>1.0639850768459861E-2</v>
      </c>
      <c r="I259" s="118">
        <f t="shared" si="103"/>
        <v>1.2528165708215241E-2</v>
      </c>
      <c r="J259" s="118">
        <f t="shared" si="103"/>
        <v>1.1853986738236134E-2</v>
      </c>
      <c r="K259" s="118">
        <f t="shared" si="103"/>
        <v>1.1930390158783709E-2</v>
      </c>
      <c r="L259" s="118">
        <f t="shared" si="103"/>
        <v>1.1211965437407144E-2</v>
      </c>
      <c r="M259" s="118">
        <f t="shared" si="103"/>
        <v>1.1988143240686868E-2</v>
      </c>
      <c r="N259" s="118">
        <f t="shared" si="103"/>
        <v>1.1199122627882131E-2</v>
      </c>
      <c r="O259" s="118">
        <f t="shared" si="103"/>
        <v>1.2224329467231874E-2</v>
      </c>
      <c r="P259" s="118">
        <f t="shared" si="103"/>
        <v>1.8901450884768335E-2</v>
      </c>
      <c r="Q259" s="118">
        <f t="shared" si="103"/>
        <v>1.1930254895690932E-2</v>
      </c>
      <c r="R259" s="118">
        <f t="shared" ref="R259:V259" si="104">R260+R262+R264+R273</f>
        <v>1.2598312215123263E-2</v>
      </c>
      <c r="S259" s="118">
        <f t="shared" si="104"/>
        <v>1.2276393623892361E-2</v>
      </c>
      <c r="T259" s="118">
        <f t="shared" si="104"/>
        <v>1.1339092350941472E-2</v>
      </c>
      <c r="U259" s="118">
        <f t="shared" si="104"/>
        <v>1.1155161989345146E-2</v>
      </c>
      <c r="V259" s="118">
        <f t="shared" si="104"/>
        <v>1.1036278660835269E-2</v>
      </c>
      <c r="W259" s="118">
        <f t="shared" ref="W259:Y259" si="105">W260+W262+W264+W273</f>
        <v>1.296380634872024E-2</v>
      </c>
      <c r="X259" s="118">
        <f t="shared" si="105"/>
        <v>1.5369509867995358E-2</v>
      </c>
      <c r="Y259" s="118">
        <f t="shared" si="105"/>
        <v>1.7488457294138234E-2</v>
      </c>
      <c r="DA259" s="129" t="s">
        <v>3217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3218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3219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3220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3221</v>
      </c>
    </row>
    <row r="264" spans="1:105" ht="12" customHeight="1" x14ac:dyDescent="0.25">
      <c r="A264" s="121" t="s">
        <v>55</v>
      </c>
      <c r="B264" s="123">
        <v>0</v>
      </c>
      <c r="C264" s="123">
        <v>0</v>
      </c>
      <c r="D264" s="123">
        <v>4.6192204361945599E-3</v>
      </c>
      <c r="E264" s="123">
        <v>7.9998898873210288E-3</v>
      </c>
      <c r="F264" s="123">
        <v>7.4285119631231989E-3</v>
      </c>
      <c r="G264" s="123">
        <v>1.0876168021321023E-2</v>
      </c>
      <c r="H264" s="123">
        <v>1.0639850768459861E-2</v>
      </c>
      <c r="I264" s="123">
        <v>1.2528165708215241E-2</v>
      </c>
      <c r="J264" s="123">
        <v>1.1853986738236134E-2</v>
      </c>
      <c r="K264" s="123">
        <v>1.1930390158783709E-2</v>
      </c>
      <c r="L264" s="123">
        <v>1.1211965437407144E-2</v>
      </c>
      <c r="M264" s="123">
        <v>1.1988143240686868E-2</v>
      </c>
      <c r="N264" s="123">
        <v>1.1199122627882131E-2</v>
      </c>
      <c r="O264" s="123">
        <v>1.2224329467231874E-2</v>
      </c>
      <c r="P264" s="123">
        <v>1.8901450884768335E-2</v>
      </c>
      <c r="Q264" s="123">
        <v>1.1930254895690932E-2</v>
      </c>
      <c r="R264" s="123">
        <v>1.2598312215123263E-2</v>
      </c>
      <c r="S264" s="123">
        <v>1.2276393623892361E-2</v>
      </c>
      <c r="T264" s="123">
        <v>1.1339092350941472E-2</v>
      </c>
      <c r="U264" s="123">
        <v>1.1155161989345146E-2</v>
      </c>
      <c r="V264" s="123">
        <v>1.1036278660835269E-2</v>
      </c>
      <c r="W264" s="123">
        <v>1.296380634872024E-2</v>
      </c>
      <c r="X264" s="123">
        <v>1.5369509867995358E-2</v>
      </c>
      <c r="Y264" s="123">
        <v>1.7488457294138234E-2</v>
      </c>
      <c r="DA264" s="130" t="s">
        <v>3222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2.4673266843665234</v>
      </c>
      <c r="E265" s="99">
        <v>2.8859242124448596</v>
      </c>
      <c r="F265" s="99">
        <v>2.2847197850307435</v>
      </c>
      <c r="G265" s="99">
        <v>2.8510050548605781</v>
      </c>
      <c r="H265" s="99">
        <v>2.6188324149673061</v>
      </c>
      <c r="I265" s="99">
        <v>2.8226562333002341</v>
      </c>
      <c r="J265" s="99">
        <v>2.6165612614877012</v>
      </c>
      <c r="K265" s="99">
        <v>2.6807455274356786</v>
      </c>
      <c r="L265" s="99">
        <v>2.578483360639598</v>
      </c>
      <c r="M265" s="99">
        <v>2.763089337209347</v>
      </c>
      <c r="N265" s="99">
        <v>2.4898900832942976</v>
      </c>
      <c r="O265" s="99">
        <v>2.6521052418147075</v>
      </c>
      <c r="P265" s="99">
        <v>3.772097816528988</v>
      </c>
      <c r="Q265" s="99">
        <v>2.7047735601098206</v>
      </c>
      <c r="R265" s="99">
        <v>3.0949777508549206</v>
      </c>
      <c r="S265" s="99">
        <v>3.1986816605205202</v>
      </c>
      <c r="T265" s="99">
        <v>3.0834220586226295</v>
      </c>
      <c r="U265" s="99">
        <v>3.0148575615677191</v>
      </c>
      <c r="V265" s="99">
        <v>2.8158438616795953</v>
      </c>
      <c r="W265" s="99">
        <v>2.9731868987942986</v>
      </c>
      <c r="X265" s="99">
        <v>3.0618436577214321</v>
      </c>
      <c r="Y265" s="99">
        <v>3.2244536022911263</v>
      </c>
      <c r="DA265" s="63" t="s">
        <v>3223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1.6894333960695096</v>
      </c>
      <c r="E266" s="99">
        <v>1.8890946682683152</v>
      </c>
      <c r="F266" s="99">
        <v>1.5059666944528993</v>
      </c>
      <c r="G266" s="99">
        <v>1.7147098849551541</v>
      </c>
      <c r="H266" s="99">
        <v>1.6349925152166722</v>
      </c>
      <c r="I266" s="99">
        <v>1.7311295074382973</v>
      </c>
      <c r="J266" s="99">
        <v>1.5915757729109126</v>
      </c>
      <c r="K266" s="99">
        <v>1.6466103436458788</v>
      </c>
      <c r="L266" s="99">
        <v>1.5429823597967156</v>
      </c>
      <c r="M266" s="99">
        <v>1.6358010778934238</v>
      </c>
      <c r="N266" s="99">
        <v>1.4660670089669507</v>
      </c>
      <c r="O266" s="99">
        <v>1.65923449266495</v>
      </c>
      <c r="P266" s="99">
        <v>2.2940542956568732</v>
      </c>
      <c r="Q266" s="99">
        <v>1.6993056754577973</v>
      </c>
      <c r="R266" s="99">
        <v>2.0751017488496997</v>
      </c>
      <c r="S266" s="99">
        <v>2.0927796340585694</v>
      </c>
      <c r="T266" s="99">
        <v>2.1678180061188796</v>
      </c>
      <c r="U266" s="99">
        <v>2.1328985881703333</v>
      </c>
      <c r="V266" s="99">
        <v>1.9928538542696801</v>
      </c>
      <c r="W266" s="99">
        <v>2.1086395563229905</v>
      </c>
      <c r="X266" s="99">
        <v>2.1693268461420527</v>
      </c>
      <c r="Y266" s="99">
        <v>2.3126909998764251</v>
      </c>
      <c r="DA266" s="63" t="s">
        <v>3224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1.6894333960695096</v>
      </c>
      <c r="E267" s="102">
        <v>1.8890946682683152</v>
      </c>
      <c r="F267" s="102">
        <v>1.5059666944528993</v>
      </c>
      <c r="G267" s="102">
        <v>1.7147098849551541</v>
      </c>
      <c r="H267" s="102">
        <v>1.6349925152166722</v>
      </c>
      <c r="I267" s="102">
        <v>1.7311295074382973</v>
      </c>
      <c r="J267" s="102">
        <v>1.5915757729109126</v>
      </c>
      <c r="K267" s="102">
        <v>1.6466103436458788</v>
      </c>
      <c r="L267" s="102">
        <v>1.5429823597967156</v>
      </c>
      <c r="M267" s="102">
        <v>1.6358010778934238</v>
      </c>
      <c r="N267" s="102">
        <v>1.4660670089669507</v>
      </c>
      <c r="O267" s="102">
        <v>1.65923449266495</v>
      </c>
      <c r="P267" s="102">
        <v>2.2940542956568732</v>
      </c>
      <c r="Q267" s="102">
        <v>1.6993056754577973</v>
      </c>
      <c r="R267" s="102">
        <v>2.0751017488496997</v>
      </c>
      <c r="S267" s="102">
        <v>2.0927796340585694</v>
      </c>
      <c r="T267" s="102">
        <v>2.1678180061188796</v>
      </c>
      <c r="U267" s="102">
        <v>2.1328985881703333</v>
      </c>
      <c r="V267" s="102">
        <v>1.9928538542696801</v>
      </c>
      <c r="W267" s="102">
        <v>2.1086395563229905</v>
      </c>
      <c r="X267" s="102">
        <v>2.1693268461420527</v>
      </c>
      <c r="Y267" s="102">
        <v>2.3126909998764251</v>
      </c>
      <c r="DA267" s="131" t="s">
        <v>3225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3226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3227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3228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3229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3230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X273" s="123">
        <v>0</v>
      </c>
      <c r="Y273" s="123">
        <v>0</v>
      </c>
      <c r="DA273" s="130" t="s">
        <v>3231</v>
      </c>
    </row>
    <row r="274" spans="1:105" ht="12" customHeight="1" x14ac:dyDescent="0.25">
      <c r="A274" s="97" t="s">
        <v>50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3232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3233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31.236694568582024</v>
      </c>
      <c r="D279" s="117">
        <f t="shared" si="108"/>
        <v>42.144710630751852</v>
      </c>
      <c r="E279" s="117">
        <f t="shared" si="108"/>
        <v>41.942652464744327</v>
      </c>
      <c r="F279" s="117">
        <f t="shared" si="108"/>
        <v>37.099957388848317</v>
      </c>
      <c r="G279" s="117">
        <f t="shared" si="108"/>
        <v>31.637594344769873</v>
      </c>
      <c r="H279" s="117">
        <f t="shared" si="108"/>
        <v>24.725950025106599</v>
      </c>
      <c r="I279" s="117">
        <f t="shared" si="108"/>
        <v>22.37719203199044</v>
      </c>
      <c r="J279" s="117">
        <f t="shared" si="108"/>
        <v>37.107898628951979</v>
      </c>
      <c r="K279" s="117">
        <f t="shared" si="108"/>
        <v>32.475088021815793</v>
      </c>
      <c r="L279" s="117">
        <f t="shared" si="108"/>
        <v>19.298228500192792</v>
      </c>
      <c r="M279" s="117">
        <f t="shared" si="108"/>
        <v>11.143298508148327</v>
      </c>
      <c r="N279" s="117">
        <f t="shared" si="108"/>
        <v>11.729443686736106</v>
      </c>
      <c r="O279" s="117">
        <f t="shared" si="108"/>
        <v>26.036932125749125</v>
      </c>
      <c r="P279" s="117">
        <f t="shared" si="108"/>
        <v>22.273759963615447</v>
      </c>
      <c r="Q279" s="117">
        <f t="shared" si="108"/>
        <v>21.341060853153234</v>
      </c>
      <c r="R279" s="117">
        <f t="shared" ref="R279:V279" si="109">R280+R282+R284+R293</f>
        <v>23.085315663699145</v>
      </c>
      <c r="S279" s="117">
        <f t="shared" si="109"/>
        <v>15.236343495559581</v>
      </c>
      <c r="T279" s="117">
        <f t="shared" si="109"/>
        <v>32.327973543837722</v>
      </c>
      <c r="U279" s="117">
        <f t="shared" si="109"/>
        <v>24.093174542466169</v>
      </c>
      <c r="V279" s="117">
        <f t="shared" si="109"/>
        <v>24.067958041452034</v>
      </c>
      <c r="W279" s="117">
        <f t="shared" ref="W279:Y279" si="110">W280+W282+W284+W293</f>
        <v>14.07031145763532</v>
      </c>
      <c r="X279" s="117">
        <f t="shared" si="110"/>
        <v>23.666736461242412</v>
      </c>
      <c r="Y279" s="117">
        <f t="shared" si="110"/>
        <v>15.704676088241396</v>
      </c>
      <c r="DA279" s="129" t="s">
        <v>3385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26.380905787016793</v>
      </c>
      <c r="D280" s="122">
        <f t="shared" si="111"/>
        <v>35.324982564110208</v>
      </c>
      <c r="E280" s="122">
        <f t="shared" si="111"/>
        <v>34.930238773232951</v>
      </c>
      <c r="F280" s="122">
        <f t="shared" si="111"/>
        <v>30.424605470398557</v>
      </c>
      <c r="G280" s="122">
        <f t="shared" si="111"/>
        <v>25.854945650199998</v>
      </c>
      <c r="H280" s="122">
        <f t="shared" si="111"/>
        <v>19.833510832082371</v>
      </c>
      <c r="I280" s="122">
        <f t="shared" si="111"/>
        <v>17.747851350938927</v>
      </c>
      <c r="J280" s="122">
        <f t="shared" si="111"/>
        <v>29.424758291756376</v>
      </c>
      <c r="K280" s="122">
        <f t="shared" si="111"/>
        <v>25.199690238912993</v>
      </c>
      <c r="L280" s="122">
        <f t="shared" si="111"/>
        <v>15.39584399794701</v>
      </c>
      <c r="M280" s="122">
        <f t="shared" si="111"/>
        <v>8.5518184439074183</v>
      </c>
      <c r="N280" s="122">
        <f t="shared" si="111"/>
        <v>8.8651452443938172</v>
      </c>
      <c r="O280" s="122">
        <f t="shared" si="111"/>
        <v>18.70245046911181</v>
      </c>
      <c r="P280" s="122">
        <f t="shared" si="111"/>
        <v>15.309707480893406</v>
      </c>
      <c r="Q280" s="122">
        <f t="shared" si="111"/>
        <v>13.852575210960481</v>
      </c>
      <c r="R280" s="122">
        <f t="shared" si="111"/>
        <v>14.967478245733252</v>
      </c>
      <c r="S280" s="122">
        <f t="shared" si="111"/>
        <v>9.8237958158447665</v>
      </c>
      <c r="T280" s="122">
        <f t="shared" si="111"/>
        <v>20.064644171935708</v>
      </c>
      <c r="U280" s="122">
        <f t="shared" si="111"/>
        <v>14.520689732378463</v>
      </c>
      <c r="V280" s="122">
        <f t="shared" si="111"/>
        <v>14.656657223418444</v>
      </c>
      <c r="W280" s="122">
        <f t="shared" si="111"/>
        <v>8.0234388028421613</v>
      </c>
      <c r="X280" s="122">
        <f t="shared" si="111"/>
        <v>13.009159659496866</v>
      </c>
      <c r="Y280" s="122">
        <f t="shared" si="111"/>
        <v>7.7788286127306661</v>
      </c>
      <c r="DA280" s="130" t="s">
        <v>3386</v>
      </c>
    </row>
    <row r="281" spans="1:105" ht="12" customHeight="1" x14ac:dyDescent="0.25">
      <c r="A281" s="97" t="s">
        <v>53</v>
      </c>
      <c r="B281" s="98"/>
      <c r="C281" s="98">
        <v>26.380905787016793</v>
      </c>
      <c r="D281" s="98">
        <v>35.324982564110208</v>
      </c>
      <c r="E281" s="98">
        <v>34.930238773232951</v>
      </c>
      <c r="F281" s="98">
        <v>30.424605470398557</v>
      </c>
      <c r="G281" s="98">
        <v>25.854945650199998</v>
      </c>
      <c r="H281" s="98">
        <v>19.833510832082371</v>
      </c>
      <c r="I281" s="98">
        <v>17.747851350938927</v>
      </c>
      <c r="J281" s="98">
        <v>29.424758291756376</v>
      </c>
      <c r="K281" s="98">
        <v>25.199690238912993</v>
      </c>
      <c r="L281" s="98">
        <v>15.39584399794701</v>
      </c>
      <c r="M281" s="98">
        <v>8.5518184439074183</v>
      </c>
      <c r="N281" s="98">
        <v>8.8651452443938172</v>
      </c>
      <c r="O281" s="98">
        <v>18.70245046911181</v>
      </c>
      <c r="P281" s="98">
        <v>15.309707480893406</v>
      </c>
      <c r="Q281" s="98">
        <v>13.852575210960481</v>
      </c>
      <c r="R281" s="98">
        <v>14.967478245733252</v>
      </c>
      <c r="S281" s="98">
        <v>9.8237958158447665</v>
      </c>
      <c r="T281" s="98">
        <v>20.064644171935708</v>
      </c>
      <c r="U281" s="98">
        <v>14.520689732378463</v>
      </c>
      <c r="V281" s="98">
        <v>14.656657223418444</v>
      </c>
      <c r="W281" s="98">
        <v>8.0234388028421613</v>
      </c>
      <c r="X281" s="98">
        <v>13.009159659496866</v>
      </c>
      <c r="Y281" s="98">
        <v>7.7788286127306661</v>
      </c>
      <c r="DA281" s="63" t="s">
        <v>3387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1.3557921015749643E-2</v>
      </c>
      <c r="D282" s="122">
        <f t="shared" si="112"/>
        <v>1.855547915649703E-2</v>
      </c>
      <c r="E282" s="122">
        <f t="shared" si="112"/>
        <v>1.9622384571948918E-2</v>
      </c>
      <c r="F282" s="122">
        <f t="shared" si="112"/>
        <v>2.5012728703624507E-2</v>
      </c>
      <c r="G282" s="122">
        <f t="shared" si="112"/>
        <v>2.8807055991441358E-2</v>
      </c>
      <c r="H282" s="122">
        <f t="shared" si="112"/>
        <v>2.7205861853279278E-2</v>
      </c>
      <c r="I282" s="122">
        <f t="shared" si="112"/>
        <v>2.9309337907711348E-2</v>
      </c>
      <c r="J282" s="122">
        <f t="shared" si="112"/>
        <v>1.5566449156492008E-2</v>
      </c>
      <c r="K282" s="122">
        <f t="shared" si="112"/>
        <v>3.6625768854829419E-2</v>
      </c>
      <c r="L282" s="122">
        <f t="shared" si="112"/>
        <v>3.0941079127619123E-2</v>
      </c>
      <c r="M282" s="122">
        <f t="shared" si="112"/>
        <v>1.9419127155835166E-2</v>
      </c>
      <c r="N282" s="122">
        <f t="shared" si="112"/>
        <v>2.3901668684439825E-2</v>
      </c>
      <c r="O282" s="122">
        <f t="shared" si="112"/>
        <v>4.6123751858432545E-2</v>
      </c>
      <c r="P282" s="122">
        <f t="shared" si="112"/>
        <v>6.6946709006838426E-2</v>
      </c>
      <c r="Q282" s="122">
        <f t="shared" si="112"/>
        <v>4.0677943514996762E-2</v>
      </c>
      <c r="R282" s="122">
        <f t="shared" si="112"/>
        <v>2.6865727449462588E-2</v>
      </c>
      <c r="S282" s="122">
        <f t="shared" si="112"/>
        <v>4.4641811347363183E-2</v>
      </c>
      <c r="T282" s="122">
        <f t="shared" si="112"/>
        <v>5.1012619230690628E-2</v>
      </c>
      <c r="U282" s="122">
        <f t="shared" si="112"/>
        <v>6.4975778471665774E-2</v>
      </c>
      <c r="V282" s="122">
        <f t="shared" si="112"/>
        <v>0.12018141465436973</v>
      </c>
      <c r="W282" s="122">
        <f t="shared" si="112"/>
        <v>1.8059349765046553E-2</v>
      </c>
      <c r="X282" s="122">
        <f t="shared" si="112"/>
        <v>4.3415274554730141E-2</v>
      </c>
      <c r="Y282" s="122">
        <f t="shared" si="112"/>
        <v>1.2261885776093681E-2</v>
      </c>
      <c r="DA282" s="130" t="s">
        <v>3388</v>
      </c>
    </row>
    <row r="283" spans="1:105" ht="12" customHeight="1" x14ac:dyDescent="0.25">
      <c r="A283" s="97" t="s">
        <v>53</v>
      </c>
      <c r="B283" s="98"/>
      <c r="C283" s="98">
        <v>1.3557921015749643E-2</v>
      </c>
      <c r="D283" s="98">
        <v>1.855547915649703E-2</v>
      </c>
      <c r="E283" s="98">
        <v>1.9622384571948918E-2</v>
      </c>
      <c r="F283" s="98">
        <v>2.5012728703624507E-2</v>
      </c>
      <c r="G283" s="98">
        <v>2.8807055991441358E-2</v>
      </c>
      <c r="H283" s="98">
        <v>2.7205861853279278E-2</v>
      </c>
      <c r="I283" s="98">
        <v>2.9309337907711348E-2</v>
      </c>
      <c r="J283" s="98">
        <v>1.5566449156492008E-2</v>
      </c>
      <c r="K283" s="98">
        <v>3.6625768854829419E-2</v>
      </c>
      <c r="L283" s="98">
        <v>3.0941079127619123E-2</v>
      </c>
      <c r="M283" s="98">
        <v>1.9419127155835166E-2</v>
      </c>
      <c r="N283" s="98">
        <v>2.3901668684439825E-2</v>
      </c>
      <c r="O283" s="98">
        <v>4.6123751858432545E-2</v>
      </c>
      <c r="P283" s="98">
        <v>6.6946709006838426E-2</v>
      </c>
      <c r="Q283" s="98">
        <v>4.0677943514996762E-2</v>
      </c>
      <c r="R283" s="98">
        <v>2.6865727449462588E-2</v>
      </c>
      <c r="S283" s="98">
        <v>4.4641811347363183E-2</v>
      </c>
      <c r="T283" s="98">
        <v>5.1012619230690628E-2</v>
      </c>
      <c r="U283" s="98">
        <v>6.4975778471665774E-2</v>
      </c>
      <c r="V283" s="98">
        <v>0.12018141465436973</v>
      </c>
      <c r="W283" s="98">
        <v>1.8059349765046553E-2</v>
      </c>
      <c r="X283" s="98">
        <v>4.3415274554730141E-2</v>
      </c>
      <c r="Y283" s="98">
        <v>1.2261885776093681E-2</v>
      </c>
      <c r="DA283" s="63" t="s">
        <v>3389</v>
      </c>
    </row>
    <row r="284" spans="1:105" ht="12" customHeight="1" x14ac:dyDescent="0.25">
      <c r="A284" s="121" t="s">
        <v>55</v>
      </c>
      <c r="B284" s="122"/>
      <c r="C284" s="122">
        <v>4.262878804415057</v>
      </c>
      <c r="D284" s="122">
        <v>5.9669810184061696</v>
      </c>
      <c r="E284" s="122">
        <v>6.1145715133822129</v>
      </c>
      <c r="F284" s="122">
        <v>5.7888388763171035</v>
      </c>
      <c r="G284" s="122">
        <v>4.9992027538244619</v>
      </c>
      <c r="H284" s="122">
        <v>4.2211926152843269</v>
      </c>
      <c r="I284" s="122">
        <v>3.9637216036844229</v>
      </c>
      <c r="J284" s="122">
        <v>6.6090990104665144</v>
      </c>
      <c r="K284" s="122">
        <v>6.2110155627274963</v>
      </c>
      <c r="L284" s="122">
        <v>3.2785525886146085</v>
      </c>
      <c r="M284" s="122">
        <v>2.1868271595701354</v>
      </c>
      <c r="N284" s="122">
        <v>2.3987911958366319</v>
      </c>
      <c r="O284" s="122">
        <v>6.1283838404636253</v>
      </c>
      <c r="P284" s="122">
        <v>5.7827942558013659</v>
      </c>
      <c r="Q284" s="122">
        <v>6.2252836453185836</v>
      </c>
      <c r="R284" s="122">
        <v>6.8507270866495285</v>
      </c>
      <c r="S284" s="122">
        <v>4.4374892003431521</v>
      </c>
      <c r="T284" s="122">
        <v>10.111729249923629</v>
      </c>
      <c r="U284" s="122">
        <v>7.8484153373057088</v>
      </c>
      <c r="V284" s="122">
        <v>7.5983757936091862</v>
      </c>
      <c r="W284" s="122">
        <v>4.9905794986236431</v>
      </c>
      <c r="X284" s="122">
        <v>8.7627637004545527</v>
      </c>
      <c r="Y284" s="122">
        <v>6.5463965922706073</v>
      </c>
      <c r="DA284" s="130" t="s">
        <v>3390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3.5853605756835896E-2</v>
      </c>
      <c r="E285" s="98">
        <v>3.0718170214913791E-2</v>
      </c>
      <c r="F285" s="98">
        <v>1.8194921247062384E-2</v>
      </c>
      <c r="G285" s="98">
        <v>2.3575087674147253E-2</v>
      </c>
      <c r="H285" s="98">
        <v>1.2814989178171912E-2</v>
      </c>
      <c r="I285" s="98">
        <v>2.1864726912127302E-2</v>
      </c>
      <c r="J285" s="98">
        <v>2.8631273562678066E-2</v>
      </c>
      <c r="K285" s="98">
        <v>2.0400226342817223E-2</v>
      </c>
      <c r="L285" s="98">
        <v>1.3174351800080582E-2</v>
      </c>
      <c r="M285" s="98">
        <v>8.7348158995837876E-3</v>
      </c>
      <c r="N285" s="98">
        <v>1.0614509068745096E-2</v>
      </c>
      <c r="O285" s="98">
        <v>2.5244297306249799E-2</v>
      </c>
      <c r="P285" s="98">
        <v>4.8678736423256395E-2</v>
      </c>
      <c r="Q285" s="98">
        <v>3.1650486724406294E-3</v>
      </c>
      <c r="R285" s="98">
        <v>1.3015219290623919E-2</v>
      </c>
      <c r="S285" s="98">
        <v>1.1432587962909309E-2</v>
      </c>
      <c r="T285" s="98">
        <v>3.0714404886981333E-2</v>
      </c>
      <c r="U285" s="98">
        <v>3.0619348562220986E-2</v>
      </c>
      <c r="V285" s="98">
        <v>3.7519042996590563E-2</v>
      </c>
      <c r="W285" s="98">
        <v>3.110217431301561E-2</v>
      </c>
      <c r="X285" s="98">
        <v>6.1052891169751683E-2</v>
      </c>
      <c r="Y285" s="98">
        <v>3.3181282527605598E-2</v>
      </c>
      <c r="DA285" s="63" t="s">
        <v>3391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9.2732242364924319E-5</v>
      </c>
      <c r="F286" s="98">
        <v>0</v>
      </c>
      <c r="G286" s="98">
        <v>0</v>
      </c>
      <c r="H286" s="98">
        <v>0</v>
      </c>
      <c r="I286" s="98">
        <v>8.7742526828012545E-5</v>
      </c>
      <c r="J286" s="98">
        <v>8.0852114682349735E-5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2.2223819137345336E-4</v>
      </c>
      <c r="Q286" s="98">
        <v>0</v>
      </c>
      <c r="R286" s="98">
        <v>0</v>
      </c>
      <c r="S286" s="98">
        <v>0</v>
      </c>
      <c r="T286" s="98">
        <v>0</v>
      </c>
      <c r="U286" s="98">
        <v>8.9506218476900233E-5</v>
      </c>
      <c r="V286" s="98">
        <v>8.4825860190270916E-5</v>
      </c>
      <c r="W286" s="98">
        <v>9.0713149656583455E-5</v>
      </c>
      <c r="X286" s="98">
        <v>1.8760910271810677E-4</v>
      </c>
      <c r="Y286" s="98">
        <v>9.7890332760377277E-5</v>
      </c>
      <c r="DA286" s="63" t="s">
        <v>3392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6.7361267197100228E-5</v>
      </c>
      <c r="F287" s="101">
        <v>0</v>
      </c>
      <c r="G287" s="101">
        <v>0</v>
      </c>
      <c r="H287" s="101">
        <v>0</v>
      </c>
      <c r="I287" s="101">
        <v>6.0328991302548148E-5</v>
      </c>
      <c r="J287" s="101">
        <v>5.5132773121126688E-5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1.4808461080997794E-4</v>
      </c>
      <c r="Q287" s="101">
        <v>0</v>
      </c>
      <c r="R287" s="101">
        <v>0</v>
      </c>
      <c r="S287" s="101">
        <v>0</v>
      </c>
      <c r="T287" s="101">
        <v>0</v>
      </c>
      <c r="U287" s="101">
        <v>6.3961076037138357E-5</v>
      </c>
      <c r="V287" s="101">
        <v>6.0157962854294457E-5</v>
      </c>
      <c r="W287" s="101">
        <v>6.6970250782908482E-5</v>
      </c>
      <c r="X287" s="101">
        <v>1.3910192781145089E-4</v>
      </c>
      <c r="Y287" s="101">
        <v>7.3183077284135777E-5</v>
      </c>
      <c r="DA287" s="131" t="s">
        <v>3393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2.5370975167824098E-5</v>
      </c>
      <c r="F288" s="104">
        <v>0</v>
      </c>
      <c r="G288" s="104">
        <v>0</v>
      </c>
      <c r="H288" s="104">
        <v>0</v>
      </c>
      <c r="I288" s="104">
        <v>2.7413535525464394E-5</v>
      </c>
      <c r="J288" s="104">
        <v>2.5719341561223053E-5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7.415358056347542E-5</v>
      </c>
      <c r="Q288" s="104">
        <v>0</v>
      </c>
      <c r="R288" s="104">
        <v>0</v>
      </c>
      <c r="S288" s="104">
        <v>0</v>
      </c>
      <c r="T288" s="104">
        <v>0</v>
      </c>
      <c r="U288" s="104">
        <v>2.5545142439761873E-5</v>
      </c>
      <c r="V288" s="104">
        <v>2.4667897335976455E-5</v>
      </c>
      <c r="W288" s="104">
        <v>2.3742898873674966E-5</v>
      </c>
      <c r="X288" s="104">
        <v>4.8507174906655872E-5</v>
      </c>
      <c r="Y288" s="104">
        <v>2.4707255476241493E-5</v>
      </c>
      <c r="DA288" s="132" t="s">
        <v>3394</v>
      </c>
    </row>
    <row r="289" spans="1:105" ht="12" customHeight="1" x14ac:dyDescent="0.25">
      <c r="A289" s="106" t="s">
        <v>122</v>
      </c>
      <c r="B289" s="101"/>
      <c r="C289" s="101">
        <v>3.9123803002375936</v>
      </c>
      <c r="D289" s="101">
        <v>5.2917325008587461</v>
      </c>
      <c r="E289" s="101">
        <v>5.6250269126435972</v>
      </c>
      <c r="F289" s="101">
        <v>5.3574098182151486</v>
      </c>
      <c r="G289" s="101">
        <v>4.5195777510172732</v>
      </c>
      <c r="H289" s="101">
        <v>3.827752176239072</v>
      </c>
      <c r="I289" s="101">
        <v>2.3862823499236434</v>
      </c>
      <c r="J289" s="101">
        <v>5.431902885962451</v>
      </c>
      <c r="K289" s="101">
        <v>5.7523676764755809</v>
      </c>
      <c r="L289" s="101">
        <v>2.8635206911200828</v>
      </c>
      <c r="M289" s="101">
        <v>1.9622729670586905</v>
      </c>
      <c r="N289" s="101">
        <v>2.117695902035134</v>
      </c>
      <c r="O289" s="101">
        <v>5.365316489366136</v>
      </c>
      <c r="P289" s="101">
        <v>4.8525312126982252</v>
      </c>
      <c r="Q289" s="101">
        <v>5.1975135722615242</v>
      </c>
      <c r="R289" s="101">
        <v>6.0761649457313611</v>
      </c>
      <c r="S289" s="101">
        <v>3.9864108239019074</v>
      </c>
      <c r="T289" s="101">
        <v>9.0460567762666138</v>
      </c>
      <c r="U289" s="101">
        <v>6.9802117134276154</v>
      </c>
      <c r="V289" s="101">
        <v>6.6715313139316184</v>
      </c>
      <c r="W289" s="101">
        <v>4.3016149694529737</v>
      </c>
      <c r="X289" s="101">
        <v>7.5347583588953242</v>
      </c>
      <c r="Y289" s="101">
        <v>5.907078241451801</v>
      </c>
      <c r="DA289" s="131" t="s">
        <v>3395</v>
      </c>
    </row>
    <row r="290" spans="1:105" ht="12" customHeight="1" x14ac:dyDescent="0.25">
      <c r="A290" s="107" t="s">
        <v>121</v>
      </c>
      <c r="B290" s="104"/>
      <c r="C290" s="104">
        <v>0.35049850417746292</v>
      </c>
      <c r="D290" s="104">
        <v>0.63939491179058683</v>
      </c>
      <c r="E290" s="104">
        <v>0.45873369828133725</v>
      </c>
      <c r="F290" s="104">
        <v>0.41323413685489285</v>
      </c>
      <c r="G290" s="104">
        <v>0.45604991513304149</v>
      </c>
      <c r="H290" s="104">
        <v>0.3806254498670833</v>
      </c>
      <c r="I290" s="104">
        <v>1.5554867843218243</v>
      </c>
      <c r="J290" s="104">
        <v>1.1484839988267028</v>
      </c>
      <c r="K290" s="104">
        <v>0.43824765990909842</v>
      </c>
      <c r="L290" s="104">
        <v>0.40185754569444526</v>
      </c>
      <c r="M290" s="104">
        <v>0.21581937661186118</v>
      </c>
      <c r="N290" s="104">
        <v>0.27048078473275255</v>
      </c>
      <c r="O290" s="104">
        <v>0.73782305379123925</v>
      </c>
      <c r="P290" s="104">
        <v>0.88136206848851129</v>
      </c>
      <c r="Q290" s="104">
        <v>1.0246050243846185</v>
      </c>
      <c r="R290" s="104">
        <v>0.76154692162754323</v>
      </c>
      <c r="S290" s="104">
        <v>0.43964578847833535</v>
      </c>
      <c r="T290" s="104">
        <v>1.0349580687700344</v>
      </c>
      <c r="U290" s="104">
        <v>0.83749476909739595</v>
      </c>
      <c r="V290" s="104">
        <v>0.8892406108207872</v>
      </c>
      <c r="W290" s="104">
        <v>0.65777164170799751</v>
      </c>
      <c r="X290" s="104">
        <v>1.1667648412867582</v>
      </c>
      <c r="Y290" s="104">
        <v>0.60603917795844031</v>
      </c>
      <c r="DA290" s="132" t="s">
        <v>3396</v>
      </c>
    </row>
    <row r="291" spans="1:105" ht="12" customHeight="1" x14ac:dyDescent="0.25">
      <c r="A291" s="108" t="s">
        <v>53</v>
      </c>
      <c r="B291" s="98"/>
      <c r="C291" s="98">
        <v>0.27484427072508189</v>
      </c>
      <c r="D291" s="98">
        <v>0.49369945361712342</v>
      </c>
      <c r="E291" s="98">
        <v>0.34311038182713222</v>
      </c>
      <c r="F291" s="98">
        <v>0.31021241722491882</v>
      </c>
      <c r="G291" s="98">
        <v>0.319508994340719</v>
      </c>
      <c r="H291" s="98">
        <v>0.27367939203606456</v>
      </c>
      <c r="I291" s="98">
        <v>1.1068557667366501</v>
      </c>
      <c r="J291" s="98">
        <v>0.81106368379026339</v>
      </c>
      <c r="K291" s="98">
        <v>0.31099776337080964</v>
      </c>
      <c r="L291" s="98">
        <v>0.2792685397350837</v>
      </c>
      <c r="M291" s="98">
        <v>0.14765003811388244</v>
      </c>
      <c r="N291" s="98">
        <v>0.18319850000435953</v>
      </c>
      <c r="O291" s="98">
        <v>0.51671964024913619</v>
      </c>
      <c r="P291" s="98">
        <v>0.61373214534245979</v>
      </c>
      <c r="Q291" s="98">
        <v>0.73270703245790092</v>
      </c>
      <c r="R291" s="98">
        <v>0.56316929113501046</v>
      </c>
      <c r="S291" s="98">
        <v>0.31668437710826886</v>
      </c>
      <c r="T291" s="98">
        <v>0.76726387429792409</v>
      </c>
      <c r="U291" s="98">
        <v>0.62175810597543546</v>
      </c>
      <c r="V291" s="98">
        <v>0.65475266577444902</v>
      </c>
      <c r="W291" s="98">
        <v>0.50240512073426391</v>
      </c>
      <c r="X291" s="98">
        <v>0.89215535535843182</v>
      </c>
      <c r="Y291" s="98">
        <v>0.46503280837345795</v>
      </c>
      <c r="DA291" s="63" t="s">
        <v>3397</v>
      </c>
    </row>
    <row r="292" spans="1:105" ht="12" customHeight="1" x14ac:dyDescent="0.25">
      <c r="A292" s="108" t="s">
        <v>52</v>
      </c>
      <c r="B292" s="98"/>
      <c r="C292" s="98">
        <v>7.5654233452381051E-2</v>
      </c>
      <c r="D292" s="98">
        <v>0.14569545817346338</v>
      </c>
      <c r="E292" s="98">
        <v>0.11562331645420507</v>
      </c>
      <c r="F292" s="98">
        <v>0.10302171962997403</v>
      </c>
      <c r="G292" s="98">
        <v>0.13654092079232252</v>
      </c>
      <c r="H292" s="98">
        <v>0.10694605783101874</v>
      </c>
      <c r="I292" s="98">
        <v>0.44863101758517415</v>
      </c>
      <c r="J292" s="98">
        <v>0.33742031503643954</v>
      </c>
      <c r="K292" s="98">
        <v>0.1272498965382888</v>
      </c>
      <c r="L292" s="98">
        <v>0.12258900595936158</v>
      </c>
      <c r="M292" s="98">
        <v>6.8169338497978724E-2</v>
      </c>
      <c r="N292" s="98">
        <v>8.7282284728393042E-2</v>
      </c>
      <c r="O292" s="98">
        <v>0.22110341354210306</v>
      </c>
      <c r="P292" s="98">
        <v>0.26762992314605155</v>
      </c>
      <c r="Q292" s="98">
        <v>0.29189799192671756</v>
      </c>
      <c r="R292" s="98">
        <v>0.19837763049253276</v>
      </c>
      <c r="S292" s="98">
        <v>0.12296141137006653</v>
      </c>
      <c r="T292" s="98">
        <v>0.26769419447211024</v>
      </c>
      <c r="U292" s="98">
        <v>0.21573666312196055</v>
      </c>
      <c r="V292" s="98">
        <v>0.23448794504633816</v>
      </c>
      <c r="W292" s="98">
        <v>0.15536652097373357</v>
      </c>
      <c r="X292" s="98">
        <v>0.27460948592832635</v>
      </c>
      <c r="Y292" s="98">
        <v>0.14100636958498233</v>
      </c>
      <c r="DA292" s="63" t="s">
        <v>3398</v>
      </c>
    </row>
    <row r="293" spans="1:105" ht="12" customHeight="1" x14ac:dyDescent="0.25">
      <c r="A293" s="121" t="s">
        <v>54</v>
      </c>
      <c r="B293" s="122"/>
      <c r="C293" s="122">
        <v>0.57935205613442597</v>
      </c>
      <c r="D293" s="122">
        <v>0.83419156907897696</v>
      </c>
      <c r="E293" s="122">
        <v>0.87821979355722135</v>
      </c>
      <c r="F293" s="122">
        <v>0.86150031342903011</v>
      </c>
      <c r="G293" s="122">
        <v>0.75463888475397078</v>
      </c>
      <c r="H293" s="122">
        <v>0.64404071588662226</v>
      </c>
      <c r="I293" s="122">
        <v>0.63630973945937697</v>
      </c>
      <c r="J293" s="122">
        <v>1.0584748775725992</v>
      </c>
      <c r="K293" s="122">
        <v>1.0277564513204762</v>
      </c>
      <c r="L293" s="122">
        <v>0.59289083450355562</v>
      </c>
      <c r="M293" s="122">
        <v>0.38523377751493731</v>
      </c>
      <c r="N293" s="122">
        <v>0.44160557782121801</v>
      </c>
      <c r="O293" s="122">
        <v>1.1599740643152583</v>
      </c>
      <c r="P293" s="122">
        <v>1.1143115179138376</v>
      </c>
      <c r="Q293" s="122">
        <v>1.2225240533591737</v>
      </c>
      <c r="R293" s="122">
        <v>1.2402446038669011</v>
      </c>
      <c r="S293" s="122">
        <v>0.93041666802430012</v>
      </c>
      <c r="T293" s="122">
        <v>2.1005875027476919</v>
      </c>
      <c r="U293" s="122">
        <v>1.6590936943103309</v>
      </c>
      <c r="V293" s="122">
        <v>1.6927436097700326</v>
      </c>
      <c r="W293" s="122">
        <v>1.03823380640447</v>
      </c>
      <c r="X293" s="122">
        <v>1.8513978267362623</v>
      </c>
      <c r="Y293" s="122">
        <v>1.3671889974640288</v>
      </c>
      <c r="DA293" s="130" t="s">
        <v>3399</v>
      </c>
    </row>
    <row r="294" spans="1:105" ht="12" customHeight="1" x14ac:dyDescent="0.25">
      <c r="A294" s="97" t="s">
        <v>50</v>
      </c>
      <c r="B294" s="98"/>
      <c r="C294" s="98">
        <v>0</v>
      </c>
      <c r="D294" s="98">
        <v>0</v>
      </c>
      <c r="E294" s="98">
        <v>0</v>
      </c>
      <c r="F294" s="98">
        <v>0</v>
      </c>
      <c r="G294" s="98">
        <v>0</v>
      </c>
      <c r="H294" s="98">
        <v>0</v>
      </c>
      <c r="I294" s="98">
        <v>0</v>
      </c>
      <c r="J294" s="98">
        <v>0</v>
      </c>
      <c r="K294" s="98">
        <v>0</v>
      </c>
      <c r="L294" s="98">
        <v>0</v>
      </c>
      <c r="M294" s="98">
        <v>0</v>
      </c>
      <c r="N294" s="98">
        <v>0</v>
      </c>
      <c r="O294" s="98">
        <v>0</v>
      </c>
      <c r="P294" s="98">
        <v>0</v>
      </c>
      <c r="Q294" s="98">
        <v>0</v>
      </c>
      <c r="R294" s="98">
        <v>0</v>
      </c>
      <c r="S294" s="98">
        <v>0</v>
      </c>
      <c r="T294" s="98">
        <v>0</v>
      </c>
      <c r="U294" s="98">
        <v>0</v>
      </c>
      <c r="V294" s="98">
        <v>0</v>
      </c>
      <c r="W294" s="98">
        <v>0</v>
      </c>
      <c r="X294" s="98">
        <v>0</v>
      </c>
      <c r="Y294" s="98">
        <v>0</v>
      </c>
      <c r="DA294" s="63" t="s">
        <v>3400</v>
      </c>
    </row>
    <row r="295" spans="1:105" ht="12" customHeight="1" x14ac:dyDescent="0.25">
      <c r="A295" s="109" t="s">
        <v>120</v>
      </c>
      <c r="B295" s="33"/>
      <c r="C295" s="33">
        <v>0.57935205613442597</v>
      </c>
      <c r="D295" s="33">
        <v>0.83419156907897696</v>
      </c>
      <c r="E295" s="33">
        <v>0.87821979355722135</v>
      </c>
      <c r="F295" s="33">
        <v>0.86150031342903011</v>
      </c>
      <c r="G295" s="33">
        <v>0.75463888475397078</v>
      </c>
      <c r="H295" s="33">
        <v>0.64404071588662226</v>
      </c>
      <c r="I295" s="33">
        <v>0.63630973945937697</v>
      </c>
      <c r="J295" s="33">
        <v>1.0584748775725992</v>
      </c>
      <c r="K295" s="33">
        <v>1.0277564513204762</v>
      </c>
      <c r="L295" s="33">
        <v>0.59289083450355562</v>
      </c>
      <c r="M295" s="33">
        <v>0.38523377751493731</v>
      </c>
      <c r="N295" s="33">
        <v>0.44160557782121801</v>
      </c>
      <c r="O295" s="33">
        <v>1.1599740643152583</v>
      </c>
      <c r="P295" s="33">
        <v>1.1143115179138376</v>
      </c>
      <c r="Q295" s="33">
        <v>1.2225240533591737</v>
      </c>
      <c r="R295" s="33">
        <v>1.2402446038669011</v>
      </c>
      <c r="S295" s="33">
        <v>0.93041666802430012</v>
      </c>
      <c r="T295" s="33">
        <v>2.1005875027476919</v>
      </c>
      <c r="U295" s="33">
        <v>1.6590936943103309</v>
      </c>
      <c r="V295" s="33">
        <v>1.6927436097700326</v>
      </c>
      <c r="W295" s="33">
        <v>1.03823380640447</v>
      </c>
      <c r="X295" s="33">
        <v>1.8513978267362623</v>
      </c>
      <c r="Y295" s="33">
        <v>1.3671889974640288</v>
      </c>
      <c r="DA295" s="60" t="s">
        <v>3401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43.298383043323518</v>
      </c>
      <c r="D297" s="117">
        <f t="shared" si="113"/>
        <v>61.589527734178048</v>
      </c>
      <c r="E297" s="117">
        <f t="shared" si="113"/>
        <v>64.473552154312657</v>
      </c>
      <c r="F297" s="117">
        <f t="shared" si="113"/>
        <v>59.535985413198013</v>
      </c>
      <c r="G297" s="117">
        <f t="shared" si="113"/>
        <v>53.279952066143842</v>
      </c>
      <c r="H297" s="117">
        <f t="shared" si="113"/>
        <v>43.194416764348901</v>
      </c>
      <c r="I297" s="117">
        <f t="shared" si="113"/>
        <v>40.786953921563999</v>
      </c>
      <c r="J297" s="117">
        <f t="shared" si="113"/>
        <v>70.499126123057508</v>
      </c>
      <c r="K297" s="117">
        <f t="shared" si="113"/>
        <v>63.595252622663914</v>
      </c>
      <c r="L297" s="117">
        <f t="shared" si="113"/>
        <v>40.263809624695064</v>
      </c>
      <c r="M297" s="117">
        <f t="shared" si="113"/>
        <v>23.839297976375153</v>
      </c>
      <c r="N297" s="117">
        <f t="shared" si="113"/>
        <v>26.375187833181446</v>
      </c>
      <c r="O297" s="117">
        <f t="shared" si="113"/>
        <v>60.442828334280321</v>
      </c>
      <c r="P297" s="117">
        <f t="shared" si="113"/>
        <v>53.745126261865231</v>
      </c>
      <c r="Q297" s="117">
        <f t="shared" si="113"/>
        <v>51.902144679573723</v>
      </c>
      <c r="R297" s="117">
        <f t="shared" ref="R297:V297" si="114">R298+R300+R302+R311</f>
        <v>56.109538202753789</v>
      </c>
      <c r="S297" s="117">
        <f t="shared" si="114"/>
        <v>37.068496918534336</v>
      </c>
      <c r="T297" s="117">
        <f t="shared" si="114"/>
        <v>76.650172663630329</v>
      </c>
      <c r="U297" s="117">
        <f t="shared" si="114"/>
        <v>56.250722646354205</v>
      </c>
      <c r="V297" s="117">
        <f t="shared" si="114"/>
        <v>57.048173705363446</v>
      </c>
      <c r="W297" s="117">
        <f t="shared" ref="W297:Y297" si="115">W298+W300+W302+W311</f>
        <v>32.258696218395237</v>
      </c>
      <c r="X297" s="117">
        <f t="shared" si="115"/>
        <v>54.08874086927252</v>
      </c>
      <c r="Y297" s="117">
        <f t="shared" si="115"/>
        <v>34.277083882367315</v>
      </c>
      <c r="DA297" s="129" t="s">
        <v>3553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40.065705330098695</v>
      </c>
      <c r="D298" s="122">
        <f t="shared" si="116"/>
        <v>57.018280896128871</v>
      </c>
      <c r="E298" s="122">
        <f t="shared" si="116"/>
        <v>59.768421096193485</v>
      </c>
      <c r="F298" s="122">
        <f t="shared" si="116"/>
        <v>55.029703549970158</v>
      </c>
      <c r="G298" s="122">
        <f t="shared" si="116"/>
        <v>49.328397408895427</v>
      </c>
      <c r="H298" s="122">
        <f t="shared" si="116"/>
        <v>39.835146916376779</v>
      </c>
      <c r="I298" s="122">
        <f t="shared" si="116"/>
        <v>37.460306194790654</v>
      </c>
      <c r="J298" s="122">
        <f t="shared" si="116"/>
        <v>65.187871598605824</v>
      </c>
      <c r="K298" s="122">
        <f t="shared" si="116"/>
        <v>58.547811588059204</v>
      </c>
      <c r="L298" s="122">
        <f t="shared" si="116"/>
        <v>37.484781435168038</v>
      </c>
      <c r="M298" s="122">
        <f t="shared" si="116"/>
        <v>21.986106814956692</v>
      </c>
      <c r="N298" s="122">
        <f t="shared" si="116"/>
        <v>24.28437254498899</v>
      </c>
      <c r="O298" s="122">
        <f t="shared" si="116"/>
        <v>55.03029295042878</v>
      </c>
      <c r="P298" s="122">
        <f t="shared" si="116"/>
        <v>48.374909433794834</v>
      </c>
      <c r="Q298" s="122">
        <f t="shared" si="116"/>
        <v>46.112103629320238</v>
      </c>
      <c r="R298" s="122">
        <f t="shared" si="116"/>
        <v>49.835236508354321</v>
      </c>
      <c r="S298" s="122">
        <f t="shared" si="116"/>
        <v>32.709861890665685</v>
      </c>
      <c r="T298" s="122">
        <f t="shared" si="116"/>
        <v>66.810330095111112</v>
      </c>
      <c r="U298" s="122">
        <f t="shared" si="116"/>
        <v>48.351905256936206</v>
      </c>
      <c r="V298" s="122">
        <f t="shared" si="116"/>
        <v>48.948179228315198</v>
      </c>
      <c r="W298" s="122">
        <f t="shared" si="116"/>
        <v>27.213997340637551</v>
      </c>
      <c r="X298" s="122">
        <f t="shared" si="116"/>
        <v>45.033362537176437</v>
      </c>
      <c r="Y298" s="122">
        <f t="shared" si="116"/>
        <v>27.551255612852437</v>
      </c>
      <c r="DA298" s="130" t="s">
        <v>3554</v>
      </c>
    </row>
    <row r="299" spans="1:105" ht="12" customHeight="1" x14ac:dyDescent="0.25">
      <c r="A299" s="97" t="s">
        <v>53</v>
      </c>
      <c r="B299" s="98"/>
      <c r="C299" s="98">
        <v>40.065705330098695</v>
      </c>
      <c r="D299" s="98">
        <v>57.018280896128871</v>
      </c>
      <c r="E299" s="98">
        <v>59.768421096193485</v>
      </c>
      <c r="F299" s="98">
        <v>55.029703549970158</v>
      </c>
      <c r="G299" s="98">
        <v>49.328397408895427</v>
      </c>
      <c r="H299" s="98">
        <v>39.835146916376779</v>
      </c>
      <c r="I299" s="98">
        <v>37.460306194790654</v>
      </c>
      <c r="J299" s="98">
        <v>65.187871598605824</v>
      </c>
      <c r="K299" s="98">
        <v>58.547811588059204</v>
      </c>
      <c r="L299" s="98">
        <v>37.484781435168038</v>
      </c>
      <c r="M299" s="98">
        <v>21.986106814956692</v>
      </c>
      <c r="N299" s="98">
        <v>24.28437254498899</v>
      </c>
      <c r="O299" s="98">
        <v>55.03029295042878</v>
      </c>
      <c r="P299" s="98">
        <v>48.374909433794834</v>
      </c>
      <c r="Q299" s="98">
        <v>46.112103629320238</v>
      </c>
      <c r="R299" s="98">
        <v>49.835236508354321</v>
      </c>
      <c r="S299" s="98">
        <v>32.709861890665685</v>
      </c>
      <c r="T299" s="98">
        <v>66.810330095111112</v>
      </c>
      <c r="U299" s="98">
        <v>48.351905256936206</v>
      </c>
      <c r="V299" s="98">
        <v>48.948179228315198</v>
      </c>
      <c r="W299" s="98">
        <v>27.213997340637551</v>
      </c>
      <c r="X299" s="98">
        <v>45.033362537176437</v>
      </c>
      <c r="Y299" s="98">
        <v>27.551255612852437</v>
      </c>
      <c r="DA299" s="63" t="s">
        <v>3555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3.4160620441101665E-2</v>
      </c>
      <c r="D300" s="122">
        <f t="shared" si="117"/>
        <v>4.8855741731931919E-2</v>
      </c>
      <c r="E300" s="122">
        <f t="shared" si="117"/>
        <v>5.3922376259738412E-2</v>
      </c>
      <c r="F300" s="122">
        <f t="shared" si="117"/>
        <v>7.1635841656017413E-2</v>
      </c>
      <c r="G300" s="122">
        <f t="shared" si="117"/>
        <v>8.5889493555734275E-2</v>
      </c>
      <c r="H300" s="122">
        <f t="shared" si="117"/>
        <v>8.4354550236469386E-2</v>
      </c>
      <c r="I300" s="122">
        <f t="shared" si="117"/>
        <v>9.4413922907791548E-2</v>
      </c>
      <c r="J300" s="122">
        <f t="shared" si="117"/>
        <v>5.2057995554771107E-2</v>
      </c>
      <c r="K300" s="122">
        <f t="shared" si="117"/>
        <v>0.12708986656188309</v>
      </c>
      <c r="L300" s="122">
        <f t="shared" si="117"/>
        <v>0.11134148740719152</v>
      </c>
      <c r="M300" s="122">
        <f t="shared" si="117"/>
        <v>7.2740186871220677E-2</v>
      </c>
      <c r="N300" s="122">
        <f t="shared" si="117"/>
        <v>9.3612989998101748E-2</v>
      </c>
      <c r="O300" s="122">
        <f t="shared" si="117"/>
        <v>0.18959430186250278</v>
      </c>
      <c r="P300" s="122">
        <f t="shared" si="117"/>
        <v>0.28846200519828413</v>
      </c>
      <c r="Q300" s="122">
        <f t="shared" si="117"/>
        <v>0.18146439104895576</v>
      </c>
      <c r="R300" s="122">
        <f t="shared" si="117"/>
        <v>0.12073389132676055</v>
      </c>
      <c r="S300" s="122">
        <f t="shared" si="117"/>
        <v>0.20078270653041871</v>
      </c>
      <c r="T300" s="122">
        <f t="shared" si="117"/>
        <v>0.2296439488592244</v>
      </c>
      <c r="U300" s="122">
        <f t="shared" si="117"/>
        <v>0.29279590570076608</v>
      </c>
      <c r="V300" s="122">
        <f t="shared" si="117"/>
        <v>0.54311857168261191</v>
      </c>
      <c r="W300" s="122">
        <f t="shared" si="117"/>
        <v>8.2379110687866269E-2</v>
      </c>
      <c r="X300" s="122">
        <f t="shared" si="117"/>
        <v>0.20019450972253711</v>
      </c>
      <c r="Y300" s="122">
        <f t="shared" si="117"/>
        <v>5.7226662077018091E-2</v>
      </c>
      <c r="DA300" s="130" t="s">
        <v>3556</v>
      </c>
    </row>
    <row r="301" spans="1:105" ht="12" customHeight="1" x14ac:dyDescent="0.25">
      <c r="A301" s="97" t="s">
        <v>53</v>
      </c>
      <c r="B301" s="98"/>
      <c r="C301" s="98">
        <v>3.4160620441101665E-2</v>
      </c>
      <c r="D301" s="98">
        <v>4.8855741731931919E-2</v>
      </c>
      <c r="E301" s="98">
        <v>5.3922376259738412E-2</v>
      </c>
      <c r="F301" s="98">
        <v>7.1635841656017413E-2</v>
      </c>
      <c r="G301" s="98">
        <v>8.5889493555734275E-2</v>
      </c>
      <c r="H301" s="98">
        <v>8.4354550236469386E-2</v>
      </c>
      <c r="I301" s="98">
        <v>9.4413922907791548E-2</v>
      </c>
      <c r="J301" s="98">
        <v>5.2057995554771107E-2</v>
      </c>
      <c r="K301" s="98">
        <v>0.12708986656188309</v>
      </c>
      <c r="L301" s="98">
        <v>0.11134148740719152</v>
      </c>
      <c r="M301" s="98">
        <v>7.2740186871220677E-2</v>
      </c>
      <c r="N301" s="98">
        <v>9.3612989998101748E-2</v>
      </c>
      <c r="O301" s="98">
        <v>0.18959430186250278</v>
      </c>
      <c r="P301" s="98">
        <v>0.28846200519828413</v>
      </c>
      <c r="Q301" s="98">
        <v>0.18146439104895576</v>
      </c>
      <c r="R301" s="98">
        <v>0.12073389132676055</v>
      </c>
      <c r="S301" s="98">
        <v>0.20078270653041871</v>
      </c>
      <c r="T301" s="98">
        <v>0.2296439488592244</v>
      </c>
      <c r="U301" s="98">
        <v>0.29279590570076608</v>
      </c>
      <c r="V301" s="98">
        <v>0.54311857168261191</v>
      </c>
      <c r="W301" s="98">
        <v>8.2379110687866269E-2</v>
      </c>
      <c r="X301" s="98">
        <v>0.20019450972253711</v>
      </c>
      <c r="Y301" s="98">
        <v>5.7226662077018091E-2</v>
      </c>
      <c r="DA301" s="63" t="s">
        <v>3557</v>
      </c>
    </row>
    <row r="302" spans="1:105" ht="12" customHeight="1" x14ac:dyDescent="0.25">
      <c r="A302" s="121" t="s">
        <v>55</v>
      </c>
      <c r="B302" s="122"/>
      <c r="C302" s="122">
        <v>2.7461712656363888</v>
      </c>
      <c r="D302" s="122">
        <v>3.8700644841964458</v>
      </c>
      <c r="E302" s="122">
        <v>3.9633419187989491</v>
      </c>
      <c r="F302" s="122">
        <v>3.758778597280632</v>
      </c>
      <c r="G302" s="122">
        <v>3.2726332490733507</v>
      </c>
      <c r="H302" s="122">
        <v>2.7679132614569784</v>
      </c>
      <c r="I302" s="122">
        <v>2.7304079223940372</v>
      </c>
      <c r="J302" s="122">
        <v>4.4228074036384246</v>
      </c>
      <c r="K302" s="122">
        <v>4.1065143934966137</v>
      </c>
      <c r="L302" s="122">
        <v>2.1971189316341309</v>
      </c>
      <c r="M302" s="122">
        <v>1.4736914324576158</v>
      </c>
      <c r="N302" s="122">
        <v>1.6439750713516874</v>
      </c>
      <c r="O302" s="122">
        <v>4.2893490369861835</v>
      </c>
      <c r="P302" s="122">
        <v>4.177592278649108</v>
      </c>
      <c r="Q302" s="122">
        <v>4.6062153605324525</v>
      </c>
      <c r="R302" s="122">
        <v>5.1223283028783131</v>
      </c>
      <c r="S302" s="122">
        <v>3.3707590171533703</v>
      </c>
      <c r="T302" s="122">
        <v>7.8004515317118095</v>
      </c>
      <c r="U302" s="122">
        <v>6.1519293628900398</v>
      </c>
      <c r="V302" s="122">
        <v>6.052295286784183</v>
      </c>
      <c r="W302" s="122">
        <v>4.0298513674689325</v>
      </c>
      <c r="X302" s="122">
        <v>7.1799047145897763</v>
      </c>
      <c r="Y302" s="122">
        <v>5.4232943606078621</v>
      </c>
      <c r="DA302" s="130" t="s">
        <v>3558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2.5629377704199388E-2</v>
      </c>
      <c r="E303" s="98">
        <v>2.2022214641555626E-2</v>
      </c>
      <c r="F303" s="98">
        <v>1.3082582788299948E-2</v>
      </c>
      <c r="G303" s="98">
        <v>1.7006351379025831E-2</v>
      </c>
      <c r="H303" s="98">
        <v>9.2770842602331264E-3</v>
      </c>
      <c r="I303" s="98">
        <v>1.588991760875616E-2</v>
      </c>
      <c r="J303" s="98">
        <v>2.0901103777371376E-2</v>
      </c>
      <c r="K303" s="98">
        <v>1.497195744693881E-2</v>
      </c>
      <c r="L303" s="98">
        <v>9.7291074293660643E-3</v>
      </c>
      <c r="M303" s="98">
        <v>6.5320644475152442E-3</v>
      </c>
      <c r="N303" s="98">
        <v>8.1009956763881657E-3</v>
      </c>
      <c r="O303" s="98">
        <v>1.9834094301810767E-2</v>
      </c>
      <c r="P303" s="98">
        <v>3.9573511347462058E-2</v>
      </c>
      <c r="Q303" s="98">
        <v>2.6507362229822575E-3</v>
      </c>
      <c r="R303" s="98">
        <v>1.1107577010000974E-2</v>
      </c>
      <c r="S303" s="98">
        <v>9.926456204284782E-3</v>
      </c>
      <c r="T303" s="98">
        <v>2.7076434828668526E-2</v>
      </c>
      <c r="U303" s="98">
        <v>2.7339344636336471E-2</v>
      </c>
      <c r="V303" s="98">
        <v>3.3834369849858936E-2</v>
      </c>
      <c r="W303" s="98">
        <v>2.8218096130660859E-2</v>
      </c>
      <c r="X303" s="98">
        <v>5.5499676555133728E-2</v>
      </c>
      <c r="Y303" s="98">
        <v>3.0192966675188511E-2</v>
      </c>
      <c r="DA303" s="63" t="s">
        <v>3559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7.3663053581449894E-5</v>
      </c>
      <c r="F304" s="98">
        <v>0</v>
      </c>
      <c r="G304" s="98">
        <v>0</v>
      </c>
      <c r="H304" s="98">
        <v>0</v>
      </c>
      <c r="I304" s="98">
        <v>7.1256877592780845E-5</v>
      </c>
      <c r="J304" s="98">
        <v>6.5966793705337685E-5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1.9453936821661229E-4</v>
      </c>
      <c r="Q304" s="98">
        <v>0</v>
      </c>
      <c r="R304" s="98">
        <v>0</v>
      </c>
      <c r="S304" s="98">
        <v>0</v>
      </c>
      <c r="T304" s="98">
        <v>0</v>
      </c>
      <c r="U304" s="98">
        <v>8.2654584122913353E-5</v>
      </c>
      <c r="V304" s="98">
        <v>7.8917862208780816E-5</v>
      </c>
      <c r="W304" s="98">
        <v>8.4503055236625672E-5</v>
      </c>
      <c r="X304" s="98">
        <v>1.7495674762657928E-4</v>
      </c>
      <c r="Y304" s="98">
        <v>9.1299443761590009E-5</v>
      </c>
      <c r="DA304" s="63" t="s">
        <v>3560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4.8292078413625796E-5</v>
      </c>
      <c r="F305" s="101">
        <v>0</v>
      </c>
      <c r="G305" s="101">
        <v>0</v>
      </c>
      <c r="H305" s="101">
        <v>0</v>
      </c>
      <c r="I305" s="101">
        <v>4.3843342067316448E-5</v>
      </c>
      <c r="J305" s="101">
        <v>4.0247452144114639E-5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1.2038578765313688E-4</v>
      </c>
      <c r="Q305" s="101">
        <v>0</v>
      </c>
      <c r="R305" s="101">
        <v>0</v>
      </c>
      <c r="S305" s="101">
        <v>0</v>
      </c>
      <c r="T305" s="101">
        <v>0</v>
      </c>
      <c r="U305" s="101">
        <v>5.7109441683151484E-5</v>
      </c>
      <c r="V305" s="101">
        <v>5.4249964872804357E-5</v>
      </c>
      <c r="W305" s="101">
        <v>6.0760156362950705E-5</v>
      </c>
      <c r="X305" s="101">
        <v>1.264495727199234E-4</v>
      </c>
      <c r="Y305" s="101">
        <v>6.659218828534851E-5</v>
      </c>
      <c r="DA305" s="131" t="s">
        <v>3561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2.5370975167824098E-5</v>
      </c>
      <c r="F306" s="104">
        <v>0</v>
      </c>
      <c r="G306" s="104">
        <v>0</v>
      </c>
      <c r="H306" s="104">
        <v>0</v>
      </c>
      <c r="I306" s="104">
        <v>2.7413535525464394E-5</v>
      </c>
      <c r="J306" s="104">
        <v>2.5719341561223053E-5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7.415358056347542E-5</v>
      </c>
      <c r="Q306" s="104">
        <v>0</v>
      </c>
      <c r="R306" s="104">
        <v>0</v>
      </c>
      <c r="S306" s="104">
        <v>0</v>
      </c>
      <c r="T306" s="104">
        <v>0</v>
      </c>
      <c r="U306" s="104">
        <v>2.5545142439761873E-5</v>
      </c>
      <c r="V306" s="104">
        <v>2.4667897335976455E-5</v>
      </c>
      <c r="W306" s="104">
        <v>2.3742898873674966E-5</v>
      </c>
      <c r="X306" s="104">
        <v>4.8507174906655872E-5</v>
      </c>
      <c r="Y306" s="104">
        <v>2.4707255476241493E-5</v>
      </c>
      <c r="DA306" s="132" t="s">
        <v>3562</v>
      </c>
    </row>
    <row r="307" spans="1:105" ht="12" customHeight="1" x14ac:dyDescent="0.25">
      <c r="A307" s="106" t="s">
        <v>122</v>
      </c>
      <c r="B307" s="101"/>
      <c r="C307" s="101">
        <v>2.4952275788168632</v>
      </c>
      <c r="D307" s="101">
        <v>3.3831079447889802</v>
      </c>
      <c r="E307" s="101">
        <v>3.6056862840122292</v>
      </c>
      <c r="F307" s="101">
        <v>3.4432956575378135</v>
      </c>
      <c r="G307" s="101">
        <v>2.9131429805921747</v>
      </c>
      <c r="H307" s="101">
        <v>2.4747487447126684</v>
      </c>
      <c r="I307" s="101">
        <v>1.5478563700817394</v>
      </c>
      <c r="J307" s="101">
        <v>3.5363852391380246</v>
      </c>
      <c r="K307" s="101">
        <v>3.7609589081532104</v>
      </c>
      <c r="L307" s="101">
        <v>1.8813224278735818</v>
      </c>
      <c r="M307" s="101">
        <v>1.3010902811933382</v>
      </c>
      <c r="N307" s="101">
        <v>1.4252920458699183</v>
      </c>
      <c r="O307" s="101">
        <v>3.6927704377204673</v>
      </c>
      <c r="P307" s="101">
        <v>3.4356629809214323</v>
      </c>
      <c r="Q307" s="101">
        <v>3.7789396608689518</v>
      </c>
      <c r="R307" s="101">
        <v>4.4961202335988792</v>
      </c>
      <c r="S307" s="101">
        <v>2.9995814626763098</v>
      </c>
      <c r="T307" s="101">
        <v>6.918842052088074</v>
      </c>
      <c r="U307" s="101">
        <v>5.4254977901450205</v>
      </c>
      <c r="V307" s="101">
        <v>5.2669853372847291</v>
      </c>
      <c r="W307" s="101">
        <v>3.4439479476916874</v>
      </c>
      <c r="X307" s="101">
        <v>6.1244528882316667</v>
      </c>
      <c r="Y307" s="101">
        <v>4.8687156712773518</v>
      </c>
      <c r="DA307" s="131" t="s">
        <v>3563</v>
      </c>
    </row>
    <row r="308" spans="1:105" ht="12" customHeight="1" x14ac:dyDescent="0.25">
      <c r="A308" s="107" t="s">
        <v>121</v>
      </c>
      <c r="B308" s="104"/>
      <c r="C308" s="104">
        <v>0.25094368681952556</v>
      </c>
      <c r="D308" s="104">
        <v>0.46132716170326604</v>
      </c>
      <c r="E308" s="104">
        <v>0.33555975709158259</v>
      </c>
      <c r="F308" s="104">
        <v>0.30240035695451839</v>
      </c>
      <c r="G308" s="104">
        <v>0.34248391710215043</v>
      </c>
      <c r="H308" s="104">
        <v>0.28388743248407711</v>
      </c>
      <c r="I308" s="104">
        <v>1.166590377825949</v>
      </c>
      <c r="J308" s="104">
        <v>0.86545509392932296</v>
      </c>
      <c r="K308" s="104">
        <v>0.33058352789646439</v>
      </c>
      <c r="L308" s="104">
        <v>0.30606739633118268</v>
      </c>
      <c r="M308" s="104">
        <v>0.16606908681676225</v>
      </c>
      <c r="N308" s="104">
        <v>0.21058202980538088</v>
      </c>
      <c r="O308" s="104">
        <v>0.57674450496390528</v>
      </c>
      <c r="P308" s="104">
        <v>0.70216124701199689</v>
      </c>
      <c r="Q308" s="104">
        <v>0.82462496344051806</v>
      </c>
      <c r="R308" s="104">
        <v>0.61510049226943342</v>
      </c>
      <c r="S308" s="104">
        <v>0.36125109827277591</v>
      </c>
      <c r="T308" s="104">
        <v>0.85453304479506742</v>
      </c>
      <c r="U308" s="104">
        <v>0.69900957352455984</v>
      </c>
      <c r="V308" s="104">
        <v>0.7513966617873864</v>
      </c>
      <c r="W308" s="104">
        <v>0.55760082059134797</v>
      </c>
      <c r="X308" s="104">
        <v>0.99977719305534984</v>
      </c>
      <c r="Y308" s="104">
        <v>0.52429442321156072</v>
      </c>
      <c r="DA308" s="132" t="s">
        <v>3564</v>
      </c>
    </row>
    <row r="309" spans="1:105" ht="12" customHeight="1" x14ac:dyDescent="0.25">
      <c r="A309" s="108" t="s">
        <v>53</v>
      </c>
      <c r="B309" s="98"/>
      <c r="C309" s="98">
        <v>0.17528945336714452</v>
      </c>
      <c r="D309" s="98">
        <v>0.31563170352980263</v>
      </c>
      <c r="E309" s="98">
        <v>0.21993644063737752</v>
      </c>
      <c r="F309" s="98">
        <v>0.19937863732454439</v>
      </c>
      <c r="G309" s="98">
        <v>0.20594299630982787</v>
      </c>
      <c r="H309" s="98">
        <v>0.17694137465305834</v>
      </c>
      <c r="I309" s="98">
        <v>0.71795936024077478</v>
      </c>
      <c r="J309" s="98">
        <v>0.52803477889288342</v>
      </c>
      <c r="K309" s="98">
        <v>0.20333363135817559</v>
      </c>
      <c r="L309" s="98">
        <v>0.18347839037182112</v>
      </c>
      <c r="M309" s="98">
        <v>9.7899748318783536E-2</v>
      </c>
      <c r="N309" s="98">
        <v>0.12329974507698784</v>
      </c>
      <c r="O309" s="98">
        <v>0.35564109142180222</v>
      </c>
      <c r="P309" s="98">
        <v>0.4345313238659454</v>
      </c>
      <c r="Q309" s="98">
        <v>0.53272697151380044</v>
      </c>
      <c r="R309" s="98">
        <v>0.4167228617769006</v>
      </c>
      <c r="S309" s="98">
        <v>0.23828968690270935</v>
      </c>
      <c r="T309" s="98">
        <v>0.58683885032295713</v>
      </c>
      <c r="U309" s="98">
        <v>0.48327291040259934</v>
      </c>
      <c r="V309" s="98">
        <v>0.51690871674104821</v>
      </c>
      <c r="W309" s="98">
        <v>0.40223429961761437</v>
      </c>
      <c r="X309" s="98">
        <v>0.7251677071270235</v>
      </c>
      <c r="Y309" s="98">
        <v>0.38328805362657842</v>
      </c>
      <c r="DA309" s="63" t="s">
        <v>3565</v>
      </c>
    </row>
    <row r="310" spans="1:105" ht="12" customHeight="1" x14ac:dyDescent="0.25">
      <c r="A310" s="108" t="s">
        <v>52</v>
      </c>
      <c r="B310" s="98"/>
      <c r="C310" s="98">
        <v>7.5654233452381051E-2</v>
      </c>
      <c r="D310" s="98">
        <v>0.14569545817346338</v>
      </c>
      <c r="E310" s="98">
        <v>0.11562331645420507</v>
      </c>
      <c r="F310" s="98">
        <v>0.10302171962997403</v>
      </c>
      <c r="G310" s="98">
        <v>0.13654092079232252</v>
      </c>
      <c r="H310" s="98">
        <v>0.10694605783101874</v>
      </c>
      <c r="I310" s="98">
        <v>0.44863101758517415</v>
      </c>
      <c r="J310" s="98">
        <v>0.33742031503643954</v>
      </c>
      <c r="K310" s="98">
        <v>0.1272498965382888</v>
      </c>
      <c r="L310" s="98">
        <v>0.12258900595936158</v>
      </c>
      <c r="M310" s="98">
        <v>6.8169338497978724E-2</v>
      </c>
      <c r="N310" s="98">
        <v>8.7282284728393042E-2</v>
      </c>
      <c r="O310" s="98">
        <v>0.22110341354210306</v>
      </c>
      <c r="P310" s="98">
        <v>0.26762992314605155</v>
      </c>
      <c r="Q310" s="98">
        <v>0.29189799192671756</v>
      </c>
      <c r="R310" s="98">
        <v>0.19837763049253276</v>
      </c>
      <c r="S310" s="98">
        <v>0.12296141137006653</v>
      </c>
      <c r="T310" s="98">
        <v>0.26769419447211024</v>
      </c>
      <c r="U310" s="98">
        <v>0.21573666312196055</v>
      </c>
      <c r="V310" s="98">
        <v>0.23448794504633816</v>
      </c>
      <c r="W310" s="98">
        <v>0.15536652097373357</v>
      </c>
      <c r="X310" s="98">
        <v>0.27460948592832635</v>
      </c>
      <c r="Y310" s="98">
        <v>0.14100636958498233</v>
      </c>
      <c r="DA310" s="63" t="s">
        <v>3566</v>
      </c>
    </row>
    <row r="311" spans="1:105" ht="12" customHeight="1" x14ac:dyDescent="0.25">
      <c r="A311" s="121" t="s">
        <v>54</v>
      </c>
      <c r="B311" s="122"/>
      <c r="C311" s="122">
        <v>0.45234582714733523</v>
      </c>
      <c r="D311" s="122">
        <v>0.65232661212079524</v>
      </c>
      <c r="E311" s="122">
        <v>0.68786676306048444</v>
      </c>
      <c r="F311" s="122">
        <v>0.67586742429120172</v>
      </c>
      <c r="G311" s="122">
        <v>0.59303191461932936</v>
      </c>
      <c r="H311" s="122">
        <v>0.50700203627867935</v>
      </c>
      <c r="I311" s="122">
        <v>0.50182588147151663</v>
      </c>
      <c r="J311" s="122">
        <v>0.83638912525847919</v>
      </c>
      <c r="K311" s="122">
        <v>0.81383677454621117</v>
      </c>
      <c r="L311" s="122">
        <v>0.4705677704857032</v>
      </c>
      <c r="M311" s="122">
        <v>0.30675954208962081</v>
      </c>
      <c r="N311" s="122">
        <v>0.35322722684266511</v>
      </c>
      <c r="O311" s="122">
        <v>0.93359204500285065</v>
      </c>
      <c r="P311" s="122">
        <v>0.90416254422300824</v>
      </c>
      <c r="Q311" s="122">
        <v>1.0023612986720762</v>
      </c>
      <c r="R311" s="122">
        <v>1.0312395001943924</v>
      </c>
      <c r="S311" s="122">
        <v>0.78709330418486689</v>
      </c>
      <c r="T311" s="122">
        <v>1.8097470879481834</v>
      </c>
      <c r="U311" s="122">
        <v>1.4540921208272</v>
      </c>
      <c r="V311" s="122">
        <v>1.5045806185814503</v>
      </c>
      <c r="W311" s="122">
        <v>0.9324683996008849</v>
      </c>
      <c r="X311" s="122">
        <v>1.6752791077837696</v>
      </c>
      <c r="Y311" s="122">
        <v>1.2453072468299988</v>
      </c>
      <c r="DA311" s="130" t="s">
        <v>3567</v>
      </c>
    </row>
    <row r="312" spans="1:105" ht="12" customHeight="1" x14ac:dyDescent="0.25">
      <c r="A312" s="97" t="s">
        <v>50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X312" s="98">
        <v>0</v>
      </c>
      <c r="Y312" s="98">
        <v>0</v>
      </c>
      <c r="DA312" s="63" t="s">
        <v>3568</v>
      </c>
    </row>
    <row r="313" spans="1:105" ht="12" customHeight="1" x14ac:dyDescent="0.25">
      <c r="A313" s="109" t="s">
        <v>120</v>
      </c>
      <c r="B313" s="33"/>
      <c r="C313" s="33">
        <v>0.45234582714733523</v>
      </c>
      <c r="D313" s="33">
        <v>0.65232661212079524</v>
      </c>
      <c r="E313" s="33">
        <v>0.68786676306048444</v>
      </c>
      <c r="F313" s="33">
        <v>0.67586742429120172</v>
      </c>
      <c r="G313" s="33">
        <v>0.59303191461932936</v>
      </c>
      <c r="H313" s="33">
        <v>0.50700203627867935</v>
      </c>
      <c r="I313" s="33">
        <v>0.50182588147151663</v>
      </c>
      <c r="J313" s="33">
        <v>0.83638912525847919</v>
      </c>
      <c r="K313" s="33">
        <v>0.81383677454621117</v>
      </c>
      <c r="L313" s="33">
        <v>0.4705677704857032</v>
      </c>
      <c r="M313" s="33">
        <v>0.30675954208962081</v>
      </c>
      <c r="N313" s="33">
        <v>0.35322722684266511</v>
      </c>
      <c r="O313" s="33">
        <v>0.93359204500285065</v>
      </c>
      <c r="P313" s="33">
        <v>0.90416254422300824</v>
      </c>
      <c r="Q313" s="33">
        <v>1.0023612986720762</v>
      </c>
      <c r="R313" s="33">
        <v>1.0312395001943924</v>
      </c>
      <c r="S313" s="33">
        <v>0.78709330418486689</v>
      </c>
      <c r="T313" s="33">
        <v>1.8097470879481834</v>
      </c>
      <c r="U313" s="33">
        <v>1.4540921208272</v>
      </c>
      <c r="V313" s="33">
        <v>1.5045806185814503</v>
      </c>
      <c r="W313" s="33">
        <v>0.9324683996008849</v>
      </c>
      <c r="X313" s="33">
        <v>1.6752791077837696</v>
      </c>
      <c r="Y313" s="33">
        <v>1.2453072468299988</v>
      </c>
      <c r="DA313" s="60" t="s">
        <v>3569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1.3861384388242277</v>
      </c>
      <c r="D315" s="154">
        <f t="shared" si="118"/>
        <v>1.4613821476623887</v>
      </c>
      <c r="E315" s="154">
        <f t="shared" si="118"/>
        <v>1.5371834723258644</v>
      </c>
      <c r="F315" s="154">
        <f t="shared" si="118"/>
        <v>1.6047453852627234</v>
      </c>
      <c r="G315" s="154">
        <f t="shared" si="118"/>
        <v>1.6840709026586198</v>
      </c>
      <c r="H315" s="154">
        <f t="shared" si="118"/>
        <v>1.7469264768589081</v>
      </c>
      <c r="I315" s="154">
        <f t="shared" si="118"/>
        <v>1.8227020558814957</v>
      </c>
      <c r="J315" s="154">
        <f t="shared" si="118"/>
        <v>1.8998415088924852</v>
      </c>
      <c r="K315" s="154">
        <f t="shared" si="118"/>
        <v>1.9582780677897631</v>
      </c>
      <c r="L315" s="154">
        <f t="shared" si="118"/>
        <v>2.0863992580610611</v>
      </c>
      <c r="M315" s="154">
        <f t="shared" si="118"/>
        <v>2.1393394387616125</v>
      </c>
      <c r="N315" s="154">
        <f t="shared" si="118"/>
        <v>2.2486307567175623</v>
      </c>
      <c r="O315" s="154">
        <f t="shared" si="118"/>
        <v>2.3214266581931753</v>
      </c>
      <c r="P315" s="154">
        <f t="shared" si="118"/>
        <v>2.4129346077922533</v>
      </c>
      <c r="Q315" s="154">
        <f t="shared" si="118"/>
        <v>2.4320320829742141</v>
      </c>
      <c r="R315" s="154">
        <f t="shared" ref="R315:V315" si="119">IF(R297=0,"",R297/R279)</f>
        <v>2.4305293902038381</v>
      </c>
      <c r="S315" s="154">
        <f t="shared" si="119"/>
        <v>2.4328997918258688</v>
      </c>
      <c r="T315" s="154">
        <f t="shared" si="119"/>
        <v>2.3710169324312997</v>
      </c>
      <c r="U315" s="154">
        <f t="shared" si="119"/>
        <v>2.3347161058916397</v>
      </c>
      <c r="V315" s="154">
        <f t="shared" si="119"/>
        <v>2.3702955442713449</v>
      </c>
      <c r="W315" s="154">
        <f t="shared" ref="W315:Y315" si="120">IF(W297=0,"",W297/W279)</f>
        <v>2.2926781909216305</v>
      </c>
      <c r="X315" s="154">
        <f t="shared" si="120"/>
        <v>2.2854330151455562</v>
      </c>
      <c r="Y315" s="154">
        <f t="shared" si="120"/>
        <v>2.1826036837545275</v>
      </c>
      <c r="DA315" s="129" t="s">
        <v>3721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1.5187388050116457</v>
      </c>
      <c r="D316" s="155">
        <f t="shared" si="121"/>
        <v>1.6141064130080793</v>
      </c>
      <c r="E316" s="155">
        <f t="shared" si="121"/>
        <v>1.7110796603541696</v>
      </c>
      <c r="F316" s="155">
        <f t="shared" si="121"/>
        <v>1.8087236530810888</v>
      </c>
      <c r="G316" s="155">
        <f t="shared" si="121"/>
        <v>1.907890199278522</v>
      </c>
      <c r="H316" s="155">
        <f t="shared" si="121"/>
        <v>2.008476827609365</v>
      </c>
      <c r="I316" s="155">
        <f t="shared" si="121"/>
        <v>2.1106952866612141</v>
      </c>
      <c r="J316" s="155">
        <f t="shared" si="121"/>
        <v>2.2154089067528151</v>
      </c>
      <c r="K316" s="155">
        <f t="shared" si="121"/>
        <v>2.3233544155892254</v>
      </c>
      <c r="L316" s="155">
        <f t="shared" si="121"/>
        <v>2.4347337788150183</v>
      </c>
      <c r="M316" s="155">
        <f t="shared" si="121"/>
        <v>2.5709276873879707</v>
      </c>
      <c r="N316" s="155">
        <f t="shared" si="121"/>
        <v>2.7393090440730292</v>
      </c>
      <c r="O316" s="155">
        <f t="shared" si="121"/>
        <v>2.9424108376233651</v>
      </c>
      <c r="P316" s="155">
        <f t="shared" si="121"/>
        <v>3.1597539988381209</v>
      </c>
      <c r="Q316" s="155">
        <f t="shared" si="121"/>
        <v>3.3287748254082943</v>
      </c>
      <c r="R316" s="155">
        <f t="shared" ref="R316:V316" si="122">IF(R298=0,"",R298/R280)</f>
        <v>3.3295679933632605</v>
      </c>
      <c r="S316" s="155">
        <f t="shared" si="122"/>
        <v>3.3296561231360347</v>
      </c>
      <c r="T316" s="155">
        <f t="shared" si="122"/>
        <v>3.3297540451057839</v>
      </c>
      <c r="U316" s="155">
        <f t="shared" si="122"/>
        <v>3.3298628472943932</v>
      </c>
      <c r="V316" s="155">
        <f t="shared" si="122"/>
        <v>3.3396550442692807</v>
      </c>
      <c r="W316" s="155">
        <f t="shared" ref="W316:Y316" si="123">IF(W298=0,"",W298/W280)</f>
        <v>3.3918121655015896</v>
      </c>
      <c r="X316" s="155">
        <f t="shared" si="123"/>
        <v>3.4616657582722077</v>
      </c>
      <c r="Y316" s="155">
        <f t="shared" si="123"/>
        <v>3.5418257663837247</v>
      </c>
      <c r="DA316" s="130" t="s">
        <v>3722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1.5187388050116457</v>
      </c>
      <c r="D317" s="156">
        <f t="shared" si="124"/>
        <v>1.6141064130080793</v>
      </c>
      <c r="E317" s="156">
        <f t="shared" si="124"/>
        <v>1.7110796603541696</v>
      </c>
      <c r="F317" s="156">
        <f t="shared" si="124"/>
        <v>1.8087236530810888</v>
      </c>
      <c r="G317" s="156">
        <f t="shared" si="124"/>
        <v>1.907890199278522</v>
      </c>
      <c r="H317" s="156">
        <f t="shared" si="124"/>
        <v>2.008476827609365</v>
      </c>
      <c r="I317" s="156">
        <f t="shared" si="124"/>
        <v>2.1106952866612141</v>
      </c>
      <c r="J317" s="156">
        <f t="shared" si="124"/>
        <v>2.2154089067528151</v>
      </c>
      <c r="K317" s="156">
        <f t="shared" si="124"/>
        <v>2.3233544155892254</v>
      </c>
      <c r="L317" s="156">
        <f t="shared" si="124"/>
        <v>2.4347337788150183</v>
      </c>
      <c r="M317" s="156">
        <f t="shared" si="124"/>
        <v>2.5709276873879707</v>
      </c>
      <c r="N317" s="156">
        <f t="shared" si="124"/>
        <v>2.7393090440730292</v>
      </c>
      <c r="O317" s="156">
        <f t="shared" si="124"/>
        <v>2.9424108376233651</v>
      </c>
      <c r="P317" s="156">
        <f t="shared" si="124"/>
        <v>3.1597539988381209</v>
      </c>
      <c r="Q317" s="156">
        <f t="shared" si="124"/>
        <v>3.3287748254082943</v>
      </c>
      <c r="R317" s="156">
        <f t="shared" ref="R317:V317" si="125">IF(R299=0,"",R299/R281)</f>
        <v>3.3295679933632605</v>
      </c>
      <c r="S317" s="156">
        <f t="shared" si="125"/>
        <v>3.3296561231360347</v>
      </c>
      <c r="T317" s="156">
        <f t="shared" si="125"/>
        <v>3.3297540451057839</v>
      </c>
      <c r="U317" s="156">
        <f t="shared" si="125"/>
        <v>3.3298628472943932</v>
      </c>
      <c r="V317" s="156">
        <f t="shared" si="125"/>
        <v>3.3396550442692807</v>
      </c>
      <c r="W317" s="156">
        <f t="shared" ref="W317:Y317" si="126">IF(W299=0,"",W299/W281)</f>
        <v>3.3918121655015896</v>
      </c>
      <c r="X317" s="156">
        <f t="shared" si="126"/>
        <v>3.4616657582722077</v>
      </c>
      <c r="Y317" s="156">
        <f t="shared" si="126"/>
        <v>3.5418257663837247</v>
      </c>
      <c r="DA317" s="63" t="s">
        <v>3723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2.5196060960540163</v>
      </c>
      <c r="D318" s="155">
        <f t="shared" si="127"/>
        <v>2.6329550058978417</v>
      </c>
      <c r="E318" s="155">
        <f t="shared" si="127"/>
        <v>2.7480032338588898</v>
      </c>
      <c r="F318" s="155">
        <f t="shared" si="127"/>
        <v>2.8639754784385802</v>
      </c>
      <c r="G318" s="155">
        <f t="shared" si="127"/>
        <v>2.9815436044992674</v>
      </c>
      <c r="H318" s="155">
        <f t="shared" si="127"/>
        <v>3.1006020206745131</v>
      </c>
      <c r="I318" s="155">
        <f t="shared" si="127"/>
        <v>3.2212915626098484</v>
      </c>
      <c r="J318" s="155">
        <f t="shared" si="127"/>
        <v>3.3442434450801035</v>
      </c>
      <c r="K318" s="155">
        <f t="shared" si="127"/>
        <v>3.4699576428175161</v>
      </c>
      <c r="L318" s="155">
        <f t="shared" si="127"/>
        <v>3.5985004578526185</v>
      </c>
      <c r="M318" s="155">
        <f t="shared" si="127"/>
        <v>3.7458010490117886</v>
      </c>
      <c r="N318" s="155">
        <f t="shared" si="127"/>
        <v>3.9165880522410781</v>
      </c>
      <c r="O318" s="155">
        <f t="shared" si="127"/>
        <v>4.1105568004186619</v>
      </c>
      <c r="P318" s="155">
        <f t="shared" si="127"/>
        <v>4.308830254356768</v>
      </c>
      <c r="Q318" s="155">
        <f t="shared" si="127"/>
        <v>4.4610020902864758</v>
      </c>
      <c r="R318" s="155">
        <f t="shared" ref="R318:V318" si="128">IF(R300=0,"",R300/R282)</f>
        <v>4.4939743974502226</v>
      </c>
      <c r="S318" s="155">
        <f t="shared" si="128"/>
        <v>4.497637987135084</v>
      </c>
      <c r="T318" s="155">
        <f t="shared" si="128"/>
        <v>4.5017086423404846</v>
      </c>
      <c r="U318" s="155">
        <f t="shared" si="128"/>
        <v>4.5062315925687084</v>
      </c>
      <c r="V318" s="155">
        <f t="shared" si="128"/>
        <v>4.5191560878574197</v>
      </c>
      <c r="W318" s="155">
        <f t="shared" ref="W318:Y318" si="129">IF(W300=0,"",W300/W282)</f>
        <v>4.5615767876266009</v>
      </c>
      <c r="X318" s="155">
        <f t="shared" si="129"/>
        <v>4.6111538341227813</v>
      </c>
      <c r="Y318" s="155">
        <f t="shared" si="129"/>
        <v>4.6670359781518878</v>
      </c>
      <c r="DA318" s="130" t="s">
        <v>3724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2.5196060960540163</v>
      </c>
      <c r="D319" s="156">
        <f t="shared" si="130"/>
        <v>2.6329550058978417</v>
      </c>
      <c r="E319" s="156">
        <f t="shared" si="130"/>
        <v>2.7480032338588898</v>
      </c>
      <c r="F319" s="156">
        <f t="shared" si="130"/>
        <v>2.8639754784385802</v>
      </c>
      <c r="G319" s="156">
        <f t="shared" si="130"/>
        <v>2.9815436044992674</v>
      </c>
      <c r="H319" s="156">
        <f t="shared" si="130"/>
        <v>3.1006020206745131</v>
      </c>
      <c r="I319" s="156">
        <f t="shared" si="130"/>
        <v>3.2212915626098484</v>
      </c>
      <c r="J319" s="156">
        <f t="shared" si="130"/>
        <v>3.3442434450801035</v>
      </c>
      <c r="K319" s="156">
        <f t="shared" si="130"/>
        <v>3.4699576428175161</v>
      </c>
      <c r="L319" s="156">
        <f t="shared" si="130"/>
        <v>3.5985004578526185</v>
      </c>
      <c r="M319" s="156">
        <f t="shared" si="130"/>
        <v>3.7458010490117886</v>
      </c>
      <c r="N319" s="156">
        <f t="shared" si="130"/>
        <v>3.9165880522410781</v>
      </c>
      <c r="O319" s="156">
        <f t="shared" si="130"/>
        <v>4.1105568004186619</v>
      </c>
      <c r="P319" s="156">
        <f t="shared" si="130"/>
        <v>4.308830254356768</v>
      </c>
      <c r="Q319" s="156">
        <f t="shared" si="130"/>
        <v>4.4610020902864758</v>
      </c>
      <c r="R319" s="156">
        <f t="shared" ref="R319:V319" si="131">IF(R301=0,"",R301/R283)</f>
        <v>4.4939743974502226</v>
      </c>
      <c r="S319" s="156">
        <f t="shared" si="131"/>
        <v>4.497637987135084</v>
      </c>
      <c r="T319" s="156">
        <f t="shared" si="131"/>
        <v>4.5017086423404846</v>
      </c>
      <c r="U319" s="156">
        <f t="shared" si="131"/>
        <v>4.5062315925687084</v>
      </c>
      <c r="V319" s="156">
        <f t="shared" si="131"/>
        <v>4.5191560878574197</v>
      </c>
      <c r="W319" s="156">
        <f t="shared" ref="W319:Y319" si="132">IF(W301=0,"",W301/W283)</f>
        <v>4.5615767876266009</v>
      </c>
      <c r="X319" s="156">
        <f t="shared" si="132"/>
        <v>4.6111538341227813</v>
      </c>
      <c r="Y319" s="156">
        <f t="shared" si="132"/>
        <v>4.6670359781518878</v>
      </c>
      <c r="DA319" s="63" t="s">
        <v>3725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0.64420580355045132</v>
      </c>
      <c r="D320" s="155">
        <f t="shared" si="133"/>
        <v>0.64857998915340476</v>
      </c>
      <c r="E320" s="155">
        <f t="shared" si="133"/>
        <v>0.6481798291384554</v>
      </c>
      <c r="F320" s="155">
        <f t="shared" si="133"/>
        <v>0.6493147723731415</v>
      </c>
      <c r="G320" s="155">
        <f t="shared" si="133"/>
        <v>0.65463103023171831</v>
      </c>
      <c r="H320" s="155">
        <f t="shared" si="133"/>
        <v>0.65571830374069295</v>
      </c>
      <c r="I320" s="155">
        <f t="shared" si="133"/>
        <v>0.68884957002429836</v>
      </c>
      <c r="J320" s="155">
        <f t="shared" si="133"/>
        <v>0.66919974971387719</v>
      </c>
      <c r="K320" s="155">
        <f t="shared" si="133"/>
        <v>0.66116633455886642</v>
      </c>
      <c r="L320" s="155">
        <f t="shared" si="133"/>
        <v>0.67014905884506482</v>
      </c>
      <c r="M320" s="155">
        <f t="shared" si="133"/>
        <v>0.67389479136855945</v>
      </c>
      <c r="N320" s="155">
        <f t="shared" si="133"/>
        <v>0.68533479454359691</v>
      </c>
      <c r="O320" s="155">
        <f t="shared" si="133"/>
        <v>0.69991520581088229</v>
      </c>
      <c r="P320" s="155">
        <f t="shared" si="133"/>
        <v>0.72241758808176504</v>
      </c>
      <c r="Q320" s="155">
        <f t="shared" si="133"/>
        <v>0.73992055992441863</v>
      </c>
      <c r="R320" s="155">
        <f t="shared" ref="R320:V320" si="134">IF(R302=0,"",R302/R284)</f>
        <v>0.74770578919433794</v>
      </c>
      <c r="S320" s="155">
        <f t="shared" si="134"/>
        <v>0.75960951451841474</v>
      </c>
      <c r="T320" s="155">
        <f t="shared" si="134"/>
        <v>0.77142606758094556</v>
      </c>
      <c r="U320" s="155">
        <f t="shared" si="134"/>
        <v>0.7838435019676141</v>
      </c>
      <c r="V320" s="155">
        <f t="shared" si="134"/>
        <v>0.79652486941678047</v>
      </c>
      <c r="W320" s="155">
        <f t="shared" ref="W320:Y320" si="135">IF(W302=0,"",W302/W284)</f>
        <v>0.80749166876919387</v>
      </c>
      <c r="X320" s="155">
        <f t="shared" si="135"/>
        <v>0.81936532354710556</v>
      </c>
      <c r="Y320" s="155">
        <f t="shared" si="135"/>
        <v>0.82843962845318553</v>
      </c>
      <c r="DA320" s="130" t="s">
        <v>3726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>
        <f t="shared" si="136"/>
        <v>0.71483403588529881</v>
      </c>
      <c r="E321" s="156">
        <f t="shared" si="136"/>
        <v>0.71691166783312354</v>
      </c>
      <c r="F321" s="156">
        <f t="shared" si="136"/>
        <v>0.71902387543513901</v>
      </c>
      <c r="G321" s="156">
        <f t="shared" si="136"/>
        <v>0.72136959209170692</v>
      </c>
      <c r="H321" s="156">
        <f t="shared" si="136"/>
        <v>0.72392447088718681</v>
      </c>
      <c r="I321" s="156">
        <f t="shared" si="136"/>
        <v>0.72673752901724076</v>
      </c>
      <c r="J321" s="156">
        <f t="shared" si="136"/>
        <v>0.73000957263098298</v>
      </c>
      <c r="K321" s="156">
        <f t="shared" si="136"/>
        <v>0.73391133977345946</v>
      </c>
      <c r="L321" s="156">
        <f t="shared" si="136"/>
        <v>0.73848850987162462</v>
      </c>
      <c r="M321" s="156">
        <f t="shared" si="136"/>
        <v>0.74781936134755811</v>
      </c>
      <c r="N321" s="156">
        <f t="shared" si="136"/>
        <v>0.7632002218776105</v>
      </c>
      <c r="O321" s="156">
        <f t="shared" si="136"/>
        <v>0.78568613184968261</v>
      </c>
      <c r="P321" s="156">
        <f t="shared" si="136"/>
        <v>0.81295272341037406</v>
      </c>
      <c r="Q321" s="156">
        <f t="shared" si="136"/>
        <v>0.83750251491021288</v>
      </c>
      <c r="R321" s="156">
        <f t="shared" ref="R321:V321" si="137">IF(R303=0,"",R303/R285)</f>
        <v>0.85342987789708635</v>
      </c>
      <c r="S321" s="156">
        <f t="shared" si="137"/>
        <v>0.86825977079635308</v>
      </c>
      <c r="T321" s="156">
        <f t="shared" si="137"/>
        <v>0.88155492278950831</v>
      </c>
      <c r="U321" s="156">
        <f t="shared" si="137"/>
        <v>0.8928780630580927</v>
      </c>
      <c r="V321" s="156">
        <f t="shared" si="137"/>
        <v>0.90179192078362813</v>
      </c>
      <c r="W321" s="156">
        <f t="shared" ref="W321:Y321" si="138">IF(W303=0,"",W303/W285)</f>
        <v>0.90727085015571329</v>
      </c>
      <c r="X321" s="156">
        <f t="shared" si="138"/>
        <v>0.90904256115934334</v>
      </c>
      <c r="Y321" s="156">
        <f t="shared" si="138"/>
        <v>0.90993971224798442</v>
      </c>
      <c r="DA321" s="63" t="s">
        <v>3727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>
        <f t="shared" si="139"/>
        <v>0.7943629066098451</v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>
        <f t="shared" si="139"/>
        <v>0.81211335219983072</v>
      </c>
      <c r="J322" s="156">
        <f t="shared" si="139"/>
        <v>0.81589447554348804</v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>
        <f t="shared" si="139"/>
        <v>0.87536425226618486</v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>
        <f t="shared" si="140"/>
        <v>0.92345074486913836</v>
      </c>
      <c r="V322" s="156">
        <f t="shared" si="140"/>
        <v>0.93035145216048498</v>
      </c>
      <c r="W322" s="156">
        <f t="shared" ref="W322:Y322" si="141">IF(W304=0,"",W304/W286)</f>
        <v>0.93154140889752368</v>
      </c>
      <c r="X322" s="156">
        <f t="shared" si="141"/>
        <v>0.93256001490216411</v>
      </c>
      <c r="Y322" s="156">
        <f t="shared" si="141"/>
        <v>0.93267068552192078</v>
      </c>
      <c r="DA322" s="63" t="s">
        <v>3728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>
        <f t="shared" si="142"/>
        <v>0.71691166783312354</v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>
        <f t="shared" si="142"/>
        <v>0.72673752901724076</v>
      </c>
      <c r="J323" s="157">
        <f t="shared" si="142"/>
        <v>0.73000957263098298</v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>
        <f t="shared" si="142"/>
        <v>0.81295272341037406</v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>
        <f t="shared" si="143"/>
        <v>0.8928780630580927</v>
      </c>
      <c r="V323" s="157">
        <f t="shared" si="143"/>
        <v>0.90179192078362824</v>
      </c>
      <c r="W323" s="157">
        <f t="shared" ref="W323:Y323" si="144">IF(W305=0,"",W305/W287)</f>
        <v>0.90727085015571329</v>
      </c>
      <c r="X323" s="157">
        <f t="shared" si="144"/>
        <v>0.90904256115934334</v>
      </c>
      <c r="Y323" s="157">
        <f t="shared" si="144"/>
        <v>0.90993971224798431</v>
      </c>
      <c r="DA323" s="131" t="s">
        <v>3729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>
        <f t="shared" si="145"/>
        <v>1</v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>
        <f t="shared" si="145"/>
        <v>1</v>
      </c>
      <c r="J324" s="158">
        <f t="shared" si="145"/>
        <v>1</v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>
        <f t="shared" si="145"/>
        <v>1</v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>
        <f t="shared" si="146"/>
        <v>1</v>
      </c>
      <c r="V324" s="158">
        <f t="shared" si="146"/>
        <v>1</v>
      </c>
      <c r="W324" s="158">
        <f t="shared" ref="W324:Y324" si="147">IF(W306=0,"",W306/W288)</f>
        <v>1</v>
      </c>
      <c r="X324" s="158">
        <f t="shared" si="147"/>
        <v>1</v>
      </c>
      <c r="Y324" s="158">
        <f t="shared" si="147"/>
        <v>1</v>
      </c>
      <c r="DA324" s="132" t="s">
        <v>3730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0.63777735990167705</v>
      </c>
      <c r="D325" s="157">
        <f t="shared" si="148"/>
        <v>0.63931953178660617</v>
      </c>
      <c r="E325" s="157">
        <f t="shared" si="148"/>
        <v>0.64100782805280176</v>
      </c>
      <c r="F325" s="157">
        <f t="shared" si="148"/>
        <v>0.64271649442061296</v>
      </c>
      <c r="G325" s="157">
        <f t="shared" si="148"/>
        <v>0.64456087295687747</v>
      </c>
      <c r="H325" s="157">
        <f t="shared" si="148"/>
        <v>0.64652794401758096</v>
      </c>
      <c r="I325" s="157">
        <f t="shared" si="148"/>
        <v>0.64864762132245912</v>
      </c>
      <c r="J325" s="157">
        <f t="shared" si="148"/>
        <v>0.65103984982445628</v>
      </c>
      <c r="K325" s="157">
        <f t="shared" si="148"/>
        <v>0.65381059064317548</v>
      </c>
      <c r="L325" s="157">
        <f t="shared" si="148"/>
        <v>0.65699627514746251</v>
      </c>
      <c r="M325" s="157">
        <f t="shared" si="148"/>
        <v>0.66305264508820161</v>
      </c>
      <c r="N325" s="157">
        <f t="shared" si="148"/>
        <v>0.67303905367158412</v>
      </c>
      <c r="O325" s="157">
        <f t="shared" si="148"/>
        <v>0.68826702861600153</v>
      </c>
      <c r="P325" s="157">
        <f t="shared" si="148"/>
        <v>0.7080146072900888</v>
      </c>
      <c r="Q325" s="157">
        <f t="shared" si="148"/>
        <v>0.72706681922615402</v>
      </c>
      <c r="R325" s="157">
        <f t="shared" ref="R325:V325" si="149">IF(R307=0,"",R307/R289)</f>
        <v>0.73996020084305025</v>
      </c>
      <c r="S325" s="157">
        <f t="shared" si="149"/>
        <v>0.75245166521505502</v>
      </c>
      <c r="T325" s="157">
        <f t="shared" si="149"/>
        <v>0.7648461891418219</v>
      </c>
      <c r="U325" s="157">
        <f t="shared" si="149"/>
        <v>0.77726837134583748</v>
      </c>
      <c r="V325" s="157">
        <f t="shared" si="149"/>
        <v>0.78947172537227106</v>
      </c>
      <c r="W325" s="157">
        <f t="shared" ref="W325:Y325" si="150">IF(W307=0,"",W307/W289)</f>
        <v>0.80061743604394375</v>
      </c>
      <c r="X325" s="157">
        <f t="shared" si="150"/>
        <v>0.81282671540505469</v>
      </c>
      <c r="Y325" s="157">
        <f t="shared" si="150"/>
        <v>0.82421723096742872</v>
      </c>
      <c r="DA325" s="131" t="s">
        <v>3731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0.71596221903551638</v>
      </c>
      <c r="D326" s="158">
        <f t="shared" si="151"/>
        <v>0.72150583809205981</v>
      </c>
      <c r="E326" s="158">
        <f t="shared" si="151"/>
        <v>0.73149140416056113</v>
      </c>
      <c r="F326" s="158">
        <f t="shared" si="151"/>
        <v>0.73178939004428445</v>
      </c>
      <c r="G326" s="158">
        <f t="shared" si="151"/>
        <v>0.75097901729076966</v>
      </c>
      <c r="H326" s="158">
        <f t="shared" si="151"/>
        <v>0.74584458969628098</v>
      </c>
      <c r="I326" s="158">
        <f t="shared" si="151"/>
        <v>0.74998411403062482</v>
      </c>
      <c r="J326" s="158">
        <f t="shared" si="151"/>
        <v>0.75356304033271371</v>
      </c>
      <c r="K326" s="158">
        <f t="shared" si="151"/>
        <v>0.75433038927129514</v>
      </c>
      <c r="L326" s="158">
        <f t="shared" si="151"/>
        <v>0.76163157718557017</v>
      </c>
      <c r="M326" s="158">
        <f t="shared" si="151"/>
        <v>0.76948182051062086</v>
      </c>
      <c r="N326" s="158">
        <f t="shared" si="151"/>
        <v>0.77854709721226811</v>
      </c>
      <c r="O326" s="158">
        <f t="shared" si="151"/>
        <v>0.7816840392833404</v>
      </c>
      <c r="P326" s="158">
        <f t="shared" si="151"/>
        <v>0.79667740661470243</v>
      </c>
      <c r="Q326" s="158">
        <f t="shared" si="151"/>
        <v>0.80482229133688932</v>
      </c>
      <c r="R326" s="158">
        <f t="shared" ref="R326:V326" si="152">IF(R308=0,"",R308/R290)</f>
        <v>0.80769874422822008</v>
      </c>
      <c r="S326" s="158">
        <f t="shared" si="152"/>
        <v>0.82168670265921917</v>
      </c>
      <c r="T326" s="158">
        <f t="shared" si="152"/>
        <v>0.82566924262990882</v>
      </c>
      <c r="U326" s="158">
        <f t="shared" si="152"/>
        <v>0.83464350980712687</v>
      </c>
      <c r="V326" s="158">
        <f t="shared" si="152"/>
        <v>0.84498689403516103</v>
      </c>
      <c r="W326" s="158">
        <f t="shared" ref="W326:Y326" si="153">IF(W308=0,"",W308/W290)</f>
        <v>0.84771185809023053</v>
      </c>
      <c r="X326" s="158">
        <f t="shared" si="153"/>
        <v>0.85687977360781009</v>
      </c>
      <c r="Y326" s="158">
        <f t="shared" si="153"/>
        <v>0.86511638567286597</v>
      </c>
      <c r="DA326" s="132" t="s">
        <v>3732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0.63777735990167705</v>
      </c>
      <c r="D327" s="156">
        <f t="shared" si="154"/>
        <v>0.63931953178660617</v>
      </c>
      <c r="E327" s="156">
        <f t="shared" si="154"/>
        <v>0.64100782805280176</v>
      </c>
      <c r="F327" s="156">
        <f t="shared" si="154"/>
        <v>0.64271649442061296</v>
      </c>
      <c r="G327" s="156">
        <f t="shared" si="154"/>
        <v>0.64456087295687747</v>
      </c>
      <c r="H327" s="156">
        <f t="shared" si="154"/>
        <v>0.64652794401758096</v>
      </c>
      <c r="I327" s="156">
        <f t="shared" si="154"/>
        <v>0.64864762132245912</v>
      </c>
      <c r="J327" s="156">
        <f t="shared" si="154"/>
        <v>0.65103984982445628</v>
      </c>
      <c r="K327" s="156">
        <f t="shared" si="154"/>
        <v>0.65381059064317548</v>
      </c>
      <c r="L327" s="156">
        <f t="shared" si="154"/>
        <v>0.65699627514746251</v>
      </c>
      <c r="M327" s="156">
        <f t="shared" si="154"/>
        <v>0.66305264508820161</v>
      </c>
      <c r="N327" s="156">
        <f t="shared" si="154"/>
        <v>0.67303905367158412</v>
      </c>
      <c r="O327" s="156">
        <f t="shared" si="154"/>
        <v>0.68826702861600153</v>
      </c>
      <c r="P327" s="156">
        <f t="shared" si="154"/>
        <v>0.7080146072900888</v>
      </c>
      <c r="Q327" s="156">
        <f t="shared" si="154"/>
        <v>0.72706681922615402</v>
      </c>
      <c r="R327" s="156">
        <f t="shared" ref="R327:V327" si="155">IF(R309=0,"",R309/R291)</f>
        <v>0.73996020084305025</v>
      </c>
      <c r="S327" s="156">
        <f t="shared" si="155"/>
        <v>0.75245166521505502</v>
      </c>
      <c r="T327" s="156">
        <f t="shared" si="155"/>
        <v>0.7648461891418219</v>
      </c>
      <c r="U327" s="156">
        <f t="shared" si="155"/>
        <v>0.77726837134583748</v>
      </c>
      <c r="V327" s="156">
        <f t="shared" si="155"/>
        <v>0.78947172537227106</v>
      </c>
      <c r="W327" s="156">
        <f t="shared" ref="W327:Y327" si="156">IF(W309=0,"",W309/W291)</f>
        <v>0.80061743604394375</v>
      </c>
      <c r="X327" s="156">
        <f t="shared" si="156"/>
        <v>0.81282671540505469</v>
      </c>
      <c r="Y327" s="156">
        <f t="shared" si="156"/>
        <v>0.82421723096742872</v>
      </c>
      <c r="DA327" s="63" t="s">
        <v>3733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:Y328" si="159">IF(W310=0,"",W310/W292)</f>
        <v>1</v>
      </c>
      <c r="X328" s="156">
        <f t="shared" si="159"/>
        <v>1</v>
      </c>
      <c r="Y328" s="156">
        <f t="shared" si="159"/>
        <v>1</v>
      </c>
      <c r="DA328" s="63" t="s">
        <v>3734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0.78077884139307907</v>
      </c>
      <c r="D329" s="155">
        <f t="shared" si="160"/>
        <v>0.78198657994233012</v>
      </c>
      <c r="E329" s="155">
        <f t="shared" si="160"/>
        <v>0.78325126364356501</v>
      </c>
      <c r="F329" s="155">
        <f t="shared" si="160"/>
        <v>0.78452371259279785</v>
      </c>
      <c r="G329" s="155">
        <f t="shared" si="160"/>
        <v>0.78584860467754858</v>
      </c>
      <c r="H329" s="155">
        <f t="shared" si="160"/>
        <v>0.78722047189316613</v>
      </c>
      <c r="I329" s="155">
        <f t="shared" si="160"/>
        <v>0.7886503228724413</v>
      </c>
      <c r="J329" s="155">
        <f t="shared" si="160"/>
        <v>0.79018325609821816</v>
      </c>
      <c r="K329" s="155">
        <f t="shared" si="160"/>
        <v>0.79185761714322689</v>
      </c>
      <c r="L329" s="155">
        <f t="shared" si="160"/>
        <v>0.79368366502026122</v>
      </c>
      <c r="M329" s="155">
        <f t="shared" si="160"/>
        <v>0.79629450996862883</v>
      </c>
      <c r="N329" s="155">
        <f t="shared" si="160"/>
        <v>0.79987039245611058</v>
      </c>
      <c r="O329" s="155">
        <f t="shared" si="160"/>
        <v>0.8048387233157297</v>
      </c>
      <c r="P329" s="155">
        <f t="shared" si="160"/>
        <v>0.81140913441847884</v>
      </c>
      <c r="Q329" s="155">
        <f t="shared" si="160"/>
        <v>0.81991131047103061</v>
      </c>
      <c r="R329" s="155">
        <f t="shared" ref="R329:V329" si="161">IF(R311=0,"",R311/R293)</f>
        <v>0.83148073934701161</v>
      </c>
      <c r="S329" s="155">
        <f t="shared" si="161"/>
        <v>0.84595787160200575</v>
      </c>
      <c r="T329" s="155">
        <f t="shared" si="161"/>
        <v>0.86154329947261321</v>
      </c>
      <c r="U329" s="155">
        <f t="shared" si="161"/>
        <v>0.87643761519547692</v>
      </c>
      <c r="V329" s="155">
        <f t="shared" si="161"/>
        <v>0.88884141100721969</v>
      </c>
      <c r="W329" s="155">
        <f t="shared" ref="W329:Y329" si="162">IF(W311=0,"",W311/W293)</f>
        <v>0.89812949053367508</v>
      </c>
      <c r="X329" s="155">
        <f t="shared" si="162"/>
        <v>0.9048725690345204</v>
      </c>
      <c r="Y329" s="155">
        <f t="shared" si="162"/>
        <v>0.91085230289293873</v>
      </c>
      <c r="DA329" s="130" t="s">
        <v>3735</v>
      </c>
    </row>
    <row r="330" spans="1:105" ht="12" customHeight="1" x14ac:dyDescent="0.25">
      <c r="A330" s="97" t="s">
        <v>50</v>
      </c>
      <c r="B330" s="156"/>
      <c r="C330" s="156" t="str">
        <f t="shared" ref="C330:Q330" si="163">IF(C312=0,"",C312/C294)</f>
        <v/>
      </c>
      <c r="D330" s="156" t="str">
        <f t="shared" si="163"/>
        <v/>
      </c>
      <c r="E330" s="156" t="str">
        <f t="shared" si="163"/>
        <v/>
      </c>
      <c r="F330" s="156" t="str">
        <f t="shared" si="163"/>
        <v/>
      </c>
      <c r="G330" s="156" t="str">
        <f t="shared" si="163"/>
        <v/>
      </c>
      <c r="H330" s="156" t="str">
        <f t="shared" si="163"/>
        <v/>
      </c>
      <c r="I330" s="156" t="str">
        <f t="shared" si="163"/>
        <v/>
      </c>
      <c r="J330" s="156" t="str">
        <f t="shared" si="163"/>
        <v/>
      </c>
      <c r="K330" s="156" t="str">
        <f t="shared" si="163"/>
        <v/>
      </c>
      <c r="L330" s="156" t="str">
        <f t="shared" si="163"/>
        <v/>
      </c>
      <c r="M330" s="156" t="str">
        <f t="shared" si="163"/>
        <v/>
      </c>
      <c r="N330" s="156" t="str">
        <f t="shared" si="163"/>
        <v/>
      </c>
      <c r="O330" s="156" t="str">
        <f t="shared" si="163"/>
        <v/>
      </c>
      <c r="P330" s="156" t="str">
        <f t="shared" si="163"/>
        <v/>
      </c>
      <c r="Q330" s="156" t="str">
        <f t="shared" si="163"/>
        <v/>
      </c>
      <c r="R330" s="156" t="str">
        <f t="shared" ref="R330:V330" si="164">IF(R312=0,"",R312/R294)</f>
        <v/>
      </c>
      <c r="S330" s="156" t="str">
        <f t="shared" si="164"/>
        <v/>
      </c>
      <c r="T330" s="156" t="str">
        <f t="shared" si="164"/>
        <v/>
      </c>
      <c r="U330" s="156" t="str">
        <f t="shared" si="164"/>
        <v/>
      </c>
      <c r="V330" s="156" t="str">
        <f t="shared" si="164"/>
        <v/>
      </c>
      <c r="W330" s="156" t="str">
        <f t="shared" ref="W330:Y330" si="165">IF(W312=0,"",W312/W294)</f>
        <v/>
      </c>
      <c r="X330" s="156" t="str">
        <f t="shared" si="165"/>
        <v/>
      </c>
      <c r="Y330" s="156" t="str">
        <f t="shared" si="165"/>
        <v/>
      </c>
      <c r="DA330" s="63" t="s">
        <v>3736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0.78077884139307907</v>
      </c>
      <c r="D331" s="159">
        <f t="shared" si="166"/>
        <v>0.78198657994233012</v>
      </c>
      <c r="E331" s="159">
        <f t="shared" si="166"/>
        <v>0.78325126364356501</v>
      </c>
      <c r="F331" s="159">
        <f t="shared" si="166"/>
        <v>0.78452371259279785</v>
      </c>
      <c r="G331" s="159">
        <f t="shared" si="166"/>
        <v>0.78584860467754858</v>
      </c>
      <c r="H331" s="159">
        <f t="shared" si="166"/>
        <v>0.78722047189316613</v>
      </c>
      <c r="I331" s="159">
        <f t="shared" si="166"/>
        <v>0.7886503228724413</v>
      </c>
      <c r="J331" s="159">
        <f t="shared" si="166"/>
        <v>0.79018325609821816</v>
      </c>
      <c r="K331" s="159">
        <f t="shared" si="166"/>
        <v>0.79185761714322689</v>
      </c>
      <c r="L331" s="159">
        <f t="shared" si="166"/>
        <v>0.79368366502026122</v>
      </c>
      <c r="M331" s="159">
        <f t="shared" si="166"/>
        <v>0.79629450996862883</v>
      </c>
      <c r="N331" s="159">
        <f t="shared" si="166"/>
        <v>0.79987039245611058</v>
      </c>
      <c r="O331" s="159">
        <f t="shared" si="166"/>
        <v>0.8048387233157297</v>
      </c>
      <c r="P331" s="159">
        <f t="shared" si="166"/>
        <v>0.81140913441847884</v>
      </c>
      <c r="Q331" s="159">
        <f t="shared" si="166"/>
        <v>0.81991131047103061</v>
      </c>
      <c r="R331" s="159">
        <f t="shared" ref="R331:V331" si="167">IF(R313=0,"",R313/R295)</f>
        <v>0.83148073934701161</v>
      </c>
      <c r="S331" s="159">
        <f t="shared" si="167"/>
        <v>0.84595787160200575</v>
      </c>
      <c r="T331" s="159">
        <f t="shared" si="167"/>
        <v>0.86154329947261321</v>
      </c>
      <c r="U331" s="159">
        <f t="shared" si="167"/>
        <v>0.87643761519547692</v>
      </c>
      <c r="V331" s="159">
        <f t="shared" si="167"/>
        <v>0.88884141100721969</v>
      </c>
      <c r="W331" s="159">
        <f t="shared" ref="W331:Y331" si="168">IF(W313=0,"",W313/W295)</f>
        <v>0.89812949053367508</v>
      </c>
      <c r="X331" s="159">
        <f t="shared" si="168"/>
        <v>0.9048725690345204</v>
      </c>
      <c r="Y331" s="159">
        <f t="shared" si="168"/>
        <v>0.91085230289293873</v>
      </c>
      <c r="DA331" s="60" t="s">
        <v>3737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</v>
      </c>
      <c r="D333" s="117">
        <f t="shared" si="169"/>
        <v>9.4720594123696669E-2</v>
      </c>
      <c r="E333" s="117">
        <f t="shared" si="169"/>
        <v>8.1331396685069501E-2</v>
      </c>
      <c r="F333" s="117">
        <f t="shared" si="169"/>
        <v>4.8068631150913706E-2</v>
      </c>
      <c r="G333" s="117">
        <f t="shared" si="169"/>
        <v>6.2282335733769553E-2</v>
      </c>
      <c r="H333" s="117">
        <f t="shared" si="169"/>
        <v>3.3855545712128378E-2</v>
      </c>
      <c r="I333" s="117">
        <f t="shared" si="169"/>
        <v>5.7923164979638946E-2</v>
      </c>
      <c r="J333" s="117">
        <f t="shared" si="169"/>
        <v>7.5785779255482896E-2</v>
      </c>
      <c r="K333" s="117">
        <f t="shared" si="169"/>
        <v>5.3894762288479621E-2</v>
      </c>
      <c r="L333" s="117">
        <f t="shared" si="169"/>
        <v>3.4804935329560333E-2</v>
      </c>
      <c r="M333" s="117">
        <f t="shared" si="169"/>
        <v>2.3076255068486144E-2</v>
      </c>
      <c r="N333" s="117">
        <f t="shared" si="169"/>
        <v>2.8042161565052865E-2</v>
      </c>
      <c r="O333" s="117">
        <f t="shared" si="169"/>
        <v>6.6692171919900012E-2</v>
      </c>
      <c r="P333" s="117">
        <f t="shared" si="169"/>
        <v>0.12899415274672577</v>
      </c>
      <c r="Q333" s="117">
        <f t="shared" si="169"/>
        <v>8.3616496682996644E-3</v>
      </c>
      <c r="R333" s="117">
        <f t="shared" ref="R333:V333" si="170">R334+R336+R338+R347</f>
        <v>3.4384527799496051E-2</v>
      </c>
      <c r="S333" s="117">
        <f t="shared" si="170"/>
        <v>3.0203420307641591E-2</v>
      </c>
      <c r="T333" s="117">
        <f t="shared" si="170"/>
        <v>8.1143489410293299E-2</v>
      </c>
      <c r="U333" s="117">
        <f t="shared" si="170"/>
        <v>8.1061339780672717E-2</v>
      </c>
      <c r="V333" s="117">
        <f t="shared" si="170"/>
        <v>9.9279393702089366E-2</v>
      </c>
      <c r="W333" s="117">
        <f t="shared" ref="W333:Y333" si="171">W334+W336+W338+W347</f>
        <v>8.2344852884078057E-2</v>
      </c>
      <c r="X333" s="117">
        <f t="shared" si="171"/>
        <v>0.16166133975825361</v>
      </c>
      <c r="Y333" s="117">
        <f t="shared" si="171"/>
        <v>8.7854001651162542E-2</v>
      </c>
      <c r="DA333" s="129" t="s">
        <v>3889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3890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3891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3892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3893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9.4720594123696669E-2</v>
      </c>
      <c r="E338" s="122">
        <v>8.1331396685069501E-2</v>
      </c>
      <c r="F338" s="122">
        <v>4.8068631150913706E-2</v>
      </c>
      <c r="G338" s="122">
        <v>6.2282335733769553E-2</v>
      </c>
      <c r="H338" s="122">
        <v>3.3855545712128378E-2</v>
      </c>
      <c r="I338" s="122">
        <v>5.7923164979638946E-2</v>
      </c>
      <c r="J338" s="122">
        <v>7.5785779255482896E-2</v>
      </c>
      <c r="K338" s="122">
        <v>5.3894762288479621E-2</v>
      </c>
      <c r="L338" s="122">
        <v>3.4804935329560333E-2</v>
      </c>
      <c r="M338" s="122">
        <v>2.3076255068486144E-2</v>
      </c>
      <c r="N338" s="122">
        <v>2.8042161565052865E-2</v>
      </c>
      <c r="O338" s="122">
        <v>6.6692171919900012E-2</v>
      </c>
      <c r="P338" s="122">
        <v>0.12899415274672577</v>
      </c>
      <c r="Q338" s="122">
        <v>8.3616496682996644E-3</v>
      </c>
      <c r="R338" s="122">
        <v>3.4384527799496051E-2</v>
      </c>
      <c r="S338" s="122">
        <v>3.0203420307641591E-2</v>
      </c>
      <c r="T338" s="122">
        <v>8.1143489410293299E-2</v>
      </c>
      <c r="U338" s="122">
        <v>8.1061339780672717E-2</v>
      </c>
      <c r="V338" s="122">
        <v>9.9279393702089366E-2</v>
      </c>
      <c r="W338" s="122">
        <v>8.2344852884078057E-2</v>
      </c>
      <c r="X338" s="122">
        <v>0.16166133975825361</v>
      </c>
      <c r="Y338" s="122">
        <v>8.7854001651162542E-2</v>
      </c>
      <c r="DA338" s="130" t="s">
        <v>3894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9.4720594123696669E-2</v>
      </c>
      <c r="E339" s="98">
        <v>8.1153436920210487E-2</v>
      </c>
      <c r="F339" s="98">
        <v>4.8068631150913706E-2</v>
      </c>
      <c r="G339" s="98">
        <v>6.2282335733769553E-2</v>
      </c>
      <c r="H339" s="98">
        <v>3.3855545712128378E-2</v>
      </c>
      <c r="I339" s="98">
        <v>5.776378357912329E-2</v>
      </c>
      <c r="J339" s="98">
        <v>7.5640125592051161E-2</v>
      </c>
      <c r="K339" s="98">
        <v>5.3894762288479621E-2</v>
      </c>
      <c r="L339" s="98">
        <v>3.4804935329560333E-2</v>
      </c>
      <c r="M339" s="98">
        <v>2.3076255068486144E-2</v>
      </c>
      <c r="N339" s="98">
        <v>2.8042161565052865E-2</v>
      </c>
      <c r="O339" s="98">
        <v>6.6692171919900012E-2</v>
      </c>
      <c r="P339" s="98">
        <v>0.12860293233749753</v>
      </c>
      <c r="Q339" s="98">
        <v>8.3616496682996644E-3</v>
      </c>
      <c r="R339" s="98">
        <v>3.4384527799496051E-2</v>
      </c>
      <c r="S339" s="98">
        <v>3.0203420307641591E-2</v>
      </c>
      <c r="T339" s="98">
        <v>8.1143489410293299E-2</v>
      </c>
      <c r="U339" s="98">
        <v>8.0892362881553617E-2</v>
      </c>
      <c r="V339" s="98">
        <v>9.9120464136637124E-2</v>
      </c>
      <c r="W339" s="98">
        <v>8.2167926134066011E-2</v>
      </c>
      <c r="X339" s="98">
        <v>0.16129385043694483</v>
      </c>
      <c r="Y339" s="98">
        <v>8.7660661416231439E-2</v>
      </c>
      <c r="DA339" s="63" t="s">
        <v>3895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1.7795976485901696E-4</v>
      </c>
      <c r="F340" s="98">
        <v>0</v>
      </c>
      <c r="G340" s="98">
        <v>0</v>
      </c>
      <c r="H340" s="98">
        <v>0</v>
      </c>
      <c r="I340" s="98">
        <v>1.5938140051565593E-4</v>
      </c>
      <c r="J340" s="98">
        <v>1.4565366343172948E-4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3.9122040922824511E-4</v>
      </c>
      <c r="Q340" s="98">
        <v>0</v>
      </c>
      <c r="R340" s="98">
        <v>0</v>
      </c>
      <c r="S340" s="98">
        <v>0</v>
      </c>
      <c r="T340" s="98">
        <v>0</v>
      </c>
      <c r="U340" s="98">
        <v>1.6897689911909557E-4</v>
      </c>
      <c r="V340" s="98">
        <v>1.589295654522452E-4</v>
      </c>
      <c r="W340" s="98">
        <v>1.7692675001204308E-4</v>
      </c>
      <c r="X340" s="98">
        <v>3.6748932130878007E-4</v>
      </c>
      <c r="Y340" s="98">
        <v>1.9334023493110163E-4</v>
      </c>
      <c r="DA340" s="63" t="s">
        <v>3896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1.7795976485901696E-4</v>
      </c>
      <c r="F341" s="101">
        <v>0</v>
      </c>
      <c r="G341" s="101">
        <v>0</v>
      </c>
      <c r="H341" s="101">
        <v>0</v>
      </c>
      <c r="I341" s="101">
        <v>1.5938140051565593E-4</v>
      </c>
      <c r="J341" s="101">
        <v>1.4565366343172948E-4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3.9122040922824511E-4</v>
      </c>
      <c r="Q341" s="101">
        <v>0</v>
      </c>
      <c r="R341" s="101">
        <v>0</v>
      </c>
      <c r="S341" s="101">
        <v>0</v>
      </c>
      <c r="T341" s="101">
        <v>0</v>
      </c>
      <c r="U341" s="101">
        <v>1.6897689911909557E-4</v>
      </c>
      <c r="V341" s="101">
        <v>1.589295654522452E-4</v>
      </c>
      <c r="W341" s="101">
        <v>1.7692675001204308E-4</v>
      </c>
      <c r="X341" s="101">
        <v>3.6748932130878007E-4</v>
      </c>
      <c r="Y341" s="101">
        <v>1.9334023493110163E-4</v>
      </c>
      <c r="DA341" s="131" t="s">
        <v>3897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3898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3899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3900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3901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3902</v>
      </c>
    </row>
    <row r="347" spans="1:105" ht="12" customHeight="1" x14ac:dyDescent="0.25">
      <c r="A347" s="121" t="s">
        <v>54</v>
      </c>
      <c r="B347" s="122"/>
      <c r="C347" s="122">
        <v>0</v>
      </c>
      <c r="D347" s="122">
        <v>0</v>
      </c>
      <c r="E347" s="122">
        <v>0</v>
      </c>
      <c r="F347" s="122">
        <v>0</v>
      </c>
      <c r="G347" s="122">
        <v>0</v>
      </c>
      <c r="H347" s="122">
        <v>0</v>
      </c>
      <c r="I347" s="122">
        <v>0</v>
      </c>
      <c r="J347" s="122">
        <v>0</v>
      </c>
      <c r="K347" s="122">
        <v>0</v>
      </c>
      <c r="L347" s="122">
        <v>0</v>
      </c>
      <c r="M347" s="122">
        <v>0</v>
      </c>
      <c r="N347" s="122">
        <v>0</v>
      </c>
      <c r="O347" s="122">
        <v>0</v>
      </c>
      <c r="P347" s="122">
        <v>0</v>
      </c>
      <c r="Q347" s="122">
        <v>0</v>
      </c>
      <c r="R347" s="122">
        <v>0</v>
      </c>
      <c r="S347" s="122">
        <v>0</v>
      </c>
      <c r="T347" s="122">
        <v>0</v>
      </c>
      <c r="U347" s="122">
        <v>0</v>
      </c>
      <c r="V347" s="122">
        <v>0</v>
      </c>
      <c r="W347" s="122">
        <v>0</v>
      </c>
      <c r="X347" s="122">
        <v>0</v>
      </c>
      <c r="Y347" s="122">
        <v>0</v>
      </c>
      <c r="DA347" s="130" t="s">
        <v>3903</v>
      </c>
    </row>
    <row r="348" spans="1:105" ht="12" customHeight="1" x14ac:dyDescent="0.25">
      <c r="A348" s="97" t="s">
        <v>50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X348" s="98">
        <v>0</v>
      </c>
      <c r="Y348" s="98">
        <v>0</v>
      </c>
      <c r="DA348" s="63" t="s">
        <v>3904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3905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8468.5243562079577</v>
      </c>
      <c r="D351" s="117">
        <f t="shared" si="174"/>
        <v>8059.4413416805455</v>
      </c>
      <c r="E351" s="117">
        <f t="shared" si="174"/>
        <v>7900.7620370096629</v>
      </c>
      <c r="F351" s="117">
        <f t="shared" si="174"/>
        <v>7436.6167602948281</v>
      </c>
      <c r="G351" s="117">
        <f t="shared" si="174"/>
        <v>7576.657583544541</v>
      </c>
      <c r="H351" s="117">
        <f t="shared" si="174"/>
        <v>7130.0686517068707</v>
      </c>
      <c r="I351" s="117">
        <f t="shared" si="174"/>
        <v>6487.0318393750631</v>
      </c>
      <c r="J351" s="117">
        <f t="shared" si="174"/>
        <v>6164.2436339248343</v>
      </c>
      <c r="K351" s="117">
        <f t="shared" si="174"/>
        <v>6115.8654958095321</v>
      </c>
      <c r="L351" s="117">
        <f t="shared" si="174"/>
        <v>6769.3680427459567</v>
      </c>
      <c r="M351" s="117">
        <f t="shared" si="174"/>
        <v>6035.6073793668511</v>
      </c>
      <c r="N351" s="117">
        <f t="shared" si="174"/>
        <v>5655.3803771295106</v>
      </c>
      <c r="O351" s="117">
        <f t="shared" si="174"/>
        <v>5225.989690255291</v>
      </c>
      <c r="P351" s="117">
        <f t="shared" si="174"/>
        <v>4607.5990888964561</v>
      </c>
      <c r="Q351" s="117">
        <f t="shared" si="174"/>
        <v>4319.6919038963415</v>
      </c>
      <c r="R351" s="117">
        <f t="shared" ref="R351:V351" si="175">R352+R354+R356+R365</f>
        <v>4546.0770965630572</v>
      </c>
      <c r="S351" s="117">
        <f t="shared" si="175"/>
        <v>4260.095560845245</v>
      </c>
      <c r="T351" s="117">
        <f t="shared" si="175"/>
        <v>4157.5364065246004</v>
      </c>
      <c r="U351" s="117">
        <f t="shared" si="175"/>
        <v>3871.0177513142439</v>
      </c>
      <c r="V351" s="117">
        <f t="shared" si="175"/>
        <v>3776.2955091144063</v>
      </c>
      <c r="W351" s="117">
        <f t="shared" ref="W351:Y351" si="176">W352+W354+W356+W365</f>
        <v>3584.9301637010649</v>
      </c>
      <c r="X351" s="117">
        <f t="shared" si="176"/>
        <v>3252.4773124601097</v>
      </c>
      <c r="Y351" s="117">
        <f t="shared" si="176"/>
        <v>2939.3981509607388</v>
      </c>
      <c r="DA351" s="129" t="s">
        <v>4057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7152.0801506598273</v>
      </c>
      <c r="D352" s="122">
        <f t="shared" si="177"/>
        <v>6755.2872142298365</v>
      </c>
      <c r="E352" s="122">
        <f t="shared" si="177"/>
        <v>6579.829558352757</v>
      </c>
      <c r="F352" s="122">
        <f t="shared" si="177"/>
        <v>6098.5550089750986</v>
      </c>
      <c r="G352" s="122">
        <f t="shared" si="177"/>
        <v>6191.8130657460606</v>
      </c>
      <c r="H352" s="122">
        <f t="shared" si="177"/>
        <v>5719.2663454196027</v>
      </c>
      <c r="I352" s="122">
        <f t="shared" si="177"/>
        <v>5145.0100007831825</v>
      </c>
      <c r="J352" s="122">
        <f t="shared" si="177"/>
        <v>4887.9453076391801</v>
      </c>
      <c r="K352" s="122">
        <f t="shared" si="177"/>
        <v>4745.7274306300396</v>
      </c>
      <c r="L352" s="122">
        <f t="shared" si="177"/>
        <v>5400.5026601153286</v>
      </c>
      <c r="M352" s="122">
        <f t="shared" si="177"/>
        <v>4631.9694719934459</v>
      </c>
      <c r="N352" s="122">
        <f t="shared" si="177"/>
        <v>4274.3517761411258</v>
      </c>
      <c r="O352" s="122">
        <f t="shared" si="177"/>
        <v>3753.8529064040581</v>
      </c>
      <c r="P352" s="122">
        <f t="shared" si="177"/>
        <v>3166.9998399670994</v>
      </c>
      <c r="Q352" s="122">
        <f t="shared" si="177"/>
        <v>2803.9307604551295</v>
      </c>
      <c r="R352" s="122">
        <f t="shared" si="177"/>
        <v>2947.471502554738</v>
      </c>
      <c r="S352" s="122">
        <f t="shared" si="177"/>
        <v>2746.7422848485307</v>
      </c>
      <c r="T352" s="122">
        <f t="shared" si="177"/>
        <v>2580.4119307281967</v>
      </c>
      <c r="U352" s="122">
        <f t="shared" si="177"/>
        <v>2333.0195701811358</v>
      </c>
      <c r="V352" s="122">
        <f t="shared" si="177"/>
        <v>2299.6495488358069</v>
      </c>
      <c r="W352" s="122">
        <f t="shared" si="177"/>
        <v>2044.266601171063</v>
      </c>
      <c r="X352" s="122">
        <f t="shared" si="177"/>
        <v>1787.8255718094742</v>
      </c>
      <c r="Y352" s="122">
        <f t="shared" si="177"/>
        <v>1455.9405308601581</v>
      </c>
      <c r="DA352" s="130" t="s">
        <v>4058</v>
      </c>
    </row>
    <row r="353" spans="1:105" ht="12" customHeight="1" x14ac:dyDescent="0.25">
      <c r="A353" s="97" t="s">
        <v>53</v>
      </c>
      <c r="B353" s="98"/>
      <c r="C353" s="98">
        <v>7152.0801506598273</v>
      </c>
      <c r="D353" s="98">
        <v>6755.2872142298365</v>
      </c>
      <c r="E353" s="98">
        <v>6579.829558352757</v>
      </c>
      <c r="F353" s="98">
        <v>6098.5550089750986</v>
      </c>
      <c r="G353" s="98">
        <v>6191.8130657460606</v>
      </c>
      <c r="H353" s="98">
        <v>5719.2663454196027</v>
      </c>
      <c r="I353" s="98">
        <v>5145.0100007831825</v>
      </c>
      <c r="J353" s="98">
        <v>4887.9453076391801</v>
      </c>
      <c r="K353" s="98">
        <v>4745.7274306300396</v>
      </c>
      <c r="L353" s="98">
        <v>5400.5026601153286</v>
      </c>
      <c r="M353" s="98">
        <v>4631.9694719934459</v>
      </c>
      <c r="N353" s="98">
        <v>4274.3517761411258</v>
      </c>
      <c r="O353" s="98">
        <v>3753.8529064040581</v>
      </c>
      <c r="P353" s="98">
        <v>3166.9998399670994</v>
      </c>
      <c r="Q353" s="98">
        <v>2803.9307604551295</v>
      </c>
      <c r="R353" s="98">
        <v>2947.471502554738</v>
      </c>
      <c r="S353" s="98">
        <v>2746.7422848485307</v>
      </c>
      <c r="T353" s="98">
        <v>2580.4119307281967</v>
      </c>
      <c r="U353" s="98">
        <v>2333.0195701811358</v>
      </c>
      <c r="V353" s="98">
        <v>2299.6495488358069</v>
      </c>
      <c r="W353" s="98">
        <v>2044.266601171063</v>
      </c>
      <c r="X353" s="98">
        <v>1787.8255718094742</v>
      </c>
      <c r="Y353" s="98">
        <v>1455.9405308601581</v>
      </c>
      <c r="DA353" s="63" t="s">
        <v>4059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3.6756637002463601</v>
      </c>
      <c r="D354" s="122">
        <f t="shared" si="178"/>
        <v>3.5484119736592414</v>
      </c>
      <c r="E354" s="122">
        <f t="shared" si="178"/>
        <v>3.6962800870062504</v>
      </c>
      <c r="F354" s="122">
        <f t="shared" si="178"/>
        <v>5.0137544781653398</v>
      </c>
      <c r="G354" s="122">
        <f t="shared" si="178"/>
        <v>6.8987925206528224</v>
      </c>
      <c r="H354" s="122">
        <f t="shared" si="178"/>
        <v>7.8451854244535957</v>
      </c>
      <c r="I354" s="122">
        <f t="shared" si="178"/>
        <v>8.4966249530555622</v>
      </c>
      <c r="J354" s="122">
        <f t="shared" si="178"/>
        <v>2.5858479908871752</v>
      </c>
      <c r="K354" s="122">
        <f t="shared" si="178"/>
        <v>6.8975417663616891</v>
      </c>
      <c r="L354" s="122">
        <f t="shared" si="178"/>
        <v>10.85340824171951</v>
      </c>
      <c r="M354" s="122">
        <f t="shared" si="178"/>
        <v>10.518090947390229</v>
      </c>
      <c r="N354" s="122">
        <f t="shared" si="178"/>
        <v>11.524248861988937</v>
      </c>
      <c r="O354" s="122">
        <f t="shared" si="178"/>
        <v>9.2577055746780523</v>
      </c>
      <c r="P354" s="122">
        <f t="shared" si="178"/>
        <v>13.848743810133774</v>
      </c>
      <c r="Q354" s="122">
        <f t="shared" si="178"/>
        <v>8.2337136133005959</v>
      </c>
      <c r="R354" s="122">
        <f t="shared" si="178"/>
        <v>5.2905349019142172</v>
      </c>
      <c r="S354" s="122">
        <f t="shared" si="178"/>
        <v>12.481891236202278</v>
      </c>
      <c r="T354" s="122">
        <f t="shared" si="178"/>
        <v>6.5604737443928256</v>
      </c>
      <c r="U354" s="122">
        <f t="shared" si="178"/>
        <v>10.439570403059653</v>
      </c>
      <c r="V354" s="122">
        <f t="shared" si="178"/>
        <v>18.856628204879996</v>
      </c>
      <c r="W354" s="122">
        <f t="shared" si="178"/>
        <v>4.6012846200650968</v>
      </c>
      <c r="X354" s="122">
        <f t="shared" si="178"/>
        <v>5.9664836228997178</v>
      </c>
      <c r="Y354" s="122">
        <f t="shared" si="178"/>
        <v>2.2950211882770253</v>
      </c>
      <c r="DA354" s="130" t="s">
        <v>4060</v>
      </c>
    </row>
    <row r="355" spans="1:105" ht="12" customHeight="1" x14ac:dyDescent="0.25">
      <c r="A355" s="97" t="s">
        <v>53</v>
      </c>
      <c r="B355" s="98"/>
      <c r="C355" s="98">
        <f>RES_hhdet_in_fech!C147</f>
        <v>3.6756637002463601</v>
      </c>
      <c r="D355" s="98">
        <f>RES_hhdet_in_fech!D147</f>
        <v>3.5484119736592414</v>
      </c>
      <c r="E355" s="98">
        <f>RES_hhdet_in_fech!E147</f>
        <v>3.6962800870062504</v>
      </c>
      <c r="F355" s="98">
        <f>RES_hhdet_in_fech!F147</f>
        <v>5.0137544781653398</v>
      </c>
      <c r="G355" s="98">
        <f>RES_hhdet_in_fech!G147</f>
        <v>6.8987925206528224</v>
      </c>
      <c r="H355" s="98">
        <f>RES_hhdet_in_fech!H147</f>
        <v>7.8451854244535957</v>
      </c>
      <c r="I355" s="98">
        <f>RES_hhdet_in_fech!I147</f>
        <v>8.4966249530555622</v>
      </c>
      <c r="J355" s="98">
        <f>RES_hhdet_in_fech!J147</f>
        <v>2.5858479908871752</v>
      </c>
      <c r="K355" s="98">
        <f>RES_hhdet_in_fech!K147</f>
        <v>6.8975417663616891</v>
      </c>
      <c r="L355" s="98">
        <f>RES_hhdet_in_fech!L147</f>
        <v>10.85340824171951</v>
      </c>
      <c r="M355" s="98">
        <f>RES_hhdet_in_fech!M147</f>
        <v>10.518090947390229</v>
      </c>
      <c r="N355" s="98">
        <f>RES_hhdet_in_fech!N147</f>
        <v>11.524248861988937</v>
      </c>
      <c r="O355" s="98">
        <f>RES_hhdet_in_fech!O147</f>
        <v>9.2577055746780523</v>
      </c>
      <c r="P355" s="98">
        <f>RES_hhdet_in_fech!P147</f>
        <v>13.848743810133774</v>
      </c>
      <c r="Q355" s="98">
        <f>RES_hhdet_in_fech!Q147</f>
        <v>8.2337136133005959</v>
      </c>
      <c r="R355" s="98">
        <f>RES_hhdet_in_fech!R147</f>
        <v>5.2905349019142172</v>
      </c>
      <c r="S355" s="98">
        <f>RES_hhdet_in_fech!S147</f>
        <v>12.481891236202278</v>
      </c>
      <c r="T355" s="98">
        <f>RES_hhdet_in_fech!T147</f>
        <v>6.5604737443928256</v>
      </c>
      <c r="U355" s="98">
        <f>RES_hhdet_in_fech!U147</f>
        <v>10.439570403059653</v>
      </c>
      <c r="V355" s="98">
        <f>RES_hhdet_in_fech!V147</f>
        <v>18.856628204879996</v>
      </c>
      <c r="W355" s="98">
        <f>RES_hhdet_in_fech!W147</f>
        <v>4.6012846200650968</v>
      </c>
      <c r="X355" s="98">
        <f>RES_hhdet_in_fech!X147</f>
        <v>5.9664836228997178</v>
      </c>
      <c r="Y355" s="98">
        <f>RES_hhdet_in_fech!Y147</f>
        <v>2.2950211882770253</v>
      </c>
      <c r="DA355" s="63" t="s">
        <v>4061</v>
      </c>
    </row>
    <row r="356" spans="1:105" ht="12" customHeight="1" x14ac:dyDescent="0.25">
      <c r="A356" s="121" t="s">
        <v>55</v>
      </c>
      <c r="B356" s="122"/>
      <c r="C356" s="122">
        <v>1155.7014428492496</v>
      </c>
      <c r="D356" s="122">
        <v>1141.0811175359074</v>
      </c>
      <c r="E356" s="122">
        <v>1151.8054211311166</v>
      </c>
      <c r="F356" s="122">
        <v>1160.3618774830732</v>
      </c>
      <c r="G356" s="122">
        <v>1197.2227421489301</v>
      </c>
      <c r="H356" s="122">
        <v>1217.2390993468232</v>
      </c>
      <c r="I356" s="122">
        <v>1149.0623224201065</v>
      </c>
      <c r="J356" s="122">
        <v>1097.8820684139002</v>
      </c>
      <c r="K356" s="122">
        <v>1169.6884623839492</v>
      </c>
      <c r="L356" s="122">
        <v>1150.0397106194509</v>
      </c>
      <c r="M356" s="122">
        <v>1184.4634810823711</v>
      </c>
      <c r="N356" s="122">
        <v>1156.5831270502892</v>
      </c>
      <c r="O356" s="122">
        <v>1230.0554694198083</v>
      </c>
      <c r="P356" s="122">
        <v>1196.24156800786</v>
      </c>
      <c r="Q356" s="122">
        <v>1260.0735993013059</v>
      </c>
      <c r="R356" s="122">
        <v>1349.0798201384066</v>
      </c>
      <c r="S356" s="122">
        <v>1240.7260343789126</v>
      </c>
      <c r="T356" s="122">
        <v>1300.4181172219103</v>
      </c>
      <c r="U356" s="122">
        <v>1260.9942719191185</v>
      </c>
      <c r="V356" s="122">
        <v>1192.1955463172678</v>
      </c>
      <c r="W356" s="122">
        <v>1271.53396943857</v>
      </c>
      <c r="X356" s="122">
        <v>1204.2509611264441</v>
      </c>
      <c r="Y356" s="122">
        <v>1225.2698451503477</v>
      </c>
      <c r="DA356" s="130" t="s">
        <v>4062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1027.0380171231564</v>
      </c>
      <c r="E357" s="98">
        <v>1194.8238113693892</v>
      </c>
      <c r="F357" s="98">
        <v>940.47526268149136</v>
      </c>
      <c r="G357" s="98">
        <v>1166.7160410652448</v>
      </c>
      <c r="H357" s="98">
        <v>1064.5594581581381</v>
      </c>
      <c r="I357" s="98">
        <v>1140.2994349239484</v>
      </c>
      <c r="J357" s="98">
        <v>1050.4154937979365</v>
      </c>
      <c r="K357" s="98">
        <v>1068.7145602115509</v>
      </c>
      <c r="L357" s="98">
        <v>1021.4514095662478</v>
      </c>
      <c r="M357" s="98">
        <v>1080.7011586399942</v>
      </c>
      <c r="N357" s="98">
        <v>956.95147650779438</v>
      </c>
      <c r="O357" s="98">
        <v>998.60944786287473</v>
      </c>
      <c r="P357" s="98">
        <v>1390.9919032001767</v>
      </c>
      <c r="Q357" s="98">
        <v>968.67147527590851</v>
      </c>
      <c r="R357" s="98">
        <v>1096.862321376494</v>
      </c>
      <c r="S357" s="98">
        <v>1126.7881187172482</v>
      </c>
      <c r="T357" s="98">
        <v>1092.3808221271954</v>
      </c>
      <c r="U357" s="98">
        <v>1075.8399509928402</v>
      </c>
      <c r="V357" s="98">
        <v>1017.1246388120005</v>
      </c>
      <c r="W357" s="98">
        <v>1079.7560813742434</v>
      </c>
      <c r="X357" s="98">
        <v>1114.6705248103799</v>
      </c>
      <c r="Y357" s="98">
        <v>1162.3443246869069</v>
      </c>
      <c r="DA357" s="63" t="s">
        <v>4063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1078.4759787040698</v>
      </c>
      <c r="F358" s="98">
        <v>0</v>
      </c>
      <c r="G358" s="98">
        <v>0</v>
      </c>
      <c r="H358" s="98">
        <v>0</v>
      </c>
      <c r="I358" s="98">
        <v>1020.445587009786</v>
      </c>
      <c r="J358" s="98">
        <v>940.31009375572739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1292.3150828366313</v>
      </c>
      <c r="Q358" s="98">
        <v>0</v>
      </c>
      <c r="R358" s="98">
        <v>0</v>
      </c>
      <c r="S358" s="98">
        <v>0</v>
      </c>
      <c r="T358" s="98">
        <v>0</v>
      </c>
      <c r="U358" s="98">
        <v>1040.9573208863496</v>
      </c>
      <c r="V358" s="98">
        <v>986.52475401285074</v>
      </c>
      <c r="W358" s="98">
        <v>1054.9939305060657</v>
      </c>
      <c r="X358" s="98">
        <v>1090.9469323057908</v>
      </c>
      <c r="Y358" s="98">
        <v>1138.4645700031876</v>
      </c>
      <c r="DA358" s="63" t="s">
        <v>4064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783.41153750227568</v>
      </c>
      <c r="F359" s="101">
        <v>0</v>
      </c>
      <c r="G359" s="101">
        <v>0</v>
      </c>
      <c r="H359" s="101">
        <v>0</v>
      </c>
      <c r="I359" s="101">
        <v>701.62616884863496</v>
      </c>
      <c r="J359" s="101">
        <v>641.19415139870341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861.11201186002177</v>
      </c>
      <c r="Q359" s="101">
        <v>0</v>
      </c>
      <c r="R359" s="101">
        <v>0</v>
      </c>
      <c r="S359" s="101">
        <v>0</v>
      </c>
      <c r="T359" s="101">
        <v>0</v>
      </c>
      <c r="U359" s="101">
        <v>743.86731431191913</v>
      </c>
      <c r="V359" s="101">
        <v>699.63710799544458</v>
      </c>
      <c r="W359" s="101">
        <v>778.86401660522563</v>
      </c>
      <c r="X359" s="101">
        <v>808.87771022358686</v>
      </c>
      <c r="Y359" s="101">
        <v>851.11918881449913</v>
      </c>
      <c r="DA359" s="131" t="s">
        <v>4065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295.06444120179424</v>
      </c>
      <c r="F360" s="104">
        <v>0</v>
      </c>
      <c r="G360" s="104">
        <v>0</v>
      </c>
      <c r="H360" s="104">
        <v>0</v>
      </c>
      <c r="I360" s="104">
        <v>318.81941816115091</v>
      </c>
      <c r="J360" s="104">
        <v>299.1159423570241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431.20307097660958</v>
      </c>
      <c r="Q360" s="104">
        <v>0</v>
      </c>
      <c r="R360" s="104">
        <v>0</v>
      </c>
      <c r="S360" s="104">
        <v>0</v>
      </c>
      <c r="T360" s="104">
        <v>0</v>
      </c>
      <c r="U360" s="104">
        <v>297.09000657443056</v>
      </c>
      <c r="V360" s="104">
        <v>286.88764601740621</v>
      </c>
      <c r="W360" s="104">
        <v>276.12991390083982</v>
      </c>
      <c r="X360" s="104">
        <v>282.06922208220391</v>
      </c>
      <c r="Y360" s="104">
        <v>287.34538118868858</v>
      </c>
      <c r="DA360" s="132" t="s">
        <v>4066</v>
      </c>
    </row>
    <row r="361" spans="1:105" ht="12" customHeight="1" x14ac:dyDescent="0.25">
      <c r="A361" s="106" t="s">
        <v>122</v>
      </c>
      <c r="B361" s="101"/>
      <c r="C361" s="101">
        <v>1167.3503743589515</v>
      </c>
      <c r="D361" s="101">
        <v>1157.669136867012</v>
      </c>
      <c r="E361" s="101">
        <v>1163.8538845032831</v>
      </c>
      <c r="F361" s="101">
        <v>1172.7432510651843</v>
      </c>
      <c r="G361" s="101">
        <v>1215.4909176840924</v>
      </c>
      <c r="H361" s="101">
        <v>1234.6902734616669</v>
      </c>
      <c r="I361" s="101">
        <v>1219.7812820680369</v>
      </c>
      <c r="J361" s="101">
        <v>1128.1905627956658</v>
      </c>
      <c r="K361" s="101">
        <v>1182.773524228475</v>
      </c>
      <c r="L361" s="101">
        <v>1173.1689025866265</v>
      </c>
      <c r="M361" s="101">
        <v>1203.7785951520505</v>
      </c>
      <c r="N361" s="101">
        <v>1178.2425173739946</v>
      </c>
      <c r="O361" s="101">
        <v>1251.4767503274802</v>
      </c>
      <c r="P361" s="101">
        <v>1217.8187351088745</v>
      </c>
      <c r="Q361" s="101">
        <v>1282.3701730148614</v>
      </c>
      <c r="R361" s="101">
        <v>1363.3886731657838</v>
      </c>
      <c r="S361" s="101">
        <v>1252.3827732239979</v>
      </c>
      <c r="T361" s="101">
        <v>1311.8073829845848</v>
      </c>
      <c r="U361" s="101">
        <v>1271.8534534555863</v>
      </c>
      <c r="V361" s="101">
        <v>1203.1122045095397</v>
      </c>
      <c r="W361" s="101">
        <v>1282.8952224519971</v>
      </c>
      <c r="X361" s="101">
        <v>1213.6677614740952</v>
      </c>
      <c r="Y361" s="101">
        <v>1231.2588706732463</v>
      </c>
      <c r="DA361" s="131" t="s">
        <v>4067</v>
      </c>
    </row>
    <row r="362" spans="1:105" ht="12" customHeight="1" x14ac:dyDescent="0.25">
      <c r="A362" s="107" t="s">
        <v>121</v>
      </c>
      <c r="B362" s="104"/>
      <c r="C362" s="104">
        <v>1039.8718376489526</v>
      </c>
      <c r="D362" s="104">
        <v>1025.8191232065835</v>
      </c>
      <c r="E362" s="104">
        <v>1019.8954140722524</v>
      </c>
      <c r="F362" s="104">
        <v>1029.9856432967003</v>
      </c>
      <c r="G362" s="104">
        <v>1043.2455769074102</v>
      </c>
      <c r="H362" s="104">
        <v>1070.2790091765423</v>
      </c>
      <c r="I362" s="104">
        <v>1055.3209253099299</v>
      </c>
      <c r="J362" s="104">
        <v>975.09628459297369</v>
      </c>
      <c r="K362" s="104">
        <v>1025.3108599361929</v>
      </c>
      <c r="L362" s="104">
        <v>1012.0405492478126</v>
      </c>
      <c r="M362" s="104">
        <v>1037.1815495851015</v>
      </c>
      <c r="N362" s="104">
        <v>1018.3527117001981</v>
      </c>
      <c r="O362" s="104">
        <v>1101.6667243024924</v>
      </c>
      <c r="P362" s="104">
        <v>1082.276513200442</v>
      </c>
      <c r="Q362" s="104">
        <v>1158.9337126622365</v>
      </c>
      <c r="R362" s="104">
        <v>1249.370954793106</v>
      </c>
      <c r="S362" s="104">
        <v>1146.9449349490894</v>
      </c>
      <c r="T362" s="104">
        <v>1215.0779668681103</v>
      </c>
      <c r="U362" s="104">
        <v>1184.2023300428832</v>
      </c>
      <c r="V362" s="104">
        <v>1123.8718000267065</v>
      </c>
      <c r="W362" s="104">
        <v>1211.5749434691179</v>
      </c>
      <c r="X362" s="104">
        <v>1151.4191857585911</v>
      </c>
      <c r="Y362" s="104">
        <v>1173.1417509415214</v>
      </c>
      <c r="DA362" s="132" t="s">
        <v>4068</v>
      </c>
    </row>
    <row r="363" spans="1:105" ht="12" customHeight="1" x14ac:dyDescent="0.25">
      <c r="A363" s="108" t="s">
        <v>53</v>
      </c>
      <c r="B363" s="98"/>
      <c r="C363" s="98">
        <v>815.41807870732202</v>
      </c>
      <c r="D363" s="98">
        <v>792.07127128805985</v>
      </c>
      <c r="E363" s="98">
        <v>762.83191371622013</v>
      </c>
      <c r="F363" s="98">
        <v>773.20411751517486</v>
      </c>
      <c r="G363" s="98">
        <v>730.89882064959909</v>
      </c>
      <c r="H363" s="98">
        <v>769.55786493699975</v>
      </c>
      <c r="I363" s="98">
        <v>750.94694709761052</v>
      </c>
      <c r="J363" s="98">
        <v>688.6166332662259</v>
      </c>
      <c r="K363" s="98">
        <v>727.60088272028088</v>
      </c>
      <c r="L363" s="98">
        <v>703.31163211758849</v>
      </c>
      <c r="M363" s="98">
        <v>709.57435672084819</v>
      </c>
      <c r="N363" s="98">
        <v>689.73731144405997</v>
      </c>
      <c r="O363" s="98">
        <v>771.53028836788474</v>
      </c>
      <c r="P363" s="98">
        <v>753.63793161575404</v>
      </c>
      <c r="Q363" s="98">
        <v>828.76704799507752</v>
      </c>
      <c r="R363" s="98">
        <v>923.91858596419411</v>
      </c>
      <c r="S363" s="98">
        <v>826.1640434654928</v>
      </c>
      <c r="T363" s="98">
        <v>900.79536221329067</v>
      </c>
      <c r="U363" s="98">
        <v>879.15462279566134</v>
      </c>
      <c r="V363" s="98">
        <v>827.51287795662267</v>
      </c>
      <c r="W363" s="98">
        <v>925.39935922386587</v>
      </c>
      <c r="X363" s="98">
        <v>880.4214495391227</v>
      </c>
      <c r="Y363" s="98">
        <v>900.18834244063169</v>
      </c>
      <c r="DA363" s="63" t="s">
        <v>4069</v>
      </c>
    </row>
    <row r="364" spans="1:105" ht="12" customHeight="1" x14ac:dyDescent="0.25">
      <c r="A364" s="108" t="s">
        <v>52</v>
      </c>
      <c r="B364" s="98"/>
      <c r="C364" s="98">
        <v>224.45375894163053</v>
      </c>
      <c r="D364" s="98">
        <v>233.74785191852382</v>
      </c>
      <c r="E364" s="98">
        <v>257.06350035603225</v>
      </c>
      <c r="F364" s="98">
        <v>256.78152578152549</v>
      </c>
      <c r="G364" s="98">
        <v>312.34675625781097</v>
      </c>
      <c r="H364" s="98">
        <v>300.72114423954258</v>
      </c>
      <c r="I364" s="98">
        <v>304.37397821231912</v>
      </c>
      <c r="J364" s="98">
        <v>286.47965132674784</v>
      </c>
      <c r="K364" s="98">
        <v>297.70997721591203</v>
      </c>
      <c r="L364" s="98">
        <v>308.72891713022415</v>
      </c>
      <c r="M364" s="98">
        <v>327.60719286425314</v>
      </c>
      <c r="N364" s="98">
        <v>328.61540025613829</v>
      </c>
      <c r="O364" s="98">
        <v>330.13643593460756</v>
      </c>
      <c r="P364" s="98">
        <v>328.63858158468793</v>
      </c>
      <c r="Q364" s="98">
        <v>330.16666466715867</v>
      </c>
      <c r="R364" s="98">
        <v>325.4523688289118</v>
      </c>
      <c r="S364" s="98">
        <v>320.78089148359658</v>
      </c>
      <c r="T364" s="98">
        <v>314.28260465481952</v>
      </c>
      <c r="U364" s="98">
        <v>305.04770724722204</v>
      </c>
      <c r="V364" s="98">
        <v>296.35892207008396</v>
      </c>
      <c r="W364" s="98">
        <v>286.17558424525203</v>
      </c>
      <c r="X364" s="98">
        <v>270.99773621946844</v>
      </c>
      <c r="Y364" s="98">
        <v>272.95340850088957</v>
      </c>
      <c r="DA364" s="63" t="s">
        <v>4070</v>
      </c>
    </row>
    <row r="365" spans="1:105" ht="12" customHeight="1" x14ac:dyDescent="0.25">
      <c r="A365" s="121" t="s">
        <v>54</v>
      </c>
      <c r="B365" s="122"/>
      <c r="C365" s="122">
        <v>157.06709899863338</v>
      </c>
      <c r="D365" s="122">
        <v>159.52459794114216</v>
      </c>
      <c r="E365" s="122">
        <v>165.43077743878334</v>
      </c>
      <c r="F365" s="122">
        <v>172.68611935849052</v>
      </c>
      <c r="G365" s="122">
        <v>180.72298312889814</v>
      </c>
      <c r="H365" s="122">
        <v>185.71802151599061</v>
      </c>
      <c r="I365" s="122">
        <v>184.46289121871865</v>
      </c>
      <c r="J365" s="122">
        <v>175.83040988086628</v>
      </c>
      <c r="K365" s="122">
        <v>193.55206102918206</v>
      </c>
      <c r="L365" s="122">
        <v>207.97226376945719</v>
      </c>
      <c r="M365" s="122">
        <v>208.65633534364386</v>
      </c>
      <c r="N365" s="122">
        <v>212.92122507610651</v>
      </c>
      <c r="O365" s="122">
        <v>232.82360885674635</v>
      </c>
      <c r="P365" s="122">
        <v>230.50893711136288</v>
      </c>
      <c r="Q365" s="122">
        <v>247.4538305266058</v>
      </c>
      <c r="R365" s="122">
        <v>244.23523896799855</v>
      </c>
      <c r="S365" s="122">
        <v>260.14535038159897</v>
      </c>
      <c r="T365" s="122">
        <v>270.14588483010056</v>
      </c>
      <c r="U365" s="122">
        <v>266.56433881092971</v>
      </c>
      <c r="V365" s="122">
        <v>265.59378575645184</v>
      </c>
      <c r="W365" s="122">
        <v>264.5283084713663</v>
      </c>
      <c r="X365" s="122">
        <v>254.4342959012919</v>
      </c>
      <c r="Y365" s="122">
        <v>255.8927537619559</v>
      </c>
      <c r="DA365" s="130" t="s">
        <v>4071</v>
      </c>
    </row>
    <row r="366" spans="1:105" ht="12" customHeight="1" x14ac:dyDescent="0.25">
      <c r="A366" s="97" t="s">
        <v>50</v>
      </c>
      <c r="B366" s="98"/>
      <c r="C366" s="98">
        <v>0</v>
      </c>
      <c r="D366" s="98">
        <v>0</v>
      </c>
      <c r="E366" s="98">
        <v>0</v>
      </c>
      <c r="F366" s="98">
        <v>0</v>
      </c>
      <c r="G366" s="98">
        <v>0</v>
      </c>
      <c r="H366" s="98">
        <v>0</v>
      </c>
      <c r="I366" s="98">
        <v>0</v>
      </c>
      <c r="J366" s="98">
        <v>0</v>
      </c>
      <c r="K366" s="98">
        <v>0</v>
      </c>
      <c r="L366" s="98">
        <v>0</v>
      </c>
      <c r="M366" s="98">
        <v>0</v>
      </c>
      <c r="N366" s="98">
        <v>0</v>
      </c>
      <c r="O366" s="98">
        <v>0</v>
      </c>
      <c r="P366" s="98">
        <v>0</v>
      </c>
      <c r="Q366" s="98">
        <v>0</v>
      </c>
      <c r="R366" s="98">
        <v>0</v>
      </c>
      <c r="S366" s="98">
        <v>0</v>
      </c>
      <c r="T366" s="98">
        <v>0</v>
      </c>
      <c r="U366" s="98">
        <v>0</v>
      </c>
      <c r="V366" s="98">
        <v>0</v>
      </c>
      <c r="W366" s="98">
        <v>0</v>
      </c>
      <c r="X366" s="98">
        <v>0</v>
      </c>
      <c r="Y366" s="98">
        <v>0</v>
      </c>
      <c r="DA366" s="63" t="s">
        <v>4072</v>
      </c>
    </row>
    <row r="367" spans="1:105" ht="12" customHeight="1" x14ac:dyDescent="0.25">
      <c r="A367" s="109" t="s">
        <v>120</v>
      </c>
      <c r="B367" s="33"/>
      <c r="C367" s="33">
        <v>157.06709899863338</v>
      </c>
      <c r="D367" s="33">
        <v>159.52459794114216</v>
      </c>
      <c r="E367" s="33">
        <v>165.43077743878334</v>
      </c>
      <c r="F367" s="33">
        <v>172.68611935849052</v>
      </c>
      <c r="G367" s="33">
        <v>180.72298312889814</v>
      </c>
      <c r="H367" s="33">
        <v>185.71802151599061</v>
      </c>
      <c r="I367" s="33">
        <v>184.46289121871865</v>
      </c>
      <c r="J367" s="33">
        <v>175.83040988086628</v>
      </c>
      <c r="K367" s="33">
        <v>193.55206102918206</v>
      </c>
      <c r="L367" s="33">
        <v>207.97226376945719</v>
      </c>
      <c r="M367" s="33">
        <v>208.65633534364386</v>
      </c>
      <c r="N367" s="33">
        <v>212.92122507610651</v>
      </c>
      <c r="O367" s="33">
        <v>232.82360885674635</v>
      </c>
      <c r="P367" s="33">
        <v>230.50893711136288</v>
      </c>
      <c r="Q367" s="33">
        <v>247.4538305266058</v>
      </c>
      <c r="R367" s="33">
        <v>244.23523896799855</v>
      </c>
      <c r="S367" s="33">
        <v>260.14535038159897</v>
      </c>
      <c r="T367" s="33">
        <v>270.14588483010056</v>
      </c>
      <c r="U367" s="33">
        <v>266.56433881092971</v>
      </c>
      <c r="V367" s="33">
        <v>265.59378575645184</v>
      </c>
      <c r="W367" s="33">
        <v>264.5283084713663</v>
      </c>
      <c r="X367" s="33">
        <v>254.4342959012919</v>
      </c>
      <c r="Y367" s="33">
        <v>255.8927537619559</v>
      </c>
      <c r="DA367" s="60" t="s">
        <v>4073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11738.547130259045</v>
      </c>
      <c r="D369" s="117">
        <f t="shared" si="179"/>
        <v>11777.923696864158</v>
      </c>
      <c r="E369" s="117">
        <f t="shared" si="179"/>
        <v>12144.920822070879</v>
      </c>
      <c r="F369" s="117">
        <f t="shared" si="179"/>
        <v>11933.876428050551</v>
      </c>
      <c r="G369" s="117">
        <f t="shared" si="179"/>
        <v>12759.628575855135</v>
      </c>
      <c r="H369" s="117">
        <f t="shared" si="179"/>
        <v>12455.705709488429</v>
      </c>
      <c r="I369" s="117">
        <f t="shared" si="179"/>
        <v>11823.926270197648</v>
      </c>
      <c r="J369" s="117">
        <f t="shared" si="179"/>
        <v>11711.085926656649</v>
      </c>
      <c r="K369" s="117">
        <f t="shared" si="179"/>
        <v>11976.565265995974</v>
      </c>
      <c r="L369" s="117">
        <f t="shared" si="179"/>
        <v>14123.604461927422</v>
      </c>
      <c r="M369" s="117">
        <f t="shared" si="179"/>
        <v>12912.212903560125</v>
      </c>
      <c r="N369" s="117">
        <f t="shared" si="179"/>
        <v>12716.862256950384</v>
      </c>
      <c r="O369" s="117">
        <f t="shared" si="179"/>
        <v>12131.751782401328</v>
      </c>
      <c r="P369" s="117">
        <f t="shared" si="179"/>
        <v>11117.835300430315</v>
      </c>
      <c r="Q369" s="117">
        <f t="shared" si="179"/>
        <v>10505.629298839871</v>
      </c>
      <c r="R369" s="117">
        <f t="shared" ref="R369:V369" si="180">R370+R372+R374+R383</f>
        <v>11049.37399332904</v>
      </c>
      <c r="S369" s="117">
        <f t="shared" si="180"/>
        <v>10364.385603138704</v>
      </c>
      <c r="T369" s="117">
        <f t="shared" si="180"/>
        <v>9857.5892170694078</v>
      </c>
      <c r="U369" s="117">
        <f t="shared" si="180"/>
        <v>9037.7274901858036</v>
      </c>
      <c r="V369" s="117">
        <f t="shared" si="180"/>
        <v>8950.9364191057666</v>
      </c>
      <c r="W369" s="117">
        <f t="shared" ref="W369:Y369" si="181">W370+W372+W374+W383</f>
        <v>8219.0912022945395</v>
      </c>
      <c r="X369" s="117">
        <f t="shared" si="181"/>
        <v>7433.3190309082238</v>
      </c>
      <c r="Y369" s="117">
        <f t="shared" si="181"/>
        <v>6415.5412323081564</v>
      </c>
      <c r="DA369" s="129" t="s">
        <v>4225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10862.141661360618</v>
      </c>
      <c r="D370" s="122">
        <f t="shared" si="182"/>
        <v>10903.752414199862</v>
      </c>
      <c r="E370" s="122">
        <f t="shared" si="182"/>
        <v>11258.612525894561</v>
      </c>
      <c r="F370" s="122">
        <f t="shared" si="182"/>
        <v>11030.600694349414</v>
      </c>
      <c r="G370" s="122">
        <f t="shared" si="182"/>
        <v>11813.299463901609</v>
      </c>
      <c r="H370" s="122">
        <f t="shared" si="182"/>
        <v>11487.013925701371</v>
      </c>
      <c r="I370" s="122">
        <f t="shared" si="182"/>
        <v>10859.548358477872</v>
      </c>
      <c r="J370" s="122">
        <f t="shared" si="182"/>
        <v>10828.797570264469</v>
      </c>
      <c r="K370" s="122">
        <f t="shared" si="182"/>
        <v>11026.006781137212</v>
      </c>
      <c r="L370" s="122">
        <f t="shared" si="182"/>
        <v>13148.786249163153</v>
      </c>
      <c r="M370" s="122">
        <f t="shared" si="182"/>
        <v>11908.458562683789</v>
      </c>
      <c r="N370" s="122">
        <f t="shared" si="182"/>
        <v>11708.770477933003</v>
      </c>
      <c r="O370" s="122">
        <f t="shared" si="182"/>
        <v>11045.37747464727</v>
      </c>
      <c r="P370" s="122">
        <f t="shared" si="182"/>
        <v>10006.940408655732</v>
      </c>
      <c r="Q370" s="122">
        <f t="shared" si="182"/>
        <v>9333.6541275909713</v>
      </c>
      <c r="R370" s="122">
        <f t="shared" si="182"/>
        <v>9813.8067762565734</v>
      </c>
      <c r="S370" s="122">
        <f t="shared" si="182"/>
        <v>9145.7072674225728</v>
      </c>
      <c r="T370" s="122">
        <f t="shared" si="182"/>
        <v>8592.1370643814389</v>
      </c>
      <c r="U370" s="122">
        <f t="shared" si="182"/>
        <v>7768.6351887568981</v>
      </c>
      <c r="V370" s="122">
        <f t="shared" si="182"/>
        <v>7680.0362158210773</v>
      </c>
      <c r="W370" s="122">
        <f t="shared" si="182"/>
        <v>6933.7683273805969</v>
      </c>
      <c r="X370" s="122">
        <f t="shared" si="182"/>
        <v>6188.8545636962863</v>
      </c>
      <c r="Y370" s="122">
        <f t="shared" si="182"/>
        <v>5156.6876865229069</v>
      </c>
      <c r="DA370" s="130" t="s">
        <v>4226</v>
      </c>
    </row>
    <row r="371" spans="1:105" ht="12" customHeight="1" x14ac:dyDescent="0.25">
      <c r="A371" s="97" t="s">
        <v>53</v>
      </c>
      <c r="B371" s="98"/>
      <c r="C371" s="98">
        <v>10862.141661360618</v>
      </c>
      <c r="D371" s="98">
        <v>10903.752414199862</v>
      </c>
      <c r="E371" s="98">
        <v>11258.612525894561</v>
      </c>
      <c r="F371" s="98">
        <v>11030.600694349414</v>
      </c>
      <c r="G371" s="98">
        <v>11813.299463901609</v>
      </c>
      <c r="H371" s="98">
        <v>11487.013925701371</v>
      </c>
      <c r="I371" s="98">
        <v>10859.548358477872</v>
      </c>
      <c r="J371" s="98">
        <v>10828.797570264469</v>
      </c>
      <c r="K371" s="98">
        <v>11026.006781137212</v>
      </c>
      <c r="L371" s="98">
        <v>13148.786249163153</v>
      </c>
      <c r="M371" s="98">
        <v>11908.458562683789</v>
      </c>
      <c r="N371" s="98">
        <v>11708.770477933003</v>
      </c>
      <c r="O371" s="98">
        <v>11045.37747464727</v>
      </c>
      <c r="P371" s="98">
        <v>10006.940408655732</v>
      </c>
      <c r="Q371" s="98">
        <v>9333.6541275909713</v>
      </c>
      <c r="R371" s="98">
        <v>9813.8067762565734</v>
      </c>
      <c r="S371" s="98">
        <v>9145.7072674225728</v>
      </c>
      <c r="T371" s="98">
        <v>8592.1370643814389</v>
      </c>
      <c r="U371" s="98">
        <v>7768.6351887568981</v>
      </c>
      <c r="V371" s="98">
        <v>7680.0362158210773</v>
      </c>
      <c r="W371" s="98">
        <v>6933.7683273805969</v>
      </c>
      <c r="X371" s="98">
        <v>6188.8545636962863</v>
      </c>
      <c r="Y371" s="98">
        <v>5156.6876865229069</v>
      </c>
      <c r="DA371" s="63" t="s">
        <v>4227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9.2612246661851909</v>
      </c>
      <c r="D372" s="122">
        <f t="shared" si="183"/>
        <v>9.342809069033942</v>
      </c>
      <c r="E372" s="122">
        <f t="shared" si="183"/>
        <v>10.157389632341395</v>
      </c>
      <c r="F372" s="122">
        <f t="shared" si="183"/>
        <v>14.359269880377155</v>
      </c>
      <c r="G372" s="122">
        <f t="shared" si="183"/>
        <v>20.569050718719801</v>
      </c>
      <c r="H372" s="122">
        <f t="shared" si="183"/>
        <v>24.324797779627062</v>
      </c>
      <c r="I372" s="122">
        <f t="shared" si="183"/>
        <v>27.370106271938177</v>
      </c>
      <c r="J372" s="122">
        <f t="shared" si="183"/>
        <v>8.6477051934979929</v>
      </c>
      <c r="K372" s="122">
        <f t="shared" si="183"/>
        <v>23.934177768839774</v>
      </c>
      <c r="L372" s="122">
        <f t="shared" si="183"/>
        <v>39.055994527089048</v>
      </c>
      <c r="M372" s="122">
        <f t="shared" si="183"/>
        <v>39.398676104335713</v>
      </c>
      <c r="N372" s="122">
        <f t="shared" si="183"/>
        <v>45.135735403918716</v>
      </c>
      <c r="O372" s="122">
        <f t="shared" si="183"/>
        <v>38.054324606266633</v>
      </c>
      <c r="P372" s="122">
        <f t="shared" si="183"/>
        <v>59.671886313940426</v>
      </c>
      <c r="Q372" s="122">
        <f t="shared" si="183"/>
        <v>36.730613639754175</v>
      </c>
      <c r="R372" s="122">
        <f t="shared" si="183"/>
        <v>23.775528398019322</v>
      </c>
      <c r="S372" s="122">
        <f t="shared" si="183"/>
        <v>56.139028175231871</v>
      </c>
      <c r="T372" s="122">
        <f t="shared" si="183"/>
        <v>29.533341352981022</v>
      </c>
      <c r="U372" s="122">
        <f t="shared" si="183"/>
        <v>47.043121963112654</v>
      </c>
      <c r="V372" s="122">
        <f t="shared" si="183"/>
        <v>85.216046148547363</v>
      </c>
      <c r="W372" s="122">
        <f t="shared" si="183"/>
        <v>20.989113116152232</v>
      </c>
      <c r="X372" s="122">
        <f t="shared" si="183"/>
        <v>27.512373833964816</v>
      </c>
      <c r="Y372" s="122">
        <f t="shared" si="183"/>
        <v>10.710946456309772</v>
      </c>
      <c r="DA372" s="130" t="s">
        <v>4228</v>
      </c>
    </row>
    <row r="373" spans="1:105" ht="12" customHeight="1" x14ac:dyDescent="0.25">
      <c r="A373" s="97" t="s">
        <v>53</v>
      </c>
      <c r="B373" s="98"/>
      <c r="C373" s="98">
        <f>RES_hhdet_in_tesh!C147</f>
        <v>9.2612246661851909</v>
      </c>
      <c r="D373" s="98">
        <f>RES_hhdet_in_tesh!D147</f>
        <v>9.342809069033942</v>
      </c>
      <c r="E373" s="98">
        <f>RES_hhdet_in_tesh!E147</f>
        <v>10.157389632341395</v>
      </c>
      <c r="F373" s="98">
        <f>RES_hhdet_in_tesh!F147</f>
        <v>14.359269880377155</v>
      </c>
      <c r="G373" s="98">
        <f>RES_hhdet_in_tesh!G147</f>
        <v>20.569050718719801</v>
      </c>
      <c r="H373" s="98">
        <f>RES_hhdet_in_tesh!H147</f>
        <v>24.324797779627062</v>
      </c>
      <c r="I373" s="98">
        <f>RES_hhdet_in_tesh!I147</f>
        <v>27.370106271938177</v>
      </c>
      <c r="J373" s="98">
        <f>RES_hhdet_in_tesh!J147</f>
        <v>8.6477051934979929</v>
      </c>
      <c r="K373" s="98">
        <f>RES_hhdet_in_tesh!K147</f>
        <v>23.934177768839774</v>
      </c>
      <c r="L373" s="98">
        <f>RES_hhdet_in_tesh!L147</f>
        <v>39.055994527089048</v>
      </c>
      <c r="M373" s="98">
        <f>RES_hhdet_in_tesh!M147</f>
        <v>39.398676104335713</v>
      </c>
      <c r="N373" s="98">
        <f>RES_hhdet_in_tesh!N147</f>
        <v>45.135735403918716</v>
      </c>
      <c r="O373" s="98">
        <f>RES_hhdet_in_tesh!O147</f>
        <v>38.054324606266633</v>
      </c>
      <c r="P373" s="98">
        <f>RES_hhdet_in_tesh!P147</f>
        <v>59.671886313940426</v>
      </c>
      <c r="Q373" s="98">
        <f>RES_hhdet_in_tesh!Q147</f>
        <v>36.730613639754175</v>
      </c>
      <c r="R373" s="98">
        <f>RES_hhdet_in_tesh!R147</f>
        <v>23.775528398019322</v>
      </c>
      <c r="S373" s="98">
        <f>RES_hhdet_in_tesh!S147</f>
        <v>56.139028175231871</v>
      </c>
      <c r="T373" s="98">
        <f>RES_hhdet_in_tesh!T147</f>
        <v>29.533341352981022</v>
      </c>
      <c r="U373" s="98">
        <f>RES_hhdet_in_tesh!U147</f>
        <v>47.043121963112654</v>
      </c>
      <c r="V373" s="98">
        <f>RES_hhdet_in_tesh!V147</f>
        <v>85.216046148547363</v>
      </c>
      <c r="W373" s="98">
        <f>RES_hhdet_in_tesh!W147</f>
        <v>20.989113116152232</v>
      </c>
      <c r="X373" s="98">
        <f>RES_hhdet_in_tesh!X147</f>
        <v>27.512373833964816</v>
      </c>
      <c r="Y373" s="98">
        <f>RES_hhdet_in_tesh!Y147</f>
        <v>10.710946456309772</v>
      </c>
      <c r="DA373" s="63" t="s">
        <v>4229</v>
      </c>
    </row>
    <row r="374" spans="1:105" ht="12" customHeight="1" x14ac:dyDescent="0.25">
      <c r="A374" s="121" t="s">
        <v>55</v>
      </c>
      <c r="B374" s="122"/>
      <c r="C374" s="122">
        <v>744.5095766551168</v>
      </c>
      <c r="D374" s="122">
        <v>740.0823788345939</v>
      </c>
      <c r="E374" s="122">
        <v>746.5770410695136</v>
      </c>
      <c r="F374" s="122">
        <v>753.44010834839287</v>
      </c>
      <c r="G374" s="122">
        <v>783.73915710979691</v>
      </c>
      <c r="H374" s="122">
        <v>798.1659574705476</v>
      </c>
      <c r="I374" s="122">
        <v>791.53108673021222</v>
      </c>
      <c r="J374" s="122">
        <v>734.70240539793576</v>
      </c>
      <c r="K374" s="122">
        <v>773.35863325019204</v>
      </c>
      <c r="L374" s="122">
        <v>770.69802970607577</v>
      </c>
      <c r="M374" s="122">
        <v>798.20377046768215</v>
      </c>
      <c r="N374" s="122">
        <v>792.64665974960099</v>
      </c>
      <c r="O374" s="122">
        <v>860.93452703776666</v>
      </c>
      <c r="P374" s="122">
        <v>864.1859483233867</v>
      </c>
      <c r="Q374" s="122">
        <v>932.35436314099979</v>
      </c>
      <c r="R374" s="122">
        <v>1008.7147916027427</v>
      </c>
      <c r="S374" s="122">
        <v>942.46730062492372</v>
      </c>
      <c r="T374" s="122">
        <v>1003.1764343795155</v>
      </c>
      <c r="U374" s="122">
        <v>988.42216606218358</v>
      </c>
      <c r="V374" s="122">
        <v>949.61340184962899</v>
      </c>
      <c r="W374" s="122">
        <v>1026.7530868786682</v>
      </c>
      <c r="X374" s="122">
        <v>986.72147839528145</v>
      </c>
      <c r="Y374" s="122">
        <v>1015.0620952712463</v>
      </c>
      <c r="DA374" s="130" t="s">
        <v>4230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734.16173078778047</v>
      </c>
      <c r="E375" s="98">
        <v>856.58313137555831</v>
      </c>
      <c r="F375" s="98">
        <v>676.22416812412632</v>
      </c>
      <c r="G375" s="98">
        <v>841.63347463008688</v>
      </c>
      <c r="H375" s="98">
        <v>770.66064247508052</v>
      </c>
      <c r="I375" s="98">
        <v>828.69839367638622</v>
      </c>
      <c r="J375" s="98">
        <v>766.81336571239478</v>
      </c>
      <c r="K375" s="98">
        <v>784.34173472026293</v>
      </c>
      <c r="L375" s="98">
        <v>754.33012935684883</v>
      </c>
      <c r="M375" s="98">
        <v>808.16925026172646</v>
      </c>
      <c r="N375" s="98">
        <v>730.34557919685551</v>
      </c>
      <c r="O375" s="98">
        <v>784.59359431992937</v>
      </c>
      <c r="P375" s="98">
        <v>1130.8106559483629</v>
      </c>
      <c r="Q375" s="98">
        <v>811.26479666535943</v>
      </c>
      <c r="R375" s="98">
        <v>936.09507700225595</v>
      </c>
      <c r="S375" s="98">
        <v>978.34479369349162</v>
      </c>
      <c r="T375" s="98">
        <v>962.99369130707942</v>
      </c>
      <c r="U375" s="98">
        <v>960.59389160300043</v>
      </c>
      <c r="V375" s="98">
        <v>917.234781710628</v>
      </c>
      <c r="W375" s="98">
        <v>979.63121790921127</v>
      </c>
      <c r="X375" s="98">
        <v>1013.2829487224573</v>
      </c>
      <c r="Y375" s="98">
        <v>1057.663260338682</v>
      </c>
      <c r="DA375" s="63" t="s">
        <v>4231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856.70131315226229</v>
      </c>
      <c r="F376" s="98">
        <v>0</v>
      </c>
      <c r="G376" s="98">
        <v>0</v>
      </c>
      <c r="H376" s="98">
        <v>0</v>
      </c>
      <c r="I376" s="98">
        <v>828.71748640404121</v>
      </c>
      <c r="J376" s="98">
        <v>767.1938107930772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1131.2464261796006</v>
      </c>
      <c r="Q376" s="98">
        <v>0</v>
      </c>
      <c r="R376" s="98">
        <v>0</v>
      </c>
      <c r="S376" s="98">
        <v>0</v>
      </c>
      <c r="T376" s="98">
        <v>0</v>
      </c>
      <c r="U376" s="98">
        <v>961.27281334948236</v>
      </c>
      <c r="V376" s="98">
        <v>917.81473748812095</v>
      </c>
      <c r="W376" s="98">
        <v>982.77053240195653</v>
      </c>
      <c r="X376" s="98">
        <v>1017.3734874485585</v>
      </c>
      <c r="Y376" s="98">
        <v>1061.8125309472919</v>
      </c>
      <c r="DA376" s="63" t="s">
        <v>4232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561.63687195046793</v>
      </c>
      <c r="F377" s="101">
        <v>0</v>
      </c>
      <c r="G377" s="101">
        <v>0</v>
      </c>
      <c r="H377" s="101">
        <v>0</v>
      </c>
      <c r="I377" s="101">
        <v>509.8980682428903</v>
      </c>
      <c r="J377" s="101">
        <v>468.07786843605328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700.04335520299094</v>
      </c>
      <c r="Q377" s="101">
        <v>0</v>
      </c>
      <c r="R377" s="101">
        <v>0</v>
      </c>
      <c r="S377" s="101">
        <v>0</v>
      </c>
      <c r="T377" s="101">
        <v>0</v>
      </c>
      <c r="U377" s="101">
        <v>664.18280677505174</v>
      </c>
      <c r="V377" s="101">
        <v>630.92709147071469</v>
      </c>
      <c r="W377" s="101">
        <v>706.64061850111671</v>
      </c>
      <c r="X377" s="101">
        <v>735.30426536635457</v>
      </c>
      <c r="Y377" s="101">
        <v>774.46714975860323</v>
      </c>
      <c r="DA377" s="131" t="s">
        <v>4233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295.06444120179424</v>
      </c>
      <c r="F378" s="104">
        <v>0</v>
      </c>
      <c r="G378" s="104">
        <v>0</v>
      </c>
      <c r="H378" s="104">
        <v>0</v>
      </c>
      <c r="I378" s="104">
        <v>318.81941816115091</v>
      </c>
      <c r="J378" s="104">
        <v>299.1159423570241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431.20307097660958</v>
      </c>
      <c r="Q378" s="104">
        <v>0</v>
      </c>
      <c r="R378" s="104">
        <v>0</v>
      </c>
      <c r="S378" s="104">
        <v>0</v>
      </c>
      <c r="T378" s="104">
        <v>0</v>
      </c>
      <c r="U378" s="104">
        <v>297.09000657443056</v>
      </c>
      <c r="V378" s="104">
        <v>286.88764601740621</v>
      </c>
      <c r="W378" s="104">
        <v>276.12991390083982</v>
      </c>
      <c r="X378" s="104">
        <v>282.06922208220391</v>
      </c>
      <c r="Y378" s="104">
        <v>287.34538118868858</v>
      </c>
      <c r="DA378" s="132" t="s">
        <v>4234</v>
      </c>
    </row>
    <row r="379" spans="1:105" ht="12" customHeight="1" x14ac:dyDescent="0.25">
      <c r="A379" s="106" t="s">
        <v>122</v>
      </c>
      <c r="B379" s="101"/>
      <c r="C379" s="101">
        <v>744.50963983888653</v>
      </c>
      <c r="D379" s="101">
        <v>740.1204905456226</v>
      </c>
      <c r="E379" s="101">
        <v>746.03945067626591</v>
      </c>
      <c r="F379" s="101">
        <v>753.74143118004804</v>
      </c>
      <c r="G379" s="101">
        <v>783.45788697361479</v>
      </c>
      <c r="H379" s="101">
        <v>798.2617639996763</v>
      </c>
      <c r="I379" s="101">
        <v>791.20822714709163</v>
      </c>
      <c r="J379" s="101">
        <v>734.497014575859</v>
      </c>
      <c r="K379" s="101">
        <v>773.30985647292948</v>
      </c>
      <c r="L379" s="101">
        <v>770.76759911824979</v>
      </c>
      <c r="M379" s="101">
        <v>798.1685816161264</v>
      </c>
      <c r="N379" s="101">
        <v>793.00322888901837</v>
      </c>
      <c r="O379" s="101">
        <v>861.35018432990444</v>
      </c>
      <c r="P379" s="101">
        <v>862.23345348862244</v>
      </c>
      <c r="Q379" s="101">
        <v>932.3688027644082</v>
      </c>
      <c r="R379" s="101">
        <v>1008.8533564228928</v>
      </c>
      <c r="S379" s="101">
        <v>942.35750319904605</v>
      </c>
      <c r="T379" s="101">
        <v>1003.3308777638662</v>
      </c>
      <c r="U379" s="101">
        <v>988.57146235800258</v>
      </c>
      <c r="V379" s="101">
        <v>949.82306791058284</v>
      </c>
      <c r="W379" s="101">
        <v>1027.108283712543</v>
      </c>
      <c r="X379" s="101">
        <v>986.50158015199429</v>
      </c>
      <c r="Y379" s="101">
        <v>1014.8247769903865</v>
      </c>
      <c r="DA379" s="131" t="s">
        <v>4235</v>
      </c>
    </row>
    <row r="380" spans="1:105" ht="12" customHeight="1" x14ac:dyDescent="0.25">
      <c r="A380" s="107" t="s">
        <v>121</v>
      </c>
      <c r="B380" s="104"/>
      <c r="C380" s="104">
        <v>744.50894839568423</v>
      </c>
      <c r="D380" s="104">
        <v>740.13448622002818</v>
      </c>
      <c r="E380" s="104">
        <v>746.04472853662878</v>
      </c>
      <c r="F380" s="104">
        <v>753.73256566246232</v>
      </c>
      <c r="G380" s="104">
        <v>783.45553813886897</v>
      </c>
      <c r="H380" s="104">
        <v>798.26180845982037</v>
      </c>
      <c r="I380" s="104">
        <v>791.47392918654691</v>
      </c>
      <c r="J380" s="104">
        <v>734.79652083501423</v>
      </c>
      <c r="K380" s="104">
        <v>773.42314009975473</v>
      </c>
      <c r="L380" s="104">
        <v>770.80203969936213</v>
      </c>
      <c r="M380" s="104">
        <v>798.09234697477063</v>
      </c>
      <c r="N380" s="104">
        <v>792.83554763243103</v>
      </c>
      <c r="O380" s="104">
        <v>861.15529499681838</v>
      </c>
      <c r="P380" s="104">
        <v>862.22524577653087</v>
      </c>
      <c r="Q380" s="104">
        <v>932.73568613238911</v>
      </c>
      <c r="R380" s="104">
        <v>1009.115351261604</v>
      </c>
      <c r="S380" s="104">
        <v>942.42940173000989</v>
      </c>
      <c r="T380" s="104">
        <v>1003.2525046402819</v>
      </c>
      <c r="U380" s="104">
        <v>988.38678906876964</v>
      </c>
      <c r="V380" s="104">
        <v>949.65694159827251</v>
      </c>
      <c r="W380" s="104">
        <v>1027.0664465437721</v>
      </c>
      <c r="X380" s="104">
        <v>986.62781122051069</v>
      </c>
      <c r="Y380" s="104">
        <v>1014.9041514564667</v>
      </c>
      <c r="DA380" s="132" t="s">
        <v>4236</v>
      </c>
    </row>
    <row r="381" spans="1:105" ht="12" customHeight="1" x14ac:dyDescent="0.25">
      <c r="A381" s="108" t="s">
        <v>53</v>
      </c>
      <c r="B381" s="98"/>
      <c r="C381" s="98">
        <v>520.05518945405379</v>
      </c>
      <c r="D381" s="98">
        <v>506.38663430150427</v>
      </c>
      <c r="E381" s="98">
        <v>488.98122818059653</v>
      </c>
      <c r="F381" s="98">
        <v>496.95103988093678</v>
      </c>
      <c r="G381" s="98">
        <v>471.10878188105789</v>
      </c>
      <c r="H381" s="98">
        <v>497.54066422027779</v>
      </c>
      <c r="I381" s="98">
        <v>487.09995097422762</v>
      </c>
      <c r="J381" s="98">
        <v>448.31686950826645</v>
      </c>
      <c r="K381" s="98">
        <v>475.71316288384276</v>
      </c>
      <c r="L381" s="98">
        <v>462.07312256913809</v>
      </c>
      <c r="M381" s="98">
        <v>470.48515411051756</v>
      </c>
      <c r="N381" s="98">
        <v>464.22014737629286</v>
      </c>
      <c r="O381" s="98">
        <v>531.01885906221082</v>
      </c>
      <c r="P381" s="98">
        <v>533.58666419184294</v>
      </c>
      <c r="Q381" s="98">
        <v>602.56902146523043</v>
      </c>
      <c r="R381" s="98">
        <v>683.66298243269205</v>
      </c>
      <c r="S381" s="98">
        <v>621.64851024641314</v>
      </c>
      <c r="T381" s="98">
        <v>688.96989998546246</v>
      </c>
      <c r="U381" s="98">
        <v>683.33908182154778</v>
      </c>
      <c r="V381" s="98">
        <v>653.29801952818843</v>
      </c>
      <c r="W381" s="98">
        <v>740.89086229852001</v>
      </c>
      <c r="X381" s="98">
        <v>715.6300750010422</v>
      </c>
      <c r="Y381" s="98">
        <v>741.95074295557708</v>
      </c>
      <c r="DA381" s="63" t="s">
        <v>4237</v>
      </c>
    </row>
    <row r="382" spans="1:105" ht="12" customHeight="1" x14ac:dyDescent="0.25">
      <c r="A382" s="108" t="s">
        <v>52</v>
      </c>
      <c r="B382" s="98"/>
      <c r="C382" s="98">
        <v>224.45375894163053</v>
      </c>
      <c r="D382" s="98">
        <v>233.74785191852382</v>
      </c>
      <c r="E382" s="98">
        <v>257.06350035603225</v>
      </c>
      <c r="F382" s="98">
        <v>256.78152578152549</v>
      </c>
      <c r="G382" s="98">
        <v>312.34675625781097</v>
      </c>
      <c r="H382" s="98">
        <v>300.72114423954258</v>
      </c>
      <c r="I382" s="98">
        <v>304.37397821231912</v>
      </c>
      <c r="J382" s="98">
        <v>286.47965132674784</v>
      </c>
      <c r="K382" s="98">
        <v>297.70997721591203</v>
      </c>
      <c r="L382" s="98">
        <v>308.72891713022415</v>
      </c>
      <c r="M382" s="98">
        <v>327.60719286425314</v>
      </c>
      <c r="N382" s="98">
        <v>328.61540025613829</v>
      </c>
      <c r="O382" s="98">
        <v>330.13643593460756</v>
      </c>
      <c r="P382" s="98">
        <v>328.63858158468793</v>
      </c>
      <c r="Q382" s="98">
        <v>330.16666466715867</v>
      </c>
      <c r="R382" s="98">
        <v>325.4523688289118</v>
      </c>
      <c r="S382" s="98">
        <v>320.78089148359658</v>
      </c>
      <c r="T382" s="98">
        <v>314.28260465481952</v>
      </c>
      <c r="U382" s="98">
        <v>305.04770724722204</v>
      </c>
      <c r="V382" s="98">
        <v>296.35892207008396</v>
      </c>
      <c r="W382" s="98">
        <v>286.17558424525203</v>
      </c>
      <c r="X382" s="98">
        <v>270.99773621946844</v>
      </c>
      <c r="Y382" s="98">
        <v>272.95340850088957</v>
      </c>
      <c r="DA382" s="63" t="s">
        <v>4238</v>
      </c>
    </row>
    <row r="383" spans="1:105" ht="12" customHeight="1" x14ac:dyDescent="0.25">
      <c r="A383" s="121" t="s">
        <v>54</v>
      </c>
      <c r="B383" s="122"/>
      <c r="C383" s="122">
        <v>122.63466757712501</v>
      </c>
      <c r="D383" s="122">
        <v>124.74609476066905</v>
      </c>
      <c r="E383" s="122">
        <v>129.57386547446444</v>
      </c>
      <c r="F383" s="122">
        <v>135.47635547236601</v>
      </c>
      <c r="G383" s="122">
        <v>142.02090412500874</v>
      </c>
      <c r="H383" s="122">
        <v>146.20102853688334</v>
      </c>
      <c r="I383" s="122">
        <v>145.47671871762645</v>
      </c>
      <c r="J383" s="122">
        <v>138.93824580074721</v>
      </c>
      <c r="K383" s="122">
        <v>153.26567383972855</v>
      </c>
      <c r="L383" s="122">
        <v>165.06418853110324</v>
      </c>
      <c r="M383" s="122">
        <v>166.15189430431678</v>
      </c>
      <c r="N383" s="122">
        <v>170.30938386386114</v>
      </c>
      <c r="O383" s="122">
        <v>187.38545611002456</v>
      </c>
      <c r="P383" s="122">
        <v>187.03705713725452</v>
      </c>
      <c r="Q383" s="122">
        <v>202.89019446814567</v>
      </c>
      <c r="R383" s="122">
        <v>203.0768970717055</v>
      </c>
      <c r="S383" s="122">
        <v>220.07200691597555</v>
      </c>
      <c r="T383" s="122">
        <v>232.74237695547339</v>
      </c>
      <c r="U383" s="122">
        <v>233.62701340361033</v>
      </c>
      <c r="V383" s="122">
        <v>236.07075528651387</v>
      </c>
      <c r="W383" s="122">
        <v>237.58067491912306</v>
      </c>
      <c r="X383" s="122">
        <v>230.23061498269138</v>
      </c>
      <c r="Y383" s="122">
        <v>233.08050405769325</v>
      </c>
      <c r="DA383" s="130" t="s">
        <v>4239</v>
      </c>
    </row>
    <row r="384" spans="1:105" ht="12" customHeight="1" x14ac:dyDescent="0.25">
      <c r="A384" s="97" t="s">
        <v>50</v>
      </c>
      <c r="B384" s="98"/>
      <c r="C384" s="98">
        <v>0</v>
      </c>
      <c r="D384" s="98">
        <v>0</v>
      </c>
      <c r="E384" s="98">
        <v>0</v>
      </c>
      <c r="F384" s="98">
        <v>0</v>
      </c>
      <c r="G384" s="98">
        <v>0</v>
      </c>
      <c r="H384" s="98">
        <v>0</v>
      </c>
      <c r="I384" s="98">
        <v>0</v>
      </c>
      <c r="J384" s="98">
        <v>0</v>
      </c>
      <c r="K384" s="98">
        <v>0</v>
      </c>
      <c r="L384" s="98">
        <v>0</v>
      </c>
      <c r="M384" s="98">
        <v>0</v>
      </c>
      <c r="N384" s="98">
        <v>0</v>
      </c>
      <c r="O384" s="98">
        <v>0</v>
      </c>
      <c r="P384" s="98">
        <v>0</v>
      </c>
      <c r="Q384" s="98">
        <v>0</v>
      </c>
      <c r="R384" s="98">
        <v>0</v>
      </c>
      <c r="S384" s="98">
        <v>0</v>
      </c>
      <c r="T384" s="98">
        <v>0</v>
      </c>
      <c r="U384" s="98">
        <v>0</v>
      </c>
      <c r="V384" s="98">
        <v>0</v>
      </c>
      <c r="W384" s="98">
        <v>0</v>
      </c>
      <c r="X384" s="98">
        <v>0</v>
      </c>
      <c r="Y384" s="98">
        <v>0</v>
      </c>
      <c r="DA384" s="63" t="s">
        <v>4240</v>
      </c>
    </row>
    <row r="385" spans="1:105" ht="12" customHeight="1" x14ac:dyDescent="0.25">
      <c r="A385" s="109" t="s">
        <v>120</v>
      </c>
      <c r="B385" s="33"/>
      <c r="C385" s="33">
        <v>122.63466757712501</v>
      </c>
      <c r="D385" s="33">
        <v>124.74609476066905</v>
      </c>
      <c r="E385" s="33">
        <v>129.57386547446444</v>
      </c>
      <c r="F385" s="33">
        <v>135.47635547236601</v>
      </c>
      <c r="G385" s="33">
        <v>142.02090412500874</v>
      </c>
      <c r="H385" s="33">
        <v>146.20102853688334</v>
      </c>
      <c r="I385" s="33">
        <v>145.47671871762645</v>
      </c>
      <c r="J385" s="33">
        <v>138.93824580074721</v>
      </c>
      <c r="K385" s="33">
        <v>153.26567383972855</v>
      </c>
      <c r="L385" s="33">
        <v>165.06418853110324</v>
      </c>
      <c r="M385" s="33">
        <v>166.15189430431678</v>
      </c>
      <c r="N385" s="33">
        <v>170.30938386386114</v>
      </c>
      <c r="O385" s="33">
        <v>187.38545611002456</v>
      </c>
      <c r="P385" s="33">
        <v>187.03705713725452</v>
      </c>
      <c r="Q385" s="33">
        <v>202.89019446814567</v>
      </c>
      <c r="R385" s="33">
        <v>203.0768970717055</v>
      </c>
      <c r="S385" s="33">
        <v>220.07200691597555</v>
      </c>
      <c r="T385" s="33">
        <v>232.74237695547339</v>
      </c>
      <c r="U385" s="33">
        <v>233.62701340361033</v>
      </c>
      <c r="V385" s="33">
        <v>236.07075528651387</v>
      </c>
      <c r="W385" s="33">
        <v>237.58067491912306</v>
      </c>
      <c r="X385" s="33">
        <v>230.23061498269138</v>
      </c>
      <c r="Y385" s="33">
        <v>233.08050405769325</v>
      </c>
      <c r="DA385" s="60" t="s">
        <v>4241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0</v>
      </c>
      <c r="D387" s="117">
        <f t="shared" si="184"/>
        <v>1.5574946416024842</v>
      </c>
      <c r="E387" s="117">
        <f t="shared" si="184"/>
        <v>1.3173209699557742</v>
      </c>
      <c r="F387" s="117">
        <f t="shared" si="184"/>
        <v>0.82848381852660646</v>
      </c>
      <c r="G387" s="117">
        <f t="shared" si="184"/>
        <v>1.2825059352546087</v>
      </c>
      <c r="H387" s="117">
        <f t="shared" si="184"/>
        <v>0.83944225811728879</v>
      </c>
      <c r="I387" s="117">
        <f t="shared" si="184"/>
        <v>1.4438198559160214</v>
      </c>
      <c r="J387" s="117">
        <f t="shared" si="184"/>
        <v>1.08248388475358</v>
      </c>
      <c r="K387" s="117">
        <f t="shared" si="184"/>
        <v>0.87271900718127471</v>
      </c>
      <c r="L387" s="117">
        <f t="shared" si="184"/>
        <v>1.0497642988858493</v>
      </c>
      <c r="M387" s="117">
        <f t="shared" si="184"/>
        <v>1.0747138165278569</v>
      </c>
      <c r="N387" s="117">
        <f t="shared" si="184"/>
        <v>1.1625621477158021</v>
      </c>
      <c r="O387" s="117">
        <f t="shared" si="184"/>
        <v>1.1509961845244465</v>
      </c>
      <c r="P387" s="117">
        <f t="shared" si="184"/>
        <v>2.29441227916127</v>
      </c>
      <c r="Q387" s="117">
        <f t="shared" si="184"/>
        <v>0.14552882448265075</v>
      </c>
      <c r="R387" s="117">
        <f t="shared" ref="R387:V387" si="185">R388+R390+R392+R401</f>
        <v>0.58221625858471415</v>
      </c>
      <c r="S387" s="117">
        <f t="shared" si="185"/>
        <v>0.72613103275974489</v>
      </c>
      <c r="T387" s="117">
        <f t="shared" si="185"/>
        <v>0.89728734751297445</v>
      </c>
      <c r="U387" s="117">
        <f t="shared" si="185"/>
        <v>1.1198637809031251</v>
      </c>
      <c r="V387" s="117">
        <f t="shared" si="185"/>
        <v>1.3393871497657861</v>
      </c>
      <c r="W387" s="117">
        <f t="shared" ref="W387:Y387" si="186">W388+W390+W392+W401</f>
        <v>1.8039883644586177</v>
      </c>
      <c r="X387" s="117">
        <f t="shared" si="186"/>
        <v>1.9103034499829086</v>
      </c>
      <c r="Y387" s="117">
        <f t="shared" si="186"/>
        <v>1.4138758171646932</v>
      </c>
      <c r="DA387" s="129" t="s">
        <v>4392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4393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4394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4395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4396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1.5574946416024842</v>
      </c>
      <c r="E392" s="122">
        <v>1.3173209699557742</v>
      </c>
      <c r="F392" s="122">
        <v>0.82848381852660646</v>
      </c>
      <c r="G392" s="122">
        <v>1.2825059352546087</v>
      </c>
      <c r="H392" s="122">
        <v>0.83944225811728879</v>
      </c>
      <c r="I392" s="122">
        <v>1.4438198559160214</v>
      </c>
      <c r="J392" s="122">
        <v>1.08248388475358</v>
      </c>
      <c r="K392" s="122">
        <v>0.87271900718127471</v>
      </c>
      <c r="L392" s="122">
        <v>1.0497642988858493</v>
      </c>
      <c r="M392" s="122">
        <v>1.0747138165278569</v>
      </c>
      <c r="N392" s="122">
        <v>1.1625621477158021</v>
      </c>
      <c r="O392" s="122">
        <v>1.1509961845244465</v>
      </c>
      <c r="P392" s="122">
        <v>2.29441227916127</v>
      </c>
      <c r="Q392" s="122">
        <v>0.14552882448265075</v>
      </c>
      <c r="R392" s="122">
        <v>0.58221625858471415</v>
      </c>
      <c r="S392" s="122">
        <v>0.72613103275974489</v>
      </c>
      <c r="T392" s="122">
        <v>0.89728734751297445</v>
      </c>
      <c r="U392" s="122">
        <v>1.1198637809031251</v>
      </c>
      <c r="V392" s="122">
        <v>1.3393871497657861</v>
      </c>
      <c r="W392" s="122">
        <v>1.8039883644586177</v>
      </c>
      <c r="X392" s="122">
        <v>1.9103034499829086</v>
      </c>
      <c r="Y392" s="122">
        <v>1.4138758171646932</v>
      </c>
      <c r="DA392" s="130" t="s">
        <v>4397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233.30195596969625</v>
      </c>
      <c r="E393" s="98">
        <v>271.41617699067052</v>
      </c>
      <c r="F393" s="98">
        <v>213.63836067072759</v>
      </c>
      <c r="G393" s="98">
        <v>265.0312158883811</v>
      </c>
      <c r="H393" s="98">
        <v>241.82532651520268</v>
      </c>
      <c r="I393" s="98">
        <v>259.03041963732414</v>
      </c>
      <c r="J393" s="98">
        <v>238.6123835711393</v>
      </c>
      <c r="K393" s="98">
        <v>242.76919949765596</v>
      </c>
      <c r="L393" s="98">
        <v>232.03290219706889</v>
      </c>
      <c r="M393" s="98">
        <v>245.49207519666112</v>
      </c>
      <c r="N393" s="98">
        <v>217.38109740351058</v>
      </c>
      <c r="O393" s="98">
        <v>226.84412217653065</v>
      </c>
      <c r="P393" s="98">
        <v>315.97772073095217</v>
      </c>
      <c r="Q393" s="98">
        <v>220.04341232367537</v>
      </c>
      <c r="R393" s="98">
        <v>249.16324492388441</v>
      </c>
      <c r="S393" s="98">
        <v>255.96118904781008</v>
      </c>
      <c r="T393" s="98">
        <v>248.14522755441376</v>
      </c>
      <c r="U393" s="98">
        <v>244.3878032675336</v>
      </c>
      <c r="V393" s="98">
        <v>231.05003295253408</v>
      </c>
      <c r="W393" s="98">
        <v>245.27739144497318</v>
      </c>
      <c r="X393" s="98">
        <v>253.20855641592595</v>
      </c>
      <c r="Y393" s="98">
        <v>264.03813679587785</v>
      </c>
      <c r="DA393" s="63" t="s">
        <v>4398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177.95976485901696</v>
      </c>
      <c r="F394" s="98">
        <v>0</v>
      </c>
      <c r="G394" s="98">
        <v>0</v>
      </c>
      <c r="H394" s="98">
        <v>0</v>
      </c>
      <c r="I394" s="98">
        <v>159.38140051565594</v>
      </c>
      <c r="J394" s="98">
        <v>145.65366343172948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195.61020461412255</v>
      </c>
      <c r="Q394" s="98">
        <v>0</v>
      </c>
      <c r="R394" s="98">
        <v>0</v>
      </c>
      <c r="S394" s="98">
        <v>0</v>
      </c>
      <c r="T394" s="98">
        <v>0</v>
      </c>
      <c r="U394" s="98">
        <v>168.97689911909558</v>
      </c>
      <c r="V394" s="98">
        <v>158.92956545224521</v>
      </c>
      <c r="W394" s="98">
        <v>176.92675001204307</v>
      </c>
      <c r="X394" s="98">
        <v>183.74466065439003</v>
      </c>
      <c r="Y394" s="98">
        <v>193.34023493110163</v>
      </c>
      <c r="DA394" s="63" t="s">
        <v>4399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177.95976485901696</v>
      </c>
      <c r="F395" s="101">
        <v>0</v>
      </c>
      <c r="G395" s="101">
        <v>0</v>
      </c>
      <c r="H395" s="101">
        <v>0</v>
      </c>
      <c r="I395" s="101">
        <v>159.38140051565594</v>
      </c>
      <c r="J395" s="101">
        <v>145.65366343172948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195.61020461412255</v>
      </c>
      <c r="Q395" s="101">
        <v>0</v>
      </c>
      <c r="R395" s="101">
        <v>0</v>
      </c>
      <c r="S395" s="101">
        <v>0</v>
      </c>
      <c r="T395" s="101">
        <v>0</v>
      </c>
      <c r="U395" s="101">
        <v>168.97689911909558</v>
      </c>
      <c r="V395" s="101">
        <v>158.92956545224521</v>
      </c>
      <c r="W395" s="101">
        <v>176.92675001204307</v>
      </c>
      <c r="X395" s="101">
        <v>183.74466065439003</v>
      </c>
      <c r="Y395" s="101">
        <v>193.34023493110163</v>
      </c>
      <c r="DA395" s="131" t="s">
        <v>4400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4401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4402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4403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4404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4405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X401" s="122">
        <v>0</v>
      </c>
      <c r="Y401" s="122">
        <v>0</v>
      </c>
      <c r="DA401" s="130" t="s">
        <v>4406</v>
      </c>
    </row>
    <row r="402" spans="1:105" ht="12" customHeight="1" x14ac:dyDescent="0.25">
      <c r="A402" s="97" t="s">
        <v>50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X402" s="98">
        <v>0</v>
      </c>
      <c r="Y402" s="98">
        <v>0</v>
      </c>
      <c r="DA402" s="63" t="s">
        <v>4407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4408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94.453319125499263</v>
      </c>
      <c r="D405" s="118">
        <f t="shared" si="189"/>
        <v>89.813327986974969</v>
      </c>
      <c r="E405" s="118">
        <f t="shared" si="189"/>
        <v>87.971651733717124</v>
      </c>
      <c r="F405" s="118">
        <f t="shared" si="189"/>
        <v>82.780768310086927</v>
      </c>
      <c r="G405" s="118">
        <f t="shared" si="189"/>
        <v>85.741902405615122</v>
      </c>
      <c r="H405" s="118">
        <f t="shared" si="189"/>
        <v>80.74271318688443</v>
      </c>
      <c r="I405" s="118">
        <f t="shared" si="189"/>
        <v>72.643480398653949</v>
      </c>
      <c r="J405" s="118">
        <f t="shared" si="189"/>
        <v>67.125692023411602</v>
      </c>
      <c r="K405" s="118">
        <f t="shared" si="189"/>
        <v>66.912879593986816</v>
      </c>
      <c r="L405" s="118">
        <f t="shared" si="189"/>
        <v>76.259805949617913</v>
      </c>
      <c r="M405" s="118">
        <f t="shared" si="189"/>
        <v>68.073543031604331</v>
      </c>
      <c r="N405" s="118">
        <f t="shared" si="189"/>
        <v>63.278609579870704</v>
      </c>
      <c r="O405" s="118">
        <f t="shared" si="189"/>
        <v>57.570588863521422</v>
      </c>
      <c r="P405" s="118">
        <f t="shared" si="189"/>
        <v>51.845392681574545</v>
      </c>
      <c r="Q405" s="118">
        <f t="shared" si="189"/>
        <v>48.617995542032617</v>
      </c>
      <c r="R405" s="118">
        <f t="shared" ref="R405:V405" si="190">R406+R408+R410+R419</f>
        <v>52.337834394040122</v>
      </c>
      <c r="S405" s="118">
        <f t="shared" si="190"/>
        <v>49.314531477312173</v>
      </c>
      <c r="T405" s="118">
        <f t="shared" si="190"/>
        <v>47.970765605387498</v>
      </c>
      <c r="U405" s="118">
        <f t="shared" si="190"/>
        <v>44.991461522673681</v>
      </c>
      <c r="V405" s="118">
        <f t="shared" si="190"/>
        <v>42.863948925297017</v>
      </c>
      <c r="W405" s="118">
        <f t="shared" ref="W405:Y405" si="191">W406+W408+W410+W419</f>
        <v>41.319946344861073</v>
      </c>
      <c r="X405" s="118">
        <f t="shared" si="191"/>
        <v>37.326958691202684</v>
      </c>
      <c r="Y405" s="118">
        <f t="shared" si="191"/>
        <v>34.736511351267431</v>
      </c>
      <c r="DA405" s="129" t="s">
        <v>4560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79.770415773346656</v>
      </c>
      <c r="D406" s="123">
        <f t="shared" si="192"/>
        <v>75.280010176404019</v>
      </c>
      <c r="E406" s="123">
        <f t="shared" si="192"/>
        <v>73.263625921545838</v>
      </c>
      <c r="F406" s="123">
        <f t="shared" si="192"/>
        <v>67.886121538455214</v>
      </c>
      <c r="G406" s="123">
        <f t="shared" si="192"/>
        <v>70.070189360285781</v>
      </c>
      <c r="H406" s="123">
        <f t="shared" si="192"/>
        <v>64.766428589305065</v>
      </c>
      <c r="I406" s="123">
        <f t="shared" si="192"/>
        <v>57.615168600556387</v>
      </c>
      <c r="J406" s="123">
        <f t="shared" si="192"/>
        <v>53.227408070332672</v>
      </c>
      <c r="K406" s="123">
        <f t="shared" si="192"/>
        <v>51.922379321325387</v>
      </c>
      <c r="L406" s="123">
        <f t="shared" si="192"/>
        <v>60.838956057666081</v>
      </c>
      <c r="M406" s="123">
        <f t="shared" si="192"/>
        <v>52.242393077248281</v>
      </c>
      <c r="N406" s="123">
        <f t="shared" si="192"/>
        <v>47.826144169412288</v>
      </c>
      <c r="O406" s="123">
        <f t="shared" si="192"/>
        <v>41.353224008784046</v>
      </c>
      <c r="P406" s="123">
        <f t="shared" si="192"/>
        <v>35.635554907817166</v>
      </c>
      <c r="Q406" s="123">
        <f t="shared" si="192"/>
        <v>31.558151887872899</v>
      </c>
      <c r="R406" s="123">
        <f t="shared" si="192"/>
        <v>33.93349301059807</v>
      </c>
      <c r="S406" s="123">
        <f t="shared" si="192"/>
        <v>31.796072865405812</v>
      </c>
      <c r="T406" s="123">
        <f t="shared" si="192"/>
        <v>29.773482127552185</v>
      </c>
      <c r="U406" s="123">
        <f t="shared" si="192"/>
        <v>27.11585607888582</v>
      </c>
      <c r="V406" s="123">
        <f t="shared" si="192"/>
        <v>26.102846180726164</v>
      </c>
      <c r="W406" s="123">
        <f t="shared" si="192"/>
        <v>23.562240383442916</v>
      </c>
      <c r="X406" s="123">
        <f t="shared" si="192"/>
        <v>20.517926753970716</v>
      </c>
      <c r="Y406" s="123">
        <f t="shared" si="192"/>
        <v>17.205663261529939</v>
      </c>
      <c r="DA406" s="130" t="s">
        <v>4561</v>
      </c>
    </row>
    <row r="407" spans="1:105" ht="12" customHeight="1" x14ac:dyDescent="0.25">
      <c r="A407" s="97" t="s">
        <v>53</v>
      </c>
      <c r="B407" s="99"/>
      <c r="C407" s="99">
        <v>79.770415773346656</v>
      </c>
      <c r="D407" s="99">
        <v>75.280010176404019</v>
      </c>
      <c r="E407" s="99">
        <v>73.263625921545838</v>
      </c>
      <c r="F407" s="99">
        <v>67.886121538455214</v>
      </c>
      <c r="G407" s="99">
        <v>70.070189360285781</v>
      </c>
      <c r="H407" s="99">
        <v>64.766428589305065</v>
      </c>
      <c r="I407" s="99">
        <v>57.615168600556387</v>
      </c>
      <c r="J407" s="99">
        <v>53.227408070332672</v>
      </c>
      <c r="K407" s="99">
        <v>51.922379321325387</v>
      </c>
      <c r="L407" s="99">
        <v>60.838956057666081</v>
      </c>
      <c r="M407" s="99">
        <v>52.242393077248281</v>
      </c>
      <c r="N407" s="99">
        <v>47.826144169412288</v>
      </c>
      <c r="O407" s="99">
        <v>41.353224008784046</v>
      </c>
      <c r="P407" s="99">
        <v>35.635554907817166</v>
      </c>
      <c r="Q407" s="99">
        <v>31.558151887872899</v>
      </c>
      <c r="R407" s="99">
        <v>33.93349301059807</v>
      </c>
      <c r="S407" s="99">
        <v>31.796072865405812</v>
      </c>
      <c r="T407" s="99">
        <v>29.773482127552185</v>
      </c>
      <c r="U407" s="99">
        <v>27.11585607888582</v>
      </c>
      <c r="V407" s="99">
        <v>26.102846180726164</v>
      </c>
      <c r="W407" s="99">
        <v>23.562240383442916</v>
      </c>
      <c r="X407" s="99">
        <v>20.517926753970716</v>
      </c>
      <c r="Y407" s="99">
        <v>17.205663261529939</v>
      </c>
      <c r="DA407" s="63" t="s">
        <v>4562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4.0996355666483894E-2</v>
      </c>
      <c r="D408" s="123">
        <f t="shared" si="193"/>
        <v>3.9543024747260305E-2</v>
      </c>
      <c r="E408" s="123">
        <f t="shared" si="193"/>
        <v>4.1156519206780123E-2</v>
      </c>
      <c r="F408" s="123">
        <f t="shared" si="193"/>
        <v>5.581065438744099E-2</v>
      </c>
      <c r="G408" s="123">
        <f t="shared" si="193"/>
        <v>7.8070783653611642E-2</v>
      </c>
      <c r="H408" s="123">
        <f t="shared" si="193"/>
        <v>8.8840877636282373E-2</v>
      </c>
      <c r="I408" s="123">
        <f t="shared" si="193"/>
        <v>9.5147430059703067E-2</v>
      </c>
      <c r="J408" s="123">
        <f t="shared" si="193"/>
        <v>2.8158659223067102E-2</v>
      </c>
      <c r="K408" s="123">
        <f t="shared" si="193"/>
        <v>7.5465096808176854E-2</v>
      </c>
      <c r="L408" s="123">
        <f t="shared" si="193"/>
        <v>0.12226825328140532</v>
      </c>
      <c r="M408" s="123">
        <f t="shared" si="193"/>
        <v>0.11862993593075749</v>
      </c>
      <c r="N408" s="123">
        <f t="shared" si="193"/>
        <v>0.12894595868177575</v>
      </c>
      <c r="O408" s="123">
        <f t="shared" si="193"/>
        <v>0.10198480920334245</v>
      </c>
      <c r="P408" s="123">
        <f t="shared" si="193"/>
        <v>0.15582813242435845</v>
      </c>
      <c r="Q408" s="123">
        <f t="shared" si="193"/>
        <v>9.2670185895606799E-2</v>
      </c>
      <c r="R408" s="123">
        <f t="shared" si="193"/>
        <v>6.0908588585445442E-2</v>
      </c>
      <c r="S408" s="123">
        <f t="shared" si="193"/>
        <v>0.1444893921914642</v>
      </c>
      <c r="T408" s="123">
        <f t="shared" si="193"/>
        <v>7.5696498474115026E-2</v>
      </c>
      <c r="U408" s="123">
        <f t="shared" si="193"/>
        <v>0.12133541106677617</v>
      </c>
      <c r="V408" s="123">
        <f t="shared" si="193"/>
        <v>0.21403768490216535</v>
      </c>
      <c r="W408" s="123">
        <f t="shared" si="193"/>
        <v>5.3034459511546055E-2</v>
      </c>
      <c r="X408" s="123">
        <f t="shared" si="193"/>
        <v>6.8474171017433208E-2</v>
      </c>
      <c r="Y408" s="123">
        <f t="shared" si="193"/>
        <v>2.7121548515612777E-2</v>
      </c>
      <c r="DA408" s="130" t="s">
        <v>4563</v>
      </c>
    </row>
    <row r="409" spans="1:105" ht="12" customHeight="1" x14ac:dyDescent="0.25">
      <c r="A409" s="97" t="s">
        <v>53</v>
      </c>
      <c r="B409" s="99"/>
      <c r="C409" s="99">
        <f>RES_hhdet_in_fecs!C147</f>
        <v>4.0996355666483894E-2</v>
      </c>
      <c r="D409" s="99">
        <f>RES_hhdet_in_fecs!D147</f>
        <v>3.9543024747260305E-2</v>
      </c>
      <c r="E409" s="99">
        <f>RES_hhdet_in_fecs!E147</f>
        <v>4.1156519206780123E-2</v>
      </c>
      <c r="F409" s="99">
        <f>RES_hhdet_in_fecs!F147</f>
        <v>5.581065438744099E-2</v>
      </c>
      <c r="G409" s="99">
        <f>RES_hhdet_in_fecs!G147</f>
        <v>7.8070783653611642E-2</v>
      </c>
      <c r="H409" s="99">
        <f>RES_hhdet_in_fecs!H147</f>
        <v>8.8840877636282373E-2</v>
      </c>
      <c r="I409" s="99">
        <f>RES_hhdet_in_fecs!I147</f>
        <v>9.5147430059703067E-2</v>
      </c>
      <c r="J409" s="99">
        <f>RES_hhdet_in_fecs!J147</f>
        <v>2.8158659223067102E-2</v>
      </c>
      <c r="K409" s="99">
        <f>RES_hhdet_in_fecs!K147</f>
        <v>7.5465096808176854E-2</v>
      </c>
      <c r="L409" s="99">
        <f>RES_hhdet_in_fecs!L147</f>
        <v>0.12226825328140532</v>
      </c>
      <c r="M409" s="99">
        <f>RES_hhdet_in_fecs!M147</f>
        <v>0.11862993593075749</v>
      </c>
      <c r="N409" s="99">
        <f>RES_hhdet_in_fecs!N147</f>
        <v>0.12894595868177575</v>
      </c>
      <c r="O409" s="99">
        <f>RES_hhdet_in_fecs!O147</f>
        <v>0.10198480920334245</v>
      </c>
      <c r="P409" s="99">
        <f>RES_hhdet_in_fecs!P147</f>
        <v>0.15582813242435845</v>
      </c>
      <c r="Q409" s="99">
        <f>RES_hhdet_in_fecs!Q147</f>
        <v>9.2670185895606799E-2</v>
      </c>
      <c r="R409" s="99">
        <f>RES_hhdet_in_fecs!R147</f>
        <v>6.0908588585445442E-2</v>
      </c>
      <c r="S409" s="99">
        <f>RES_hhdet_in_fecs!S147</f>
        <v>0.1444893921914642</v>
      </c>
      <c r="T409" s="99">
        <f>RES_hhdet_in_fecs!T147</f>
        <v>7.5696498474115026E-2</v>
      </c>
      <c r="U409" s="99">
        <f>RES_hhdet_in_fecs!U147</f>
        <v>0.12133541106677617</v>
      </c>
      <c r="V409" s="99">
        <f>RES_hhdet_in_fecs!V147</f>
        <v>0.21403768490216535</v>
      </c>
      <c r="W409" s="99">
        <f>RES_hhdet_in_fecs!W147</f>
        <v>5.3034459511546055E-2</v>
      </c>
      <c r="X409" s="99">
        <f>RES_hhdet_in_fecs!X147</f>
        <v>6.8474171017433208E-2</v>
      </c>
      <c r="Y409" s="99">
        <f>RES_hhdet_in_fecs!Y147</f>
        <v>2.7121548515612777E-2</v>
      </c>
      <c r="DA409" s="63" t="s">
        <v>4564</v>
      </c>
    </row>
    <row r="410" spans="1:105" ht="12" customHeight="1" x14ac:dyDescent="0.25">
      <c r="A410" s="121" t="s">
        <v>55</v>
      </c>
      <c r="B410" s="123"/>
      <c r="C410" s="123">
        <v>12.890065919833974</v>
      </c>
      <c r="D410" s="123">
        <v>12.716054168541969</v>
      </c>
      <c r="E410" s="123">
        <v>12.824867385969853</v>
      </c>
      <c r="F410" s="123">
        <v>12.916578981000976</v>
      </c>
      <c r="G410" s="123">
        <v>13.548474955244494</v>
      </c>
      <c r="H410" s="123">
        <v>13.78432554851965</v>
      </c>
      <c r="I410" s="123">
        <v>12.867500632399882</v>
      </c>
      <c r="J410" s="123">
        <v>11.955415453859107</v>
      </c>
      <c r="K410" s="123">
        <v>12.797407545931135</v>
      </c>
      <c r="L410" s="123">
        <v>12.955685761564579</v>
      </c>
      <c r="M410" s="123">
        <v>13.359156863726113</v>
      </c>
      <c r="N410" s="123">
        <v>12.94112283574259</v>
      </c>
      <c r="O410" s="123">
        <v>13.55054676845991</v>
      </c>
      <c r="P410" s="123">
        <v>13.460288675038344</v>
      </c>
      <c r="Q410" s="123">
        <v>14.182088444364659</v>
      </c>
      <c r="R410" s="123">
        <v>15.531614337145012</v>
      </c>
      <c r="S410" s="123">
        <v>14.362547084497731</v>
      </c>
      <c r="T410" s="123">
        <v>15.004571599746606</v>
      </c>
      <c r="U410" s="123">
        <v>14.656087600243957</v>
      </c>
      <c r="V410" s="123">
        <v>13.532364954747441</v>
      </c>
      <c r="W410" s="123">
        <v>14.655715172601351</v>
      </c>
      <c r="X410" s="123">
        <v>13.820550171895844</v>
      </c>
      <c r="Y410" s="123">
        <v>14.479698801783465</v>
      </c>
      <c r="DA410" s="130" t="s">
        <v>4565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11.445173229307271</v>
      </c>
      <c r="E411" s="99">
        <v>13.303859010633289</v>
      </c>
      <c r="F411" s="99">
        <v>10.468909092784573</v>
      </c>
      <c r="G411" s="99">
        <v>13.203243227640021</v>
      </c>
      <c r="H411" s="99">
        <v>12.055342409623327</v>
      </c>
      <c r="I411" s="99">
        <v>12.769371524693192</v>
      </c>
      <c r="J411" s="99">
        <v>11.438526950046228</v>
      </c>
      <c r="K411" s="99">
        <v>11.692665369566059</v>
      </c>
      <c r="L411" s="99">
        <v>11.507083938796715</v>
      </c>
      <c r="M411" s="99">
        <v>12.188857260410742</v>
      </c>
      <c r="N411" s="99">
        <v>10.707424581678286</v>
      </c>
      <c r="O411" s="99">
        <v>11.000889279468378</v>
      </c>
      <c r="P411" s="99">
        <v>15.65164851518715</v>
      </c>
      <c r="Q411" s="99">
        <v>10.902366769301054</v>
      </c>
      <c r="R411" s="99">
        <v>12.627898143801106</v>
      </c>
      <c r="S411" s="99">
        <v>13.043610725417169</v>
      </c>
      <c r="T411" s="99">
        <v>12.604181718732981</v>
      </c>
      <c r="U411" s="99">
        <v>12.504104829593215</v>
      </c>
      <c r="V411" s="99">
        <v>11.54517130967939</v>
      </c>
      <c r="W411" s="99">
        <v>12.445281026579442</v>
      </c>
      <c r="X411" s="99">
        <v>12.792482971211674</v>
      </c>
      <c r="Y411" s="99">
        <v>13.736072745154052</v>
      </c>
      <c r="DA411" s="63" t="s">
        <v>4566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12.008374984249397</v>
      </c>
      <c r="F412" s="99">
        <v>0</v>
      </c>
      <c r="G412" s="99">
        <v>0</v>
      </c>
      <c r="H412" s="99">
        <v>0</v>
      </c>
      <c r="I412" s="99">
        <v>11.427216766208998</v>
      </c>
      <c r="J412" s="99">
        <v>10.23953132101688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14.541322203888548</v>
      </c>
      <c r="Q412" s="99">
        <v>0</v>
      </c>
      <c r="R412" s="99">
        <v>0</v>
      </c>
      <c r="S412" s="99">
        <v>0</v>
      </c>
      <c r="T412" s="99">
        <v>0</v>
      </c>
      <c r="U412" s="99">
        <v>12.098676435545423</v>
      </c>
      <c r="V412" s="99">
        <v>11.197838349113937</v>
      </c>
      <c r="W412" s="99">
        <v>12.159872190553431</v>
      </c>
      <c r="X412" s="99">
        <v>12.520219870702627</v>
      </c>
      <c r="Y412" s="99">
        <v>13.453872333016836</v>
      </c>
      <c r="DA412" s="63" t="s">
        <v>4567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8.722956927254911</v>
      </c>
      <c r="F413" s="102">
        <v>0</v>
      </c>
      <c r="G413" s="102">
        <v>0</v>
      </c>
      <c r="H413" s="102">
        <v>0</v>
      </c>
      <c r="I413" s="102">
        <v>7.8569934765186238</v>
      </c>
      <c r="J413" s="102">
        <v>6.9823004556680299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9.6893608876019073</v>
      </c>
      <c r="Q413" s="102">
        <v>0</v>
      </c>
      <c r="R413" s="102">
        <v>0</v>
      </c>
      <c r="S413" s="102">
        <v>0</v>
      </c>
      <c r="T413" s="102">
        <v>0</v>
      </c>
      <c r="U413" s="102">
        <v>8.6457050315712838</v>
      </c>
      <c r="V413" s="102">
        <v>7.9414360425389843</v>
      </c>
      <c r="W413" s="102">
        <v>8.9771956234834231</v>
      </c>
      <c r="X413" s="102">
        <v>9.2830608718106919</v>
      </c>
      <c r="Y413" s="102">
        <v>10.058151310285449</v>
      </c>
      <c r="DA413" s="131" t="s">
        <v>4568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3.2854180569944873</v>
      </c>
      <c r="F414" s="105">
        <v>0</v>
      </c>
      <c r="G414" s="105">
        <v>0</v>
      </c>
      <c r="H414" s="105">
        <v>0</v>
      </c>
      <c r="I414" s="105">
        <v>3.5702232896903721</v>
      </c>
      <c r="J414" s="105">
        <v>3.257230865348852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4.8519613162866424</v>
      </c>
      <c r="Q414" s="105">
        <v>0</v>
      </c>
      <c r="R414" s="105">
        <v>0</v>
      </c>
      <c r="S414" s="105">
        <v>0</v>
      </c>
      <c r="T414" s="105">
        <v>0</v>
      </c>
      <c r="U414" s="105">
        <v>3.4529714039741402</v>
      </c>
      <c r="V414" s="105">
        <v>3.256402306574953</v>
      </c>
      <c r="W414" s="105">
        <v>3.1826765670700037</v>
      </c>
      <c r="X414" s="105">
        <v>3.2371589988919354</v>
      </c>
      <c r="Y414" s="105">
        <v>3.3957210227313874</v>
      </c>
      <c r="DA414" s="132" t="s">
        <v>4569</v>
      </c>
    </row>
    <row r="415" spans="1:105" ht="12" customHeight="1" x14ac:dyDescent="0.25">
      <c r="A415" s="106" t="s">
        <v>122</v>
      </c>
      <c r="B415" s="102"/>
      <c r="C415" s="102">
        <v>13.019991772211123</v>
      </c>
      <c r="D415" s="102">
        <v>12.900908820083874</v>
      </c>
      <c r="E415" s="102">
        <v>12.95902194204149</v>
      </c>
      <c r="F415" s="102">
        <v>13.054402355648124</v>
      </c>
      <c r="G415" s="102">
        <v>13.755208347455122</v>
      </c>
      <c r="H415" s="102">
        <v>13.981947088389663</v>
      </c>
      <c r="I415" s="102">
        <v>13.659430051925058</v>
      </c>
      <c r="J415" s="102">
        <v>12.285460594899115</v>
      </c>
      <c r="K415" s="102">
        <v>12.940569485689711</v>
      </c>
      <c r="L415" s="102">
        <v>13.216245932034019</v>
      </c>
      <c r="M415" s="102">
        <v>13.577005402595219</v>
      </c>
      <c r="N415" s="102">
        <v>13.183471893212609</v>
      </c>
      <c r="O415" s="102">
        <v>13.786528052228064</v>
      </c>
      <c r="P415" s="102">
        <v>13.703078179881306</v>
      </c>
      <c r="Q415" s="102">
        <v>14.433035675214727</v>
      </c>
      <c r="R415" s="102">
        <v>15.696348538569293</v>
      </c>
      <c r="S415" s="102">
        <v>14.49748457744559</v>
      </c>
      <c r="T415" s="102">
        <v>15.135983990378065</v>
      </c>
      <c r="U415" s="102">
        <v>14.782300002163282</v>
      </c>
      <c r="V415" s="102">
        <v>13.656277682991053</v>
      </c>
      <c r="W415" s="102">
        <v>14.786665105651245</v>
      </c>
      <c r="X415" s="102">
        <v>13.928621799708125</v>
      </c>
      <c r="Y415" s="102">
        <v>14.550474464818839</v>
      </c>
      <c r="DA415" s="131" t="s">
        <v>4570</v>
      </c>
    </row>
    <row r="416" spans="1:105" ht="12" customHeight="1" x14ac:dyDescent="0.25">
      <c r="A416" s="107" t="s">
        <v>121</v>
      </c>
      <c r="B416" s="105"/>
      <c r="C416" s="105">
        <v>11.598165441783841</v>
      </c>
      <c r="D416" s="105">
        <v>11.431590039794578</v>
      </c>
      <c r="E416" s="105">
        <v>11.356105113822411</v>
      </c>
      <c r="F416" s="105">
        <v>11.465294723225686</v>
      </c>
      <c r="G416" s="105">
        <v>11.80597901567541</v>
      </c>
      <c r="H416" s="105">
        <v>12.120112061922006</v>
      </c>
      <c r="I416" s="105">
        <v>11.817759932472692</v>
      </c>
      <c r="J416" s="105">
        <v>10.618336454538488</v>
      </c>
      <c r="K416" s="105">
        <v>11.217791196409625</v>
      </c>
      <c r="L416" s="105">
        <v>11.401066600520672</v>
      </c>
      <c r="M416" s="105">
        <v>11.698014534317513</v>
      </c>
      <c r="N416" s="105">
        <v>11.394449066392792</v>
      </c>
      <c r="O416" s="105">
        <v>12.136189661396546</v>
      </c>
      <c r="P416" s="105">
        <v>12.177936867845222</v>
      </c>
      <c r="Q416" s="105">
        <v>13.043762224083846</v>
      </c>
      <c r="R416" s="105">
        <v>14.38369142004241</v>
      </c>
      <c r="S416" s="105">
        <v>13.276944446304478</v>
      </c>
      <c r="T416" s="105">
        <v>14.019894149195352</v>
      </c>
      <c r="U416" s="105">
        <v>13.76356219216412</v>
      </c>
      <c r="V416" s="105">
        <v>12.756836248290258</v>
      </c>
      <c r="W416" s="105">
        <v>13.964626748889875</v>
      </c>
      <c r="X416" s="105">
        <v>13.214227880520005</v>
      </c>
      <c r="Y416" s="105">
        <v>13.863671967986557</v>
      </c>
      <c r="DA416" s="132" t="s">
        <v>4571</v>
      </c>
    </row>
    <row r="417" spans="1:105" ht="12" customHeight="1" x14ac:dyDescent="0.25">
      <c r="A417" s="108" t="s">
        <v>53</v>
      </c>
      <c r="B417" s="99"/>
      <c r="C417" s="99">
        <v>9.0947301760293655</v>
      </c>
      <c r="D417" s="99">
        <v>8.8267354846733106</v>
      </c>
      <c r="E417" s="99">
        <v>8.4938114995053837</v>
      </c>
      <c r="F417" s="99">
        <v>8.6069287918894108</v>
      </c>
      <c r="G417" s="99">
        <v>8.27127986945389</v>
      </c>
      <c r="H417" s="99">
        <v>8.714669241570979</v>
      </c>
      <c r="I417" s="99">
        <v>8.409300460157688</v>
      </c>
      <c r="J417" s="99">
        <v>7.4987088103453283</v>
      </c>
      <c r="K417" s="99">
        <v>7.9605855117806721</v>
      </c>
      <c r="L417" s="99">
        <v>7.9231042319926601</v>
      </c>
      <c r="M417" s="99">
        <v>8.0030455048298279</v>
      </c>
      <c r="N417" s="99">
        <v>7.7175388980098045</v>
      </c>
      <c r="O417" s="99">
        <v>8.4993380507820735</v>
      </c>
      <c r="P417" s="99">
        <v>8.4800464950405434</v>
      </c>
      <c r="Q417" s="99">
        <v>9.3277468720544903</v>
      </c>
      <c r="R417" s="99">
        <v>10.63684071313439</v>
      </c>
      <c r="S417" s="99">
        <v>9.5636100517000973</v>
      </c>
      <c r="T417" s="99">
        <v>10.393617506593495</v>
      </c>
      <c r="U417" s="99">
        <v>10.218101265632949</v>
      </c>
      <c r="V417" s="99">
        <v>9.3929274470568469</v>
      </c>
      <c r="W417" s="99">
        <v>10.666163669761087</v>
      </c>
      <c r="X417" s="99">
        <v>10.104130458311591</v>
      </c>
      <c r="Y417" s="99">
        <v>10.638028932979784</v>
      </c>
      <c r="DA417" s="63" t="s">
        <v>4572</v>
      </c>
    </row>
    <row r="418" spans="1:105" ht="12" customHeight="1" x14ac:dyDescent="0.25">
      <c r="A418" s="108" t="s">
        <v>52</v>
      </c>
      <c r="B418" s="99"/>
      <c r="C418" s="99">
        <v>2.5034352657544754</v>
      </c>
      <c r="D418" s="99">
        <v>2.6048545551212685</v>
      </c>
      <c r="E418" s="99">
        <v>2.8622936143170259</v>
      </c>
      <c r="F418" s="99">
        <v>2.8583659313362744</v>
      </c>
      <c r="G418" s="99">
        <v>3.5346991462215183</v>
      </c>
      <c r="H418" s="99">
        <v>3.4054428203510274</v>
      </c>
      <c r="I418" s="99">
        <v>3.4084594723149997</v>
      </c>
      <c r="J418" s="99">
        <v>3.1196276441931605</v>
      </c>
      <c r="K418" s="99">
        <v>3.2572056846289534</v>
      </c>
      <c r="L418" s="99">
        <v>3.4779623685280128</v>
      </c>
      <c r="M418" s="99">
        <v>3.6949690294876834</v>
      </c>
      <c r="N418" s="99">
        <v>3.6769101683829883</v>
      </c>
      <c r="O418" s="99">
        <v>3.6368516106144706</v>
      </c>
      <c r="P418" s="99">
        <v>3.6978903728046792</v>
      </c>
      <c r="Q418" s="99">
        <v>3.7160153520293502</v>
      </c>
      <c r="R418" s="99">
        <v>3.7468507069080199</v>
      </c>
      <c r="S418" s="99">
        <v>3.71333439460438</v>
      </c>
      <c r="T418" s="99">
        <v>3.626276642601856</v>
      </c>
      <c r="U418" s="99">
        <v>3.5454609265311725</v>
      </c>
      <c r="V418" s="99">
        <v>3.3639088012334115</v>
      </c>
      <c r="W418" s="99">
        <v>3.2984630791287883</v>
      </c>
      <c r="X418" s="99">
        <v>3.1100974222084146</v>
      </c>
      <c r="Y418" s="99">
        <v>3.2256430350067706</v>
      </c>
      <c r="DA418" s="63" t="s">
        <v>4573</v>
      </c>
    </row>
    <row r="419" spans="1:105" ht="12" customHeight="1" x14ac:dyDescent="0.25">
      <c r="A419" s="121" t="s">
        <v>54</v>
      </c>
      <c r="B419" s="123"/>
      <c r="C419" s="123">
        <v>1.7518410766521504</v>
      </c>
      <c r="D419" s="123">
        <v>1.777720617281715</v>
      </c>
      <c r="E419" s="123">
        <v>1.8420019069946474</v>
      </c>
      <c r="F419" s="123">
        <v>1.9222571362432941</v>
      </c>
      <c r="G419" s="123">
        <v>2.0451673064312392</v>
      </c>
      <c r="H419" s="123">
        <v>2.1031181714234282</v>
      </c>
      <c r="I419" s="123">
        <v>2.0656637356379823</v>
      </c>
      <c r="J419" s="123">
        <v>1.914709839996759</v>
      </c>
      <c r="K419" s="123">
        <v>2.1176276299221262</v>
      </c>
      <c r="L419" s="123">
        <v>2.3428958771058439</v>
      </c>
      <c r="M419" s="123">
        <v>2.3533631546991765</v>
      </c>
      <c r="N419" s="123">
        <v>2.3823966160340508</v>
      </c>
      <c r="O419" s="123">
        <v>2.5648332770741251</v>
      </c>
      <c r="P419" s="123">
        <v>2.5937209662946747</v>
      </c>
      <c r="Q419" s="123">
        <v>2.7850850238994527</v>
      </c>
      <c r="R419" s="123">
        <v>2.8118184577115906</v>
      </c>
      <c r="S419" s="123">
        <v>3.0114221352171682</v>
      </c>
      <c r="T419" s="123">
        <v>3.1170153796145907</v>
      </c>
      <c r="U419" s="123">
        <v>3.0981824324771248</v>
      </c>
      <c r="V419" s="123">
        <v>3.0147001049212458</v>
      </c>
      <c r="W419" s="123">
        <v>3.0489563293052635</v>
      </c>
      <c r="X419" s="123">
        <v>2.9200075943186898</v>
      </c>
      <c r="Y419" s="123">
        <v>3.0240277394384165</v>
      </c>
      <c r="DA419" s="130" t="s">
        <v>4574</v>
      </c>
    </row>
    <row r="420" spans="1:105" ht="12" customHeight="1" x14ac:dyDescent="0.25">
      <c r="A420" s="97" t="s">
        <v>50</v>
      </c>
      <c r="B420" s="99"/>
      <c r="C420" s="99">
        <v>0</v>
      </c>
      <c r="D420" s="99">
        <v>0</v>
      </c>
      <c r="E420" s="99">
        <v>0</v>
      </c>
      <c r="F420" s="99">
        <v>0</v>
      </c>
      <c r="G420" s="99">
        <v>0</v>
      </c>
      <c r="H420" s="99">
        <v>0</v>
      </c>
      <c r="I420" s="99">
        <v>0</v>
      </c>
      <c r="J420" s="99">
        <v>0</v>
      </c>
      <c r="K420" s="99">
        <v>0</v>
      </c>
      <c r="L420" s="99">
        <v>0</v>
      </c>
      <c r="M420" s="99">
        <v>0</v>
      </c>
      <c r="N420" s="99">
        <v>0</v>
      </c>
      <c r="O420" s="99">
        <v>0</v>
      </c>
      <c r="P420" s="99">
        <v>0</v>
      </c>
      <c r="Q420" s="99">
        <v>0</v>
      </c>
      <c r="R420" s="99">
        <v>0</v>
      </c>
      <c r="S420" s="99">
        <v>0</v>
      </c>
      <c r="T420" s="99">
        <v>0</v>
      </c>
      <c r="U420" s="99">
        <v>0</v>
      </c>
      <c r="V420" s="99">
        <v>0</v>
      </c>
      <c r="W420" s="99">
        <v>0</v>
      </c>
      <c r="X420" s="99">
        <v>0</v>
      </c>
      <c r="Y420" s="99">
        <v>0</v>
      </c>
      <c r="DA420" s="63" t="s">
        <v>4575</v>
      </c>
    </row>
    <row r="421" spans="1:105" ht="12" customHeight="1" x14ac:dyDescent="0.25">
      <c r="A421" s="109" t="s">
        <v>120</v>
      </c>
      <c r="B421" s="110"/>
      <c r="C421" s="110">
        <v>1.7518410766521504</v>
      </c>
      <c r="D421" s="110">
        <v>1.777720617281715</v>
      </c>
      <c r="E421" s="110">
        <v>1.8420019069946474</v>
      </c>
      <c r="F421" s="110">
        <v>1.9222571362432941</v>
      </c>
      <c r="G421" s="110">
        <v>2.0451673064312392</v>
      </c>
      <c r="H421" s="110">
        <v>2.1031181714234282</v>
      </c>
      <c r="I421" s="110">
        <v>2.0656637356379823</v>
      </c>
      <c r="J421" s="110">
        <v>1.914709839996759</v>
      </c>
      <c r="K421" s="110">
        <v>2.1176276299221262</v>
      </c>
      <c r="L421" s="110">
        <v>2.3428958771058439</v>
      </c>
      <c r="M421" s="110">
        <v>2.3533631546991765</v>
      </c>
      <c r="N421" s="110">
        <v>2.3823966160340508</v>
      </c>
      <c r="O421" s="110">
        <v>2.5648332770741251</v>
      </c>
      <c r="P421" s="110">
        <v>2.5937209662946747</v>
      </c>
      <c r="Q421" s="110">
        <v>2.7850850238994527</v>
      </c>
      <c r="R421" s="110">
        <v>2.8118184577115906</v>
      </c>
      <c r="S421" s="110">
        <v>3.0114221352171682</v>
      </c>
      <c r="T421" s="110">
        <v>3.1170153796145907</v>
      </c>
      <c r="U421" s="110">
        <v>3.0981824324771248</v>
      </c>
      <c r="V421" s="110">
        <v>3.0147001049212458</v>
      </c>
      <c r="W421" s="110">
        <v>3.0489563293052635</v>
      </c>
      <c r="X421" s="110">
        <v>2.9200075943186898</v>
      </c>
      <c r="Y421" s="110">
        <v>3.0240277394384165</v>
      </c>
      <c r="DA421" s="60" t="s">
        <v>4576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130.92537631438611</v>
      </c>
      <c r="D423" s="118">
        <f t="shared" si="194"/>
        <v>131.251594142312</v>
      </c>
      <c r="E423" s="118">
        <f t="shared" si="194"/>
        <v>135.22856907827688</v>
      </c>
      <c r="F423" s="118">
        <f t="shared" si="194"/>
        <v>132.84205593411468</v>
      </c>
      <c r="G423" s="118">
        <f t="shared" si="194"/>
        <v>144.39544297989158</v>
      </c>
      <c r="H423" s="118">
        <f t="shared" si="194"/>
        <v>141.05158347959332</v>
      </c>
      <c r="I423" s="118">
        <f t="shared" si="194"/>
        <v>132.40742106901371</v>
      </c>
      <c r="J423" s="118">
        <f t="shared" si="194"/>
        <v>127.52817601921053</v>
      </c>
      <c r="K423" s="118">
        <f t="shared" si="194"/>
        <v>131.03402456156158</v>
      </c>
      <c r="L423" s="118">
        <f t="shared" si="194"/>
        <v>159.1084025531633</v>
      </c>
      <c r="M423" s="118">
        <f t="shared" si="194"/>
        <v>145.63241534374683</v>
      </c>
      <c r="N423" s="118">
        <f t="shared" si="194"/>
        <v>142.29022774361985</v>
      </c>
      <c r="O423" s="118">
        <f t="shared" si="194"/>
        <v>133.64589971565778</v>
      </c>
      <c r="P423" s="118">
        <f t="shared" si="194"/>
        <v>125.09954225595041</v>
      </c>
      <c r="Q423" s="118">
        <f t="shared" si="194"/>
        <v>118.24052496812067</v>
      </c>
      <c r="R423" s="118">
        <f t="shared" ref="R423:V423" si="195">R424+R426+R428+R437</f>
        <v>127.20864471433576</v>
      </c>
      <c r="S423" s="118">
        <f t="shared" si="195"/>
        <v>119.97731336514305</v>
      </c>
      <c r="T423" s="118">
        <f t="shared" si="195"/>
        <v>113.73949751206679</v>
      </c>
      <c r="U423" s="118">
        <f t="shared" si="195"/>
        <v>105.04228984459024</v>
      </c>
      <c r="V423" s="118">
        <f t="shared" si="195"/>
        <v>101.60022714750602</v>
      </c>
      <c r="W423" s="118">
        <f t="shared" ref="W423:Y423" si="196">W424+W426+W428+W437</f>
        <v>94.733339834914915</v>
      </c>
      <c r="X423" s="118">
        <f t="shared" si="196"/>
        <v>85.308263747848969</v>
      </c>
      <c r="Y423" s="118">
        <f t="shared" si="196"/>
        <v>75.816037636057274</v>
      </c>
      <c r="DA423" s="129" t="s">
        <v>4728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121.15042592689464</v>
      </c>
      <c r="D424" s="123">
        <f t="shared" si="197"/>
        <v>121.5099471970472</v>
      </c>
      <c r="E424" s="123">
        <f t="shared" si="197"/>
        <v>125.35990015815359</v>
      </c>
      <c r="F424" s="123">
        <f t="shared" si="197"/>
        <v>122.7872337425415</v>
      </c>
      <c r="G424" s="123">
        <f t="shared" si="197"/>
        <v>133.68622754207942</v>
      </c>
      <c r="H424" s="123">
        <f t="shared" si="197"/>
        <v>130.08187102863593</v>
      </c>
      <c r="I424" s="123">
        <f t="shared" si="197"/>
        <v>121.60806480538554</v>
      </c>
      <c r="J424" s="123">
        <f t="shared" si="197"/>
        <v>117.92047392238167</v>
      </c>
      <c r="K424" s="123">
        <f t="shared" si="197"/>
        <v>120.63408926410003</v>
      </c>
      <c r="L424" s="123">
        <f t="shared" si="197"/>
        <v>148.1266613814422</v>
      </c>
      <c r="M424" s="123">
        <f t="shared" si="197"/>
        <v>134.31141481770322</v>
      </c>
      <c r="N424" s="123">
        <f t="shared" si="197"/>
        <v>131.01058926641167</v>
      </c>
      <c r="O424" s="123">
        <f t="shared" si="197"/>
        <v>121.67817449411295</v>
      </c>
      <c r="P424" s="123">
        <f t="shared" si="197"/>
        <v>112.59958712079072</v>
      </c>
      <c r="Q424" s="123">
        <f t="shared" si="197"/>
        <v>105.04998154076256</v>
      </c>
      <c r="R424" s="123">
        <f t="shared" si="197"/>
        <v>112.98387223110323</v>
      </c>
      <c r="S424" s="123">
        <f t="shared" si="197"/>
        <v>105.86998870797798</v>
      </c>
      <c r="T424" s="123">
        <f t="shared" si="197"/>
        <v>99.138372551101654</v>
      </c>
      <c r="U424" s="123">
        <f t="shared" si="197"/>
        <v>90.292081729663707</v>
      </c>
      <c r="V424" s="123">
        <f t="shared" si="197"/>
        <v>87.174501917247255</v>
      </c>
      <c r="W424" s="123">
        <f t="shared" si="197"/>
        <v>79.91869357903451</v>
      </c>
      <c r="X424" s="123">
        <f t="shared" si="197"/>
        <v>71.026204474957652</v>
      </c>
      <c r="Y424" s="123">
        <f t="shared" si="197"/>
        <v>60.939461467408577</v>
      </c>
      <c r="DA424" s="130" t="s">
        <v>4729</v>
      </c>
    </row>
    <row r="425" spans="1:105" ht="12" customHeight="1" x14ac:dyDescent="0.25">
      <c r="A425" s="97" t="s">
        <v>53</v>
      </c>
      <c r="B425" s="99"/>
      <c r="C425" s="99">
        <v>121.15042592689464</v>
      </c>
      <c r="D425" s="99">
        <v>121.5099471970472</v>
      </c>
      <c r="E425" s="99">
        <v>125.35990015815359</v>
      </c>
      <c r="F425" s="99">
        <v>122.7872337425415</v>
      </c>
      <c r="G425" s="99">
        <v>133.68622754207942</v>
      </c>
      <c r="H425" s="99">
        <v>130.08187102863593</v>
      </c>
      <c r="I425" s="99">
        <v>121.60806480538554</v>
      </c>
      <c r="J425" s="99">
        <v>117.92047392238167</v>
      </c>
      <c r="K425" s="99">
        <v>120.63408926410003</v>
      </c>
      <c r="L425" s="99">
        <v>148.1266613814422</v>
      </c>
      <c r="M425" s="99">
        <v>134.31141481770322</v>
      </c>
      <c r="N425" s="99">
        <v>131.01058926641167</v>
      </c>
      <c r="O425" s="99">
        <v>121.67817449411295</v>
      </c>
      <c r="P425" s="99">
        <v>112.59958712079072</v>
      </c>
      <c r="Q425" s="99">
        <v>105.04998154076256</v>
      </c>
      <c r="R425" s="99">
        <v>112.98387223110323</v>
      </c>
      <c r="S425" s="99">
        <v>105.86998870797798</v>
      </c>
      <c r="T425" s="99">
        <v>99.138372551101654</v>
      </c>
      <c r="U425" s="99">
        <v>90.292081729663707</v>
      </c>
      <c r="V425" s="99">
        <v>87.174501917247255</v>
      </c>
      <c r="W425" s="99">
        <v>79.91869357903451</v>
      </c>
      <c r="X425" s="99">
        <v>71.026204474957652</v>
      </c>
      <c r="Y425" s="99">
        <v>60.939461467408577</v>
      </c>
      <c r="DA425" s="63" t="s">
        <v>4730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0.10329466765327143</v>
      </c>
      <c r="D426" s="123">
        <f t="shared" si="198"/>
        <v>0.10411500495664128</v>
      </c>
      <c r="E426" s="123">
        <f t="shared" si="198"/>
        <v>0.1130982478746073</v>
      </c>
      <c r="F426" s="123">
        <f t="shared" si="198"/>
        <v>0.15984034560124158</v>
      </c>
      <c r="G426" s="123">
        <f t="shared" si="198"/>
        <v>0.23277144570067174</v>
      </c>
      <c r="H426" s="123">
        <f t="shared" si="198"/>
        <v>0.27546020471755434</v>
      </c>
      <c r="I426" s="123">
        <f t="shared" si="198"/>
        <v>0.30649761365533212</v>
      </c>
      <c r="J426" s="123">
        <f t="shared" si="198"/>
        <v>9.4169411528986571E-2</v>
      </c>
      <c r="K426" s="123">
        <f t="shared" si="198"/>
        <v>0.26186068943549701</v>
      </c>
      <c r="L426" s="123">
        <f t="shared" si="198"/>
        <v>0.43998236541397706</v>
      </c>
      <c r="M426" s="123">
        <f t="shared" si="198"/>
        <v>0.44436413845363265</v>
      </c>
      <c r="N426" s="123">
        <f t="shared" si="198"/>
        <v>0.50502820115781466</v>
      </c>
      <c r="O426" s="123">
        <f t="shared" si="198"/>
        <v>0.4192143510101991</v>
      </c>
      <c r="P426" s="123">
        <f t="shared" si="198"/>
        <v>0.6714369714699886</v>
      </c>
      <c r="Q426" s="123">
        <f t="shared" si="198"/>
        <v>0.41340189298753827</v>
      </c>
      <c r="R426" s="123">
        <f t="shared" si="198"/>
        <v>0.27372163768782071</v>
      </c>
      <c r="S426" s="123">
        <f t="shared" si="198"/>
        <v>0.64986097905838891</v>
      </c>
      <c r="T426" s="123">
        <f t="shared" si="198"/>
        <v>0.3407635813758369</v>
      </c>
      <c r="U426" s="123">
        <f t="shared" si="198"/>
        <v>0.54676546264641768</v>
      </c>
      <c r="V426" s="123">
        <f t="shared" si="198"/>
        <v>0.96726970675652857</v>
      </c>
      <c r="W426" s="123">
        <f t="shared" si="198"/>
        <v>0.24192075945219133</v>
      </c>
      <c r="X426" s="123">
        <f t="shared" si="198"/>
        <v>0.31574493622541616</v>
      </c>
      <c r="Y426" s="123">
        <f t="shared" si="198"/>
        <v>0.12657724270555673</v>
      </c>
      <c r="DA426" s="130" t="s">
        <v>4731</v>
      </c>
    </row>
    <row r="427" spans="1:105" ht="12" customHeight="1" x14ac:dyDescent="0.25">
      <c r="A427" s="97" t="s">
        <v>53</v>
      </c>
      <c r="B427" s="99"/>
      <c r="C427" s="99">
        <f>RES_hhdet_in_tess!C147</f>
        <v>0.10329466765327143</v>
      </c>
      <c r="D427" s="99">
        <f>RES_hhdet_in_tess!D147</f>
        <v>0.10411500495664128</v>
      </c>
      <c r="E427" s="99">
        <f>RES_hhdet_in_tess!E147</f>
        <v>0.1130982478746073</v>
      </c>
      <c r="F427" s="99">
        <f>RES_hhdet_in_tess!F147</f>
        <v>0.15984034560124158</v>
      </c>
      <c r="G427" s="99">
        <f>RES_hhdet_in_tess!G147</f>
        <v>0.23277144570067174</v>
      </c>
      <c r="H427" s="99">
        <f>RES_hhdet_in_tess!H147</f>
        <v>0.27546020471755434</v>
      </c>
      <c r="I427" s="99">
        <f>RES_hhdet_in_tess!I147</f>
        <v>0.30649761365533212</v>
      </c>
      <c r="J427" s="99">
        <f>RES_hhdet_in_tess!J147</f>
        <v>9.4169411528986571E-2</v>
      </c>
      <c r="K427" s="99">
        <f>RES_hhdet_in_tess!K147</f>
        <v>0.26186068943549701</v>
      </c>
      <c r="L427" s="99">
        <f>RES_hhdet_in_tess!L147</f>
        <v>0.43998236541397706</v>
      </c>
      <c r="M427" s="99">
        <f>RES_hhdet_in_tess!M147</f>
        <v>0.44436413845363265</v>
      </c>
      <c r="N427" s="99">
        <f>RES_hhdet_in_tess!N147</f>
        <v>0.50502820115781466</v>
      </c>
      <c r="O427" s="99">
        <f>RES_hhdet_in_tess!O147</f>
        <v>0.4192143510101991</v>
      </c>
      <c r="P427" s="99">
        <f>RES_hhdet_in_tess!P147</f>
        <v>0.6714369714699886</v>
      </c>
      <c r="Q427" s="99">
        <f>RES_hhdet_in_tess!Q147</f>
        <v>0.41340189298753827</v>
      </c>
      <c r="R427" s="99">
        <f>RES_hhdet_in_tess!R147</f>
        <v>0.27372163768782071</v>
      </c>
      <c r="S427" s="99">
        <f>RES_hhdet_in_tess!S147</f>
        <v>0.64986097905838891</v>
      </c>
      <c r="T427" s="99">
        <f>RES_hhdet_in_tess!T147</f>
        <v>0.3407635813758369</v>
      </c>
      <c r="U427" s="99">
        <f>RES_hhdet_in_tess!U147</f>
        <v>0.54676546264641768</v>
      </c>
      <c r="V427" s="99">
        <f>RES_hhdet_in_tess!V147</f>
        <v>0.96726970675652857</v>
      </c>
      <c r="W427" s="99">
        <f>RES_hhdet_in_tess!W147</f>
        <v>0.24192075945219133</v>
      </c>
      <c r="X427" s="99">
        <f>RES_hhdet_in_tess!X147</f>
        <v>0.31574493622541616</v>
      </c>
      <c r="Y427" s="99">
        <f>RES_hhdet_in_tess!Y147</f>
        <v>0.12657724270555673</v>
      </c>
      <c r="DA427" s="63" t="s">
        <v>4732</v>
      </c>
    </row>
    <row r="428" spans="1:105" ht="12" customHeight="1" x14ac:dyDescent="0.25">
      <c r="A428" s="121" t="s">
        <v>55</v>
      </c>
      <c r="B428" s="123"/>
      <c r="C428" s="123">
        <v>8.3038552737049329</v>
      </c>
      <c r="D428" s="123">
        <v>8.2473782747070583</v>
      </c>
      <c r="E428" s="123">
        <v>8.3128203509612852</v>
      </c>
      <c r="F428" s="123">
        <v>8.3869255408883543</v>
      </c>
      <c r="G428" s="123">
        <v>8.8692521180203361</v>
      </c>
      <c r="H428" s="123">
        <v>9.0386345668848005</v>
      </c>
      <c r="I428" s="123">
        <v>8.8637722779160484</v>
      </c>
      <c r="J428" s="123">
        <v>8.0005610294479332</v>
      </c>
      <c r="K428" s="123">
        <v>8.4612150389992653</v>
      </c>
      <c r="L428" s="123">
        <v>8.6822406198049098</v>
      </c>
      <c r="M428" s="123">
        <v>9.0026662275405673</v>
      </c>
      <c r="N428" s="123">
        <v>8.8690017597970989</v>
      </c>
      <c r="O428" s="123">
        <v>9.4842337302966051</v>
      </c>
      <c r="P428" s="123">
        <v>9.7239492795054954</v>
      </c>
      <c r="Q428" s="123">
        <v>10.493618822651927</v>
      </c>
      <c r="R428" s="123">
        <v>11.613077955417104</v>
      </c>
      <c r="S428" s="123">
        <v>10.909927418103194</v>
      </c>
      <c r="T428" s="123">
        <v>11.574917664929263</v>
      </c>
      <c r="U428" s="123">
        <v>11.488079029719346</v>
      </c>
      <c r="V428" s="123">
        <v>10.778865228480422</v>
      </c>
      <c r="W428" s="123">
        <v>11.834367901729861</v>
      </c>
      <c r="X428" s="123">
        <v>11.324079563194442</v>
      </c>
      <c r="Y428" s="123">
        <v>11.995556295463532</v>
      </c>
      <c r="DA428" s="130" t="s">
        <v>4733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8.1813993709120947</v>
      </c>
      <c r="E429" s="99">
        <v>9.5376917519298399</v>
      </c>
      <c r="F429" s="99">
        <v>7.527395587472129</v>
      </c>
      <c r="G429" s="99">
        <v>9.5244181814102742</v>
      </c>
      <c r="H429" s="99">
        <v>8.7271573752504317</v>
      </c>
      <c r="I429" s="99">
        <v>9.2799815089586453</v>
      </c>
      <c r="J429" s="99">
        <v>8.3502341703312304</v>
      </c>
      <c r="K429" s="99">
        <v>8.581379706900961</v>
      </c>
      <c r="L429" s="99">
        <v>8.4978492709296898</v>
      </c>
      <c r="M429" s="99">
        <v>9.1150634520369067</v>
      </c>
      <c r="N429" s="99">
        <v>8.1719088164746463</v>
      </c>
      <c r="O429" s="99">
        <v>8.6432461448921512</v>
      </c>
      <c r="P429" s="99">
        <v>12.72405028628333</v>
      </c>
      <c r="Q429" s="99">
        <v>9.1307595877631655</v>
      </c>
      <c r="R429" s="99">
        <v>10.777025570961021</v>
      </c>
      <c r="S429" s="99">
        <v>11.325242458807562</v>
      </c>
      <c r="T429" s="99">
        <v>11.111278441882586</v>
      </c>
      <c r="U429" s="99">
        <v>11.164640900522532</v>
      </c>
      <c r="V429" s="99">
        <v>10.411342211131812</v>
      </c>
      <c r="W429" s="99">
        <v>11.291240697411498</v>
      </c>
      <c r="X429" s="99">
        <v>11.628911483737548</v>
      </c>
      <c r="Y429" s="99">
        <v>12.498998081142862</v>
      </c>
      <c r="DA429" s="63" t="s">
        <v>4734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9.5390076561493036</v>
      </c>
      <c r="F430" s="99">
        <v>0</v>
      </c>
      <c r="G430" s="99">
        <v>0</v>
      </c>
      <c r="H430" s="99">
        <v>0</v>
      </c>
      <c r="I430" s="99">
        <v>9.2801953143200961</v>
      </c>
      <c r="J430" s="99">
        <v>8.3543770369721866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12.728953637968571</v>
      </c>
      <c r="Q430" s="99">
        <v>0</v>
      </c>
      <c r="R430" s="99">
        <v>0</v>
      </c>
      <c r="S430" s="99">
        <v>0</v>
      </c>
      <c r="T430" s="99">
        <v>0</v>
      </c>
      <c r="U430" s="99">
        <v>11.172531766335114</v>
      </c>
      <c r="V430" s="99">
        <v>10.417925169156518</v>
      </c>
      <c r="W430" s="99">
        <v>11.327424472401958</v>
      </c>
      <c r="X430" s="99">
        <v>11.675856429200813</v>
      </c>
      <c r="Y430" s="99">
        <v>12.548032331759217</v>
      </c>
      <c r="DA430" s="63" t="s">
        <v>4735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6.2535895991548154</v>
      </c>
      <c r="F431" s="102">
        <v>0</v>
      </c>
      <c r="G431" s="102">
        <v>0</v>
      </c>
      <c r="H431" s="102">
        <v>0</v>
      </c>
      <c r="I431" s="102">
        <v>5.7099720246297245</v>
      </c>
      <c r="J431" s="102">
        <v>5.0971461716233364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7.8769923216819286</v>
      </c>
      <c r="Q431" s="102">
        <v>0</v>
      </c>
      <c r="R431" s="102">
        <v>0</v>
      </c>
      <c r="S431" s="102">
        <v>0</v>
      </c>
      <c r="T431" s="102">
        <v>0</v>
      </c>
      <c r="U431" s="102">
        <v>7.7195603623609736</v>
      </c>
      <c r="V431" s="102">
        <v>7.161522862581565</v>
      </c>
      <c r="W431" s="102">
        <v>8.1447479053319558</v>
      </c>
      <c r="X431" s="102">
        <v>8.4386974303088778</v>
      </c>
      <c r="Y431" s="102">
        <v>9.1523113090278283</v>
      </c>
      <c r="DA431" s="131" t="s">
        <v>4736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3.2854180569944873</v>
      </c>
      <c r="F432" s="105">
        <v>0</v>
      </c>
      <c r="G432" s="105">
        <v>0</v>
      </c>
      <c r="H432" s="105">
        <v>0</v>
      </c>
      <c r="I432" s="105">
        <v>3.5702232896903721</v>
      </c>
      <c r="J432" s="105">
        <v>3.257230865348852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4.8519613162866424</v>
      </c>
      <c r="Q432" s="105">
        <v>0</v>
      </c>
      <c r="R432" s="105">
        <v>0</v>
      </c>
      <c r="S432" s="105">
        <v>0</v>
      </c>
      <c r="T432" s="105">
        <v>0</v>
      </c>
      <c r="U432" s="105">
        <v>3.4529714039741402</v>
      </c>
      <c r="V432" s="105">
        <v>3.256402306574953</v>
      </c>
      <c r="W432" s="105">
        <v>3.1826765670700037</v>
      </c>
      <c r="X432" s="105">
        <v>3.2371589988919354</v>
      </c>
      <c r="Y432" s="105">
        <v>3.3957210227313874</v>
      </c>
      <c r="DA432" s="132" t="s">
        <v>4737</v>
      </c>
    </row>
    <row r="433" spans="1:105" ht="12" customHeight="1" x14ac:dyDescent="0.25">
      <c r="A433" s="106" t="s">
        <v>122</v>
      </c>
      <c r="B433" s="102"/>
      <c r="C433" s="102">
        <v>8.3038559784223676</v>
      </c>
      <c r="D433" s="102">
        <v>8.2478029864777209</v>
      </c>
      <c r="E433" s="102">
        <v>8.3068345087566176</v>
      </c>
      <c r="F433" s="102">
        <v>8.3902797187783538</v>
      </c>
      <c r="G433" s="102">
        <v>8.8660691001394021</v>
      </c>
      <c r="H433" s="102">
        <v>9.0397195044191712</v>
      </c>
      <c r="I433" s="102">
        <v>8.8601568118017031</v>
      </c>
      <c r="J433" s="102">
        <v>7.9983244207273945</v>
      </c>
      <c r="K433" s="102">
        <v>8.4606813786978421</v>
      </c>
      <c r="L433" s="102">
        <v>8.6830243487791527</v>
      </c>
      <c r="M433" s="102">
        <v>9.0022693445675621</v>
      </c>
      <c r="N433" s="102">
        <v>8.8729914471137423</v>
      </c>
      <c r="O433" s="102">
        <v>9.4888126974381599</v>
      </c>
      <c r="P433" s="102">
        <v>9.7019795161940472</v>
      </c>
      <c r="Q433" s="102">
        <v>10.493781340155978</v>
      </c>
      <c r="R433" s="102">
        <v>11.614673217102249</v>
      </c>
      <c r="S433" s="102">
        <v>10.908656411728515</v>
      </c>
      <c r="T433" s="102">
        <v>11.576699673952291</v>
      </c>
      <c r="U433" s="102">
        <v>11.489814247427026</v>
      </c>
      <c r="V433" s="102">
        <v>10.781245104553786</v>
      </c>
      <c r="W433" s="102">
        <v>11.838461904526953</v>
      </c>
      <c r="X433" s="102">
        <v>11.321555907575998</v>
      </c>
      <c r="Y433" s="102">
        <v>11.992751772655263</v>
      </c>
      <c r="DA433" s="131" t="s">
        <v>4738</v>
      </c>
    </row>
    <row r="434" spans="1:105" ht="12" customHeight="1" x14ac:dyDescent="0.25">
      <c r="A434" s="107" t="s">
        <v>121</v>
      </c>
      <c r="B434" s="105"/>
      <c r="C434" s="105">
        <v>8.3038482664405979</v>
      </c>
      <c r="D434" s="105">
        <v>8.2479589523868313</v>
      </c>
      <c r="E434" s="105">
        <v>8.3068932755048834</v>
      </c>
      <c r="F434" s="105">
        <v>8.3901810321872787</v>
      </c>
      <c r="G434" s="105">
        <v>8.8660425193473671</v>
      </c>
      <c r="H434" s="105">
        <v>9.0397200078971647</v>
      </c>
      <c r="I434" s="105">
        <v>8.8631322127821477</v>
      </c>
      <c r="J434" s="105">
        <v>8.0015859019577107</v>
      </c>
      <c r="K434" s="105">
        <v>8.4619207999517805</v>
      </c>
      <c r="L434" s="105">
        <v>8.6834123365522853</v>
      </c>
      <c r="M434" s="105">
        <v>9.0014095202263427</v>
      </c>
      <c r="N434" s="105">
        <v>8.8711152449731472</v>
      </c>
      <c r="O434" s="105">
        <v>9.4866657560291667</v>
      </c>
      <c r="P434" s="105">
        <v>9.701887161792504</v>
      </c>
      <c r="Q434" s="105">
        <v>10.497910600840717</v>
      </c>
      <c r="R434" s="105">
        <v>11.61768949733448</v>
      </c>
      <c r="S434" s="105">
        <v>10.90948870347356</v>
      </c>
      <c r="T434" s="105">
        <v>11.575795383917615</v>
      </c>
      <c r="U434" s="105">
        <v>11.487667855516534</v>
      </c>
      <c r="V434" s="105">
        <v>10.779359439157943</v>
      </c>
      <c r="W434" s="105">
        <v>11.837979688837974</v>
      </c>
      <c r="X434" s="105">
        <v>11.323004594661995</v>
      </c>
      <c r="Y434" s="105">
        <v>11.993689785098761</v>
      </c>
      <c r="DA434" s="132" t="s">
        <v>4739</v>
      </c>
    </row>
    <row r="435" spans="1:105" ht="12" customHeight="1" x14ac:dyDescent="0.25">
      <c r="A435" s="108" t="s">
        <v>53</v>
      </c>
      <c r="B435" s="99"/>
      <c r="C435" s="99">
        <v>5.8004130006861248</v>
      </c>
      <c r="D435" s="99">
        <v>5.6431043972655628</v>
      </c>
      <c r="E435" s="99">
        <v>5.4445996611878575</v>
      </c>
      <c r="F435" s="99">
        <v>5.531815100851003</v>
      </c>
      <c r="G435" s="99">
        <v>5.3313433731258479</v>
      </c>
      <c r="H435" s="99">
        <v>5.6342771875461368</v>
      </c>
      <c r="I435" s="99">
        <v>5.4546727404671458</v>
      </c>
      <c r="J435" s="99">
        <v>4.8819582577645502</v>
      </c>
      <c r="K435" s="99">
        <v>5.204715115322827</v>
      </c>
      <c r="L435" s="99">
        <v>5.2054499680242747</v>
      </c>
      <c r="M435" s="99">
        <v>5.3064404907386598</v>
      </c>
      <c r="N435" s="99">
        <v>5.1942050765901593</v>
      </c>
      <c r="O435" s="99">
        <v>5.8498141454146966</v>
      </c>
      <c r="P435" s="99">
        <v>6.0039967889878243</v>
      </c>
      <c r="Q435" s="99">
        <v>6.7818952488113675</v>
      </c>
      <c r="R435" s="99">
        <v>7.8708387904264567</v>
      </c>
      <c r="S435" s="99">
        <v>7.1961543088691773</v>
      </c>
      <c r="T435" s="99">
        <v>7.9495187413157593</v>
      </c>
      <c r="U435" s="99">
        <v>7.942206928985363</v>
      </c>
      <c r="V435" s="99">
        <v>7.41545063792453</v>
      </c>
      <c r="W435" s="99">
        <v>8.5395166097091835</v>
      </c>
      <c r="X435" s="99">
        <v>8.2129071724535798</v>
      </c>
      <c r="Y435" s="99">
        <v>8.7680467500919903</v>
      </c>
      <c r="DA435" s="63" t="s">
        <v>4740</v>
      </c>
    </row>
    <row r="436" spans="1:105" ht="12" customHeight="1" x14ac:dyDescent="0.25">
      <c r="A436" s="108" t="s">
        <v>52</v>
      </c>
      <c r="B436" s="99"/>
      <c r="C436" s="99">
        <v>2.5034352657544754</v>
      </c>
      <c r="D436" s="99">
        <v>2.6048545551212685</v>
      </c>
      <c r="E436" s="99">
        <v>2.8622936143170259</v>
      </c>
      <c r="F436" s="99">
        <v>2.8583659313362744</v>
      </c>
      <c r="G436" s="99">
        <v>3.5346991462215183</v>
      </c>
      <c r="H436" s="99">
        <v>3.4054428203510274</v>
      </c>
      <c r="I436" s="99">
        <v>3.4084594723149997</v>
      </c>
      <c r="J436" s="99">
        <v>3.1196276441931605</v>
      </c>
      <c r="K436" s="99">
        <v>3.2572056846289534</v>
      </c>
      <c r="L436" s="99">
        <v>3.4779623685280128</v>
      </c>
      <c r="M436" s="99">
        <v>3.6949690294876834</v>
      </c>
      <c r="N436" s="99">
        <v>3.6769101683829883</v>
      </c>
      <c r="O436" s="99">
        <v>3.6368516106144706</v>
      </c>
      <c r="P436" s="99">
        <v>3.6978903728046792</v>
      </c>
      <c r="Q436" s="99">
        <v>3.7160153520293502</v>
      </c>
      <c r="R436" s="99">
        <v>3.7468507069080199</v>
      </c>
      <c r="S436" s="99">
        <v>3.71333439460438</v>
      </c>
      <c r="T436" s="99">
        <v>3.626276642601856</v>
      </c>
      <c r="U436" s="99">
        <v>3.5454609265311725</v>
      </c>
      <c r="V436" s="99">
        <v>3.3639088012334115</v>
      </c>
      <c r="W436" s="99">
        <v>3.2984630791287883</v>
      </c>
      <c r="X436" s="99">
        <v>3.1100974222084146</v>
      </c>
      <c r="Y436" s="99">
        <v>3.2256430350067706</v>
      </c>
      <c r="DA436" s="63" t="s">
        <v>4741</v>
      </c>
    </row>
    <row r="437" spans="1:105" ht="12" customHeight="1" x14ac:dyDescent="0.25">
      <c r="A437" s="121" t="s">
        <v>54</v>
      </c>
      <c r="B437" s="123"/>
      <c r="C437" s="123">
        <v>1.36780044613327</v>
      </c>
      <c r="D437" s="123">
        <v>1.3901536656010964</v>
      </c>
      <c r="E437" s="123">
        <v>1.4427503212874144</v>
      </c>
      <c r="F437" s="123">
        <v>1.5080563050835889</v>
      </c>
      <c r="G437" s="123">
        <v>1.6071918740911297</v>
      </c>
      <c r="H437" s="123">
        <v>1.6556176793550443</v>
      </c>
      <c r="I437" s="123">
        <v>1.6290863720567876</v>
      </c>
      <c r="J437" s="123">
        <v>1.5129716558519373</v>
      </c>
      <c r="K437" s="123">
        <v>1.676859569026794</v>
      </c>
      <c r="L437" s="123">
        <v>1.8595181865022254</v>
      </c>
      <c r="M437" s="123">
        <v>1.8739701600494074</v>
      </c>
      <c r="N437" s="123">
        <v>1.9056085162532657</v>
      </c>
      <c r="O437" s="123">
        <v>2.0642771402380382</v>
      </c>
      <c r="P437" s="123">
        <v>2.1045688841842227</v>
      </c>
      <c r="Q437" s="123">
        <v>2.2835227117186419</v>
      </c>
      <c r="R437" s="123">
        <v>2.3379728901276073</v>
      </c>
      <c r="S437" s="123">
        <v>2.5475362600034841</v>
      </c>
      <c r="T437" s="123">
        <v>2.6854437146600345</v>
      </c>
      <c r="U437" s="123">
        <v>2.7153636225607727</v>
      </c>
      <c r="V437" s="123">
        <v>2.6795902950218133</v>
      </c>
      <c r="W437" s="123">
        <v>2.7383575946983605</v>
      </c>
      <c r="X437" s="123">
        <v>2.6422347734714631</v>
      </c>
      <c r="Y437" s="123">
        <v>2.754442630479609</v>
      </c>
      <c r="DA437" s="130" t="s">
        <v>4742</v>
      </c>
    </row>
    <row r="438" spans="1:105" ht="12" customHeight="1" x14ac:dyDescent="0.25">
      <c r="A438" s="97" t="s">
        <v>50</v>
      </c>
      <c r="B438" s="99"/>
      <c r="C438" s="99">
        <v>0</v>
      </c>
      <c r="D438" s="99">
        <v>0</v>
      </c>
      <c r="E438" s="99">
        <v>0</v>
      </c>
      <c r="F438" s="99">
        <v>0</v>
      </c>
      <c r="G438" s="99">
        <v>0</v>
      </c>
      <c r="H438" s="99">
        <v>0</v>
      </c>
      <c r="I438" s="99">
        <v>0</v>
      </c>
      <c r="J438" s="99">
        <v>0</v>
      </c>
      <c r="K438" s="99">
        <v>0</v>
      </c>
      <c r="L438" s="99">
        <v>0</v>
      </c>
      <c r="M438" s="99">
        <v>0</v>
      </c>
      <c r="N438" s="99">
        <v>0</v>
      </c>
      <c r="O438" s="99">
        <v>0</v>
      </c>
      <c r="P438" s="99">
        <v>0</v>
      </c>
      <c r="Q438" s="99">
        <v>0</v>
      </c>
      <c r="R438" s="99">
        <v>0</v>
      </c>
      <c r="S438" s="99">
        <v>0</v>
      </c>
      <c r="T438" s="99">
        <v>0</v>
      </c>
      <c r="U438" s="99">
        <v>0</v>
      </c>
      <c r="V438" s="99">
        <v>0</v>
      </c>
      <c r="W438" s="99">
        <v>0</v>
      </c>
      <c r="X438" s="99">
        <v>0</v>
      </c>
      <c r="Y438" s="99">
        <v>0</v>
      </c>
      <c r="DA438" s="63" t="s">
        <v>4743</v>
      </c>
    </row>
    <row r="439" spans="1:105" ht="12" customHeight="1" x14ac:dyDescent="0.25">
      <c r="A439" s="109" t="s">
        <v>120</v>
      </c>
      <c r="B439" s="110"/>
      <c r="C439" s="110">
        <v>1.36780044613327</v>
      </c>
      <c r="D439" s="110">
        <v>1.3901536656010964</v>
      </c>
      <c r="E439" s="110">
        <v>1.4427503212874144</v>
      </c>
      <c r="F439" s="110">
        <v>1.5080563050835889</v>
      </c>
      <c r="G439" s="110">
        <v>1.6071918740911297</v>
      </c>
      <c r="H439" s="110">
        <v>1.6556176793550443</v>
      </c>
      <c r="I439" s="110">
        <v>1.6290863720567876</v>
      </c>
      <c r="J439" s="110">
        <v>1.5129716558519373</v>
      </c>
      <c r="K439" s="110">
        <v>1.676859569026794</v>
      </c>
      <c r="L439" s="110">
        <v>1.8595181865022254</v>
      </c>
      <c r="M439" s="110">
        <v>1.8739701600494074</v>
      </c>
      <c r="N439" s="110">
        <v>1.9056085162532657</v>
      </c>
      <c r="O439" s="110">
        <v>2.0642771402380382</v>
      </c>
      <c r="P439" s="110">
        <v>2.1045688841842227</v>
      </c>
      <c r="Q439" s="110">
        <v>2.2835227117186419</v>
      </c>
      <c r="R439" s="110">
        <v>2.3379728901276073</v>
      </c>
      <c r="S439" s="110">
        <v>2.5475362600034841</v>
      </c>
      <c r="T439" s="110">
        <v>2.6854437146600345</v>
      </c>
      <c r="U439" s="110">
        <v>2.7153636225607727</v>
      </c>
      <c r="V439" s="110">
        <v>2.6795902950218133</v>
      </c>
      <c r="W439" s="110">
        <v>2.7383575946983605</v>
      </c>
      <c r="X439" s="110">
        <v>2.6422347734714631</v>
      </c>
      <c r="Y439" s="110">
        <v>2.754442630479609</v>
      </c>
      <c r="DA439" s="60" t="s">
        <v>4744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</v>
      </c>
      <c r="D441" s="118">
        <f t="shared" si="199"/>
        <v>1.735651035274258E-2</v>
      </c>
      <c r="E441" s="118">
        <f t="shared" si="199"/>
        <v>1.4667813186578836E-2</v>
      </c>
      <c r="F441" s="118">
        <f t="shared" si="199"/>
        <v>9.222275295437992E-3</v>
      </c>
      <c r="G441" s="118">
        <f t="shared" si="199"/>
        <v>1.4513589603686271E-2</v>
      </c>
      <c r="H441" s="118">
        <f t="shared" si="199"/>
        <v>9.5060579070145763E-3</v>
      </c>
      <c r="I441" s="118">
        <f t="shared" si="199"/>
        <v>1.6168272639852963E-2</v>
      </c>
      <c r="J441" s="118">
        <f t="shared" si="199"/>
        <v>1.1787736530785058E-2</v>
      </c>
      <c r="K441" s="118">
        <f t="shared" si="199"/>
        <v>9.5483038152026425E-3</v>
      </c>
      <c r="L441" s="118">
        <f t="shared" si="199"/>
        <v>1.1826040661455567E-2</v>
      </c>
      <c r="M441" s="118">
        <f t="shared" si="199"/>
        <v>1.2121328084754145E-2</v>
      </c>
      <c r="N441" s="118">
        <f t="shared" si="199"/>
        <v>1.3008022688472743E-2</v>
      </c>
      <c r="O441" s="118">
        <f t="shared" si="199"/>
        <v>1.2679613250347183E-2</v>
      </c>
      <c r="P441" s="118">
        <f t="shared" si="199"/>
        <v>2.5817069430628944E-2</v>
      </c>
      <c r="Q441" s="118">
        <f t="shared" si="199"/>
        <v>1.6379223095871389E-3</v>
      </c>
      <c r="R441" s="118">
        <f t="shared" ref="R441:V441" si="200">R442+R444+R446+R455</f>
        <v>6.7029083484663994E-3</v>
      </c>
      <c r="S441" s="118">
        <f t="shared" si="200"/>
        <v>8.4056357798177692E-3</v>
      </c>
      <c r="T441" s="118">
        <f t="shared" si="200"/>
        <v>1.0353141095932357E-2</v>
      </c>
      <c r="U441" s="118">
        <f t="shared" si="200"/>
        <v>1.301577813535805E-2</v>
      </c>
      <c r="V441" s="118">
        <f t="shared" si="200"/>
        <v>1.5203106388308995E-2</v>
      </c>
      <c r="W441" s="118">
        <f t="shared" ref="W441:Y441" si="201">W442+W444+W446+W455</f>
        <v>2.0792790660454124E-2</v>
      </c>
      <c r="X441" s="118">
        <f t="shared" si="201"/>
        <v>2.1923540463143057E-2</v>
      </c>
      <c r="Y441" s="118">
        <f t="shared" si="201"/>
        <v>1.6708561021640204E-2</v>
      </c>
      <c r="DA441" s="129" t="s">
        <v>4896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4897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4898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4899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4900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1.735651035274258E-2</v>
      </c>
      <c r="E446" s="123">
        <v>1.4667813186578836E-2</v>
      </c>
      <c r="F446" s="123">
        <v>9.222275295437992E-3</v>
      </c>
      <c r="G446" s="123">
        <v>1.4513589603686271E-2</v>
      </c>
      <c r="H446" s="123">
        <v>9.5060579070145763E-3</v>
      </c>
      <c r="I446" s="123">
        <v>1.6168272639852963E-2</v>
      </c>
      <c r="J446" s="123">
        <v>1.1787736530785058E-2</v>
      </c>
      <c r="K446" s="123">
        <v>9.5483038152026425E-3</v>
      </c>
      <c r="L446" s="123">
        <v>1.1826040661455567E-2</v>
      </c>
      <c r="M446" s="123">
        <v>1.2121328084754145E-2</v>
      </c>
      <c r="N446" s="123">
        <v>1.3008022688472743E-2</v>
      </c>
      <c r="O446" s="123">
        <v>1.2679613250347183E-2</v>
      </c>
      <c r="P446" s="123">
        <v>2.5817069430628944E-2</v>
      </c>
      <c r="Q446" s="123">
        <v>1.6379223095871389E-3</v>
      </c>
      <c r="R446" s="123">
        <v>6.7029083484663994E-3</v>
      </c>
      <c r="S446" s="123">
        <v>8.4056357798177692E-3</v>
      </c>
      <c r="T446" s="123">
        <v>1.0353141095932357E-2</v>
      </c>
      <c r="U446" s="123">
        <v>1.301577813535805E-2</v>
      </c>
      <c r="V446" s="123">
        <v>1.5203106388308995E-2</v>
      </c>
      <c r="W446" s="123">
        <v>2.0792790660454124E-2</v>
      </c>
      <c r="X446" s="123">
        <v>2.1923540463143057E-2</v>
      </c>
      <c r="Y446" s="123">
        <v>1.6708561021640204E-2</v>
      </c>
      <c r="DA446" s="130" t="s">
        <v>4901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2.5998855507694403</v>
      </c>
      <c r="E447" s="99">
        <v>3.0221046128554585</v>
      </c>
      <c r="F447" s="99">
        <v>2.3781173895169436</v>
      </c>
      <c r="G447" s="99">
        <v>2.9992487315907082</v>
      </c>
      <c r="H447" s="99">
        <v>2.738491581770035</v>
      </c>
      <c r="I447" s="99">
        <v>2.9006904355493055</v>
      </c>
      <c r="J447" s="99">
        <v>2.5983757819725017</v>
      </c>
      <c r="K447" s="99">
        <v>2.6561058653506269</v>
      </c>
      <c r="L447" s="99">
        <v>2.6139491875370622</v>
      </c>
      <c r="M447" s="99">
        <v>2.7688208152749048</v>
      </c>
      <c r="N447" s="99">
        <v>2.4322985679740392</v>
      </c>
      <c r="O447" s="99">
        <v>2.4989620087240367</v>
      </c>
      <c r="P447" s="99">
        <v>3.5554284767099134</v>
      </c>
      <c r="Q447" s="99">
        <v>2.4765816353144272</v>
      </c>
      <c r="R447" s="99">
        <v>2.8685533423458596</v>
      </c>
      <c r="S447" s="99">
        <v>2.9629866123857638</v>
      </c>
      <c r="T447" s="99">
        <v>2.8631659192273848</v>
      </c>
      <c r="U447" s="99">
        <v>2.8404324530903953</v>
      </c>
      <c r="V447" s="99">
        <v>2.6226011147067707</v>
      </c>
      <c r="W447" s="99">
        <v>2.8270700379977862</v>
      </c>
      <c r="X447" s="99">
        <v>2.9059404317404445</v>
      </c>
      <c r="Y447" s="99">
        <v>3.1202862847891955</v>
      </c>
      <c r="DA447" s="63" t="s">
        <v>4902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1.9815068955952257</v>
      </c>
      <c r="F448" s="99">
        <v>0</v>
      </c>
      <c r="G448" s="99">
        <v>0</v>
      </c>
      <c r="H448" s="99">
        <v>0</v>
      </c>
      <c r="I448" s="99">
        <v>1.7847946381259709</v>
      </c>
      <c r="J448" s="99">
        <v>1.5860993715095499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2.201035219227649</v>
      </c>
      <c r="Q448" s="99">
        <v>0</v>
      </c>
      <c r="R448" s="99">
        <v>0</v>
      </c>
      <c r="S448" s="99">
        <v>0</v>
      </c>
      <c r="T448" s="99">
        <v>0</v>
      </c>
      <c r="U448" s="99">
        <v>1.9639583549717332</v>
      </c>
      <c r="V448" s="99">
        <v>1.8039766114231559</v>
      </c>
      <c r="W448" s="99">
        <v>2.0392597578304947</v>
      </c>
      <c r="X448" s="99">
        <v>2.108740107640517</v>
      </c>
      <c r="Y448" s="99">
        <v>2.2848096516444425</v>
      </c>
      <c r="DA448" s="63" t="s">
        <v>4903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1.9815068955952257</v>
      </c>
      <c r="F449" s="102">
        <v>0</v>
      </c>
      <c r="G449" s="102">
        <v>0</v>
      </c>
      <c r="H449" s="102">
        <v>0</v>
      </c>
      <c r="I449" s="102">
        <v>1.7847946381259709</v>
      </c>
      <c r="J449" s="102">
        <v>1.5860993715095499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2.201035219227649</v>
      </c>
      <c r="Q449" s="102">
        <v>0</v>
      </c>
      <c r="R449" s="102">
        <v>0</v>
      </c>
      <c r="S449" s="102">
        <v>0</v>
      </c>
      <c r="T449" s="102">
        <v>0</v>
      </c>
      <c r="U449" s="102">
        <v>1.9639583549717332</v>
      </c>
      <c r="V449" s="102">
        <v>1.8039766114231559</v>
      </c>
      <c r="W449" s="102">
        <v>2.0392597578304947</v>
      </c>
      <c r="X449" s="102">
        <v>2.108740107640517</v>
      </c>
      <c r="Y449" s="102">
        <v>2.2848096516444425</v>
      </c>
      <c r="DA449" s="131" t="s">
        <v>4904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4905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4906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4907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4908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4909</v>
      </c>
    </row>
    <row r="455" spans="1:105" ht="12" customHeight="1" x14ac:dyDescent="0.25">
      <c r="A455" s="121" t="s">
        <v>54</v>
      </c>
      <c r="B455" s="123"/>
      <c r="C455" s="123">
        <v>0</v>
      </c>
      <c r="D455" s="123">
        <v>0</v>
      </c>
      <c r="E455" s="123">
        <v>0</v>
      </c>
      <c r="F455" s="123">
        <v>0</v>
      </c>
      <c r="G455" s="123">
        <v>0</v>
      </c>
      <c r="H455" s="123">
        <v>0</v>
      </c>
      <c r="I455" s="123">
        <v>0</v>
      </c>
      <c r="J455" s="123">
        <v>0</v>
      </c>
      <c r="K455" s="123">
        <v>0</v>
      </c>
      <c r="L455" s="123">
        <v>0</v>
      </c>
      <c r="M455" s="123">
        <v>0</v>
      </c>
      <c r="N455" s="123">
        <v>0</v>
      </c>
      <c r="O455" s="123">
        <v>0</v>
      </c>
      <c r="P455" s="123">
        <v>0</v>
      </c>
      <c r="Q455" s="123">
        <v>0</v>
      </c>
      <c r="R455" s="123">
        <v>0</v>
      </c>
      <c r="S455" s="123">
        <v>0</v>
      </c>
      <c r="T455" s="123">
        <v>0</v>
      </c>
      <c r="U455" s="123">
        <v>0</v>
      </c>
      <c r="V455" s="123">
        <v>0</v>
      </c>
      <c r="W455" s="123">
        <v>0</v>
      </c>
      <c r="X455" s="123">
        <v>0</v>
      </c>
      <c r="Y455" s="123">
        <v>0</v>
      </c>
      <c r="DA455" s="130" t="s">
        <v>4910</v>
      </c>
    </row>
    <row r="456" spans="1:105" ht="12" customHeight="1" x14ac:dyDescent="0.25">
      <c r="A456" s="97" t="s">
        <v>50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4911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4912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1361665</v>
      </c>
      <c r="C5" s="120">
        <v>1277062</v>
      </c>
      <c r="D5" s="120">
        <v>1177676</v>
      </c>
      <c r="E5" s="120">
        <v>1085349</v>
      </c>
      <c r="F5" s="120">
        <v>1002291</v>
      </c>
      <c r="G5" s="120">
        <v>918237</v>
      </c>
      <c r="H5" s="120">
        <v>850007</v>
      </c>
      <c r="I5" s="120">
        <v>801265</v>
      </c>
      <c r="J5" s="120">
        <v>775004</v>
      </c>
      <c r="K5" s="120">
        <v>763177</v>
      </c>
      <c r="L5" s="120">
        <v>750940</v>
      </c>
      <c r="M5" s="120">
        <v>753520</v>
      </c>
      <c r="N5" s="120">
        <v>782370</v>
      </c>
      <c r="O5" s="120">
        <v>822031</v>
      </c>
      <c r="P5" s="120">
        <v>855035</v>
      </c>
      <c r="Q5" s="120">
        <v>908971</v>
      </c>
      <c r="R5" s="120">
        <v>951260</v>
      </c>
      <c r="S5" s="120">
        <v>1015327</v>
      </c>
      <c r="T5" s="120">
        <v>1057115</v>
      </c>
      <c r="U5" s="120">
        <v>1090898</v>
      </c>
      <c r="V5" s="120">
        <v>1091232</v>
      </c>
      <c r="W5" s="120">
        <v>1103026</v>
      </c>
      <c r="X5" s="120">
        <v>1063817</v>
      </c>
      <c r="Y5" s="120">
        <v>1018322</v>
      </c>
      <c r="DA5" s="129" t="s">
        <v>344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1361665</v>
      </c>
      <c r="C7" s="52">
        <v>1277062</v>
      </c>
      <c r="D7" s="52">
        <v>1177676</v>
      </c>
      <c r="E7" s="52">
        <v>1085349</v>
      </c>
      <c r="F7" s="52">
        <v>1002291</v>
      </c>
      <c r="G7" s="52">
        <v>918237</v>
      </c>
      <c r="H7" s="52">
        <v>850007</v>
      </c>
      <c r="I7" s="52">
        <v>801265</v>
      </c>
      <c r="J7" s="52">
        <v>775004</v>
      </c>
      <c r="K7" s="52">
        <v>763177</v>
      </c>
      <c r="L7" s="52">
        <v>750940</v>
      </c>
      <c r="M7" s="52">
        <v>753520</v>
      </c>
      <c r="N7" s="52">
        <v>782370</v>
      </c>
      <c r="O7" s="52">
        <v>822031</v>
      </c>
      <c r="P7" s="52">
        <v>855035</v>
      </c>
      <c r="Q7" s="52">
        <v>908971</v>
      </c>
      <c r="R7" s="52">
        <v>951260</v>
      </c>
      <c r="S7" s="52">
        <v>1015327</v>
      </c>
      <c r="T7" s="52">
        <v>1057115</v>
      </c>
      <c r="U7" s="52">
        <v>1090898</v>
      </c>
      <c r="V7" s="52">
        <v>1091232</v>
      </c>
      <c r="W7" s="52">
        <v>1103026</v>
      </c>
      <c r="X7" s="52">
        <v>1063817</v>
      </c>
      <c r="Y7" s="52">
        <v>1018322</v>
      </c>
      <c r="DA7" s="63" t="s">
        <v>1128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13789</v>
      </c>
      <c r="C9" s="52">
        <v>13957</v>
      </c>
      <c r="D9" s="52">
        <v>13838</v>
      </c>
      <c r="E9" s="52">
        <v>11957</v>
      </c>
      <c r="F9" s="52">
        <v>10006</v>
      </c>
      <c r="G9" s="52">
        <v>8323</v>
      </c>
      <c r="H9" s="52">
        <v>7145</v>
      </c>
      <c r="I9" s="52">
        <v>6969</v>
      </c>
      <c r="J9" s="52">
        <v>7183</v>
      </c>
      <c r="K9" s="52">
        <v>8737</v>
      </c>
      <c r="L9" s="52">
        <v>12227</v>
      </c>
      <c r="M9" s="52">
        <v>15953</v>
      </c>
      <c r="N9" s="52">
        <v>23162</v>
      </c>
      <c r="O9" s="52">
        <v>29761</v>
      </c>
      <c r="P9" s="52">
        <v>36050</v>
      </c>
      <c r="Q9" s="52">
        <v>38988</v>
      </c>
      <c r="R9" s="52">
        <v>39884</v>
      </c>
      <c r="S9" s="52">
        <v>41827</v>
      </c>
      <c r="T9" s="52">
        <v>42367</v>
      </c>
      <c r="U9" s="52">
        <v>42691</v>
      </c>
      <c r="V9" s="52">
        <v>43749</v>
      </c>
      <c r="W9" s="52">
        <v>42007</v>
      </c>
      <c r="X9" s="52">
        <v>41614</v>
      </c>
      <c r="Y9" s="52">
        <v>39951</v>
      </c>
      <c r="DA9" s="63" t="s">
        <v>1129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756</v>
      </c>
      <c r="E11" s="52">
        <v>1348</v>
      </c>
      <c r="F11" s="52">
        <v>1864</v>
      </c>
      <c r="G11" s="52">
        <v>2523</v>
      </c>
      <c r="H11" s="52">
        <v>3043</v>
      </c>
      <c r="I11" s="52">
        <v>3372</v>
      </c>
      <c r="J11" s="52">
        <v>3366</v>
      </c>
      <c r="K11" s="52">
        <v>3345</v>
      </c>
      <c r="L11" s="52">
        <v>3224</v>
      </c>
      <c r="M11" s="52">
        <v>3240</v>
      </c>
      <c r="N11" s="52">
        <v>3566</v>
      </c>
      <c r="O11" s="52">
        <v>3885</v>
      </c>
      <c r="P11" s="52">
        <v>4334</v>
      </c>
      <c r="Q11" s="52">
        <v>3978</v>
      </c>
      <c r="R11" s="52">
        <v>3830</v>
      </c>
      <c r="S11" s="52">
        <v>3792</v>
      </c>
      <c r="T11" s="52">
        <v>3789</v>
      </c>
      <c r="U11" s="52">
        <v>3933</v>
      </c>
      <c r="V11" s="52">
        <v>4139</v>
      </c>
      <c r="W11" s="52">
        <v>4726</v>
      </c>
      <c r="X11" s="52">
        <v>5039</v>
      </c>
      <c r="Y11" s="52">
        <v>5279</v>
      </c>
      <c r="DA11" s="63" t="s">
        <v>1130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1</v>
      </c>
      <c r="E12" s="52">
        <v>2</v>
      </c>
      <c r="F12" s="52">
        <v>2</v>
      </c>
      <c r="G12" s="52">
        <v>3</v>
      </c>
      <c r="H12" s="52">
        <v>3</v>
      </c>
      <c r="I12" s="52">
        <v>5</v>
      </c>
      <c r="J12" s="52">
        <v>7</v>
      </c>
      <c r="K12" s="52">
        <v>6</v>
      </c>
      <c r="L12" s="52">
        <v>6</v>
      </c>
      <c r="M12" s="52">
        <v>6</v>
      </c>
      <c r="N12" s="52">
        <v>6</v>
      </c>
      <c r="O12" s="52">
        <v>5</v>
      </c>
      <c r="P12" s="52">
        <v>5</v>
      </c>
      <c r="Q12" s="52">
        <v>3</v>
      </c>
      <c r="R12" s="52">
        <v>3</v>
      </c>
      <c r="S12" s="52">
        <v>2</v>
      </c>
      <c r="T12" s="52">
        <v>2</v>
      </c>
      <c r="U12" s="52">
        <v>1</v>
      </c>
      <c r="V12" s="52">
        <v>1</v>
      </c>
      <c r="W12" s="52">
        <v>3</v>
      </c>
      <c r="X12" s="52">
        <v>3</v>
      </c>
      <c r="Y12" s="52">
        <v>3</v>
      </c>
      <c r="DA12" s="63" t="s">
        <v>1131</v>
      </c>
    </row>
    <row r="13" spans="1:105" ht="12" customHeight="1" x14ac:dyDescent="0.25">
      <c r="A13" s="97" t="s">
        <v>122</v>
      </c>
      <c r="B13" s="52">
        <v>1234885</v>
      </c>
      <c r="C13" s="52">
        <v>1158381</v>
      </c>
      <c r="D13" s="52">
        <v>1064526</v>
      </c>
      <c r="E13" s="52">
        <v>981231</v>
      </c>
      <c r="F13" s="52">
        <v>907150</v>
      </c>
      <c r="G13" s="52">
        <v>828668</v>
      </c>
      <c r="H13" s="52">
        <v>764749</v>
      </c>
      <c r="I13" s="52">
        <v>690711</v>
      </c>
      <c r="J13" s="52">
        <v>658477</v>
      </c>
      <c r="K13" s="52">
        <v>650463</v>
      </c>
      <c r="L13" s="52">
        <v>636484</v>
      </c>
      <c r="M13" s="52">
        <v>638790</v>
      </c>
      <c r="N13" s="52">
        <v>664045</v>
      </c>
      <c r="O13" s="52">
        <v>701799</v>
      </c>
      <c r="P13" s="52">
        <v>730636</v>
      </c>
      <c r="Q13" s="52">
        <v>777292</v>
      </c>
      <c r="R13" s="52">
        <v>816437</v>
      </c>
      <c r="S13" s="52">
        <v>875086</v>
      </c>
      <c r="T13" s="52">
        <v>915553</v>
      </c>
      <c r="U13" s="52">
        <v>948013</v>
      </c>
      <c r="V13" s="52">
        <v>950346</v>
      </c>
      <c r="W13" s="52">
        <v>960433</v>
      </c>
      <c r="X13" s="52">
        <v>926931</v>
      </c>
      <c r="Y13" s="52">
        <v>891899</v>
      </c>
      <c r="DA13" s="63" t="s">
        <v>1132</v>
      </c>
    </row>
    <row r="14" spans="1:105" ht="12" customHeight="1" x14ac:dyDescent="0.25">
      <c r="A14" s="97" t="s">
        <v>121</v>
      </c>
      <c r="B14" s="52">
        <v>126780</v>
      </c>
      <c r="C14" s="52">
        <v>118681</v>
      </c>
      <c r="D14" s="52">
        <v>112393</v>
      </c>
      <c r="E14" s="52">
        <v>102768</v>
      </c>
      <c r="F14" s="52">
        <v>93275</v>
      </c>
      <c r="G14" s="52">
        <v>87043</v>
      </c>
      <c r="H14" s="52">
        <v>82212</v>
      </c>
      <c r="I14" s="52">
        <v>107177</v>
      </c>
      <c r="J14" s="52">
        <v>113154</v>
      </c>
      <c r="K14" s="52">
        <v>109363</v>
      </c>
      <c r="L14" s="52">
        <v>111226</v>
      </c>
      <c r="M14" s="52">
        <v>111484</v>
      </c>
      <c r="N14" s="52">
        <v>114753</v>
      </c>
      <c r="O14" s="52">
        <v>116342</v>
      </c>
      <c r="P14" s="52">
        <v>120060</v>
      </c>
      <c r="Q14" s="52">
        <v>127698</v>
      </c>
      <c r="R14" s="52">
        <v>130990</v>
      </c>
      <c r="S14" s="52">
        <v>136447</v>
      </c>
      <c r="T14" s="52">
        <v>137771</v>
      </c>
      <c r="U14" s="52">
        <v>138951</v>
      </c>
      <c r="V14" s="52">
        <v>136746</v>
      </c>
      <c r="W14" s="52">
        <v>137864</v>
      </c>
      <c r="X14" s="52">
        <v>131844</v>
      </c>
      <c r="Y14" s="52">
        <v>121141</v>
      </c>
      <c r="DA14" s="63" t="s">
        <v>1133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1134</v>
      </c>
    </row>
    <row r="17" spans="1:105" ht="12" customHeight="1" x14ac:dyDescent="0.25">
      <c r="A17" s="109" t="s">
        <v>120</v>
      </c>
      <c r="B17" s="36">
        <v>1361665</v>
      </c>
      <c r="C17" s="36">
        <v>1277062</v>
      </c>
      <c r="D17" s="36">
        <v>1177676</v>
      </c>
      <c r="E17" s="36">
        <v>1085349</v>
      </c>
      <c r="F17" s="36">
        <v>1002291</v>
      </c>
      <c r="G17" s="36">
        <v>918237</v>
      </c>
      <c r="H17" s="36">
        <v>850007</v>
      </c>
      <c r="I17" s="36">
        <v>801265</v>
      </c>
      <c r="J17" s="36">
        <v>775004</v>
      </c>
      <c r="K17" s="36">
        <v>763177</v>
      </c>
      <c r="L17" s="36">
        <v>750940</v>
      </c>
      <c r="M17" s="36">
        <v>753520</v>
      </c>
      <c r="N17" s="36">
        <v>782370</v>
      </c>
      <c r="O17" s="36">
        <v>822031</v>
      </c>
      <c r="P17" s="36">
        <v>855035</v>
      </c>
      <c r="Q17" s="36">
        <v>908971</v>
      </c>
      <c r="R17" s="36">
        <v>951260</v>
      </c>
      <c r="S17" s="36">
        <v>1015327</v>
      </c>
      <c r="T17" s="36">
        <v>1057115</v>
      </c>
      <c r="U17" s="36">
        <v>1090898</v>
      </c>
      <c r="V17" s="36">
        <v>1091232</v>
      </c>
      <c r="W17" s="36">
        <v>1103026</v>
      </c>
      <c r="X17" s="36">
        <v>1063817</v>
      </c>
      <c r="Y17" s="36">
        <v>1018322</v>
      </c>
      <c r="DA17" s="60" t="s">
        <v>1135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1214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106380</v>
      </c>
      <c r="D21" s="52">
        <v>106386</v>
      </c>
      <c r="E21" s="52">
        <v>106418</v>
      </c>
      <c r="F21" s="52">
        <v>106496</v>
      </c>
      <c r="G21" s="52">
        <v>106641</v>
      </c>
      <c r="H21" s="52">
        <v>106877</v>
      </c>
      <c r="I21" s="52">
        <v>107253</v>
      </c>
      <c r="J21" s="52">
        <v>107815</v>
      </c>
      <c r="K21" s="52">
        <v>108660</v>
      </c>
      <c r="L21" s="52">
        <v>109903</v>
      </c>
      <c r="M21" s="52">
        <v>111669</v>
      </c>
      <c r="N21" s="52">
        <v>114127</v>
      </c>
      <c r="O21" s="52">
        <v>96159</v>
      </c>
      <c r="P21" s="52">
        <v>15406</v>
      </c>
      <c r="Q21" s="52">
        <v>21002</v>
      </c>
      <c r="R21" s="52">
        <v>27915</v>
      </c>
      <c r="S21" s="52">
        <v>36277</v>
      </c>
      <c r="T21" s="52">
        <v>41817</v>
      </c>
      <c r="U21" s="52">
        <v>51454</v>
      </c>
      <c r="V21" s="52">
        <v>61281</v>
      </c>
      <c r="W21" s="52">
        <v>70759</v>
      </c>
      <c r="X21" s="52">
        <v>81797</v>
      </c>
      <c r="Y21" s="52">
        <v>91111</v>
      </c>
      <c r="DA21" s="63" t="s">
        <v>1215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2155</v>
      </c>
      <c r="D23" s="52">
        <v>2158</v>
      </c>
      <c r="E23" s="52">
        <v>2191</v>
      </c>
      <c r="F23" s="52">
        <v>2267</v>
      </c>
      <c r="G23" s="52">
        <v>2405</v>
      </c>
      <c r="H23" s="52">
        <v>2596</v>
      </c>
      <c r="I23" s="52">
        <v>1562</v>
      </c>
      <c r="J23" s="52">
        <v>1049</v>
      </c>
      <c r="K23" s="52">
        <v>1489</v>
      </c>
      <c r="L23" s="52">
        <v>1072</v>
      </c>
      <c r="M23" s="52">
        <v>670</v>
      </c>
      <c r="N23" s="52">
        <v>982</v>
      </c>
      <c r="O23" s="52">
        <v>1579</v>
      </c>
      <c r="P23" s="52">
        <v>1941</v>
      </c>
      <c r="Q23" s="52">
        <v>2600</v>
      </c>
      <c r="R23" s="52">
        <v>3522</v>
      </c>
      <c r="S23" s="52">
        <v>4875</v>
      </c>
      <c r="T23" s="52">
        <v>5891</v>
      </c>
      <c r="U23" s="52">
        <v>6587</v>
      </c>
      <c r="V23" s="52">
        <v>7503</v>
      </c>
      <c r="W23" s="52">
        <v>7086</v>
      </c>
      <c r="X23" s="52">
        <v>6535</v>
      </c>
      <c r="Y23" s="52">
        <v>5806</v>
      </c>
      <c r="DA23" s="63" t="s">
        <v>1216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0</v>
      </c>
      <c r="D25" s="52">
        <v>0</v>
      </c>
      <c r="E25" s="52">
        <v>1</v>
      </c>
      <c r="F25" s="52">
        <v>11</v>
      </c>
      <c r="G25" s="52">
        <v>38</v>
      </c>
      <c r="H25" s="52">
        <v>85</v>
      </c>
      <c r="I25" s="52">
        <v>163</v>
      </c>
      <c r="J25" s="52">
        <v>421</v>
      </c>
      <c r="K25" s="52">
        <v>429</v>
      </c>
      <c r="L25" s="52">
        <v>637</v>
      </c>
      <c r="M25" s="52">
        <v>592</v>
      </c>
      <c r="N25" s="52">
        <v>619</v>
      </c>
      <c r="O25" s="52">
        <v>595</v>
      </c>
      <c r="P25" s="52">
        <v>340</v>
      </c>
      <c r="Q25" s="52">
        <v>454</v>
      </c>
      <c r="R25" s="52">
        <v>516</v>
      </c>
      <c r="S25" s="52">
        <v>593</v>
      </c>
      <c r="T25" s="52">
        <v>662</v>
      </c>
      <c r="U25" s="52">
        <v>725</v>
      </c>
      <c r="V25" s="52">
        <v>744</v>
      </c>
      <c r="W25" s="52">
        <v>654</v>
      </c>
      <c r="X25" s="52">
        <v>523</v>
      </c>
      <c r="Y25" s="52">
        <v>423</v>
      </c>
      <c r="DA25" s="63" t="s">
        <v>1217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1</v>
      </c>
      <c r="L26" s="52">
        <v>1</v>
      </c>
      <c r="M26" s="52">
        <v>0</v>
      </c>
      <c r="N26" s="52">
        <v>1</v>
      </c>
      <c r="O26" s="52">
        <v>1</v>
      </c>
      <c r="P26" s="52">
        <v>1</v>
      </c>
      <c r="Q26" s="52">
        <v>2</v>
      </c>
      <c r="R26" s="52">
        <v>0</v>
      </c>
      <c r="S26" s="52">
        <v>1</v>
      </c>
      <c r="T26" s="52">
        <v>0</v>
      </c>
      <c r="U26" s="52">
        <v>1</v>
      </c>
      <c r="V26" s="52">
        <v>0</v>
      </c>
      <c r="W26" s="52">
        <v>1</v>
      </c>
      <c r="X26" s="52">
        <v>0</v>
      </c>
      <c r="Y26" s="52">
        <v>0</v>
      </c>
      <c r="DA26" s="63" t="s">
        <v>1218</v>
      </c>
    </row>
    <row r="27" spans="1:105" ht="12" customHeight="1" x14ac:dyDescent="0.25">
      <c r="A27" s="97" t="s">
        <v>122</v>
      </c>
      <c r="B27" s="52"/>
      <c r="C27" s="52">
        <v>192951</v>
      </c>
      <c r="D27" s="52">
        <v>193179</v>
      </c>
      <c r="E27" s="52">
        <v>194735</v>
      </c>
      <c r="F27" s="52">
        <v>198847</v>
      </c>
      <c r="G27" s="52">
        <v>206818</v>
      </c>
      <c r="H27" s="52">
        <v>220093</v>
      </c>
      <c r="I27" s="52">
        <v>124455</v>
      </c>
      <c r="J27" s="52">
        <v>105682</v>
      </c>
      <c r="K27" s="52">
        <v>111809</v>
      </c>
      <c r="L27" s="52">
        <v>112086</v>
      </c>
      <c r="M27" s="52">
        <v>120592</v>
      </c>
      <c r="N27" s="52">
        <v>128340</v>
      </c>
      <c r="O27" s="52">
        <v>117611</v>
      </c>
      <c r="P27" s="52">
        <v>61287</v>
      </c>
      <c r="Q27" s="52">
        <v>77711</v>
      </c>
      <c r="R27" s="52">
        <v>101087</v>
      </c>
      <c r="S27" s="52">
        <v>117584</v>
      </c>
      <c r="T27" s="52">
        <v>123454</v>
      </c>
      <c r="U27" s="52">
        <v>135369</v>
      </c>
      <c r="V27" s="52">
        <v>141052</v>
      </c>
      <c r="W27" s="52">
        <v>135629</v>
      </c>
      <c r="X27" s="52">
        <v>129204</v>
      </c>
      <c r="Y27" s="52">
        <v>147748</v>
      </c>
      <c r="DA27" s="63" t="s">
        <v>1219</v>
      </c>
    </row>
    <row r="28" spans="1:105" ht="12" customHeight="1" x14ac:dyDescent="0.25">
      <c r="A28" s="97" t="s">
        <v>121</v>
      </c>
      <c r="B28" s="52"/>
      <c r="C28" s="52">
        <v>19809</v>
      </c>
      <c r="D28" s="52">
        <v>19833</v>
      </c>
      <c r="E28" s="52">
        <v>19995</v>
      </c>
      <c r="F28" s="52">
        <v>20451</v>
      </c>
      <c r="G28" s="52">
        <v>21319</v>
      </c>
      <c r="H28" s="52">
        <v>22747</v>
      </c>
      <c r="I28" s="52">
        <v>13017</v>
      </c>
      <c r="J28" s="52">
        <v>11993</v>
      </c>
      <c r="K28" s="52">
        <v>12911</v>
      </c>
      <c r="L28" s="52">
        <v>14098</v>
      </c>
      <c r="M28" s="52">
        <v>15430</v>
      </c>
      <c r="N28" s="52">
        <v>19426</v>
      </c>
      <c r="O28" s="52">
        <v>22680</v>
      </c>
      <c r="P28" s="52">
        <v>14700</v>
      </c>
      <c r="Q28" s="52">
        <v>19489</v>
      </c>
      <c r="R28" s="52">
        <v>15878</v>
      </c>
      <c r="S28" s="52">
        <v>15760</v>
      </c>
      <c r="T28" s="52">
        <v>18918</v>
      </c>
      <c r="U28" s="52">
        <v>20443</v>
      </c>
      <c r="V28" s="52">
        <v>22647</v>
      </c>
      <c r="W28" s="52">
        <v>22472</v>
      </c>
      <c r="X28" s="52">
        <v>21639</v>
      </c>
      <c r="Y28" s="52">
        <v>22829</v>
      </c>
      <c r="DA28" s="63" t="s">
        <v>1220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1221</v>
      </c>
    </row>
    <row r="31" spans="1:105" ht="12" customHeight="1" x14ac:dyDescent="0.25">
      <c r="A31" s="109" t="s">
        <v>120</v>
      </c>
      <c r="B31" s="36"/>
      <c r="C31" s="36">
        <v>212760</v>
      </c>
      <c r="D31" s="36">
        <v>213010</v>
      </c>
      <c r="E31" s="36">
        <v>214734</v>
      </c>
      <c r="F31" s="36">
        <v>219309</v>
      </c>
      <c r="G31" s="36">
        <v>228177</v>
      </c>
      <c r="H31" s="36">
        <v>242927</v>
      </c>
      <c r="I31" s="36">
        <v>137630</v>
      </c>
      <c r="J31" s="36">
        <v>118103</v>
      </c>
      <c r="K31" s="36">
        <v>125151</v>
      </c>
      <c r="L31" s="36">
        <v>126818</v>
      </c>
      <c r="M31" s="36">
        <v>136622</v>
      </c>
      <c r="N31" s="36">
        <v>148396</v>
      </c>
      <c r="O31" s="36">
        <v>140887</v>
      </c>
      <c r="P31" s="36">
        <v>76331</v>
      </c>
      <c r="Q31" s="36">
        <v>97659</v>
      </c>
      <c r="R31" s="36">
        <v>117494</v>
      </c>
      <c r="S31" s="36">
        <v>133929</v>
      </c>
      <c r="T31" s="36">
        <v>143040</v>
      </c>
      <c r="U31" s="36">
        <v>156569</v>
      </c>
      <c r="V31" s="36">
        <v>164450</v>
      </c>
      <c r="W31" s="36">
        <v>158756</v>
      </c>
      <c r="X31" s="36">
        <v>151392</v>
      </c>
      <c r="Y31" s="36">
        <v>171028</v>
      </c>
      <c r="DA31" s="60" t="s">
        <v>1222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1301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21777</v>
      </c>
      <c r="D35" s="52">
        <v>7000</v>
      </c>
      <c r="E35" s="52">
        <v>14091</v>
      </c>
      <c r="F35" s="52">
        <v>23438</v>
      </c>
      <c r="G35" s="52">
        <v>22587</v>
      </c>
      <c r="H35" s="52">
        <v>38647</v>
      </c>
      <c r="I35" s="52">
        <v>58511</v>
      </c>
      <c r="J35" s="52">
        <v>81554</v>
      </c>
      <c r="K35" s="52">
        <v>96833</v>
      </c>
      <c r="L35" s="52">
        <v>97666</v>
      </c>
      <c r="M35" s="52">
        <v>114249</v>
      </c>
      <c r="N35" s="52">
        <v>142977</v>
      </c>
      <c r="O35" s="52">
        <v>135820</v>
      </c>
      <c r="P35" s="52">
        <v>48410</v>
      </c>
      <c r="Q35" s="52">
        <v>74938</v>
      </c>
      <c r="R35" s="52">
        <v>70204</v>
      </c>
      <c r="S35" s="52">
        <v>100344</v>
      </c>
      <c r="T35" s="52">
        <v>83605</v>
      </c>
      <c r="U35" s="52">
        <v>85237</v>
      </c>
      <c r="V35" s="52">
        <v>61615</v>
      </c>
      <c r="W35" s="52">
        <v>82553</v>
      </c>
      <c r="X35" s="52">
        <v>42588</v>
      </c>
      <c r="Y35" s="52">
        <v>45616</v>
      </c>
      <c r="DA35" s="63" t="s">
        <v>1302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2323</v>
      </c>
      <c r="D37" s="52">
        <v>2039</v>
      </c>
      <c r="E37" s="52">
        <v>310</v>
      </c>
      <c r="F37" s="52">
        <v>316</v>
      </c>
      <c r="G37" s="52">
        <v>722</v>
      </c>
      <c r="H37" s="52">
        <v>1418</v>
      </c>
      <c r="I37" s="52">
        <v>1386</v>
      </c>
      <c r="J37" s="52">
        <v>1263</v>
      </c>
      <c r="K37" s="52">
        <v>3043</v>
      </c>
      <c r="L37" s="52">
        <v>4562</v>
      </c>
      <c r="M37" s="52">
        <v>4396</v>
      </c>
      <c r="N37" s="52">
        <v>8191</v>
      </c>
      <c r="O37" s="52">
        <v>8178</v>
      </c>
      <c r="P37" s="52">
        <v>8230</v>
      </c>
      <c r="Q37" s="52">
        <v>5538</v>
      </c>
      <c r="R37" s="52">
        <v>4418</v>
      </c>
      <c r="S37" s="52">
        <v>6818</v>
      </c>
      <c r="T37" s="52">
        <v>6431</v>
      </c>
      <c r="U37" s="52">
        <v>6911</v>
      </c>
      <c r="V37" s="52">
        <v>8561</v>
      </c>
      <c r="W37" s="52">
        <v>5344</v>
      </c>
      <c r="X37" s="52">
        <v>6142</v>
      </c>
      <c r="Y37" s="52">
        <v>4143</v>
      </c>
      <c r="DA37" s="63" t="s">
        <v>1303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756</v>
      </c>
      <c r="E39" s="52">
        <v>593</v>
      </c>
      <c r="F39" s="52">
        <v>527</v>
      </c>
      <c r="G39" s="52">
        <v>697</v>
      </c>
      <c r="H39" s="52">
        <v>605</v>
      </c>
      <c r="I39" s="52">
        <v>492</v>
      </c>
      <c r="J39" s="52">
        <v>415</v>
      </c>
      <c r="K39" s="52">
        <v>408</v>
      </c>
      <c r="L39" s="52">
        <v>516</v>
      </c>
      <c r="M39" s="52">
        <v>608</v>
      </c>
      <c r="N39" s="52">
        <v>945</v>
      </c>
      <c r="O39" s="52">
        <v>914</v>
      </c>
      <c r="P39" s="52">
        <v>789</v>
      </c>
      <c r="Q39" s="52">
        <v>98</v>
      </c>
      <c r="R39" s="52">
        <v>368</v>
      </c>
      <c r="S39" s="52">
        <v>555</v>
      </c>
      <c r="T39" s="52">
        <v>659</v>
      </c>
      <c r="U39" s="52">
        <v>869</v>
      </c>
      <c r="V39" s="52">
        <v>950</v>
      </c>
      <c r="W39" s="52">
        <v>1241</v>
      </c>
      <c r="X39" s="52">
        <v>836</v>
      </c>
      <c r="Y39" s="52">
        <v>663</v>
      </c>
      <c r="DA39" s="63" t="s">
        <v>1304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1</v>
      </c>
      <c r="E40" s="52">
        <v>1</v>
      </c>
      <c r="F40" s="52">
        <v>0</v>
      </c>
      <c r="G40" s="52">
        <v>1</v>
      </c>
      <c r="H40" s="52">
        <v>0</v>
      </c>
      <c r="I40" s="52">
        <v>2</v>
      </c>
      <c r="J40" s="52">
        <v>2</v>
      </c>
      <c r="K40" s="52">
        <v>0</v>
      </c>
      <c r="L40" s="52">
        <v>1</v>
      </c>
      <c r="M40" s="52">
        <v>0</v>
      </c>
      <c r="N40" s="52">
        <v>1</v>
      </c>
      <c r="O40" s="52">
        <v>0</v>
      </c>
      <c r="P40" s="52">
        <v>1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3</v>
      </c>
      <c r="X40" s="52">
        <v>0</v>
      </c>
      <c r="Y40" s="52">
        <v>0</v>
      </c>
      <c r="DA40" s="63" t="s">
        <v>1305</v>
      </c>
    </row>
    <row r="41" spans="1:105" ht="12" customHeight="1" x14ac:dyDescent="0.25">
      <c r="A41" s="97" t="s">
        <v>122</v>
      </c>
      <c r="B41" s="52"/>
      <c r="C41" s="52">
        <v>116447</v>
      </c>
      <c r="D41" s="52">
        <v>99324</v>
      </c>
      <c r="E41" s="52">
        <v>111440</v>
      </c>
      <c r="F41" s="52">
        <v>124766</v>
      </c>
      <c r="G41" s="52">
        <v>128336</v>
      </c>
      <c r="H41" s="52">
        <v>156174</v>
      </c>
      <c r="I41" s="52">
        <v>50417</v>
      </c>
      <c r="J41" s="52">
        <v>73448</v>
      </c>
      <c r="K41" s="52">
        <v>103795</v>
      </c>
      <c r="L41" s="52">
        <v>98107</v>
      </c>
      <c r="M41" s="52">
        <v>122898</v>
      </c>
      <c r="N41" s="52">
        <v>153595</v>
      </c>
      <c r="O41" s="52">
        <v>155365</v>
      </c>
      <c r="P41" s="52">
        <v>90124</v>
      </c>
      <c r="Q41" s="52">
        <v>124367</v>
      </c>
      <c r="R41" s="52">
        <v>140232</v>
      </c>
      <c r="S41" s="52">
        <v>176233</v>
      </c>
      <c r="T41" s="52">
        <v>163921</v>
      </c>
      <c r="U41" s="52">
        <v>167829</v>
      </c>
      <c r="V41" s="52">
        <v>143385</v>
      </c>
      <c r="W41" s="52">
        <v>145716</v>
      </c>
      <c r="X41" s="52">
        <v>95702</v>
      </c>
      <c r="Y41" s="52">
        <v>112716</v>
      </c>
      <c r="DA41" s="63" t="s">
        <v>1306</v>
      </c>
    </row>
    <row r="42" spans="1:105" ht="12" customHeight="1" x14ac:dyDescent="0.25">
      <c r="A42" s="97" t="s">
        <v>121</v>
      </c>
      <c r="B42" s="52"/>
      <c r="C42" s="52">
        <v>11710</v>
      </c>
      <c r="D42" s="52">
        <v>13545</v>
      </c>
      <c r="E42" s="52">
        <v>10370</v>
      </c>
      <c r="F42" s="52">
        <v>10958</v>
      </c>
      <c r="G42" s="52">
        <v>15087</v>
      </c>
      <c r="H42" s="52">
        <v>17916</v>
      </c>
      <c r="I42" s="52">
        <v>37982</v>
      </c>
      <c r="J42" s="52">
        <v>17970</v>
      </c>
      <c r="K42" s="52">
        <v>9120</v>
      </c>
      <c r="L42" s="52">
        <v>15961</v>
      </c>
      <c r="M42" s="52">
        <v>15688</v>
      </c>
      <c r="N42" s="52">
        <v>22695</v>
      </c>
      <c r="O42" s="52">
        <v>24269</v>
      </c>
      <c r="P42" s="52">
        <v>18418</v>
      </c>
      <c r="Q42" s="52">
        <v>27127</v>
      </c>
      <c r="R42" s="52">
        <v>19170</v>
      </c>
      <c r="S42" s="52">
        <v>21217</v>
      </c>
      <c r="T42" s="52">
        <v>20242</v>
      </c>
      <c r="U42" s="52">
        <v>21623</v>
      </c>
      <c r="V42" s="52">
        <v>20442</v>
      </c>
      <c r="W42" s="52">
        <v>23590</v>
      </c>
      <c r="X42" s="52">
        <v>15619</v>
      </c>
      <c r="Y42" s="52">
        <v>12126</v>
      </c>
      <c r="DA42" s="63" t="s">
        <v>1307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1308</v>
      </c>
    </row>
    <row r="45" spans="1:105" ht="12" customHeight="1" x14ac:dyDescent="0.25">
      <c r="A45" s="109" t="s">
        <v>120</v>
      </c>
      <c r="B45" s="36"/>
      <c r="C45" s="36">
        <v>128157</v>
      </c>
      <c r="D45" s="36">
        <v>113624</v>
      </c>
      <c r="E45" s="36">
        <v>122407</v>
      </c>
      <c r="F45" s="36">
        <v>136251</v>
      </c>
      <c r="G45" s="36">
        <v>144123</v>
      </c>
      <c r="H45" s="36">
        <v>174697</v>
      </c>
      <c r="I45" s="36">
        <v>88888</v>
      </c>
      <c r="J45" s="36">
        <v>91842</v>
      </c>
      <c r="K45" s="36">
        <v>113324</v>
      </c>
      <c r="L45" s="36">
        <v>114581</v>
      </c>
      <c r="M45" s="36">
        <v>139202</v>
      </c>
      <c r="N45" s="36">
        <v>177246</v>
      </c>
      <c r="O45" s="36">
        <v>180548</v>
      </c>
      <c r="P45" s="36">
        <v>109335</v>
      </c>
      <c r="Q45" s="36">
        <v>151595</v>
      </c>
      <c r="R45" s="36">
        <v>159783</v>
      </c>
      <c r="S45" s="36">
        <v>197996</v>
      </c>
      <c r="T45" s="36">
        <v>184828</v>
      </c>
      <c r="U45" s="36">
        <v>190352</v>
      </c>
      <c r="V45" s="36">
        <v>164784</v>
      </c>
      <c r="W45" s="36">
        <v>170550</v>
      </c>
      <c r="X45" s="36">
        <v>112183</v>
      </c>
      <c r="Y45" s="36">
        <v>125533</v>
      </c>
      <c r="DA45" s="60" t="s">
        <v>1309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1388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6761</v>
      </c>
      <c r="D49" s="52">
        <v>2136</v>
      </c>
      <c r="E49" s="52">
        <v>4531</v>
      </c>
      <c r="F49" s="52">
        <v>7581</v>
      </c>
      <c r="G49" s="52">
        <v>7061</v>
      </c>
      <c r="H49" s="52">
        <v>10818</v>
      </c>
      <c r="I49" s="52">
        <v>17026</v>
      </c>
      <c r="J49" s="52">
        <v>37819</v>
      </c>
      <c r="K49" s="52">
        <v>41185</v>
      </c>
      <c r="L49" s="52">
        <v>25853</v>
      </c>
      <c r="M49" s="52">
        <v>26858</v>
      </c>
      <c r="N49" s="52">
        <v>36034</v>
      </c>
      <c r="O49" s="52">
        <v>48993</v>
      </c>
      <c r="P49" s="52">
        <v>27620</v>
      </c>
      <c r="Q49" s="52">
        <v>37628</v>
      </c>
      <c r="R49" s="52">
        <v>27874</v>
      </c>
      <c r="S49" s="52">
        <v>31960</v>
      </c>
      <c r="T49" s="52">
        <v>34626</v>
      </c>
      <c r="U49" s="52">
        <v>34829</v>
      </c>
      <c r="V49" s="52">
        <v>24341</v>
      </c>
      <c r="W49" s="52">
        <v>30710</v>
      </c>
      <c r="X49" s="52">
        <v>17220</v>
      </c>
      <c r="Y49" s="52">
        <v>15432</v>
      </c>
      <c r="DA49" s="63" t="s">
        <v>1389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97</v>
      </c>
      <c r="D51" s="52">
        <v>30</v>
      </c>
      <c r="E51" s="52">
        <v>68</v>
      </c>
      <c r="F51" s="52">
        <v>158</v>
      </c>
      <c r="G51" s="52">
        <v>283</v>
      </c>
      <c r="H51" s="52">
        <v>549</v>
      </c>
      <c r="I51" s="52">
        <v>744</v>
      </c>
      <c r="J51" s="52">
        <v>417</v>
      </c>
      <c r="K51" s="52">
        <v>1243</v>
      </c>
      <c r="L51" s="52">
        <v>1866</v>
      </c>
      <c r="M51" s="52">
        <v>1547</v>
      </c>
      <c r="N51" s="52">
        <v>3085</v>
      </c>
      <c r="O51" s="52">
        <v>2294</v>
      </c>
      <c r="P51" s="52">
        <v>2380</v>
      </c>
      <c r="Q51" s="52">
        <v>1710</v>
      </c>
      <c r="R51" s="52">
        <v>831</v>
      </c>
      <c r="S51" s="52">
        <v>2225</v>
      </c>
      <c r="T51" s="52">
        <v>1212</v>
      </c>
      <c r="U51" s="52">
        <v>2009</v>
      </c>
      <c r="V51" s="52">
        <v>2829</v>
      </c>
      <c r="W51" s="52">
        <v>822</v>
      </c>
      <c r="X51" s="52">
        <v>600</v>
      </c>
      <c r="Y51" s="52">
        <v>218</v>
      </c>
      <c r="DA51" s="63" t="s">
        <v>1390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14</v>
      </c>
      <c r="E53" s="52">
        <v>22</v>
      </c>
      <c r="F53" s="52">
        <v>29</v>
      </c>
      <c r="G53" s="52">
        <v>34</v>
      </c>
      <c r="H53" s="52">
        <v>38</v>
      </c>
      <c r="I53" s="52">
        <v>95</v>
      </c>
      <c r="J53" s="52">
        <v>171</v>
      </c>
      <c r="K53" s="52">
        <v>148</v>
      </c>
      <c r="L53" s="52">
        <v>117</v>
      </c>
      <c r="M53" s="52">
        <v>118</v>
      </c>
      <c r="N53" s="52">
        <v>193</v>
      </c>
      <c r="O53" s="52">
        <v>249</v>
      </c>
      <c r="P53" s="52">
        <v>200</v>
      </c>
      <c r="Q53" s="52">
        <v>25</v>
      </c>
      <c r="R53" s="52">
        <v>65</v>
      </c>
      <c r="S53" s="52">
        <v>90</v>
      </c>
      <c r="T53" s="52">
        <v>125</v>
      </c>
      <c r="U53" s="52">
        <v>160</v>
      </c>
      <c r="V53" s="52">
        <v>141</v>
      </c>
      <c r="W53" s="52">
        <v>225</v>
      </c>
      <c r="X53" s="52">
        <v>130</v>
      </c>
      <c r="Y53" s="52">
        <v>83</v>
      </c>
      <c r="DA53" s="63" t="s">
        <v>1391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1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1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1</v>
      </c>
      <c r="X54" s="52">
        <v>0</v>
      </c>
      <c r="Y54" s="52">
        <v>0</v>
      </c>
      <c r="DA54" s="63" t="s">
        <v>1392</v>
      </c>
    </row>
    <row r="55" spans="1:105" ht="12" customHeight="1" x14ac:dyDescent="0.25">
      <c r="A55" s="108" t="s">
        <v>122</v>
      </c>
      <c r="B55" s="52"/>
      <c r="C55" s="52">
        <v>6143</v>
      </c>
      <c r="D55" s="52">
        <v>1867</v>
      </c>
      <c r="E55" s="52">
        <v>4125</v>
      </c>
      <c r="F55" s="52">
        <v>6942</v>
      </c>
      <c r="G55" s="52">
        <v>6288</v>
      </c>
      <c r="H55" s="52">
        <v>9671</v>
      </c>
      <c r="I55" s="52">
        <v>9656</v>
      </c>
      <c r="J55" s="52">
        <v>30247</v>
      </c>
      <c r="K55" s="52">
        <v>37722</v>
      </c>
      <c r="L55" s="52">
        <v>22135</v>
      </c>
      <c r="M55" s="52">
        <v>23712</v>
      </c>
      <c r="N55" s="52">
        <v>31227</v>
      </c>
      <c r="O55" s="52">
        <v>42158</v>
      </c>
      <c r="P55" s="52">
        <v>22766</v>
      </c>
      <c r="Q55" s="52">
        <v>30870</v>
      </c>
      <c r="R55" s="52">
        <v>24463</v>
      </c>
      <c r="S55" s="52">
        <v>28444</v>
      </c>
      <c r="T55" s="52">
        <v>30708</v>
      </c>
      <c r="U55" s="52">
        <v>30711</v>
      </c>
      <c r="V55" s="52">
        <v>21178</v>
      </c>
      <c r="W55" s="52">
        <v>26236</v>
      </c>
      <c r="X55" s="52">
        <v>14692</v>
      </c>
      <c r="Y55" s="52">
        <v>13857</v>
      </c>
      <c r="DA55" s="63" t="s">
        <v>1393</v>
      </c>
    </row>
    <row r="56" spans="1:105" ht="12" customHeight="1" x14ac:dyDescent="0.25">
      <c r="A56" s="108" t="s">
        <v>121</v>
      </c>
      <c r="B56" s="52"/>
      <c r="C56" s="52">
        <v>618</v>
      </c>
      <c r="D56" s="52">
        <v>255</v>
      </c>
      <c r="E56" s="52">
        <v>384</v>
      </c>
      <c r="F56" s="52">
        <v>610</v>
      </c>
      <c r="G56" s="52">
        <v>739</v>
      </c>
      <c r="H56" s="52">
        <v>1109</v>
      </c>
      <c r="I56" s="52">
        <v>7275</v>
      </c>
      <c r="J56" s="52">
        <v>7400</v>
      </c>
      <c r="K56" s="52">
        <v>3315</v>
      </c>
      <c r="L56" s="52">
        <v>3601</v>
      </c>
      <c r="M56" s="52">
        <v>3028</v>
      </c>
      <c r="N56" s="52">
        <v>4614</v>
      </c>
      <c r="O56" s="52">
        <v>6586</v>
      </c>
      <c r="P56" s="52">
        <v>4653</v>
      </c>
      <c r="Q56" s="52">
        <v>6733</v>
      </c>
      <c r="R56" s="52">
        <v>3346</v>
      </c>
      <c r="S56" s="52">
        <v>3426</v>
      </c>
      <c r="T56" s="52">
        <v>3793</v>
      </c>
      <c r="U56" s="52">
        <v>3958</v>
      </c>
      <c r="V56" s="52">
        <v>3022</v>
      </c>
      <c r="W56" s="52">
        <v>4248</v>
      </c>
      <c r="X56" s="52">
        <v>2398</v>
      </c>
      <c r="Y56" s="52">
        <v>1492</v>
      </c>
      <c r="DA56" s="63" t="s">
        <v>1394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1395</v>
      </c>
    </row>
    <row r="59" spans="1:105" ht="12" customHeight="1" x14ac:dyDescent="0.25">
      <c r="A59" s="115" t="s">
        <v>120</v>
      </c>
      <c r="B59" s="36"/>
      <c r="C59" s="36">
        <v>6761</v>
      </c>
      <c r="D59" s="36">
        <v>2136</v>
      </c>
      <c r="E59" s="36">
        <v>4531</v>
      </c>
      <c r="F59" s="36">
        <v>7581</v>
      </c>
      <c r="G59" s="36">
        <v>7061</v>
      </c>
      <c r="H59" s="36">
        <v>10818</v>
      </c>
      <c r="I59" s="36">
        <v>17026</v>
      </c>
      <c r="J59" s="36">
        <v>37819</v>
      </c>
      <c r="K59" s="36">
        <v>41185</v>
      </c>
      <c r="L59" s="36">
        <v>25853</v>
      </c>
      <c r="M59" s="36">
        <v>26858</v>
      </c>
      <c r="N59" s="36">
        <v>36034</v>
      </c>
      <c r="O59" s="36">
        <v>48993</v>
      </c>
      <c r="P59" s="36">
        <v>27620</v>
      </c>
      <c r="Q59" s="36">
        <v>37628</v>
      </c>
      <c r="R59" s="36">
        <v>27874</v>
      </c>
      <c r="S59" s="36">
        <v>31960</v>
      </c>
      <c r="T59" s="36">
        <v>34626</v>
      </c>
      <c r="U59" s="36">
        <v>34829</v>
      </c>
      <c r="V59" s="36">
        <v>24341</v>
      </c>
      <c r="W59" s="36">
        <v>30710</v>
      </c>
      <c r="X59" s="36">
        <v>17220</v>
      </c>
      <c r="Y59" s="36">
        <v>15432</v>
      </c>
      <c r="DA59" s="60" t="s">
        <v>1396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1475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15016</v>
      </c>
      <c r="D63" s="52">
        <v>4864</v>
      </c>
      <c r="E63" s="52">
        <v>9560</v>
      </c>
      <c r="F63" s="52">
        <v>15857</v>
      </c>
      <c r="G63" s="52">
        <v>15526</v>
      </c>
      <c r="H63" s="52">
        <v>27829</v>
      </c>
      <c r="I63" s="52">
        <v>41485</v>
      </c>
      <c r="J63" s="52">
        <v>43735</v>
      </c>
      <c r="K63" s="52">
        <v>55648</v>
      </c>
      <c r="L63" s="52">
        <v>71813</v>
      </c>
      <c r="M63" s="52">
        <v>87391</v>
      </c>
      <c r="N63" s="52">
        <v>106943</v>
      </c>
      <c r="O63" s="52">
        <v>86827</v>
      </c>
      <c r="P63" s="52">
        <v>20790</v>
      </c>
      <c r="Q63" s="52">
        <v>37310</v>
      </c>
      <c r="R63" s="52">
        <v>42330</v>
      </c>
      <c r="S63" s="52">
        <v>68384</v>
      </c>
      <c r="T63" s="52">
        <v>48979</v>
      </c>
      <c r="U63" s="52">
        <v>50408</v>
      </c>
      <c r="V63" s="52">
        <v>37274</v>
      </c>
      <c r="W63" s="52">
        <v>51843</v>
      </c>
      <c r="X63" s="52">
        <v>25368</v>
      </c>
      <c r="Y63" s="52">
        <v>30184</v>
      </c>
      <c r="DA63" s="63" t="s">
        <v>1476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2226</v>
      </c>
      <c r="D65" s="52">
        <v>2009</v>
      </c>
      <c r="E65" s="52">
        <v>242</v>
      </c>
      <c r="F65" s="52">
        <v>158</v>
      </c>
      <c r="G65" s="52">
        <v>439</v>
      </c>
      <c r="H65" s="52">
        <v>869</v>
      </c>
      <c r="I65" s="52">
        <v>642</v>
      </c>
      <c r="J65" s="52">
        <v>846</v>
      </c>
      <c r="K65" s="52">
        <v>1800</v>
      </c>
      <c r="L65" s="52">
        <v>2696</v>
      </c>
      <c r="M65" s="52">
        <v>2849</v>
      </c>
      <c r="N65" s="52">
        <v>5106</v>
      </c>
      <c r="O65" s="52">
        <v>5884</v>
      </c>
      <c r="P65" s="52">
        <v>5850</v>
      </c>
      <c r="Q65" s="52">
        <v>3828</v>
      </c>
      <c r="R65" s="52">
        <v>3587</v>
      </c>
      <c r="S65" s="52">
        <v>4593</v>
      </c>
      <c r="T65" s="52">
        <v>5219</v>
      </c>
      <c r="U65" s="52">
        <v>4902</v>
      </c>
      <c r="V65" s="52">
        <v>5732</v>
      </c>
      <c r="W65" s="52">
        <v>4522</v>
      </c>
      <c r="X65" s="52">
        <v>5542</v>
      </c>
      <c r="Y65" s="52">
        <v>3925</v>
      </c>
      <c r="DA65" s="63" t="s">
        <v>1477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742</v>
      </c>
      <c r="E67" s="52">
        <f t="shared" si="0"/>
        <v>571</v>
      </c>
      <c r="F67" s="52">
        <f t="shared" si="0"/>
        <v>498</v>
      </c>
      <c r="G67" s="52">
        <f t="shared" si="0"/>
        <v>663</v>
      </c>
      <c r="H67" s="52">
        <f t="shared" si="0"/>
        <v>567</v>
      </c>
      <c r="I67" s="52">
        <f t="shared" si="0"/>
        <v>397</v>
      </c>
      <c r="J67" s="52">
        <f t="shared" si="0"/>
        <v>244</v>
      </c>
      <c r="K67" s="52">
        <f t="shared" si="0"/>
        <v>260</v>
      </c>
      <c r="L67" s="52">
        <f t="shared" si="0"/>
        <v>399</v>
      </c>
      <c r="M67" s="52">
        <f t="shared" si="0"/>
        <v>490</v>
      </c>
      <c r="N67" s="52">
        <f t="shared" si="0"/>
        <v>752</v>
      </c>
      <c r="O67" s="52">
        <f t="shared" si="0"/>
        <v>665</v>
      </c>
      <c r="P67" s="52">
        <f t="shared" si="0"/>
        <v>589</v>
      </c>
      <c r="Q67" s="52">
        <f t="shared" si="0"/>
        <v>73</v>
      </c>
      <c r="R67" s="52">
        <f t="shared" ref="R67:V67" si="1">R39-R53</f>
        <v>303</v>
      </c>
      <c r="S67" s="52">
        <f t="shared" si="1"/>
        <v>465</v>
      </c>
      <c r="T67" s="52">
        <f t="shared" si="1"/>
        <v>534</v>
      </c>
      <c r="U67" s="52">
        <f t="shared" si="1"/>
        <v>709</v>
      </c>
      <c r="V67" s="52">
        <f t="shared" si="1"/>
        <v>809</v>
      </c>
      <c r="W67" s="52">
        <f t="shared" ref="W67:Y67" si="2">W39-W53</f>
        <v>1016</v>
      </c>
      <c r="X67" s="52">
        <f t="shared" si="2"/>
        <v>706</v>
      </c>
      <c r="Y67" s="52">
        <f t="shared" si="2"/>
        <v>580</v>
      </c>
      <c r="DA67" s="63" t="s">
        <v>1478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1</v>
      </c>
      <c r="E68" s="52">
        <f t="shared" si="3"/>
        <v>1</v>
      </c>
      <c r="F68" s="52">
        <f t="shared" si="3"/>
        <v>0</v>
      </c>
      <c r="G68" s="52">
        <f t="shared" si="3"/>
        <v>1</v>
      </c>
      <c r="H68" s="52">
        <f t="shared" si="3"/>
        <v>0</v>
      </c>
      <c r="I68" s="52">
        <f t="shared" si="3"/>
        <v>2</v>
      </c>
      <c r="J68" s="52">
        <f t="shared" si="3"/>
        <v>1</v>
      </c>
      <c r="K68" s="52">
        <f t="shared" si="3"/>
        <v>0</v>
      </c>
      <c r="L68" s="52">
        <f t="shared" si="3"/>
        <v>1</v>
      </c>
      <c r="M68" s="52">
        <f t="shared" si="3"/>
        <v>0</v>
      </c>
      <c r="N68" s="52">
        <f t="shared" si="3"/>
        <v>1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2</v>
      </c>
      <c r="X68" s="52">
        <f t="shared" si="5"/>
        <v>0</v>
      </c>
      <c r="Y68" s="52">
        <f t="shared" si="5"/>
        <v>0</v>
      </c>
      <c r="DA68" s="63" t="s">
        <v>1479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110304</v>
      </c>
      <c r="D69" s="52">
        <f t="shared" si="6"/>
        <v>97457</v>
      </c>
      <c r="E69" s="52">
        <f t="shared" si="6"/>
        <v>107315</v>
      </c>
      <c r="F69" s="52">
        <f t="shared" si="6"/>
        <v>117824</v>
      </c>
      <c r="G69" s="52">
        <f t="shared" si="6"/>
        <v>122048</v>
      </c>
      <c r="H69" s="52">
        <f t="shared" si="6"/>
        <v>146503</v>
      </c>
      <c r="I69" s="52">
        <f t="shared" si="6"/>
        <v>40761</v>
      </c>
      <c r="J69" s="52">
        <f t="shared" si="6"/>
        <v>43201</v>
      </c>
      <c r="K69" s="52">
        <f t="shared" si="6"/>
        <v>66073</v>
      </c>
      <c r="L69" s="52">
        <f t="shared" si="6"/>
        <v>75972</v>
      </c>
      <c r="M69" s="52">
        <f t="shared" si="6"/>
        <v>99186</v>
      </c>
      <c r="N69" s="52">
        <f t="shared" si="6"/>
        <v>122368</v>
      </c>
      <c r="O69" s="52">
        <f t="shared" si="6"/>
        <v>113207</v>
      </c>
      <c r="P69" s="52">
        <f t="shared" si="6"/>
        <v>67358</v>
      </c>
      <c r="Q69" s="52">
        <f t="shared" si="6"/>
        <v>93497</v>
      </c>
      <c r="R69" s="52">
        <f t="shared" ref="R69:V69" si="7">R41-R55</f>
        <v>115769</v>
      </c>
      <c r="S69" s="52">
        <f t="shared" si="7"/>
        <v>147789</v>
      </c>
      <c r="T69" s="52">
        <f t="shared" si="7"/>
        <v>133213</v>
      </c>
      <c r="U69" s="52">
        <f t="shared" si="7"/>
        <v>137118</v>
      </c>
      <c r="V69" s="52">
        <f t="shared" si="7"/>
        <v>122207</v>
      </c>
      <c r="W69" s="52">
        <f t="shared" ref="W69:Y69" si="8">W41-W55</f>
        <v>119480</v>
      </c>
      <c r="X69" s="52">
        <f t="shared" si="8"/>
        <v>81010</v>
      </c>
      <c r="Y69" s="52">
        <f t="shared" si="8"/>
        <v>98859</v>
      </c>
      <c r="DA69" s="63" t="s">
        <v>1480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11092</v>
      </c>
      <c r="D70" s="52">
        <f t="shared" si="9"/>
        <v>13290</v>
      </c>
      <c r="E70" s="52">
        <f t="shared" si="9"/>
        <v>9986</v>
      </c>
      <c r="F70" s="52">
        <f t="shared" si="9"/>
        <v>10348</v>
      </c>
      <c r="G70" s="52">
        <f t="shared" si="9"/>
        <v>14348</v>
      </c>
      <c r="H70" s="52">
        <f t="shared" si="9"/>
        <v>16807</v>
      </c>
      <c r="I70" s="52">
        <f t="shared" si="9"/>
        <v>30707</v>
      </c>
      <c r="J70" s="52">
        <f t="shared" si="9"/>
        <v>10570</v>
      </c>
      <c r="K70" s="52">
        <f t="shared" si="9"/>
        <v>5805</v>
      </c>
      <c r="L70" s="52">
        <f t="shared" si="9"/>
        <v>12360</v>
      </c>
      <c r="M70" s="52">
        <f t="shared" si="9"/>
        <v>12660</v>
      </c>
      <c r="N70" s="52">
        <f t="shared" si="9"/>
        <v>18081</v>
      </c>
      <c r="O70" s="52">
        <f t="shared" si="9"/>
        <v>17683</v>
      </c>
      <c r="P70" s="52">
        <f t="shared" si="9"/>
        <v>13765</v>
      </c>
      <c r="Q70" s="52">
        <f t="shared" si="9"/>
        <v>20394</v>
      </c>
      <c r="R70" s="52">
        <f t="shared" ref="R70:V70" si="10">R42-R56</f>
        <v>15824</v>
      </c>
      <c r="S70" s="52">
        <f t="shared" si="10"/>
        <v>17791</v>
      </c>
      <c r="T70" s="52">
        <f t="shared" si="10"/>
        <v>16449</v>
      </c>
      <c r="U70" s="52">
        <f t="shared" si="10"/>
        <v>17665</v>
      </c>
      <c r="V70" s="52">
        <f t="shared" si="10"/>
        <v>17420</v>
      </c>
      <c r="W70" s="52">
        <f t="shared" ref="W70:Y70" si="11">W42-W56</f>
        <v>19342</v>
      </c>
      <c r="X70" s="52">
        <f t="shared" si="11"/>
        <v>13221</v>
      </c>
      <c r="Y70" s="52">
        <f t="shared" si="11"/>
        <v>10634</v>
      </c>
      <c r="DA70" s="63" t="s">
        <v>1481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1482</v>
      </c>
    </row>
    <row r="73" spans="1:105" ht="12" customHeight="1" x14ac:dyDescent="0.25">
      <c r="A73" s="115" t="s">
        <v>120</v>
      </c>
      <c r="B73" s="36"/>
      <c r="C73" s="36">
        <v>121396</v>
      </c>
      <c r="D73" s="36">
        <v>111488</v>
      </c>
      <c r="E73" s="36">
        <v>117876</v>
      </c>
      <c r="F73" s="36">
        <v>128670</v>
      </c>
      <c r="G73" s="36">
        <v>137062</v>
      </c>
      <c r="H73" s="36">
        <v>163879</v>
      </c>
      <c r="I73" s="36">
        <v>71862</v>
      </c>
      <c r="J73" s="36">
        <v>54023</v>
      </c>
      <c r="K73" s="36">
        <v>72139</v>
      </c>
      <c r="L73" s="36">
        <v>88728</v>
      </c>
      <c r="M73" s="36">
        <v>112344</v>
      </c>
      <c r="N73" s="36">
        <v>141212</v>
      </c>
      <c r="O73" s="36">
        <v>131555</v>
      </c>
      <c r="P73" s="36">
        <v>81715</v>
      </c>
      <c r="Q73" s="36">
        <v>113967</v>
      </c>
      <c r="R73" s="36">
        <v>131909</v>
      </c>
      <c r="S73" s="36">
        <v>166036</v>
      </c>
      <c r="T73" s="36">
        <v>150202</v>
      </c>
      <c r="U73" s="36">
        <v>155523</v>
      </c>
      <c r="V73" s="36">
        <v>140443</v>
      </c>
      <c r="W73" s="36">
        <v>139840</v>
      </c>
      <c r="X73" s="36">
        <v>94963</v>
      </c>
      <c r="Y73" s="36">
        <v>110101</v>
      </c>
      <c r="DA73" s="60" t="s">
        <v>1483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1562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X78" s="128">
        <f>RES_hhdet_numvin!X162</f>
        <v>0</v>
      </c>
      <c r="Y78" s="128">
        <f>RES_hhdet_numvin!Y162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0</v>
      </c>
      <c r="I79" s="138">
        <f>RES_hhdet_numvin!I163</f>
        <v>0</v>
      </c>
      <c r="J79" s="138">
        <f>RES_hhdet_numvin!J163</f>
        <v>14355</v>
      </c>
      <c r="K79" s="138">
        <f>RES_hhdet_numvin!K163</f>
        <v>31961</v>
      </c>
      <c r="L79" s="138">
        <f>RES_hhdet_numvin!L163</f>
        <v>45280</v>
      </c>
      <c r="M79" s="138">
        <f>RES_hhdet_numvin!M163</f>
        <v>66050</v>
      </c>
      <c r="N79" s="138">
        <f>RES_hhdet_numvin!N163</f>
        <v>96517</v>
      </c>
      <c r="O79" s="138">
        <f>RES_hhdet_numvin!O163</f>
        <v>102660</v>
      </c>
      <c r="P79" s="138">
        <f>RES_hhdet_numvin!P163</f>
        <v>39793</v>
      </c>
      <c r="Q79" s="138">
        <f>RES_hhdet_numvin!Q163</f>
        <v>65574</v>
      </c>
      <c r="R79" s="138">
        <f>RES_hhdet_numvin!R163</f>
        <v>64324</v>
      </c>
      <c r="S79" s="138">
        <f>RES_hhdet_numvin!S163</f>
        <v>95053</v>
      </c>
      <c r="T79" s="138">
        <f>RES_hhdet_numvin!T163</f>
        <v>81052</v>
      </c>
      <c r="U79" s="138">
        <f>RES_hhdet_numvin!U163</f>
        <v>83907</v>
      </c>
      <c r="V79" s="138">
        <f>RES_hhdet_numvin!V163</f>
        <v>61209</v>
      </c>
      <c r="W79" s="138">
        <f>RES_hhdet_numvin!W163</f>
        <v>82392</v>
      </c>
      <c r="X79" s="138">
        <f>RES_hhdet_numvin!X163</f>
        <v>42579</v>
      </c>
      <c r="Y79" s="138">
        <f>RES_hhdet_numvin!Y163</f>
        <v>45616</v>
      </c>
      <c r="DA79" s="63" t="s">
        <v>1563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X80" s="150">
        <f>RES_hhdet_numvin!X164</f>
        <v>0</v>
      </c>
      <c r="Y80" s="150">
        <f>RES_hhdet_numvin!Y164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0</v>
      </c>
      <c r="Q81" s="138">
        <f>RES_hhdet_numvin!Q165</f>
        <v>0</v>
      </c>
      <c r="R81" s="138">
        <f>RES_hhdet_numvin!R165</f>
        <v>1457</v>
      </c>
      <c r="S81" s="138">
        <f>RES_hhdet_numvin!S165</f>
        <v>3942</v>
      </c>
      <c r="T81" s="138">
        <f>RES_hhdet_numvin!T165</f>
        <v>4861</v>
      </c>
      <c r="U81" s="138">
        <f>RES_hhdet_numvin!U165</f>
        <v>6048</v>
      </c>
      <c r="V81" s="138">
        <f>RES_hhdet_numvin!V165</f>
        <v>8110</v>
      </c>
      <c r="W81" s="138">
        <f>RES_hhdet_numvin!W165</f>
        <v>5260</v>
      </c>
      <c r="X81" s="138">
        <f>RES_hhdet_numvin!X165</f>
        <v>6130</v>
      </c>
      <c r="Y81" s="138">
        <f>RES_hhdet_numvin!Y165</f>
        <v>4143</v>
      </c>
      <c r="DA81" s="63" t="s">
        <v>1564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X82" s="150">
        <f>RES_hhdet_numvin!X166</f>
        <v>0</v>
      </c>
      <c r="Y82" s="150">
        <f>RES_hhdet_numvin!Y166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0</v>
      </c>
      <c r="Q83" s="138">
        <f>RES_hhdet_numvin!Q167</f>
        <v>0</v>
      </c>
      <c r="R83" s="138">
        <f>RES_hhdet_numvin!R167</f>
        <v>119</v>
      </c>
      <c r="S83" s="138">
        <f>RES_hhdet_numvin!S167</f>
        <v>326</v>
      </c>
      <c r="T83" s="138">
        <f>RES_hhdet_numvin!T167</f>
        <v>500</v>
      </c>
      <c r="U83" s="138">
        <f>RES_hhdet_numvin!U167</f>
        <v>755</v>
      </c>
      <c r="V83" s="138">
        <f>RES_hhdet_numvin!V167</f>
        <v>878</v>
      </c>
      <c r="W83" s="138">
        <f>RES_hhdet_numvin!W167</f>
        <v>1203</v>
      </c>
      <c r="X83" s="138">
        <f>RES_hhdet_numvin!X167</f>
        <v>835</v>
      </c>
      <c r="Y83" s="138">
        <f>RES_hhdet_numvin!Y167</f>
        <v>663</v>
      </c>
      <c r="DA83" s="63" t="s">
        <v>1565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0</v>
      </c>
      <c r="V84" s="138">
        <f>RES_hhdet_numvin!V168</f>
        <v>0</v>
      </c>
      <c r="W84" s="138">
        <f>RES_hhdet_numvin!W168</f>
        <v>3</v>
      </c>
      <c r="X84" s="138">
        <f>RES_hhdet_numvin!X168</f>
        <v>0</v>
      </c>
      <c r="Y84" s="138">
        <f>RES_hhdet_numvin!Y168</f>
        <v>0</v>
      </c>
      <c r="DA84" s="63" t="s">
        <v>1566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X85" s="138">
        <f>RES_hhdet_numvin!X169</f>
        <v>0</v>
      </c>
      <c r="Y85" s="138">
        <f>RES_hhdet_numvin!Y169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X86" s="138">
        <f>RES_hhdet_numvin!X170</f>
        <v>0</v>
      </c>
      <c r="Y86" s="138">
        <f>RES_hhdet_numvin!Y170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0</v>
      </c>
      <c r="Q87" s="138">
        <f>RES_hhdet_numvin!Q171</f>
        <v>0</v>
      </c>
      <c r="R87" s="138">
        <f>RES_hhdet_numvin!R171</f>
        <v>45780</v>
      </c>
      <c r="S87" s="138">
        <f>RES_hhdet_numvin!S171</f>
        <v>100777</v>
      </c>
      <c r="T87" s="138">
        <f>RES_hhdet_numvin!T171</f>
        <v>121908</v>
      </c>
      <c r="U87" s="138">
        <f>RES_hhdet_numvin!U171</f>
        <v>143601</v>
      </c>
      <c r="V87" s="138">
        <f>RES_hhdet_numvin!V171</f>
        <v>131500</v>
      </c>
      <c r="W87" s="138">
        <f>RES_hhdet_numvin!W171</f>
        <v>140420</v>
      </c>
      <c r="X87" s="138">
        <f>RES_hhdet_numvin!X171</f>
        <v>95197</v>
      </c>
      <c r="Y87" s="138">
        <f>RES_hhdet_numvin!Y171</f>
        <v>112716</v>
      </c>
      <c r="DA87" s="63" t="s">
        <v>1567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0</v>
      </c>
      <c r="Q88" s="138">
        <f>RES_hhdet_numvin!Q172</f>
        <v>0</v>
      </c>
      <c r="R88" s="138">
        <f>RES_hhdet_numvin!R172</f>
        <v>6258</v>
      </c>
      <c r="S88" s="138">
        <f>RES_hhdet_numvin!S172</f>
        <v>12141</v>
      </c>
      <c r="T88" s="138">
        <f>RES_hhdet_numvin!T172</f>
        <v>15065</v>
      </c>
      <c r="U88" s="138">
        <f>RES_hhdet_numvin!U172</f>
        <v>18512</v>
      </c>
      <c r="V88" s="138">
        <f>RES_hhdet_numvin!V172</f>
        <v>18753</v>
      </c>
      <c r="W88" s="138">
        <f>RES_hhdet_numvin!W172</f>
        <v>22743</v>
      </c>
      <c r="X88" s="138">
        <f>RES_hhdet_numvin!X172</f>
        <v>15543</v>
      </c>
      <c r="Y88" s="138">
        <f>RES_hhdet_numvin!Y172</f>
        <v>12126</v>
      </c>
      <c r="DA88" s="63" t="s">
        <v>1568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X89" s="138">
        <f>RES_hhdet_numvin!X173</f>
        <v>0</v>
      </c>
      <c r="Y89" s="138">
        <f>RES_hhdet_numvin!Y173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X90" s="148">
        <f>RES_hhdet_numvin!X174</f>
        <v>0</v>
      </c>
      <c r="Y90" s="148">
        <f>RES_hhdet_numvin!Y174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X91" s="150">
        <f>RES_hhdet_numvin!X175</f>
        <v>0</v>
      </c>
      <c r="Y91" s="150">
        <f>RES_hhdet_numvin!Y175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0</v>
      </c>
      <c r="Q92" s="138">
        <f>RES_hhdet_numvin!Q176</f>
        <v>0</v>
      </c>
      <c r="R92" s="138">
        <f>RES_hhdet_numvin!R176</f>
        <v>0</v>
      </c>
      <c r="S92" s="138">
        <f>RES_hhdet_numvin!S176</f>
        <v>0</v>
      </c>
      <c r="T92" s="138">
        <f>RES_hhdet_numvin!T176</f>
        <v>0</v>
      </c>
      <c r="U92" s="138">
        <f>RES_hhdet_numvin!U176</f>
        <v>0</v>
      </c>
      <c r="V92" s="138">
        <f>RES_hhdet_numvin!V176</f>
        <v>0</v>
      </c>
      <c r="W92" s="138">
        <f>RES_hhdet_numvin!W176</f>
        <v>0</v>
      </c>
      <c r="X92" s="138">
        <f>RES_hhdet_numvin!X176</f>
        <v>0</v>
      </c>
      <c r="Y92" s="138">
        <f>RES_hhdet_numvin!Y176</f>
        <v>0</v>
      </c>
      <c r="DA92" s="63" t="s">
        <v>1569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0</v>
      </c>
      <c r="Q93" s="39">
        <f>RES_hhdet_numvin!Q177</f>
        <v>0</v>
      </c>
      <c r="R93" s="39">
        <f>RES_hhdet_numvin!R177</f>
        <v>52171</v>
      </c>
      <c r="S93" s="39">
        <f>RES_hhdet_numvin!S177</f>
        <v>113217</v>
      </c>
      <c r="T93" s="39">
        <f>RES_hhdet_numvin!T177</f>
        <v>137458</v>
      </c>
      <c r="U93" s="39">
        <f>RES_hhdet_numvin!U177</f>
        <v>162853</v>
      </c>
      <c r="V93" s="39">
        <f>RES_hhdet_numvin!V177</f>
        <v>151132</v>
      </c>
      <c r="W93" s="39">
        <f>RES_hhdet_numvin!W177</f>
        <v>164367</v>
      </c>
      <c r="X93" s="39">
        <f>RES_hhdet_numvin!X177</f>
        <v>111591</v>
      </c>
      <c r="Y93" s="39">
        <f>RES_hhdet_numvin!Y177</f>
        <v>125533</v>
      </c>
      <c r="DA93" s="60" t="s">
        <v>1570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2199.497449483466</v>
      </c>
      <c r="C97" s="117">
        <f t="shared" si="12"/>
        <v>2087.4423159871621</v>
      </c>
      <c r="D97" s="117">
        <f t="shared" si="12"/>
        <v>1905.9257327405569</v>
      </c>
      <c r="E97" s="117">
        <f t="shared" si="12"/>
        <v>1818.0440284389103</v>
      </c>
      <c r="F97" s="117">
        <f t="shared" si="12"/>
        <v>1673.749331155225</v>
      </c>
      <c r="G97" s="117">
        <f t="shared" si="12"/>
        <v>1646.1657042216857</v>
      </c>
      <c r="H97" s="117">
        <f t="shared" si="12"/>
        <v>1508.1576639841553</v>
      </c>
      <c r="I97" s="117">
        <f t="shared" si="12"/>
        <v>1356.1765018377391</v>
      </c>
      <c r="J97" s="117">
        <f t="shared" si="12"/>
        <v>1260.8780698935825</v>
      </c>
      <c r="K97" s="117">
        <f t="shared" si="12"/>
        <v>1328.4334771775086</v>
      </c>
      <c r="L97" s="117">
        <f t="shared" si="12"/>
        <v>1523.4386554771013</v>
      </c>
      <c r="M97" s="117">
        <f t="shared" si="12"/>
        <v>1324.9256890533127</v>
      </c>
      <c r="N97" s="117">
        <f t="shared" si="12"/>
        <v>1507.8868027311673</v>
      </c>
      <c r="O97" s="117">
        <f t="shared" si="12"/>
        <v>1495.5899039124201</v>
      </c>
      <c r="P97" s="117">
        <f t="shared" si="12"/>
        <v>1376.9338424335629</v>
      </c>
      <c r="Q97" s="117">
        <f t="shared" si="12"/>
        <v>1558.4014875503842</v>
      </c>
      <c r="R97" s="117">
        <f t="shared" ref="R97:V97" si="13">R98+R100+R102+R111</f>
        <v>1624.2930012036443</v>
      </c>
      <c r="S97" s="117">
        <f t="shared" si="13"/>
        <v>1785.4490933677953</v>
      </c>
      <c r="T97" s="117">
        <f t="shared" si="13"/>
        <v>1809.6947525435489</v>
      </c>
      <c r="U97" s="117">
        <f t="shared" si="13"/>
        <v>1767.7813964267198</v>
      </c>
      <c r="V97" s="117">
        <f t="shared" si="13"/>
        <v>1640.8982248955576</v>
      </c>
      <c r="W97" s="117">
        <f t="shared" ref="W97:Y97" si="14">W98+W100+W102+W111</f>
        <v>1944.9577011668205</v>
      </c>
      <c r="X97" s="117">
        <f t="shared" si="14"/>
        <v>1522.3612201480291</v>
      </c>
      <c r="Y97" s="117">
        <f t="shared" si="14"/>
        <v>1473.9312379570406</v>
      </c>
      <c r="DA97" s="129" t="s">
        <v>1722</v>
      </c>
    </row>
    <row r="98" spans="1:105" ht="12" customHeight="1" x14ac:dyDescent="0.25">
      <c r="A98" s="121" t="s">
        <v>57</v>
      </c>
      <c r="B98" s="122">
        <f t="shared" ref="B98:Y98" si="15">B99</f>
        <v>2033.5241066382591</v>
      </c>
      <c r="C98" s="122">
        <f t="shared" si="15"/>
        <v>1939.0447064019249</v>
      </c>
      <c r="D98" s="122">
        <f t="shared" si="15"/>
        <v>1769.7720203787856</v>
      </c>
      <c r="E98" s="122">
        <f t="shared" si="15"/>
        <v>1691.4660791878634</v>
      </c>
      <c r="F98" s="122">
        <f t="shared" si="15"/>
        <v>1555.5466922453631</v>
      </c>
      <c r="G98" s="122">
        <f t="shared" si="15"/>
        <v>1534.2058327323762</v>
      </c>
      <c r="H98" s="122">
        <f t="shared" si="15"/>
        <v>1403.1286256143435</v>
      </c>
      <c r="I98" s="122">
        <f t="shared" si="15"/>
        <v>1258.6425735111</v>
      </c>
      <c r="J98" s="122">
        <f t="shared" si="15"/>
        <v>1173.0674825473859</v>
      </c>
      <c r="K98" s="122">
        <f t="shared" si="15"/>
        <v>1236.8218714344998</v>
      </c>
      <c r="L98" s="122">
        <f t="shared" si="15"/>
        <v>1432.7073237492748</v>
      </c>
      <c r="M98" s="122">
        <f t="shared" si="15"/>
        <v>1231.2242912225545</v>
      </c>
      <c r="N98" s="122">
        <f t="shared" si="15"/>
        <v>1411.243160828787</v>
      </c>
      <c r="O98" s="122">
        <f t="shared" si="15"/>
        <v>1385.747832548858</v>
      </c>
      <c r="P98" s="122">
        <f t="shared" si="15"/>
        <v>1262.8252380852553</v>
      </c>
      <c r="Q98" s="122">
        <f t="shared" si="15"/>
        <v>1428.4644161943763</v>
      </c>
      <c r="R98" s="122">
        <f t="shared" si="15"/>
        <v>1480.1843945650849</v>
      </c>
      <c r="S98" s="122">
        <f t="shared" si="15"/>
        <v>1640.4764632291785</v>
      </c>
      <c r="T98" s="122">
        <f t="shared" si="15"/>
        <v>1651.1348634557835</v>
      </c>
      <c r="U98" s="122">
        <f t="shared" si="15"/>
        <v>1608.2349265000082</v>
      </c>
      <c r="V98" s="122">
        <f t="shared" si="15"/>
        <v>1488.0293655853418</v>
      </c>
      <c r="W98" s="122">
        <f t="shared" si="15"/>
        <v>1781.178764963842</v>
      </c>
      <c r="X98" s="122">
        <f t="shared" si="15"/>
        <v>1370.8370966389816</v>
      </c>
      <c r="Y98" s="122">
        <f t="shared" si="15"/>
        <v>1325.7217825983273</v>
      </c>
      <c r="DA98" s="130" t="s">
        <v>1723</v>
      </c>
    </row>
    <row r="99" spans="1:105" ht="12" customHeight="1" x14ac:dyDescent="0.25">
      <c r="A99" s="97" t="s">
        <v>53</v>
      </c>
      <c r="B99" s="98">
        <v>2033.5241066382591</v>
      </c>
      <c r="C99" s="98">
        <v>1939.0447064019249</v>
      </c>
      <c r="D99" s="98">
        <v>1769.7720203787856</v>
      </c>
      <c r="E99" s="98">
        <v>1691.4660791878634</v>
      </c>
      <c r="F99" s="98">
        <v>1555.5466922453631</v>
      </c>
      <c r="G99" s="98">
        <v>1534.2058327323762</v>
      </c>
      <c r="H99" s="98">
        <v>1403.1286256143435</v>
      </c>
      <c r="I99" s="98">
        <v>1258.6425735111</v>
      </c>
      <c r="J99" s="98">
        <v>1173.0674825473859</v>
      </c>
      <c r="K99" s="98">
        <v>1236.8218714344998</v>
      </c>
      <c r="L99" s="98">
        <v>1432.7073237492748</v>
      </c>
      <c r="M99" s="98">
        <v>1231.2242912225545</v>
      </c>
      <c r="N99" s="98">
        <v>1411.243160828787</v>
      </c>
      <c r="O99" s="98">
        <v>1385.747832548858</v>
      </c>
      <c r="P99" s="98">
        <v>1262.8252380852553</v>
      </c>
      <c r="Q99" s="98">
        <v>1428.4644161943763</v>
      </c>
      <c r="R99" s="98">
        <v>1480.1843945650849</v>
      </c>
      <c r="S99" s="98">
        <v>1640.4764632291785</v>
      </c>
      <c r="T99" s="98">
        <v>1651.1348634557835</v>
      </c>
      <c r="U99" s="98">
        <v>1608.2349265000082</v>
      </c>
      <c r="V99" s="98">
        <v>1488.0293655853418</v>
      </c>
      <c r="W99" s="98">
        <v>1781.178764963842</v>
      </c>
      <c r="X99" s="98">
        <v>1370.8370966389816</v>
      </c>
      <c r="Y99" s="98">
        <v>1325.7217825983273</v>
      </c>
      <c r="DA99" s="63" t="s">
        <v>1724</v>
      </c>
    </row>
    <row r="100" spans="1:105" ht="12" customHeight="1" x14ac:dyDescent="0.25">
      <c r="A100" s="121" t="s">
        <v>92</v>
      </c>
      <c r="B100" s="122">
        <f t="shared" ref="B100:Y100" si="16">B101</f>
        <v>0.2061022141221297</v>
      </c>
      <c r="C100" s="122">
        <f t="shared" si="16"/>
        <v>0.20711370095970483</v>
      </c>
      <c r="D100" s="122">
        <f t="shared" si="16"/>
        <v>0.20181995829260013</v>
      </c>
      <c r="E100" s="122">
        <f t="shared" si="16"/>
        <v>0.17553198202176584</v>
      </c>
      <c r="F100" s="122">
        <f t="shared" si="16"/>
        <v>0.14669889721167809</v>
      </c>
      <c r="G100" s="122">
        <f t="shared" si="16"/>
        <v>0.11876178401921673</v>
      </c>
      <c r="H100" s="122">
        <f t="shared" si="16"/>
        <v>9.2797686204017363E-2</v>
      </c>
      <c r="I100" s="122">
        <f t="shared" si="16"/>
        <v>8.3334688431265569E-2</v>
      </c>
      <c r="J100" s="122">
        <f t="shared" si="16"/>
        <v>8.6110414651433723E-2</v>
      </c>
      <c r="K100" s="122">
        <f t="shared" si="16"/>
        <v>9.6934639073436649E-2</v>
      </c>
      <c r="L100" s="122">
        <f t="shared" si="16"/>
        <v>0.13645404902080038</v>
      </c>
      <c r="M100" s="122">
        <f t="shared" si="16"/>
        <v>0.16352071118061326</v>
      </c>
      <c r="N100" s="122">
        <f t="shared" si="16"/>
        <v>0.23007437893260912</v>
      </c>
      <c r="O100" s="122">
        <f t="shared" si="16"/>
        <v>0.29102679455401731</v>
      </c>
      <c r="P100" s="122">
        <f t="shared" si="16"/>
        <v>0.3645094274581514</v>
      </c>
      <c r="Q100" s="122">
        <f t="shared" si="16"/>
        <v>0.37419323762980417</v>
      </c>
      <c r="R100" s="122">
        <f t="shared" si="16"/>
        <v>0.38422731128952226</v>
      </c>
      <c r="S100" s="122">
        <f t="shared" si="16"/>
        <v>0.4032911747043823</v>
      </c>
      <c r="T100" s="122">
        <f t="shared" si="16"/>
        <v>0.42235628122878832</v>
      </c>
      <c r="U100" s="122">
        <f t="shared" si="16"/>
        <v>0.41003255072903078</v>
      </c>
      <c r="V100" s="122">
        <f t="shared" si="16"/>
        <v>0.39574837267793084</v>
      </c>
      <c r="W100" s="122">
        <f t="shared" si="16"/>
        <v>0.38635910863401185</v>
      </c>
      <c r="X100" s="122">
        <f t="shared" si="16"/>
        <v>0.39325190694246803</v>
      </c>
      <c r="Y100" s="122">
        <f t="shared" si="16"/>
        <v>0.38736185799468281</v>
      </c>
      <c r="DA100" s="130" t="s">
        <v>1725</v>
      </c>
    </row>
    <row r="101" spans="1:105" ht="12" customHeight="1" x14ac:dyDescent="0.25">
      <c r="A101" s="97" t="s">
        <v>53</v>
      </c>
      <c r="B101" s="98">
        <v>0.2061022141221297</v>
      </c>
      <c r="C101" s="98">
        <v>0.20711370095970483</v>
      </c>
      <c r="D101" s="98">
        <v>0.20181995829260013</v>
      </c>
      <c r="E101" s="98">
        <v>0.17553198202176584</v>
      </c>
      <c r="F101" s="98">
        <v>0.14669889721167809</v>
      </c>
      <c r="G101" s="98">
        <v>0.11876178401921673</v>
      </c>
      <c r="H101" s="98">
        <v>9.2797686204017363E-2</v>
      </c>
      <c r="I101" s="98">
        <v>8.3334688431265569E-2</v>
      </c>
      <c r="J101" s="98">
        <v>8.6110414651433723E-2</v>
      </c>
      <c r="K101" s="98">
        <v>9.6934639073436649E-2</v>
      </c>
      <c r="L101" s="98">
        <v>0.13645404902080038</v>
      </c>
      <c r="M101" s="98">
        <v>0.16352071118061326</v>
      </c>
      <c r="N101" s="98">
        <v>0.23007437893260912</v>
      </c>
      <c r="O101" s="98">
        <v>0.29102679455401731</v>
      </c>
      <c r="P101" s="98">
        <v>0.3645094274581514</v>
      </c>
      <c r="Q101" s="98">
        <v>0.37419323762980417</v>
      </c>
      <c r="R101" s="98">
        <v>0.38422731128952226</v>
      </c>
      <c r="S101" s="98">
        <v>0.4032911747043823</v>
      </c>
      <c r="T101" s="98">
        <v>0.42235628122878832</v>
      </c>
      <c r="U101" s="98">
        <v>0.41003255072903078</v>
      </c>
      <c r="V101" s="98">
        <v>0.39574837267793084</v>
      </c>
      <c r="W101" s="98">
        <v>0.38635910863401185</v>
      </c>
      <c r="X101" s="98">
        <v>0.39325190694246803</v>
      </c>
      <c r="Y101" s="98">
        <v>0.38736185799468281</v>
      </c>
      <c r="DA101" s="63" t="s">
        <v>1726</v>
      </c>
    </row>
    <row r="102" spans="1:105" ht="12" customHeight="1" x14ac:dyDescent="0.25">
      <c r="A102" s="121" t="s">
        <v>55</v>
      </c>
      <c r="B102" s="122">
        <v>146.93304888260846</v>
      </c>
      <c r="C102" s="122">
        <v>130.67903160433625</v>
      </c>
      <c r="D102" s="122">
        <v>119.55648032061394</v>
      </c>
      <c r="E102" s="122">
        <v>110.74717716927881</v>
      </c>
      <c r="F102" s="122">
        <v>102.99047140267311</v>
      </c>
      <c r="G102" s="122">
        <v>97.433512444937264</v>
      </c>
      <c r="H102" s="122">
        <v>91.283888005600843</v>
      </c>
      <c r="I102" s="122">
        <v>84.682787488582292</v>
      </c>
      <c r="J102" s="122">
        <v>75.943590743963568</v>
      </c>
      <c r="K102" s="122">
        <v>78.739422373303157</v>
      </c>
      <c r="L102" s="122">
        <v>77.082394232756599</v>
      </c>
      <c r="M102" s="122">
        <v>79.924034610871374</v>
      </c>
      <c r="N102" s="122">
        <v>81.976643682331897</v>
      </c>
      <c r="O102" s="122">
        <v>92.932948531111805</v>
      </c>
      <c r="P102" s="122">
        <v>96.5421186102012</v>
      </c>
      <c r="Q102" s="122">
        <v>109.82724565285363</v>
      </c>
      <c r="R102" s="122">
        <v>123.19749173070375</v>
      </c>
      <c r="S102" s="122">
        <v>121.07459618623162</v>
      </c>
      <c r="T102" s="122">
        <v>132.57263056950237</v>
      </c>
      <c r="U102" s="122">
        <v>133.01912065727524</v>
      </c>
      <c r="V102" s="122">
        <v>126.43553209347161</v>
      </c>
      <c r="W102" s="122">
        <v>137.2631202154555</v>
      </c>
      <c r="X102" s="122">
        <v>126.95333488754498</v>
      </c>
      <c r="Y102" s="122">
        <v>124.65186447702888</v>
      </c>
      <c r="DA102" s="130" t="s">
        <v>1727</v>
      </c>
    </row>
    <row r="103" spans="1:105" ht="12" customHeight="1" x14ac:dyDescent="0.25">
      <c r="A103" s="97" t="s">
        <v>124</v>
      </c>
      <c r="B103" s="98">
        <v>0</v>
      </c>
      <c r="C103" s="98">
        <v>0</v>
      </c>
      <c r="D103" s="98">
        <v>6.7039708440263523E-2</v>
      </c>
      <c r="E103" s="98">
        <v>0.1396245446119557</v>
      </c>
      <c r="F103" s="98">
        <v>0.1526185700071602</v>
      </c>
      <c r="G103" s="98">
        <v>0.25737232404228072</v>
      </c>
      <c r="H103" s="98">
        <v>0.28463306998592769</v>
      </c>
      <c r="I103" s="98">
        <v>0.33960767029602801</v>
      </c>
      <c r="J103" s="98">
        <v>0.31386800572099516</v>
      </c>
      <c r="K103" s="98">
        <v>0.31908700576411764</v>
      </c>
      <c r="L103" s="98">
        <v>0.29529431558136332</v>
      </c>
      <c r="M103" s="98">
        <v>0.31684584328526505</v>
      </c>
      <c r="N103" s="98">
        <v>0.31209567907785296</v>
      </c>
      <c r="O103" s="98">
        <v>0.36032672638215241</v>
      </c>
      <c r="P103" s="98">
        <v>0.57279661288701433</v>
      </c>
      <c r="Q103" s="98">
        <v>0.37683976855887263</v>
      </c>
      <c r="R103" s="98">
        <v>0.41517036347989056</v>
      </c>
      <c r="S103" s="98">
        <v>0.42334775858221735</v>
      </c>
      <c r="T103" s="98">
        <v>0.40837172297250979</v>
      </c>
      <c r="U103" s="98">
        <v>0.41282543324164916</v>
      </c>
      <c r="V103" s="98">
        <v>0.40592141139483312</v>
      </c>
      <c r="W103" s="98">
        <v>0.48800872679705048</v>
      </c>
      <c r="X103" s="98">
        <v>0.53762958345369238</v>
      </c>
      <c r="Y103" s="98">
        <v>0.59167672055960208</v>
      </c>
      <c r="DA103" s="63" t="s">
        <v>1728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8.0678162907400286E-5</v>
      </c>
      <c r="E104" s="98">
        <v>1.8690743765711638E-4</v>
      </c>
      <c r="F104" s="98">
        <v>1.4811536053582414E-4</v>
      </c>
      <c r="G104" s="98">
        <v>2.7175300857832952E-4</v>
      </c>
      <c r="H104" s="98">
        <v>2.5137079446876823E-4</v>
      </c>
      <c r="I104" s="98">
        <v>4.494986138360485E-4</v>
      </c>
      <c r="J104" s="98">
        <v>5.8061599457471646E-4</v>
      </c>
      <c r="K104" s="98">
        <v>5.1082356139811646E-4</v>
      </c>
      <c r="L104" s="98">
        <v>4.8922688380065576E-4</v>
      </c>
      <c r="M104" s="98">
        <v>5.2491961638193398E-4</v>
      </c>
      <c r="N104" s="98">
        <v>4.7319590825075259E-4</v>
      </c>
      <c r="O104" s="98">
        <v>4.28620978712936E-4</v>
      </c>
      <c r="P104" s="98">
        <v>6.0755829600567246E-4</v>
      </c>
      <c r="Q104" s="98">
        <v>2.6051151137296497E-4</v>
      </c>
      <c r="R104" s="98">
        <v>3.0492540833548115E-4</v>
      </c>
      <c r="S104" s="98">
        <v>2.0804729838213746E-4</v>
      </c>
      <c r="T104" s="98">
        <v>2.0749757478035093E-4</v>
      </c>
      <c r="U104" s="98">
        <v>9.9403166612924219E-5</v>
      </c>
      <c r="V104" s="98">
        <v>9.5711115424045693E-5</v>
      </c>
      <c r="W104" s="98">
        <v>2.9324258981147005E-4</v>
      </c>
      <c r="X104" s="98">
        <v>3.0722213527221813E-4</v>
      </c>
      <c r="Y104" s="98">
        <v>3.2476657767394133E-4</v>
      </c>
      <c r="DA104" s="63" t="s">
        <v>1729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6.0661586352567615E-5</v>
      </c>
      <c r="E105" s="101">
        <v>1.3582462890247217E-4</v>
      </c>
      <c r="F105" s="101">
        <v>1.0811478518456826E-4</v>
      </c>
      <c r="G105" s="101">
        <v>1.8413080497603691E-4</v>
      </c>
      <c r="H105" s="101">
        <v>1.7530510066792045E-4</v>
      </c>
      <c r="I105" s="101">
        <v>3.0978726302295921E-4</v>
      </c>
      <c r="J105" s="101">
        <v>3.9700530010334129E-4</v>
      </c>
      <c r="K105" s="101">
        <v>3.5127300756043826E-4</v>
      </c>
      <c r="L105" s="101">
        <v>3.2896309299546153E-4</v>
      </c>
      <c r="M105" s="101">
        <v>3.4822130231266433E-4</v>
      </c>
      <c r="N105" s="101">
        <v>3.1121909663043781E-4</v>
      </c>
      <c r="O105" s="101">
        <v>2.9409467197784024E-4</v>
      </c>
      <c r="P105" s="101">
        <v>4.1501195354428445E-4</v>
      </c>
      <c r="Q105" s="101">
        <v>1.8317415903067576E-4</v>
      </c>
      <c r="R105" s="101">
        <v>2.2315443930101688E-4</v>
      </c>
      <c r="S105" s="101">
        <v>1.4789176132317896E-4</v>
      </c>
      <c r="T105" s="101">
        <v>1.5272510180043276E-4</v>
      </c>
      <c r="U105" s="101">
        <v>7.2895727204510096E-5</v>
      </c>
      <c r="V105" s="101">
        <v>6.98796657249253E-5</v>
      </c>
      <c r="W105" s="101">
        <v>2.1649044106890913E-4</v>
      </c>
      <c r="X105" s="101">
        <v>2.2790331916662136E-4</v>
      </c>
      <c r="Y105" s="101">
        <v>2.4297624239414404E-4</v>
      </c>
      <c r="DA105" s="131" t="s">
        <v>1730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2.0016576554832664E-5</v>
      </c>
      <c r="E106" s="104">
        <v>5.1082808754644197E-5</v>
      </c>
      <c r="F106" s="104">
        <v>4.0000575351255879E-5</v>
      </c>
      <c r="G106" s="104">
        <v>8.7622203602292627E-5</v>
      </c>
      <c r="H106" s="104">
        <v>7.6065693800847758E-5</v>
      </c>
      <c r="I106" s="104">
        <v>1.3971135081308926E-4</v>
      </c>
      <c r="J106" s="104">
        <v>1.8361069447137522E-4</v>
      </c>
      <c r="K106" s="104">
        <v>1.5955055383767825E-4</v>
      </c>
      <c r="L106" s="104">
        <v>1.602637908051942E-4</v>
      </c>
      <c r="M106" s="104">
        <v>1.7669831406926968E-4</v>
      </c>
      <c r="N106" s="104">
        <v>1.6197681162031477E-4</v>
      </c>
      <c r="O106" s="104">
        <v>1.3452630673509576E-4</v>
      </c>
      <c r="P106" s="104">
        <v>1.9254634246138795E-4</v>
      </c>
      <c r="Q106" s="104">
        <v>7.733735234228921E-5</v>
      </c>
      <c r="R106" s="104">
        <v>8.1770969034464282E-5</v>
      </c>
      <c r="S106" s="104">
        <v>6.0155537058958512E-5</v>
      </c>
      <c r="T106" s="104">
        <v>5.4772472979918174E-5</v>
      </c>
      <c r="U106" s="104">
        <v>2.6507439408414127E-5</v>
      </c>
      <c r="V106" s="104">
        <v>2.583144969912039E-5</v>
      </c>
      <c r="W106" s="104">
        <v>7.6752148742560938E-5</v>
      </c>
      <c r="X106" s="104">
        <v>7.93188161055968E-5</v>
      </c>
      <c r="Y106" s="104">
        <v>8.1790335279797294E-5</v>
      </c>
      <c r="DA106" s="132" t="s">
        <v>1731</v>
      </c>
    </row>
    <row r="107" spans="1:105" ht="12" customHeight="1" x14ac:dyDescent="0.25">
      <c r="A107" s="106" t="s">
        <v>122</v>
      </c>
      <c r="B107" s="101">
        <v>135.17117485386703</v>
      </c>
      <c r="C107" s="101">
        <v>119.80917934837636</v>
      </c>
      <c r="D107" s="101">
        <v>109.32908584868932</v>
      </c>
      <c r="E107" s="101">
        <v>101.365237131651</v>
      </c>
      <c r="F107" s="101">
        <v>94.361388677231105</v>
      </c>
      <c r="G107" s="101">
        <v>89.178232054965264</v>
      </c>
      <c r="H107" s="101">
        <v>83.263236742964168</v>
      </c>
      <c r="I107" s="101">
        <v>74.405467287473456</v>
      </c>
      <c r="J107" s="101">
        <v>65.90153105856092</v>
      </c>
      <c r="K107" s="101">
        <v>68.485437201814278</v>
      </c>
      <c r="L107" s="101">
        <v>66.767239503155025</v>
      </c>
      <c r="M107" s="101">
        <v>69.238185372635812</v>
      </c>
      <c r="N107" s="101">
        <v>71.094854315465511</v>
      </c>
      <c r="O107" s="101">
        <v>80.853387345056362</v>
      </c>
      <c r="P107" s="101">
        <v>83.901391191301727</v>
      </c>
      <c r="Q107" s="101">
        <v>95.579973783904123</v>
      </c>
      <c r="R107" s="101">
        <v>107.31332147081787</v>
      </c>
      <c r="S107" s="101">
        <v>105.78013258191157</v>
      </c>
      <c r="T107" s="101">
        <v>116.15561465712247</v>
      </c>
      <c r="U107" s="101">
        <v>116.80127163898322</v>
      </c>
      <c r="V107" s="101">
        <v>111.20846900942567</v>
      </c>
      <c r="W107" s="101">
        <v>120.57496383182287</v>
      </c>
      <c r="X107" s="101">
        <v>111.54689421712892</v>
      </c>
      <c r="Y107" s="101">
        <v>109.99883039491323</v>
      </c>
      <c r="DA107" s="131" t="s">
        <v>1732</v>
      </c>
    </row>
    <row r="108" spans="1:105" ht="12" customHeight="1" x14ac:dyDescent="0.25">
      <c r="A108" s="107" t="s">
        <v>121</v>
      </c>
      <c r="B108" s="104">
        <v>11.761874028741421</v>
      </c>
      <c r="C108" s="104">
        <v>10.869852255959875</v>
      </c>
      <c r="D108" s="104">
        <v>10.160274085321459</v>
      </c>
      <c r="E108" s="104">
        <v>9.2421285855782003</v>
      </c>
      <c r="F108" s="104">
        <v>8.4763160400743125</v>
      </c>
      <c r="G108" s="104">
        <v>7.9976363129211503</v>
      </c>
      <c r="H108" s="104">
        <v>7.7357668218562754</v>
      </c>
      <c r="I108" s="104">
        <v>9.9372630321989668</v>
      </c>
      <c r="J108" s="104">
        <v>9.727611063687073</v>
      </c>
      <c r="K108" s="104">
        <v>9.9343873421633617</v>
      </c>
      <c r="L108" s="104">
        <v>10.019371187136421</v>
      </c>
      <c r="M108" s="104">
        <v>10.368478475333921</v>
      </c>
      <c r="N108" s="104">
        <v>10.569220491880291</v>
      </c>
      <c r="O108" s="104">
        <v>11.718805838694571</v>
      </c>
      <c r="P108" s="104">
        <v>12.067323247716459</v>
      </c>
      <c r="Q108" s="104">
        <v>13.870171588879256</v>
      </c>
      <c r="R108" s="104">
        <v>15.468694970997641</v>
      </c>
      <c r="S108" s="104">
        <v>14.87090779843944</v>
      </c>
      <c r="T108" s="104">
        <v>16.008436691832603</v>
      </c>
      <c r="U108" s="104">
        <v>15.804924181883749</v>
      </c>
      <c r="V108" s="104">
        <v>14.821045961535679</v>
      </c>
      <c r="W108" s="104">
        <v>16.19985441424577</v>
      </c>
      <c r="X108" s="104">
        <v>14.86850386482709</v>
      </c>
      <c r="Y108" s="104">
        <v>14.061032594978364</v>
      </c>
      <c r="DA108" s="132" t="s">
        <v>1733</v>
      </c>
    </row>
    <row r="109" spans="1:105" ht="12" customHeight="1" x14ac:dyDescent="0.25">
      <c r="A109" s="108" t="s">
        <v>53</v>
      </c>
      <c r="B109" s="98">
        <v>8.335414692740013</v>
      </c>
      <c r="C109" s="98">
        <v>8.5747961816353353</v>
      </c>
      <c r="D109" s="98">
        <v>7.8917901184070569</v>
      </c>
      <c r="E109" s="98">
        <v>6.9554473587504004</v>
      </c>
      <c r="F109" s="98">
        <v>6.3976536265126294</v>
      </c>
      <c r="G109" s="98">
        <v>5.6313703799405754</v>
      </c>
      <c r="H109" s="98">
        <v>5.5775403766570113</v>
      </c>
      <c r="I109" s="98">
        <v>7.0829665398570647</v>
      </c>
      <c r="J109" s="98">
        <v>6.8845441285791784</v>
      </c>
      <c r="K109" s="98">
        <v>7.0696908891491157</v>
      </c>
      <c r="L109" s="98">
        <v>6.9875080322316165</v>
      </c>
      <c r="M109" s="98">
        <v>7.1313279523115796</v>
      </c>
      <c r="N109" s="98">
        <v>7.2145154878866506</v>
      </c>
      <c r="O109" s="98">
        <v>8.2913550031882099</v>
      </c>
      <c r="P109" s="98">
        <v>8.5315746989316246</v>
      </c>
      <c r="Q109" s="98">
        <v>10.07746009429099</v>
      </c>
      <c r="R109" s="98">
        <v>11.61214056688339</v>
      </c>
      <c r="S109" s="98">
        <v>10.886837683121399</v>
      </c>
      <c r="T109" s="98">
        <v>12.042838194538284</v>
      </c>
      <c r="U109" s="98">
        <v>11.897702006935754</v>
      </c>
      <c r="V109" s="98">
        <v>11.058585969415491</v>
      </c>
      <c r="W109" s="98">
        <v>12.506937673534143</v>
      </c>
      <c r="X109" s="98">
        <v>11.493805357698703</v>
      </c>
      <c r="Y109" s="98">
        <v>10.907311953795173</v>
      </c>
      <c r="DA109" s="63" t="s">
        <v>1734</v>
      </c>
    </row>
    <row r="110" spans="1:105" ht="12" customHeight="1" x14ac:dyDescent="0.25">
      <c r="A110" s="108" t="s">
        <v>52</v>
      </c>
      <c r="B110" s="98">
        <v>3.4264593360014084</v>
      </c>
      <c r="C110" s="98">
        <v>2.2950560743245405</v>
      </c>
      <c r="D110" s="98">
        <v>2.2684839669144026</v>
      </c>
      <c r="E110" s="98">
        <v>2.2866812268277998</v>
      </c>
      <c r="F110" s="98">
        <v>2.0786624135616836</v>
      </c>
      <c r="G110" s="98">
        <v>2.3662659329805744</v>
      </c>
      <c r="H110" s="98">
        <v>2.1582264451992641</v>
      </c>
      <c r="I110" s="98">
        <v>2.8542964923419021</v>
      </c>
      <c r="J110" s="98">
        <v>2.843066935107895</v>
      </c>
      <c r="K110" s="98">
        <v>2.8646964530142465</v>
      </c>
      <c r="L110" s="98">
        <v>3.0318631549048041</v>
      </c>
      <c r="M110" s="98">
        <v>3.2371505230223421</v>
      </c>
      <c r="N110" s="98">
        <v>3.3547050039936406</v>
      </c>
      <c r="O110" s="98">
        <v>3.4274508355063609</v>
      </c>
      <c r="P110" s="98">
        <v>3.5357485487848344</v>
      </c>
      <c r="Q110" s="98">
        <v>3.7927114945882665</v>
      </c>
      <c r="R110" s="98">
        <v>3.8565544041142505</v>
      </c>
      <c r="S110" s="98">
        <v>3.9840701153180413</v>
      </c>
      <c r="T110" s="98">
        <v>3.9655984972943181</v>
      </c>
      <c r="U110" s="98">
        <v>3.9072221749479938</v>
      </c>
      <c r="V110" s="98">
        <v>3.7624599921201884</v>
      </c>
      <c r="W110" s="98">
        <v>3.6929167407116257</v>
      </c>
      <c r="X110" s="98">
        <v>3.3746985071283868</v>
      </c>
      <c r="Y110" s="98">
        <v>3.1537206411831926</v>
      </c>
      <c r="DA110" s="63" t="s">
        <v>1735</v>
      </c>
    </row>
    <row r="111" spans="1:105" ht="12" customHeight="1" x14ac:dyDescent="0.25">
      <c r="A111" s="121" t="s">
        <v>54</v>
      </c>
      <c r="B111" s="122">
        <v>18.834191748476286</v>
      </c>
      <c r="C111" s="122">
        <v>17.511464279941361</v>
      </c>
      <c r="D111" s="122">
        <v>16.395412082864723</v>
      </c>
      <c r="E111" s="122">
        <v>15.655240099746354</v>
      </c>
      <c r="F111" s="122">
        <v>15.065468609976895</v>
      </c>
      <c r="G111" s="122">
        <v>14.407597260353226</v>
      </c>
      <c r="H111" s="122">
        <v>13.652352678006981</v>
      </c>
      <c r="I111" s="122">
        <v>12.767806149625645</v>
      </c>
      <c r="J111" s="122">
        <v>11.780886187581778</v>
      </c>
      <c r="K111" s="122">
        <v>12.775248730632333</v>
      </c>
      <c r="L111" s="122">
        <v>13.512483446049194</v>
      </c>
      <c r="M111" s="122">
        <v>13.613842508706389</v>
      </c>
      <c r="N111" s="122">
        <v>14.436923841115764</v>
      </c>
      <c r="O111" s="122">
        <v>16.618096037896279</v>
      </c>
      <c r="P111" s="122">
        <v>17.201976310648156</v>
      </c>
      <c r="Q111" s="122">
        <v>19.735632465524549</v>
      </c>
      <c r="R111" s="122">
        <v>20.526887596565995</v>
      </c>
      <c r="S111" s="122">
        <v>23.494742777680532</v>
      </c>
      <c r="T111" s="122">
        <v>25.564902237034485</v>
      </c>
      <c r="U111" s="122">
        <v>26.117316718707425</v>
      </c>
      <c r="V111" s="122">
        <v>26.037578844066253</v>
      </c>
      <c r="W111" s="122">
        <v>26.129456878888984</v>
      </c>
      <c r="X111" s="122">
        <v>24.177536714560098</v>
      </c>
      <c r="Y111" s="122">
        <v>23.170229023689856</v>
      </c>
      <c r="DA111" s="130" t="s">
        <v>1736</v>
      </c>
    </row>
    <row r="112" spans="1:105" ht="12" customHeight="1" x14ac:dyDescent="0.25">
      <c r="A112" s="97" t="s">
        <v>50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1737</v>
      </c>
    </row>
    <row r="113" spans="1:105" ht="12" customHeight="1" x14ac:dyDescent="0.25">
      <c r="A113" s="109" t="s">
        <v>120</v>
      </c>
      <c r="B113" s="33">
        <v>18.834191748476286</v>
      </c>
      <c r="C113" s="33">
        <v>17.511464279941361</v>
      </c>
      <c r="D113" s="33">
        <v>16.395412082864723</v>
      </c>
      <c r="E113" s="33">
        <v>15.655240099746354</v>
      </c>
      <c r="F113" s="33">
        <v>15.065468609976895</v>
      </c>
      <c r="G113" s="33">
        <v>14.407597260353226</v>
      </c>
      <c r="H113" s="33">
        <v>13.652352678006981</v>
      </c>
      <c r="I113" s="33">
        <v>12.767806149625645</v>
      </c>
      <c r="J113" s="33">
        <v>11.780886187581778</v>
      </c>
      <c r="K113" s="33">
        <v>12.775248730632333</v>
      </c>
      <c r="L113" s="33">
        <v>13.512483446049194</v>
      </c>
      <c r="M113" s="33">
        <v>13.613842508706389</v>
      </c>
      <c r="N113" s="33">
        <v>14.436923841115764</v>
      </c>
      <c r="O113" s="33">
        <v>16.618096037896279</v>
      </c>
      <c r="P113" s="33">
        <v>17.201976310648156</v>
      </c>
      <c r="Q113" s="33">
        <v>19.735632465524549</v>
      </c>
      <c r="R113" s="33">
        <v>20.526887596565995</v>
      </c>
      <c r="S113" s="33">
        <v>23.494742777680532</v>
      </c>
      <c r="T113" s="33">
        <v>25.564902237034485</v>
      </c>
      <c r="U113" s="33">
        <v>26.117316718707425</v>
      </c>
      <c r="V113" s="33">
        <v>26.037578844066253</v>
      </c>
      <c r="W113" s="33">
        <v>26.129456878888984</v>
      </c>
      <c r="X113" s="33">
        <v>24.177536714560098</v>
      </c>
      <c r="Y113" s="33">
        <v>23.170229023689856</v>
      </c>
      <c r="DA113" s="60" t="s">
        <v>1738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1437.8251410550567</v>
      </c>
      <c r="C115" s="117">
        <f t="shared" si="17"/>
        <v>1366.0286800714969</v>
      </c>
      <c r="D115" s="117">
        <f t="shared" si="17"/>
        <v>1248.1993260078925</v>
      </c>
      <c r="E115" s="117">
        <f t="shared" si="17"/>
        <v>1192.283263723082</v>
      </c>
      <c r="F115" s="117">
        <f t="shared" si="17"/>
        <v>1100.1420458172454</v>
      </c>
      <c r="G115" s="117">
        <f t="shared" si="17"/>
        <v>1085.1494085199997</v>
      </c>
      <c r="H115" s="117">
        <f t="shared" si="17"/>
        <v>999.09654901767033</v>
      </c>
      <c r="I115" s="117">
        <f t="shared" si="17"/>
        <v>905.54541732354016</v>
      </c>
      <c r="J115" s="117">
        <f t="shared" si="17"/>
        <v>851.14851657213114</v>
      </c>
      <c r="K115" s="117">
        <f t="shared" si="17"/>
        <v>909.17326629786089</v>
      </c>
      <c r="L115" s="117">
        <f t="shared" si="17"/>
        <v>1059.4094951632726</v>
      </c>
      <c r="M115" s="117">
        <f t="shared" si="17"/>
        <v>938.19281122786833</v>
      </c>
      <c r="N115" s="117">
        <f t="shared" si="17"/>
        <v>1090.4330754345376</v>
      </c>
      <c r="O115" s="117">
        <f t="shared" si="17"/>
        <v>1099.7425097753683</v>
      </c>
      <c r="P115" s="117">
        <f t="shared" si="17"/>
        <v>1014.3248249735698</v>
      </c>
      <c r="Q115" s="117">
        <f t="shared" si="17"/>
        <v>1151.9673084968354</v>
      </c>
      <c r="R115" s="117">
        <f t="shared" ref="R115:V115" si="18">R116+R118+R120+R129</f>
        <v>1206.6010869438912</v>
      </c>
      <c r="S115" s="117">
        <f t="shared" si="18"/>
        <v>1339.8003313106292</v>
      </c>
      <c r="T115" s="117">
        <f t="shared" si="18"/>
        <v>1371.2508450735597</v>
      </c>
      <c r="U115" s="117">
        <f t="shared" si="18"/>
        <v>1355.5046811285918</v>
      </c>
      <c r="V115" s="117">
        <f t="shared" si="18"/>
        <v>1272.1474263239718</v>
      </c>
      <c r="W115" s="117">
        <f t="shared" ref="W115:Y115" si="19">W116+W118+W120+W129</f>
        <v>1529.1558086615394</v>
      </c>
      <c r="X115" s="117">
        <f t="shared" si="19"/>
        <v>1209.9958584448448</v>
      </c>
      <c r="Y115" s="117">
        <f t="shared" si="19"/>
        <v>1186.5142135528408</v>
      </c>
      <c r="DA115" s="129" t="s">
        <v>1890</v>
      </c>
    </row>
    <row r="116" spans="1:105" ht="12" customHeight="1" x14ac:dyDescent="0.25">
      <c r="A116" s="121" t="s">
        <v>57</v>
      </c>
      <c r="B116" s="122">
        <f t="shared" ref="B116:Y116" si="20">B117</f>
        <v>1330.8219431743942</v>
      </c>
      <c r="C116" s="122">
        <f t="shared" si="20"/>
        <v>1270.2364580491646</v>
      </c>
      <c r="D116" s="122">
        <f t="shared" si="20"/>
        <v>1159.88746277563</v>
      </c>
      <c r="E116" s="122">
        <f t="shared" si="20"/>
        <v>1109.7195794217005</v>
      </c>
      <c r="F116" s="122">
        <f t="shared" si="20"/>
        <v>1022.5948189108259</v>
      </c>
      <c r="G116" s="122">
        <f t="shared" si="20"/>
        <v>1011.0363436263664</v>
      </c>
      <c r="H116" s="122">
        <f t="shared" si="20"/>
        <v>928.94418151376897</v>
      </c>
      <c r="I116" s="122">
        <f t="shared" si="20"/>
        <v>839.75888928110635</v>
      </c>
      <c r="J116" s="122">
        <f t="shared" si="20"/>
        <v>791.64458764895141</v>
      </c>
      <c r="K116" s="122">
        <f t="shared" si="20"/>
        <v>846.84940436949614</v>
      </c>
      <c r="L116" s="122">
        <f t="shared" si="20"/>
        <v>997.17555077237103</v>
      </c>
      <c r="M116" s="122">
        <f t="shared" si="20"/>
        <v>873.55316990687186</v>
      </c>
      <c r="N116" s="122">
        <f t="shared" si="20"/>
        <v>1022.9881857278582</v>
      </c>
      <c r="O116" s="122">
        <f t="shared" si="20"/>
        <v>1022.268015514589</v>
      </c>
      <c r="P116" s="122">
        <f t="shared" si="20"/>
        <v>932.97967706900317</v>
      </c>
      <c r="Q116" s="122">
        <f t="shared" si="20"/>
        <v>1058.3582961128905</v>
      </c>
      <c r="R116" s="122">
        <f t="shared" si="20"/>
        <v>1101.5770675046567</v>
      </c>
      <c r="S116" s="122">
        <f t="shared" si="20"/>
        <v>1231.768584984085</v>
      </c>
      <c r="T116" s="122">
        <f t="shared" si="20"/>
        <v>1251.1575136870902</v>
      </c>
      <c r="U116" s="122">
        <f t="shared" si="20"/>
        <v>1232.4197920485556</v>
      </c>
      <c r="V116" s="122">
        <f t="shared" si="20"/>
        <v>1152.0416782964917</v>
      </c>
      <c r="W116" s="122">
        <f t="shared" si="20"/>
        <v>1398.8528070271827</v>
      </c>
      <c r="X116" s="122">
        <f t="shared" si="20"/>
        <v>1087.9782405302424</v>
      </c>
      <c r="Y116" s="122">
        <f t="shared" si="20"/>
        <v>1065.7274963906432</v>
      </c>
      <c r="DA116" s="130" t="s">
        <v>1891</v>
      </c>
    </row>
    <row r="117" spans="1:105" ht="12" customHeight="1" x14ac:dyDescent="0.25">
      <c r="A117" s="97" t="s">
        <v>53</v>
      </c>
      <c r="B117" s="98">
        <v>1330.8219431743942</v>
      </c>
      <c r="C117" s="98">
        <v>1270.2364580491646</v>
      </c>
      <c r="D117" s="98">
        <v>1159.88746277563</v>
      </c>
      <c r="E117" s="98">
        <v>1109.7195794217005</v>
      </c>
      <c r="F117" s="98">
        <v>1022.5948189108259</v>
      </c>
      <c r="G117" s="98">
        <v>1011.0363436263664</v>
      </c>
      <c r="H117" s="98">
        <v>928.94418151376897</v>
      </c>
      <c r="I117" s="98">
        <v>839.75888928110635</v>
      </c>
      <c r="J117" s="98">
        <v>791.64458764895141</v>
      </c>
      <c r="K117" s="98">
        <v>846.84940436949614</v>
      </c>
      <c r="L117" s="98">
        <v>997.17555077237103</v>
      </c>
      <c r="M117" s="98">
        <v>873.55316990687186</v>
      </c>
      <c r="N117" s="98">
        <v>1022.9881857278582</v>
      </c>
      <c r="O117" s="98">
        <v>1022.268015514589</v>
      </c>
      <c r="P117" s="98">
        <v>932.97967706900317</v>
      </c>
      <c r="Q117" s="98">
        <v>1058.3582961128905</v>
      </c>
      <c r="R117" s="98">
        <v>1101.5770675046567</v>
      </c>
      <c r="S117" s="98">
        <v>1231.768584984085</v>
      </c>
      <c r="T117" s="98">
        <v>1251.1575136870902</v>
      </c>
      <c r="U117" s="98">
        <v>1232.4197920485556</v>
      </c>
      <c r="V117" s="98">
        <v>1152.0416782964917</v>
      </c>
      <c r="W117" s="98">
        <v>1398.8528070271827</v>
      </c>
      <c r="X117" s="98">
        <v>1087.9782405302424</v>
      </c>
      <c r="Y117" s="98">
        <v>1065.7274963906432</v>
      </c>
      <c r="DA117" s="63" t="s">
        <v>1892</v>
      </c>
    </row>
    <row r="118" spans="1:105" ht="12" customHeight="1" x14ac:dyDescent="0.25">
      <c r="A118" s="121" t="s">
        <v>92</v>
      </c>
      <c r="B118" s="122">
        <f t="shared" ref="B118:Y118" si="21">B119</f>
        <v>0.39157206982003145</v>
      </c>
      <c r="C118" s="122">
        <f t="shared" si="21"/>
        <v>0.41025688397742499</v>
      </c>
      <c r="D118" s="122">
        <f t="shared" si="21"/>
        <v>0.41775240559553384</v>
      </c>
      <c r="E118" s="122">
        <f t="shared" si="21"/>
        <v>0.37138847098484734</v>
      </c>
      <c r="F118" s="122">
        <f t="shared" si="21"/>
        <v>0.32009563706731031</v>
      </c>
      <c r="G118" s="122">
        <f t="shared" si="21"/>
        <v>0.27454768371428195</v>
      </c>
      <c r="H118" s="122">
        <f t="shared" si="21"/>
        <v>0.24073975262244934</v>
      </c>
      <c r="I118" s="122">
        <f t="shared" si="21"/>
        <v>0.23620412188662682</v>
      </c>
      <c r="J118" s="122">
        <f t="shared" si="21"/>
        <v>0.25427156926056171</v>
      </c>
      <c r="K118" s="122">
        <f t="shared" si="21"/>
        <v>0.30949144795377093</v>
      </c>
      <c r="L118" s="122">
        <f t="shared" si="21"/>
        <v>0.46186448652538631</v>
      </c>
      <c r="M118" s="122">
        <f t="shared" si="21"/>
        <v>0.57100464440306031</v>
      </c>
      <c r="N118" s="122">
        <f t="shared" si="21"/>
        <v>0.83852127103744389</v>
      </c>
      <c r="O118" s="122">
        <f t="shared" si="21"/>
        <v>1.1011040175897038</v>
      </c>
      <c r="P118" s="122">
        <f t="shared" si="21"/>
        <v>1.4264891995036633</v>
      </c>
      <c r="Q118" s="122">
        <f t="shared" si="21"/>
        <v>1.5005159280455922</v>
      </c>
      <c r="R118" s="122">
        <f t="shared" si="21"/>
        <v>1.57208923557562</v>
      </c>
      <c r="S118" s="122">
        <f t="shared" si="21"/>
        <v>1.6916170591041519</v>
      </c>
      <c r="T118" s="122">
        <f t="shared" si="21"/>
        <v>1.8109146710490416</v>
      </c>
      <c r="U118" s="122">
        <f t="shared" si="21"/>
        <v>1.7912095624603652</v>
      </c>
      <c r="V118" s="122">
        <f t="shared" si="21"/>
        <v>1.75913221889677</v>
      </c>
      <c r="W118" s="122">
        <f t="shared" si="21"/>
        <v>1.7355975463860807</v>
      </c>
      <c r="X118" s="122">
        <f t="shared" si="21"/>
        <v>1.7788360999261756</v>
      </c>
      <c r="Y118" s="122">
        <f t="shared" si="21"/>
        <v>1.7593431973921039</v>
      </c>
      <c r="DA118" s="130" t="s">
        <v>1893</v>
      </c>
    </row>
    <row r="119" spans="1:105" ht="12" customHeight="1" x14ac:dyDescent="0.25">
      <c r="A119" s="97" t="s">
        <v>53</v>
      </c>
      <c r="B119" s="98">
        <v>0.39157206982003145</v>
      </c>
      <c r="C119" s="98">
        <v>0.41025688397742499</v>
      </c>
      <c r="D119" s="98">
        <v>0.41775240559553384</v>
      </c>
      <c r="E119" s="98">
        <v>0.37138847098484734</v>
      </c>
      <c r="F119" s="98">
        <v>0.32009563706731031</v>
      </c>
      <c r="G119" s="98">
        <v>0.27454768371428195</v>
      </c>
      <c r="H119" s="98">
        <v>0.24073975262244934</v>
      </c>
      <c r="I119" s="98">
        <v>0.23620412188662682</v>
      </c>
      <c r="J119" s="98">
        <v>0.25427156926056171</v>
      </c>
      <c r="K119" s="98">
        <v>0.30949144795377093</v>
      </c>
      <c r="L119" s="98">
        <v>0.46186448652538631</v>
      </c>
      <c r="M119" s="98">
        <v>0.57100464440306031</v>
      </c>
      <c r="N119" s="98">
        <v>0.83852127103744389</v>
      </c>
      <c r="O119" s="98">
        <v>1.1011040175897038</v>
      </c>
      <c r="P119" s="98">
        <v>1.4264891995036633</v>
      </c>
      <c r="Q119" s="98">
        <v>1.5005159280455922</v>
      </c>
      <c r="R119" s="98">
        <v>1.57208923557562</v>
      </c>
      <c r="S119" s="98">
        <v>1.6916170591041519</v>
      </c>
      <c r="T119" s="98">
        <v>1.8109146710490416</v>
      </c>
      <c r="U119" s="98">
        <v>1.7912095624603652</v>
      </c>
      <c r="V119" s="98">
        <v>1.75913221889677</v>
      </c>
      <c r="W119" s="98">
        <v>1.7355975463860807</v>
      </c>
      <c r="X119" s="98">
        <v>1.7788360999261756</v>
      </c>
      <c r="Y119" s="98">
        <v>1.7593431973921039</v>
      </c>
      <c r="DA119" s="63" t="s">
        <v>1894</v>
      </c>
    </row>
    <row r="120" spans="1:105" ht="12" customHeight="1" x14ac:dyDescent="0.25">
      <c r="A120" s="121" t="s">
        <v>55</v>
      </c>
      <c r="B120" s="122">
        <v>92.152585301959135</v>
      </c>
      <c r="C120" s="122">
        <v>81.915750706250151</v>
      </c>
      <c r="D120" s="122">
        <v>75.262083148819556</v>
      </c>
      <c r="E120" s="122">
        <v>70.100046017942319</v>
      </c>
      <c r="F120" s="122">
        <v>65.551573934635499</v>
      </c>
      <c r="G120" s="122">
        <v>62.625374566665549</v>
      </c>
      <c r="H120" s="122">
        <v>59.226167934980552</v>
      </c>
      <c r="I120" s="122">
        <v>55.52750336824451</v>
      </c>
      <c r="J120" s="122">
        <v>49.991042027301532</v>
      </c>
      <c r="K120" s="122">
        <v>51.956860836044498</v>
      </c>
      <c r="L120" s="122">
        <v>51.114014406908595</v>
      </c>
      <c r="M120" s="122">
        <v>53.303479720773183</v>
      </c>
      <c r="N120" s="122">
        <v>55.149364768095296</v>
      </c>
      <c r="O120" s="122">
        <v>63.128622068505081</v>
      </c>
      <c r="P120" s="122">
        <v>66.167736078291455</v>
      </c>
      <c r="Q120" s="122">
        <v>76.251118729681949</v>
      </c>
      <c r="R120" s="122">
        <v>86.841532171979551</v>
      </c>
      <c r="S120" s="122">
        <v>87.127313225653552</v>
      </c>
      <c r="T120" s="122">
        <v>97.12717528676302</v>
      </c>
      <c r="U120" s="122">
        <v>99.379385307088057</v>
      </c>
      <c r="V120" s="122">
        <v>96.196318092950079</v>
      </c>
      <c r="W120" s="122">
        <v>106.03450111863779</v>
      </c>
      <c r="X120" s="122">
        <v>99.179173720175683</v>
      </c>
      <c r="Y120" s="122">
        <v>98.618861062566637</v>
      </c>
      <c r="DA120" s="130" t="s">
        <v>1895</v>
      </c>
    </row>
    <row r="121" spans="1:105" ht="12" customHeight="1" x14ac:dyDescent="0.25">
      <c r="A121" s="97" t="s">
        <v>124</v>
      </c>
      <c r="B121" s="98">
        <v>0</v>
      </c>
      <c r="C121" s="98">
        <v>0</v>
      </c>
      <c r="D121" s="98">
        <v>4.7922265348927302E-2</v>
      </c>
      <c r="E121" s="98">
        <v>9.9935770316230771E-2</v>
      </c>
      <c r="F121" s="98">
        <v>0.10937777103243726</v>
      </c>
      <c r="G121" s="98">
        <v>0.18478931279651936</v>
      </c>
      <c r="H121" s="98">
        <v>0.20471342881571708</v>
      </c>
      <c r="I121" s="98">
        <v>0.24466795225836549</v>
      </c>
      <c r="J121" s="98">
        <v>0.22659031596623594</v>
      </c>
      <c r="K121" s="98">
        <v>0.2309921633159461</v>
      </c>
      <c r="L121" s="98">
        <v>0.21479308428638944</v>
      </c>
      <c r="M121" s="98">
        <v>0.23206139651912003</v>
      </c>
      <c r="N121" s="98">
        <v>0.23158218973944397</v>
      </c>
      <c r="O121" s="98">
        <v>0.27186342110475165</v>
      </c>
      <c r="P121" s="98">
        <v>0.4389283750171758</v>
      </c>
      <c r="Q121" s="98">
        <v>0.29069431132175888</v>
      </c>
      <c r="R121" s="98">
        <v>0.32483136805168861</v>
      </c>
      <c r="S121" s="98">
        <v>0.33815294835004589</v>
      </c>
      <c r="T121" s="98">
        <v>0.3344933574338575</v>
      </c>
      <c r="U121" s="98">
        <v>0.34826298506764247</v>
      </c>
      <c r="V121" s="98">
        <v>0.35217282934745425</v>
      </c>
      <c r="W121" s="98">
        <v>0.43249770901002427</v>
      </c>
      <c r="X121" s="98">
        <v>0.48115896559079629</v>
      </c>
      <c r="Y121" s="98">
        <v>0.53165539419739194</v>
      </c>
      <c r="DA121" s="63" t="s">
        <v>1896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6.3379543150443137E-5</v>
      </c>
      <c r="E122" s="98">
        <v>1.4831576845167967E-4</v>
      </c>
      <c r="F122" s="98">
        <v>1.1739685197243527E-4</v>
      </c>
      <c r="G122" s="98">
        <v>2.1977191696579285E-4</v>
      </c>
      <c r="H122" s="98">
        <v>2.0188124545414215E-4</v>
      </c>
      <c r="I122" s="98">
        <v>3.6315617202906244E-4</v>
      </c>
      <c r="J122" s="98">
        <v>4.7093774836555404E-4</v>
      </c>
      <c r="K122" s="98">
        <v>4.1431026713513322E-4</v>
      </c>
      <c r="L122" s="98">
        <v>4.000289129634232E-4</v>
      </c>
      <c r="M122" s="98">
        <v>4.3049980385598393E-4</v>
      </c>
      <c r="N122" s="98">
        <v>3.9093037060916526E-4</v>
      </c>
      <c r="O122" s="98">
        <v>3.5141739910351231E-4</v>
      </c>
      <c r="P122" s="98">
        <v>5.0513870712950938E-4</v>
      </c>
      <c r="Q122" s="98">
        <v>2.1831146897186322E-4</v>
      </c>
      <c r="R122" s="98">
        <v>2.535146261032563E-4</v>
      </c>
      <c r="S122" s="98">
        <v>1.7649242300268788E-4</v>
      </c>
      <c r="T122" s="98">
        <v>1.7491143535304873E-4</v>
      </c>
      <c r="U122" s="98">
        <v>8.5768219364300307E-5</v>
      </c>
      <c r="V122" s="98">
        <v>8.2640314261204985E-5</v>
      </c>
      <c r="W122" s="98">
        <v>2.7316761526173549E-4</v>
      </c>
      <c r="X122" s="98">
        <v>2.8608885423920622E-4</v>
      </c>
      <c r="Y122" s="98">
        <v>3.0223559728437298E-4</v>
      </c>
      <c r="DA122" s="63" t="s">
        <v>1897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4.3362966595610473E-5</v>
      </c>
      <c r="E123" s="101">
        <v>9.7232959697035457E-5</v>
      </c>
      <c r="F123" s="101">
        <v>7.7396276621179388E-5</v>
      </c>
      <c r="G123" s="101">
        <v>1.3214971336350024E-4</v>
      </c>
      <c r="H123" s="101">
        <v>1.2581555165329438E-4</v>
      </c>
      <c r="I123" s="101">
        <v>2.234448212159732E-4</v>
      </c>
      <c r="J123" s="101">
        <v>2.8732705389417881E-4</v>
      </c>
      <c r="K123" s="101">
        <v>2.5475971329745497E-4</v>
      </c>
      <c r="L123" s="101">
        <v>2.39765122158229E-4</v>
      </c>
      <c r="M123" s="101">
        <v>2.5380148978671428E-4</v>
      </c>
      <c r="N123" s="101">
        <v>2.2895355898885052E-4</v>
      </c>
      <c r="O123" s="101">
        <v>2.1689109236841655E-4</v>
      </c>
      <c r="P123" s="101">
        <v>3.1259236466812143E-4</v>
      </c>
      <c r="Q123" s="101">
        <v>1.4097411662957401E-4</v>
      </c>
      <c r="R123" s="101">
        <v>1.7174365706879201E-4</v>
      </c>
      <c r="S123" s="101">
        <v>1.1633688594372935E-4</v>
      </c>
      <c r="T123" s="101">
        <v>1.2013896237313056E-4</v>
      </c>
      <c r="U123" s="101">
        <v>5.9260779955886177E-5</v>
      </c>
      <c r="V123" s="101">
        <v>5.6808864562084591E-5</v>
      </c>
      <c r="W123" s="101">
        <v>1.9641546651917452E-4</v>
      </c>
      <c r="X123" s="101">
        <v>2.0677003813360942E-4</v>
      </c>
      <c r="Y123" s="101">
        <v>2.2044526200457569E-4</v>
      </c>
      <c r="DA123" s="131" t="s">
        <v>1898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2.0016576554832664E-5</v>
      </c>
      <c r="E124" s="104">
        <v>5.1082808754644197E-5</v>
      </c>
      <c r="F124" s="104">
        <v>4.0000575351255879E-5</v>
      </c>
      <c r="G124" s="104">
        <v>8.7622203602292627E-5</v>
      </c>
      <c r="H124" s="104">
        <v>7.6065693800847758E-5</v>
      </c>
      <c r="I124" s="104">
        <v>1.3971135081308926E-4</v>
      </c>
      <c r="J124" s="104">
        <v>1.8361069447137522E-4</v>
      </c>
      <c r="K124" s="104">
        <v>1.5955055383767825E-4</v>
      </c>
      <c r="L124" s="104">
        <v>1.602637908051942E-4</v>
      </c>
      <c r="M124" s="104">
        <v>1.7669831406926968E-4</v>
      </c>
      <c r="N124" s="104">
        <v>1.6197681162031477E-4</v>
      </c>
      <c r="O124" s="104">
        <v>1.3452630673509576E-4</v>
      </c>
      <c r="P124" s="104">
        <v>1.9254634246138795E-4</v>
      </c>
      <c r="Q124" s="104">
        <v>7.733735234228921E-5</v>
      </c>
      <c r="R124" s="104">
        <v>8.1770969034464282E-5</v>
      </c>
      <c r="S124" s="104">
        <v>6.0155537058958512E-5</v>
      </c>
      <c r="T124" s="104">
        <v>5.4772472979918174E-5</v>
      </c>
      <c r="U124" s="104">
        <v>2.6507439408414127E-5</v>
      </c>
      <c r="V124" s="104">
        <v>2.583144969912039E-5</v>
      </c>
      <c r="W124" s="104">
        <v>7.6752148742560938E-5</v>
      </c>
      <c r="X124" s="104">
        <v>7.93188161055968E-5</v>
      </c>
      <c r="Y124" s="104">
        <v>8.1790335279797294E-5</v>
      </c>
      <c r="DA124" s="132" t="s">
        <v>1899</v>
      </c>
    </row>
    <row r="125" spans="1:105" ht="12" customHeight="1" x14ac:dyDescent="0.25">
      <c r="A125" s="106" t="s">
        <v>122</v>
      </c>
      <c r="B125" s="101">
        <v>83.572571301024709</v>
      </c>
      <c r="C125" s="101">
        <v>74.303092346410267</v>
      </c>
      <c r="D125" s="101">
        <v>68.031215601184698</v>
      </c>
      <c r="E125" s="101">
        <v>63.363599816054368</v>
      </c>
      <c r="F125" s="101">
        <v>59.340566793288481</v>
      </c>
      <c r="G125" s="101">
        <v>56.505089661854257</v>
      </c>
      <c r="H125" s="101">
        <v>53.292258245201815</v>
      </c>
      <c r="I125" s="101">
        <v>47.860348748712369</v>
      </c>
      <c r="J125" s="101">
        <v>42.471750129129646</v>
      </c>
      <c r="K125" s="101">
        <v>44.283236446747956</v>
      </c>
      <c r="L125" s="101">
        <v>43.329182771949981</v>
      </c>
      <c r="M125" s="101">
        <v>45.184881796552276</v>
      </c>
      <c r="N125" s="101">
        <v>46.823646263826632</v>
      </c>
      <c r="O125" s="101">
        <v>53.915959845023067</v>
      </c>
      <c r="P125" s="101">
        <v>56.451815163788837</v>
      </c>
      <c r="Q125" s="101">
        <v>65.245625451774984</v>
      </c>
      <c r="R125" s="101">
        <v>74.558604529788511</v>
      </c>
      <c r="S125" s="101">
        <v>75.084094513377252</v>
      </c>
      <c r="T125" s="101">
        <v>84.133528869300804</v>
      </c>
      <c r="U125" s="101">
        <v>86.371224046030378</v>
      </c>
      <c r="V125" s="101">
        <v>83.787579815061136</v>
      </c>
      <c r="W125" s="101">
        <v>92.348080793657687</v>
      </c>
      <c r="X125" s="101">
        <v>86.411384698190133</v>
      </c>
      <c r="Y125" s="101">
        <v>86.360637807991026</v>
      </c>
      <c r="DA125" s="131" t="s">
        <v>1900</v>
      </c>
    </row>
    <row r="126" spans="1:105" ht="12" customHeight="1" x14ac:dyDescent="0.25">
      <c r="A126" s="107" t="s">
        <v>121</v>
      </c>
      <c r="B126" s="104">
        <v>8.5800140009344297</v>
      </c>
      <c r="C126" s="104">
        <v>7.6126583598398856</v>
      </c>
      <c r="D126" s="104">
        <v>7.1828819027427731</v>
      </c>
      <c r="E126" s="104">
        <v>6.6363621158032631</v>
      </c>
      <c r="F126" s="104">
        <v>6.1015119734626069</v>
      </c>
      <c r="G126" s="104">
        <v>5.9352758200978064</v>
      </c>
      <c r="H126" s="104">
        <v>5.7289943797175633</v>
      </c>
      <c r="I126" s="104">
        <v>7.4221235111017441</v>
      </c>
      <c r="J126" s="104">
        <v>7.2922306444572857</v>
      </c>
      <c r="K126" s="104">
        <v>7.44221791571346</v>
      </c>
      <c r="L126" s="104">
        <v>7.5696385217592566</v>
      </c>
      <c r="M126" s="104">
        <v>7.8861060278979345</v>
      </c>
      <c r="N126" s="104">
        <v>8.0937453841586091</v>
      </c>
      <c r="O126" s="104">
        <v>8.9404473849781567</v>
      </c>
      <c r="P126" s="104">
        <v>9.2764874007783185</v>
      </c>
      <c r="Q126" s="104">
        <v>10.714580655116231</v>
      </c>
      <c r="R126" s="104">
        <v>11.957842759513259</v>
      </c>
      <c r="S126" s="104">
        <v>11.704889271503241</v>
      </c>
      <c r="T126" s="104">
        <v>12.658978148593006</v>
      </c>
      <c r="U126" s="104">
        <v>12.659812507770674</v>
      </c>
      <c r="V126" s="104">
        <v>12.056482808227228</v>
      </c>
      <c r="W126" s="104">
        <v>13.253649448354821</v>
      </c>
      <c r="X126" s="104">
        <v>12.286343967540517</v>
      </c>
      <c r="Y126" s="104">
        <v>11.726265624780932</v>
      </c>
      <c r="DA126" s="132" t="s">
        <v>1901</v>
      </c>
    </row>
    <row r="127" spans="1:105" ht="12" customHeight="1" x14ac:dyDescent="0.25">
      <c r="A127" s="108" t="s">
        <v>53</v>
      </c>
      <c r="B127" s="98">
        <v>5.1535546649330222</v>
      </c>
      <c r="C127" s="98">
        <v>5.3176022855153455</v>
      </c>
      <c r="D127" s="98">
        <v>4.9143979358283705</v>
      </c>
      <c r="E127" s="98">
        <v>4.3496808889754632</v>
      </c>
      <c r="F127" s="98">
        <v>4.0228495599009229</v>
      </c>
      <c r="G127" s="98">
        <v>3.569009887117232</v>
      </c>
      <c r="H127" s="98">
        <v>3.5707679345182992</v>
      </c>
      <c r="I127" s="98">
        <v>4.567827018759842</v>
      </c>
      <c r="J127" s="98">
        <v>4.4491637093493903</v>
      </c>
      <c r="K127" s="98">
        <v>4.5775214626992131</v>
      </c>
      <c r="L127" s="98">
        <v>4.5377753668544525</v>
      </c>
      <c r="M127" s="98">
        <v>4.6489555048755919</v>
      </c>
      <c r="N127" s="98">
        <v>4.7390403801649681</v>
      </c>
      <c r="O127" s="98">
        <v>5.5129965494717963</v>
      </c>
      <c r="P127" s="98">
        <v>5.7407388519934832</v>
      </c>
      <c r="Q127" s="98">
        <v>6.9218691605279643</v>
      </c>
      <c r="R127" s="98">
        <v>8.1012883553990083</v>
      </c>
      <c r="S127" s="98">
        <v>7.7208191561851987</v>
      </c>
      <c r="T127" s="98">
        <v>8.6933796512986881</v>
      </c>
      <c r="U127" s="98">
        <v>8.7525903328226793</v>
      </c>
      <c r="V127" s="98">
        <v>8.2940228161070397</v>
      </c>
      <c r="W127" s="98">
        <v>9.5607327076431954</v>
      </c>
      <c r="X127" s="98">
        <v>8.9116454604121298</v>
      </c>
      <c r="Y127" s="98">
        <v>8.5725449835977408</v>
      </c>
      <c r="DA127" s="63" t="s">
        <v>1902</v>
      </c>
    </row>
    <row r="128" spans="1:105" ht="12" customHeight="1" x14ac:dyDescent="0.25">
      <c r="A128" s="108" t="s">
        <v>52</v>
      </c>
      <c r="B128" s="98">
        <v>3.4264593360014084</v>
      </c>
      <c r="C128" s="98">
        <v>2.2950560743245405</v>
      </c>
      <c r="D128" s="98">
        <v>2.2684839669144026</v>
      </c>
      <c r="E128" s="98">
        <v>2.2866812268277998</v>
      </c>
      <c r="F128" s="98">
        <v>2.0786624135616836</v>
      </c>
      <c r="G128" s="98">
        <v>2.3662659329805744</v>
      </c>
      <c r="H128" s="98">
        <v>2.1582264451992641</v>
      </c>
      <c r="I128" s="98">
        <v>2.8542964923419021</v>
      </c>
      <c r="J128" s="98">
        <v>2.843066935107895</v>
      </c>
      <c r="K128" s="98">
        <v>2.8646964530142465</v>
      </c>
      <c r="L128" s="98">
        <v>3.0318631549048041</v>
      </c>
      <c r="M128" s="98">
        <v>3.2371505230223421</v>
      </c>
      <c r="N128" s="98">
        <v>3.3547050039936406</v>
      </c>
      <c r="O128" s="98">
        <v>3.4274508355063609</v>
      </c>
      <c r="P128" s="98">
        <v>3.5357485487848344</v>
      </c>
      <c r="Q128" s="98">
        <v>3.7927114945882665</v>
      </c>
      <c r="R128" s="98">
        <v>3.8565544041142505</v>
      </c>
      <c r="S128" s="98">
        <v>3.9840701153180413</v>
      </c>
      <c r="T128" s="98">
        <v>3.9655984972943181</v>
      </c>
      <c r="U128" s="98">
        <v>3.9072221749479938</v>
      </c>
      <c r="V128" s="98">
        <v>3.7624599921201884</v>
      </c>
      <c r="W128" s="98">
        <v>3.6929167407116257</v>
      </c>
      <c r="X128" s="98">
        <v>3.3746985071283868</v>
      </c>
      <c r="Y128" s="98">
        <v>3.1537206411831926</v>
      </c>
      <c r="DA128" s="63" t="s">
        <v>1903</v>
      </c>
    </row>
    <row r="129" spans="1:105" ht="12" customHeight="1" x14ac:dyDescent="0.25">
      <c r="A129" s="121" t="s">
        <v>54</v>
      </c>
      <c r="B129" s="122">
        <v>14.459040508883438</v>
      </c>
      <c r="C129" s="122">
        <v>13.466214432104763</v>
      </c>
      <c r="D129" s="122">
        <v>12.632027677847436</v>
      </c>
      <c r="E129" s="122">
        <v>12.092249812454382</v>
      </c>
      <c r="F129" s="122">
        <v>11.67555733471653</v>
      </c>
      <c r="G129" s="122">
        <v>11.213142643253279</v>
      </c>
      <c r="H129" s="122">
        <v>10.685459816298414</v>
      </c>
      <c r="I129" s="122">
        <v>10.022820552302582</v>
      </c>
      <c r="J129" s="122">
        <v>9.2586153266175835</v>
      </c>
      <c r="K129" s="122">
        <v>10.057509644366524</v>
      </c>
      <c r="L129" s="122">
        <v>10.65806549746749</v>
      </c>
      <c r="M129" s="122">
        <v>10.765156955820178</v>
      </c>
      <c r="N129" s="122">
        <v>11.457003667546747</v>
      </c>
      <c r="O129" s="122">
        <v>13.244768174684417</v>
      </c>
      <c r="P129" s="122">
        <v>13.750922626771484</v>
      </c>
      <c r="Q129" s="122">
        <v>15.857377726217191</v>
      </c>
      <c r="R129" s="122">
        <v>16.610398031679285</v>
      </c>
      <c r="S129" s="122">
        <v>19.2128160417865</v>
      </c>
      <c r="T129" s="122">
        <v>21.15524142865743</v>
      </c>
      <c r="U129" s="122">
        <v>21.91429421048765</v>
      </c>
      <c r="V129" s="122">
        <v>22.150297715633055</v>
      </c>
      <c r="W129" s="122">
        <v>22.532902969332824</v>
      </c>
      <c r="X129" s="122">
        <v>21.059608094500586</v>
      </c>
      <c r="Y129" s="122">
        <v>20.408512902238883</v>
      </c>
      <c r="DA129" s="130" t="s">
        <v>1904</v>
      </c>
    </row>
    <row r="130" spans="1:105" ht="12" customHeight="1" x14ac:dyDescent="0.25">
      <c r="A130" s="97" t="s">
        <v>50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1905</v>
      </c>
    </row>
    <row r="131" spans="1:105" ht="12" customHeight="1" x14ac:dyDescent="0.25">
      <c r="A131" s="109" t="s">
        <v>120</v>
      </c>
      <c r="B131" s="33">
        <v>14.459040508883438</v>
      </c>
      <c r="C131" s="33">
        <v>13.466214432104763</v>
      </c>
      <c r="D131" s="33">
        <v>12.632027677847436</v>
      </c>
      <c r="E131" s="33">
        <v>12.092249812454382</v>
      </c>
      <c r="F131" s="33">
        <v>11.67555733471653</v>
      </c>
      <c r="G131" s="33">
        <v>11.213142643253279</v>
      </c>
      <c r="H131" s="33">
        <v>10.685459816298414</v>
      </c>
      <c r="I131" s="33">
        <v>10.022820552302582</v>
      </c>
      <c r="J131" s="33">
        <v>9.2586153266175835</v>
      </c>
      <c r="K131" s="33">
        <v>10.057509644366524</v>
      </c>
      <c r="L131" s="33">
        <v>10.65806549746749</v>
      </c>
      <c r="M131" s="33">
        <v>10.765156955820178</v>
      </c>
      <c r="N131" s="33">
        <v>11.457003667546747</v>
      </c>
      <c r="O131" s="33">
        <v>13.244768174684417</v>
      </c>
      <c r="P131" s="33">
        <v>13.750922626771484</v>
      </c>
      <c r="Q131" s="33">
        <v>15.857377726217191</v>
      </c>
      <c r="R131" s="33">
        <v>16.610398031679285</v>
      </c>
      <c r="S131" s="33">
        <v>19.2128160417865</v>
      </c>
      <c r="T131" s="33">
        <v>21.15524142865743</v>
      </c>
      <c r="U131" s="33">
        <v>21.91429421048765</v>
      </c>
      <c r="V131" s="33">
        <v>22.150297715633055</v>
      </c>
      <c r="W131" s="33">
        <v>22.532902969332824</v>
      </c>
      <c r="X131" s="33">
        <v>21.059608094500586</v>
      </c>
      <c r="Y131" s="33">
        <v>20.408512902238883</v>
      </c>
      <c r="DA131" s="60" t="s">
        <v>1906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0.65370620974928539</v>
      </c>
      <c r="C133" s="154">
        <f t="shared" si="22"/>
        <v>0.65440307960102595</v>
      </c>
      <c r="D133" s="154">
        <f t="shared" si="22"/>
        <v>0.65490449316358701</v>
      </c>
      <c r="E133" s="154">
        <f t="shared" si="22"/>
        <v>0.65580549484648798</v>
      </c>
      <c r="F133" s="154">
        <f t="shared" si="22"/>
        <v>0.65729200026501289</v>
      </c>
      <c r="G133" s="154">
        <f t="shared" si="22"/>
        <v>0.65919816318434543</v>
      </c>
      <c r="H133" s="154">
        <f t="shared" si="22"/>
        <v>0.66246160655267328</v>
      </c>
      <c r="I133" s="154">
        <f t="shared" si="22"/>
        <v>0.66771944219387813</v>
      </c>
      <c r="J133" s="154">
        <f t="shared" si="22"/>
        <v>0.67504427025522595</v>
      </c>
      <c r="K133" s="154">
        <f t="shared" si="22"/>
        <v>0.68439502761520277</v>
      </c>
      <c r="L133" s="154">
        <f t="shared" si="22"/>
        <v>0.69540673092051297</v>
      </c>
      <c r="M133" s="154">
        <f t="shared" si="22"/>
        <v>0.70810975964865386</v>
      </c>
      <c r="N133" s="154">
        <f t="shared" si="22"/>
        <v>0.7231531395191505</v>
      </c>
      <c r="O133" s="154">
        <f t="shared" si="22"/>
        <v>0.73532357158768824</v>
      </c>
      <c r="P133" s="154">
        <f t="shared" si="22"/>
        <v>0.73665472785596886</v>
      </c>
      <c r="Q133" s="154">
        <f t="shared" si="22"/>
        <v>0.73919802932656753</v>
      </c>
      <c r="R133" s="154">
        <f t="shared" ref="R133:V133" si="23">IF(R115=0,"",R115/R97)</f>
        <v>0.74284694082272584</v>
      </c>
      <c r="S133" s="154">
        <f t="shared" si="23"/>
        <v>0.7503996256669726</v>
      </c>
      <c r="T133" s="154">
        <f t="shared" si="23"/>
        <v>0.75772493849929623</v>
      </c>
      <c r="U133" s="154">
        <f t="shared" si="23"/>
        <v>0.76678297659909889</v>
      </c>
      <c r="V133" s="154">
        <f t="shared" si="23"/>
        <v>0.77527503352923877</v>
      </c>
      <c r="W133" s="154">
        <f t="shared" ref="W133:Y133" si="24">IF(W115=0,"",W115/W97)</f>
        <v>0.78621545740772003</v>
      </c>
      <c r="X133" s="154">
        <f t="shared" si="24"/>
        <v>0.79481521365027219</v>
      </c>
      <c r="Y133" s="154">
        <f t="shared" si="24"/>
        <v>0.80499970622606698</v>
      </c>
      <c r="DA133" s="129" t="s">
        <v>2058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0.65444119340903995</v>
      </c>
      <c r="C134" s="155">
        <f t="shared" si="25"/>
        <v>0.65508363672862635</v>
      </c>
      <c r="D134" s="155">
        <f t="shared" si="25"/>
        <v>0.65538806660949378</v>
      </c>
      <c r="E134" s="155">
        <f t="shared" si="25"/>
        <v>0.65606966233370678</v>
      </c>
      <c r="F134" s="155">
        <f t="shared" si="25"/>
        <v>0.65738612926800377</v>
      </c>
      <c r="G134" s="155">
        <f t="shared" si="25"/>
        <v>0.65899654534994168</v>
      </c>
      <c r="H134" s="155">
        <f t="shared" si="25"/>
        <v>0.66205204893959135</v>
      </c>
      <c r="I134" s="155">
        <f t="shared" si="25"/>
        <v>0.66719409223424031</v>
      </c>
      <c r="J134" s="155">
        <f t="shared" si="25"/>
        <v>0.67484999748680108</v>
      </c>
      <c r="K134" s="155">
        <f t="shared" si="25"/>
        <v>0.68469795362471808</v>
      </c>
      <c r="L134" s="155">
        <f t="shared" si="25"/>
        <v>0.69600785466974957</v>
      </c>
      <c r="M134" s="155">
        <f t="shared" si="25"/>
        <v>0.70949962255818544</v>
      </c>
      <c r="N134" s="155">
        <f t="shared" si="25"/>
        <v>0.72488442397629294</v>
      </c>
      <c r="O134" s="155">
        <f t="shared" si="25"/>
        <v>0.73770132740117156</v>
      </c>
      <c r="P134" s="155">
        <f t="shared" si="25"/>
        <v>0.738803477259944</v>
      </c>
      <c r="Q134" s="155">
        <f t="shared" si="25"/>
        <v>0.74090630758062637</v>
      </c>
      <c r="R134" s="155">
        <f t="shared" ref="R134:V134" si="26">IF(R116=0,"",R116/R98)</f>
        <v>0.74421610682385797</v>
      </c>
      <c r="S134" s="155">
        <f t="shared" si="26"/>
        <v>0.75086026078022672</v>
      </c>
      <c r="T134" s="155">
        <f t="shared" si="26"/>
        <v>0.75775609938272948</v>
      </c>
      <c r="U134" s="155">
        <f t="shared" si="26"/>
        <v>0.76631826093384448</v>
      </c>
      <c r="V134" s="155">
        <f t="shared" si="26"/>
        <v>0.77420627908328699</v>
      </c>
      <c r="W134" s="155">
        <f t="shared" ref="W134:Y134" si="27">IF(W116=0,"",W116/W98)</f>
        <v>0.78535228161423731</v>
      </c>
      <c r="X134" s="155">
        <f t="shared" si="27"/>
        <v>0.79365975957154022</v>
      </c>
      <c r="Y134" s="155">
        <f t="shared" si="27"/>
        <v>0.8038847293448611</v>
      </c>
      <c r="DA134" s="130" t="s">
        <v>2059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0.65444119340903995</v>
      </c>
      <c r="C135" s="156">
        <f t="shared" si="28"/>
        <v>0.65508363672862635</v>
      </c>
      <c r="D135" s="156">
        <f t="shared" si="28"/>
        <v>0.65538806660949378</v>
      </c>
      <c r="E135" s="156">
        <f t="shared" si="28"/>
        <v>0.65606966233370678</v>
      </c>
      <c r="F135" s="156">
        <f t="shared" si="28"/>
        <v>0.65738612926800377</v>
      </c>
      <c r="G135" s="156">
        <f t="shared" si="28"/>
        <v>0.65899654534994168</v>
      </c>
      <c r="H135" s="156">
        <f t="shared" si="28"/>
        <v>0.66205204893959135</v>
      </c>
      <c r="I135" s="156">
        <f t="shared" si="28"/>
        <v>0.66719409223424031</v>
      </c>
      <c r="J135" s="156">
        <f t="shared" si="28"/>
        <v>0.67484999748680108</v>
      </c>
      <c r="K135" s="156">
        <f t="shared" si="28"/>
        <v>0.68469795362471808</v>
      </c>
      <c r="L135" s="156">
        <f t="shared" si="28"/>
        <v>0.69600785466974957</v>
      </c>
      <c r="M135" s="156">
        <f t="shared" si="28"/>
        <v>0.70949962255818544</v>
      </c>
      <c r="N135" s="156">
        <f t="shared" si="28"/>
        <v>0.72488442397629294</v>
      </c>
      <c r="O135" s="156">
        <f t="shared" si="28"/>
        <v>0.73770132740117156</v>
      </c>
      <c r="P135" s="156">
        <f t="shared" si="28"/>
        <v>0.738803477259944</v>
      </c>
      <c r="Q135" s="156">
        <f t="shared" si="28"/>
        <v>0.74090630758062637</v>
      </c>
      <c r="R135" s="156">
        <f t="shared" ref="R135:V135" si="29">IF(R117=0,"",R117/R99)</f>
        <v>0.74421610682385797</v>
      </c>
      <c r="S135" s="156">
        <f t="shared" si="29"/>
        <v>0.75086026078022672</v>
      </c>
      <c r="T135" s="156">
        <f t="shared" si="29"/>
        <v>0.75775609938272948</v>
      </c>
      <c r="U135" s="156">
        <f t="shared" si="29"/>
        <v>0.76631826093384448</v>
      </c>
      <c r="V135" s="156">
        <f t="shared" si="29"/>
        <v>0.77420627908328699</v>
      </c>
      <c r="W135" s="156">
        <f t="shared" ref="W135:Y135" si="30">IF(W117=0,"",W117/W99)</f>
        <v>0.78535228161423731</v>
      </c>
      <c r="X135" s="156">
        <f t="shared" si="30"/>
        <v>0.79365975957154022</v>
      </c>
      <c r="Y135" s="156">
        <f t="shared" si="30"/>
        <v>0.8038847293448611</v>
      </c>
      <c r="DA135" s="63" t="s">
        <v>2060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1.8998925920708361</v>
      </c>
      <c r="C136" s="155">
        <f t="shared" si="31"/>
        <v>1.980829283994316</v>
      </c>
      <c r="D136" s="155">
        <f t="shared" si="31"/>
        <v>2.0699261318341629</v>
      </c>
      <c r="E136" s="155">
        <f t="shared" si="31"/>
        <v>2.1157880558700435</v>
      </c>
      <c r="F136" s="155">
        <f t="shared" si="31"/>
        <v>2.1819907521556257</v>
      </c>
      <c r="G136" s="155">
        <f t="shared" si="31"/>
        <v>2.3117510904842726</v>
      </c>
      <c r="H136" s="155">
        <f t="shared" si="31"/>
        <v>2.5942430514181001</v>
      </c>
      <c r="I136" s="155">
        <f t="shared" si="31"/>
        <v>2.8344033719097412</v>
      </c>
      <c r="J136" s="155">
        <f t="shared" si="31"/>
        <v>2.9528550093484904</v>
      </c>
      <c r="K136" s="155">
        <f t="shared" si="31"/>
        <v>3.1927848590770891</v>
      </c>
      <c r="L136" s="155">
        <f t="shared" si="31"/>
        <v>3.384762048761059</v>
      </c>
      <c r="M136" s="155">
        <f t="shared" si="31"/>
        <v>3.4919408084788079</v>
      </c>
      <c r="N136" s="155">
        <f t="shared" si="31"/>
        <v>3.6445660526288082</v>
      </c>
      <c r="O136" s="155">
        <f t="shared" si="31"/>
        <v>3.7835142268500932</v>
      </c>
      <c r="P136" s="155">
        <f t="shared" si="31"/>
        <v>3.9134493981433049</v>
      </c>
      <c r="Q136" s="155">
        <f t="shared" si="31"/>
        <v>4.0100027930758024</v>
      </c>
      <c r="R136" s="155">
        <f t="shared" ref="R136:V136" si="32">IF(R118=0,"",R118/R100)</f>
        <v>4.0915603586310976</v>
      </c>
      <c r="S136" s="155">
        <f t="shared" si="32"/>
        <v>4.1945303175655386</v>
      </c>
      <c r="T136" s="155">
        <f t="shared" si="32"/>
        <v>4.2876470684428583</v>
      </c>
      <c r="U136" s="155">
        <f t="shared" si="32"/>
        <v>4.3684569902453489</v>
      </c>
      <c r="V136" s="155">
        <f t="shared" si="32"/>
        <v>4.4450775804664957</v>
      </c>
      <c r="W136" s="155">
        <f t="shared" ref="W136:Y136" si="33">IF(W118=0,"",W118/W100)</f>
        <v>4.4921874691199992</v>
      </c>
      <c r="X136" s="155">
        <f t="shared" si="33"/>
        <v>4.5234010783485301</v>
      </c>
      <c r="Y136" s="155">
        <f t="shared" si="33"/>
        <v>4.5418596619191502</v>
      </c>
      <c r="DA136" s="130" t="s">
        <v>2061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1.8998925920708361</v>
      </c>
      <c r="C137" s="156">
        <f t="shared" si="34"/>
        <v>1.980829283994316</v>
      </c>
      <c r="D137" s="156">
        <f t="shared" si="34"/>
        <v>2.0699261318341629</v>
      </c>
      <c r="E137" s="156">
        <f t="shared" si="34"/>
        <v>2.1157880558700435</v>
      </c>
      <c r="F137" s="156">
        <f t="shared" si="34"/>
        <v>2.1819907521556257</v>
      </c>
      <c r="G137" s="156">
        <f t="shared" si="34"/>
        <v>2.3117510904842726</v>
      </c>
      <c r="H137" s="156">
        <f t="shared" si="34"/>
        <v>2.5942430514181001</v>
      </c>
      <c r="I137" s="156">
        <f t="shared" si="34"/>
        <v>2.8344033719097412</v>
      </c>
      <c r="J137" s="156">
        <f t="shared" si="34"/>
        <v>2.9528550093484904</v>
      </c>
      <c r="K137" s="156">
        <f t="shared" si="34"/>
        <v>3.1927848590770891</v>
      </c>
      <c r="L137" s="156">
        <f t="shared" si="34"/>
        <v>3.384762048761059</v>
      </c>
      <c r="M137" s="156">
        <f t="shared" si="34"/>
        <v>3.4919408084788079</v>
      </c>
      <c r="N137" s="156">
        <f t="shared" si="34"/>
        <v>3.6445660526288082</v>
      </c>
      <c r="O137" s="156">
        <f t="shared" si="34"/>
        <v>3.7835142268500932</v>
      </c>
      <c r="P137" s="156">
        <f t="shared" si="34"/>
        <v>3.9134493981433049</v>
      </c>
      <c r="Q137" s="156">
        <f t="shared" si="34"/>
        <v>4.0100027930758024</v>
      </c>
      <c r="R137" s="156">
        <f t="shared" ref="R137:V137" si="35">IF(R119=0,"",R119/R101)</f>
        <v>4.0915603586310976</v>
      </c>
      <c r="S137" s="156">
        <f t="shared" si="35"/>
        <v>4.1945303175655386</v>
      </c>
      <c r="T137" s="156">
        <f t="shared" si="35"/>
        <v>4.2876470684428583</v>
      </c>
      <c r="U137" s="156">
        <f t="shared" si="35"/>
        <v>4.3684569902453489</v>
      </c>
      <c r="V137" s="156">
        <f t="shared" si="35"/>
        <v>4.4450775804664957</v>
      </c>
      <c r="W137" s="156">
        <f t="shared" ref="W137:Y137" si="36">IF(W119=0,"",W119/W101)</f>
        <v>4.4921874691199992</v>
      </c>
      <c r="X137" s="156">
        <f t="shared" si="36"/>
        <v>4.5234010783485301</v>
      </c>
      <c r="Y137" s="156">
        <f t="shared" si="36"/>
        <v>4.5418596619191502</v>
      </c>
      <c r="DA137" s="63" t="s">
        <v>2062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0.62717398163829063</v>
      </c>
      <c r="C138" s="155">
        <f t="shared" si="37"/>
        <v>0.62684693711437012</v>
      </c>
      <c r="D138" s="155">
        <f t="shared" si="37"/>
        <v>0.62951069609099941</v>
      </c>
      <c r="E138" s="155">
        <f t="shared" si="37"/>
        <v>0.63297365955245333</v>
      </c>
      <c r="F138" s="155">
        <f t="shared" si="37"/>
        <v>0.63648192926840141</v>
      </c>
      <c r="G138" s="155">
        <f t="shared" si="37"/>
        <v>0.64274984032888183</v>
      </c>
      <c r="H138" s="155">
        <f t="shared" si="37"/>
        <v>0.64881294200951056</v>
      </c>
      <c r="I138" s="155">
        <f t="shared" si="37"/>
        <v>0.65571180419316311</v>
      </c>
      <c r="J138" s="155">
        <f t="shared" si="37"/>
        <v>0.65826545120629687</v>
      </c>
      <c r="K138" s="155">
        <f t="shared" si="37"/>
        <v>0.65985829296178111</v>
      </c>
      <c r="L138" s="155">
        <f t="shared" si="37"/>
        <v>0.66310880604675626</v>
      </c>
      <c r="M138" s="155">
        <f t="shared" si="37"/>
        <v>0.66692678842219977</v>
      </c>
      <c r="N138" s="155">
        <f t="shared" si="37"/>
        <v>0.67274484890848762</v>
      </c>
      <c r="O138" s="155">
        <f t="shared" si="37"/>
        <v>0.67929214628728884</v>
      </c>
      <c r="P138" s="155">
        <f t="shared" si="37"/>
        <v>0.68537688037954236</v>
      </c>
      <c r="Q138" s="155">
        <f t="shared" si="37"/>
        <v>0.69428235476923039</v>
      </c>
      <c r="R138" s="155">
        <f t="shared" ref="R138:V138" si="38">IF(R120=0,"",R120/R102)</f>
        <v>0.70489691755904937</v>
      </c>
      <c r="S138" s="155">
        <f t="shared" si="38"/>
        <v>0.71961679799153033</v>
      </c>
      <c r="T138" s="155">
        <f t="shared" si="38"/>
        <v>0.73263368818681807</v>
      </c>
      <c r="U138" s="155">
        <f t="shared" si="38"/>
        <v>0.74710601615793104</v>
      </c>
      <c r="V138" s="155">
        <f t="shared" si="38"/>
        <v>0.76083294387398792</v>
      </c>
      <c r="W138" s="155">
        <f t="shared" ref="W138:Y138" si="39">IF(W120=0,"",W120/W102)</f>
        <v>0.77249082602960206</v>
      </c>
      <c r="X138" s="155">
        <f t="shared" si="39"/>
        <v>0.78122543065157291</v>
      </c>
      <c r="Y138" s="155">
        <f t="shared" si="39"/>
        <v>0.79115431988376184</v>
      </c>
      <c r="DA138" s="130" t="s">
        <v>2063</v>
      </c>
    </row>
    <row r="139" spans="1:105" ht="12" customHeight="1" x14ac:dyDescent="0.25">
      <c r="A139" s="97" t="s">
        <v>124</v>
      </c>
      <c r="B139" s="156" t="str">
        <f t="shared" ref="B139:Q139" si="40">IF(B121=0,"",B121/B103)</f>
        <v/>
      </c>
      <c r="C139" s="156" t="str">
        <f t="shared" si="40"/>
        <v/>
      </c>
      <c r="D139" s="156">
        <f t="shared" si="40"/>
        <v>0.71483403588529881</v>
      </c>
      <c r="E139" s="156">
        <f t="shared" si="40"/>
        <v>0.71574643694611217</v>
      </c>
      <c r="F139" s="156">
        <f t="shared" si="40"/>
        <v>0.71667406546467927</v>
      </c>
      <c r="G139" s="156">
        <f t="shared" si="40"/>
        <v>0.7179843966679279</v>
      </c>
      <c r="H139" s="156">
        <f t="shared" si="40"/>
        <v>0.71921870788182884</v>
      </c>
      <c r="I139" s="156">
        <f t="shared" si="40"/>
        <v>0.72044295125929925</v>
      </c>
      <c r="J139" s="156">
        <f t="shared" si="40"/>
        <v>0.72192868287332712</v>
      </c>
      <c r="K139" s="156">
        <f t="shared" si="40"/>
        <v>0.72391591993158477</v>
      </c>
      <c r="L139" s="156">
        <f t="shared" si="40"/>
        <v>0.72738645125461909</v>
      </c>
      <c r="M139" s="156">
        <f t="shared" si="40"/>
        <v>0.73241104921230971</v>
      </c>
      <c r="N139" s="156">
        <f t="shared" si="40"/>
        <v>0.74202305659501067</v>
      </c>
      <c r="O139" s="156">
        <f t="shared" si="40"/>
        <v>0.7544914134857178</v>
      </c>
      <c r="P139" s="156">
        <f t="shared" si="40"/>
        <v>0.76629010217935001</v>
      </c>
      <c r="Q139" s="156">
        <f t="shared" si="40"/>
        <v>0.77140030213224298</v>
      </c>
      <c r="R139" s="156">
        <f t="shared" ref="R139:V139" si="41">IF(R121=0,"",R121/R103)</f>
        <v>0.78240499955007592</v>
      </c>
      <c r="S139" s="156">
        <f t="shared" si="41"/>
        <v>0.79875927413083025</v>
      </c>
      <c r="T139" s="156">
        <f t="shared" si="41"/>
        <v>0.81909039881386314</v>
      </c>
      <c r="U139" s="156">
        <f t="shared" si="41"/>
        <v>0.84360835603795081</v>
      </c>
      <c r="V139" s="156">
        <f t="shared" si="41"/>
        <v>0.86758869934284277</v>
      </c>
      <c r="W139" s="156">
        <f t="shared" ref="W139:Y139" si="42">IF(W121=0,"",W121/W103)</f>
        <v>0.88624994853808892</v>
      </c>
      <c r="X139" s="156">
        <f t="shared" si="42"/>
        <v>0.89496370809780768</v>
      </c>
      <c r="Y139" s="156">
        <f t="shared" si="42"/>
        <v>0.89855722850572428</v>
      </c>
      <c r="DA139" s="63" t="s">
        <v>2064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>
        <f t="shared" si="43"/>
        <v>0.78558485798924393</v>
      </c>
      <c r="E140" s="156">
        <f t="shared" si="43"/>
        <v>0.79352523532940666</v>
      </c>
      <c r="F140" s="156">
        <f t="shared" si="43"/>
        <v>0.79260416710149995</v>
      </c>
      <c r="G140" s="156">
        <f t="shared" si="43"/>
        <v>0.80871935186854149</v>
      </c>
      <c r="H140" s="156">
        <f t="shared" si="43"/>
        <v>0.80312132473776721</v>
      </c>
      <c r="I140" s="156">
        <f t="shared" si="43"/>
        <v>0.80791388638524508</v>
      </c>
      <c r="J140" s="156">
        <f t="shared" si="43"/>
        <v>0.81110019835141056</v>
      </c>
      <c r="K140" s="156">
        <f t="shared" si="43"/>
        <v>0.81106334641489952</v>
      </c>
      <c r="L140" s="156">
        <f t="shared" si="43"/>
        <v>0.81767565562979594</v>
      </c>
      <c r="M140" s="156">
        <f t="shared" si="43"/>
        <v>0.82012519711732446</v>
      </c>
      <c r="N140" s="156">
        <f t="shared" si="43"/>
        <v>0.82614909341525045</v>
      </c>
      <c r="O140" s="156">
        <f t="shared" si="43"/>
        <v>0.81987913927766498</v>
      </c>
      <c r="P140" s="156">
        <f t="shared" si="43"/>
        <v>0.8314242607672222</v>
      </c>
      <c r="Q140" s="156">
        <f t="shared" si="43"/>
        <v>0.83801083422879741</v>
      </c>
      <c r="R140" s="156">
        <f t="shared" ref="R140:V140" si="44">IF(R122=0,"",R122/R104)</f>
        <v>0.83139882467366466</v>
      </c>
      <c r="S140" s="156">
        <f t="shared" si="44"/>
        <v>0.84832835790306604</v>
      </c>
      <c r="T140" s="156">
        <f t="shared" si="44"/>
        <v>0.84295652871221916</v>
      </c>
      <c r="U140" s="156">
        <f t="shared" si="44"/>
        <v>0.86283186227136632</v>
      </c>
      <c r="V140" s="156">
        <f t="shared" si="44"/>
        <v>0.86343486746622011</v>
      </c>
      <c r="W140" s="156">
        <f t="shared" ref="W140:Y140" si="45">IF(W122=0,"",W122/W104)</f>
        <v>0.9315414088975239</v>
      </c>
      <c r="X140" s="156">
        <f t="shared" si="45"/>
        <v>0.93121172400456598</v>
      </c>
      <c r="Y140" s="156">
        <f t="shared" si="45"/>
        <v>0.93062407914342415</v>
      </c>
      <c r="DA140" s="63" t="s">
        <v>2065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>
        <f t="shared" si="46"/>
        <v>0.71483403588529881</v>
      </c>
      <c r="E141" s="157">
        <f t="shared" si="46"/>
        <v>0.71587134441466316</v>
      </c>
      <c r="F141" s="157">
        <f t="shared" si="46"/>
        <v>0.71587134441466316</v>
      </c>
      <c r="G141" s="157">
        <f t="shared" si="46"/>
        <v>0.71769475716297682</v>
      </c>
      <c r="H141" s="157">
        <f t="shared" si="46"/>
        <v>0.71769475716297682</v>
      </c>
      <c r="I141" s="157">
        <f t="shared" si="46"/>
        <v>0.7212847262846086</v>
      </c>
      <c r="J141" s="157">
        <f t="shared" si="46"/>
        <v>0.72373606553712755</v>
      </c>
      <c r="K141" s="157">
        <f t="shared" si="46"/>
        <v>0.72524705233328324</v>
      </c>
      <c r="L141" s="157">
        <f t="shared" si="46"/>
        <v>0.7288511303045685</v>
      </c>
      <c r="M141" s="157">
        <f t="shared" si="46"/>
        <v>0.72885113030456861</v>
      </c>
      <c r="N141" s="157">
        <f t="shared" si="46"/>
        <v>0.73566680665719286</v>
      </c>
      <c r="O141" s="157">
        <f t="shared" si="46"/>
        <v>0.73748732307792064</v>
      </c>
      <c r="P141" s="157">
        <f t="shared" si="46"/>
        <v>0.75321291832324488</v>
      </c>
      <c r="Q141" s="157">
        <f t="shared" si="46"/>
        <v>0.76961792741718227</v>
      </c>
      <c r="R141" s="157">
        <f t="shared" ref="R141:V141" si="47">IF(R123=0,"",R123/R105)</f>
        <v>0.76961792741718227</v>
      </c>
      <c r="S141" s="157">
        <f t="shared" si="47"/>
        <v>0.78663533994639068</v>
      </c>
      <c r="T141" s="157">
        <f t="shared" si="47"/>
        <v>0.78663533994639079</v>
      </c>
      <c r="U141" s="157">
        <f t="shared" si="47"/>
        <v>0.81295272341037406</v>
      </c>
      <c r="V141" s="157">
        <f t="shared" si="47"/>
        <v>0.81295272341037406</v>
      </c>
      <c r="W141" s="157">
        <f t="shared" ref="W141:Y141" si="48">IF(W123=0,"",W123/W105)</f>
        <v>0.90727085015571318</v>
      </c>
      <c r="X141" s="157">
        <f t="shared" si="48"/>
        <v>0.90727085015571329</v>
      </c>
      <c r="Y141" s="157">
        <f t="shared" si="48"/>
        <v>0.90727085015571318</v>
      </c>
      <c r="DA141" s="131" t="s">
        <v>2066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:Y142" si="51">IF(W124=0,"",W124/W106)</f>
        <v>1</v>
      </c>
      <c r="X142" s="158">
        <f t="shared" si="51"/>
        <v>1</v>
      </c>
      <c r="Y142" s="158">
        <f t="shared" si="51"/>
        <v>1</v>
      </c>
      <c r="DA142" s="132" t="s">
        <v>2067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0.61827213820827298</v>
      </c>
      <c r="C143" s="157">
        <f t="shared" si="52"/>
        <v>0.62017862696776094</v>
      </c>
      <c r="D143" s="157">
        <f t="shared" si="52"/>
        <v>0.62226090223912989</v>
      </c>
      <c r="E143" s="157">
        <f t="shared" si="52"/>
        <v>0.62510187524899763</v>
      </c>
      <c r="F143" s="157">
        <f t="shared" si="52"/>
        <v>0.6288649163087936</v>
      </c>
      <c r="G143" s="157">
        <f t="shared" si="52"/>
        <v>0.63361975629912892</v>
      </c>
      <c r="H143" s="157">
        <f t="shared" si="52"/>
        <v>0.64004547901154063</v>
      </c>
      <c r="I143" s="157">
        <f t="shared" si="52"/>
        <v>0.64323698907499371</v>
      </c>
      <c r="J143" s="157">
        <f t="shared" si="52"/>
        <v>0.64447288927762114</v>
      </c>
      <c r="K143" s="157">
        <f t="shared" si="52"/>
        <v>0.64660807108894136</v>
      </c>
      <c r="L143" s="157">
        <f t="shared" si="52"/>
        <v>0.64895872727975368</v>
      </c>
      <c r="M143" s="157">
        <f t="shared" si="52"/>
        <v>0.65260060692477595</v>
      </c>
      <c r="N143" s="157">
        <f t="shared" si="52"/>
        <v>0.65860809076362259</v>
      </c>
      <c r="O143" s="157">
        <f t="shared" si="52"/>
        <v>0.66683612913985923</v>
      </c>
      <c r="P143" s="157">
        <f t="shared" si="52"/>
        <v>0.67283526962114715</v>
      </c>
      <c r="Q143" s="157">
        <f t="shared" si="52"/>
        <v>0.68262861841004696</v>
      </c>
      <c r="R143" s="157">
        <f t="shared" ref="R143:V143" si="53">IF(R125=0,"",R125/R107)</f>
        <v>0.6947749217702065</v>
      </c>
      <c r="S143" s="157">
        <f t="shared" si="53"/>
        <v>0.70981282288746772</v>
      </c>
      <c r="T143" s="157">
        <f t="shared" si="53"/>
        <v>0.72431736612692343</v>
      </c>
      <c r="U143" s="157">
        <f t="shared" si="53"/>
        <v>0.7394716070642795</v>
      </c>
      <c r="V143" s="157">
        <f t="shared" si="53"/>
        <v>0.75342804879329439</v>
      </c>
      <c r="W143" s="157">
        <f t="shared" ref="W143:Y143" si="54">IF(W125=0,"",W125/W107)</f>
        <v>0.76589764457623355</v>
      </c>
      <c r="X143" s="157">
        <f t="shared" si="54"/>
        <v>0.77466419217363536</v>
      </c>
      <c r="Y143" s="157">
        <f t="shared" si="54"/>
        <v>0.78510505518961116</v>
      </c>
      <c r="DA143" s="131" t="s">
        <v>2068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0.72947678065317068</v>
      </c>
      <c r="C144" s="158">
        <f t="shared" si="55"/>
        <v>0.70034607468246957</v>
      </c>
      <c r="D144" s="158">
        <f t="shared" si="55"/>
        <v>0.70695749370776106</v>
      </c>
      <c r="E144" s="158">
        <f t="shared" si="55"/>
        <v>0.71805559231873461</v>
      </c>
      <c r="F144" s="158">
        <f t="shared" si="55"/>
        <v>0.7198306368728925</v>
      </c>
      <c r="G144" s="158">
        <f t="shared" si="55"/>
        <v>0.74212874752864788</v>
      </c>
      <c r="H144" s="158">
        <f t="shared" si="55"/>
        <v>0.74058519493259922</v>
      </c>
      <c r="I144" s="158">
        <f t="shared" si="55"/>
        <v>0.74689816371493789</v>
      </c>
      <c r="J144" s="158">
        <f t="shared" si="55"/>
        <v>0.74964249667413196</v>
      </c>
      <c r="K144" s="158">
        <f t="shared" si="55"/>
        <v>0.74913707905542626</v>
      </c>
      <c r="L144" s="158">
        <f t="shared" si="55"/>
        <v>0.75550035829371154</v>
      </c>
      <c r="M144" s="158">
        <f t="shared" si="55"/>
        <v>0.76058469395086048</v>
      </c>
      <c r="N144" s="158">
        <f t="shared" si="55"/>
        <v>0.76578451460791808</v>
      </c>
      <c r="O144" s="158">
        <f t="shared" si="55"/>
        <v>0.76291454163849237</v>
      </c>
      <c r="P144" s="158">
        <f t="shared" si="55"/>
        <v>0.76872784546761352</v>
      </c>
      <c r="Q144" s="158">
        <f t="shared" si="55"/>
        <v>0.77249085106538296</v>
      </c>
      <c r="R144" s="158">
        <f t="shared" ref="R144:V144" si="56">IF(R126=0,"",R126/R108)</f>
        <v>0.77303500921914214</v>
      </c>
      <c r="S144" s="158">
        <f t="shared" si="56"/>
        <v>0.7870998482507946</v>
      </c>
      <c r="T144" s="158">
        <f t="shared" si="56"/>
        <v>0.79076916705124189</v>
      </c>
      <c r="U144" s="158">
        <f t="shared" si="56"/>
        <v>0.8010043175203504</v>
      </c>
      <c r="V144" s="158">
        <f t="shared" si="56"/>
        <v>0.81347044193215623</v>
      </c>
      <c r="W144" s="158">
        <f t="shared" ref="W144:Y144" si="57">IF(W126=0,"",W126/W108)</f>
        <v>0.81813386154259971</v>
      </c>
      <c r="X144" s="158">
        <f t="shared" si="57"/>
        <v>0.82633357594270618</v>
      </c>
      <c r="Y144" s="158">
        <f t="shared" si="57"/>
        <v>0.83395479994611132</v>
      </c>
      <c r="DA144" s="132" t="s">
        <v>2069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0.61827213820827298</v>
      </c>
      <c r="C145" s="156">
        <f t="shared" si="58"/>
        <v>0.62014328654295814</v>
      </c>
      <c r="D145" s="156">
        <f t="shared" si="58"/>
        <v>0.62272283754301516</v>
      </c>
      <c r="E145" s="156">
        <f t="shared" si="58"/>
        <v>0.62536321024747388</v>
      </c>
      <c r="F145" s="156">
        <f t="shared" si="58"/>
        <v>0.62880077521386291</v>
      </c>
      <c r="G145" s="156">
        <f t="shared" si="58"/>
        <v>0.63377289120075486</v>
      </c>
      <c r="H145" s="156">
        <f t="shared" si="58"/>
        <v>0.64020476650650382</v>
      </c>
      <c r="I145" s="156">
        <f t="shared" si="58"/>
        <v>0.6449030915303493</v>
      </c>
      <c r="J145" s="156">
        <f t="shared" si="58"/>
        <v>0.64625393145204546</v>
      </c>
      <c r="K145" s="156">
        <f t="shared" si="58"/>
        <v>0.64748537587760757</v>
      </c>
      <c r="L145" s="156">
        <f t="shared" si="58"/>
        <v>0.64941254391735026</v>
      </c>
      <c r="M145" s="156">
        <f t="shared" si="58"/>
        <v>0.65190600347704653</v>
      </c>
      <c r="N145" s="156">
        <f t="shared" si="58"/>
        <v>0.65687576499377309</v>
      </c>
      <c r="O145" s="156">
        <f t="shared" si="58"/>
        <v>0.66490899827011707</v>
      </c>
      <c r="P145" s="156">
        <f t="shared" si="58"/>
        <v>0.67288150834714877</v>
      </c>
      <c r="Q145" s="156">
        <f t="shared" si="58"/>
        <v>0.68686644211563708</v>
      </c>
      <c r="R145" s="156">
        <f t="shared" ref="R145:V145" si="59">IF(R127=0,"",R127/R109)</f>
        <v>0.69765675921139247</v>
      </c>
      <c r="S145" s="156">
        <f t="shared" si="59"/>
        <v>0.70918841457104731</v>
      </c>
      <c r="T145" s="156">
        <f t="shared" si="59"/>
        <v>0.72187133222809097</v>
      </c>
      <c r="U145" s="156">
        <f t="shared" si="59"/>
        <v>0.73565385380474024</v>
      </c>
      <c r="V145" s="156">
        <f t="shared" si="59"/>
        <v>0.75000753613939897</v>
      </c>
      <c r="W145" s="156">
        <f t="shared" ref="W145:Y145" si="60">IF(W127=0,"",W127/W109)</f>
        <v>0.76443434493757856</v>
      </c>
      <c r="X145" s="156">
        <f t="shared" si="60"/>
        <v>0.77534334218066359</v>
      </c>
      <c r="Y145" s="156">
        <f t="shared" si="60"/>
        <v>0.78594478822208291</v>
      </c>
      <c r="DA145" s="63" t="s">
        <v>2070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:Y146" si="63">IF(W128=0,"",W128/W110)</f>
        <v>1</v>
      </c>
      <c r="X146" s="156">
        <f t="shared" si="63"/>
        <v>1</v>
      </c>
      <c r="Y146" s="156">
        <f t="shared" si="63"/>
        <v>1</v>
      </c>
      <c r="DA146" s="63" t="s">
        <v>2071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0.76770167268012424</v>
      </c>
      <c r="C147" s="155">
        <f t="shared" si="64"/>
        <v>0.76899419813394709</v>
      </c>
      <c r="D147" s="155">
        <f t="shared" si="64"/>
        <v>0.77046112741804762</v>
      </c>
      <c r="E147" s="155">
        <f t="shared" si="64"/>
        <v>0.77240909340319219</v>
      </c>
      <c r="F147" s="155">
        <f t="shared" si="64"/>
        <v>0.77498799652236217</v>
      </c>
      <c r="G147" s="155">
        <f t="shared" si="64"/>
        <v>0.77827985059726545</v>
      </c>
      <c r="H147" s="155">
        <f t="shared" si="64"/>
        <v>0.78268266783877982</v>
      </c>
      <c r="I147" s="155">
        <f t="shared" si="64"/>
        <v>0.78500726239460117</v>
      </c>
      <c r="J147" s="155">
        <f t="shared" si="64"/>
        <v>0.7859014321331006</v>
      </c>
      <c r="K147" s="155">
        <f t="shared" si="64"/>
        <v>0.7872652702448566</v>
      </c>
      <c r="L147" s="155">
        <f t="shared" si="64"/>
        <v>0.78875696980659138</v>
      </c>
      <c r="M147" s="155">
        <f t="shared" si="64"/>
        <v>0.79075080741793458</v>
      </c>
      <c r="N147" s="155">
        <f t="shared" si="64"/>
        <v>0.79359036548476292</v>
      </c>
      <c r="O147" s="155">
        <f t="shared" si="64"/>
        <v>0.79700876348775151</v>
      </c>
      <c r="P147" s="155">
        <f t="shared" si="64"/>
        <v>0.7993803955106924</v>
      </c>
      <c r="Q147" s="155">
        <f t="shared" si="64"/>
        <v>0.8034897160715706</v>
      </c>
      <c r="R147" s="155">
        <f t="shared" ref="R147:V147" si="65">IF(R129=0,"",R129/R111)</f>
        <v>0.80920197733523369</v>
      </c>
      <c r="S147" s="155">
        <f t="shared" si="65"/>
        <v>0.81774958013323029</v>
      </c>
      <c r="T147" s="155">
        <f t="shared" si="65"/>
        <v>0.82751114134952497</v>
      </c>
      <c r="U147" s="155">
        <f t="shared" si="65"/>
        <v>0.83907142707316429</v>
      </c>
      <c r="V147" s="155">
        <f t="shared" si="65"/>
        <v>0.85070496947072805</v>
      </c>
      <c r="W147" s="155">
        <f t="shared" ref="W147:Y147" si="66">IF(W129=0,"",W129/W111)</f>
        <v>0.86235634647033332</v>
      </c>
      <c r="X147" s="155">
        <f t="shared" si="66"/>
        <v>0.87104026945053314</v>
      </c>
      <c r="Y147" s="155">
        <f t="shared" si="66"/>
        <v>0.88080756048516728</v>
      </c>
      <c r="DA147" s="130" t="s">
        <v>2072</v>
      </c>
    </row>
    <row r="148" spans="1:105" ht="12" customHeight="1" x14ac:dyDescent="0.25">
      <c r="A148" s="97" t="s">
        <v>50</v>
      </c>
      <c r="B148" s="156" t="str">
        <f t="shared" ref="B148:Q148" si="67">IF(B130=0,"",B130/B112)</f>
        <v/>
      </c>
      <c r="C148" s="156" t="str">
        <f t="shared" si="67"/>
        <v/>
      </c>
      <c r="D148" s="156" t="str">
        <f t="shared" si="67"/>
        <v/>
      </c>
      <c r="E148" s="156" t="str">
        <f t="shared" si="67"/>
        <v/>
      </c>
      <c r="F148" s="156" t="str">
        <f t="shared" si="67"/>
        <v/>
      </c>
      <c r="G148" s="156" t="str">
        <f t="shared" si="67"/>
        <v/>
      </c>
      <c r="H148" s="156" t="str">
        <f t="shared" si="67"/>
        <v/>
      </c>
      <c r="I148" s="156" t="str">
        <f t="shared" si="67"/>
        <v/>
      </c>
      <c r="J148" s="156" t="str">
        <f t="shared" si="67"/>
        <v/>
      </c>
      <c r="K148" s="156" t="str">
        <f t="shared" si="67"/>
        <v/>
      </c>
      <c r="L148" s="156" t="str">
        <f t="shared" si="67"/>
        <v/>
      </c>
      <c r="M148" s="156" t="str">
        <f t="shared" si="67"/>
        <v/>
      </c>
      <c r="N148" s="156" t="str">
        <f t="shared" si="67"/>
        <v/>
      </c>
      <c r="O148" s="156" t="str">
        <f t="shared" si="67"/>
        <v/>
      </c>
      <c r="P148" s="156" t="str">
        <f t="shared" si="67"/>
        <v/>
      </c>
      <c r="Q148" s="156" t="str">
        <f t="shared" si="67"/>
        <v/>
      </c>
      <c r="R148" s="156" t="str">
        <f t="shared" ref="R148:V148" si="68">IF(R130=0,"",R130/R112)</f>
        <v/>
      </c>
      <c r="S148" s="156" t="str">
        <f t="shared" si="68"/>
        <v/>
      </c>
      <c r="T148" s="156" t="str">
        <f t="shared" si="68"/>
        <v/>
      </c>
      <c r="U148" s="156" t="str">
        <f t="shared" si="68"/>
        <v/>
      </c>
      <c r="V148" s="156" t="str">
        <f t="shared" si="68"/>
        <v/>
      </c>
      <c r="W148" s="156" t="str">
        <f t="shared" ref="W148:Y148" si="69">IF(W130=0,"",W130/W112)</f>
        <v/>
      </c>
      <c r="X148" s="156" t="str">
        <f t="shared" si="69"/>
        <v/>
      </c>
      <c r="Y148" s="156" t="str">
        <f t="shared" si="69"/>
        <v/>
      </c>
      <c r="DA148" s="63" t="s">
        <v>2073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0.76770167268012424</v>
      </c>
      <c r="C149" s="159">
        <f t="shared" si="70"/>
        <v>0.76899419813394709</v>
      </c>
      <c r="D149" s="159">
        <f t="shared" si="70"/>
        <v>0.77046112741804762</v>
      </c>
      <c r="E149" s="159">
        <f t="shared" si="70"/>
        <v>0.77240909340319219</v>
      </c>
      <c r="F149" s="159">
        <f t="shared" si="70"/>
        <v>0.77498799652236217</v>
      </c>
      <c r="G149" s="159">
        <f t="shared" si="70"/>
        <v>0.77827985059726545</v>
      </c>
      <c r="H149" s="159">
        <f t="shared" si="70"/>
        <v>0.78268266783877982</v>
      </c>
      <c r="I149" s="159">
        <f t="shared" si="70"/>
        <v>0.78500726239460117</v>
      </c>
      <c r="J149" s="159">
        <f t="shared" si="70"/>
        <v>0.7859014321331006</v>
      </c>
      <c r="K149" s="159">
        <f t="shared" si="70"/>
        <v>0.7872652702448566</v>
      </c>
      <c r="L149" s="159">
        <f t="shared" si="70"/>
        <v>0.78875696980659138</v>
      </c>
      <c r="M149" s="159">
        <f t="shared" si="70"/>
        <v>0.79075080741793458</v>
      </c>
      <c r="N149" s="159">
        <f t="shared" si="70"/>
        <v>0.79359036548476292</v>
      </c>
      <c r="O149" s="159">
        <f t="shared" si="70"/>
        <v>0.79700876348775151</v>
      </c>
      <c r="P149" s="159">
        <f t="shared" si="70"/>
        <v>0.7993803955106924</v>
      </c>
      <c r="Q149" s="159">
        <f t="shared" si="70"/>
        <v>0.8034897160715706</v>
      </c>
      <c r="R149" s="159">
        <f t="shared" ref="R149:V149" si="71">IF(R131=0,"",R131/R113)</f>
        <v>0.80920197733523369</v>
      </c>
      <c r="S149" s="159">
        <f t="shared" si="71"/>
        <v>0.81774958013323029</v>
      </c>
      <c r="T149" s="159">
        <f t="shared" si="71"/>
        <v>0.82751114134952497</v>
      </c>
      <c r="U149" s="159">
        <f t="shared" si="71"/>
        <v>0.83907142707316429</v>
      </c>
      <c r="V149" s="159">
        <f t="shared" si="71"/>
        <v>0.85070496947072805</v>
      </c>
      <c r="W149" s="159">
        <f t="shared" ref="W149:Y149" si="72">IF(W131=0,"",W131/W113)</f>
        <v>0.86235634647033332</v>
      </c>
      <c r="X149" s="159">
        <f t="shared" si="72"/>
        <v>0.87104026945053314</v>
      </c>
      <c r="Y149" s="159">
        <f t="shared" si="72"/>
        <v>0.88080756048516728</v>
      </c>
      <c r="DA149" s="60" t="s">
        <v>2074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</v>
      </c>
      <c r="C151" s="117">
        <f t="shared" si="73"/>
        <v>0</v>
      </c>
      <c r="D151" s="117">
        <f t="shared" si="73"/>
        <v>0.17727050824251231</v>
      </c>
      <c r="E151" s="117">
        <f t="shared" si="73"/>
        <v>0.36922883849464139</v>
      </c>
      <c r="F151" s="117">
        <f t="shared" si="73"/>
        <v>0.40348416893369976</v>
      </c>
      <c r="G151" s="117">
        <f t="shared" si="73"/>
        <v>0.6804308774124862</v>
      </c>
      <c r="H151" s="117">
        <f t="shared" si="73"/>
        <v>0.75242692973672454</v>
      </c>
      <c r="I151" s="117">
        <f t="shared" si="73"/>
        <v>0.89801800553549616</v>
      </c>
      <c r="J151" s="117">
        <f t="shared" si="73"/>
        <v>0.83024755607831846</v>
      </c>
      <c r="K151" s="117">
        <f t="shared" si="73"/>
        <v>0.84391466108915625</v>
      </c>
      <c r="L151" s="117">
        <f t="shared" si="73"/>
        <v>0.78099850773005131</v>
      </c>
      <c r="M151" s="117">
        <f t="shared" si="73"/>
        <v>0.83798573716723579</v>
      </c>
      <c r="N151" s="117">
        <f t="shared" si="73"/>
        <v>0.82533866200574113</v>
      </c>
      <c r="O151" s="117">
        <f t="shared" si="73"/>
        <v>0.95271361701493207</v>
      </c>
      <c r="P151" s="117">
        <f t="shared" si="73"/>
        <v>1.5143510538868266</v>
      </c>
      <c r="Q151" s="117">
        <f t="shared" si="73"/>
        <v>0.99604590329650156</v>
      </c>
      <c r="R151" s="117">
        <f t="shared" ref="R151:V151" si="74">R152+R154+R156+R165</f>
        <v>1.0974160054999891</v>
      </c>
      <c r="S151" s="117">
        <f t="shared" si="74"/>
        <v>1.1188207925696099</v>
      </c>
      <c r="T151" s="117">
        <f t="shared" si="74"/>
        <v>1.0792688104536365</v>
      </c>
      <c r="U151" s="117">
        <f t="shared" si="74"/>
        <v>1.0908240386716088</v>
      </c>
      <c r="V151" s="117">
        <f t="shared" si="74"/>
        <v>1.0725765369071896</v>
      </c>
      <c r="W151" s="117">
        <f t="shared" ref="W151:Y151" si="75">W152+W154+W156+W165</f>
        <v>1.2898279452450445</v>
      </c>
      <c r="X151" s="117">
        <f t="shared" si="75"/>
        <v>1.4209499888666026</v>
      </c>
      <c r="Y151" s="117">
        <f t="shared" si="75"/>
        <v>1.5637753629260474</v>
      </c>
      <c r="DA151" s="129" t="s">
        <v>2226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2227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2228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2229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2230</v>
      </c>
    </row>
    <row r="156" spans="1:105" ht="12" customHeight="1" x14ac:dyDescent="0.25">
      <c r="A156" s="121" t="s">
        <v>55</v>
      </c>
      <c r="B156" s="122">
        <v>0</v>
      </c>
      <c r="C156" s="122">
        <v>0</v>
      </c>
      <c r="D156" s="122">
        <v>0.17727050824251231</v>
      </c>
      <c r="E156" s="122">
        <v>0.36922883849464139</v>
      </c>
      <c r="F156" s="122">
        <v>0.40348416893369976</v>
      </c>
      <c r="G156" s="122">
        <v>0.6804308774124862</v>
      </c>
      <c r="H156" s="122">
        <v>0.75242692973672454</v>
      </c>
      <c r="I156" s="122">
        <v>0.89801800553549616</v>
      </c>
      <c r="J156" s="122">
        <v>0.83024755607831846</v>
      </c>
      <c r="K156" s="122">
        <v>0.84391466108915625</v>
      </c>
      <c r="L156" s="122">
        <v>0.78099850773005131</v>
      </c>
      <c r="M156" s="122">
        <v>0.83798573716723579</v>
      </c>
      <c r="N156" s="122">
        <v>0.82533866200574113</v>
      </c>
      <c r="O156" s="122">
        <v>0.95271361701493207</v>
      </c>
      <c r="P156" s="122">
        <v>1.5143510538868266</v>
      </c>
      <c r="Q156" s="122">
        <v>0.99604590329650156</v>
      </c>
      <c r="R156" s="122">
        <v>1.0974160054999891</v>
      </c>
      <c r="S156" s="122">
        <v>1.1188207925696099</v>
      </c>
      <c r="T156" s="122">
        <v>1.0792688104536365</v>
      </c>
      <c r="U156" s="122">
        <v>1.0908240386716088</v>
      </c>
      <c r="V156" s="122">
        <v>1.0725765369071896</v>
      </c>
      <c r="W156" s="122">
        <v>1.2898279452450445</v>
      </c>
      <c r="X156" s="122">
        <v>1.4209499888666026</v>
      </c>
      <c r="Y156" s="122">
        <v>1.5637753629260474</v>
      </c>
      <c r="DA156" s="130" t="s">
        <v>2231</v>
      </c>
    </row>
    <row r="157" spans="1:105" ht="12" customHeight="1" x14ac:dyDescent="0.25">
      <c r="A157" s="97" t="s">
        <v>124</v>
      </c>
      <c r="B157" s="98">
        <v>0</v>
      </c>
      <c r="C157" s="98">
        <v>0</v>
      </c>
      <c r="D157" s="98">
        <v>0.17711024816884577</v>
      </c>
      <c r="E157" s="98">
        <v>0.36887000737362313</v>
      </c>
      <c r="F157" s="98">
        <v>0.40319854363967239</v>
      </c>
      <c r="G157" s="98">
        <v>0.6799444276154395</v>
      </c>
      <c r="H157" s="98">
        <v>0.75196379631017884</v>
      </c>
      <c r="I157" s="98">
        <v>0.89719958761110385</v>
      </c>
      <c r="J157" s="98">
        <v>0.82919871936853018</v>
      </c>
      <c r="K157" s="98">
        <v>0.84298664318765415</v>
      </c>
      <c r="L157" s="98">
        <v>0.7801294297403889</v>
      </c>
      <c r="M157" s="98">
        <v>0.83706578147671795</v>
      </c>
      <c r="N157" s="98">
        <v>0.82451646136195078</v>
      </c>
      <c r="O157" s="98">
        <v>0.95193665688859819</v>
      </c>
      <c r="P157" s="98">
        <v>1.5132546459251071</v>
      </c>
      <c r="Q157" s="98">
        <v>0.9955619808344438</v>
      </c>
      <c r="R157" s="98">
        <v>1.0968264603029094</v>
      </c>
      <c r="S157" s="98">
        <v>1.1184300816438095</v>
      </c>
      <c r="T157" s="98">
        <v>1.078865330466763</v>
      </c>
      <c r="U157" s="98">
        <v>1.0906314575784624</v>
      </c>
      <c r="V157" s="98">
        <v>1.0723919238587971</v>
      </c>
      <c r="W157" s="98">
        <v>1.2892560054703055</v>
      </c>
      <c r="X157" s="98">
        <v>1.4203478977424733</v>
      </c>
      <c r="Y157" s="98">
        <v>1.5631334510861725</v>
      </c>
      <c r="DA157" s="63" t="s">
        <v>2232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1.6026007366652691E-4</v>
      </c>
      <c r="E158" s="98">
        <v>3.5883112101827732E-4</v>
      </c>
      <c r="F158" s="98">
        <v>2.8562529402738351E-4</v>
      </c>
      <c r="G158" s="98">
        <v>4.864497970466867E-4</v>
      </c>
      <c r="H158" s="98">
        <v>4.6313342654563964E-4</v>
      </c>
      <c r="I158" s="98">
        <v>8.1841792439227583E-4</v>
      </c>
      <c r="J158" s="98">
        <v>1.0488367097882545E-3</v>
      </c>
      <c r="K158" s="98">
        <v>9.2801790150210122E-4</v>
      </c>
      <c r="L158" s="98">
        <v>8.6907798966239446E-4</v>
      </c>
      <c r="M158" s="98">
        <v>9.1995569051780057E-4</v>
      </c>
      <c r="N158" s="98">
        <v>8.2220064379033217E-4</v>
      </c>
      <c r="O158" s="98">
        <v>7.7696012633383449E-4</v>
      </c>
      <c r="P158" s="98">
        <v>1.0964079617196017E-3</v>
      </c>
      <c r="Q158" s="98">
        <v>4.8392246205769865E-4</v>
      </c>
      <c r="R158" s="98">
        <v>5.8954519707972897E-4</v>
      </c>
      <c r="S158" s="98">
        <v>3.9071092580027591E-4</v>
      </c>
      <c r="T158" s="98">
        <v>4.0347998687359081E-4</v>
      </c>
      <c r="U158" s="98">
        <v>1.9258109314636087E-4</v>
      </c>
      <c r="V158" s="98">
        <v>1.8461304839244102E-4</v>
      </c>
      <c r="W158" s="98">
        <v>5.7193977473907187E-4</v>
      </c>
      <c r="X158" s="98">
        <v>6.0209112412937737E-4</v>
      </c>
      <c r="Y158" s="98">
        <v>6.419118398748113E-4</v>
      </c>
      <c r="DA158" s="63" t="s">
        <v>2233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1.6026007366652691E-4</v>
      </c>
      <c r="E159" s="101">
        <v>3.5883112101827732E-4</v>
      </c>
      <c r="F159" s="101">
        <v>2.8562529402738351E-4</v>
      </c>
      <c r="G159" s="101">
        <v>4.864497970466867E-4</v>
      </c>
      <c r="H159" s="101">
        <v>4.6313342654563964E-4</v>
      </c>
      <c r="I159" s="101">
        <v>8.1841792439227583E-4</v>
      </c>
      <c r="J159" s="101">
        <v>1.0488367097882545E-3</v>
      </c>
      <c r="K159" s="101">
        <v>9.2801790150210122E-4</v>
      </c>
      <c r="L159" s="101">
        <v>8.6907798966239446E-4</v>
      </c>
      <c r="M159" s="101">
        <v>9.1995569051780057E-4</v>
      </c>
      <c r="N159" s="101">
        <v>8.2220064379033217E-4</v>
      </c>
      <c r="O159" s="101">
        <v>7.7696012633383449E-4</v>
      </c>
      <c r="P159" s="101">
        <v>1.0964079617196017E-3</v>
      </c>
      <c r="Q159" s="101">
        <v>4.8392246205769865E-4</v>
      </c>
      <c r="R159" s="101">
        <v>5.8954519707972897E-4</v>
      </c>
      <c r="S159" s="101">
        <v>3.9071092580027591E-4</v>
      </c>
      <c r="T159" s="101">
        <v>4.0347998687359081E-4</v>
      </c>
      <c r="U159" s="101">
        <v>1.9258109314636087E-4</v>
      </c>
      <c r="V159" s="101">
        <v>1.8461304839244102E-4</v>
      </c>
      <c r="W159" s="101">
        <v>5.7193977473907187E-4</v>
      </c>
      <c r="X159" s="101">
        <v>6.0209112412937737E-4</v>
      </c>
      <c r="Y159" s="101">
        <v>6.419118398748113E-4</v>
      </c>
      <c r="DA159" s="131" t="s">
        <v>2234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2235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2236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2237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2238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2239</v>
      </c>
    </row>
    <row r="165" spans="1:105" ht="12" customHeight="1" x14ac:dyDescent="0.25">
      <c r="A165" s="121" t="s">
        <v>54</v>
      </c>
      <c r="B165" s="122">
        <v>0</v>
      </c>
      <c r="C165" s="122">
        <v>0</v>
      </c>
      <c r="D165" s="122">
        <v>0</v>
      </c>
      <c r="E165" s="122">
        <v>0</v>
      </c>
      <c r="F165" s="122">
        <v>0</v>
      </c>
      <c r="G165" s="122">
        <v>0</v>
      </c>
      <c r="H165" s="122">
        <v>0</v>
      </c>
      <c r="I165" s="122">
        <v>0</v>
      </c>
      <c r="J165" s="122">
        <v>0</v>
      </c>
      <c r="K165" s="122">
        <v>0</v>
      </c>
      <c r="L165" s="122">
        <v>0</v>
      </c>
      <c r="M165" s="122">
        <v>0</v>
      </c>
      <c r="N165" s="122">
        <v>0</v>
      </c>
      <c r="O165" s="122">
        <v>0</v>
      </c>
      <c r="P165" s="122">
        <v>0</v>
      </c>
      <c r="Q165" s="122">
        <v>0</v>
      </c>
      <c r="R165" s="122">
        <v>0</v>
      </c>
      <c r="S165" s="122">
        <v>0</v>
      </c>
      <c r="T165" s="122">
        <v>0</v>
      </c>
      <c r="U165" s="122">
        <v>0</v>
      </c>
      <c r="V165" s="122">
        <v>0</v>
      </c>
      <c r="W165" s="122">
        <v>0</v>
      </c>
      <c r="X165" s="122">
        <v>0</v>
      </c>
      <c r="Y165" s="122">
        <v>0</v>
      </c>
      <c r="DA165" s="130" t="s">
        <v>2240</v>
      </c>
    </row>
    <row r="166" spans="1:105" ht="12" customHeight="1" x14ac:dyDescent="0.25">
      <c r="A166" s="97" t="s">
        <v>50</v>
      </c>
      <c r="B166" s="98">
        <v>0</v>
      </c>
      <c r="C166" s="98">
        <v>0</v>
      </c>
      <c r="D166" s="98">
        <v>0</v>
      </c>
      <c r="E166" s="98">
        <v>0</v>
      </c>
      <c r="F166" s="98">
        <v>0</v>
      </c>
      <c r="G166" s="98">
        <v>0</v>
      </c>
      <c r="H166" s="98">
        <v>0</v>
      </c>
      <c r="I166" s="98">
        <v>0</v>
      </c>
      <c r="J166" s="98">
        <v>0</v>
      </c>
      <c r="K166" s="98">
        <v>0</v>
      </c>
      <c r="L166" s="98">
        <v>0</v>
      </c>
      <c r="M166" s="98">
        <v>0</v>
      </c>
      <c r="N166" s="98">
        <v>0</v>
      </c>
      <c r="O166" s="98">
        <v>0</v>
      </c>
      <c r="P166" s="98">
        <v>0</v>
      </c>
      <c r="Q166" s="98">
        <v>0</v>
      </c>
      <c r="R166" s="98">
        <v>0</v>
      </c>
      <c r="S166" s="98">
        <v>0</v>
      </c>
      <c r="T166" s="98">
        <v>0</v>
      </c>
      <c r="U166" s="98">
        <v>0</v>
      </c>
      <c r="V166" s="98">
        <v>0</v>
      </c>
      <c r="W166" s="98">
        <v>0</v>
      </c>
      <c r="X166" s="98">
        <v>0</v>
      </c>
      <c r="Y166" s="98">
        <v>0</v>
      </c>
      <c r="DA166" s="63" t="s">
        <v>2241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2242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18785.93878633343</v>
      </c>
      <c r="C169" s="117">
        <f t="shared" si="78"/>
        <v>19010.004318451804</v>
      </c>
      <c r="D169" s="117">
        <f t="shared" si="78"/>
        <v>18821.744072030571</v>
      </c>
      <c r="E169" s="117">
        <f t="shared" si="78"/>
        <v>19481.154956373048</v>
      </c>
      <c r="F169" s="117">
        <f t="shared" si="78"/>
        <v>19421.210727558428</v>
      </c>
      <c r="G169" s="117">
        <f t="shared" si="78"/>
        <v>20849.635921987687</v>
      </c>
      <c r="H169" s="117">
        <f t="shared" si="78"/>
        <v>20634.975514478971</v>
      </c>
      <c r="I169" s="117">
        <f t="shared" si="78"/>
        <v>19684.290111726965</v>
      </c>
      <c r="J169" s="117">
        <f t="shared" si="78"/>
        <v>18921.208087780666</v>
      </c>
      <c r="K169" s="117">
        <f t="shared" si="78"/>
        <v>20243.903235519974</v>
      </c>
      <c r="L169" s="117">
        <f t="shared" si="78"/>
        <v>23593.884415797125</v>
      </c>
      <c r="M169" s="117">
        <f t="shared" si="78"/>
        <v>20449.20607772857</v>
      </c>
      <c r="N169" s="117">
        <f t="shared" si="78"/>
        <v>22414.872139478091</v>
      </c>
      <c r="O169" s="117">
        <f t="shared" si="78"/>
        <v>21159.433868675813</v>
      </c>
      <c r="P169" s="117">
        <f t="shared" si="78"/>
        <v>18728.754480813459</v>
      </c>
      <c r="Q169" s="117">
        <f t="shared" si="78"/>
        <v>19939.260218654905</v>
      </c>
      <c r="R169" s="117">
        <f t="shared" ref="R169:V169" si="79">R170+R172+R174+R183</f>
        <v>19858.427353193012</v>
      </c>
      <c r="S169" s="117">
        <f t="shared" si="79"/>
        <v>20451.315641037283</v>
      </c>
      <c r="T169" s="117">
        <f t="shared" si="79"/>
        <v>19909.61245662154</v>
      </c>
      <c r="U169" s="117">
        <f t="shared" si="79"/>
        <v>18846.214440252668</v>
      </c>
      <c r="V169" s="117">
        <f t="shared" si="79"/>
        <v>17488.165995439402</v>
      </c>
      <c r="W169" s="117">
        <f t="shared" ref="W169:Y169" si="80">W170+W172+W174+W183</f>
        <v>20507.094179620537</v>
      </c>
      <c r="X169" s="117">
        <f t="shared" si="80"/>
        <v>16642.957379249983</v>
      </c>
      <c r="Y169" s="117">
        <f t="shared" si="80"/>
        <v>16833.398765263231</v>
      </c>
      <c r="DA169" s="129" t="s">
        <v>2394</v>
      </c>
    </row>
    <row r="170" spans="1:105" ht="12" customHeight="1" x14ac:dyDescent="0.25">
      <c r="A170" s="121" t="s">
        <v>57</v>
      </c>
      <c r="B170" s="122">
        <f t="shared" ref="B170:Y170" si="81">B171</f>
        <v>17368.358120538425</v>
      </c>
      <c r="C170" s="122">
        <f t="shared" si="81"/>
        <v>17658.57095070904</v>
      </c>
      <c r="D170" s="122">
        <f t="shared" si="81"/>
        <v>17477.174194774518</v>
      </c>
      <c r="E170" s="122">
        <f t="shared" si="81"/>
        <v>18124.815613185117</v>
      </c>
      <c r="F170" s="122">
        <f t="shared" si="81"/>
        <v>18049.656268302893</v>
      </c>
      <c r="G170" s="122">
        <f t="shared" si="81"/>
        <v>19431.599722813975</v>
      </c>
      <c r="H170" s="122">
        <f t="shared" si="81"/>
        <v>19197.942976816445</v>
      </c>
      <c r="I170" s="122">
        <f t="shared" si="81"/>
        <v>18268.629142585902</v>
      </c>
      <c r="J170" s="122">
        <f t="shared" si="81"/>
        <v>17603.489558797242</v>
      </c>
      <c r="K170" s="122">
        <f t="shared" si="81"/>
        <v>18847.840494122902</v>
      </c>
      <c r="L170" s="122">
        <f t="shared" si="81"/>
        <v>22188.705056601149</v>
      </c>
      <c r="M170" s="122">
        <f t="shared" si="81"/>
        <v>19002.99727534546</v>
      </c>
      <c r="N170" s="122">
        <f t="shared" si="81"/>
        <v>20978.255761901393</v>
      </c>
      <c r="O170" s="122">
        <f t="shared" si="81"/>
        <v>19605.400882136099</v>
      </c>
      <c r="P170" s="122">
        <f t="shared" si="81"/>
        <v>17176.674076419702</v>
      </c>
      <c r="Q170" s="122">
        <f t="shared" si="81"/>
        <v>18276.75598048848</v>
      </c>
      <c r="R170" s="122">
        <f t="shared" si="81"/>
        <v>18096.571398767886</v>
      </c>
      <c r="S170" s="122">
        <f t="shared" si="81"/>
        <v>18790.735661865929</v>
      </c>
      <c r="T170" s="122">
        <f t="shared" si="81"/>
        <v>18165.193438737282</v>
      </c>
      <c r="U170" s="122">
        <f t="shared" si="81"/>
        <v>17145.298822800203</v>
      </c>
      <c r="V170" s="122">
        <f t="shared" si="81"/>
        <v>15858.938815721609</v>
      </c>
      <c r="W170" s="122">
        <f t="shared" si="81"/>
        <v>18780.254533011444</v>
      </c>
      <c r="X170" s="122">
        <f t="shared" si="81"/>
        <v>14986.445444950925</v>
      </c>
      <c r="Y170" s="122">
        <f t="shared" si="81"/>
        <v>15140.735770825482</v>
      </c>
      <c r="DA170" s="130" t="s">
        <v>2395</v>
      </c>
    </row>
    <row r="171" spans="1:105" ht="12" customHeight="1" x14ac:dyDescent="0.25">
      <c r="A171" s="97" t="s">
        <v>53</v>
      </c>
      <c r="B171" s="98">
        <v>17368.358120538425</v>
      </c>
      <c r="C171" s="98">
        <v>17658.57095070904</v>
      </c>
      <c r="D171" s="98">
        <v>17477.174194774518</v>
      </c>
      <c r="E171" s="98">
        <v>18124.815613185117</v>
      </c>
      <c r="F171" s="98">
        <v>18049.656268302893</v>
      </c>
      <c r="G171" s="98">
        <v>19431.599722813975</v>
      </c>
      <c r="H171" s="98">
        <v>19197.942976816445</v>
      </c>
      <c r="I171" s="98">
        <v>18268.629142585902</v>
      </c>
      <c r="J171" s="98">
        <v>17603.489558797242</v>
      </c>
      <c r="K171" s="98">
        <v>18847.840494122902</v>
      </c>
      <c r="L171" s="98">
        <v>22188.705056601149</v>
      </c>
      <c r="M171" s="98">
        <v>19002.99727534546</v>
      </c>
      <c r="N171" s="98">
        <v>20978.255761901393</v>
      </c>
      <c r="O171" s="98">
        <v>19605.400882136099</v>
      </c>
      <c r="P171" s="98">
        <v>17176.674076419702</v>
      </c>
      <c r="Q171" s="98">
        <v>18276.75598048848</v>
      </c>
      <c r="R171" s="98">
        <v>18096.571398767886</v>
      </c>
      <c r="S171" s="98">
        <v>18790.735661865929</v>
      </c>
      <c r="T171" s="98">
        <v>18165.193438737282</v>
      </c>
      <c r="U171" s="98">
        <v>17145.298822800203</v>
      </c>
      <c r="V171" s="98">
        <v>15858.938815721609</v>
      </c>
      <c r="W171" s="98">
        <v>18780.254533011444</v>
      </c>
      <c r="X171" s="98">
        <v>14986.445444950925</v>
      </c>
      <c r="Y171" s="98">
        <v>15140.735770825482</v>
      </c>
      <c r="DA171" s="63" t="s">
        <v>2396</v>
      </c>
    </row>
    <row r="172" spans="1:105" ht="12" customHeight="1" x14ac:dyDescent="0.25">
      <c r="A172" s="121" t="s">
        <v>92</v>
      </c>
      <c r="B172" s="122">
        <f t="shared" ref="B172:Y172" si="82">B173</f>
        <v>1.7603219222351814</v>
      </c>
      <c r="C172" s="122">
        <f t="shared" si="82"/>
        <v>1.8861514493120672</v>
      </c>
      <c r="D172" s="122">
        <f t="shared" si="82"/>
        <v>1.9930491195735835</v>
      </c>
      <c r="E172" s="122">
        <f t="shared" si="82"/>
        <v>1.8809037009414822</v>
      </c>
      <c r="F172" s="122">
        <f t="shared" si="82"/>
        <v>1.7022084150928385</v>
      </c>
      <c r="G172" s="122">
        <f t="shared" si="82"/>
        <v>1.5041863354923519</v>
      </c>
      <c r="H172" s="122">
        <f t="shared" si="82"/>
        <v>1.269680238577708</v>
      </c>
      <c r="I172" s="122">
        <f t="shared" si="82"/>
        <v>1.2095654077684892</v>
      </c>
      <c r="J172" s="122">
        <f t="shared" si="82"/>
        <v>1.2922051013880886</v>
      </c>
      <c r="K172" s="122">
        <f t="shared" si="82"/>
        <v>1.4771800675650186</v>
      </c>
      <c r="L172" s="122">
        <f t="shared" si="82"/>
        <v>2.1132987856711698</v>
      </c>
      <c r="M172" s="122">
        <f t="shared" si="82"/>
        <v>2.5238160513729326</v>
      </c>
      <c r="N172" s="122">
        <f t="shared" si="82"/>
        <v>3.4200762132830298</v>
      </c>
      <c r="O172" s="122">
        <f t="shared" si="82"/>
        <v>4.1174136019970309</v>
      </c>
      <c r="P172" s="122">
        <f t="shared" si="82"/>
        <v>4.9579779089023264</v>
      </c>
      <c r="Q172" s="122">
        <f t="shared" si="82"/>
        <v>4.7876855847267104</v>
      </c>
      <c r="R172" s="122">
        <f t="shared" si="82"/>
        <v>4.6975207937862873</v>
      </c>
      <c r="S172" s="122">
        <f t="shared" si="82"/>
        <v>4.6194736885869929</v>
      </c>
      <c r="T172" s="122">
        <f t="shared" si="82"/>
        <v>4.6466122897611033</v>
      </c>
      <c r="U172" s="122">
        <f t="shared" si="82"/>
        <v>4.3713331264505282</v>
      </c>
      <c r="V172" s="122">
        <f t="shared" si="82"/>
        <v>4.2177589863973335</v>
      </c>
      <c r="W172" s="122">
        <f t="shared" si="82"/>
        <v>4.0736632077698598</v>
      </c>
      <c r="X172" s="122">
        <f t="shared" si="82"/>
        <v>4.299160172981729</v>
      </c>
      <c r="Y172" s="122">
        <f t="shared" si="82"/>
        <v>4.423962566337722</v>
      </c>
      <c r="DA172" s="130" t="s">
        <v>2397</v>
      </c>
    </row>
    <row r="173" spans="1:105" ht="12" customHeight="1" x14ac:dyDescent="0.25">
      <c r="A173" s="97" t="s">
        <v>53</v>
      </c>
      <c r="B173" s="98">
        <f>RES_hhdet_fech!B165</f>
        <v>1.7603219222351814</v>
      </c>
      <c r="C173" s="98">
        <f>RES_hhdet_fech!C165</f>
        <v>1.8861514493120672</v>
      </c>
      <c r="D173" s="98">
        <f>RES_hhdet_fech!D165</f>
        <v>1.9930491195735835</v>
      </c>
      <c r="E173" s="98">
        <f>RES_hhdet_fech!E165</f>
        <v>1.8809037009414822</v>
      </c>
      <c r="F173" s="98">
        <f>RES_hhdet_fech!F165</f>
        <v>1.7022084150928385</v>
      </c>
      <c r="G173" s="98">
        <f>RES_hhdet_fech!G165</f>
        <v>1.5041863354923519</v>
      </c>
      <c r="H173" s="98">
        <f>RES_hhdet_fech!H165</f>
        <v>1.269680238577708</v>
      </c>
      <c r="I173" s="98">
        <f>RES_hhdet_fech!I165</f>
        <v>1.2095654077684892</v>
      </c>
      <c r="J173" s="98">
        <f>RES_hhdet_fech!J165</f>
        <v>1.2922051013880886</v>
      </c>
      <c r="K173" s="98">
        <f>RES_hhdet_fech!K165</f>
        <v>1.4771800675650186</v>
      </c>
      <c r="L173" s="98">
        <f>RES_hhdet_fech!L165</f>
        <v>2.1132987856711698</v>
      </c>
      <c r="M173" s="98">
        <f>RES_hhdet_fech!M165</f>
        <v>2.5238160513729326</v>
      </c>
      <c r="N173" s="98">
        <f>RES_hhdet_fech!N165</f>
        <v>3.4200762132830298</v>
      </c>
      <c r="O173" s="98">
        <f>RES_hhdet_fech!O165</f>
        <v>4.1174136019970309</v>
      </c>
      <c r="P173" s="98">
        <f>RES_hhdet_fech!P165</f>
        <v>4.9579779089023264</v>
      </c>
      <c r="Q173" s="98">
        <f>RES_hhdet_fech!Q165</f>
        <v>4.7876855847267104</v>
      </c>
      <c r="R173" s="98">
        <f>RES_hhdet_fech!R165</f>
        <v>4.6975207937862873</v>
      </c>
      <c r="S173" s="98">
        <f>RES_hhdet_fech!S165</f>
        <v>4.6194736885869929</v>
      </c>
      <c r="T173" s="98">
        <f>RES_hhdet_fech!T165</f>
        <v>4.6466122897611033</v>
      </c>
      <c r="U173" s="98">
        <f>RES_hhdet_fech!U165</f>
        <v>4.3713331264505282</v>
      </c>
      <c r="V173" s="98">
        <f>RES_hhdet_fech!V165</f>
        <v>4.2177589863973335</v>
      </c>
      <c r="W173" s="98">
        <f>RES_hhdet_fech!W165</f>
        <v>4.0736632077698598</v>
      </c>
      <c r="X173" s="98">
        <f>RES_hhdet_fech!X165</f>
        <v>4.299160172981729</v>
      </c>
      <c r="Y173" s="98">
        <f>RES_hhdet_fech!Y165</f>
        <v>4.423962566337722</v>
      </c>
      <c r="DA173" s="63" t="s">
        <v>2398</v>
      </c>
    </row>
    <row r="174" spans="1:105" ht="12" customHeight="1" x14ac:dyDescent="0.25">
      <c r="A174" s="121" t="s">
        <v>55</v>
      </c>
      <c r="B174" s="122">
        <v>1254.957246095579</v>
      </c>
      <c r="C174" s="122">
        <v>1190.0731033876432</v>
      </c>
      <c r="D174" s="122">
        <v>1180.6658759529278</v>
      </c>
      <c r="E174" s="122">
        <v>1186.7055393967403</v>
      </c>
      <c r="F174" s="122">
        <v>1195.0413426969694</v>
      </c>
      <c r="G174" s="122">
        <v>1234.051502754322</v>
      </c>
      <c r="H174" s="122">
        <v>1248.9680879159087</v>
      </c>
      <c r="I174" s="122">
        <v>1229.1324574169744</v>
      </c>
      <c r="J174" s="122">
        <v>1139.6379378071549</v>
      </c>
      <c r="K174" s="122">
        <v>1199.9044549318385</v>
      </c>
      <c r="L174" s="122">
        <v>1193.7947704569729</v>
      </c>
      <c r="M174" s="122">
        <v>1233.5658277476828</v>
      </c>
      <c r="N174" s="122">
        <v>1218.5901376912711</v>
      </c>
      <c r="O174" s="122">
        <v>1314.8046623750568</v>
      </c>
      <c r="P174" s="122">
        <v>1313.1448881468477</v>
      </c>
      <c r="Q174" s="122">
        <v>1405.2053002160551</v>
      </c>
      <c r="R174" s="122">
        <v>1506.1989664530038</v>
      </c>
      <c r="S174" s="122">
        <v>1386.841434972057</v>
      </c>
      <c r="T174" s="122">
        <v>1458.5165223493304</v>
      </c>
      <c r="U174" s="122">
        <v>1418.1090929162131</v>
      </c>
      <c r="V174" s="122">
        <v>1347.5092723152134</v>
      </c>
      <c r="W174" s="122">
        <v>1447.2642422805513</v>
      </c>
      <c r="X174" s="122">
        <v>1387.8959301666998</v>
      </c>
      <c r="Y174" s="122">
        <v>1423.6176610815105</v>
      </c>
      <c r="DA174" s="130" t="s">
        <v>2399</v>
      </c>
    </row>
    <row r="175" spans="1:105" ht="12" customHeight="1" x14ac:dyDescent="0.25">
      <c r="A175" s="97" t="s">
        <v>124</v>
      </c>
      <c r="B175" s="98">
        <v>0</v>
      </c>
      <c r="C175" s="98">
        <v>0</v>
      </c>
      <c r="D175" s="98">
        <v>1031.311916878657</v>
      </c>
      <c r="E175" s="98">
        <v>1204.6242239147216</v>
      </c>
      <c r="F175" s="98">
        <v>952.22852423995346</v>
      </c>
      <c r="G175" s="98">
        <v>1186.3813430882778</v>
      </c>
      <c r="H175" s="98">
        <v>1087.8352296866049</v>
      </c>
      <c r="I175" s="98">
        <v>1171.3040348584832</v>
      </c>
      <c r="J175" s="98">
        <v>1084.4577856610736</v>
      </c>
      <c r="K175" s="98">
        <v>1109.4116224324928</v>
      </c>
      <c r="L175" s="98">
        <v>1065.2211197925731</v>
      </c>
      <c r="M175" s="98">
        <v>1137.3201103109977</v>
      </c>
      <c r="N175" s="98">
        <v>1017.8555097239007</v>
      </c>
      <c r="O175" s="98">
        <v>1078.6614743434832</v>
      </c>
      <c r="P175" s="98">
        <v>1537.0615154305437</v>
      </c>
      <c r="Q175" s="98">
        <v>1101.7210930969554</v>
      </c>
      <c r="R175" s="98">
        <v>1260.6870306190933</v>
      </c>
      <c r="S175" s="98">
        <v>1298.4004304618111</v>
      </c>
      <c r="T175" s="98">
        <v>1253.4608440671125</v>
      </c>
      <c r="U175" s="98">
        <v>1220.7372968727132</v>
      </c>
      <c r="V175" s="98">
        <v>1140.581303339432</v>
      </c>
      <c r="W175" s="98">
        <v>1200.9186400020517</v>
      </c>
      <c r="X175" s="98">
        <v>1240.8477982866525</v>
      </c>
      <c r="Y175" s="98">
        <v>1303.5045008729251</v>
      </c>
      <c r="DA175" s="63" t="s">
        <v>2400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938.28703461306532</v>
      </c>
      <c r="E176" s="98">
        <v>1086.8667499761318</v>
      </c>
      <c r="F176" s="98">
        <v>861.29082151581736</v>
      </c>
      <c r="G176" s="98">
        <v>1053.4958299219909</v>
      </c>
      <c r="H176" s="98">
        <v>974.48077989059141</v>
      </c>
      <c r="I176" s="98">
        <v>1045.5337757826487</v>
      </c>
      <c r="J176" s="98">
        <v>964.65200241485036</v>
      </c>
      <c r="K176" s="98">
        <v>990.14633651001577</v>
      </c>
      <c r="L176" s="98">
        <v>948.28477643360429</v>
      </c>
      <c r="M176" s="98">
        <v>1017.4691897536486</v>
      </c>
      <c r="N176" s="98">
        <v>917.21140215937533</v>
      </c>
      <c r="O176" s="98">
        <v>996.97239648628909</v>
      </c>
      <c r="P176" s="98">
        <v>1413.1805965091942</v>
      </c>
      <c r="Q176" s="98">
        <v>1009.9162924225276</v>
      </c>
      <c r="R176" s="98">
        <v>1182.0941663138819</v>
      </c>
      <c r="S176" s="98">
        <v>1209.7950400921293</v>
      </c>
      <c r="T176" s="98">
        <v>1206.5983973477405</v>
      </c>
      <c r="U176" s="98">
        <v>1156.0588277083086</v>
      </c>
      <c r="V176" s="98">
        <v>1113.1202723816514</v>
      </c>
      <c r="W176" s="98">
        <v>1136.8037731691322</v>
      </c>
      <c r="X176" s="98">
        <v>1190.9978110719655</v>
      </c>
      <c r="Y176" s="98">
        <v>1259.0117661159791</v>
      </c>
      <c r="DA176" s="63" t="s">
        <v>2401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705.49424928036137</v>
      </c>
      <c r="E177" s="101">
        <v>789.82021706787566</v>
      </c>
      <c r="F177" s="101">
        <v>628.6874758482644</v>
      </c>
      <c r="G177" s="101">
        <v>713.81375395710302</v>
      </c>
      <c r="H177" s="101">
        <v>679.59944025597156</v>
      </c>
      <c r="I177" s="101">
        <v>720.56517379140314</v>
      </c>
      <c r="J177" s="101">
        <v>659.59594860026561</v>
      </c>
      <c r="K177" s="101">
        <v>680.88417965464953</v>
      </c>
      <c r="L177" s="101">
        <v>637.64012858953629</v>
      </c>
      <c r="M177" s="101">
        <v>674.96895764938108</v>
      </c>
      <c r="N177" s="101">
        <v>603.2463489686653</v>
      </c>
      <c r="O177" s="101">
        <v>684.06420702045637</v>
      </c>
      <c r="P177" s="101">
        <v>965.31780394400573</v>
      </c>
      <c r="Q177" s="101">
        <v>710.10515650891966</v>
      </c>
      <c r="R177" s="101">
        <v>865.09537635694198</v>
      </c>
      <c r="S177" s="101">
        <v>859.9905920942856</v>
      </c>
      <c r="T177" s="101">
        <v>888.09646696951654</v>
      </c>
      <c r="U177" s="101">
        <v>847.77730738845241</v>
      </c>
      <c r="V177" s="101">
        <v>812.70051238088126</v>
      </c>
      <c r="W177" s="101">
        <v>839.26127654380446</v>
      </c>
      <c r="X177" s="101">
        <v>883.50520063593547</v>
      </c>
      <c r="Y177" s="101">
        <v>941.9378996812984</v>
      </c>
      <c r="DA177" s="131" t="s">
        <v>2402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232.79278533270389</v>
      </c>
      <c r="E178" s="104">
        <v>297.04653290825598</v>
      </c>
      <c r="F178" s="104">
        <v>232.60334566755296</v>
      </c>
      <c r="G178" s="104">
        <v>339.68207596488776</v>
      </c>
      <c r="H178" s="104">
        <v>294.88133963461979</v>
      </c>
      <c r="I178" s="104">
        <v>324.96860199124563</v>
      </c>
      <c r="J178" s="104">
        <v>305.0560538145848</v>
      </c>
      <c r="K178" s="104">
        <v>309.2621568553663</v>
      </c>
      <c r="L178" s="104">
        <v>310.64464784406806</v>
      </c>
      <c r="M178" s="104">
        <v>342.50023210426775</v>
      </c>
      <c r="N178" s="104">
        <v>313.96505319071014</v>
      </c>
      <c r="O178" s="104">
        <v>312.90818946583272</v>
      </c>
      <c r="P178" s="104">
        <v>447.86279256518839</v>
      </c>
      <c r="Q178" s="104">
        <v>299.81113591360781</v>
      </c>
      <c r="R178" s="104">
        <v>316.99878995693985</v>
      </c>
      <c r="S178" s="104">
        <v>349.80444799784379</v>
      </c>
      <c r="T178" s="104">
        <v>318.50193037822419</v>
      </c>
      <c r="U178" s="104">
        <v>308.28152031985627</v>
      </c>
      <c r="V178" s="104">
        <v>300.41976000077017</v>
      </c>
      <c r="W178" s="104">
        <v>297.54249662532794</v>
      </c>
      <c r="X178" s="104">
        <v>307.49261043603025</v>
      </c>
      <c r="Y178" s="104">
        <v>317.07386643468084</v>
      </c>
      <c r="DA178" s="132" t="s">
        <v>2403</v>
      </c>
    </row>
    <row r="179" spans="1:105" ht="12" customHeight="1" x14ac:dyDescent="0.25">
      <c r="A179" s="106" t="s">
        <v>122</v>
      </c>
      <c r="B179" s="101">
        <v>1273.0260417370635</v>
      </c>
      <c r="C179" s="101">
        <v>1202.8691387562617</v>
      </c>
      <c r="D179" s="101">
        <v>1194.4257523256892</v>
      </c>
      <c r="E179" s="101">
        <v>1201.4272967742572</v>
      </c>
      <c r="F179" s="101">
        <v>1209.7480574504741</v>
      </c>
      <c r="G179" s="101">
        <v>1251.5782421901727</v>
      </c>
      <c r="H179" s="101">
        <v>1266.2343374370851</v>
      </c>
      <c r="I179" s="101">
        <v>1252.8185949743327</v>
      </c>
      <c r="J179" s="101">
        <v>1163.9507624580108</v>
      </c>
      <c r="K179" s="101">
        <v>1224.490300996521</v>
      </c>
      <c r="L179" s="101">
        <v>1219.9882407439825</v>
      </c>
      <c r="M179" s="101">
        <v>1260.5709167077669</v>
      </c>
      <c r="N179" s="101">
        <v>1245.1462712449668</v>
      </c>
      <c r="O179" s="101">
        <v>1339.8777923921316</v>
      </c>
      <c r="P179" s="101">
        <v>1335.5120464291917</v>
      </c>
      <c r="Q179" s="101">
        <v>1430.0868851175685</v>
      </c>
      <c r="R179" s="101">
        <v>1528.6591968585594</v>
      </c>
      <c r="S179" s="101">
        <v>1405.8309033942169</v>
      </c>
      <c r="T179" s="101">
        <v>1475.4905488402467</v>
      </c>
      <c r="U179" s="101">
        <v>1432.8904658072988</v>
      </c>
      <c r="V179" s="101">
        <v>1360.9301186932132</v>
      </c>
      <c r="W179" s="101">
        <v>1460.0569007563256</v>
      </c>
      <c r="X179" s="101">
        <v>1399.5544217910603</v>
      </c>
      <c r="Y179" s="101">
        <v>1434.3399841157359</v>
      </c>
      <c r="DA179" s="131" t="s">
        <v>2404</v>
      </c>
    </row>
    <row r="180" spans="1:105" ht="12" customHeight="1" x14ac:dyDescent="0.25">
      <c r="A180" s="107" t="s">
        <v>121</v>
      </c>
      <c r="B180" s="104">
        <v>1078.9603640500295</v>
      </c>
      <c r="C180" s="104">
        <v>1065.1779285379575</v>
      </c>
      <c r="D180" s="104">
        <v>1051.3465038951588</v>
      </c>
      <c r="E180" s="104">
        <v>1045.9087989478678</v>
      </c>
      <c r="F180" s="104">
        <v>1056.8700675000186</v>
      </c>
      <c r="G180" s="104">
        <v>1068.5811647033418</v>
      </c>
      <c r="H180" s="104">
        <v>1094.3289074367303</v>
      </c>
      <c r="I180" s="104">
        <v>1078.3131554762122</v>
      </c>
      <c r="J180" s="104">
        <v>999.80660578221409</v>
      </c>
      <c r="K180" s="104">
        <v>1056.4535061159615</v>
      </c>
      <c r="L180" s="104">
        <v>1047.6443179328267</v>
      </c>
      <c r="M180" s="104">
        <v>1081.63866266131</v>
      </c>
      <c r="N180" s="104">
        <v>1071.170551711657</v>
      </c>
      <c r="O180" s="104">
        <v>1171.457529559556</v>
      </c>
      <c r="P180" s="104">
        <v>1168.9402746205433</v>
      </c>
      <c r="Q180" s="104">
        <v>1263.2155208277791</v>
      </c>
      <c r="R180" s="104">
        <v>1373.3943240911715</v>
      </c>
      <c r="S180" s="104">
        <v>1267.5152820937849</v>
      </c>
      <c r="T180" s="104">
        <v>1351.3592753628352</v>
      </c>
      <c r="U180" s="104">
        <v>1322.8495529741276</v>
      </c>
      <c r="V180" s="104">
        <v>1260.5031557241889</v>
      </c>
      <c r="W180" s="104">
        <v>1366.5953899326751</v>
      </c>
      <c r="X180" s="104">
        <v>1311.5553225625667</v>
      </c>
      <c r="Y180" s="104">
        <v>1349.9129863514281</v>
      </c>
      <c r="DA180" s="132" t="s">
        <v>2405</v>
      </c>
    </row>
    <row r="181" spans="1:105" ht="12" customHeight="1" x14ac:dyDescent="0.25">
      <c r="A181" s="108" t="s">
        <v>53</v>
      </c>
      <c r="B181" s="98">
        <v>764.63853034048236</v>
      </c>
      <c r="C181" s="98">
        <v>840.27670471616307</v>
      </c>
      <c r="D181" s="98">
        <v>816.61241427023106</v>
      </c>
      <c r="E181" s="98">
        <v>787.13074869869172</v>
      </c>
      <c r="F181" s="98">
        <v>797.69189682489275</v>
      </c>
      <c r="G181" s="98">
        <v>752.41935042115847</v>
      </c>
      <c r="H181" s="98">
        <v>789.01856882840752</v>
      </c>
      <c r="I181" s="98">
        <v>768.58748480119482</v>
      </c>
      <c r="J181" s="98">
        <v>707.59538518634645</v>
      </c>
      <c r="K181" s="98">
        <v>751.81281640778161</v>
      </c>
      <c r="L181" s="98">
        <v>730.62699741835274</v>
      </c>
      <c r="M181" s="98">
        <v>743.93943602116599</v>
      </c>
      <c r="N181" s="98">
        <v>731.17753020942143</v>
      </c>
      <c r="O181" s="98">
        <v>828.83617856903675</v>
      </c>
      <c r="P181" s="98">
        <v>826.43856195714466</v>
      </c>
      <c r="Q181" s="98">
        <v>917.79715341355552</v>
      </c>
      <c r="R181" s="98">
        <v>1030.9885853336423</v>
      </c>
      <c r="S181" s="98">
        <v>927.93481904843543</v>
      </c>
      <c r="T181" s="98">
        <v>1016.6015213831666</v>
      </c>
      <c r="U181" s="98">
        <v>995.82064426065881</v>
      </c>
      <c r="V181" s="98">
        <v>940.51273766181214</v>
      </c>
      <c r="W181" s="98">
        <v>1055.0664795972993</v>
      </c>
      <c r="X181" s="98">
        <v>1013.8721239497886</v>
      </c>
      <c r="Y181" s="98">
        <v>1047.143725267563</v>
      </c>
      <c r="DA181" s="63" t="s">
        <v>2406</v>
      </c>
    </row>
    <row r="182" spans="1:105" ht="12" customHeight="1" x14ac:dyDescent="0.25">
      <c r="A182" s="108" t="s">
        <v>52</v>
      </c>
      <c r="B182" s="98">
        <v>314.32183370954709</v>
      </c>
      <c r="C182" s="98">
        <v>224.90122382179462</v>
      </c>
      <c r="D182" s="98">
        <v>234.73408962492772</v>
      </c>
      <c r="E182" s="98">
        <v>258.77805024917592</v>
      </c>
      <c r="F182" s="98">
        <v>259.17817067512601</v>
      </c>
      <c r="G182" s="98">
        <v>316.16181428218329</v>
      </c>
      <c r="H182" s="98">
        <v>305.31033860832287</v>
      </c>
      <c r="I182" s="98">
        <v>309.72567067501723</v>
      </c>
      <c r="J182" s="98">
        <v>292.2112205958677</v>
      </c>
      <c r="K182" s="98">
        <v>304.64068970817999</v>
      </c>
      <c r="L182" s="98">
        <v>317.01732051447385</v>
      </c>
      <c r="M182" s="98">
        <v>337.69922664014422</v>
      </c>
      <c r="N182" s="98">
        <v>339.99302150223565</v>
      </c>
      <c r="O182" s="98">
        <v>342.62135099051909</v>
      </c>
      <c r="P182" s="98">
        <v>342.50171266339845</v>
      </c>
      <c r="Q182" s="98">
        <v>345.41836741422378</v>
      </c>
      <c r="R182" s="98">
        <v>342.40573875752909</v>
      </c>
      <c r="S182" s="98">
        <v>339.58046304534963</v>
      </c>
      <c r="T182" s="98">
        <v>334.75775397966856</v>
      </c>
      <c r="U182" s="98">
        <v>327.02890871346858</v>
      </c>
      <c r="V182" s="98">
        <v>319.99041806237693</v>
      </c>
      <c r="W182" s="98">
        <v>311.52891033537549</v>
      </c>
      <c r="X182" s="98">
        <v>297.6831986127782</v>
      </c>
      <c r="Y182" s="98">
        <v>302.76926108386533</v>
      </c>
      <c r="DA182" s="63" t="s">
        <v>2407</v>
      </c>
    </row>
    <row r="183" spans="1:105" ht="12" customHeight="1" x14ac:dyDescent="0.25">
      <c r="A183" s="121" t="s">
        <v>54</v>
      </c>
      <c r="B183" s="122">
        <v>160.86309777719131</v>
      </c>
      <c r="C183" s="122">
        <v>159.47411290580882</v>
      </c>
      <c r="D183" s="122">
        <v>161.91095218355196</v>
      </c>
      <c r="E183" s="122">
        <v>167.75290009024758</v>
      </c>
      <c r="F183" s="122">
        <v>174.81090814347459</v>
      </c>
      <c r="G183" s="122">
        <v>182.48051008389774</v>
      </c>
      <c r="H183" s="122">
        <v>186.79476950804073</v>
      </c>
      <c r="I183" s="122">
        <v>185.31894631632017</v>
      </c>
      <c r="J183" s="122">
        <v>176.78838607487972</v>
      </c>
      <c r="K183" s="122">
        <v>194.68110639766925</v>
      </c>
      <c r="L183" s="122">
        <v>209.27128995332799</v>
      </c>
      <c r="M183" s="122">
        <v>210.1191585840526</v>
      </c>
      <c r="N183" s="122">
        <v>214.60616367214536</v>
      </c>
      <c r="O183" s="122">
        <v>235.11091056265971</v>
      </c>
      <c r="P183" s="122">
        <v>233.97753833800729</v>
      </c>
      <c r="Q183" s="122">
        <v>252.51125236564258</v>
      </c>
      <c r="R183" s="122">
        <v>250.95946717833453</v>
      </c>
      <c r="S183" s="122">
        <v>269.11907051070699</v>
      </c>
      <c r="T183" s="122">
        <v>281.25588324516355</v>
      </c>
      <c r="U183" s="122">
        <v>278.43519140979942</v>
      </c>
      <c r="V183" s="122">
        <v>277.50014841618514</v>
      </c>
      <c r="W183" s="122">
        <v>275.50174112077042</v>
      </c>
      <c r="X183" s="122">
        <v>264.31684395937833</v>
      </c>
      <c r="Y183" s="122">
        <v>264.62137078990048</v>
      </c>
      <c r="DA183" s="130" t="s">
        <v>2408</v>
      </c>
    </row>
    <row r="184" spans="1:105" ht="12" customHeight="1" x14ac:dyDescent="0.25">
      <c r="A184" s="97" t="s">
        <v>50</v>
      </c>
      <c r="B184" s="98">
        <v>0</v>
      </c>
      <c r="C184" s="98">
        <v>0</v>
      </c>
      <c r="D184" s="98">
        <v>0</v>
      </c>
      <c r="E184" s="98">
        <v>0</v>
      </c>
      <c r="F184" s="98">
        <v>0</v>
      </c>
      <c r="G184" s="98">
        <v>0</v>
      </c>
      <c r="H184" s="98">
        <v>0</v>
      </c>
      <c r="I184" s="98">
        <v>0</v>
      </c>
      <c r="J184" s="98">
        <v>0</v>
      </c>
      <c r="K184" s="98">
        <v>0</v>
      </c>
      <c r="L184" s="98">
        <v>0</v>
      </c>
      <c r="M184" s="98">
        <v>0</v>
      </c>
      <c r="N184" s="98">
        <v>0</v>
      </c>
      <c r="O184" s="98">
        <v>0</v>
      </c>
      <c r="P184" s="98">
        <v>0</v>
      </c>
      <c r="Q184" s="98">
        <v>0</v>
      </c>
      <c r="R184" s="98">
        <v>0</v>
      </c>
      <c r="S184" s="98">
        <v>0</v>
      </c>
      <c r="T184" s="98">
        <v>0</v>
      </c>
      <c r="U184" s="98">
        <v>0</v>
      </c>
      <c r="V184" s="98">
        <v>0</v>
      </c>
      <c r="W184" s="98">
        <v>0</v>
      </c>
      <c r="X184" s="98">
        <v>0</v>
      </c>
      <c r="Y184" s="98">
        <v>0</v>
      </c>
      <c r="DA184" s="63" t="s">
        <v>2409</v>
      </c>
    </row>
    <row r="185" spans="1:105" ht="12" customHeight="1" x14ac:dyDescent="0.25">
      <c r="A185" s="109" t="s">
        <v>120</v>
      </c>
      <c r="B185" s="33">
        <v>160.86309777719131</v>
      </c>
      <c r="C185" s="33">
        <v>159.47411290580882</v>
      </c>
      <c r="D185" s="33">
        <v>161.91095218355196</v>
      </c>
      <c r="E185" s="33">
        <v>167.75290009024758</v>
      </c>
      <c r="F185" s="33">
        <v>174.81090814347459</v>
      </c>
      <c r="G185" s="33">
        <v>182.48051008389774</v>
      </c>
      <c r="H185" s="33">
        <v>186.79476950804073</v>
      </c>
      <c r="I185" s="33">
        <v>185.31894631632017</v>
      </c>
      <c r="J185" s="33">
        <v>176.78838607487972</v>
      </c>
      <c r="K185" s="33">
        <v>194.68110639766925</v>
      </c>
      <c r="L185" s="33">
        <v>209.27128995332799</v>
      </c>
      <c r="M185" s="33">
        <v>210.1191585840526</v>
      </c>
      <c r="N185" s="33">
        <v>214.60616367214536</v>
      </c>
      <c r="O185" s="33">
        <v>235.11091056265971</v>
      </c>
      <c r="P185" s="33">
        <v>233.97753833800729</v>
      </c>
      <c r="Q185" s="33">
        <v>252.51125236564258</v>
      </c>
      <c r="R185" s="33">
        <v>250.95946717833453</v>
      </c>
      <c r="S185" s="33">
        <v>269.11907051070699</v>
      </c>
      <c r="T185" s="33">
        <v>281.25588324516355</v>
      </c>
      <c r="U185" s="33">
        <v>278.43519140979942</v>
      </c>
      <c r="V185" s="33">
        <v>277.50014841618514</v>
      </c>
      <c r="W185" s="33">
        <v>275.50174112077042</v>
      </c>
      <c r="X185" s="33">
        <v>264.31684395937833</v>
      </c>
      <c r="Y185" s="33">
        <v>264.62137078990048</v>
      </c>
      <c r="DA185" s="60" t="s">
        <v>2410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12280.484840596115</v>
      </c>
      <c r="C187" s="117">
        <f t="shared" si="83"/>
        <v>12440.205369223662</v>
      </c>
      <c r="D187" s="117">
        <f t="shared" si="83"/>
        <v>12326.444761947929</v>
      </c>
      <c r="E187" s="117">
        <f t="shared" si="83"/>
        <v>12775.848466345336</v>
      </c>
      <c r="F187" s="117">
        <f t="shared" si="83"/>
        <v>12765.406446685207</v>
      </c>
      <c r="G187" s="117">
        <f t="shared" si="83"/>
        <v>13744.041702836623</v>
      </c>
      <c r="H187" s="117">
        <f t="shared" si="83"/>
        <v>13669.879030496815</v>
      </c>
      <c r="I187" s="117">
        <f t="shared" si="83"/>
        <v>13143.5832133848</v>
      </c>
      <c r="J187" s="117">
        <f t="shared" si="83"/>
        <v>12772.653105963176</v>
      </c>
      <c r="K187" s="117">
        <f t="shared" si="83"/>
        <v>13854.826713913184</v>
      </c>
      <c r="L187" s="117">
        <f t="shared" si="83"/>
        <v>16407.346031305911</v>
      </c>
      <c r="M187" s="117">
        <f t="shared" si="83"/>
        <v>14480.282400706161</v>
      </c>
      <c r="N187" s="117">
        <f t="shared" si="83"/>
        <v>16209.385159583922</v>
      </c>
      <c r="O187" s="117">
        <f t="shared" si="83"/>
        <v>15559.030485088193</v>
      </c>
      <c r="P187" s="117">
        <f t="shared" si="83"/>
        <v>13796.625535144896</v>
      </c>
      <c r="Q187" s="117">
        <f t="shared" si="83"/>
        <v>14739.061859859326</v>
      </c>
      <c r="R187" s="117">
        <f t="shared" ref="R187:V187" si="84">R188+R190+R192+R201</f>
        <v>14751.772008869768</v>
      </c>
      <c r="S187" s="117">
        <f t="shared" si="84"/>
        <v>15346.659601431478</v>
      </c>
      <c r="T187" s="117">
        <f t="shared" si="84"/>
        <v>15086.009874238374</v>
      </c>
      <c r="U187" s="117">
        <f t="shared" si="84"/>
        <v>14450.956406121857</v>
      </c>
      <c r="V187" s="117">
        <f t="shared" si="84"/>
        <v>13558.138478479177</v>
      </c>
      <c r="W187" s="117">
        <f t="shared" ref="W187:Y187" si="85">W188+W190+W192+W201</f>
        <v>16122.994430533554</v>
      </c>
      <c r="X187" s="117">
        <f t="shared" si="85"/>
        <v>13228.07572516095</v>
      </c>
      <c r="Y187" s="117">
        <f t="shared" si="85"/>
        <v>13550.881060823136</v>
      </c>
      <c r="DA187" s="129" t="s">
        <v>2562</v>
      </c>
    </row>
    <row r="188" spans="1:105" ht="12" customHeight="1" x14ac:dyDescent="0.25">
      <c r="A188" s="121" t="s">
        <v>57</v>
      </c>
      <c r="B188" s="122">
        <f t="shared" ref="B188:Y188" si="86">B189</f>
        <v>11366.569015960757</v>
      </c>
      <c r="C188" s="122">
        <f t="shared" si="86"/>
        <v>11567.840877820954</v>
      </c>
      <c r="D188" s="122">
        <f t="shared" si="86"/>
        <v>11454.331405310608</v>
      </c>
      <c r="E188" s="122">
        <f t="shared" si="86"/>
        <v>11891.141659203056</v>
      </c>
      <c r="F188" s="122">
        <f t="shared" si="86"/>
        <v>11865.593668837599</v>
      </c>
      <c r="G188" s="122">
        <f t="shared" si="86"/>
        <v>12805.357087957291</v>
      </c>
      <c r="H188" s="122">
        <f t="shared" si="86"/>
        <v>12710.037483226766</v>
      </c>
      <c r="I188" s="122">
        <f t="shared" si="86"/>
        <v>12188.721437151589</v>
      </c>
      <c r="J188" s="122">
        <f t="shared" si="86"/>
        <v>11879.714884513249</v>
      </c>
      <c r="K188" s="122">
        <f t="shared" si="86"/>
        <v>12905.077816571044</v>
      </c>
      <c r="L188" s="122">
        <f t="shared" si="86"/>
        <v>15443.513004344788</v>
      </c>
      <c r="M188" s="122">
        <f t="shared" si="86"/>
        <v>13482.619394331827</v>
      </c>
      <c r="N188" s="122">
        <f t="shared" si="86"/>
        <v>15206.810843993238</v>
      </c>
      <c r="O188" s="122">
        <f t="shared" si="86"/>
        <v>14462.930254983899</v>
      </c>
      <c r="P188" s="122">
        <f t="shared" si="86"/>
        <v>12690.186535419609</v>
      </c>
      <c r="Q188" s="122">
        <f t="shared" si="86"/>
        <v>13541.363788055851</v>
      </c>
      <c r="R188" s="122">
        <f t="shared" si="86"/>
        <v>13467.759913251013</v>
      </c>
      <c r="S188" s="122">
        <f t="shared" si="86"/>
        <v>14109.216679320956</v>
      </c>
      <c r="T188" s="122">
        <f t="shared" si="86"/>
        <v>13764.786124670314</v>
      </c>
      <c r="U188" s="122">
        <f t="shared" si="86"/>
        <v>13138.755577079344</v>
      </c>
      <c r="V188" s="122">
        <f t="shared" si="86"/>
        <v>12278.090010729338</v>
      </c>
      <c r="W188" s="122">
        <f t="shared" si="86"/>
        <v>14749.115746796662</v>
      </c>
      <c r="X188" s="122">
        <f t="shared" si="86"/>
        <v>11894.138688671754</v>
      </c>
      <c r="Y188" s="122">
        <f t="shared" si="86"/>
        <v>12171.4062772121</v>
      </c>
      <c r="DA188" s="130" t="s">
        <v>2563</v>
      </c>
    </row>
    <row r="189" spans="1:105" ht="12" customHeight="1" x14ac:dyDescent="0.25">
      <c r="A189" s="97" t="s">
        <v>53</v>
      </c>
      <c r="B189" s="98">
        <v>11366.569015960757</v>
      </c>
      <c r="C189" s="98">
        <v>11567.840877820954</v>
      </c>
      <c r="D189" s="98">
        <v>11454.331405310608</v>
      </c>
      <c r="E189" s="98">
        <v>11891.141659203056</v>
      </c>
      <c r="F189" s="98">
        <v>11865.593668837599</v>
      </c>
      <c r="G189" s="98">
        <v>12805.357087957291</v>
      </c>
      <c r="H189" s="98">
        <v>12710.037483226766</v>
      </c>
      <c r="I189" s="98">
        <v>12188.721437151589</v>
      </c>
      <c r="J189" s="98">
        <v>11879.714884513249</v>
      </c>
      <c r="K189" s="98">
        <v>12905.077816571044</v>
      </c>
      <c r="L189" s="98">
        <v>15443.513004344788</v>
      </c>
      <c r="M189" s="98">
        <v>13482.619394331827</v>
      </c>
      <c r="N189" s="98">
        <v>15206.810843993238</v>
      </c>
      <c r="O189" s="98">
        <v>14462.930254983899</v>
      </c>
      <c r="P189" s="98">
        <v>12690.186535419609</v>
      </c>
      <c r="Q189" s="98">
        <v>13541.363788055851</v>
      </c>
      <c r="R189" s="98">
        <v>13467.759913251013</v>
      </c>
      <c r="S189" s="98">
        <v>14109.216679320956</v>
      </c>
      <c r="T189" s="98">
        <v>13764.786124670314</v>
      </c>
      <c r="U189" s="98">
        <v>13138.755577079344</v>
      </c>
      <c r="V189" s="98">
        <v>12278.090010729338</v>
      </c>
      <c r="W189" s="98">
        <v>14749.115746796662</v>
      </c>
      <c r="X189" s="98">
        <v>11894.138688671754</v>
      </c>
      <c r="Y189" s="98">
        <v>12171.4062772121</v>
      </c>
      <c r="DA189" s="63" t="s">
        <v>2564</v>
      </c>
    </row>
    <row r="190" spans="1:105" ht="12" customHeight="1" x14ac:dyDescent="0.25">
      <c r="A190" s="121" t="s">
        <v>92</v>
      </c>
      <c r="B190" s="122">
        <f t="shared" ref="B190:Y190" si="87">B191</f>
        <v>3.3444225797145153</v>
      </c>
      <c r="C190" s="122">
        <f t="shared" si="87"/>
        <v>3.7361440248456637</v>
      </c>
      <c r="D190" s="122">
        <f t="shared" si="87"/>
        <v>4.1254644546344315</v>
      </c>
      <c r="E190" s="122">
        <f t="shared" si="87"/>
        <v>3.9795935846937485</v>
      </c>
      <c r="F190" s="122">
        <f t="shared" si="87"/>
        <v>3.7142030199740579</v>
      </c>
      <c r="G190" s="122">
        <f t="shared" si="87"/>
        <v>3.4773044013659864</v>
      </c>
      <c r="H190" s="122">
        <f t="shared" si="87"/>
        <v>3.2938591364530949</v>
      </c>
      <c r="I190" s="122">
        <f t="shared" si="87"/>
        <v>3.4283962703243871</v>
      </c>
      <c r="J190" s="122">
        <f t="shared" si="87"/>
        <v>3.8156943067394913</v>
      </c>
      <c r="K190" s="122">
        <f t="shared" si="87"/>
        <v>4.7163181538520629</v>
      </c>
      <c r="L190" s="122">
        <f t="shared" si="87"/>
        <v>7.1530135274326083</v>
      </c>
      <c r="M190" s="122">
        <f t="shared" si="87"/>
        <v>8.8130162628829911</v>
      </c>
      <c r="N190" s="122">
        <f t="shared" si="87"/>
        <v>12.464693664334613</v>
      </c>
      <c r="O190" s="122">
        <f t="shared" si="87"/>
        <v>15.578292940981855</v>
      </c>
      <c r="P190" s="122">
        <f t="shared" si="87"/>
        <v>19.402795663601609</v>
      </c>
      <c r="Q190" s="122">
        <f t="shared" si="87"/>
        <v>19.198632567122861</v>
      </c>
      <c r="R190" s="122">
        <f t="shared" si="87"/>
        <v>19.220189863701261</v>
      </c>
      <c r="S190" s="122">
        <f t="shared" si="87"/>
        <v>19.376522437974451</v>
      </c>
      <c r="T190" s="122">
        <f t="shared" si="87"/>
        <v>19.923033562384749</v>
      </c>
      <c r="U190" s="122">
        <f t="shared" si="87"/>
        <v>19.095980752933869</v>
      </c>
      <c r="V190" s="122">
        <f t="shared" si="87"/>
        <v>18.748265910245884</v>
      </c>
      <c r="W190" s="122">
        <f t="shared" si="87"/>
        <v>18.299658815358946</v>
      </c>
      <c r="X190" s="122">
        <f t="shared" si="87"/>
        <v>19.446825762458602</v>
      </c>
      <c r="Y190" s="122">
        <f t="shared" si="87"/>
        <v>20.093017125889617</v>
      </c>
      <c r="DA190" s="130" t="s">
        <v>2565</v>
      </c>
    </row>
    <row r="191" spans="1:105" ht="12" customHeight="1" x14ac:dyDescent="0.25">
      <c r="A191" s="97" t="s">
        <v>53</v>
      </c>
      <c r="B191" s="98">
        <f>RES_hhdet_tesh!B165</f>
        <v>3.3444225797145153</v>
      </c>
      <c r="C191" s="98">
        <f>RES_hhdet_tesh!C165</f>
        <v>3.7361440248456637</v>
      </c>
      <c r="D191" s="98">
        <f>RES_hhdet_tesh!D165</f>
        <v>4.1254644546344315</v>
      </c>
      <c r="E191" s="98">
        <f>RES_hhdet_tesh!E165</f>
        <v>3.9795935846937485</v>
      </c>
      <c r="F191" s="98">
        <f>RES_hhdet_tesh!F165</f>
        <v>3.7142030199740579</v>
      </c>
      <c r="G191" s="98">
        <f>RES_hhdet_tesh!G165</f>
        <v>3.4773044013659864</v>
      </c>
      <c r="H191" s="98">
        <f>RES_hhdet_tesh!H165</f>
        <v>3.2938591364530949</v>
      </c>
      <c r="I191" s="98">
        <f>RES_hhdet_tesh!I165</f>
        <v>3.4283962703243871</v>
      </c>
      <c r="J191" s="98">
        <f>RES_hhdet_tesh!J165</f>
        <v>3.8156943067394913</v>
      </c>
      <c r="K191" s="98">
        <f>RES_hhdet_tesh!K165</f>
        <v>4.7163181538520629</v>
      </c>
      <c r="L191" s="98">
        <f>RES_hhdet_tesh!L165</f>
        <v>7.1530135274326083</v>
      </c>
      <c r="M191" s="98">
        <f>RES_hhdet_tesh!M165</f>
        <v>8.8130162628829911</v>
      </c>
      <c r="N191" s="98">
        <f>RES_hhdet_tesh!N165</f>
        <v>12.464693664334613</v>
      </c>
      <c r="O191" s="98">
        <f>RES_hhdet_tesh!O165</f>
        <v>15.578292940981855</v>
      </c>
      <c r="P191" s="98">
        <f>RES_hhdet_tesh!P165</f>
        <v>19.402795663601609</v>
      </c>
      <c r="Q191" s="98">
        <f>RES_hhdet_tesh!Q165</f>
        <v>19.198632567122861</v>
      </c>
      <c r="R191" s="98">
        <f>RES_hhdet_tesh!R165</f>
        <v>19.220189863701261</v>
      </c>
      <c r="S191" s="98">
        <f>RES_hhdet_tesh!S165</f>
        <v>19.376522437974451</v>
      </c>
      <c r="T191" s="98">
        <f>RES_hhdet_tesh!T165</f>
        <v>19.923033562384749</v>
      </c>
      <c r="U191" s="98">
        <f>RES_hhdet_tesh!U165</f>
        <v>19.095980752933869</v>
      </c>
      <c r="V191" s="98">
        <f>RES_hhdet_tesh!V165</f>
        <v>18.748265910245884</v>
      </c>
      <c r="W191" s="98">
        <f>RES_hhdet_tesh!W165</f>
        <v>18.299658815358946</v>
      </c>
      <c r="X191" s="98">
        <f>RES_hhdet_tesh!X165</f>
        <v>19.446825762458602</v>
      </c>
      <c r="Y191" s="98">
        <f>RES_hhdet_tesh!Y165</f>
        <v>20.093017125889617</v>
      </c>
      <c r="DA191" s="63" t="s">
        <v>2566</v>
      </c>
    </row>
    <row r="192" spans="1:105" ht="12" customHeight="1" x14ac:dyDescent="0.25">
      <c r="A192" s="121" t="s">
        <v>55</v>
      </c>
      <c r="B192" s="122">
        <v>787.07653281958824</v>
      </c>
      <c r="C192" s="122">
        <v>745.99367980073737</v>
      </c>
      <c r="D192" s="122">
        <v>743.24179742201704</v>
      </c>
      <c r="E192" s="122">
        <v>751.15334808312275</v>
      </c>
      <c r="F192" s="122">
        <v>760.62221935526793</v>
      </c>
      <c r="G192" s="122">
        <v>793.18640635295719</v>
      </c>
      <c r="H192" s="122">
        <v>810.34665959671372</v>
      </c>
      <c r="I192" s="122">
        <v>805.95666124526053</v>
      </c>
      <c r="J192" s="122">
        <v>750.18428134244061</v>
      </c>
      <c r="K192" s="122">
        <v>791.76690534855936</v>
      </c>
      <c r="L192" s="122">
        <v>791.61582490258479</v>
      </c>
      <c r="M192" s="122">
        <v>822.69809580713479</v>
      </c>
      <c r="N192" s="122">
        <v>819.80023806248744</v>
      </c>
      <c r="O192" s="122">
        <v>893.13648105328639</v>
      </c>
      <c r="P192" s="122">
        <v>899.99914692442962</v>
      </c>
      <c r="Q192" s="122">
        <v>975.60924476820617</v>
      </c>
      <c r="R192" s="122">
        <v>1061.7150086833485</v>
      </c>
      <c r="S192" s="122">
        <v>997.99439275657085</v>
      </c>
      <c r="T192" s="122">
        <v>1068.5583390502018</v>
      </c>
      <c r="U192" s="122">
        <v>1059.4778348859693</v>
      </c>
      <c r="V192" s="122">
        <v>1025.229446553079</v>
      </c>
      <c r="W192" s="122">
        <v>1117.9983500024093</v>
      </c>
      <c r="X192" s="122">
        <v>1084.2595957440453</v>
      </c>
      <c r="Y192" s="122">
        <v>1126.3012624274543</v>
      </c>
      <c r="DA192" s="130" t="s">
        <v>2567</v>
      </c>
    </row>
    <row r="193" spans="1:105" ht="12" customHeight="1" x14ac:dyDescent="0.25">
      <c r="A193" s="97" t="s">
        <v>124</v>
      </c>
      <c r="B193" s="98">
        <v>0</v>
      </c>
      <c r="C193" s="98">
        <v>0</v>
      </c>
      <c r="D193" s="98">
        <v>737.21685979897416</v>
      </c>
      <c r="E193" s="98">
        <v>862.20549612593766</v>
      </c>
      <c r="F193" s="98">
        <v>682.43748771847925</v>
      </c>
      <c r="G193" s="98">
        <v>851.80329283532308</v>
      </c>
      <c r="H193" s="98">
        <v>782.39144828353267</v>
      </c>
      <c r="I193" s="98">
        <v>843.85773569537082</v>
      </c>
      <c r="J193" s="98">
        <v>782.90118083402376</v>
      </c>
      <c r="K193" s="98">
        <v>803.12073523600998</v>
      </c>
      <c r="L193" s="98">
        <v>774.82741012739132</v>
      </c>
      <c r="M193" s="98">
        <v>832.98581528313775</v>
      </c>
      <c r="N193" s="98">
        <v>755.27225649740126</v>
      </c>
      <c r="O193" s="98">
        <v>813.84082045000298</v>
      </c>
      <c r="P193" s="98">
        <v>1177.8350257152179</v>
      </c>
      <c r="Q193" s="98">
        <v>849.86798408045649</v>
      </c>
      <c r="R193" s="98">
        <v>986.36783562431822</v>
      </c>
      <c r="S193" s="98">
        <v>1037.1093853668337</v>
      </c>
      <c r="T193" s="98">
        <v>1026.6977426644926</v>
      </c>
      <c r="U193" s="98">
        <v>1029.8241841690012</v>
      </c>
      <c r="V193" s="98">
        <v>989.55544945902227</v>
      </c>
      <c r="W193" s="98">
        <v>1064.3140829002502</v>
      </c>
      <c r="X193" s="98">
        <v>1110.5137467396232</v>
      </c>
      <c r="Y193" s="98">
        <v>1171.2733916491131</v>
      </c>
      <c r="DA193" s="63" t="s">
        <v>2568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737.10408683965363</v>
      </c>
      <c r="E194" s="98">
        <v>862.45619354651728</v>
      </c>
      <c r="F194" s="98">
        <v>682.66269421971106</v>
      </c>
      <c r="G194" s="98">
        <v>851.98246477072371</v>
      </c>
      <c r="H194" s="98">
        <v>782.6262948772245</v>
      </c>
      <c r="I194" s="98">
        <v>844.7012561395992</v>
      </c>
      <c r="J194" s="98">
        <v>782.42943049877044</v>
      </c>
      <c r="K194" s="98">
        <v>803.07140113026662</v>
      </c>
      <c r="L194" s="98">
        <v>775.38937629410191</v>
      </c>
      <c r="M194" s="98">
        <v>834.45211980751549</v>
      </c>
      <c r="N194" s="98">
        <v>757.75336836409861</v>
      </c>
      <c r="O194" s="98">
        <v>817.39687031476967</v>
      </c>
      <c r="P194" s="98">
        <v>1174.9526327832389</v>
      </c>
      <c r="Q194" s="98">
        <v>846.32079471425641</v>
      </c>
      <c r="R194" s="98">
        <v>982.7917005269569</v>
      </c>
      <c r="S194" s="98">
        <v>1026.30343976063</v>
      </c>
      <c r="T194" s="98">
        <v>1017.1099965779784</v>
      </c>
      <c r="U194" s="98">
        <v>997.48439120681257</v>
      </c>
      <c r="V194" s="98">
        <v>961.10685485781403</v>
      </c>
      <c r="W194" s="98">
        <v>1058.9797884979946</v>
      </c>
      <c r="X194" s="98">
        <v>1109.0711249339895</v>
      </c>
      <c r="Y194" s="98">
        <v>1171.6666654724193</v>
      </c>
      <c r="DA194" s="63" t="s">
        <v>2569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504.3113015069498</v>
      </c>
      <c r="E195" s="101">
        <v>565.40966063826113</v>
      </c>
      <c r="F195" s="101">
        <v>450.0593485521581</v>
      </c>
      <c r="G195" s="101">
        <v>512.30038880583595</v>
      </c>
      <c r="H195" s="101">
        <v>487.74495524260448</v>
      </c>
      <c r="I195" s="101">
        <v>519.73265414835373</v>
      </c>
      <c r="J195" s="101">
        <v>477.37337668418564</v>
      </c>
      <c r="K195" s="101">
        <v>493.80924427490027</v>
      </c>
      <c r="L195" s="101">
        <v>464.74472845003385</v>
      </c>
      <c r="M195" s="101">
        <v>491.95188770324785</v>
      </c>
      <c r="N195" s="101">
        <v>443.78831517338858</v>
      </c>
      <c r="O195" s="101">
        <v>504.48868084893684</v>
      </c>
      <c r="P195" s="101">
        <v>727.08984021805043</v>
      </c>
      <c r="Q195" s="101">
        <v>546.50965880064848</v>
      </c>
      <c r="R195" s="101">
        <v>665.79291057001706</v>
      </c>
      <c r="S195" s="101">
        <v>676.4989917627862</v>
      </c>
      <c r="T195" s="101">
        <v>698.60806619975426</v>
      </c>
      <c r="U195" s="101">
        <v>689.20287088695625</v>
      </c>
      <c r="V195" s="101">
        <v>660.6870948570438</v>
      </c>
      <c r="W195" s="101">
        <v>761.43729187266661</v>
      </c>
      <c r="X195" s="101">
        <v>801.57851449795919</v>
      </c>
      <c r="Y195" s="101">
        <v>854.59279903773847</v>
      </c>
      <c r="DA195" s="131" t="s">
        <v>2570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232.79278533270389</v>
      </c>
      <c r="E196" s="104">
        <v>297.04653290825598</v>
      </c>
      <c r="F196" s="104">
        <v>232.60334566755296</v>
      </c>
      <c r="G196" s="104">
        <v>339.68207596488776</v>
      </c>
      <c r="H196" s="104">
        <v>294.88133963461979</v>
      </c>
      <c r="I196" s="104">
        <v>324.96860199124563</v>
      </c>
      <c r="J196" s="104">
        <v>305.0560538145848</v>
      </c>
      <c r="K196" s="104">
        <v>309.2621568553663</v>
      </c>
      <c r="L196" s="104">
        <v>310.64464784406806</v>
      </c>
      <c r="M196" s="104">
        <v>342.50023210426775</v>
      </c>
      <c r="N196" s="104">
        <v>313.96505319071014</v>
      </c>
      <c r="O196" s="104">
        <v>312.90818946583272</v>
      </c>
      <c r="P196" s="104">
        <v>447.86279256518839</v>
      </c>
      <c r="Q196" s="104">
        <v>299.81113591360781</v>
      </c>
      <c r="R196" s="104">
        <v>316.99878995693985</v>
      </c>
      <c r="S196" s="104">
        <v>349.80444799784379</v>
      </c>
      <c r="T196" s="104">
        <v>318.50193037822419</v>
      </c>
      <c r="U196" s="104">
        <v>308.28152031985627</v>
      </c>
      <c r="V196" s="104">
        <v>300.41976000077017</v>
      </c>
      <c r="W196" s="104">
        <v>297.54249662532794</v>
      </c>
      <c r="X196" s="104">
        <v>307.49261043603025</v>
      </c>
      <c r="Y196" s="104">
        <v>317.07386643468084</v>
      </c>
      <c r="DA196" s="132" t="s">
        <v>2571</v>
      </c>
    </row>
    <row r="197" spans="1:105" ht="12" customHeight="1" x14ac:dyDescent="0.25">
      <c r="A197" s="106" t="s">
        <v>122</v>
      </c>
      <c r="B197" s="101">
        <v>787.07653281958835</v>
      </c>
      <c r="C197" s="101">
        <v>745.99373089575136</v>
      </c>
      <c r="D197" s="101">
        <v>743.24444629983475</v>
      </c>
      <c r="E197" s="101">
        <v>751.01445618892217</v>
      </c>
      <c r="F197" s="101">
        <v>760.76811090331807</v>
      </c>
      <c r="G197" s="101">
        <v>793.0247008058293</v>
      </c>
      <c r="H197" s="101">
        <v>810.44756304577993</v>
      </c>
      <c r="I197" s="101">
        <v>805.85926088845395</v>
      </c>
      <c r="J197" s="101">
        <v>750.13471085820436</v>
      </c>
      <c r="K197" s="101">
        <v>791.76531159447768</v>
      </c>
      <c r="L197" s="101">
        <v>791.72201600948063</v>
      </c>
      <c r="M197" s="101">
        <v>822.64934531520998</v>
      </c>
      <c r="N197" s="101">
        <v>820.0634084260912</v>
      </c>
      <c r="O197" s="101">
        <v>893.47892059922901</v>
      </c>
      <c r="P197" s="101">
        <v>898.57960784147531</v>
      </c>
      <c r="Q197" s="101">
        <v>976.21823459413326</v>
      </c>
      <c r="R197" s="101">
        <v>1062.0740739107125</v>
      </c>
      <c r="S197" s="101">
        <v>997.87680204068783</v>
      </c>
      <c r="T197" s="101">
        <v>1068.723428081136</v>
      </c>
      <c r="U197" s="101">
        <v>1059.5818154976073</v>
      </c>
      <c r="V197" s="101">
        <v>1025.3629238710544</v>
      </c>
      <c r="W197" s="101">
        <v>1118.2541412365451</v>
      </c>
      <c r="X197" s="101">
        <v>1084.1846955598112</v>
      </c>
      <c r="Y197" s="101">
        <v>1126.1075723898509</v>
      </c>
      <c r="DA197" s="131" t="s">
        <v>2572</v>
      </c>
    </row>
    <row r="198" spans="1:105" ht="12" customHeight="1" x14ac:dyDescent="0.25">
      <c r="A198" s="107" t="s">
        <v>121</v>
      </c>
      <c r="B198" s="104">
        <v>787.07653281958846</v>
      </c>
      <c r="C198" s="104">
        <v>745.99318108996272</v>
      </c>
      <c r="D198" s="104">
        <v>743.25728941213822</v>
      </c>
      <c r="E198" s="104">
        <v>751.02066213988746</v>
      </c>
      <c r="F198" s="104">
        <v>760.7674537804354</v>
      </c>
      <c r="G198" s="104">
        <v>793.02480139399484</v>
      </c>
      <c r="H198" s="104">
        <v>810.44378723440934</v>
      </c>
      <c r="I198" s="104">
        <v>805.39011573484322</v>
      </c>
      <c r="J198" s="104">
        <v>749.49752014986859</v>
      </c>
      <c r="K198" s="104">
        <v>791.42849372957517</v>
      </c>
      <c r="L198" s="104">
        <v>791.49565756262166</v>
      </c>
      <c r="M198" s="104">
        <v>822.67781120567065</v>
      </c>
      <c r="N198" s="104">
        <v>820.28582100480708</v>
      </c>
      <c r="O198" s="104">
        <v>893.7219842128892</v>
      </c>
      <c r="P198" s="104">
        <v>898.59693878937082</v>
      </c>
      <c r="Q198" s="104">
        <v>975.8224327632521</v>
      </c>
      <c r="R198" s="104">
        <v>1061.6818939853363</v>
      </c>
      <c r="S198" s="104">
        <v>997.66108619158126</v>
      </c>
      <c r="T198" s="104">
        <v>1068.613248565639</v>
      </c>
      <c r="U198" s="104">
        <v>1059.6082033621415</v>
      </c>
      <c r="V198" s="104">
        <v>1025.3820591438337</v>
      </c>
      <c r="W198" s="104">
        <v>1118.0579635319341</v>
      </c>
      <c r="X198" s="104">
        <v>1083.7821997398153</v>
      </c>
      <c r="Y198" s="104">
        <v>1125.766414477363</v>
      </c>
      <c r="DA198" s="132" t="s">
        <v>2573</v>
      </c>
    </row>
    <row r="199" spans="1:105" ht="12" customHeight="1" x14ac:dyDescent="0.25">
      <c r="A199" s="108" t="s">
        <v>53</v>
      </c>
      <c r="B199" s="98">
        <v>472.75469911004143</v>
      </c>
      <c r="C199" s="98">
        <v>521.09195726816824</v>
      </c>
      <c r="D199" s="98">
        <v>508.5231997872105</v>
      </c>
      <c r="E199" s="98">
        <v>492.24261189071143</v>
      </c>
      <c r="F199" s="98">
        <v>501.58928310530933</v>
      </c>
      <c r="G199" s="98">
        <v>476.86298711181149</v>
      </c>
      <c r="H199" s="98">
        <v>505.13344862608642</v>
      </c>
      <c r="I199" s="98">
        <v>495.66444505982594</v>
      </c>
      <c r="J199" s="98">
        <v>457.28629955400083</v>
      </c>
      <c r="K199" s="98">
        <v>486.78780402139523</v>
      </c>
      <c r="L199" s="98">
        <v>474.47833704814775</v>
      </c>
      <c r="M199" s="98">
        <v>484.97858456552626</v>
      </c>
      <c r="N199" s="98">
        <v>480.29279950257143</v>
      </c>
      <c r="O199" s="98">
        <v>551.10063322237022</v>
      </c>
      <c r="P199" s="98">
        <v>556.09522612597209</v>
      </c>
      <c r="Q199" s="98">
        <v>630.40406534902843</v>
      </c>
      <c r="R199" s="98">
        <v>719.27615522780718</v>
      </c>
      <c r="S199" s="98">
        <v>658.08062314623157</v>
      </c>
      <c r="T199" s="98">
        <v>733.85549458597052</v>
      </c>
      <c r="U199" s="98">
        <v>732.579294648673</v>
      </c>
      <c r="V199" s="98">
        <v>705.39164108145667</v>
      </c>
      <c r="W199" s="98">
        <v>806.52905319655861</v>
      </c>
      <c r="X199" s="98">
        <v>786.09900112703713</v>
      </c>
      <c r="Y199" s="98">
        <v>822.99715339349791</v>
      </c>
      <c r="DA199" s="63" t="s">
        <v>2574</v>
      </c>
    </row>
    <row r="200" spans="1:105" ht="12" customHeight="1" x14ac:dyDescent="0.25">
      <c r="A200" s="108" t="s">
        <v>52</v>
      </c>
      <c r="B200" s="98">
        <v>314.32183370954709</v>
      </c>
      <c r="C200" s="98">
        <v>224.90122382179462</v>
      </c>
      <c r="D200" s="98">
        <v>234.73408962492772</v>
      </c>
      <c r="E200" s="98">
        <v>258.77805024917592</v>
      </c>
      <c r="F200" s="98">
        <v>259.17817067512601</v>
      </c>
      <c r="G200" s="98">
        <v>316.16181428218329</v>
      </c>
      <c r="H200" s="98">
        <v>305.31033860832287</v>
      </c>
      <c r="I200" s="98">
        <v>309.72567067501723</v>
      </c>
      <c r="J200" s="98">
        <v>292.2112205958677</v>
      </c>
      <c r="K200" s="98">
        <v>304.64068970817999</v>
      </c>
      <c r="L200" s="98">
        <v>317.01732051447385</v>
      </c>
      <c r="M200" s="98">
        <v>337.69922664014422</v>
      </c>
      <c r="N200" s="98">
        <v>339.99302150223565</v>
      </c>
      <c r="O200" s="98">
        <v>342.62135099051909</v>
      </c>
      <c r="P200" s="98">
        <v>342.50171266339845</v>
      </c>
      <c r="Q200" s="98">
        <v>345.41836741422378</v>
      </c>
      <c r="R200" s="98">
        <v>342.40573875752909</v>
      </c>
      <c r="S200" s="98">
        <v>339.58046304534963</v>
      </c>
      <c r="T200" s="98">
        <v>334.75775397966856</v>
      </c>
      <c r="U200" s="98">
        <v>327.02890871346858</v>
      </c>
      <c r="V200" s="98">
        <v>319.99041806237693</v>
      </c>
      <c r="W200" s="98">
        <v>311.52891033537549</v>
      </c>
      <c r="X200" s="98">
        <v>297.6831986127782</v>
      </c>
      <c r="Y200" s="98">
        <v>302.76926108386533</v>
      </c>
      <c r="DA200" s="63" t="s">
        <v>2575</v>
      </c>
    </row>
    <row r="201" spans="1:105" ht="12" customHeight="1" x14ac:dyDescent="0.25">
      <c r="A201" s="121" t="s">
        <v>54</v>
      </c>
      <c r="B201" s="122">
        <v>123.49486923605615</v>
      </c>
      <c r="C201" s="122">
        <v>122.634667577125</v>
      </c>
      <c r="D201" s="122">
        <v>124.74609476066905</v>
      </c>
      <c r="E201" s="122">
        <v>129.57386547446441</v>
      </c>
      <c r="F201" s="122">
        <v>135.47635547236604</v>
      </c>
      <c r="G201" s="122">
        <v>142.02090412500874</v>
      </c>
      <c r="H201" s="122">
        <v>146.20102853688329</v>
      </c>
      <c r="I201" s="122">
        <v>145.47671871762654</v>
      </c>
      <c r="J201" s="122">
        <v>138.93824580074747</v>
      </c>
      <c r="K201" s="122">
        <v>153.26567383972875</v>
      </c>
      <c r="L201" s="122">
        <v>165.06418853110355</v>
      </c>
      <c r="M201" s="122">
        <v>166.15189430431661</v>
      </c>
      <c r="N201" s="122">
        <v>170.30938386386066</v>
      </c>
      <c r="O201" s="122">
        <v>187.38545611002476</v>
      </c>
      <c r="P201" s="122">
        <v>187.03705713725444</v>
      </c>
      <c r="Q201" s="122">
        <v>202.89019446814689</v>
      </c>
      <c r="R201" s="122">
        <v>203.07689707170499</v>
      </c>
      <c r="S201" s="122">
        <v>220.07200691597583</v>
      </c>
      <c r="T201" s="122">
        <v>232.74237695547401</v>
      </c>
      <c r="U201" s="122">
        <v>233.62701340361002</v>
      </c>
      <c r="V201" s="122">
        <v>236.07075528651325</v>
      </c>
      <c r="W201" s="122">
        <v>237.58067491912317</v>
      </c>
      <c r="X201" s="122">
        <v>230.23061498269141</v>
      </c>
      <c r="Y201" s="122">
        <v>233.08050405769316</v>
      </c>
      <c r="DA201" s="130" t="s">
        <v>2576</v>
      </c>
    </row>
    <row r="202" spans="1:105" ht="12" customHeight="1" x14ac:dyDescent="0.25">
      <c r="A202" s="97" t="s">
        <v>50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X202" s="98">
        <v>0</v>
      </c>
      <c r="Y202" s="98">
        <v>0</v>
      </c>
      <c r="DA202" s="63" t="s">
        <v>2577</v>
      </c>
    </row>
    <row r="203" spans="1:105" ht="12" customHeight="1" x14ac:dyDescent="0.25">
      <c r="A203" s="109" t="s">
        <v>120</v>
      </c>
      <c r="B203" s="33">
        <v>123.49486923605615</v>
      </c>
      <c r="C203" s="33">
        <v>122.634667577125</v>
      </c>
      <c r="D203" s="33">
        <v>124.74609476066905</v>
      </c>
      <c r="E203" s="33">
        <v>129.57386547446441</v>
      </c>
      <c r="F203" s="33">
        <v>135.47635547236604</v>
      </c>
      <c r="G203" s="33">
        <v>142.02090412500874</v>
      </c>
      <c r="H203" s="33">
        <v>146.20102853688329</v>
      </c>
      <c r="I203" s="33">
        <v>145.47671871762654</v>
      </c>
      <c r="J203" s="33">
        <v>138.93824580074747</v>
      </c>
      <c r="K203" s="33">
        <v>153.26567383972875</v>
      </c>
      <c r="L203" s="33">
        <v>165.06418853110355</v>
      </c>
      <c r="M203" s="33">
        <v>166.15189430431661</v>
      </c>
      <c r="N203" s="33">
        <v>170.30938386386066</v>
      </c>
      <c r="O203" s="33">
        <v>187.38545611002476</v>
      </c>
      <c r="P203" s="33">
        <v>187.03705713725444</v>
      </c>
      <c r="Q203" s="33">
        <v>202.89019446814689</v>
      </c>
      <c r="R203" s="33">
        <v>203.07689707170499</v>
      </c>
      <c r="S203" s="33">
        <v>220.07200691597583</v>
      </c>
      <c r="T203" s="33">
        <v>232.74237695547401</v>
      </c>
      <c r="U203" s="33">
        <v>233.62701340361002</v>
      </c>
      <c r="V203" s="33">
        <v>236.07075528651325</v>
      </c>
      <c r="W203" s="33">
        <v>237.58067491912317</v>
      </c>
      <c r="X203" s="33">
        <v>230.23061498269141</v>
      </c>
      <c r="Y203" s="33">
        <v>233.08050405769316</v>
      </c>
      <c r="DA203" s="60" t="s">
        <v>2578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0</v>
      </c>
      <c r="C205" s="117">
        <f t="shared" si="88"/>
        <v>0</v>
      </c>
      <c r="D205" s="117">
        <f t="shared" si="88"/>
        <v>0.15052570337046209</v>
      </c>
      <c r="E205" s="117">
        <f t="shared" si="88"/>
        <v>0.3401936506088285</v>
      </c>
      <c r="F205" s="117">
        <f t="shared" si="88"/>
        <v>0.40256189962166655</v>
      </c>
      <c r="G205" s="117">
        <f t="shared" si="88"/>
        <v>0.74101879733934295</v>
      </c>
      <c r="H205" s="117">
        <f t="shared" si="88"/>
        <v>0.88520086274198284</v>
      </c>
      <c r="I205" s="117">
        <f t="shared" si="88"/>
        <v>1.120750320475119</v>
      </c>
      <c r="J205" s="117">
        <f t="shared" si="88"/>
        <v>1.0712816399377532</v>
      </c>
      <c r="K205" s="117">
        <f t="shared" si="88"/>
        <v>1.1057915281633963</v>
      </c>
      <c r="L205" s="117">
        <f t="shared" si="88"/>
        <v>1.0400278420779974</v>
      </c>
      <c r="M205" s="117">
        <f t="shared" si="88"/>
        <v>1.112094884232981</v>
      </c>
      <c r="N205" s="117">
        <f t="shared" si="88"/>
        <v>1.0549211524032633</v>
      </c>
      <c r="O205" s="117">
        <f t="shared" si="88"/>
        <v>1.1589752904877457</v>
      </c>
      <c r="P205" s="117">
        <f t="shared" si="88"/>
        <v>1.7710983221585392</v>
      </c>
      <c r="Q205" s="117">
        <f t="shared" si="88"/>
        <v>1.0957950289904757</v>
      </c>
      <c r="R205" s="117">
        <f t="shared" ref="R205:V205" si="89">R206+R208+R210+R219</f>
        <v>1.1536446455227687</v>
      </c>
      <c r="S205" s="117">
        <f t="shared" si="89"/>
        <v>1.1019314886431759</v>
      </c>
      <c r="T205" s="117">
        <f t="shared" si="89"/>
        <v>1.0209568594274385</v>
      </c>
      <c r="U205" s="117">
        <f t="shared" si="89"/>
        <v>0.99993220142635586</v>
      </c>
      <c r="V205" s="117">
        <f t="shared" si="89"/>
        <v>0.98290421918271231</v>
      </c>
      <c r="W205" s="117">
        <f t="shared" ref="W205:Y205" si="90">W206+W208+W210+W219</f>
        <v>1.1693540725649663</v>
      </c>
      <c r="X205" s="117">
        <f t="shared" si="90"/>
        <v>1.3357090447573243</v>
      </c>
      <c r="Y205" s="117">
        <f t="shared" si="90"/>
        <v>1.5356393782379711</v>
      </c>
      <c r="DA205" s="129" t="s">
        <v>2730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2731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2732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2733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2734</v>
      </c>
    </row>
    <row r="210" spans="1:105" ht="12" customHeight="1" x14ac:dyDescent="0.25">
      <c r="A210" s="121" t="s">
        <v>55</v>
      </c>
      <c r="B210" s="122">
        <v>0</v>
      </c>
      <c r="C210" s="122">
        <v>0</v>
      </c>
      <c r="D210" s="122">
        <v>0.15052570337046209</v>
      </c>
      <c r="E210" s="122">
        <v>0.3401936506088285</v>
      </c>
      <c r="F210" s="122">
        <v>0.40256189962166655</v>
      </c>
      <c r="G210" s="122">
        <v>0.74101879733934295</v>
      </c>
      <c r="H210" s="122">
        <v>0.88520086274198284</v>
      </c>
      <c r="I210" s="122">
        <v>1.120750320475119</v>
      </c>
      <c r="J210" s="122">
        <v>1.0712816399377532</v>
      </c>
      <c r="K210" s="122">
        <v>1.1057915281633963</v>
      </c>
      <c r="L210" s="122">
        <v>1.0400278420779974</v>
      </c>
      <c r="M210" s="122">
        <v>1.112094884232981</v>
      </c>
      <c r="N210" s="122">
        <v>1.0549211524032633</v>
      </c>
      <c r="O210" s="122">
        <v>1.1589752904877457</v>
      </c>
      <c r="P210" s="122">
        <v>1.7710983221585392</v>
      </c>
      <c r="Q210" s="122">
        <v>1.0957950289904757</v>
      </c>
      <c r="R210" s="122">
        <v>1.1536446455227687</v>
      </c>
      <c r="S210" s="122">
        <v>1.1019314886431759</v>
      </c>
      <c r="T210" s="122">
        <v>1.0209568594274385</v>
      </c>
      <c r="U210" s="122">
        <v>0.99993220142635586</v>
      </c>
      <c r="V210" s="122">
        <v>0.98290421918271231</v>
      </c>
      <c r="W210" s="122">
        <v>1.1693540725649663</v>
      </c>
      <c r="X210" s="122">
        <v>1.3357090447573243</v>
      </c>
      <c r="Y210" s="122">
        <v>1.5356393782379711</v>
      </c>
      <c r="DA210" s="130" t="s">
        <v>2735</v>
      </c>
    </row>
    <row r="211" spans="1:105" ht="12" customHeight="1" x14ac:dyDescent="0.25">
      <c r="A211" s="97" t="s">
        <v>124</v>
      </c>
      <c r="B211" s="98">
        <v>0</v>
      </c>
      <c r="C211" s="98">
        <v>0</v>
      </c>
      <c r="D211" s="98">
        <v>234.27281503815578</v>
      </c>
      <c r="E211" s="98">
        <v>273.64243870446819</v>
      </c>
      <c r="F211" s="98">
        <v>216.30823156634784</v>
      </c>
      <c r="G211" s="98">
        <v>269.49838589593321</v>
      </c>
      <c r="H211" s="98">
        <v>247.11265077560921</v>
      </c>
      <c r="I211" s="98">
        <v>266.0734245584531</v>
      </c>
      <c r="J211" s="98">
        <v>246.34543059076952</v>
      </c>
      <c r="K211" s="98">
        <v>252.01394415176509</v>
      </c>
      <c r="L211" s="98">
        <v>241.97562957208092</v>
      </c>
      <c r="M211" s="98">
        <v>258.35363625824624</v>
      </c>
      <c r="N211" s="98">
        <v>231.21605758888131</v>
      </c>
      <c r="O211" s="98">
        <v>245.02874051186569</v>
      </c>
      <c r="P211" s="98">
        <v>349.15889384520233</v>
      </c>
      <c r="Q211" s="98">
        <v>250.26696350790442</v>
      </c>
      <c r="R211" s="98">
        <v>286.37766587543325</v>
      </c>
      <c r="S211" s="98">
        <v>294.94464178370504</v>
      </c>
      <c r="T211" s="98">
        <v>284.73616533828533</v>
      </c>
      <c r="U211" s="98">
        <v>277.30268435760547</v>
      </c>
      <c r="V211" s="98">
        <v>259.09444886658542</v>
      </c>
      <c r="W211" s="98">
        <v>272.80067826286614</v>
      </c>
      <c r="X211" s="98">
        <v>281.87098585879608</v>
      </c>
      <c r="Y211" s="98">
        <v>296.10408241829373</v>
      </c>
      <c r="DA211" s="63" t="s">
        <v>2736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160.26007366652692</v>
      </c>
      <c r="E212" s="98">
        <v>179.41556050913866</v>
      </c>
      <c r="F212" s="98">
        <v>142.81264701369176</v>
      </c>
      <c r="G212" s="98">
        <v>162.14993234889556</v>
      </c>
      <c r="H212" s="98">
        <v>154.37780884854655</v>
      </c>
      <c r="I212" s="98">
        <v>163.68358487845518</v>
      </c>
      <c r="J212" s="98">
        <v>149.83381568403635</v>
      </c>
      <c r="K212" s="98">
        <v>154.6696502503502</v>
      </c>
      <c r="L212" s="98">
        <v>144.84633161039906</v>
      </c>
      <c r="M212" s="98">
        <v>153.32594841963342</v>
      </c>
      <c r="N212" s="98">
        <v>137.03344063172202</v>
      </c>
      <c r="O212" s="98">
        <v>155.39202526676689</v>
      </c>
      <c r="P212" s="98">
        <v>219.28159234392032</v>
      </c>
      <c r="Q212" s="98">
        <v>161.30748735256623</v>
      </c>
      <c r="R212" s="98">
        <v>196.51506569324297</v>
      </c>
      <c r="S212" s="98">
        <v>195.35546290013795</v>
      </c>
      <c r="T212" s="98">
        <v>201.7399934367954</v>
      </c>
      <c r="U212" s="98">
        <v>192.58109314636087</v>
      </c>
      <c r="V212" s="98">
        <v>184.61304839244102</v>
      </c>
      <c r="W212" s="98">
        <v>190.64659157969061</v>
      </c>
      <c r="X212" s="98">
        <v>200.69704137645911</v>
      </c>
      <c r="Y212" s="98">
        <v>213.97061329160377</v>
      </c>
      <c r="DA212" s="63" t="s">
        <v>2737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160.26007366652692</v>
      </c>
      <c r="E213" s="101">
        <v>179.41556050913866</v>
      </c>
      <c r="F213" s="101">
        <v>142.81264701369176</v>
      </c>
      <c r="G213" s="101">
        <v>162.14993234889556</v>
      </c>
      <c r="H213" s="101">
        <v>154.37780884854655</v>
      </c>
      <c r="I213" s="101">
        <v>163.68358487845518</v>
      </c>
      <c r="J213" s="101">
        <v>149.83381568403635</v>
      </c>
      <c r="K213" s="101">
        <v>154.6696502503502</v>
      </c>
      <c r="L213" s="101">
        <v>144.84633161039906</v>
      </c>
      <c r="M213" s="101">
        <v>153.32594841963342</v>
      </c>
      <c r="N213" s="101">
        <v>137.03344063172202</v>
      </c>
      <c r="O213" s="101">
        <v>155.39202526676689</v>
      </c>
      <c r="P213" s="101">
        <v>219.28159234392032</v>
      </c>
      <c r="Q213" s="101">
        <v>161.30748735256623</v>
      </c>
      <c r="R213" s="101">
        <v>196.51506569324297</v>
      </c>
      <c r="S213" s="101">
        <v>195.35546290013795</v>
      </c>
      <c r="T213" s="101">
        <v>201.7399934367954</v>
      </c>
      <c r="U213" s="101">
        <v>192.58109314636087</v>
      </c>
      <c r="V213" s="101">
        <v>184.61304839244102</v>
      </c>
      <c r="W213" s="101">
        <v>190.64659157969061</v>
      </c>
      <c r="X213" s="101">
        <v>200.69704137645911</v>
      </c>
      <c r="Y213" s="101">
        <v>213.97061329160377</v>
      </c>
      <c r="DA213" s="131" t="s">
        <v>2738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2739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2740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2741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2742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2743</v>
      </c>
    </row>
    <row r="219" spans="1:105" ht="12" customHeight="1" x14ac:dyDescent="0.25">
      <c r="A219" s="121" t="s">
        <v>54</v>
      </c>
      <c r="B219" s="122">
        <v>0</v>
      </c>
      <c r="C219" s="122">
        <v>0</v>
      </c>
      <c r="D219" s="122">
        <v>0</v>
      </c>
      <c r="E219" s="122">
        <v>0</v>
      </c>
      <c r="F219" s="122">
        <v>0</v>
      </c>
      <c r="G219" s="122">
        <v>0</v>
      </c>
      <c r="H219" s="122">
        <v>0</v>
      </c>
      <c r="I219" s="122">
        <v>0</v>
      </c>
      <c r="J219" s="122">
        <v>0</v>
      </c>
      <c r="K219" s="122">
        <v>0</v>
      </c>
      <c r="L219" s="122">
        <v>0</v>
      </c>
      <c r="M219" s="122">
        <v>0</v>
      </c>
      <c r="N219" s="122">
        <v>0</v>
      </c>
      <c r="O219" s="122">
        <v>0</v>
      </c>
      <c r="P219" s="122">
        <v>0</v>
      </c>
      <c r="Q219" s="122">
        <v>0</v>
      </c>
      <c r="R219" s="122">
        <v>0</v>
      </c>
      <c r="S219" s="122">
        <v>0</v>
      </c>
      <c r="T219" s="122">
        <v>0</v>
      </c>
      <c r="U219" s="122">
        <v>0</v>
      </c>
      <c r="V219" s="122">
        <v>0</v>
      </c>
      <c r="W219" s="122">
        <v>0</v>
      </c>
      <c r="X219" s="122">
        <v>0</v>
      </c>
      <c r="Y219" s="122">
        <v>0</v>
      </c>
      <c r="DA219" s="130" t="s">
        <v>2744</v>
      </c>
    </row>
    <row r="220" spans="1:105" ht="12" customHeight="1" x14ac:dyDescent="0.25">
      <c r="A220" s="97" t="s">
        <v>50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2745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2746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197.44380427017538</v>
      </c>
      <c r="C223" s="118">
        <f t="shared" si="93"/>
        <v>200.09896968605645</v>
      </c>
      <c r="D223" s="118">
        <f t="shared" si="93"/>
        <v>198.41550225246991</v>
      </c>
      <c r="E223" s="118">
        <f t="shared" si="93"/>
        <v>205.67643897109164</v>
      </c>
      <c r="F223" s="118">
        <f t="shared" si="93"/>
        <v>205.3530825906889</v>
      </c>
      <c r="G223" s="118">
        <f t="shared" si="93"/>
        <v>220.79002575621857</v>
      </c>
      <c r="H223" s="118">
        <f t="shared" si="93"/>
        <v>218.84768100138086</v>
      </c>
      <c r="I223" s="118">
        <f t="shared" si="93"/>
        <v>209.08154019207856</v>
      </c>
      <c r="J223" s="118">
        <f t="shared" si="93"/>
        <v>201.28141076209667</v>
      </c>
      <c r="K223" s="118">
        <f t="shared" si="93"/>
        <v>215.67949187443489</v>
      </c>
      <c r="L223" s="118">
        <f t="shared" si="93"/>
        <v>251.75302027091084</v>
      </c>
      <c r="M223" s="118">
        <f t="shared" si="93"/>
        <v>218.5310052368408</v>
      </c>
      <c r="N223" s="118">
        <f t="shared" si="93"/>
        <v>239.90246937229813</v>
      </c>
      <c r="O223" s="118">
        <f t="shared" si="93"/>
        <v>226.80067140730662</v>
      </c>
      <c r="P223" s="118">
        <f t="shared" si="93"/>
        <v>201.10299097767725</v>
      </c>
      <c r="Q223" s="118">
        <f t="shared" si="93"/>
        <v>214.50092973585126</v>
      </c>
      <c r="R223" s="118">
        <f t="shared" ref="R223:V223" si="94">R224+R226+R228+R237</f>
        <v>214.1369211915725</v>
      </c>
      <c r="S223" s="118">
        <f t="shared" si="94"/>
        <v>221.04609199063478</v>
      </c>
      <c r="T223" s="118">
        <f t="shared" si="94"/>
        <v>215.8525944089634</v>
      </c>
      <c r="U223" s="118">
        <f t="shared" si="94"/>
        <v>204.97346424042328</v>
      </c>
      <c r="V223" s="118">
        <f t="shared" si="94"/>
        <v>190.61807329700201</v>
      </c>
      <c r="W223" s="118">
        <f t="shared" ref="W223:Y223" si="95">W224+W226+W228+W237</f>
        <v>224.07366077341641</v>
      </c>
      <c r="X223" s="118">
        <f t="shared" si="95"/>
        <v>182.33016350052853</v>
      </c>
      <c r="Y223" s="118">
        <f t="shared" si="95"/>
        <v>184.98183733087907</v>
      </c>
      <c r="DA223" s="129" t="s">
        <v>2898</v>
      </c>
    </row>
    <row r="224" spans="1:105" ht="12" customHeight="1" x14ac:dyDescent="0.25">
      <c r="A224" s="121" t="s">
        <v>57</v>
      </c>
      <c r="B224" s="123">
        <f t="shared" ref="B224:Y224" si="96">B225</f>
        <v>182.54476075162452</v>
      </c>
      <c r="C224" s="123">
        <f t="shared" si="96"/>
        <v>185.87380592729789</v>
      </c>
      <c r="D224" s="123">
        <f t="shared" si="96"/>
        <v>184.24128404568074</v>
      </c>
      <c r="E224" s="123">
        <f t="shared" si="96"/>
        <v>191.35659773128765</v>
      </c>
      <c r="F224" s="123">
        <f t="shared" si="96"/>
        <v>190.85074593927362</v>
      </c>
      <c r="G224" s="123">
        <f t="shared" si="96"/>
        <v>205.7735405710439</v>
      </c>
      <c r="H224" s="123">
        <f t="shared" si="96"/>
        <v>203.60699228962039</v>
      </c>
      <c r="I224" s="123">
        <f t="shared" si="96"/>
        <v>194.04474820528051</v>
      </c>
      <c r="J224" s="123">
        <f t="shared" si="96"/>
        <v>187.26368825354155</v>
      </c>
      <c r="K224" s="123">
        <f t="shared" si="96"/>
        <v>200.80577413402222</v>
      </c>
      <c r="L224" s="123">
        <f t="shared" si="96"/>
        <v>236.75938287464245</v>
      </c>
      <c r="M224" s="123">
        <f t="shared" si="96"/>
        <v>203.07605494850895</v>
      </c>
      <c r="N224" s="123">
        <f t="shared" si="96"/>
        <v>224.52661469970658</v>
      </c>
      <c r="O224" s="123">
        <f t="shared" si="96"/>
        <v>210.14352798259145</v>
      </c>
      <c r="P224" s="123">
        <f t="shared" si="96"/>
        <v>184.43727987119738</v>
      </c>
      <c r="Q224" s="123">
        <f t="shared" si="96"/>
        <v>196.61617870367141</v>
      </c>
      <c r="R224" s="123">
        <f t="shared" si="96"/>
        <v>195.13851799712347</v>
      </c>
      <c r="S224" s="123">
        <f t="shared" si="96"/>
        <v>203.09787187235688</v>
      </c>
      <c r="T224" s="123">
        <f t="shared" si="96"/>
        <v>196.9402538715953</v>
      </c>
      <c r="U224" s="123">
        <f t="shared" si="96"/>
        <v>186.47412223223611</v>
      </c>
      <c r="V224" s="123">
        <f t="shared" si="96"/>
        <v>172.85977056577775</v>
      </c>
      <c r="W224" s="123">
        <f t="shared" si="96"/>
        <v>205.20510349293622</v>
      </c>
      <c r="X224" s="123">
        <f t="shared" si="96"/>
        <v>164.18242178979804</v>
      </c>
      <c r="Y224" s="123">
        <f t="shared" si="96"/>
        <v>166.38120206646602</v>
      </c>
      <c r="DA224" s="130" t="s">
        <v>2899</v>
      </c>
    </row>
    <row r="225" spans="1:105" ht="12" customHeight="1" x14ac:dyDescent="0.25">
      <c r="A225" s="97" t="s">
        <v>53</v>
      </c>
      <c r="B225" s="99">
        <v>182.54476075162452</v>
      </c>
      <c r="C225" s="99">
        <v>185.87380592729789</v>
      </c>
      <c r="D225" s="99">
        <v>184.24128404568074</v>
      </c>
      <c r="E225" s="99">
        <v>191.35659773128765</v>
      </c>
      <c r="F225" s="99">
        <v>190.85074593927362</v>
      </c>
      <c r="G225" s="99">
        <v>205.7735405710439</v>
      </c>
      <c r="H225" s="99">
        <v>203.60699228962039</v>
      </c>
      <c r="I225" s="99">
        <v>194.04474820528051</v>
      </c>
      <c r="J225" s="99">
        <v>187.26368825354155</v>
      </c>
      <c r="K225" s="99">
        <v>200.80577413402222</v>
      </c>
      <c r="L225" s="99">
        <v>236.75938287464245</v>
      </c>
      <c r="M225" s="99">
        <v>203.07605494850895</v>
      </c>
      <c r="N225" s="99">
        <v>224.52661469970658</v>
      </c>
      <c r="O225" s="99">
        <v>210.14352798259145</v>
      </c>
      <c r="P225" s="99">
        <v>184.43727987119738</v>
      </c>
      <c r="Q225" s="99">
        <v>196.61617870367141</v>
      </c>
      <c r="R225" s="99">
        <v>195.13851799712347</v>
      </c>
      <c r="S225" s="99">
        <v>203.09787187235688</v>
      </c>
      <c r="T225" s="99">
        <v>196.9402538715953</v>
      </c>
      <c r="U225" s="99">
        <v>186.47412223223611</v>
      </c>
      <c r="V225" s="99">
        <v>172.85977056577775</v>
      </c>
      <c r="W225" s="99">
        <v>205.20510349293622</v>
      </c>
      <c r="X225" s="99">
        <v>164.18242178979804</v>
      </c>
      <c r="Y225" s="99">
        <v>166.38120206646602</v>
      </c>
      <c r="DA225" s="63" t="s">
        <v>2900</v>
      </c>
    </row>
    <row r="226" spans="1:105" ht="12" customHeight="1" x14ac:dyDescent="0.25">
      <c r="A226" s="121" t="s">
        <v>92</v>
      </c>
      <c r="B226" s="123">
        <f t="shared" ref="B226:Y226" si="97">B227</f>
        <v>1.8501319578404653E-2</v>
      </c>
      <c r="C226" s="123">
        <f t="shared" si="97"/>
        <v>1.9853596840736756E-2</v>
      </c>
      <c r="D226" s="123">
        <f t="shared" si="97"/>
        <v>2.1010371863555602E-2</v>
      </c>
      <c r="E226" s="123">
        <f t="shared" si="97"/>
        <v>1.9858041072181653E-2</v>
      </c>
      <c r="F226" s="123">
        <f t="shared" si="97"/>
        <v>1.7998555813779071E-2</v>
      </c>
      <c r="G226" s="123">
        <f t="shared" si="97"/>
        <v>1.5928783648700134E-2</v>
      </c>
      <c r="H226" s="123">
        <f t="shared" si="97"/>
        <v>1.3465805938613322E-2</v>
      </c>
      <c r="I226" s="123">
        <f t="shared" si="97"/>
        <v>1.2847697172916121E-2</v>
      </c>
      <c r="J226" s="123">
        <f t="shared" si="97"/>
        <v>1.3746313903145723E-2</v>
      </c>
      <c r="K226" s="123">
        <f t="shared" si="97"/>
        <v>1.5737945527246704E-2</v>
      </c>
      <c r="L226" s="123">
        <f t="shared" si="97"/>
        <v>2.254945996392814E-2</v>
      </c>
      <c r="M226" s="123">
        <f t="shared" si="97"/>
        <v>2.6970829901317304E-2</v>
      </c>
      <c r="N226" s="123">
        <f t="shared" si="97"/>
        <v>3.6604479557257097E-2</v>
      </c>
      <c r="O226" s="123">
        <f t="shared" si="97"/>
        <v>4.413313584806907E-2</v>
      </c>
      <c r="P226" s="123">
        <f t="shared" si="97"/>
        <v>5.3237079257082633E-2</v>
      </c>
      <c r="Q226" s="123">
        <f t="shared" si="97"/>
        <v>5.1504569274139836E-2</v>
      </c>
      <c r="R226" s="123">
        <f t="shared" si="97"/>
        <v>5.0654194419531812E-2</v>
      </c>
      <c r="S226" s="123">
        <f t="shared" si="97"/>
        <v>4.9929140199995808E-2</v>
      </c>
      <c r="T226" s="123">
        <f t="shared" si="97"/>
        <v>5.0376837828600529E-2</v>
      </c>
      <c r="U226" s="123">
        <f t="shared" si="97"/>
        <v>4.7543091325743858E-2</v>
      </c>
      <c r="V226" s="123">
        <f t="shared" si="97"/>
        <v>4.5972864840592174E-2</v>
      </c>
      <c r="W226" s="123">
        <f t="shared" si="97"/>
        <v>4.4511456363724632E-2</v>
      </c>
      <c r="X226" s="123">
        <f t="shared" si="97"/>
        <v>4.7098995652781271E-2</v>
      </c>
      <c r="Y226" s="123">
        <f t="shared" si="97"/>
        <v>4.8614824327271614E-2</v>
      </c>
      <c r="DA226" s="130" t="s">
        <v>2901</v>
      </c>
    </row>
    <row r="227" spans="1:105" ht="12" customHeight="1" x14ac:dyDescent="0.25">
      <c r="A227" s="97" t="s">
        <v>53</v>
      </c>
      <c r="B227" s="99">
        <f>RES_hhdet_fecs!B165</f>
        <v>1.8501319578404653E-2</v>
      </c>
      <c r="C227" s="99">
        <f>RES_hhdet_fecs!C165</f>
        <v>1.9853596840736756E-2</v>
      </c>
      <c r="D227" s="99">
        <f>RES_hhdet_fecs!D165</f>
        <v>2.1010371863555602E-2</v>
      </c>
      <c r="E227" s="99">
        <f>RES_hhdet_fecs!E165</f>
        <v>1.9858041072181653E-2</v>
      </c>
      <c r="F227" s="99">
        <f>RES_hhdet_fecs!F165</f>
        <v>1.7998555813779071E-2</v>
      </c>
      <c r="G227" s="99">
        <f>RES_hhdet_fecs!G165</f>
        <v>1.5928783648700134E-2</v>
      </c>
      <c r="H227" s="99">
        <f>RES_hhdet_fecs!H165</f>
        <v>1.3465805938613322E-2</v>
      </c>
      <c r="I227" s="99">
        <f>RES_hhdet_fecs!I165</f>
        <v>1.2847697172916121E-2</v>
      </c>
      <c r="J227" s="99">
        <f>RES_hhdet_fecs!J165</f>
        <v>1.3746313903145723E-2</v>
      </c>
      <c r="K227" s="99">
        <f>RES_hhdet_fecs!K165</f>
        <v>1.5737945527246704E-2</v>
      </c>
      <c r="L227" s="99">
        <f>RES_hhdet_fecs!L165</f>
        <v>2.254945996392814E-2</v>
      </c>
      <c r="M227" s="99">
        <f>RES_hhdet_fecs!M165</f>
        <v>2.6970829901317304E-2</v>
      </c>
      <c r="N227" s="99">
        <f>RES_hhdet_fecs!N165</f>
        <v>3.6604479557257097E-2</v>
      </c>
      <c r="O227" s="99">
        <f>RES_hhdet_fecs!O165</f>
        <v>4.413313584806907E-2</v>
      </c>
      <c r="P227" s="99">
        <f>RES_hhdet_fecs!P165</f>
        <v>5.3237079257082633E-2</v>
      </c>
      <c r="Q227" s="99">
        <f>RES_hhdet_fecs!Q165</f>
        <v>5.1504569274139836E-2</v>
      </c>
      <c r="R227" s="99">
        <f>RES_hhdet_fecs!R165</f>
        <v>5.0654194419531812E-2</v>
      </c>
      <c r="S227" s="99">
        <f>RES_hhdet_fecs!S165</f>
        <v>4.9929140199995808E-2</v>
      </c>
      <c r="T227" s="99">
        <f>RES_hhdet_fecs!T165</f>
        <v>5.0376837828600529E-2</v>
      </c>
      <c r="U227" s="99">
        <f>RES_hhdet_fecs!U165</f>
        <v>4.7543091325743858E-2</v>
      </c>
      <c r="V227" s="99">
        <f>RES_hhdet_fecs!V165</f>
        <v>4.5972864840592174E-2</v>
      </c>
      <c r="W227" s="99">
        <f>RES_hhdet_fecs!W165</f>
        <v>4.4511456363724632E-2</v>
      </c>
      <c r="X227" s="99">
        <f>RES_hhdet_fecs!X165</f>
        <v>4.7098995652781271E-2</v>
      </c>
      <c r="Y227" s="99">
        <f>RES_hhdet_fecs!Y165</f>
        <v>4.8614824327271614E-2</v>
      </c>
      <c r="DA227" s="63" t="s">
        <v>2902</v>
      </c>
    </row>
    <row r="228" spans="1:105" ht="12" customHeight="1" x14ac:dyDescent="0.25">
      <c r="A228" s="121" t="s">
        <v>55</v>
      </c>
      <c r="B228" s="123">
        <v>13.189840320665457</v>
      </c>
      <c r="C228" s="123">
        <v>12.526688466231182</v>
      </c>
      <c r="D228" s="123">
        <v>12.446371169060278</v>
      </c>
      <c r="E228" s="123">
        <v>12.528896258819747</v>
      </c>
      <c r="F228" s="123">
        <v>12.635948756681353</v>
      </c>
      <c r="G228" s="123">
        <v>13.068154479872165</v>
      </c>
      <c r="H228" s="123">
        <v>13.246139763690774</v>
      </c>
      <c r="I228" s="123">
        <v>13.055533414624572</v>
      </c>
      <c r="J228" s="123">
        <v>12.123323775925792</v>
      </c>
      <c r="K228" s="123">
        <v>12.78383818212923</v>
      </c>
      <c r="L228" s="123">
        <v>12.738107627794269</v>
      </c>
      <c r="M228" s="123">
        <v>13.182535270017677</v>
      </c>
      <c r="N228" s="123">
        <v>13.042357831253355</v>
      </c>
      <c r="O228" s="123">
        <v>14.092937554325108</v>
      </c>
      <c r="P228" s="123">
        <v>14.100102858623657</v>
      </c>
      <c r="Q228" s="123">
        <v>15.116801729890025</v>
      </c>
      <c r="R228" s="123">
        <v>16.24160884654923</v>
      </c>
      <c r="S228" s="123">
        <v>14.989543205529877</v>
      </c>
      <c r="T228" s="123">
        <v>15.81269228737486</v>
      </c>
      <c r="U228" s="123">
        <v>15.423507695266547</v>
      </c>
      <c r="V228" s="123">
        <v>14.687624837593347</v>
      </c>
      <c r="W228" s="123">
        <v>15.813737140610749</v>
      </c>
      <c r="X228" s="123">
        <v>15.204947420253287</v>
      </c>
      <c r="Y228" s="123">
        <v>15.644102196816728</v>
      </c>
      <c r="DA228" s="130" t="s">
        <v>2903</v>
      </c>
    </row>
    <row r="229" spans="1:105" ht="12" customHeight="1" x14ac:dyDescent="0.25">
      <c r="A229" s="97" t="s">
        <v>124</v>
      </c>
      <c r="B229" s="99">
        <v>0</v>
      </c>
      <c r="C229" s="99">
        <v>0</v>
      </c>
      <c r="D229" s="99">
        <v>10.871908107098179</v>
      </c>
      <c r="E229" s="99">
        <v>12.71807658364947</v>
      </c>
      <c r="F229" s="99">
        <v>10.068531026543265</v>
      </c>
      <c r="G229" s="99">
        <v>12.563344908143895</v>
      </c>
      <c r="H229" s="99">
        <v>11.537218309828909</v>
      </c>
      <c r="I229" s="99">
        <v>12.441294567971701</v>
      </c>
      <c r="J229" s="99">
        <v>11.536324319099188</v>
      </c>
      <c r="K229" s="99">
        <v>11.819723312349971</v>
      </c>
      <c r="L229" s="99">
        <v>11.366192587795711</v>
      </c>
      <c r="M229" s="99">
        <v>12.154002753829355</v>
      </c>
      <c r="N229" s="99">
        <v>10.893930098173142</v>
      </c>
      <c r="O229" s="99">
        <v>11.561800193740591</v>
      </c>
      <c r="P229" s="99">
        <v>16.50444338871689</v>
      </c>
      <c r="Q229" s="99">
        <v>11.852004346570356</v>
      </c>
      <c r="R229" s="99">
        <v>13.594210383407418</v>
      </c>
      <c r="S229" s="99">
        <v>14.033637054461133</v>
      </c>
      <c r="T229" s="99">
        <v>13.58955508407958</v>
      </c>
      <c r="U229" s="99">
        <v>13.276870719090441</v>
      </c>
      <c r="V229" s="99">
        <v>12.432144716481071</v>
      </c>
      <c r="W229" s="99">
        <v>13.122007125890697</v>
      </c>
      <c r="X229" s="99">
        <v>13.593977127103107</v>
      </c>
      <c r="Y229" s="99">
        <v>14.324181402873906</v>
      </c>
      <c r="DA229" s="63" t="s">
        <v>2904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9.891256225632393</v>
      </c>
      <c r="E230" s="99">
        <v>11.474826994179059</v>
      </c>
      <c r="F230" s="99">
        <v>9.106987596523302</v>
      </c>
      <c r="G230" s="99">
        <v>11.15613588135837</v>
      </c>
      <c r="H230" s="99">
        <v>10.335018750559339</v>
      </c>
      <c r="I230" s="99">
        <v>11.105394755040871</v>
      </c>
      <c r="J230" s="99">
        <v>10.261845598851348</v>
      </c>
      <c r="K230" s="99">
        <v>10.549065378118923</v>
      </c>
      <c r="L230" s="99">
        <v>10.118450711076763</v>
      </c>
      <c r="M230" s="99">
        <v>10.873212582885589</v>
      </c>
      <c r="N230" s="99">
        <v>9.8167537581851931</v>
      </c>
      <c r="O230" s="99">
        <v>10.686203151795025</v>
      </c>
      <c r="P230" s="99">
        <v>15.174252246232307</v>
      </c>
      <c r="Q230" s="99">
        <v>10.864394230501178</v>
      </c>
      <c r="R230" s="99">
        <v>12.74672967959232</v>
      </c>
      <c r="S230" s="99">
        <v>13.075954154529644</v>
      </c>
      <c r="T230" s="99">
        <v>13.081489910698263</v>
      </c>
      <c r="U230" s="99">
        <v>12.5734207011346</v>
      </c>
      <c r="V230" s="99">
        <v>12.132824089418946</v>
      </c>
      <c r="W230" s="99">
        <v>12.421446978489151</v>
      </c>
      <c r="X230" s="99">
        <v>13.047850852052662</v>
      </c>
      <c r="Y230" s="99">
        <v>13.835251749511261</v>
      </c>
      <c r="DA230" s="63" t="s">
        <v>2905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7.4371957918185823</v>
      </c>
      <c r="E231" s="102">
        <v>8.3386950125743127</v>
      </c>
      <c r="F231" s="102">
        <v>6.6475212571791475</v>
      </c>
      <c r="G231" s="102">
        <v>7.5590268199899997</v>
      </c>
      <c r="H231" s="102">
        <v>7.2076054272755083</v>
      </c>
      <c r="I231" s="102">
        <v>7.6536606344429519</v>
      </c>
      <c r="J231" s="102">
        <v>7.0166980063479274</v>
      </c>
      <c r="K231" s="102">
        <v>7.2541718948541636</v>
      </c>
      <c r="L231" s="102">
        <v>6.8037897189522312</v>
      </c>
      <c r="M231" s="102">
        <v>7.2130743980044958</v>
      </c>
      <c r="N231" s="102">
        <v>6.4564405211358729</v>
      </c>
      <c r="O231" s="102">
        <v>7.3322482255833421</v>
      </c>
      <c r="P231" s="102">
        <v>10.365254017079243</v>
      </c>
      <c r="Q231" s="102">
        <v>7.6391107097784179</v>
      </c>
      <c r="R231" s="102">
        <v>9.3284758725042902</v>
      </c>
      <c r="S231" s="102">
        <v>9.2951261849241256</v>
      </c>
      <c r="T231" s="102">
        <v>9.6284107437284412</v>
      </c>
      <c r="U231" s="102">
        <v>9.2205175819648364</v>
      </c>
      <c r="V231" s="102">
        <v>8.8582991422845048</v>
      </c>
      <c r="W231" s="102">
        <v>9.1703068671438981</v>
      </c>
      <c r="X231" s="102">
        <v>9.679148003248498</v>
      </c>
      <c r="Y231" s="102">
        <v>10.350934220972288</v>
      </c>
      <c r="DA231" s="131" t="s">
        <v>2906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2.4540604338138103</v>
      </c>
      <c r="E232" s="105">
        <v>3.1361319816047435</v>
      </c>
      <c r="F232" s="105">
        <v>2.4594663393441545</v>
      </c>
      <c r="G232" s="105">
        <v>3.5971090613683696</v>
      </c>
      <c r="H232" s="105">
        <v>3.1274133232838293</v>
      </c>
      <c r="I232" s="105">
        <v>3.4517341205979197</v>
      </c>
      <c r="J232" s="105">
        <v>3.2451475925034226</v>
      </c>
      <c r="K232" s="105">
        <v>3.2948934832647616</v>
      </c>
      <c r="L232" s="105">
        <v>3.3146609921245322</v>
      </c>
      <c r="M232" s="105">
        <v>3.6601381848810961</v>
      </c>
      <c r="N232" s="105">
        <v>3.3603132370493221</v>
      </c>
      <c r="O232" s="105">
        <v>3.3539549262116832</v>
      </c>
      <c r="P232" s="105">
        <v>4.8089982291530626</v>
      </c>
      <c r="Q232" s="105">
        <v>3.2252835207227593</v>
      </c>
      <c r="R232" s="105">
        <v>3.4182538070880293</v>
      </c>
      <c r="S232" s="105">
        <v>3.7808279696055207</v>
      </c>
      <c r="T232" s="105">
        <v>3.4530791669698235</v>
      </c>
      <c r="U232" s="105">
        <v>3.3529031191697629</v>
      </c>
      <c r="V232" s="105">
        <v>3.274524947134442</v>
      </c>
      <c r="W232" s="105">
        <v>3.2511401113452543</v>
      </c>
      <c r="X232" s="105">
        <v>3.3687028488041642</v>
      </c>
      <c r="Y232" s="105">
        <v>3.4843175285389747</v>
      </c>
      <c r="DA232" s="132" t="s">
        <v>2907</v>
      </c>
    </row>
    <row r="233" spans="1:105" ht="12" customHeight="1" x14ac:dyDescent="0.25">
      <c r="A233" s="106" t="s">
        <v>122</v>
      </c>
      <c r="B233" s="102">
        <v>13.379746813527579</v>
      </c>
      <c r="C233" s="102">
        <v>12.661379308507405</v>
      </c>
      <c r="D233" s="102">
        <v>12.591425355908481</v>
      </c>
      <c r="E233" s="102">
        <v>12.684324345069507</v>
      </c>
      <c r="F233" s="102">
        <v>12.791452409454591</v>
      </c>
      <c r="G233" s="102">
        <v>13.253756246058549</v>
      </c>
      <c r="H233" s="102">
        <v>13.429259858243311</v>
      </c>
      <c r="I233" s="102">
        <v>13.307121564036347</v>
      </c>
      <c r="J233" s="102">
        <v>12.381960519554024</v>
      </c>
      <c r="K233" s="102">
        <v>13.045776935977338</v>
      </c>
      <c r="L233" s="102">
        <v>13.017598920534343</v>
      </c>
      <c r="M233" s="102">
        <v>13.471125898647745</v>
      </c>
      <c r="N233" s="102">
        <v>13.326583499678714</v>
      </c>
      <c r="O233" s="102">
        <v>14.361687784480068</v>
      </c>
      <c r="P233" s="102">
        <v>14.340273791232047</v>
      </c>
      <c r="Q233" s="102">
        <v>15.38447079264105</v>
      </c>
      <c r="R233" s="102">
        <v>16.483801468490448</v>
      </c>
      <c r="S233" s="102">
        <v>15.194789061462748</v>
      </c>
      <c r="T233" s="102">
        <v>15.996718353357485</v>
      </c>
      <c r="U233" s="102">
        <v>15.584271503686564</v>
      </c>
      <c r="V233" s="102">
        <v>14.833909809914431</v>
      </c>
      <c r="W233" s="102">
        <v>15.95351793015525</v>
      </c>
      <c r="X233" s="102">
        <v>15.332670795107894</v>
      </c>
      <c r="Y233" s="102">
        <v>15.761929561509065</v>
      </c>
      <c r="DA233" s="131" t="s">
        <v>2908</v>
      </c>
    </row>
    <row r="234" spans="1:105" ht="12" customHeight="1" x14ac:dyDescent="0.25">
      <c r="A234" s="107" t="s">
        <v>121</v>
      </c>
      <c r="B234" s="105">
        <v>11.340079479538769</v>
      </c>
      <c r="C234" s="105">
        <v>11.212044061762299</v>
      </c>
      <c r="D234" s="105">
        <v>11.083109185493839</v>
      </c>
      <c r="E234" s="105">
        <v>11.042404710494598</v>
      </c>
      <c r="F234" s="105">
        <v>11.17497406848037</v>
      </c>
      <c r="G234" s="105">
        <v>11.31588406436636</v>
      </c>
      <c r="H234" s="105">
        <v>11.606088094326015</v>
      </c>
      <c r="I234" s="105">
        <v>11.45356901756041</v>
      </c>
      <c r="J234" s="105">
        <v>10.635815808773335</v>
      </c>
      <c r="K234" s="105">
        <v>11.255505064273402</v>
      </c>
      <c r="L234" s="105">
        <v>11.178643438324936</v>
      </c>
      <c r="M234" s="105">
        <v>11.558961426470381</v>
      </c>
      <c r="N234" s="105">
        <v>11.464551699222715</v>
      </c>
      <c r="O234" s="105">
        <v>12.556449093969976</v>
      </c>
      <c r="P234" s="105">
        <v>12.551682800972271</v>
      </c>
      <c r="Q234" s="105">
        <v>13.589315787192989</v>
      </c>
      <c r="R234" s="105">
        <v>14.809552987869258</v>
      </c>
      <c r="S234" s="105">
        <v>13.699817877879452</v>
      </c>
      <c r="T234" s="105">
        <v>14.650933372069382</v>
      </c>
      <c r="U234" s="105">
        <v>14.38745464780815</v>
      </c>
      <c r="V234" s="105">
        <v>13.739272774034456</v>
      </c>
      <c r="W234" s="105">
        <v>14.932297532558326</v>
      </c>
      <c r="X234" s="105">
        <v>14.368605948662104</v>
      </c>
      <c r="Y234" s="105">
        <v>14.834163197475721</v>
      </c>
      <c r="DA234" s="132" t="s">
        <v>2909</v>
      </c>
    </row>
    <row r="235" spans="1:105" ht="12" customHeight="1" x14ac:dyDescent="0.25">
      <c r="A235" s="108" t="s">
        <v>53</v>
      </c>
      <c r="B235" s="99">
        <v>8.0364969799546078</v>
      </c>
      <c r="C235" s="99">
        <v>8.8447377522001709</v>
      </c>
      <c r="D235" s="99">
        <v>8.6085838646487129</v>
      </c>
      <c r="E235" s="99">
        <v>8.31030037795753</v>
      </c>
      <c r="F235" s="99">
        <v>8.4345148337309102</v>
      </c>
      <c r="G235" s="99">
        <v>7.9678459796878434</v>
      </c>
      <c r="H235" s="99">
        <v>8.3680682797013439</v>
      </c>
      <c r="I235" s="99">
        <v>8.1637414497794705</v>
      </c>
      <c r="J235" s="99">
        <v>7.5273099221944362</v>
      </c>
      <c r="K235" s="99">
        <v>8.0098489081398352</v>
      </c>
      <c r="L235" s="99">
        <v>7.7959843343295843</v>
      </c>
      <c r="M235" s="99">
        <v>7.9501293190103146</v>
      </c>
      <c r="N235" s="99">
        <v>7.8256656542704945</v>
      </c>
      <c r="O235" s="99">
        <v>8.8840090407337495</v>
      </c>
      <c r="P235" s="99">
        <v>8.87401598644127</v>
      </c>
      <c r="Q235" s="99">
        <v>9.8734025514115107</v>
      </c>
      <c r="R235" s="99">
        <v>11.117331575176481</v>
      </c>
      <c r="S235" s="99">
        <v>10.029494873234968</v>
      </c>
      <c r="T235" s="99">
        <v>11.021614627042917</v>
      </c>
      <c r="U235" s="99">
        <v>10.830652907157566</v>
      </c>
      <c r="V235" s="99">
        <v>10.251430939707225</v>
      </c>
      <c r="W235" s="99">
        <v>11.528332896507061</v>
      </c>
      <c r="X235" s="99">
        <v>11.107369076055626</v>
      </c>
      <c r="Y235" s="99">
        <v>11.507038652777146</v>
      </c>
      <c r="DA235" s="63" t="s">
        <v>2910</v>
      </c>
    </row>
    <row r="236" spans="1:105" ht="12" customHeight="1" x14ac:dyDescent="0.25">
      <c r="A236" s="108" t="s">
        <v>52</v>
      </c>
      <c r="B236" s="99">
        <v>3.3035824995841607</v>
      </c>
      <c r="C236" s="99">
        <v>2.3673063095621294</v>
      </c>
      <c r="D236" s="99">
        <v>2.4745253208451272</v>
      </c>
      <c r="E236" s="99">
        <v>2.7321043325370651</v>
      </c>
      <c r="F236" s="99">
        <v>2.7404592347494616</v>
      </c>
      <c r="G236" s="99">
        <v>3.348038084678516</v>
      </c>
      <c r="H236" s="99">
        <v>3.2380198146246708</v>
      </c>
      <c r="I236" s="99">
        <v>3.2898275677809385</v>
      </c>
      <c r="J236" s="99">
        <v>3.1085058865789001</v>
      </c>
      <c r="K236" s="99">
        <v>3.2456561561335677</v>
      </c>
      <c r="L236" s="99">
        <v>3.3826591039953513</v>
      </c>
      <c r="M236" s="99">
        <v>3.6088321074600689</v>
      </c>
      <c r="N236" s="99">
        <v>3.6388860449522218</v>
      </c>
      <c r="O236" s="99">
        <v>3.6724400532362251</v>
      </c>
      <c r="P236" s="99">
        <v>3.6776668145309994</v>
      </c>
      <c r="Q236" s="99">
        <v>3.7159132357814793</v>
      </c>
      <c r="R236" s="99">
        <v>3.6922214126927759</v>
      </c>
      <c r="S236" s="99">
        <v>3.6703230046444855</v>
      </c>
      <c r="T236" s="99">
        <v>3.629318745026465</v>
      </c>
      <c r="U236" s="99">
        <v>3.5568017406505814</v>
      </c>
      <c r="V236" s="99">
        <v>3.4878418343272313</v>
      </c>
      <c r="W236" s="99">
        <v>3.4039646360512625</v>
      </c>
      <c r="X236" s="99">
        <v>3.2612368726064793</v>
      </c>
      <c r="Y236" s="99">
        <v>3.3271245446985782</v>
      </c>
      <c r="DA236" s="63" t="s">
        <v>2911</v>
      </c>
    </row>
    <row r="237" spans="1:105" ht="12" customHeight="1" x14ac:dyDescent="0.25">
      <c r="A237" s="121" t="s">
        <v>54</v>
      </c>
      <c r="B237" s="123">
        <v>1.690701878306978</v>
      </c>
      <c r="C237" s="123">
        <v>1.6786216956866542</v>
      </c>
      <c r="D237" s="123">
        <v>1.7068366658653249</v>
      </c>
      <c r="E237" s="123">
        <v>1.7710869399120621</v>
      </c>
      <c r="F237" s="123">
        <v>1.84838933892013</v>
      </c>
      <c r="G237" s="123">
        <v>1.932401921653828</v>
      </c>
      <c r="H237" s="123">
        <v>1.9810831421310928</v>
      </c>
      <c r="I237" s="123">
        <v>1.9684108750005598</v>
      </c>
      <c r="J237" s="123">
        <v>1.8806524187261764</v>
      </c>
      <c r="K237" s="123">
        <v>2.0741416127562124</v>
      </c>
      <c r="L237" s="123">
        <v>2.2329803085101654</v>
      </c>
      <c r="M237" s="123">
        <v>2.2454441884128418</v>
      </c>
      <c r="N237" s="123">
        <v>2.2968923617809232</v>
      </c>
      <c r="O237" s="123">
        <v>2.5200727345419991</v>
      </c>
      <c r="P237" s="123">
        <v>2.5123711685991248</v>
      </c>
      <c r="Q237" s="123">
        <v>2.7164447330156958</v>
      </c>
      <c r="R237" s="123">
        <v>2.7061401534802458</v>
      </c>
      <c r="S237" s="123">
        <v>2.9087477725480295</v>
      </c>
      <c r="T237" s="123">
        <v>3.0492714121646394</v>
      </c>
      <c r="U237" s="123">
        <v>3.0282912215948867</v>
      </c>
      <c r="V237" s="123">
        <v>3.0247050287903128</v>
      </c>
      <c r="W237" s="123">
        <v>3.0103086835057096</v>
      </c>
      <c r="X237" s="123">
        <v>2.8956952948243955</v>
      </c>
      <c r="Y237" s="123">
        <v>2.9079182432690476</v>
      </c>
      <c r="DA237" s="130" t="s">
        <v>2912</v>
      </c>
    </row>
    <row r="238" spans="1:105" ht="12" customHeight="1" x14ac:dyDescent="0.25">
      <c r="A238" s="97" t="s">
        <v>50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2913</v>
      </c>
    </row>
    <row r="239" spans="1:105" ht="12" customHeight="1" x14ac:dyDescent="0.25">
      <c r="A239" s="109" t="s">
        <v>120</v>
      </c>
      <c r="B239" s="110">
        <v>1.690701878306978</v>
      </c>
      <c r="C239" s="110">
        <v>1.6786216956866542</v>
      </c>
      <c r="D239" s="110">
        <v>1.7068366658653249</v>
      </c>
      <c r="E239" s="110">
        <v>1.7710869399120621</v>
      </c>
      <c r="F239" s="110">
        <v>1.84838933892013</v>
      </c>
      <c r="G239" s="110">
        <v>1.932401921653828</v>
      </c>
      <c r="H239" s="110">
        <v>1.9810831421310928</v>
      </c>
      <c r="I239" s="110">
        <v>1.9684108750005598</v>
      </c>
      <c r="J239" s="110">
        <v>1.8806524187261764</v>
      </c>
      <c r="K239" s="110">
        <v>2.0741416127562124</v>
      </c>
      <c r="L239" s="110">
        <v>2.2329803085101654</v>
      </c>
      <c r="M239" s="110">
        <v>2.2454441884128418</v>
      </c>
      <c r="N239" s="110">
        <v>2.2968923617809232</v>
      </c>
      <c r="O239" s="110">
        <v>2.5200727345419991</v>
      </c>
      <c r="P239" s="110">
        <v>2.5123711685991248</v>
      </c>
      <c r="Q239" s="110">
        <v>2.7164447330156958</v>
      </c>
      <c r="R239" s="110">
        <v>2.7061401534802458</v>
      </c>
      <c r="S239" s="110">
        <v>2.9087477725480295</v>
      </c>
      <c r="T239" s="110">
        <v>3.0492714121646394</v>
      </c>
      <c r="U239" s="110">
        <v>3.0282912215948867</v>
      </c>
      <c r="V239" s="110">
        <v>3.0247050287903128</v>
      </c>
      <c r="W239" s="110">
        <v>3.0103086835057096</v>
      </c>
      <c r="X239" s="110">
        <v>2.8956952948243955</v>
      </c>
      <c r="Y239" s="110">
        <v>2.9079182432690476</v>
      </c>
      <c r="DA239" s="60" t="s">
        <v>2914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129.07024092793608</v>
      </c>
      <c r="C241" s="118">
        <f t="shared" si="98"/>
        <v>130.94538198754771</v>
      </c>
      <c r="D241" s="118">
        <f t="shared" si="98"/>
        <v>129.94320393845234</v>
      </c>
      <c r="E241" s="118">
        <f t="shared" si="98"/>
        <v>134.88373883770024</v>
      </c>
      <c r="F241" s="118">
        <f t="shared" si="98"/>
        <v>134.9769384166203</v>
      </c>
      <c r="G241" s="118">
        <f t="shared" si="98"/>
        <v>145.54437942792353</v>
      </c>
      <c r="H241" s="118">
        <f t="shared" si="98"/>
        <v>144.97818634650176</v>
      </c>
      <c r="I241" s="118">
        <f t="shared" si="98"/>
        <v>139.6078093900916</v>
      </c>
      <c r="J241" s="118">
        <f t="shared" si="98"/>
        <v>135.87386304384191</v>
      </c>
      <c r="K241" s="118">
        <f t="shared" si="98"/>
        <v>147.60997179743677</v>
      </c>
      <c r="L241" s="118">
        <f t="shared" si="98"/>
        <v>175.07074482595968</v>
      </c>
      <c r="M241" s="118">
        <f t="shared" si="98"/>
        <v>154.74393759403799</v>
      </c>
      <c r="N241" s="118">
        <f t="shared" si="98"/>
        <v>173.48622390497425</v>
      </c>
      <c r="O241" s="118">
        <f t="shared" si="98"/>
        <v>166.7718797377064</v>
      </c>
      <c r="P241" s="118">
        <f t="shared" si="98"/>
        <v>148.14346908968216</v>
      </c>
      <c r="Q241" s="118">
        <f t="shared" si="98"/>
        <v>158.55866454945777</v>
      </c>
      <c r="R241" s="118">
        <f t="shared" ref="R241:V241" si="99">R242+R244+R246+R255</f>
        <v>159.07095682435673</v>
      </c>
      <c r="S241" s="118">
        <f t="shared" si="99"/>
        <v>165.87290468491955</v>
      </c>
      <c r="T241" s="118">
        <f t="shared" si="99"/>
        <v>163.55689382344528</v>
      </c>
      <c r="U241" s="118">
        <f t="shared" si="99"/>
        <v>157.17016303410068</v>
      </c>
      <c r="V241" s="118">
        <f t="shared" si="99"/>
        <v>147.78143316661209</v>
      </c>
      <c r="W241" s="118">
        <f t="shared" ref="W241:Y241" si="100">W242+W244+W246+W255</f>
        <v>176.17017569799387</v>
      </c>
      <c r="X241" s="118">
        <f t="shared" si="100"/>
        <v>144.9187878575616</v>
      </c>
      <c r="Y241" s="118">
        <f t="shared" si="100"/>
        <v>148.91032470851573</v>
      </c>
      <c r="DA241" s="129" t="s">
        <v>3066</v>
      </c>
    </row>
    <row r="242" spans="1:105" ht="12" customHeight="1" x14ac:dyDescent="0.25">
      <c r="A242" s="121" t="s">
        <v>57</v>
      </c>
      <c r="B242" s="123">
        <f t="shared" ref="B242:Y242" si="101">B243</f>
        <v>119.46481107686083</v>
      </c>
      <c r="C242" s="123">
        <f t="shared" si="101"/>
        <v>121.7628887594452</v>
      </c>
      <c r="D242" s="123">
        <f t="shared" si="101"/>
        <v>120.74953894034928</v>
      </c>
      <c r="E242" s="123">
        <f t="shared" si="101"/>
        <v>125.54325845889285</v>
      </c>
      <c r="F242" s="123">
        <f t="shared" si="101"/>
        <v>125.46263314093025</v>
      </c>
      <c r="G242" s="123">
        <f t="shared" si="101"/>
        <v>135.60405236074396</v>
      </c>
      <c r="H242" s="123">
        <f t="shared" si="101"/>
        <v>134.79842642377079</v>
      </c>
      <c r="I242" s="123">
        <f t="shared" si="101"/>
        <v>129.46550963164387</v>
      </c>
      <c r="J242" s="123">
        <f t="shared" si="101"/>
        <v>126.37489954727162</v>
      </c>
      <c r="K242" s="123">
        <f t="shared" si="101"/>
        <v>137.49130262559234</v>
      </c>
      <c r="L242" s="123">
        <f t="shared" si="101"/>
        <v>164.78639014751371</v>
      </c>
      <c r="M242" s="123">
        <f t="shared" si="101"/>
        <v>144.0823843365724</v>
      </c>
      <c r="N242" s="123">
        <f t="shared" si="101"/>
        <v>162.75584576394385</v>
      </c>
      <c r="O242" s="123">
        <f t="shared" si="101"/>
        <v>155.02315953752296</v>
      </c>
      <c r="P242" s="123">
        <f t="shared" si="101"/>
        <v>136.26290370520604</v>
      </c>
      <c r="Q242" s="123">
        <f t="shared" si="101"/>
        <v>145.67416697394978</v>
      </c>
      <c r="R242" s="123">
        <f t="shared" si="101"/>
        <v>145.22522815519656</v>
      </c>
      <c r="S242" s="123">
        <f t="shared" si="101"/>
        <v>152.49812103798695</v>
      </c>
      <c r="T242" s="123">
        <f t="shared" si="101"/>
        <v>149.23267858518454</v>
      </c>
      <c r="U242" s="123">
        <f t="shared" si="101"/>
        <v>142.89852505817234</v>
      </c>
      <c r="V242" s="123">
        <f t="shared" si="101"/>
        <v>133.8291197729215</v>
      </c>
      <c r="W242" s="123">
        <f t="shared" si="101"/>
        <v>161.15829622706318</v>
      </c>
      <c r="X242" s="123">
        <f t="shared" si="101"/>
        <v>130.30498140356431</v>
      </c>
      <c r="Y242" s="123">
        <f t="shared" si="101"/>
        <v>133.75130759127367</v>
      </c>
      <c r="DA242" s="130" t="s">
        <v>3067</v>
      </c>
    </row>
    <row r="243" spans="1:105" ht="12" customHeight="1" x14ac:dyDescent="0.25">
      <c r="A243" s="97" t="s">
        <v>53</v>
      </c>
      <c r="B243" s="99">
        <v>119.46481107686083</v>
      </c>
      <c r="C243" s="99">
        <v>121.7628887594452</v>
      </c>
      <c r="D243" s="99">
        <v>120.74953894034928</v>
      </c>
      <c r="E243" s="99">
        <v>125.54325845889285</v>
      </c>
      <c r="F243" s="99">
        <v>125.46263314093025</v>
      </c>
      <c r="G243" s="99">
        <v>135.60405236074396</v>
      </c>
      <c r="H243" s="99">
        <v>134.79842642377079</v>
      </c>
      <c r="I243" s="99">
        <v>129.46550963164387</v>
      </c>
      <c r="J243" s="99">
        <v>126.37489954727162</v>
      </c>
      <c r="K243" s="99">
        <v>137.49130262559234</v>
      </c>
      <c r="L243" s="99">
        <v>164.78639014751371</v>
      </c>
      <c r="M243" s="99">
        <v>144.0823843365724</v>
      </c>
      <c r="N243" s="99">
        <v>162.75584576394385</v>
      </c>
      <c r="O243" s="99">
        <v>155.02315953752296</v>
      </c>
      <c r="P243" s="99">
        <v>136.26290370520604</v>
      </c>
      <c r="Q243" s="99">
        <v>145.67416697394978</v>
      </c>
      <c r="R243" s="99">
        <v>145.22522815519656</v>
      </c>
      <c r="S243" s="99">
        <v>152.49812103798695</v>
      </c>
      <c r="T243" s="99">
        <v>149.23267858518454</v>
      </c>
      <c r="U243" s="99">
        <v>142.89852505817234</v>
      </c>
      <c r="V243" s="99">
        <v>133.8291197729215</v>
      </c>
      <c r="W243" s="99">
        <v>161.15829622706318</v>
      </c>
      <c r="X243" s="99">
        <v>130.30498140356431</v>
      </c>
      <c r="Y243" s="99">
        <v>133.75130759127367</v>
      </c>
      <c r="DA243" s="63" t="s">
        <v>3068</v>
      </c>
    </row>
    <row r="244" spans="1:105" ht="12" customHeight="1" x14ac:dyDescent="0.25">
      <c r="A244" s="121" t="s">
        <v>92</v>
      </c>
      <c r="B244" s="123">
        <f t="shared" ref="B244:Y244" si="102">B245</f>
        <v>3.5150520010546117E-2</v>
      </c>
      <c r="C244" s="123">
        <f t="shared" si="102"/>
        <v>3.9326586014748401E-2</v>
      </c>
      <c r="D244" s="123">
        <f t="shared" si="102"/>
        <v>4.3489917759926978E-2</v>
      </c>
      <c r="E244" s="123">
        <f t="shared" si="102"/>
        <v>4.2015406113498702E-2</v>
      </c>
      <c r="F244" s="123">
        <f t="shared" si="102"/>
        <v>3.9272682337822808E-2</v>
      </c>
      <c r="G244" s="123">
        <f t="shared" si="102"/>
        <v>3.6823382969970585E-2</v>
      </c>
      <c r="H244" s="123">
        <f t="shared" si="102"/>
        <v>3.4933573487992198E-2</v>
      </c>
      <c r="I244" s="123">
        <f t="shared" si="102"/>
        <v>3.6415556188188702E-2</v>
      </c>
      <c r="J244" s="123">
        <f t="shared" si="102"/>
        <v>4.0590871868980645E-2</v>
      </c>
      <c r="K244" s="123">
        <f t="shared" si="102"/>
        <v>5.0247874192373268E-2</v>
      </c>
      <c r="L244" s="123">
        <f t="shared" si="102"/>
        <v>7.6324556305960897E-2</v>
      </c>
      <c r="M244" s="123">
        <f t="shared" si="102"/>
        <v>9.4180541570950349E-2</v>
      </c>
      <c r="N244" s="123">
        <f t="shared" si="102"/>
        <v>0.13340744356852438</v>
      </c>
      <c r="O244" s="123">
        <f t="shared" si="102"/>
        <v>0.16697834735667721</v>
      </c>
      <c r="P244" s="123">
        <f t="shared" si="102"/>
        <v>0.20834061577753743</v>
      </c>
      <c r="Q244" s="123">
        <f t="shared" si="102"/>
        <v>0.20653346664546685</v>
      </c>
      <c r="R244" s="123">
        <f t="shared" si="102"/>
        <v>0.20725469388534892</v>
      </c>
      <c r="S244" s="123">
        <f t="shared" si="102"/>
        <v>0.20942929229886273</v>
      </c>
      <c r="T244" s="123">
        <f t="shared" si="102"/>
        <v>0.21599810103322031</v>
      </c>
      <c r="U244" s="123">
        <f t="shared" si="102"/>
        <v>0.20768994963981879</v>
      </c>
      <c r="V244" s="123">
        <f t="shared" si="102"/>
        <v>0.20435295081273275</v>
      </c>
      <c r="W244" s="123">
        <f t="shared" si="102"/>
        <v>0.19995380650940545</v>
      </c>
      <c r="X244" s="123">
        <f t="shared" si="102"/>
        <v>0.21304764772492349</v>
      </c>
      <c r="Y244" s="123">
        <f t="shared" si="102"/>
        <v>0.22080170958332065</v>
      </c>
      <c r="DA244" s="130" t="s">
        <v>3069</v>
      </c>
    </row>
    <row r="245" spans="1:105" ht="12" customHeight="1" x14ac:dyDescent="0.25">
      <c r="A245" s="97" t="s">
        <v>53</v>
      </c>
      <c r="B245" s="99">
        <f>RES_hhdet_tess!B165</f>
        <v>3.5150520010546117E-2</v>
      </c>
      <c r="C245" s="99">
        <f>RES_hhdet_tess!C165</f>
        <v>3.9326586014748401E-2</v>
      </c>
      <c r="D245" s="99">
        <f>RES_hhdet_tess!D165</f>
        <v>4.3489917759926978E-2</v>
      </c>
      <c r="E245" s="99">
        <f>RES_hhdet_tess!E165</f>
        <v>4.2015406113498702E-2</v>
      </c>
      <c r="F245" s="99">
        <f>RES_hhdet_tess!F165</f>
        <v>3.9272682337822808E-2</v>
      </c>
      <c r="G245" s="99">
        <f>RES_hhdet_tess!G165</f>
        <v>3.6823382969970585E-2</v>
      </c>
      <c r="H245" s="99">
        <f>RES_hhdet_tess!H165</f>
        <v>3.4933573487992198E-2</v>
      </c>
      <c r="I245" s="99">
        <f>RES_hhdet_tess!I165</f>
        <v>3.6415556188188702E-2</v>
      </c>
      <c r="J245" s="99">
        <f>RES_hhdet_tess!J165</f>
        <v>4.0590871868980645E-2</v>
      </c>
      <c r="K245" s="99">
        <f>RES_hhdet_tess!K165</f>
        <v>5.0247874192373268E-2</v>
      </c>
      <c r="L245" s="99">
        <f>RES_hhdet_tess!L165</f>
        <v>7.6324556305960897E-2</v>
      </c>
      <c r="M245" s="99">
        <f>RES_hhdet_tess!M165</f>
        <v>9.4180541570950349E-2</v>
      </c>
      <c r="N245" s="99">
        <f>RES_hhdet_tess!N165</f>
        <v>0.13340744356852438</v>
      </c>
      <c r="O245" s="99">
        <f>RES_hhdet_tess!O165</f>
        <v>0.16697834735667721</v>
      </c>
      <c r="P245" s="99">
        <f>RES_hhdet_tess!P165</f>
        <v>0.20834061577753743</v>
      </c>
      <c r="Q245" s="99">
        <f>RES_hhdet_tess!Q165</f>
        <v>0.20653346664546685</v>
      </c>
      <c r="R245" s="99">
        <f>RES_hhdet_tess!R165</f>
        <v>0.20725469388534892</v>
      </c>
      <c r="S245" s="99">
        <f>RES_hhdet_tess!S165</f>
        <v>0.20942929229886273</v>
      </c>
      <c r="T245" s="99">
        <f>RES_hhdet_tess!T165</f>
        <v>0.21599810103322031</v>
      </c>
      <c r="U245" s="99">
        <f>RES_hhdet_tess!U165</f>
        <v>0.20768994963981879</v>
      </c>
      <c r="V245" s="99">
        <f>RES_hhdet_tess!V165</f>
        <v>0.20435295081273275</v>
      </c>
      <c r="W245" s="99">
        <f>RES_hhdet_tess!W165</f>
        <v>0.19995380650940545</v>
      </c>
      <c r="X245" s="99">
        <f>RES_hhdet_tess!X165</f>
        <v>0.21304764772492349</v>
      </c>
      <c r="Y245" s="99">
        <f>RES_hhdet_tess!Y165</f>
        <v>0.22080170958332065</v>
      </c>
      <c r="DA245" s="63" t="s">
        <v>3070</v>
      </c>
    </row>
    <row r="246" spans="1:105" ht="12" customHeight="1" x14ac:dyDescent="0.25">
      <c r="A246" s="121" t="s">
        <v>55</v>
      </c>
      <c r="B246" s="123">
        <v>8.2723246710850216</v>
      </c>
      <c r="C246" s="123">
        <v>7.8523162972429237</v>
      </c>
      <c r="D246" s="123">
        <v>7.8351237784420809</v>
      </c>
      <c r="E246" s="123">
        <v>7.9304613150981771</v>
      </c>
      <c r="F246" s="123">
        <v>8.0425530427892049</v>
      </c>
      <c r="G246" s="123">
        <v>8.3995542053309968</v>
      </c>
      <c r="H246" s="123">
        <v>8.5942669103493738</v>
      </c>
      <c r="I246" s="123">
        <v>8.5606673700076055</v>
      </c>
      <c r="J246" s="123">
        <v>7.9803651954798189</v>
      </c>
      <c r="K246" s="123">
        <v>8.4355216403594326</v>
      </c>
      <c r="L246" s="123">
        <v>8.446751340361736</v>
      </c>
      <c r="M246" s="123">
        <v>8.7917859108952676</v>
      </c>
      <c r="N246" s="123">
        <v>8.7741790485969702</v>
      </c>
      <c r="O246" s="123">
        <v>9.5732217987702377</v>
      </c>
      <c r="P246" s="123">
        <v>9.6638845102741495</v>
      </c>
      <c r="Q246" s="123">
        <v>10.495328701607624</v>
      </c>
      <c r="R246" s="123">
        <v>11.448660012132342</v>
      </c>
      <c r="S246" s="123">
        <v>10.786727084919111</v>
      </c>
      <c r="T246" s="123">
        <v>11.584911070662697</v>
      </c>
      <c r="U246" s="123">
        <v>11.522995389391784</v>
      </c>
      <c r="V246" s="123">
        <v>11.17482884370285</v>
      </c>
      <c r="W246" s="123">
        <v>12.215966866365395</v>
      </c>
      <c r="X246" s="123">
        <v>11.878491596421895</v>
      </c>
      <c r="Y246" s="123">
        <v>12.376899033714604</v>
      </c>
      <c r="DA246" s="130" t="s">
        <v>3071</v>
      </c>
    </row>
    <row r="247" spans="1:105" ht="12" customHeight="1" x14ac:dyDescent="0.25">
      <c r="A247" s="97" t="s">
        <v>124</v>
      </c>
      <c r="B247" s="99">
        <v>0</v>
      </c>
      <c r="C247" s="99">
        <v>0</v>
      </c>
      <c r="D247" s="99">
        <v>7.7716099499710891</v>
      </c>
      <c r="E247" s="99">
        <v>9.1029179995548919</v>
      </c>
      <c r="F247" s="99">
        <v>7.2158550640500208</v>
      </c>
      <c r="G247" s="99">
        <v>9.0202856140047789</v>
      </c>
      <c r="H247" s="99">
        <v>8.2977832453457268</v>
      </c>
      <c r="I247" s="99">
        <v>8.9632429760358203</v>
      </c>
      <c r="J247" s="99">
        <v>8.3284034208868096</v>
      </c>
      <c r="K247" s="99">
        <v>8.5564858749966284</v>
      </c>
      <c r="L247" s="99">
        <v>8.267614490713278</v>
      </c>
      <c r="M247" s="99">
        <v>8.9017259090614598</v>
      </c>
      <c r="N247" s="99">
        <v>8.0835473097788171</v>
      </c>
      <c r="O247" s="99">
        <v>8.7232789706147855</v>
      </c>
      <c r="P247" s="99">
        <v>12.647191610753163</v>
      </c>
      <c r="Q247" s="99">
        <v>9.1426397338170293</v>
      </c>
      <c r="R247" s="99">
        <v>10.636178168913519</v>
      </c>
      <c r="S247" s="99">
        <v>11.209497747036897</v>
      </c>
      <c r="T247" s="99">
        <v>11.131074093521704</v>
      </c>
      <c r="U247" s="99">
        <v>11.200479080660291</v>
      </c>
      <c r="V247" s="99">
        <v>10.785988264613808</v>
      </c>
      <c r="W247" s="99">
        <v>11.629378140037067</v>
      </c>
      <c r="X247" s="99">
        <v>12.166116177468982</v>
      </c>
      <c r="Y247" s="99">
        <v>12.871096741979615</v>
      </c>
      <c r="DA247" s="63" t="s">
        <v>3072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7.7704211173486479</v>
      </c>
      <c r="E248" s="99">
        <v>9.1055647909201642</v>
      </c>
      <c r="F248" s="99">
        <v>7.2182363187460421</v>
      </c>
      <c r="G248" s="99">
        <v>9.0221829793295214</v>
      </c>
      <c r="H248" s="99">
        <v>8.300273950138882</v>
      </c>
      <c r="I248" s="99">
        <v>8.9722026363873866</v>
      </c>
      <c r="J248" s="99">
        <v>8.3233850006798775</v>
      </c>
      <c r="K248" s="99">
        <v>8.555960267126693</v>
      </c>
      <c r="L248" s="99">
        <v>8.2736108191374669</v>
      </c>
      <c r="M248" s="99">
        <v>8.9173956128376162</v>
      </c>
      <c r="N248" s="99">
        <v>8.1101022176054496</v>
      </c>
      <c r="O248" s="99">
        <v>8.7613950422399753</v>
      </c>
      <c r="P248" s="99">
        <v>12.616241456519056</v>
      </c>
      <c r="Q248" s="99">
        <v>9.1044800724928265</v>
      </c>
      <c r="R248" s="99">
        <v>10.597616074045973</v>
      </c>
      <c r="S248" s="99">
        <v>11.092702715927908</v>
      </c>
      <c r="T248" s="99">
        <v>11.027127325506127</v>
      </c>
      <c r="U248" s="99">
        <v>10.848747998681315</v>
      </c>
      <c r="V248" s="99">
        <v>10.47590335963841</v>
      </c>
      <c r="W248" s="99">
        <v>11.571092218887674</v>
      </c>
      <c r="X248" s="99">
        <v>12.150311686494405</v>
      </c>
      <c r="Y248" s="99">
        <v>12.875418419106365</v>
      </c>
      <c r="DA248" s="63" t="s">
        <v>3073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5.316360683534838</v>
      </c>
      <c r="E249" s="102">
        <v>5.9694328093154185</v>
      </c>
      <c r="F249" s="102">
        <v>4.7587699794018876</v>
      </c>
      <c r="G249" s="102">
        <v>5.4250739179611518</v>
      </c>
      <c r="H249" s="102">
        <v>5.1728606268550497</v>
      </c>
      <c r="I249" s="102">
        <v>5.5204685157894691</v>
      </c>
      <c r="J249" s="102">
        <v>5.0782374081764559</v>
      </c>
      <c r="K249" s="102">
        <v>5.2610667838619305</v>
      </c>
      <c r="L249" s="102">
        <v>4.9589498270129351</v>
      </c>
      <c r="M249" s="102">
        <v>5.2572574279565218</v>
      </c>
      <c r="N249" s="102">
        <v>4.7497889805561293</v>
      </c>
      <c r="O249" s="102">
        <v>5.4074401160282921</v>
      </c>
      <c r="P249" s="102">
        <v>7.8072432273659933</v>
      </c>
      <c r="Q249" s="102">
        <v>5.8791965517700655</v>
      </c>
      <c r="R249" s="102">
        <v>7.179362266957944</v>
      </c>
      <c r="S249" s="102">
        <v>7.3118747463223865</v>
      </c>
      <c r="T249" s="102">
        <v>7.5740481585363035</v>
      </c>
      <c r="U249" s="102">
        <v>7.4958448795115515</v>
      </c>
      <c r="V249" s="102">
        <v>7.2013784125039679</v>
      </c>
      <c r="W249" s="102">
        <v>8.3199521075424183</v>
      </c>
      <c r="X249" s="102">
        <v>8.7816088376902393</v>
      </c>
      <c r="Y249" s="102">
        <v>9.3911008905673921</v>
      </c>
      <c r="DA249" s="131" t="s">
        <v>3074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2.4540604338138103</v>
      </c>
      <c r="E250" s="105">
        <v>3.1361319816047435</v>
      </c>
      <c r="F250" s="105">
        <v>2.4594663393441545</v>
      </c>
      <c r="G250" s="105">
        <v>3.5971090613683696</v>
      </c>
      <c r="H250" s="105">
        <v>3.1274133232838293</v>
      </c>
      <c r="I250" s="105">
        <v>3.4517341205979197</v>
      </c>
      <c r="J250" s="105">
        <v>3.2451475925034226</v>
      </c>
      <c r="K250" s="105">
        <v>3.2948934832647616</v>
      </c>
      <c r="L250" s="105">
        <v>3.3146609921245322</v>
      </c>
      <c r="M250" s="105">
        <v>3.6601381848810961</v>
      </c>
      <c r="N250" s="105">
        <v>3.3603132370493221</v>
      </c>
      <c r="O250" s="105">
        <v>3.3539549262116832</v>
      </c>
      <c r="P250" s="105">
        <v>4.8089982291530626</v>
      </c>
      <c r="Q250" s="105">
        <v>3.2252835207227593</v>
      </c>
      <c r="R250" s="105">
        <v>3.4182538070880293</v>
      </c>
      <c r="S250" s="105">
        <v>3.7808279696055207</v>
      </c>
      <c r="T250" s="105">
        <v>3.4530791669698235</v>
      </c>
      <c r="U250" s="105">
        <v>3.3529031191697629</v>
      </c>
      <c r="V250" s="105">
        <v>3.274524947134442</v>
      </c>
      <c r="W250" s="105">
        <v>3.2511401113452543</v>
      </c>
      <c r="X250" s="105">
        <v>3.3687028488041642</v>
      </c>
      <c r="Y250" s="105">
        <v>3.4843175285389747</v>
      </c>
      <c r="DA250" s="132" t="s">
        <v>3075</v>
      </c>
    </row>
    <row r="251" spans="1:105" ht="12" customHeight="1" x14ac:dyDescent="0.25">
      <c r="A251" s="106" t="s">
        <v>122</v>
      </c>
      <c r="B251" s="102">
        <v>8.2723246710850233</v>
      </c>
      <c r="C251" s="102">
        <v>7.8523168350681392</v>
      </c>
      <c r="D251" s="102">
        <v>7.835151702444267</v>
      </c>
      <c r="E251" s="102">
        <v>7.9289949343694621</v>
      </c>
      <c r="F251" s="102">
        <v>8.0440956489395781</v>
      </c>
      <c r="G251" s="102">
        <v>8.3978418026756749</v>
      </c>
      <c r="H251" s="102">
        <v>8.5953370587397941</v>
      </c>
      <c r="I251" s="102">
        <v>8.559632808105663</v>
      </c>
      <c r="J251" s="102">
        <v>7.9798378709584172</v>
      </c>
      <c r="K251" s="102">
        <v>8.4355046604289061</v>
      </c>
      <c r="L251" s="102">
        <v>8.4478844277082636</v>
      </c>
      <c r="M251" s="102">
        <v>8.7912649374175871</v>
      </c>
      <c r="N251" s="102">
        <v>8.776995715125393</v>
      </c>
      <c r="O251" s="102">
        <v>9.5768922901178897</v>
      </c>
      <c r="P251" s="102">
        <v>9.6486419827646852</v>
      </c>
      <c r="Q251" s="102">
        <v>10.50188004215028</v>
      </c>
      <c r="R251" s="102">
        <v>11.452531875746068</v>
      </c>
      <c r="S251" s="102">
        <v>10.785456116896487</v>
      </c>
      <c r="T251" s="102">
        <v>11.586700904378109</v>
      </c>
      <c r="U251" s="102">
        <v>11.52412629375716</v>
      </c>
      <c r="V251" s="102">
        <v>11.176283724059541</v>
      </c>
      <c r="W251" s="102">
        <v>12.218761805410614</v>
      </c>
      <c r="X251" s="102">
        <v>11.877671035356549</v>
      </c>
      <c r="Y251" s="102">
        <v>12.374770578283339</v>
      </c>
      <c r="DA251" s="131" t="s">
        <v>3076</v>
      </c>
    </row>
    <row r="252" spans="1:105" ht="12" customHeight="1" x14ac:dyDescent="0.25">
      <c r="A252" s="107" t="s">
        <v>121</v>
      </c>
      <c r="B252" s="105">
        <v>8.2723246710850233</v>
      </c>
      <c r="C252" s="105">
        <v>7.852311047822119</v>
      </c>
      <c r="D252" s="105">
        <v>7.8352870922661895</v>
      </c>
      <c r="E252" s="105">
        <v>7.9290604550173818</v>
      </c>
      <c r="F252" s="105">
        <v>8.044088700752285</v>
      </c>
      <c r="G252" s="105">
        <v>8.3978428678675918</v>
      </c>
      <c r="H252" s="105">
        <v>8.5952970137413516</v>
      </c>
      <c r="I252" s="105">
        <v>8.5546496671981753</v>
      </c>
      <c r="J252" s="105">
        <v>7.9730595170550451</v>
      </c>
      <c r="K252" s="105">
        <v>8.431916187143333</v>
      </c>
      <c r="L252" s="105">
        <v>8.4454691228921384</v>
      </c>
      <c r="M252" s="105">
        <v>8.791569138941778</v>
      </c>
      <c r="N252" s="105">
        <v>8.7793761581866505</v>
      </c>
      <c r="O252" s="105">
        <v>9.5794976051331666</v>
      </c>
      <c r="P252" s="105">
        <v>9.6488280765843157</v>
      </c>
      <c r="Q252" s="105">
        <v>10.497622117844957</v>
      </c>
      <c r="R252" s="105">
        <v>11.448302930508886</v>
      </c>
      <c r="S252" s="105">
        <v>10.783124572742439</v>
      </c>
      <c r="T252" s="105">
        <v>11.585506379154547</v>
      </c>
      <c r="U252" s="105">
        <v>11.524413291022558</v>
      </c>
      <c r="V252" s="105">
        <v>11.176492295320251</v>
      </c>
      <c r="W252" s="105">
        <v>12.216618242014976</v>
      </c>
      <c r="X252" s="105">
        <v>11.873261534869597</v>
      </c>
      <c r="Y252" s="105">
        <v>12.371021601718832</v>
      </c>
      <c r="DA252" s="132" t="s">
        <v>3077</v>
      </c>
    </row>
    <row r="253" spans="1:105" ht="12" customHeight="1" x14ac:dyDescent="0.25">
      <c r="A253" s="108" t="s">
        <v>53</v>
      </c>
      <c r="B253" s="99">
        <v>4.9687421715008639</v>
      </c>
      <c r="C253" s="99">
        <v>5.4850047382599909</v>
      </c>
      <c r="D253" s="99">
        <v>5.3607617714210614</v>
      </c>
      <c r="E253" s="99">
        <v>5.1969561224803158</v>
      </c>
      <c r="F253" s="99">
        <v>5.3036294660028229</v>
      </c>
      <c r="G253" s="99">
        <v>5.0498047831890753</v>
      </c>
      <c r="H253" s="99">
        <v>5.3572771991166803</v>
      </c>
      <c r="I253" s="99">
        <v>5.2648220994172368</v>
      </c>
      <c r="J253" s="99">
        <v>4.864553630476145</v>
      </c>
      <c r="K253" s="99">
        <v>5.1862600310097662</v>
      </c>
      <c r="L253" s="99">
        <v>5.0628100188967853</v>
      </c>
      <c r="M253" s="99">
        <v>5.1827370314817074</v>
      </c>
      <c r="N253" s="99">
        <v>5.1404901132344278</v>
      </c>
      <c r="O253" s="99">
        <v>5.9070575518969424</v>
      </c>
      <c r="P253" s="99">
        <v>5.9711612620533137</v>
      </c>
      <c r="Q253" s="99">
        <v>6.7817088820634783</v>
      </c>
      <c r="R253" s="99">
        <v>7.75608151781611</v>
      </c>
      <c r="S253" s="99">
        <v>7.1128015680979537</v>
      </c>
      <c r="T253" s="99">
        <v>7.9561876341280833</v>
      </c>
      <c r="U253" s="99">
        <v>7.967611550371978</v>
      </c>
      <c r="V253" s="99">
        <v>7.6886504609930206</v>
      </c>
      <c r="W253" s="99">
        <v>8.8126536059637122</v>
      </c>
      <c r="X253" s="99">
        <v>8.6120246622631189</v>
      </c>
      <c r="Y253" s="99">
        <v>9.0438970570202564</v>
      </c>
      <c r="DA253" s="63" t="s">
        <v>3078</v>
      </c>
    </row>
    <row r="254" spans="1:105" ht="12" customHeight="1" x14ac:dyDescent="0.25">
      <c r="A254" s="108" t="s">
        <v>52</v>
      </c>
      <c r="B254" s="99">
        <v>3.3035824995841607</v>
      </c>
      <c r="C254" s="99">
        <v>2.3673063095621294</v>
      </c>
      <c r="D254" s="99">
        <v>2.4745253208451272</v>
      </c>
      <c r="E254" s="99">
        <v>2.7321043325370651</v>
      </c>
      <c r="F254" s="99">
        <v>2.7404592347494616</v>
      </c>
      <c r="G254" s="99">
        <v>3.348038084678516</v>
      </c>
      <c r="H254" s="99">
        <v>3.2380198146246708</v>
      </c>
      <c r="I254" s="99">
        <v>3.2898275677809385</v>
      </c>
      <c r="J254" s="99">
        <v>3.1085058865789001</v>
      </c>
      <c r="K254" s="99">
        <v>3.2456561561335677</v>
      </c>
      <c r="L254" s="99">
        <v>3.3826591039953513</v>
      </c>
      <c r="M254" s="99">
        <v>3.6088321074600689</v>
      </c>
      <c r="N254" s="99">
        <v>3.6388860449522218</v>
      </c>
      <c r="O254" s="99">
        <v>3.6724400532362251</v>
      </c>
      <c r="P254" s="99">
        <v>3.6776668145309994</v>
      </c>
      <c r="Q254" s="99">
        <v>3.7159132357814793</v>
      </c>
      <c r="R254" s="99">
        <v>3.6922214126927759</v>
      </c>
      <c r="S254" s="99">
        <v>3.6703230046444855</v>
      </c>
      <c r="T254" s="99">
        <v>3.629318745026465</v>
      </c>
      <c r="U254" s="99">
        <v>3.5568017406505814</v>
      </c>
      <c r="V254" s="99">
        <v>3.4878418343272313</v>
      </c>
      <c r="W254" s="99">
        <v>3.4039646360512625</v>
      </c>
      <c r="X254" s="99">
        <v>3.2612368726064793</v>
      </c>
      <c r="Y254" s="99">
        <v>3.3271245446985782</v>
      </c>
      <c r="DA254" s="63" t="s">
        <v>3079</v>
      </c>
    </row>
    <row r="255" spans="1:105" ht="12" customHeight="1" x14ac:dyDescent="0.25">
      <c r="A255" s="121" t="s">
        <v>54</v>
      </c>
      <c r="B255" s="123">
        <v>1.2979546599796949</v>
      </c>
      <c r="C255" s="123">
        <v>1.2908503448448052</v>
      </c>
      <c r="D255" s="123">
        <v>1.3150513019010597</v>
      </c>
      <c r="E255" s="123">
        <v>1.3680036575957097</v>
      </c>
      <c r="F255" s="123">
        <v>1.4324795505630048</v>
      </c>
      <c r="G255" s="123">
        <v>1.5039494788786101</v>
      </c>
      <c r="H255" s="123">
        <v>1.5505594388935964</v>
      </c>
      <c r="I255" s="123">
        <v>1.5452168322519508</v>
      </c>
      <c r="J255" s="123">
        <v>1.4780074292214815</v>
      </c>
      <c r="K255" s="123">
        <v>1.632899657292622</v>
      </c>
      <c r="L255" s="123">
        <v>1.7612787817782656</v>
      </c>
      <c r="M255" s="123">
        <v>1.7755868049993633</v>
      </c>
      <c r="N255" s="123">
        <v>1.8227916488648828</v>
      </c>
      <c r="O255" s="123">
        <v>2.0085200540565151</v>
      </c>
      <c r="P255" s="123">
        <v>2.0083402584244285</v>
      </c>
      <c r="Q255" s="123">
        <v>2.182635407254895</v>
      </c>
      <c r="R255" s="123">
        <v>2.1898139631424876</v>
      </c>
      <c r="S255" s="123">
        <v>2.3786272697146202</v>
      </c>
      <c r="T255" s="123">
        <v>2.5233060665648384</v>
      </c>
      <c r="U255" s="123">
        <v>2.540952636896757</v>
      </c>
      <c r="V255" s="123">
        <v>2.5731315991750203</v>
      </c>
      <c r="W255" s="123">
        <v>2.5959587980559027</v>
      </c>
      <c r="X255" s="123">
        <v>2.5222672098504821</v>
      </c>
      <c r="Y255" s="123">
        <v>2.5613163739441229</v>
      </c>
      <c r="DA255" s="130" t="s">
        <v>3080</v>
      </c>
    </row>
    <row r="256" spans="1:105" ht="12" customHeight="1" x14ac:dyDescent="0.25">
      <c r="A256" s="97" t="s">
        <v>50</v>
      </c>
      <c r="B256" s="99">
        <v>0</v>
      </c>
      <c r="C256" s="99">
        <v>0</v>
      </c>
      <c r="D256" s="99">
        <v>0</v>
      </c>
      <c r="E256" s="99">
        <v>0</v>
      </c>
      <c r="F256" s="99">
        <v>0</v>
      </c>
      <c r="G256" s="99">
        <v>0</v>
      </c>
      <c r="H256" s="99">
        <v>0</v>
      </c>
      <c r="I256" s="99">
        <v>0</v>
      </c>
      <c r="J256" s="99">
        <v>0</v>
      </c>
      <c r="K256" s="99">
        <v>0</v>
      </c>
      <c r="L256" s="99">
        <v>0</v>
      </c>
      <c r="M256" s="99">
        <v>0</v>
      </c>
      <c r="N256" s="99">
        <v>0</v>
      </c>
      <c r="O256" s="99">
        <v>0</v>
      </c>
      <c r="P256" s="99">
        <v>0</v>
      </c>
      <c r="Q256" s="99">
        <v>0</v>
      </c>
      <c r="R256" s="99">
        <v>0</v>
      </c>
      <c r="S256" s="99">
        <v>0</v>
      </c>
      <c r="T256" s="99">
        <v>0</v>
      </c>
      <c r="U256" s="99">
        <v>0</v>
      </c>
      <c r="V256" s="99">
        <v>0</v>
      </c>
      <c r="W256" s="99">
        <v>0</v>
      </c>
      <c r="X256" s="99">
        <v>0</v>
      </c>
      <c r="Y256" s="99">
        <v>0</v>
      </c>
      <c r="DA256" s="63" t="s">
        <v>3081</v>
      </c>
    </row>
    <row r="257" spans="1:105" ht="12" customHeight="1" x14ac:dyDescent="0.25">
      <c r="A257" s="109" t="s">
        <v>120</v>
      </c>
      <c r="B257" s="110">
        <v>1.2979546599796949</v>
      </c>
      <c r="C257" s="110">
        <v>1.2908503448448052</v>
      </c>
      <c r="D257" s="110">
        <v>1.3150513019010597</v>
      </c>
      <c r="E257" s="110">
        <v>1.3680036575957097</v>
      </c>
      <c r="F257" s="110">
        <v>1.4324795505630048</v>
      </c>
      <c r="G257" s="110">
        <v>1.5039494788786101</v>
      </c>
      <c r="H257" s="110">
        <v>1.5505594388935964</v>
      </c>
      <c r="I257" s="110">
        <v>1.5452168322519508</v>
      </c>
      <c r="J257" s="110">
        <v>1.4780074292214815</v>
      </c>
      <c r="K257" s="110">
        <v>1.632899657292622</v>
      </c>
      <c r="L257" s="110">
        <v>1.7612787817782656</v>
      </c>
      <c r="M257" s="110">
        <v>1.7755868049993633</v>
      </c>
      <c r="N257" s="110">
        <v>1.8227916488648828</v>
      </c>
      <c r="O257" s="110">
        <v>2.0085200540565151</v>
      </c>
      <c r="P257" s="110">
        <v>2.0083402584244285</v>
      </c>
      <c r="Q257" s="110">
        <v>2.182635407254895</v>
      </c>
      <c r="R257" s="110">
        <v>2.1898139631424876</v>
      </c>
      <c r="S257" s="110">
        <v>2.3786272697146202</v>
      </c>
      <c r="T257" s="110">
        <v>2.5233060665648384</v>
      </c>
      <c r="U257" s="110">
        <v>2.540952636896757</v>
      </c>
      <c r="V257" s="110">
        <v>2.5731315991750203</v>
      </c>
      <c r="W257" s="110">
        <v>2.5959587980559027</v>
      </c>
      <c r="X257" s="110">
        <v>2.5222672098504821</v>
      </c>
      <c r="Y257" s="110">
        <v>2.5613163739441229</v>
      </c>
      <c r="DA257" s="60" t="s">
        <v>3082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</v>
      </c>
      <c r="C259" s="118">
        <f t="shared" si="103"/>
        <v>0</v>
      </c>
      <c r="D259" s="118">
        <f t="shared" si="103"/>
        <v>1.5868153834127869E-3</v>
      </c>
      <c r="E259" s="118">
        <f t="shared" si="103"/>
        <v>3.5916668582788376E-3</v>
      </c>
      <c r="F259" s="118">
        <f t="shared" si="103"/>
        <v>4.2565485839443007E-3</v>
      </c>
      <c r="G259" s="118">
        <f t="shared" si="103"/>
        <v>7.8471182884232368E-3</v>
      </c>
      <c r="H259" s="118">
        <f t="shared" si="103"/>
        <v>9.388145670227421E-3</v>
      </c>
      <c r="I259" s="118">
        <f t="shared" si="103"/>
        <v>1.1904325827635608E-2</v>
      </c>
      <c r="J259" s="118">
        <f t="shared" si="103"/>
        <v>1.1396158152790303E-2</v>
      </c>
      <c r="K259" s="118">
        <f t="shared" si="103"/>
        <v>1.1781154658695952E-2</v>
      </c>
      <c r="L259" s="118">
        <f t="shared" si="103"/>
        <v>1.1097373615752189E-2</v>
      </c>
      <c r="M259" s="118">
        <f t="shared" si="103"/>
        <v>1.188443267902047E-2</v>
      </c>
      <c r="N259" s="118">
        <f t="shared" si="103"/>
        <v>1.1290637210857898E-2</v>
      </c>
      <c r="O259" s="118">
        <f t="shared" si="103"/>
        <v>1.2422656279865246E-2</v>
      </c>
      <c r="P259" s="118">
        <f t="shared" si="103"/>
        <v>1.9017450961114745E-2</v>
      </c>
      <c r="Q259" s="118">
        <f t="shared" si="103"/>
        <v>1.1788253422685782E-2</v>
      </c>
      <c r="R259" s="118">
        <f t="shared" ref="R259:V259" si="104">R260+R262+R264+R273</f>
        <v>1.2439953484114532E-2</v>
      </c>
      <c r="S259" s="118">
        <f t="shared" si="104"/>
        <v>1.1910121259741238E-2</v>
      </c>
      <c r="T259" s="118">
        <f t="shared" si="104"/>
        <v>1.1068833578111524E-2</v>
      </c>
      <c r="U259" s="118">
        <f t="shared" si="104"/>
        <v>1.0875370647070122E-2</v>
      </c>
      <c r="V259" s="118">
        <f t="shared" si="104"/>
        <v>1.0713490971263806E-2</v>
      </c>
      <c r="W259" s="118">
        <f t="shared" ref="W259:Y259" si="105">W260+W262+W264+W273</f>
        <v>1.2777112421921089E-2</v>
      </c>
      <c r="X259" s="118">
        <f t="shared" si="105"/>
        <v>1.4633219503606807E-2</v>
      </c>
      <c r="Y259" s="118">
        <f t="shared" si="105"/>
        <v>1.6875106306534798E-2</v>
      </c>
      <c r="DA259" s="129" t="s">
        <v>3234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3235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3236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3237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3238</v>
      </c>
    </row>
    <row r="264" spans="1:105" ht="12" customHeight="1" x14ac:dyDescent="0.25">
      <c r="A264" s="121" t="s">
        <v>55</v>
      </c>
      <c r="B264" s="123">
        <v>0</v>
      </c>
      <c r="C264" s="123">
        <v>0</v>
      </c>
      <c r="D264" s="123">
        <v>1.5868153834127869E-3</v>
      </c>
      <c r="E264" s="123">
        <v>3.5916668582788376E-3</v>
      </c>
      <c r="F264" s="123">
        <v>4.2565485839443007E-3</v>
      </c>
      <c r="G264" s="123">
        <v>7.8471182884232368E-3</v>
      </c>
      <c r="H264" s="123">
        <v>9.388145670227421E-3</v>
      </c>
      <c r="I264" s="123">
        <v>1.1904325827635608E-2</v>
      </c>
      <c r="J264" s="123">
        <v>1.1396158152790303E-2</v>
      </c>
      <c r="K264" s="123">
        <v>1.1781154658695952E-2</v>
      </c>
      <c r="L264" s="123">
        <v>1.1097373615752189E-2</v>
      </c>
      <c r="M264" s="123">
        <v>1.188443267902047E-2</v>
      </c>
      <c r="N264" s="123">
        <v>1.1290637210857898E-2</v>
      </c>
      <c r="O264" s="123">
        <v>1.2422656279865246E-2</v>
      </c>
      <c r="P264" s="123">
        <v>1.9017450961114745E-2</v>
      </c>
      <c r="Q264" s="123">
        <v>1.1788253422685782E-2</v>
      </c>
      <c r="R264" s="123">
        <v>1.2439953484114532E-2</v>
      </c>
      <c r="S264" s="123">
        <v>1.1910121259741238E-2</v>
      </c>
      <c r="T264" s="123">
        <v>1.1068833578111524E-2</v>
      </c>
      <c r="U264" s="123">
        <v>1.0875370647070122E-2</v>
      </c>
      <c r="V264" s="123">
        <v>1.0713490971263806E-2</v>
      </c>
      <c r="W264" s="123">
        <v>1.2777112421921089E-2</v>
      </c>
      <c r="X264" s="123">
        <v>1.4633219503606807E-2</v>
      </c>
      <c r="Y264" s="123">
        <v>1.6875106306534798E-2</v>
      </c>
      <c r="DA264" s="130" t="s">
        <v>3239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2.4696626456084227</v>
      </c>
      <c r="E265" s="99">
        <v>2.8890382767418141</v>
      </c>
      <c r="F265" s="99">
        <v>2.2871675079895684</v>
      </c>
      <c r="G265" s="99">
        <v>2.8538894293339676</v>
      </c>
      <c r="H265" s="99">
        <v>2.6207945112607356</v>
      </c>
      <c r="I265" s="99">
        <v>2.8261644740604521</v>
      </c>
      <c r="J265" s="99">
        <v>2.620591432326572</v>
      </c>
      <c r="K265" s="99">
        <v>2.6849683476334198</v>
      </c>
      <c r="L265" s="99">
        <v>2.5819443082436742</v>
      </c>
      <c r="M265" s="99">
        <v>2.7609032655598762</v>
      </c>
      <c r="N265" s="99">
        <v>2.4746651611010111</v>
      </c>
      <c r="O265" s="99">
        <v>2.6263785320101132</v>
      </c>
      <c r="P265" s="99">
        <v>3.7491493601809291</v>
      </c>
      <c r="Q265" s="99">
        <v>2.6923013073669222</v>
      </c>
      <c r="R265" s="99">
        <v>3.0880608306948294</v>
      </c>
      <c r="S265" s="99">
        <v>3.1878809932913912</v>
      </c>
      <c r="T265" s="99">
        <v>3.0870033328995179</v>
      </c>
      <c r="U265" s="99">
        <v>3.0159739525485842</v>
      </c>
      <c r="V265" s="99">
        <v>2.8240859937958409</v>
      </c>
      <c r="W265" s="99">
        <v>2.9807951387173315</v>
      </c>
      <c r="X265" s="99">
        <v>3.088007844192743</v>
      </c>
      <c r="Y265" s="99">
        <v>3.2538810474768374</v>
      </c>
      <c r="DA265" s="63" t="s">
        <v>3240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1.6894333960695096</v>
      </c>
      <c r="E266" s="99">
        <v>1.8942179590563812</v>
      </c>
      <c r="F266" s="99">
        <v>1.5100509287808153</v>
      </c>
      <c r="G266" s="99">
        <v>1.7171085324289288</v>
      </c>
      <c r="H266" s="99">
        <v>1.6372796488599051</v>
      </c>
      <c r="I266" s="99">
        <v>1.7386055497200614</v>
      </c>
      <c r="J266" s="99">
        <v>1.5939131191219953</v>
      </c>
      <c r="K266" s="99">
        <v>1.6478576876350719</v>
      </c>
      <c r="L266" s="99">
        <v>1.5455488725571889</v>
      </c>
      <c r="M266" s="99">
        <v>1.6385219802507014</v>
      </c>
      <c r="N266" s="99">
        <v>1.4666450287812249</v>
      </c>
      <c r="O266" s="99">
        <v>1.6655935069235122</v>
      </c>
      <c r="P266" s="99">
        <v>2.3545711025197207</v>
      </c>
      <c r="Q266" s="99">
        <v>1.7353003888332659</v>
      </c>
      <c r="R266" s="99">
        <v>2.1190565791980749</v>
      </c>
      <c r="S266" s="99">
        <v>2.1114808641673646</v>
      </c>
      <c r="T266" s="99">
        <v>2.1871897845453527</v>
      </c>
      <c r="U266" s="99">
        <v>2.0945327739191324</v>
      </c>
      <c r="V266" s="99">
        <v>2.0122512331613485</v>
      </c>
      <c r="W266" s="99">
        <v>2.0831269079404078</v>
      </c>
      <c r="X266" s="99">
        <v>2.198715260417929</v>
      </c>
      <c r="Y266" s="99">
        <v>2.3513182176360652</v>
      </c>
      <c r="DA266" s="63" t="s">
        <v>3241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1.6894333960695096</v>
      </c>
      <c r="E267" s="102">
        <v>1.8942179590563812</v>
      </c>
      <c r="F267" s="102">
        <v>1.5100509287808153</v>
      </c>
      <c r="G267" s="102">
        <v>1.7171085324289288</v>
      </c>
      <c r="H267" s="102">
        <v>1.6372796488599051</v>
      </c>
      <c r="I267" s="102">
        <v>1.7386055497200614</v>
      </c>
      <c r="J267" s="102">
        <v>1.5939131191219953</v>
      </c>
      <c r="K267" s="102">
        <v>1.6478576876350719</v>
      </c>
      <c r="L267" s="102">
        <v>1.5455488725571889</v>
      </c>
      <c r="M267" s="102">
        <v>1.6385219802507014</v>
      </c>
      <c r="N267" s="102">
        <v>1.4666450287812249</v>
      </c>
      <c r="O267" s="102">
        <v>1.6655935069235122</v>
      </c>
      <c r="P267" s="102">
        <v>2.3545711025197207</v>
      </c>
      <c r="Q267" s="102">
        <v>1.7353003888332659</v>
      </c>
      <c r="R267" s="102">
        <v>2.1190565791980749</v>
      </c>
      <c r="S267" s="102">
        <v>2.1114808641673646</v>
      </c>
      <c r="T267" s="102">
        <v>2.1871897845453527</v>
      </c>
      <c r="U267" s="102">
        <v>2.0945327739191324</v>
      </c>
      <c r="V267" s="102">
        <v>2.0122512331613485</v>
      </c>
      <c r="W267" s="102">
        <v>2.0831269079404078</v>
      </c>
      <c r="X267" s="102">
        <v>2.198715260417929</v>
      </c>
      <c r="Y267" s="102">
        <v>2.3513182176360652</v>
      </c>
      <c r="DA267" s="131" t="s">
        <v>3242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3243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3244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3245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3246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3247</v>
      </c>
    </row>
    <row r="273" spans="1:105" ht="12" customHeight="1" x14ac:dyDescent="0.25">
      <c r="A273" s="121" t="s">
        <v>54</v>
      </c>
      <c r="B273" s="123">
        <v>0</v>
      </c>
      <c r="C273" s="123">
        <v>0</v>
      </c>
      <c r="D273" s="123">
        <v>0</v>
      </c>
      <c r="E273" s="123">
        <v>0</v>
      </c>
      <c r="F273" s="123">
        <v>0</v>
      </c>
      <c r="G273" s="123">
        <v>0</v>
      </c>
      <c r="H273" s="123">
        <v>0</v>
      </c>
      <c r="I273" s="123">
        <v>0</v>
      </c>
      <c r="J273" s="123">
        <v>0</v>
      </c>
      <c r="K273" s="123">
        <v>0</v>
      </c>
      <c r="L273" s="123">
        <v>0</v>
      </c>
      <c r="M273" s="123">
        <v>0</v>
      </c>
      <c r="N273" s="123">
        <v>0</v>
      </c>
      <c r="O273" s="123">
        <v>0</v>
      </c>
      <c r="P273" s="123">
        <v>0</v>
      </c>
      <c r="Q273" s="123">
        <v>0</v>
      </c>
      <c r="R273" s="123">
        <v>0</v>
      </c>
      <c r="S273" s="123">
        <v>0</v>
      </c>
      <c r="T273" s="123">
        <v>0</v>
      </c>
      <c r="U273" s="123">
        <v>0</v>
      </c>
      <c r="V273" s="123">
        <v>0</v>
      </c>
      <c r="W273" s="123">
        <v>0</v>
      </c>
      <c r="X273" s="123">
        <v>0</v>
      </c>
      <c r="Y273" s="123">
        <v>0</v>
      </c>
      <c r="DA273" s="130" t="s">
        <v>3248</v>
      </c>
    </row>
    <row r="274" spans="1:105" ht="12" customHeight="1" x14ac:dyDescent="0.25">
      <c r="A274" s="97" t="s">
        <v>50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3249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3250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9.900772079334665</v>
      </c>
      <c r="D279" s="117">
        <f t="shared" si="108"/>
        <v>3.0467684611756303</v>
      </c>
      <c r="E279" s="117">
        <f t="shared" si="108"/>
        <v>6.5808048123726097</v>
      </c>
      <c r="F279" s="117">
        <f t="shared" si="108"/>
        <v>10.795939230786111</v>
      </c>
      <c r="G279" s="117">
        <f t="shared" si="108"/>
        <v>10.474920769467886</v>
      </c>
      <c r="H279" s="117">
        <f t="shared" si="108"/>
        <v>15.631286517394923</v>
      </c>
      <c r="I279" s="117">
        <f t="shared" si="108"/>
        <v>23.279770506174231</v>
      </c>
      <c r="J279" s="117">
        <f t="shared" si="108"/>
        <v>50.38270518439456</v>
      </c>
      <c r="K279" s="117">
        <f t="shared" si="108"/>
        <v>58.227967815884838</v>
      </c>
      <c r="L279" s="117">
        <f t="shared" si="108"/>
        <v>41.28988575844906</v>
      </c>
      <c r="M279" s="117">
        <f t="shared" si="108"/>
        <v>37.059067188510284</v>
      </c>
      <c r="N279" s="117">
        <f t="shared" si="108"/>
        <v>54.606442841143561</v>
      </c>
      <c r="O279" s="117">
        <f t="shared" si="108"/>
        <v>70.676508297519931</v>
      </c>
      <c r="P279" s="117">
        <f t="shared" si="108"/>
        <v>33.758830043690239</v>
      </c>
      <c r="Q279" s="117">
        <f t="shared" si="108"/>
        <v>47.163154322446225</v>
      </c>
      <c r="R279" s="117">
        <f t="shared" ref="R279:V279" si="109">R280+R282+R284+R293</f>
        <v>32.465663060541225</v>
      </c>
      <c r="S279" s="117">
        <f t="shared" si="109"/>
        <v>35.784787639926343</v>
      </c>
      <c r="T279" s="117">
        <f t="shared" si="109"/>
        <v>35.45376575436309</v>
      </c>
      <c r="U279" s="117">
        <f t="shared" si="109"/>
        <v>31.42699595825021</v>
      </c>
      <c r="V279" s="117">
        <f t="shared" si="109"/>
        <v>19.310132142608747</v>
      </c>
      <c r="W279" s="117">
        <f t="shared" ref="W279:Y279" si="110">W280+W282+W284+W293</f>
        <v>25.88055836270518</v>
      </c>
      <c r="X279" s="117">
        <f t="shared" si="110"/>
        <v>11.016380495608884</v>
      </c>
      <c r="Y279" s="117">
        <f t="shared" si="110"/>
        <v>8.9392173968077024</v>
      </c>
      <c r="DA279" s="129" t="s">
        <v>3402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9.1365364927532315</v>
      </c>
      <c r="D280" s="122">
        <f t="shared" si="111"/>
        <v>2.8075740972305399</v>
      </c>
      <c r="E280" s="122">
        <f t="shared" si="111"/>
        <v>6.0668998007056416</v>
      </c>
      <c r="F280" s="122">
        <f t="shared" si="111"/>
        <v>9.9253594096066511</v>
      </c>
      <c r="G280" s="122">
        <f t="shared" si="111"/>
        <v>9.6354730128668518</v>
      </c>
      <c r="H280" s="122">
        <f t="shared" si="111"/>
        <v>14.320840793560532</v>
      </c>
      <c r="I280" s="122">
        <f t="shared" si="111"/>
        <v>21.320245036867448</v>
      </c>
      <c r="J280" s="122">
        <f t="shared" si="111"/>
        <v>46.236590820269079</v>
      </c>
      <c r="K280" s="122">
        <f t="shared" si="111"/>
        <v>53.3881496157736</v>
      </c>
      <c r="L280" s="122">
        <f t="shared" si="111"/>
        <v>38.252566642843931</v>
      </c>
      <c r="M280" s="122">
        <f t="shared" si="111"/>
        <v>33.827990103050325</v>
      </c>
      <c r="N280" s="122">
        <f t="shared" si="111"/>
        <v>50.336380974806843</v>
      </c>
      <c r="O280" s="122">
        <f t="shared" si="111"/>
        <v>64.494428741891312</v>
      </c>
      <c r="P280" s="122">
        <f t="shared" si="111"/>
        <v>30.350366728088453</v>
      </c>
      <c r="Q280" s="122">
        <f t="shared" si="111"/>
        <v>42.272337981380318</v>
      </c>
      <c r="R280" s="122">
        <f t="shared" si="111"/>
        <v>28.640568984277888</v>
      </c>
      <c r="S280" s="122">
        <f t="shared" si="111"/>
        <v>31.643147418807988</v>
      </c>
      <c r="T280" s="122">
        <f t="shared" si="111"/>
        <v>30.767952940288897</v>
      </c>
      <c r="U280" s="122">
        <f t="shared" si="111"/>
        <v>26.836705255855602</v>
      </c>
      <c r="V280" s="122">
        <f t="shared" si="111"/>
        <v>16.237695117240353</v>
      </c>
      <c r="W280" s="122">
        <f t="shared" si="111"/>
        <v>21.818384220459027</v>
      </c>
      <c r="X280" s="122">
        <f t="shared" si="111"/>
        <v>8.8521536427591201</v>
      </c>
      <c r="Y280" s="122">
        <f t="shared" si="111"/>
        <v>6.9723208184210153</v>
      </c>
      <c r="DA280" s="130" t="s">
        <v>3403</v>
      </c>
    </row>
    <row r="281" spans="1:105" ht="12" customHeight="1" x14ac:dyDescent="0.25">
      <c r="A281" s="97" t="s">
        <v>53</v>
      </c>
      <c r="B281" s="98"/>
      <c r="C281" s="98">
        <v>9.1365364927532315</v>
      </c>
      <c r="D281" s="98">
        <v>2.8075740972305399</v>
      </c>
      <c r="E281" s="98">
        <v>6.0668998007056416</v>
      </c>
      <c r="F281" s="98">
        <v>9.9253594096066511</v>
      </c>
      <c r="G281" s="98">
        <v>9.6354730128668518</v>
      </c>
      <c r="H281" s="98">
        <v>14.320840793560532</v>
      </c>
      <c r="I281" s="98">
        <v>21.320245036867448</v>
      </c>
      <c r="J281" s="98">
        <v>46.236590820269079</v>
      </c>
      <c r="K281" s="98">
        <v>53.3881496157736</v>
      </c>
      <c r="L281" s="98">
        <v>38.252566642843931</v>
      </c>
      <c r="M281" s="98">
        <v>33.827990103050325</v>
      </c>
      <c r="N281" s="98">
        <v>50.336380974806843</v>
      </c>
      <c r="O281" s="98">
        <v>64.494428741891312</v>
      </c>
      <c r="P281" s="98">
        <v>30.350366728088453</v>
      </c>
      <c r="Q281" s="98">
        <v>42.272337981380318</v>
      </c>
      <c r="R281" s="98">
        <v>28.640568984277888</v>
      </c>
      <c r="S281" s="98">
        <v>31.643147418807988</v>
      </c>
      <c r="T281" s="98">
        <v>30.767952940288897</v>
      </c>
      <c r="U281" s="98">
        <v>26.836705255855602</v>
      </c>
      <c r="V281" s="98">
        <v>16.237695117240353</v>
      </c>
      <c r="W281" s="98">
        <v>21.818384220459027</v>
      </c>
      <c r="X281" s="98">
        <v>8.8521536427591201</v>
      </c>
      <c r="Y281" s="98">
        <v>6.9723208184210153</v>
      </c>
      <c r="DA281" s="63" t="s">
        <v>3404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1.0709432724167064E-3</v>
      </c>
      <c r="D282" s="122">
        <f t="shared" si="112"/>
        <v>3.2289116861653768E-4</v>
      </c>
      <c r="E282" s="122">
        <f t="shared" si="112"/>
        <v>7.1583806378354442E-4</v>
      </c>
      <c r="F282" s="122">
        <f t="shared" si="112"/>
        <v>1.6303676300217299E-3</v>
      </c>
      <c r="G282" s="122">
        <f t="shared" si="112"/>
        <v>2.8425372543856003E-3</v>
      </c>
      <c r="H282" s="122">
        <f t="shared" si="112"/>
        <v>5.4431553051932655E-3</v>
      </c>
      <c r="I282" s="122">
        <f t="shared" si="112"/>
        <v>7.2759917929053203E-3</v>
      </c>
      <c r="J282" s="122">
        <f t="shared" si="112"/>
        <v>4.2068757603740551E-3</v>
      </c>
      <c r="K282" s="122">
        <f t="shared" si="112"/>
        <v>1.2208589618276474E-2</v>
      </c>
      <c r="L282" s="122">
        <f t="shared" si="112"/>
        <v>1.851701528291767E-2</v>
      </c>
      <c r="M282" s="122">
        <f t="shared" si="112"/>
        <v>1.3863124000958469E-2</v>
      </c>
      <c r="N282" s="122">
        <f t="shared" si="112"/>
        <v>2.6832841299671339E-2</v>
      </c>
      <c r="O282" s="122">
        <f t="shared" si="112"/>
        <v>1.9507353754285441E-2</v>
      </c>
      <c r="P282" s="122">
        <f t="shared" si="112"/>
        <v>2.0084856603589493E-2</v>
      </c>
      <c r="Q282" s="122">
        <f t="shared" si="112"/>
        <v>1.3320429607553514E-2</v>
      </c>
      <c r="R282" s="122">
        <f t="shared" si="112"/>
        <v>6.342448724574833E-3</v>
      </c>
      <c r="S282" s="122">
        <f t="shared" si="112"/>
        <v>1.7146216165697063E-2</v>
      </c>
      <c r="T282" s="122">
        <f t="shared" si="112"/>
        <v>9.7688883721910331E-3</v>
      </c>
      <c r="U282" s="122">
        <f t="shared" si="112"/>
        <v>1.5633094484979227E-2</v>
      </c>
      <c r="V282" s="122">
        <f t="shared" si="112"/>
        <v>2.1355016773896868E-2</v>
      </c>
      <c r="W282" s="122">
        <f t="shared" si="112"/>
        <v>6.0714869148745469E-3</v>
      </c>
      <c r="X282" s="122">
        <f t="shared" si="112"/>
        <v>4.4181079940363091E-3</v>
      </c>
      <c r="Y282" s="122">
        <f t="shared" si="112"/>
        <v>1.5231288314463943E-3</v>
      </c>
      <c r="DA282" s="130" t="s">
        <v>3405</v>
      </c>
    </row>
    <row r="283" spans="1:105" ht="12" customHeight="1" x14ac:dyDescent="0.25">
      <c r="A283" s="97" t="s">
        <v>53</v>
      </c>
      <c r="B283" s="98"/>
      <c r="C283" s="98">
        <v>1.0709432724167064E-3</v>
      </c>
      <c r="D283" s="98">
        <v>3.2289116861653768E-4</v>
      </c>
      <c r="E283" s="98">
        <v>7.1583806378354442E-4</v>
      </c>
      <c r="F283" s="98">
        <v>1.6303676300217299E-3</v>
      </c>
      <c r="G283" s="98">
        <v>2.8425372543856003E-3</v>
      </c>
      <c r="H283" s="98">
        <v>5.4431553051932655E-3</v>
      </c>
      <c r="I283" s="98">
        <v>7.2759917929053203E-3</v>
      </c>
      <c r="J283" s="98">
        <v>4.2068757603740551E-3</v>
      </c>
      <c r="K283" s="98">
        <v>1.2208589618276474E-2</v>
      </c>
      <c r="L283" s="98">
        <v>1.851701528291767E-2</v>
      </c>
      <c r="M283" s="98">
        <v>1.3863124000958469E-2</v>
      </c>
      <c r="N283" s="98">
        <v>2.6832841299671339E-2</v>
      </c>
      <c r="O283" s="98">
        <v>1.9507353754285441E-2</v>
      </c>
      <c r="P283" s="98">
        <v>2.0084856603589493E-2</v>
      </c>
      <c r="Q283" s="98">
        <v>1.3320429607553514E-2</v>
      </c>
      <c r="R283" s="98">
        <v>6.342448724574833E-3</v>
      </c>
      <c r="S283" s="98">
        <v>1.7146216165697063E-2</v>
      </c>
      <c r="T283" s="98">
        <v>9.7688883721910331E-3</v>
      </c>
      <c r="U283" s="98">
        <v>1.5633094484979227E-2</v>
      </c>
      <c r="V283" s="98">
        <v>2.1355016773896868E-2</v>
      </c>
      <c r="W283" s="98">
        <v>6.0714869148745469E-3</v>
      </c>
      <c r="X283" s="98">
        <v>4.4181079940363091E-3</v>
      </c>
      <c r="Y283" s="98">
        <v>1.5231288314463943E-3</v>
      </c>
      <c r="DA283" s="63" t="s">
        <v>3406</v>
      </c>
    </row>
    <row r="284" spans="1:105" ht="12" customHeight="1" x14ac:dyDescent="0.25">
      <c r="A284" s="121" t="s">
        <v>55</v>
      </c>
      <c r="B284" s="122"/>
      <c r="C284" s="122">
        <v>0.67185504259278528</v>
      </c>
      <c r="D284" s="122">
        <v>0.20957271600929611</v>
      </c>
      <c r="E284" s="122">
        <v>0.4487380254883846</v>
      </c>
      <c r="F284" s="122">
        <v>0.75638423679477718</v>
      </c>
      <c r="G284" s="122">
        <v>0.72688166097406426</v>
      </c>
      <c r="H284" s="122">
        <v>1.1322512738808752</v>
      </c>
      <c r="I284" s="122">
        <v>1.6822008802748476</v>
      </c>
      <c r="J284" s="122">
        <v>3.5701336043337673</v>
      </c>
      <c r="K284" s="122">
        <v>4.1421890057219537</v>
      </c>
      <c r="L284" s="122">
        <v>2.5564885203366812</v>
      </c>
      <c r="M284" s="122">
        <v>2.7353487976877577</v>
      </c>
      <c r="N284" s="122">
        <v>3.5835210779697722</v>
      </c>
      <c r="O284" s="122">
        <v>5.1817702183215806</v>
      </c>
      <c r="P284" s="122">
        <v>2.8409445086099026</v>
      </c>
      <c r="Q284" s="122">
        <v>4.0768774475671119</v>
      </c>
      <c r="R284" s="122">
        <v>3.2333850711334282</v>
      </c>
      <c r="S284" s="122">
        <v>3.4095975820639324</v>
      </c>
      <c r="T284" s="122">
        <v>3.8717385595689828</v>
      </c>
      <c r="U284" s="122">
        <v>3.7763627363321666</v>
      </c>
      <c r="V284" s="122">
        <v>2.4952076888096504</v>
      </c>
      <c r="W284" s="122">
        <v>3.3575932526523751</v>
      </c>
      <c r="X284" s="122">
        <v>1.7830797185943128</v>
      </c>
      <c r="Y284" s="122">
        <v>1.6258259881576043</v>
      </c>
      <c r="DA284" s="130" t="s">
        <v>3407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1.2363312329943415E-3</v>
      </c>
      <c r="E285" s="98">
        <v>2.2601998151441584E-3</v>
      </c>
      <c r="F285" s="98">
        <v>2.3451231829547071E-3</v>
      </c>
      <c r="G285" s="98">
        <v>3.410863748600028E-3</v>
      </c>
      <c r="H285" s="98">
        <v>3.4783542055038044E-3</v>
      </c>
      <c r="I285" s="98">
        <v>9.3145697607717199E-3</v>
      </c>
      <c r="J285" s="98">
        <v>1.5444630218353154E-2</v>
      </c>
      <c r="K285" s="98">
        <v>1.3600150895211485E-2</v>
      </c>
      <c r="L285" s="98">
        <v>1.0275994404062853E-2</v>
      </c>
      <c r="M285" s="98">
        <v>1.0964981661179648E-2</v>
      </c>
      <c r="N285" s="98">
        <v>1.5880622095099252E-2</v>
      </c>
      <c r="O285" s="98">
        <v>2.1380374249170754E-2</v>
      </c>
      <c r="P285" s="98">
        <v>2.3920754999143191E-2</v>
      </c>
      <c r="Q285" s="98">
        <v>2.082268863447782E-3</v>
      </c>
      <c r="R285" s="98">
        <v>6.1303569122503968E-3</v>
      </c>
      <c r="S285" s="98">
        <v>8.7197704801850653E-3</v>
      </c>
      <c r="T285" s="98">
        <v>1.1740980461384304E-2</v>
      </c>
      <c r="U285" s="98">
        <v>1.4800893564819817E-2</v>
      </c>
      <c r="V285" s="98">
        <v>1.2331433712166131E-2</v>
      </c>
      <c r="W285" s="98">
        <v>2.0889520060980635E-2</v>
      </c>
      <c r="X285" s="98">
        <v>1.2459773708112592E-2</v>
      </c>
      <c r="Y285" s="98">
        <v>8.2953206319013994E-3</v>
      </c>
      <c r="DA285" s="63" t="s">
        <v>3408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8.0852114682349735E-5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1.1111909568672668E-4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9.0713149656583455E-5</v>
      </c>
      <c r="X286" s="98">
        <v>0</v>
      </c>
      <c r="Y286" s="98">
        <v>0</v>
      </c>
      <c r="DA286" s="63" t="s">
        <v>3409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5.5132773121126688E-5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7.4042305404988971E-5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6.6970250782908482E-5</v>
      </c>
      <c r="X287" s="101">
        <v>0</v>
      </c>
      <c r="Y287" s="101">
        <v>0</v>
      </c>
      <c r="DA287" s="131" t="s">
        <v>3410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2.5719341561223053E-5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3.707679028173771E-5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2.3742898873674966E-5</v>
      </c>
      <c r="X288" s="104">
        <v>0</v>
      </c>
      <c r="Y288" s="104">
        <v>0</v>
      </c>
      <c r="DA288" s="132" t="s">
        <v>3411</v>
      </c>
    </row>
    <row r="289" spans="1:105" ht="12" customHeight="1" x14ac:dyDescent="0.25">
      <c r="A289" s="106" t="s">
        <v>122</v>
      </c>
      <c r="B289" s="101"/>
      <c r="C289" s="101">
        <v>0.61659788045460362</v>
      </c>
      <c r="D289" s="101">
        <v>0.18584421999404219</v>
      </c>
      <c r="E289" s="101">
        <v>0.41280286101255731</v>
      </c>
      <c r="F289" s="101">
        <v>0.70001579096255451</v>
      </c>
      <c r="G289" s="101">
        <v>0.6571803001201697</v>
      </c>
      <c r="H289" s="101">
        <v>1.0267144999697149</v>
      </c>
      <c r="I289" s="101">
        <v>1.0127435992819402</v>
      </c>
      <c r="J289" s="101">
        <v>2.9341685256131127</v>
      </c>
      <c r="K289" s="101">
        <v>3.8363355873556784</v>
      </c>
      <c r="L289" s="101">
        <v>2.2328541409075648</v>
      </c>
      <c r="M289" s="101">
        <v>2.4543420505800015</v>
      </c>
      <c r="N289" s="101">
        <v>3.1636267489284378</v>
      </c>
      <c r="O289" s="101">
        <v>4.5365225142137495</v>
      </c>
      <c r="P289" s="101">
        <v>2.3839089702053857</v>
      </c>
      <c r="Q289" s="101">
        <v>3.4038492898511414</v>
      </c>
      <c r="R289" s="101">
        <v>2.8678054266255</v>
      </c>
      <c r="S289" s="101">
        <v>3.0630073604112984</v>
      </c>
      <c r="T289" s="101">
        <v>3.4637129077120061</v>
      </c>
      <c r="U289" s="101">
        <v>3.3585461228782898</v>
      </c>
      <c r="V289" s="101">
        <v>2.1908435311352563</v>
      </c>
      <c r="W289" s="101">
        <v>2.8940704261608423</v>
      </c>
      <c r="X289" s="101">
        <v>1.5332078032310752</v>
      </c>
      <c r="Y289" s="101">
        <v>1.4670295933722419</v>
      </c>
      <c r="DA289" s="131" t="s">
        <v>3412</v>
      </c>
    </row>
    <row r="290" spans="1:105" ht="12" customHeight="1" x14ac:dyDescent="0.25">
      <c r="A290" s="107" t="s">
        <v>121</v>
      </c>
      <c r="B290" s="104"/>
      <c r="C290" s="104">
        <v>5.5257162138181666E-2</v>
      </c>
      <c r="D290" s="104">
        <v>2.2492164782259575E-2</v>
      </c>
      <c r="E290" s="104">
        <v>3.3674964660683149E-2</v>
      </c>
      <c r="F290" s="104">
        <v>5.4023322649268034E-2</v>
      </c>
      <c r="G290" s="104">
        <v>6.6290497105294582E-2</v>
      </c>
      <c r="H290" s="104">
        <v>0.1020584197056565</v>
      </c>
      <c r="I290" s="104">
        <v>0.66014271123213575</v>
      </c>
      <c r="J290" s="104">
        <v>0.62043959638761881</v>
      </c>
      <c r="K290" s="104">
        <v>0.29225326747106445</v>
      </c>
      <c r="L290" s="104">
        <v>0.31335838502505359</v>
      </c>
      <c r="M290" s="104">
        <v>0.27004176544657665</v>
      </c>
      <c r="N290" s="104">
        <v>0.40401370694623512</v>
      </c>
      <c r="O290" s="104">
        <v>0.62386732985865978</v>
      </c>
      <c r="P290" s="104">
        <v>0.4330036643096869</v>
      </c>
      <c r="Q290" s="104">
        <v>0.67094588885252249</v>
      </c>
      <c r="R290" s="104">
        <v>0.35944928759567774</v>
      </c>
      <c r="S290" s="104">
        <v>0.33787045117244885</v>
      </c>
      <c r="T290" s="104">
        <v>0.39628467139559265</v>
      </c>
      <c r="U290" s="104">
        <v>0.40301571988905699</v>
      </c>
      <c r="V290" s="104">
        <v>0.29203272396222768</v>
      </c>
      <c r="W290" s="104">
        <v>0.4425425932808954</v>
      </c>
      <c r="X290" s="104">
        <v>0.23741214165512481</v>
      </c>
      <c r="Y290" s="104">
        <v>0.1505010741534609</v>
      </c>
      <c r="DA290" s="132" t="s">
        <v>3413</v>
      </c>
    </row>
    <row r="291" spans="1:105" ht="12" customHeight="1" x14ac:dyDescent="0.25">
      <c r="A291" s="108" t="s">
        <v>53</v>
      </c>
      <c r="B291" s="98"/>
      <c r="C291" s="98">
        <v>4.3330040639821585E-2</v>
      </c>
      <c r="D291" s="98">
        <v>1.7366996919901571E-2</v>
      </c>
      <c r="E291" s="98">
        <v>2.5187227417629285E-2</v>
      </c>
      <c r="F291" s="98">
        <v>4.0554988106986815E-2</v>
      </c>
      <c r="G291" s="98">
        <v>4.644318387446722E-2</v>
      </c>
      <c r="H291" s="98">
        <v>7.3382602941971839E-2</v>
      </c>
      <c r="I291" s="98">
        <v>0.46974540327902981</v>
      </c>
      <c r="J291" s="98">
        <v>0.43815675719433134</v>
      </c>
      <c r="K291" s="98">
        <v>0.20739440466188575</v>
      </c>
      <c r="L291" s="98">
        <v>0.21776656812170558</v>
      </c>
      <c r="M291" s="98">
        <v>0.18474558487968429</v>
      </c>
      <c r="N291" s="98">
        <v>0.27364126870188238</v>
      </c>
      <c r="O291" s="98">
        <v>0.43691302486594052</v>
      </c>
      <c r="P291" s="98">
        <v>0.30151997384420509</v>
      </c>
      <c r="Q291" s="98">
        <v>0.47980124971202559</v>
      </c>
      <c r="R291" s="98">
        <v>0.26581526987413528</v>
      </c>
      <c r="S291" s="98">
        <v>0.24337386181537218</v>
      </c>
      <c r="T291" s="98">
        <v>0.29378476430567602</v>
      </c>
      <c r="U291" s="98">
        <v>0.29919982777517007</v>
      </c>
      <c r="V291" s="98">
        <v>0.21502527232888341</v>
      </c>
      <c r="W291" s="98">
        <v>0.33801345468469324</v>
      </c>
      <c r="X291" s="98">
        <v>0.18153487841743907</v>
      </c>
      <c r="Y291" s="98">
        <v>0.11548417944294265</v>
      </c>
      <c r="DA291" s="63" t="s">
        <v>3414</v>
      </c>
    </row>
    <row r="292" spans="1:105" ht="12" customHeight="1" x14ac:dyDescent="0.25">
      <c r="A292" s="108" t="s">
        <v>52</v>
      </c>
      <c r="B292" s="98"/>
      <c r="C292" s="98">
        <v>1.1927121498360079E-2</v>
      </c>
      <c r="D292" s="98">
        <v>5.1251678623580044E-3</v>
      </c>
      <c r="E292" s="98">
        <v>8.4877372430538604E-3</v>
      </c>
      <c r="F292" s="98">
        <v>1.3468334542281218E-2</v>
      </c>
      <c r="G292" s="98">
        <v>1.9847313230827369E-2</v>
      </c>
      <c r="H292" s="98">
        <v>2.8675816763684664E-2</v>
      </c>
      <c r="I292" s="98">
        <v>0.19039730795310592</v>
      </c>
      <c r="J292" s="98">
        <v>0.18228283919328753</v>
      </c>
      <c r="K292" s="98">
        <v>8.485886280917869E-2</v>
      </c>
      <c r="L292" s="98">
        <v>9.559181690334799E-2</v>
      </c>
      <c r="M292" s="98">
        <v>8.5296180566892379E-2</v>
      </c>
      <c r="N292" s="98">
        <v>0.13037243824435274</v>
      </c>
      <c r="O292" s="98">
        <v>0.18695430499271928</v>
      </c>
      <c r="P292" s="98">
        <v>0.13148369046548181</v>
      </c>
      <c r="Q292" s="98">
        <v>0.1911446391404969</v>
      </c>
      <c r="R292" s="98">
        <v>9.3634017721542451E-2</v>
      </c>
      <c r="S292" s="98">
        <v>9.4496589357076666E-2</v>
      </c>
      <c r="T292" s="98">
        <v>0.10249990708991662</v>
      </c>
      <c r="U292" s="98">
        <v>0.10381589211388692</v>
      </c>
      <c r="V292" s="98">
        <v>7.7007451633344257E-2</v>
      </c>
      <c r="W292" s="98">
        <v>0.10452913859620214</v>
      </c>
      <c r="X292" s="98">
        <v>5.5877263237685756E-2</v>
      </c>
      <c r="Y292" s="98">
        <v>3.5016894710518255E-2</v>
      </c>
      <c r="DA292" s="63" t="s">
        <v>3415</v>
      </c>
    </row>
    <row r="293" spans="1:105" ht="12" customHeight="1" x14ac:dyDescent="0.25">
      <c r="A293" s="121" t="s">
        <v>54</v>
      </c>
      <c r="B293" s="122"/>
      <c r="C293" s="122">
        <v>9.1309600716230455E-2</v>
      </c>
      <c r="D293" s="122">
        <v>2.9298756767177962E-2</v>
      </c>
      <c r="E293" s="122">
        <v>6.4451148114800294E-2</v>
      </c>
      <c r="F293" s="122">
        <v>0.11256521675466179</v>
      </c>
      <c r="G293" s="122">
        <v>0.1097235583725838</v>
      </c>
      <c r="H293" s="122">
        <v>0.17275129464832212</v>
      </c>
      <c r="I293" s="122">
        <v>0.27004859723902869</v>
      </c>
      <c r="J293" s="122">
        <v>0.57177388403133977</v>
      </c>
      <c r="K293" s="122">
        <v>0.68542060477101141</v>
      </c>
      <c r="L293" s="122">
        <v>0.46231357998553535</v>
      </c>
      <c r="M293" s="122">
        <v>0.48186516377124561</v>
      </c>
      <c r="N293" s="122">
        <v>0.6597079470672762</v>
      </c>
      <c r="O293" s="122">
        <v>0.98080198355275783</v>
      </c>
      <c r="P293" s="122">
        <v>0.54743395038829246</v>
      </c>
      <c r="Q293" s="122">
        <v>0.80061846389124014</v>
      </c>
      <c r="R293" s="122">
        <v>0.5853665564053302</v>
      </c>
      <c r="S293" s="122">
        <v>0.71489642288872768</v>
      </c>
      <c r="T293" s="122">
        <v>0.8043053661330235</v>
      </c>
      <c r="U293" s="122">
        <v>0.79829487157746093</v>
      </c>
      <c r="V293" s="122">
        <v>0.55587431978484902</v>
      </c>
      <c r="W293" s="122">
        <v>0.69850940267890438</v>
      </c>
      <c r="X293" s="122">
        <v>0.37672902626141419</v>
      </c>
      <c r="Y293" s="122">
        <v>0.33954746139763575</v>
      </c>
      <c r="DA293" s="130" t="s">
        <v>3416</v>
      </c>
    </row>
    <row r="294" spans="1:105" ht="12" customHeight="1" x14ac:dyDescent="0.25">
      <c r="A294" s="97" t="s">
        <v>50</v>
      </c>
      <c r="B294" s="98"/>
      <c r="C294" s="98">
        <v>0</v>
      </c>
      <c r="D294" s="98">
        <v>0</v>
      </c>
      <c r="E294" s="98">
        <v>0</v>
      </c>
      <c r="F294" s="98">
        <v>0</v>
      </c>
      <c r="G294" s="98">
        <v>0</v>
      </c>
      <c r="H294" s="98">
        <v>0</v>
      </c>
      <c r="I294" s="98">
        <v>0</v>
      </c>
      <c r="J294" s="98">
        <v>0</v>
      </c>
      <c r="K294" s="98">
        <v>0</v>
      </c>
      <c r="L294" s="98">
        <v>0</v>
      </c>
      <c r="M294" s="98">
        <v>0</v>
      </c>
      <c r="N294" s="98">
        <v>0</v>
      </c>
      <c r="O294" s="98">
        <v>0</v>
      </c>
      <c r="P294" s="98">
        <v>0</v>
      </c>
      <c r="Q294" s="98">
        <v>0</v>
      </c>
      <c r="R294" s="98">
        <v>0</v>
      </c>
      <c r="S294" s="98">
        <v>0</v>
      </c>
      <c r="T294" s="98">
        <v>0</v>
      </c>
      <c r="U294" s="98">
        <v>0</v>
      </c>
      <c r="V294" s="98">
        <v>0</v>
      </c>
      <c r="W294" s="98">
        <v>0</v>
      </c>
      <c r="X294" s="98">
        <v>0</v>
      </c>
      <c r="Y294" s="98">
        <v>0</v>
      </c>
      <c r="DA294" s="63" t="s">
        <v>3417</v>
      </c>
    </row>
    <row r="295" spans="1:105" ht="12" customHeight="1" x14ac:dyDescent="0.25">
      <c r="A295" s="109" t="s">
        <v>120</v>
      </c>
      <c r="B295" s="33"/>
      <c r="C295" s="33">
        <v>9.1309600716230455E-2</v>
      </c>
      <c r="D295" s="33">
        <v>2.9298756767177962E-2</v>
      </c>
      <c r="E295" s="33">
        <v>6.4451148114800294E-2</v>
      </c>
      <c r="F295" s="33">
        <v>0.11256521675466179</v>
      </c>
      <c r="G295" s="33">
        <v>0.1097235583725838</v>
      </c>
      <c r="H295" s="33">
        <v>0.17275129464832212</v>
      </c>
      <c r="I295" s="33">
        <v>0.27004859723902869</v>
      </c>
      <c r="J295" s="33">
        <v>0.57177388403133977</v>
      </c>
      <c r="K295" s="33">
        <v>0.68542060477101141</v>
      </c>
      <c r="L295" s="33">
        <v>0.46231357998553535</v>
      </c>
      <c r="M295" s="33">
        <v>0.48186516377124561</v>
      </c>
      <c r="N295" s="33">
        <v>0.6597079470672762</v>
      </c>
      <c r="O295" s="33">
        <v>0.98080198355275783</v>
      </c>
      <c r="P295" s="33">
        <v>0.54743395038829246</v>
      </c>
      <c r="Q295" s="33">
        <v>0.80061846389124014</v>
      </c>
      <c r="R295" s="33">
        <v>0.5853665564053302</v>
      </c>
      <c r="S295" s="33">
        <v>0.71489642288872768</v>
      </c>
      <c r="T295" s="33">
        <v>0.8043053661330235</v>
      </c>
      <c r="U295" s="33">
        <v>0.79829487157746093</v>
      </c>
      <c r="V295" s="33">
        <v>0.55587431978484902</v>
      </c>
      <c r="W295" s="33">
        <v>0.69850940267890438</v>
      </c>
      <c r="X295" s="33">
        <v>0.37672902626141419</v>
      </c>
      <c r="Y295" s="33">
        <v>0.33954746139763575</v>
      </c>
      <c r="DA295" s="60" t="s">
        <v>3418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6.8577185961773797</v>
      </c>
      <c r="D297" s="117">
        <f t="shared" si="113"/>
        <v>2.1257764089454461</v>
      </c>
      <c r="E297" s="117">
        <f t="shared" si="113"/>
        <v>4.6231136778028139</v>
      </c>
      <c r="F297" s="117">
        <f t="shared" si="113"/>
        <v>7.6369384815877002</v>
      </c>
      <c r="G297" s="117">
        <f t="shared" si="113"/>
        <v>7.4668882628505528</v>
      </c>
      <c r="H297" s="117">
        <f t="shared" si="113"/>
        <v>11.218513714192676</v>
      </c>
      <c r="I297" s="117">
        <f t="shared" si="113"/>
        <v>16.872925386296007</v>
      </c>
      <c r="J297" s="117">
        <f t="shared" si="113"/>
        <v>36.656326534463872</v>
      </c>
      <c r="K297" s="117">
        <f t="shared" si="113"/>
        <v>42.623001317765379</v>
      </c>
      <c r="L297" s="117">
        <f t="shared" si="113"/>
        <v>30.496512187995883</v>
      </c>
      <c r="M297" s="117">
        <f t="shared" si="113"/>
        <v>27.486780207690853</v>
      </c>
      <c r="N297" s="117">
        <f t="shared" si="113"/>
        <v>40.737225676131061</v>
      </c>
      <c r="O297" s="117">
        <f t="shared" si="113"/>
        <v>52.857548771926474</v>
      </c>
      <c r="P297" s="117">
        <f t="shared" si="113"/>
        <v>25.432168268587311</v>
      </c>
      <c r="Q297" s="117">
        <f t="shared" si="113"/>
        <v>35.951231471024215</v>
      </c>
      <c r="R297" s="117">
        <f t="shared" ref="R297:V297" si="114">R298+R300+R302+R311</f>
        <v>25.387661467186724</v>
      </c>
      <c r="S297" s="117">
        <f t="shared" si="114"/>
        <v>29.012158127027991</v>
      </c>
      <c r="T297" s="117">
        <f t="shared" si="114"/>
        <v>29.766653015549956</v>
      </c>
      <c r="U297" s="117">
        <f t="shared" si="114"/>
        <v>27.31806931444574</v>
      </c>
      <c r="V297" s="117">
        <f t="shared" si="114"/>
        <v>17.30522935913331</v>
      </c>
      <c r="W297" s="117">
        <f t="shared" ref="W297:Y297" si="115">W298+W300+W302+W311</f>
        <v>23.651543207921762</v>
      </c>
      <c r="X297" s="117">
        <f t="shared" si="115"/>
        <v>10.145962579756706</v>
      </c>
      <c r="Y297" s="117">
        <f t="shared" si="115"/>
        <v>8.2888942655253146</v>
      </c>
      <c r="DA297" s="129" t="s">
        <v>3570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6.3509134279850228</v>
      </c>
      <c r="D298" s="122">
        <f t="shared" si="116"/>
        <v>1.96608917686721</v>
      </c>
      <c r="E298" s="122">
        <f t="shared" si="116"/>
        <v>4.2798019331289678</v>
      </c>
      <c r="F298" s="122">
        <f t="shared" si="116"/>
        <v>7.0528274778217179</v>
      </c>
      <c r="G298" s="122">
        <f t="shared" si="116"/>
        <v>6.8963510351334607</v>
      </c>
      <c r="H298" s="122">
        <f t="shared" si="116"/>
        <v>10.323205899504689</v>
      </c>
      <c r="I298" s="122">
        <f t="shared" si="116"/>
        <v>15.477733861407303</v>
      </c>
      <c r="J298" s="122">
        <f t="shared" si="116"/>
        <v>33.801309888771847</v>
      </c>
      <c r="K298" s="122">
        <f t="shared" si="116"/>
        <v>39.299208839820238</v>
      </c>
      <c r="L298" s="122">
        <f t="shared" si="116"/>
        <v>28.349718765140967</v>
      </c>
      <c r="M298" s="122">
        <f t="shared" si="116"/>
        <v>25.207795075348251</v>
      </c>
      <c r="N298" s="122">
        <f t="shared" si="116"/>
        <v>37.648543489609565</v>
      </c>
      <c r="O298" s="122">
        <f t="shared" si="116"/>
        <v>48.361171000995839</v>
      </c>
      <c r="P298" s="122">
        <f t="shared" si="116"/>
        <v>22.849082800664611</v>
      </c>
      <c r="Q298" s="122">
        <f t="shared" si="116"/>
        <v>32.218810883448555</v>
      </c>
      <c r="R298" s="122">
        <f t="shared" si="116"/>
        <v>22.454817200471986</v>
      </c>
      <c r="S298" s="122">
        <f t="shared" si="116"/>
        <v>25.740308725766841</v>
      </c>
      <c r="T298" s="122">
        <f t="shared" si="116"/>
        <v>26.042974426051014</v>
      </c>
      <c r="U298" s="122">
        <f t="shared" si="116"/>
        <v>23.587885793566965</v>
      </c>
      <c r="V298" s="122">
        <f t="shared" si="116"/>
        <v>14.727145356116202</v>
      </c>
      <c r="W298" s="122">
        <f t="shared" si="116"/>
        <v>20.285266956145481</v>
      </c>
      <c r="X298" s="122">
        <f t="shared" si="116"/>
        <v>8.3237058527874055</v>
      </c>
      <c r="Y298" s="122">
        <f t="shared" si="116"/>
        <v>6.6256079251372411</v>
      </c>
      <c r="DA298" s="130" t="s">
        <v>3571</v>
      </c>
    </row>
    <row r="299" spans="1:105" ht="12" customHeight="1" x14ac:dyDescent="0.25">
      <c r="A299" s="97" t="s">
        <v>53</v>
      </c>
      <c r="B299" s="98"/>
      <c r="C299" s="98">
        <v>6.3509134279850228</v>
      </c>
      <c r="D299" s="98">
        <v>1.96608917686721</v>
      </c>
      <c r="E299" s="98">
        <v>4.2798019331289678</v>
      </c>
      <c r="F299" s="98">
        <v>7.0528274778217179</v>
      </c>
      <c r="G299" s="98">
        <v>6.8963510351334607</v>
      </c>
      <c r="H299" s="98">
        <v>10.323205899504689</v>
      </c>
      <c r="I299" s="98">
        <v>15.477733861407303</v>
      </c>
      <c r="J299" s="98">
        <v>33.801309888771847</v>
      </c>
      <c r="K299" s="98">
        <v>39.299208839820238</v>
      </c>
      <c r="L299" s="98">
        <v>28.349718765140967</v>
      </c>
      <c r="M299" s="98">
        <v>25.207795075348251</v>
      </c>
      <c r="N299" s="98">
        <v>37.648543489609565</v>
      </c>
      <c r="O299" s="98">
        <v>48.361171000995839</v>
      </c>
      <c r="P299" s="98">
        <v>22.849082800664611</v>
      </c>
      <c r="Q299" s="98">
        <v>32.218810883448555</v>
      </c>
      <c r="R299" s="98">
        <v>22.454817200471986</v>
      </c>
      <c r="S299" s="98">
        <v>25.740308725766841</v>
      </c>
      <c r="T299" s="98">
        <v>26.042974426051014</v>
      </c>
      <c r="U299" s="98">
        <v>23.587885793566965</v>
      </c>
      <c r="V299" s="98">
        <v>14.727145356116202</v>
      </c>
      <c r="W299" s="98">
        <v>20.285266956145481</v>
      </c>
      <c r="X299" s="98">
        <v>8.3237058527874055</v>
      </c>
      <c r="Y299" s="98">
        <v>6.6256079251372411</v>
      </c>
      <c r="DA299" s="63" t="s">
        <v>3572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2.6983551977091706E-3</v>
      </c>
      <c r="D300" s="122">
        <f t="shared" si="117"/>
        <v>8.5015791876911692E-4</v>
      </c>
      <c r="E300" s="122">
        <f t="shared" si="117"/>
        <v>1.9671253141964663E-3</v>
      </c>
      <c r="F300" s="122">
        <f t="shared" si="117"/>
        <v>4.6693329132222582E-3</v>
      </c>
      <c r="G300" s="122">
        <f t="shared" si="117"/>
        <v>8.4751487713642919E-3</v>
      </c>
      <c r="H300" s="122">
        <f t="shared" si="117"/>
        <v>1.6877058338127436E-2</v>
      </c>
      <c r="I300" s="122">
        <f t="shared" si="117"/>
        <v>2.3438090972104409E-2</v>
      </c>
      <c r="J300" s="122">
        <f t="shared" si="117"/>
        <v>1.4068816685897311E-2</v>
      </c>
      <c r="K300" s="122">
        <f t="shared" si="117"/>
        <v>4.2363288853961033E-2</v>
      </c>
      <c r="L300" s="122">
        <f t="shared" si="117"/>
        <v>6.6633487973643171E-2</v>
      </c>
      <c r="M300" s="122">
        <f t="shared" si="117"/>
        <v>5.1928504425370739E-2</v>
      </c>
      <c r="N300" s="122">
        <f t="shared" si="117"/>
        <v>0.10509318564197373</v>
      </c>
      <c r="O300" s="122">
        <f t="shared" si="117"/>
        <v>8.018608563285054E-2</v>
      </c>
      <c r="P300" s="122">
        <f t="shared" si="117"/>
        <v>8.654223778796373E-2</v>
      </c>
      <c r="Q300" s="122">
        <f t="shared" si="117"/>
        <v>5.9422464322810085E-2</v>
      </c>
      <c r="R300" s="122">
        <f t="shared" si="117"/>
        <v>2.8502802185380118E-2</v>
      </c>
      <c r="S300" s="122">
        <f t="shared" si="117"/>
        <v>7.711747316246878E-2</v>
      </c>
      <c r="T300" s="122">
        <f t="shared" si="117"/>
        <v>4.3976689211151845E-2</v>
      </c>
      <c r="U300" s="122">
        <f t="shared" si="117"/>
        <v>7.0446344257825033E-2</v>
      </c>
      <c r="V300" s="122">
        <f t="shared" si="117"/>
        <v>9.6506654060053348E-2</v>
      </c>
      <c r="W300" s="122">
        <f t="shared" si="117"/>
        <v>2.7695553777270378E-2</v>
      </c>
      <c r="X300" s="122">
        <f t="shared" si="117"/>
        <v>2.0372575616269036E-2</v>
      </c>
      <c r="Y300" s="122">
        <f t="shared" si="117"/>
        <v>7.108497055720764E-3</v>
      </c>
      <c r="DA300" s="130" t="s">
        <v>3573</v>
      </c>
    </row>
    <row r="301" spans="1:105" ht="12" customHeight="1" x14ac:dyDescent="0.25">
      <c r="A301" s="97" t="s">
        <v>53</v>
      </c>
      <c r="B301" s="98"/>
      <c r="C301" s="98">
        <v>2.6983551977091706E-3</v>
      </c>
      <c r="D301" s="98">
        <v>8.5015791876911692E-4</v>
      </c>
      <c r="E301" s="98">
        <v>1.9671253141964663E-3</v>
      </c>
      <c r="F301" s="98">
        <v>4.6693329132222582E-3</v>
      </c>
      <c r="G301" s="98">
        <v>8.4751487713642919E-3</v>
      </c>
      <c r="H301" s="98">
        <v>1.6877058338127436E-2</v>
      </c>
      <c r="I301" s="98">
        <v>2.3438090972104409E-2</v>
      </c>
      <c r="J301" s="98">
        <v>1.4068816685897311E-2</v>
      </c>
      <c r="K301" s="98">
        <v>4.2363288853961033E-2</v>
      </c>
      <c r="L301" s="98">
        <v>6.6633487973643171E-2</v>
      </c>
      <c r="M301" s="98">
        <v>5.1928504425370739E-2</v>
      </c>
      <c r="N301" s="98">
        <v>0.10509318564197373</v>
      </c>
      <c r="O301" s="98">
        <v>8.018608563285054E-2</v>
      </c>
      <c r="P301" s="98">
        <v>8.654223778796373E-2</v>
      </c>
      <c r="Q301" s="98">
        <v>5.9422464322810085E-2</v>
      </c>
      <c r="R301" s="98">
        <v>2.8502802185380118E-2</v>
      </c>
      <c r="S301" s="98">
        <v>7.711747316246878E-2</v>
      </c>
      <c r="T301" s="98">
        <v>4.3976689211151845E-2</v>
      </c>
      <c r="U301" s="98">
        <v>7.0446344257825033E-2</v>
      </c>
      <c r="V301" s="98">
        <v>9.6506654060053348E-2</v>
      </c>
      <c r="W301" s="98">
        <v>2.7695553777270378E-2</v>
      </c>
      <c r="X301" s="98">
        <v>2.0372575616269036E-2</v>
      </c>
      <c r="Y301" s="98">
        <v>7.108497055720764E-3</v>
      </c>
      <c r="DA301" s="63" t="s">
        <v>3574</v>
      </c>
    </row>
    <row r="302" spans="1:105" ht="12" customHeight="1" x14ac:dyDescent="0.25">
      <c r="A302" s="121" t="s">
        <v>55</v>
      </c>
      <c r="B302" s="122"/>
      <c r="C302" s="122">
        <v>0.43281420873936483</v>
      </c>
      <c r="D302" s="122">
        <v>0.13592583955853937</v>
      </c>
      <c r="E302" s="122">
        <v>0.29086317615545343</v>
      </c>
      <c r="F302" s="122">
        <v>0.49113158909557997</v>
      </c>
      <c r="G302" s="122">
        <v>0.47583597369837805</v>
      </c>
      <c r="H302" s="122">
        <v>0.7424374006566522</v>
      </c>
      <c r="I302" s="122">
        <v>1.1587795205127862</v>
      </c>
      <c r="J302" s="122">
        <v>2.3891416795703115</v>
      </c>
      <c r="K302" s="122">
        <v>2.7386736622563315</v>
      </c>
      <c r="L302" s="122">
        <v>1.7132291983297177</v>
      </c>
      <c r="M302" s="122">
        <v>1.8433500434610557</v>
      </c>
      <c r="N302" s="122">
        <v>2.4559081463523995</v>
      </c>
      <c r="O302" s="122">
        <v>3.6268042690296487</v>
      </c>
      <c r="P302" s="122">
        <v>2.052350322298885</v>
      </c>
      <c r="Q302" s="122">
        <v>3.0165619893364823</v>
      </c>
      <c r="R302" s="122">
        <v>2.4176204474204392</v>
      </c>
      <c r="S302" s="122">
        <v>2.589959671775846</v>
      </c>
      <c r="T302" s="122">
        <v>2.9867580013660171</v>
      </c>
      <c r="U302" s="122">
        <v>2.960081523152819</v>
      </c>
      <c r="V302" s="122">
        <v>1.9874932342168103</v>
      </c>
      <c r="W302" s="122">
        <v>2.7112288040380217</v>
      </c>
      <c r="X302" s="122">
        <v>1.4609923895299917</v>
      </c>
      <c r="Y302" s="122">
        <v>1.3469002561768653</v>
      </c>
      <c r="DA302" s="130" t="s">
        <v>3575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8.8377164497239287E-4</v>
      </c>
      <c r="E303" s="98">
        <v>1.6203636191111162E-3</v>
      </c>
      <c r="F303" s="98">
        <v>1.6861995593808821E-3</v>
      </c>
      <c r="G303" s="98">
        <v>2.4604933910079923E-3</v>
      </c>
      <c r="H303" s="98">
        <v>2.5180657277775625E-3</v>
      </c>
      <c r="I303" s="98">
        <v>6.769247411801951E-3</v>
      </c>
      <c r="J303" s="98">
        <v>1.1274727905143552E-2</v>
      </c>
      <c r="K303" s="98">
        <v>9.9813049646258756E-3</v>
      </c>
      <c r="L303" s="98">
        <v>7.588703794905529E-3</v>
      </c>
      <c r="M303" s="98">
        <v>8.199825583051051E-3</v>
      </c>
      <c r="N303" s="98">
        <v>1.2120094306534233E-2</v>
      </c>
      <c r="O303" s="98">
        <v>1.6798263541329531E-2</v>
      </c>
      <c r="P303" s="98">
        <v>1.9446442922585776E-2</v>
      </c>
      <c r="Q303" s="98">
        <v>1.7439054098567482E-3</v>
      </c>
      <c r="R303" s="98">
        <v>5.2318297510874157E-3</v>
      </c>
      <c r="S303" s="98">
        <v>7.5710259185222907E-3</v>
      </c>
      <c r="T303" s="98">
        <v>1.0350319124108765E-2</v>
      </c>
      <c r="U303" s="98">
        <v>1.3215393177685306E-2</v>
      </c>
      <c r="V303" s="98">
        <v>1.1120387293310283E-2</v>
      </c>
      <c r="W303" s="98">
        <v>1.8952452625070729E-2</v>
      </c>
      <c r="X303" s="98">
        <v>1.1326464603088518E-2</v>
      </c>
      <c r="Y303" s="98">
        <v>7.5482416687971277E-3</v>
      </c>
      <c r="DA303" s="63" t="s">
        <v>3576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6.5966793705337685E-5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9.7269684108306143E-5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8.4503055236625672E-5</v>
      </c>
      <c r="X304" s="98">
        <v>0</v>
      </c>
      <c r="Y304" s="98">
        <v>0</v>
      </c>
      <c r="DA304" s="63" t="s">
        <v>3577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4.0247452144114639E-5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6.019289382656844E-5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6.0760156362950705E-5</v>
      </c>
      <c r="X305" s="101">
        <v>0</v>
      </c>
      <c r="Y305" s="101">
        <v>0</v>
      </c>
      <c r="DA305" s="131" t="s">
        <v>3578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2.5719341561223053E-5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3.707679028173771E-5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2.3742898873674966E-5</v>
      </c>
      <c r="X306" s="104">
        <v>0</v>
      </c>
      <c r="Y306" s="104">
        <v>0</v>
      </c>
      <c r="DA306" s="132" t="s">
        <v>3579</v>
      </c>
    </row>
    <row r="307" spans="1:105" ht="12" customHeight="1" x14ac:dyDescent="0.25">
      <c r="A307" s="106" t="s">
        <v>122</v>
      </c>
      <c r="B307" s="101"/>
      <c r="C307" s="101">
        <v>0.39325216831730697</v>
      </c>
      <c r="D307" s="101">
        <v>0.11881383971183808</v>
      </c>
      <c r="E307" s="101">
        <v>0.26460986535164194</v>
      </c>
      <c r="F307" s="101">
        <v>0.44991169520652563</v>
      </c>
      <c r="G307" s="101">
        <v>0.42359270793551929</v>
      </c>
      <c r="H307" s="101">
        <v>0.66379961475845839</v>
      </c>
      <c r="I307" s="101">
        <v>0.65691372668377623</v>
      </c>
      <c r="J307" s="101">
        <v>1.9102606362748071</v>
      </c>
      <c r="K307" s="101">
        <v>2.5082368362744498</v>
      </c>
      <c r="L307" s="101">
        <v>1.4669768535238574</v>
      </c>
      <c r="M307" s="101">
        <v>1.6273579885882707</v>
      </c>
      <c r="N307" s="101">
        <v>2.129244353268906</v>
      </c>
      <c r="O307" s="101">
        <v>3.1223388711074898</v>
      </c>
      <c r="P307" s="101">
        <v>1.6878423733552861</v>
      </c>
      <c r="Q307" s="101">
        <v>2.4748258762972726</v>
      </c>
      <c r="R307" s="101">
        <v>2.1220618794645945</v>
      </c>
      <c r="S307" s="101">
        <v>2.3047649889074515</v>
      </c>
      <c r="T307" s="101">
        <v>2.6492076177448669</v>
      </c>
      <c r="U307" s="101">
        <v>2.6104916750194853</v>
      </c>
      <c r="V307" s="101">
        <v>1.7296090225460297</v>
      </c>
      <c r="W307" s="101">
        <v>2.3170432443234974</v>
      </c>
      <c r="X307" s="101">
        <v>1.2462322627337143</v>
      </c>
      <c r="Y307" s="101">
        <v>1.2091510691965421</v>
      </c>
      <c r="DA307" s="131" t="s">
        <v>3580</v>
      </c>
    </row>
    <row r="308" spans="1:105" ht="12" customHeight="1" x14ac:dyDescent="0.25">
      <c r="A308" s="107" t="s">
        <v>121</v>
      </c>
      <c r="B308" s="104"/>
      <c r="C308" s="104">
        <v>3.9562040422057861E-2</v>
      </c>
      <c r="D308" s="104">
        <v>1.6228228201728909E-2</v>
      </c>
      <c r="E308" s="104">
        <v>2.4632947184700386E-2</v>
      </c>
      <c r="F308" s="104">
        <v>3.9533694329673436E-2</v>
      </c>
      <c r="G308" s="104">
        <v>4.9782772371850734E-2</v>
      </c>
      <c r="H308" s="104">
        <v>7.6119720170416211E-2</v>
      </c>
      <c r="I308" s="104">
        <v>0.49509654641720791</v>
      </c>
      <c r="J308" s="104">
        <v>0.46754034859665577</v>
      </c>
      <c r="K308" s="104">
        <v>0.22045552101725596</v>
      </c>
      <c r="L308" s="104">
        <v>0.23866364101095472</v>
      </c>
      <c r="M308" s="104">
        <v>0.2077922292897339</v>
      </c>
      <c r="N308" s="104">
        <v>0.31454369877695931</v>
      </c>
      <c r="O308" s="104">
        <v>0.48766713438082931</v>
      </c>
      <c r="P308" s="104">
        <v>0.34496423633690454</v>
      </c>
      <c r="Q308" s="104">
        <v>0.53999220762935296</v>
      </c>
      <c r="R308" s="104">
        <v>0.29032673820475718</v>
      </c>
      <c r="S308" s="104">
        <v>0.27762365694987212</v>
      </c>
      <c r="T308" s="104">
        <v>0.32720006449704125</v>
      </c>
      <c r="U308" s="104">
        <v>0.33637445495564844</v>
      </c>
      <c r="V308" s="104">
        <v>0.2467638243774703</v>
      </c>
      <c r="W308" s="104">
        <v>0.37514860403421701</v>
      </c>
      <c r="X308" s="104">
        <v>0.2034336621931887</v>
      </c>
      <c r="Y308" s="104">
        <v>0.1302009453115261</v>
      </c>
      <c r="DA308" s="132" t="s">
        <v>3581</v>
      </c>
    </row>
    <row r="309" spans="1:105" ht="12" customHeight="1" x14ac:dyDescent="0.25">
      <c r="A309" s="108" t="s">
        <v>53</v>
      </c>
      <c r="B309" s="98"/>
      <c r="C309" s="98">
        <v>2.7634918923697783E-2</v>
      </c>
      <c r="D309" s="98">
        <v>1.1103060339370904E-2</v>
      </c>
      <c r="E309" s="98">
        <v>1.6145209941646525E-2</v>
      </c>
      <c r="F309" s="98">
        <v>2.6065359787392217E-2</v>
      </c>
      <c r="G309" s="98">
        <v>2.9935459141023368E-2</v>
      </c>
      <c r="H309" s="98">
        <v>4.744390340673154E-2</v>
      </c>
      <c r="I309" s="98">
        <v>0.30469923846410196</v>
      </c>
      <c r="J309" s="98">
        <v>0.28525750940336825</v>
      </c>
      <c r="K309" s="98">
        <v>0.13559665820807726</v>
      </c>
      <c r="L309" s="98">
        <v>0.14307182410760672</v>
      </c>
      <c r="M309" s="98">
        <v>0.12249604872284153</v>
      </c>
      <c r="N309" s="98">
        <v>0.18417126053260657</v>
      </c>
      <c r="O309" s="98">
        <v>0.30071282938811006</v>
      </c>
      <c r="P309" s="98">
        <v>0.21348054587142271</v>
      </c>
      <c r="Q309" s="98">
        <v>0.34884756848885606</v>
      </c>
      <c r="R309" s="98">
        <v>0.19669272048321476</v>
      </c>
      <c r="S309" s="98">
        <v>0.18312706759279548</v>
      </c>
      <c r="T309" s="98">
        <v>0.22470015740712465</v>
      </c>
      <c r="U309" s="98">
        <v>0.23255856284176152</v>
      </c>
      <c r="V309" s="98">
        <v>0.16975637274412603</v>
      </c>
      <c r="W309" s="98">
        <v>0.27061946543801485</v>
      </c>
      <c r="X309" s="98">
        <v>0.14755639895550296</v>
      </c>
      <c r="Y309" s="98">
        <v>9.5184050601007847E-2</v>
      </c>
      <c r="DA309" s="63" t="s">
        <v>3582</v>
      </c>
    </row>
    <row r="310" spans="1:105" ht="12" customHeight="1" x14ac:dyDescent="0.25">
      <c r="A310" s="108" t="s">
        <v>52</v>
      </c>
      <c r="B310" s="98"/>
      <c r="C310" s="98">
        <v>1.1927121498360079E-2</v>
      </c>
      <c r="D310" s="98">
        <v>5.1251678623580044E-3</v>
      </c>
      <c r="E310" s="98">
        <v>8.4877372430538604E-3</v>
      </c>
      <c r="F310" s="98">
        <v>1.3468334542281218E-2</v>
      </c>
      <c r="G310" s="98">
        <v>1.9847313230827369E-2</v>
      </c>
      <c r="H310" s="98">
        <v>2.8675816763684664E-2</v>
      </c>
      <c r="I310" s="98">
        <v>0.19039730795310592</v>
      </c>
      <c r="J310" s="98">
        <v>0.18228283919328753</v>
      </c>
      <c r="K310" s="98">
        <v>8.485886280917869E-2</v>
      </c>
      <c r="L310" s="98">
        <v>9.559181690334799E-2</v>
      </c>
      <c r="M310" s="98">
        <v>8.5296180566892379E-2</v>
      </c>
      <c r="N310" s="98">
        <v>0.13037243824435274</v>
      </c>
      <c r="O310" s="98">
        <v>0.18695430499271928</v>
      </c>
      <c r="P310" s="98">
        <v>0.13148369046548181</v>
      </c>
      <c r="Q310" s="98">
        <v>0.1911446391404969</v>
      </c>
      <c r="R310" s="98">
        <v>9.3634017721542451E-2</v>
      </c>
      <c r="S310" s="98">
        <v>9.4496589357076666E-2</v>
      </c>
      <c r="T310" s="98">
        <v>0.10249990708991662</v>
      </c>
      <c r="U310" s="98">
        <v>0.10381589211388692</v>
      </c>
      <c r="V310" s="98">
        <v>7.7007451633344257E-2</v>
      </c>
      <c r="W310" s="98">
        <v>0.10452913859620214</v>
      </c>
      <c r="X310" s="98">
        <v>5.5877263237685756E-2</v>
      </c>
      <c r="Y310" s="98">
        <v>3.5016894710518255E-2</v>
      </c>
      <c r="DA310" s="63" t="s">
        <v>3583</v>
      </c>
    </row>
    <row r="311" spans="1:105" ht="12" customHeight="1" x14ac:dyDescent="0.25">
      <c r="A311" s="121" t="s">
        <v>54</v>
      </c>
      <c r="B311" s="122"/>
      <c r="C311" s="122">
        <v>7.1292604255283082E-2</v>
      </c>
      <c r="D311" s="122">
        <v>2.2911234600927696E-2</v>
      </c>
      <c r="E311" s="122">
        <v>5.0481443204195904E-2</v>
      </c>
      <c r="F311" s="122">
        <v>8.8310081757180289E-2</v>
      </c>
      <c r="G311" s="122">
        <v>8.622610524735054E-2</v>
      </c>
      <c r="H311" s="122">
        <v>0.13599335569320753</v>
      </c>
      <c r="I311" s="122">
        <v>0.21297391340380983</v>
      </c>
      <c r="J311" s="122">
        <v>0.45180614943580905</v>
      </c>
      <c r="K311" s="122">
        <v>0.54275552683484263</v>
      </c>
      <c r="L311" s="122">
        <v>0.36693073655155739</v>
      </c>
      <c r="M311" s="122">
        <v>0.38370658445617711</v>
      </c>
      <c r="N311" s="122">
        <v>0.52768085452711722</v>
      </c>
      <c r="O311" s="122">
        <v>0.78938741626813691</v>
      </c>
      <c r="P311" s="122">
        <v>0.44419290783585286</v>
      </c>
      <c r="Q311" s="122">
        <v>0.65643613391637023</v>
      </c>
      <c r="R311" s="122">
        <v>0.48672101710891813</v>
      </c>
      <c r="S311" s="122">
        <v>0.60477225632283549</v>
      </c>
      <c r="T311" s="122">
        <v>0.69294389892177333</v>
      </c>
      <c r="U311" s="122">
        <v>0.69965565346812941</v>
      </c>
      <c r="V311" s="122">
        <v>0.49408411474024366</v>
      </c>
      <c r="W311" s="122">
        <v>0.62735189396098612</v>
      </c>
      <c r="X311" s="122">
        <v>0.34089176182303921</v>
      </c>
      <c r="Y311" s="122">
        <v>0.30927758715548775</v>
      </c>
      <c r="DA311" s="130" t="s">
        <v>3584</v>
      </c>
    </row>
    <row r="312" spans="1:105" ht="12" customHeight="1" x14ac:dyDescent="0.25">
      <c r="A312" s="97" t="s">
        <v>50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X312" s="98">
        <v>0</v>
      </c>
      <c r="Y312" s="98">
        <v>0</v>
      </c>
      <c r="DA312" s="63" t="s">
        <v>3585</v>
      </c>
    </row>
    <row r="313" spans="1:105" ht="12" customHeight="1" x14ac:dyDescent="0.25">
      <c r="A313" s="109" t="s">
        <v>120</v>
      </c>
      <c r="B313" s="33"/>
      <c r="C313" s="33">
        <v>7.1292604255283082E-2</v>
      </c>
      <c r="D313" s="33">
        <v>2.2911234600927696E-2</v>
      </c>
      <c r="E313" s="33">
        <v>5.0481443204195904E-2</v>
      </c>
      <c r="F313" s="33">
        <v>8.8310081757180289E-2</v>
      </c>
      <c r="G313" s="33">
        <v>8.622610524735054E-2</v>
      </c>
      <c r="H313" s="33">
        <v>0.13599335569320753</v>
      </c>
      <c r="I313" s="33">
        <v>0.21297391340380983</v>
      </c>
      <c r="J313" s="33">
        <v>0.45180614943580905</v>
      </c>
      <c r="K313" s="33">
        <v>0.54275552683484263</v>
      </c>
      <c r="L313" s="33">
        <v>0.36693073655155739</v>
      </c>
      <c r="M313" s="33">
        <v>0.38370658445617711</v>
      </c>
      <c r="N313" s="33">
        <v>0.52768085452711722</v>
      </c>
      <c r="O313" s="33">
        <v>0.78938741626813691</v>
      </c>
      <c r="P313" s="33">
        <v>0.44419290783585286</v>
      </c>
      <c r="Q313" s="33">
        <v>0.65643613391637023</v>
      </c>
      <c r="R313" s="33">
        <v>0.48672101710891813</v>
      </c>
      <c r="S313" s="33">
        <v>0.60477225632283549</v>
      </c>
      <c r="T313" s="33">
        <v>0.69294389892177333</v>
      </c>
      <c r="U313" s="33">
        <v>0.69965565346812941</v>
      </c>
      <c r="V313" s="33">
        <v>0.49408411474024366</v>
      </c>
      <c r="W313" s="33">
        <v>0.62735189396098612</v>
      </c>
      <c r="X313" s="33">
        <v>0.34089176182303921</v>
      </c>
      <c r="Y313" s="33">
        <v>0.30927758715548775</v>
      </c>
      <c r="DA313" s="60" t="s">
        <v>3586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0.69264483024421064</v>
      </c>
      <c r="D315" s="154">
        <f t="shared" si="118"/>
        <v>0.69771511555072063</v>
      </c>
      <c r="E315" s="154">
        <f t="shared" si="118"/>
        <v>0.70251493694371103</v>
      </c>
      <c r="F315" s="154">
        <f t="shared" si="118"/>
        <v>0.70738991007006746</v>
      </c>
      <c r="G315" s="154">
        <f t="shared" si="118"/>
        <v>0.71283482015586286</v>
      </c>
      <c r="H315" s="154">
        <f t="shared" si="118"/>
        <v>0.71769612192242827</v>
      </c>
      <c r="I315" s="154">
        <f t="shared" si="118"/>
        <v>0.72478916327035925</v>
      </c>
      <c r="J315" s="154">
        <f t="shared" si="118"/>
        <v>0.72755772839719868</v>
      </c>
      <c r="K315" s="154">
        <f t="shared" si="118"/>
        <v>0.7320022133099009</v>
      </c>
      <c r="L315" s="154">
        <f t="shared" si="118"/>
        <v>0.73859521836423214</v>
      </c>
      <c r="M315" s="154">
        <f t="shared" si="118"/>
        <v>0.74170189087254734</v>
      </c>
      <c r="N315" s="154">
        <f t="shared" si="118"/>
        <v>0.74601500402874343</v>
      </c>
      <c r="O315" s="154">
        <f t="shared" si="118"/>
        <v>0.74788002470944459</v>
      </c>
      <c r="P315" s="154">
        <f t="shared" si="118"/>
        <v>0.7533486271791211</v>
      </c>
      <c r="Q315" s="154">
        <f t="shared" si="118"/>
        <v>0.76227368562399245</v>
      </c>
      <c r="R315" s="154">
        <f t="shared" ref="R315:V315" si="119">IF(R297=0,"",R297/R279)</f>
        <v>0.78198499811460476</v>
      </c>
      <c r="S315" s="154">
        <f t="shared" si="119"/>
        <v>0.8107399831166836</v>
      </c>
      <c r="T315" s="154">
        <f t="shared" si="119"/>
        <v>0.83959072843726756</v>
      </c>
      <c r="U315" s="154">
        <f t="shared" si="119"/>
        <v>0.86925487089943143</v>
      </c>
      <c r="V315" s="154">
        <f t="shared" si="119"/>
        <v>0.89617353373509434</v>
      </c>
      <c r="W315" s="154">
        <f t="shared" ref="W315:Y315" si="120">IF(W297=0,"",W297/W279)</f>
        <v>0.91387298822750629</v>
      </c>
      <c r="X315" s="154">
        <f t="shared" si="120"/>
        <v>0.92098875704237648</v>
      </c>
      <c r="Y315" s="154">
        <f t="shared" si="120"/>
        <v>0.92725055198740036</v>
      </c>
      <c r="DA315" s="129" t="s">
        <v>3738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0.69511170157557367</v>
      </c>
      <c r="D316" s="155">
        <f t="shared" si="121"/>
        <v>0.70028042316197769</v>
      </c>
      <c r="E316" s="155">
        <f t="shared" si="121"/>
        <v>0.70543474817750962</v>
      </c>
      <c r="F316" s="155">
        <f t="shared" si="121"/>
        <v>0.71058660817817443</v>
      </c>
      <c r="G316" s="155">
        <f t="shared" si="121"/>
        <v>0.71572521929378352</v>
      </c>
      <c r="H316" s="155">
        <f t="shared" si="121"/>
        <v>0.72085194216715209</v>
      </c>
      <c r="I316" s="155">
        <f t="shared" si="121"/>
        <v>0.72596416385660001</v>
      </c>
      <c r="J316" s="155">
        <f t="shared" si="121"/>
        <v>0.73105108506300409</v>
      </c>
      <c r="K316" s="155">
        <f t="shared" si="121"/>
        <v>0.73610359457390218</v>
      </c>
      <c r="L316" s="155">
        <f t="shared" si="121"/>
        <v>0.74111938761747032</v>
      </c>
      <c r="M316" s="155">
        <f t="shared" si="121"/>
        <v>0.74517566661683587</v>
      </c>
      <c r="N316" s="155">
        <f t="shared" si="121"/>
        <v>0.7479390206549118</v>
      </c>
      <c r="O316" s="155">
        <f t="shared" si="121"/>
        <v>0.74985036606090016</v>
      </c>
      <c r="P316" s="155">
        <f t="shared" si="121"/>
        <v>0.7528437137307602</v>
      </c>
      <c r="Q316" s="155">
        <f t="shared" si="121"/>
        <v>0.76217243762670428</v>
      </c>
      <c r="R316" s="155">
        <f t="shared" ref="R316:V316" si="122">IF(R298=0,"",R298/R280)</f>
        <v>0.78402133745312319</v>
      </c>
      <c r="S316" s="155">
        <f t="shared" si="122"/>
        <v>0.81345601893152286</v>
      </c>
      <c r="T316" s="155">
        <f t="shared" si="122"/>
        <v>0.84643182068668632</v>
      </c>
      <c r="U316" s="155">
        <f t="shared" si="122"/>
        <v>0.87894119522813763</v>
      </c>
      <c r="V316" s="155">
        <f t="shared" si="122"/>
        <v>0.90697264912183706</v>
      </c>
      <c r="W316" s="155">
        <f t="shared" ref="W316:Y316" si="123">IF(W298=0,"",W298/W280)</f>
        <v>0.92973277723856618</v>
      </c>
      <c r="X316" s="155">
        <f t="shared" si="123"/>
        <v>0.94030291256817777</v>
      </c>
      <c r="Y316" s="155">
        <f t="shared" si="123"/>
        <v>0.9502729575541401</v>
      </c>
      <c r="DA316" s="130" t="s">
        <v>3739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0.69511170157557367</v>
      </c>
      <c r="D317" s="156">
        <f t="shared" si="124"/>
        <v>0.70028042316197769</v>
      </c>
      <c r="E317" s="156">
        <f t="shared" si="124"/>
        <v>0.70543474817750962</v>
      </c>
      <c r="F317" s="156">
        <f t="shared" si="124"/>
        <v>0.71058660817817443</v>
      </c>
      <c r="G317" s="156">
        <f t="shared" si="124"/>
        <v>0.71572521929378352</v>
      </c>
      <c r="H317" s="156">
        <f t="shared" si="124"/>
        <v>0.72085194216715209</v>
      </c>
      <c r="I317" s="156">
        <f t="shared" si="124"/>
        <v>0.72596416385660001</v>
      </c>
      <c r="J317" s="156">
        <f t="shared" si="124"/>
        <v>0.73105108506300409</v>
      </c>
      <c r="K317" s="156">
        <f t="shared" si="124"/>
        <v>0.73610359457390218</v>
      </c>
      <c r="L317" s="156">
        <f t="shared" si="124"/>
        <v>0.74111938761747032</v>
      </c>
      <c r="M317" s="156">
        <f t="shared" si="124"/>
        <v>0.74517566661683587</v>
      </c>
      <c r="N317" s="156">
        <f t="shared" si="124"/>
        <v>0.7479390206549118</v>
      </c>
      <c r="O317" s="156">
        <f t="shared" si="124"/>
        <v>0.74985036606090016</v>
      </c>
      <c r="P317" s="156">
        <f t="shared" si="124"/>
        <v>0.7528437137307602</v>
      </c>
      <c r="Q317" s="156">
        <f t="shared" si="124"/>
        <v>0.76217243762670428</v>
      </c>
      <c r="R317" s="156">
        <f t="shared" ref="R317:V317" si="125">IF(R299=0,"",R299/R281)</f>
        <v>0.78402133745312319</v>
      </c>
      <c r="S317" s="156">
        <f t="shared" si="125"/>
        <v>0.81345601893152286</v>
      </c>
      <c r="T317" s="156">
        <f t="shared" si="125"/>
        <v>0.84643182068668632</v>
      </c>
      <c r="U317" s="156">
        <f t="shared" si="125"/>
        <v>0.87894119522813763</v>
      </c>
      <c r="V317" s="156">
        <f t="shared" si="125"/>
        <v>0.90697264912183706</v>
      </c>
      <c r="W317" s="156">
        <f t="shared" ref="W317:Y317" si="126">IF(W299=0,"",W299/W281)</f>
        <v>0.92973277723856618</v>
      </c>
      <c r="X317" s="156">
        <f t="shared" si="126"/>
        <v>0.94030291256817777</v>
      </c>
      <c r="Y317" s="156">
        <f t="shared" si="126"/>
        <v>0.9502729575541401</v>
      </c>
      <c r="DA317" s="63" t="s">
        <v>3740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2.5196060960540163</v>
      </c>
      <c r="D318" s="155">
        <f t="shared" si="127"/>
        <v>2.6329550058978417</v>
      </c>
      <c r="E318" s="155">
        <f t="shared" si="127"/>
        <v>2.7480032338588898</v>
      </c>
      <c r="F318" s="155">
        <f t="shared" si="127"/>
        <v>2.8639754784385802</v>
      </c>
      <c r="G318" s="155">
        <f t="shared" si="127"/>
        <v>2.9815436044992669</v>
      </c>
      <c r="H318" s="155">
        <f t="shared" si="127"/>
        <v>3.1006020206745135</v>
      </c>
      <c r="I318" s="155">
        <f t="shared" si="127"/>
        <v>3.2212915626098479</v>
      </c>
      <c r="J318" s="155">
        <f t="shared" si="127"/>
        <v>3.3442434450801035</v>
      </c>
      <c r="K318" s="155">
        <f t="shared" si="127"/>
        <v>3.4699576428175161</v>
      </c>
      <c r="L318" s="155">
        <f t="shared" si="127"/>
        <v>3.5985004578526185</v>
      </c>
      <c r="M318" s="155">
        <f t="shared" si="127"/>
        <v>3.745801049011789</v>
      </c>
      <c r="N318" s="155">
        <f t="shared" si="127"/>
        <v>3.9165880522410781</v>
      </c>
      <c r="O318" s="155">
        <f t="shared" si="127"/>
        <v>4.1105568004186619</v>
      </c>
      <c r="P318" s="155">
        <f t="shared" si="127"/>
        <v>4.308830254356768</v>
      </c>
      <c r="Q318" s="155">
        <f t="shared" si="127"/>
        <v>4.4610020902864758</v>
      </c>
      <c r="R318" s="155">
        <f t="shared" ref="R318:V318" si="128">IF(R300=0,"",R300/R282)</f>
        <v>4.4939743974502226</v>
      </c>
      <c r="S318" s="155">
        <f t="shared" si="128"/>
        <v>4.497637987135084</v>
      </c>
      <c r="T318" s="155">
        <f t="shared" si="128"/>
        <v>4.5017086423404846</v>
      </c>
      <c r="U318" s="155">
        <f t="shared" si="128"/>
        <v>4.5062315925687084</v>
      </c>
      <c r="V318" s="155">
        <f t="shared" si="128"/>
        <v>4.5191560878574197</v>
      </c>
      <c r="W318" s="155">
        <f t="shared" ref="W318:Y318" si="129">IF(W300=0,"",W300/W282)</f>
        <v>4.5615767876266009</v>
      </c>
      <c r="X318" s="155">
        <f t="shared" si="129"/>
        <v>4.6111538341227813</v>
      </c>
      <c r="Y318" s="155">
        <f t="shared" si="129"/>
        <v>4.6670359781518878</v>
      </c>
      <c r="DA318" s="130" t="s">
        <v>3741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2.5196060960540163</v>
      </c>
      <c r="D319" s="156">
        <f t="shared" si="130"/>
        <v>2.6329550058978417</v>
      </c>
      <c r="E319" s="156">
        <f t="shared" si="130"/>
        <v>2.7480032338588898</v>
      </c>
      <c r="F319" s="156">
        <f t="shared" si="130"/>
        <v>2.8639754784385802</v>
      </c>
      <c r="G319" s="156">
        <f t="shared" si="130"/>
        <v>2.9815436044992669</v>
      </c>
      <c r="H319" s="156">
        <f t="shared" si="130"/>
        <v>3.1006020206745135</v>
      </c>
      <c r="I319" s="156">
        <f t="shared" si="130"/>
        <v>3.2212915626098479</v>
      </c>
      <c r="J319" s="156">
        <f t="shared" si="130"/>
        <v>3.3442434450801035</v>
      </c>
      <c r="K319" s="156">
        <f t="shared" si="130"/>
        <v>3.4699576428175161</v>
      </c>
      <c r="L319" s="156">
        <f t="shared" si="130"/>
        <v>3.5985004578526185</v>
      </c>
      <c r="M319" s="156">
        <f t="shared" si="130"/>
        <v>3.745801049011789</v>
      </c>
      <c r="N319" s="156">
        <f t="shared" si="130"/>
        <v>3.9165880522410781</v>
      </c>
      <c r="O319" s="156">
        <f t="shared" si="130"/>
        <v>4.1105568004186619</v>
      </c>
      <c r="P319" s="156">
        <f t="shared" si="130"/>
        <v>4.308830254356768</v>
      </c>
      <c r="Q319" s="156">
        <f t="shared" si="130"/>
        <v>4.4610020902864758</v>
      </c>
      <c r="R319" s="156">
        <f t="shared" ref="R319:V319" si="131">IF(R301=0,"",R301/R283)</f>
        <v>4.4939743974502226</v>
      </c>
      <c r="S319" s="156">
        <f t="shared" si="131"/>
        <v>4.497637987135084</v>
      </c>
      <c r="T319" s="156">
        <f t="shared" si="131"/>
        <v>4.5017086423404846</v>
      </c>
      <c r="U319" s="156">
        <f t="shared" si="131"/>
        <v>4.5062315925687084</v>
      </c>
      <c r="V319" s="156">
        <f t="shared" si="131"/>
        <v>4.5191560878574197</v>
      </c>
      <c r="W319" s="156">
        <f t="shared" ref="W319:Y319" si="132">IF(W301=0,"",W301/W283)</f>
        <v>4.5615767876266009</v>
      </c>
      <c r="X319" s="156">
        <f t="shared" si="132"/>
        <v>4.6111538341227813</v>
      </c>
      <c r="Y319" s="156">
        <f t="shared" si="132"/>
        <v>4.6670359781518878</v>
      </c>
      <c r="DA319" s="63" t="s">
        <v>3742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0.64420772532877413</v>
      </c>
      <c r="D320" s="155">
        <f t="shared" si="133"/>
        <v>0.64858557042563714</v>
      </c>
      <c r="E320" s="155">
        <f t="shared" si="133"/>
        <v>0.64818036278269964</v>
      </c>
      <c r="F320" s="155">
        <f t="shared" si="133"/>
        <v>0.64931494497661535</v>
      </c>
      <c r="G320" s="155">
        <f t="shared" si="133"/>
        <v>0.65462646706580796</v>
      </c>
      <c r="H320" s="155">
        <f t="shared" si="133"/>
        <v>0.65571787622008404</v>
      </c>
      <c r="I320" s="155">
        <f t="shared" si="133"/>
        <v>0.68884729172383874</v>
      </c>
      <c r="J320" s="155">
        <f t="shared" si="133"/>
        <v>0.66920231687412046</v>
      </c>
      <c r="K320" s="155">
        <f t="shared" si="133"/>
        <v>0.66116578902439538</v>
      </c>
      <c r="L320" s="155">
        <f t="shared" si="133"/>
        <v>0.67014938056678264</v>
      </c>
      <c r="M320" s="155">
        <f t="shared" si="133"/>
        <v>0.67389944749250053</v>
      </c>
      <c r="N320" s="155">
        <f t="shared" si="133"/>
        <v>0.68533380798300847</v>
      </c>
      <c r="O320" s="155">
        <f t="shared" si="133"/>
        <v>0.69991607428019098</v>
      </c>
      <c r="P320" s="155">
        <f t="shared" si="133"/>
        <v>0.7224183070380058</v>
      </c>
      <c r="Q320" s="155">
        <f t="shared" si="133"/>
        <v>0.73991971260667255</v>
      </c>
      <c r="R320" s="155">
        <f t="shared" ref="R320:V320" si="134">IF(R302=0,"",R302/R284)</f>
        <v>0.74770569982651913</v>
      </c>
      <c r="S320" s="155">
        <f t="shared" si="134"/>
        <v>0.75960860759646165</v>
      </c>
      <c r="T320" s="155">
        <f t="shared" si="134"/>
        <v>0.77142553801424929</v>
      </c>
      <c r="U320" s="155">
        <f t="shared" si="134"/>
        <v>0.78384459593196554</v>
      </c>
      <c r="V320" s="155">
        <f t="shared" si="134"/>
        <v>0.79652417036473333</v>
      </c>
      <c r="W320" s="155">
        <f t="shared" ref="W320:Y320" si="135">IF(W302=0,"",W302/W284)</f>
        <v>0.80749173590227186</v>
      </c>
      <c r="X320" s="155">
        <f t="shared" si="135"/>
        <v>0.81936459390708682</v>
      </c>
      <c r="Y320" s="155">
        <f t="shared" si="135"/>
        <v>0.82844059941690362</v>
      </c>
      <c r="DA320" s="130" t="s">
        <v>3743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>
        <f t="shared" si="136"/>
        <v>0.71483403588529881</v>
      </c>
      <c r="E321" s="156">
        <f t="shared" si="136"/>
        <v>0.71691166783312354</v>
      </c>
      <c r="F321" s="156">
        <f t="shared" si="136"/>
        <v>0.71902387543513901</v>
      </c>
      <c r="G321" s="156">
        <f t="shared" si="136"/>
        <v>0.72136959209170681</v>
      </c>
      <c r="H321" s="156">
        <f t="shared" si="136"/>
        <v>0.72392447088718681</v>
      </c>
      <c r="I321" s="156">
        <f t="shared" si="136"/>
        <v>0.72673752901724076</v>
      </c>
      <c r="J321" s="156">
        <f t="shared" si="136"/>
        <v>0.73000957263098298</v>
      </c>
      <c r="K321" s="156">
        <f t="shared" si="136"/>
        <v>0.73391133977345946</v>
      </c>
      <c r="L321" s="156">
        <f t="shared" si="136"/>
        <v>0.73848850987162462</v>
      </c>
      <c r="M321" s="156">
        <f t="shared" si="136"/>
        <v>0.74781936134755811</v>
      </c>
      <c r="N321" s="156">
        <f t="shared" si="136"/>
        <v>0.7632002218776105</v>
      </c>
      <c r="O321" s="156">
        <f t="shared" si="136"/>
        <v>0.7856861318496825</v>
      </c>
      <c r="P321" s="156">
        <f t="shared" si="136"/>
        <v>0.81295272341037406</v>
      </c>
      <c r="Q321" s="156">
        <f t="shared" si="136"/>
        <v>0.83750251491021288</v>
      </c>
      <c r="R321" s="156">
        <f t="shared" ref="R321:V321" si="137">IF(R303=0,"",R303/R285)</f>
        <v>0.85342987789708635</v>
      </c>
      <c r="S321" s="156">
        <f t="shared" si="137"/>
        <v>0.86825977079635308</v>
      </c>
      <c r="T321" s="156">
        <f t="shared" si="137"/>
        <v>0.88155492278950831</v>
      </c>
      <c r="U321" s="156">
        <f t="shared" si="137"/>
        <v>0.8928780630580927</v>
      </c>
      <c r="V321" s="156">
        <f t="shared" si="137"/>
        <v>0.90179192078362835</v>
      </c>
      <c r="W321" s="156">
        <f t="shared" ref="W321:Y321" si="138">IF(W303=0,"",W303/W285)</f>
        <v>0.90727085015571329</v>
      </c>
      <c r="X321" s="156">
        <f t="shared" si="138"/>
        <v>0.90904256115934334</v>
      </c>
      <c r="Y321" s="156">
        <f t="shared" si="138"/>
        <v>0.90993971224798442</v>
      </c>
      <c r="DA321" s="63" t="s">
        <v>3744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>
        <f t="shared" si="139"/>
        <v>0.81589447554348804</v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>
        <f t="shared" si="139"/>
        <v>0.87536425226618486</v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>
        <f t="shared" ref="W322:Y322" si="141">IF(W304=0,"",W304/W286)</f>
        <v>0.93154140889752368</v>
      </c>
      <c r="X322" s="156" t="str">
        <f t="shared" si="141"/>
        <v/>
      </c>
      <c r="Y322" s="156" t="str">
        <f t="shared" si="141"/>
        <v/>
      </c>
      <c r="DA322" s="63" t="s">
        <v>3745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>
        <f t="shared" si="142"/>
        <v>0.73000957263098298</v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>
        <f t="shared" si="142"/>
        <v>0.81295272341037406</v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>
        <f t="shared" ref="W323:Y323" si="144">IF(W305=0,"",W305/W287)</f>
        <v>0.90727085015571329</v>
      </c>
      <c r="X323" s="157" t="str">
        <f t="shared" si="144"/>
        <v/>
      </c>
      <c r="Y323" s="157" t="str">
        <f t="shared" si="144"/>
        <v/>
      </c>
      <c r="DA323" s="131" t="s">
        <v>3746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>
        <f t="shared" si="145"/>
        <v>1</v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>
        <f t="shared" si="145"/>
        <v>1</v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>
        <f t="shared" ref="W324:Y324" si="147">IF(W306=0,"",W306/W288)</f>
        <v>1</v>
      </c>
      <c r="X324" s="158" t="str">
        <f t="shared" si="147"/>
        <v/>
      </c>
      <c r="Y324" s="158" t="str">
        <f t="shared" si="147"/>
        <v/>
      </c>
      <c r="DA324" s="132" t="s">
        <v>3747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0.63777735990167705</v>
      </c>
      <c r="D325" s="157">
        <f t="shared" si="148"/>
        <v>0.63931953178660617</v>
      </c>
      <c r="E325" s="157">
        <f t="shared" si="148"/>
        <v>0.64100782805280165</v>
      </c>
      <c r="F325" s="157">
        <f t="shared" si="148"/>
        <v>0.64271649442061296</v>
      </c>
      <c r="G325" s="157">
        <f t="shared" si="148"/>
        <v>0.64456087295687747</v>
      </c>
      <c r="H325" s="157">
        <f t="shared" si="148"/>
        <v>0.64652794401758096</v>
      </c>
      <c r="I325" s="157">
        <f t="shared" si="148"/>
        <v>0.64864762132245912</v>
      </c>
      <c r="J325" s="157">
        <f t="shared" si="148"/>
        <v>0.65103984982445628</v>
      </c>
      <c r="K325" s="157">
        <f t="shared" si="148"/>
        <v>0.65381059064317559</v>
      </c>
      <c r="L325" s="157">
        <f t="shared" si="148"/>
        <v>0.65699627514746251</v>
      </c>
      <c r="M325" s="157">
        <f t="shared" si="148"/>
        <v>0.66305264508820161</v>
      </c>
      <c r="N325" s="157">
        <f t="shared" si="148"/>
        <v>0.67303905367158412</v>
      </c>
      <c r="O325" s="157">
        <f t="shared" si="148"/>
        <v>0.68826702861600153</v>
      </c>
      <c r="P325" s="157">
        <f t="shared" si="148"/>
        <v>0.7080146072900888</v>
      </c>
      <c r="Q325" s="157">
        <f t="shared" si="148"/>
        <v>0.72706681922615402</v>
      </c>
      <c r="R325" s="157">
        <f t="shared" ref="R325:V325" si="149">IF(R307=0,"",R307/R289)</f>
        <v>0.73996020084305025</v>
      </c>
      <c r="S325" s="157">
        <f t="shared" si="149"/>
        <v>0.75245166521505502</v>
      </c>
      <c r="T325" s="157">
        <f t="shared" si="149"/>
        <v>0.7648461891418219</v>
      </c>
      <c r="U325" s="157">
        <f t="shared" si="149"/>
        <v>0.77726837134583748</v>
      </c>
      <c r="V325" s="157">
        <f t="shared" si="149"/>
        <v>0.78947172537227106</v>
      </c>
      <c r="W325" s="157">
        <f t="shared" ref="W325:Y325" si="150">IF(W307=0,"",W307/W289)</f>
        <v>0.80061743604394386</v>
      </c>
      <c r="X325" s="157">
        <f t="shared" si="150"/>
        <v>0.8128267154050548</v>
      </c>
      <c r="Y325" s="157">
        <f t="shared" si="150"/>
        <v>0.82421723096742872</v>
      </c>
      <c r="DA325" s="131" t="s">
        <v>3748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0.71596221903551627</v>
      </c>
      <c r="D326" s="158">
        <f t="shared" si="151"/>
        <v>0.72150583809205993</v>
      </c>
      <c r="E326" s="158">
        <f t="shared" si="151"/>
        <v>0.73149140416056102</v>
      </c>
      <c r="F326" s="158">
        <f t="shared" si="151"/>
        <v>0.73178939004428456</v>
      </c>
      <c r="G326" s="158">
        <f t="shared" si="151"/>
        <v>0.75097901729076966</v>
      </c>
      <c r="H326" s="158">
        <f t="shared" si="151"/>
        <v>0.74584458969628098</v>
      </c>
      <c r="I326" s="158">
        <f t="shared" si="151"/>
        <v>0.74998411403062482</v>
      </c>
      <c r="J326" s="158">
        <f t="shared" si="151"/>
        <v>0.75356304033271371</v>
      </c>
      <c r="K326" s="158">
        <f t="shared" si="151"/>
        <v>0.75433038927129503</v>
      </c>
      <c r="L326" s="158">
        <f t="shared" si="151"/>
        <v>0.76163157718557017</v>
      </c>
      <c r="M326" s="158">
        <f t="shared" si="151"/>
        <v>0.76948182051062097</v>
      </c>
      <c r="N326" s="158">
        <f t="shared" si="151"/>
        <v>0.77854709721226811</v>
      </c>
      <c r="O326" s="158">
        <f t="shared" si="151"/>
        <v>0.7816840392833404</v>
      </c>
      <c r="P326" s="158">
        <f t="shared" si="151"/>
        <v>0.79667740661470243</v>
      </c>
      <c r="Q326" s="158">
        <f t="shared" si="151"/>
        <v>0.80482229133688921</v>
      </c>
      <c r="R326" s="158">
        <f t="shared" ref="R326:V326" si="152">IF(R308=0,"",R308/R290)</f>
        <v>0.80769874422821997</v>
      </c>
      <c r="S326" s="158">
        <f t="shared" si="152"/>
        <v>0.82168670265921895</v>
      </c>
      <c r="T326" s="158">
        <f t="shared" si="152"/>
        <v>0.82566924262990882</v>
      </c>
      <c r="U326" s="158">
        <f t="shared" si="152"/>
        <v>0.83464350980712687</v>
      </c>
      <c r="V326" s="158">
        <f t="shared" si="152"/>
        <v>0.84498689403516103</v>
      </c>
      <c r="W326" s="158">
        <f t="shared" ref="W326:Y326" si="153">IF(W308=0,"",W308/W290)</f>
        <v>0.84771185809023053</v>
      </c>
      <c r="X326" s="158">
        <f t="shared" si="153"/>
        <v>0.8568797736078102</v>
      </c>
      <c r="Y326" s="158">
        <f t="shared" si="153"/>
        <v>0.86511638567286608</v>
      </c>
      <c r="DA326" s="132" t="s">
        <v>3749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0.63777735990167705</v>
      </c>
      <c r="D327" s="156">
        <f t="shared" si="154"/>
        <v>0.63931953178660617</v>
      </c>
      <c r="E327" s="156">
        <f t="shared" si="154"/>
        <v>0.64100782805280165</v>
      </c>
      <c r="F327" s="156">
        <f t="shared" si="154"/>
        <v>0.64271649442061296</v>
      </c>
      <c r="G327" s="156">
        <f t="shared" si="154"/>
        <v>0.64456087295687747</v>
      </c>
      <c r="H327" s="156">
        <f t="shared" si="154"/>
        <v>0.64652794401758096</v>
      </c>
      <c r="I327" s="156">
        <f t="shared" si="154"/>
        <v>0.64864762132245912</v>
      </c>
      <c r="J327" s="156">
        <f t="shared" si="154"/>
        <v>0.65103984982445628</v>
      </c>
      <c r="K327" s="156">
        <f t="shared" si="154"/>
        <v>0.65381059064317548</v>
      </c>
      <c r="L327" s="156">
        <f t="shared" si="154"/>
        <v>0.65699627514746251</v>
      </c>
      <c r="M327" s="156">
        <f t="shared" si="154"/>
        <v>0.66305264508820161</v>
      </c>
      <c r="N327" s="156">
        <f t="shared" si="154"/>
        <v>0.67303905367158412</v>
      </c>
      <c r="O327" s="156">
        <f t="shared" si="154"/>
        <v>0.68826702861600153</v>
      </c>
      <c r="P327" s="156">
        <f t="shared" si="154"/>
        <v>0.7080146072900888</v>
      </c>
      <c r="Q327" s="156">
        <f t="shared" si="154"/>
        <v>0.7270668192261539</v>
      </c>
      <c r="R327" s="156">
        <f t="shared" ref="R327:V327" si="155">IF(R309=0,"",R309/R291)</f>
        <v>0.73996020084305025</v>
      </c>
      <c r="S327" s="156">
        <f t="shared" si="155"/>
        <v>0.75245166521505502</v>
      </c>
      <c r="T327" s="156">
        <f t="shared" si="155"/>
        <v>0.7648461891418219</v>
      </c>
      <c r="U327" s="156">
        <f t="shared" si="155"/>
        <v>0.77726837134583748</v>
      </c>
      <c r="V327" s="156">
        <f t="shared" si="155"/>
        <v>0.78947172537227106</v>
      </c>
      <c r="W327" s="156">
        <f t="shared" ref="W327:Y327" si="156">IF(W309=0,"",W309/W291)</f>
        <v>0.80061743604394375</v>
      </c>
      <c r="X327" s="156">
        <f t="shared" si="156"/>
        <v>0.8128267154050548</v>
      </c>
      <c r="Y327" s="156">
        <f t="shared" si="156"/>
        <v>0.82421723096742872</v>
      </c>
      <c r="DA327" s="63" t="s">
        <v>3750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:Y328" si="159">IF(W310=0,"",W310/W292)</f>
        <v>1</v>
      </c>
      <c r="X328" s="156">
        <f t="shared" si="159"/>
        <v>1</v>
      </c>
      <c r="Y328" s="156">
        <f t="shared" si="159"/>
        <v>1</v>
      </c>
      <c r="DA328" s="63" t="s">
        <v>3751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0.78077884139307907</v>
      </c>
      <c r="D329" s="155">
        <f t="shared" si="160"/>
        <v>0.78198657994233012</v>
      </c>
      <c r="E329" s="155">
        <f t="shared" si="160"/>
        <v>0.78325126364356501</v>
      </c>
      <c r="F329" s="155">
        <f t="shared" si="160"/>
        <v>0.78452371259279796</v>
      </c>
      <c r="G329" s="155">
        <f t="shared" si="160"/>
        <v>0.78584860467754869</v>
      </c>
      <c r="H329" s="155">
        <f t="shared" si="160"/>
        <v>0.78722047189316613</v>
      </c>
      <c r="I329" s="155">
        <f t="shared" si="160"/>
        <v>0.7886503228724413</v>
      </c>
      <c r="J329" s="155">
        <f t="shared" si="160"/>
        <v>0.79018325609821816</v>
      </c>
      <c r="K329" s="155">
        <f t="shared" si="160"/>
        <v>0.791857617143227</v>
      </c>
      <c r="L329" s="155">
        <f t="shared" si="160"/>
        <v>0.79368366502026122</v>
      </c>
      <c r="M329" s="155">
        <f t="shared" si="160"/>
        <v>0.79629450996862883</v>
      </c>
      <c r="N329" s="155">
        <f t="shared" si="160"/>
        <v>0.79987039245611058</v>
      </c>
      <c r="O329" s="155">
        <f t="shared" si="160"/>
        <v>0.8048387233157297</v>
      </c>
      <c r="P329" s="155">
        <f t="shared" si="160"/>
        <v>0.81140913441847884</v>
      </c>
      <c r="Q329" s="155">
        <f t="shared" si="160"/>
        <v>0.81991131047103061</v>
      </c>
      <c r="R329" s="155">
        <f t="shared" ref="R329:V329" si="161">IF(R311=0,"",R311/R293)</f>
        <v>0.83148073934701161</v>
      </c>
      <c r="S329" s="155">
        <f t="shared" si="161"/>
        <v>0.84595787160200575</v>
      </c>
      <c r="T329" s="155">
        <f t="shared" si="161"/>
        <v>0.86154329947261321</v>
      </c>
      <c r="U329" s="155">
        <f t="shared" si="161"/>
        <v>0.87643761519547703</v>
      </c>
      <c r="V329" s="155">
        <f t="shared" si="161"/>
        <v>0.88884141100721969</v>
      </c>
      <c r="W329" s="155">
        <f t="shared" ref="W329:Y329" si="162">IF(W311=0,"",W311/W293)</f>
        <v>0.89812949053367508</v>
      </c>
      <c r="X329" s="155">
        <f t="shared" si="162"/>
        <v>0.90487256903452051</v>
      </c>
      <c r="Y329" s="155">
        <f t="shared" si="162"/>
        <v>0.91085230289293873</v>
      </c>
      <c r="DA329" s="130" t="s">
        <v>3752</v>
      </c>
    </row>
    <row r="330" spans="1:105" ht="12" customHeight="1" x14ac:dyDescent="0.25">
      <c r="A330" s="97" t="s">
        <v>50</v>
      </c>
      <c r="B330" s="156"/>
      <c r="C330" s="156" t="str">
        <f t="shared" ref="C330:Q330" si="163">IF(C312=0,"",C312/C294)</f>
        <v/>
      </c>
      <c r="D330" s="156" t="str">
        <f t="shared" si="163"/>
        <v/>
      </c>
      <c r="E330" s="156" t="str">
        <f t="shared" si="163"/>
        <v/>
      </c>
      <c r="F330" s="156" t="str">
        <f t="shared" si="163"/>
        <v/>
      </c>
      <c r="G330" s="156" t="str">
        <f t="shared" si="163"/>
        <v/>
      </c>
      <c r="H330" s="156" t="str">
        <f t="shared" si="163"/>
        <v/>
      </c>
      <c r="I330" s="156" t="str">
        <f t="shared" si="163"/>
        <v/>
      </c>
      <c r="J330" s="156" t="str">
        <f t="shared" si="163"/>
        <v/>
      </c>
      <c r="K330" s="156" t="str">
        <f t="shared" si="163"/>
        <v/>
      </c>
      <c r="L330" s="156" t="str">
        <f t="shared" si="163"/>
        <v/>
      </c>
      <c r="M330" s="156" t="str">
        <f t="shared" si="163"/>
        <v/>
      </c>
      <c r="N330" s="156" t="str">
        <f t="shared" si="163"/>
        <v/>
      </c>
      <c r="O330" s="156" t="str">
        <f t="shared" si="163"/>
        <v/>
      </c>
      <c r="P330" s="156" t="str">
        <f t="shared" si="163"/>
        <v/>
      </c>
      <c r="Q330" s="156" t="str">
        <f t="shared" si="163"/>
        <v/>
      </c>
      <c r="R330" s="156" t="str">
        <f t="shared" ref="R330:V330" si="164">IF(R312=0,"",R312/R294)</f>
        <v/>
      </c>
      <c r="S330" s="156" t="str">
        <f t="shared" si="164"/>
        <v/>
      </c>
      <c r="T330" s="156" t="str">
        <f t="shared" si="164"/>
        <v/>
      </c>
      <c r="U330" s="156" t="str">
        <f t="shared" si="164"/>
        <v/>
      </c>
      <c r="V330" s="156" t="str">
        <f t="shared" si="164"/>
        <v/>
      </c>
      <c r="W330" s="156" t="str">
        <f t="shared" ref="W330:Y330" si="165">IF(W312=0,"",W312/W294)</f>
        <v/>
      </c>
      <c r="X330" s="156" t="str">
        <f t="shared" si="165"/>
        <v/>
      </c>
      <c r="Y330" s="156" t="str">
        <f t="shared" si="165"/>
        <v/>
      </c>
      <c r="DA330" s="63" t="s">
        <v>3753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0.78077884139307907</v>
      </c>
      <c r="D331" s="159">
        <f t="shared" si="166"/>
        <v>0.78198657994233012</v>
      </c>
      <c r="E331" s="159">
        <f t="shared" si="166"/>
        <v>0.78325126364356501</v>
      </c>
      <c r="F331" s="159">
        <f t="shared" si="166"/>
        <v>0.78452371259279796</v>
      </c>
      <c r="G331" s="159">
        <f t="shared" si="166"/>
        <v>0.78584860467754869</v>
      </c>
      <c r="H331" s="159">
        <f t="shared" si="166"/>
        <v>0.78722047189316613</v>
      </c>
      <c r="I331" s="159">
        <f t="shared" si="166"/>
        <v>0.7886503228724413</v>
      </c>
      <c r="J331" s="159">
        <f t="shared" si="166"/>
        <v>0.79018325609821816</v>
      </c>
      <c r="K331" s="159">
        <f t="shared" si="166"/>
        <v>0.791857617143227</v>
      </c>
      <c r="L331" s="159">
        <f t="shared" si="166"/>
        <v>0.79368366502026122</v>
      </c>
      <c r="M331" s="159">
        <f t="shared" si="166"/>
        <v>0.79629450996862883</v>
      </c>
      <c r="N331" s="159">
        <f t="shared" si="166"/>
        <v>0.79987039245611058</v>
      </c>
      <c r="O331" s="159">
        <f t="shared" si="166"/>
        <v>0.8048387233157297</v>
      </c>
      <c r="P331" s="159">
        <f t="shared" si="166"/>
        <v>0.81140913441847884</v>
      </c>
      <c r="Q331" s="159">
        <f t="shared" si="166"/>
        <v>0.81991131047103061</v>
      </c>
      <c r="R331" s="159">
        <f t="shared" ref="R331:V331" si="167">IF(R313=0,"",R313/R295)</f>
        <v>0.83148073934701161</v>
      </c>
      <c r="S331" s="159">
        <f t="shared" si="167"/>
        <v>0.84595787160200575</v>
      </c>
      <c r="T331" s="159">
        <f t="shared" si="167"/>
        <v>0.86154329947261321</v>
      </c>
      <c r="U331" s="159">
        <f t="shared" si="167"/>
        <v>0.87643761519547703</v>
      </c>
      <c r="V331" s="159">
        <f t="shared" si="167"/>
        <v>0.88884141100721969</v>
      </c>
      <c r="W331" s="159">
        <f t="shared" ref="W331:Y331" si="168">IF(W313=0,"",W313/W295)</f>
        <v>0.89812949053367508</v>
      </c>
      <c r="X331" s="159">
        <f t="shared" si="168"/>
        <v>0.90487256903452051</v>
      </c>
      <c r="Y331" s="159">
        <f t="shared" si="168"/>
        <v>0.91085230289293873</v>
      </c>
      <c r="DA331" s="60" t="s">
        <v>3754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</v>
      </c>
      <c r="D333" s="117">
        <f t="shared" si="169"/>
        <v>3.266227383575748E-3</v>
      </c>
      <c r="E333" s="117">
        <f t="shared" si="169"/>
        <v>5.9711558937947506E-3</v>
      </c>
      <c r="F333" s="117">
        <f t="shared" si="169"/>
        <v>6.1955124594510998E-3</v>
      </c>
      <c r="G333" s="117">
        <f t="shared" si="169"/>
        <v>9.011061340204957E-3</v>
      </c>
      <c r="H333" s="117">
        <f t="shared" si="169"/>
        <v>9.189362407577702E-3</v>
      </c>
      <c r="I333" s="117">
        <f t="shared" si="169"/>
        <v>2.4607889865545796E-2</v>
      </c>
      <c r="J333" s="117">
        <f t="shared" si="169"/>
        <v>4.0948371254096554E-2</v>
      </c>
      <c r="K333" s="117">
        <f t="shared" si="169"/>
        <v>3.5929841525653088E-2</v>
      </c>
      <c r="L333" s="117">
        <f t="shared" si="169"/>
        <v>2.7147849557057055E-2</v>
      </c>
      <c r="M333" s="117">
        <f t="shared" si="169"/>
        <v>2.8968064873206009E-2</v>
      </c>
      <c r="N333" s="117">
        <f t="shared" si="169"/>
        <v>4.195455179887754E-2</v>
      </c>
      <c r="O333" s="117">
        <f t="shared" si="169"/>
        <v>5.6484186421956149E-2</v>
      </c>
      <c r="P333" s="117">
        <f t="shared" si="169"/>
        <v>6.3391154350804543E-2</v>
      </c>
      <c r="Q333" s="117">
        <f t="shared" si="169"/>
        <v>5.5010853080918838E-3</v>
      </c>
      <c r="R333" s="117">
        <f t="shared" ref="R333:V333" si="170">R334+R336+R338+R347</f>
        <v>1.6195610920052488E-2</v>
      </c>
      <c r="S333" s="117">
        <f t="shared" si="170"/>
        <v>2.3036507014302907E-2</v>
      </c>
      <c r="T333" s="117">
        <f t="shared" si="170"/>
        <v>3.1018153444301724E-2</v>
      </c>
      <c r="U333" s="117">
        <f t="shared" si="170"/>
        <v>3.910204852280539E-2</v>
      </c>
      <c r="V333" s="117">
        <f t="shared" si="170"/>
        <v>3.2578054646307308E-2</v>
      </c>
      <c r="W333" s="117">
        <f t="shared" ref="W333:Y333" si="171">W334+W336+W338+W347</f>
        <v>5.5364339825131018E-2</v>
      </c>
      <c r="X333" s="117">
        <f t="shared" si="171"/>
        <v>3.2917112334070381E-2</v>
      </c>
      <c r="Y333" s="117">
        <f t="shared" si="171"/>
        <v>2.191516535405786E-2</v>
      </c>
      <c r="DA333" s="129" t="s">
        <v>3906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3907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3908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3909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3910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3.266227383575748E-3</v>
      </c>
      <c r="E338" s="122">
        <v>5.9711558937947506E-3</v>
      </c>
      <c r="F338" s="122">
        <v>6.1955124594510998E-3</v>
      </c>
      <c r="G338" s="122">
        <v>9.011061340204957E-3</v>
      </c>
      <c r="H338" s="122">
        <v>9.189362407577702E-3</v>
      </c>
      <c r="I338" s="122">
        <v>2.4607889865545796E-2</v>
      </c>
      <c r="J338" s="122">
        <v>4.0948371254096554E-2</v>
      </c>
      <c r="K338" s="122">
        <v>3.5929841525653088E-2</v>
      </c>
      <c r="L338" s="122">
        <v>2.7147849557057055E-2</v>
      </c>
      <c r="M338" s="122">
        <v>2.8968064873206009E-2</v>
      </c>
      <c r="N338" s="122">
        <v>4.195455179887754E-2</v>
      </c>
      <c r="O338" s="122">
        <v>5.6484186421956149E-2</v>
      </c>
      <c r="P338" s="122">
        <v>6.3391154350804543E-2</v>
      </c>
      <c r="Q338" s="122">
        <v>5.5010853080918838E-3</v>
      </c>
      <c r="R338" s="122">
        <v>1.6195610920052488E-2</v>
      </c>
      <c r="S338" s="122">
        <v>2.3036507014302907E-2</v>
      </c>
      <c r="T338" s="122">
        <v>3.1018153444301724E-2</v>
      </c>
      <c r="U338" s="122">
        <v>3.910204852280539E-2</v>
      </c>
      <c r="V338" s="122">
        <v>3.2578054646307308E-2</v>
      </c>
      <c r="W338" s="122">
        <v>5.5364339825131018E-2</v>
      </c>
      <c r="X338" s="122">
        <v>3.2917112334070381E-2</v>
      </c>
      <c r="Y338" s="122">
        <v>2.191516535405786E-2</v>
      </c>
      <c r="DA338" s="130" t="s">
        <v>3911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3.266227383575748E-3</v>
      </c>
      <c r="E339" s="98">
        <v>5.9711558937947506E-3</v>
      </c>
      <c r="F339" s="98">
        <v>6.1955124594510998E-3</v>
      </c>
      <c r="G339" s="98">
        <v>9.011061340204957E-3</v>
      </c>
      <c r="H339" s="98">
        <v>9.189362407577702E-3</v>
      </c>
      <c r="I339" s="98">
        <v>2.4607889865545796E-2</v>
      </c>
      <c r="J339" s="98">
        <v>4.0802717590664825E-2</v>
      </c>
      <c r="K339" s="98">
        <v>3.5929841525653088E-2</v>
      </c>
      <c r="L339" s="98">
        <v>2.7147849557057055E-2</v>
      </c>
      <c r="M339" s="98">
        <v>2.8968064873206009E-2</v>
      </c>
      <c r="N339" s="98">
        <v>4.195455179887754E-2</v>
      </c>
      <c r="O339" s="98">
        <v>5.6484186421956149E-2</v>
      </c>
      <c r="P339" s="98">
        <v>6.3195544146190427E-2</v>
      </c>
      <c r="Q339" s="98">
        <v>5.5010853080918838E-3</v>
      </c>
      <c r="R339" s="98">
        <v>1.6195610920052488E-2</v>
      </c>
      <c r="S339" s="98">
        <v>2.3036507014302907E-2</v>
      </c>
      <c r="T339" s="98">
        <v>3.1018153444301724E-2</v>
      </c>
      <c r="U339" s="98">
        <v>3.910204852280539E-2</v>
      </c>
      <c r="V339" s="98">
        <v>3.2578054646307308E-2</v>
      </c>
      <c r="W339" s="98">
        <v>5.5187413075118971E-2</v>
      </c>
      <c r="X339" s="98">
        <v>3.2917112334070381E-2</v>
      </c>
      <c r="Y339" s="98">
        <v>2.191516535405786E-2</v>
      </c>
      <c r="DA339" s="63" t="s">
        <v>3912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1.4565366343172948E-4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1.9561020461412255E-4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1.7692675001204308E-4</v>
      </c>
      <c r="X340" s="98">
        <v>0</v>
      </c>
      <c r="Y340" s="98">
        <v>0</v>
      </c>
      <c r="DA340" s="63" t="s">
        <v>3913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1.4565366343172948E-4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1.9561020461412255E-4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1.7692675001204308E-4</v>
      </c>
      <c r="X341" s="101">
        <v>0</v>
      </c>
      <c r="Y341" s="101">
        <v>0</v>
      </c>
      <c r="DA341" s="131" t="s">
        <v>3914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3915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3916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3917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3918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3919</v>
      </c>
    </row>
    <row r="347" spans="1:105" ht="12" customHeight="1" x14ac:dyDescent="0.25">
      <c r="A347" s="121" t="s">
        <v>54</v>
      </c>
      <c r="B347" s="122"/>
      <c r="C347" s="122">
        <v>0</v>
      </c>
      <c r="D347" s="122">
        <v>0</v>
      </c>
      <c r="E347" s="122">
        <v>0</v>
      </c>
      <c r="F347" s="122">
        <v>0</v>
      </c>
      <c r="G347" s="122">
        <v>0</v>
      </c>
      <c r="H347" s="122">
        <v>0</v>
      </c>
      <c r="I347" s="122">
        <v>0</v>
      </c>
      <c r="J347" s="122">
        <v>0</v>
      </c>
      <c r="K347" s="122">
        <v>0</v>
      </c>
      <c r="L347" s="122">
        <v>0</v>
      </c>
      <c r="M347" s="122">
        <v>0</v>
      </c>
      <c r="N347" s="122">
        <v>0</v>
      </c>
      <c r="O347" s="122">
        <v>0</v>
      </c>
      <c r="P347" s="122">
        <v>0</v>
      </c>
      <c r="Q347" s="122">
        <v>0</v>
      </c>
      <c r="R347" s="122">
        <v>0</v>
      </c>
      <c r="S347" s="122">
        <v>0</v>
      </c>
      <c r="T347" s="122">
        <v>0</v>
      </c>
      <c r="U347" s="122">
        <v>0</v>
      </c>
      <c r="V347" s="122">
        <v>0</v>
      </c>
      <c r="W347" s="122">
        <v>0</v>
      </c>
      <c r="X347" s="122">
        <v>0</v>
      </c>
      <c r="Y347" s="122">
        <v>0</v>
      </c>
      <c r="DA347" s="130" t="s">
        <v>3920</v>
      </c>
    </row>
    <row r="348" spans="1:105" ht="12" customHeight="1" x14ac:dyDescent="0.25">
      <c r="A348" s="97" t="s">
        <v>50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0</v>
      </c>
      <c r="M348" s="98">
        <v>0</v>
      </c>
      <c r="N348" s="98">
        <v>0</v>
      </c>
      <c r="O348" s="98">
        <v>0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X348" s="98">
        <v>0</v>
      </c>
      <c r="Y348" s="98">
        <v>0</v>
      </c>
      <c r="DA348" s="63" t="s">
        <v>3921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3922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17030.909522653768</v>
      </c>
      <c r="D351" s="117">
        <f t="shared" si="174"/>
        <v>16588.912548442218</v>
      </c>
      <c r="E351" s="117">
        <f t="shared" si="174"/>
        <v>16891.361723216385</v>
      </c>
      <c r="F351" s="117">
        <f t="shared" si="174"/>
        <v>16562.033142598932</v>
      </c>
      <c r="G351" s="117">
        <f t="shared" si="174"/>
        <v>17252.985207323538</v>
      </c>
      <c r="H351" s="117">
        <f t="shared" si="174"/>
        <v>16804.572212729057</v>
      </c>
      <c r="I351" s="117">
        <f t="shared" si="174"/>
        <v>15901.781451122184</v>
      </c>
      <c r="J351" s="117">
        <f t="shared" si="174"/>
        <v>15493.557769758818</v>
      </c>
      <c r="K351" s="117">
        <f t="shared" si="174"/>
        <v>16442.66761439215</v>
      </c>
      <c r="L351" s="117">
        <f t="shared" si="174"/>
        <v>18574.299747447596</v>
      </c>
      <c r="M351" s="117">
        <f t="shared" si="174"/>
        <v>16047.246682641098</v>
      </c>
      <c r="N351" s="117">
        <f t="shared" si="174"/>
        <v>17624.269585460941</v>
      </c>
      <c r="O351" s="117">
        <f t="shared" si="174"/>
        <v>16777.249637706547</v>
      </c>
      <c r="P351" s="117">
        <f t="shared" si="174"/>
        <v>14214.887523827569</v>
      </c>
      <c r="Q351" s="117">
        <f t="shared" si="174"/>
        <v>14577.109726003229</v>
      </c>
      <c r="R351" s="117">
        <f t="shared" ref="R351:V351" si="175">R352+R354+R356+R365</f>
        <v>13545.801154986522</v>
      </c>
      <c r="S351" s="117">
        <f t="shared" si="175"/>
        <v>13021.811021662808</v>
      </c>
      <c r="T351" s="117">
        <f t="shared" si="175"/>
        <v>11908.025637475967</v>
      </c>
      <c r="U351" s="117">
        <f t="shared" si="175"/>
        <v>10494.012546856067</v>
      </c>
      <c r="V351" s="117">
        <f t="shared" si="175"/>
        <v>9226.2781651756195</v>
      </c>
      <c r="W351" s="117">
        <f t="shared" ref="W351:Y351" si="176">W352+W354+W356+W365</f>
        <v>9801.0711090283712</v>
      </c>
      <c r="X351" s="117">
        <f t="shared" si="176"/>
        <v>7440.2151663142467</v>
      </c>
      <c r="Y351" s="117">
        <f t="shared" si="176"/>
        <v>6736.8518873038856</v>
      </c>
      <c r="DA351" s="129" t="s">
        <v>4074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15716.302234983003</v>
      </c>
      <c r="D352" s="122">
        <f t="shared" si="177"/>
        <v>15286.557467598866</v>
      </c>
      <c r="E352" s="122">
        <f t="shared" si="177"/>
        <v>15572.289711367604</v>
      </c>
      <c r="F352" s="122">
        <f t="shared" si="177"/>
        <v>15226.478028456055</v>
      </c>
      <c r="G352" s="122">
        <f t="shared" si="177"/>
        <v>15870.351386438391</v>
      </c>
      <c r="H352" s="122">
        <f t="shared" si="177"/>
        <v>15395.764321418837</v>
      </c>
      <c r="I352" s="122">
        <f t="shared" si="177"/>
        <v>14563.282613577378</v>
      </c>
      <c r="J352" s="122">
        <f t="shared" si="177"/>
        <v>14218.555520762828</v>
      </c>
      <c r="K352" s="122">
        <f t="shared" si="177"/>
        <v>15075.978633761004</v>
      </c>
      <c r="L352" s="122">
        <f t="shared" si="177"/>
        <v>17207.958459609134</v>
      </c>
      <c r="M352" s="122">
        <f t="shared" si="177"/>
        <v>14648.131837756917</v>
      </c>
      <c r="N352" s="122">
        <f t="shared" si="177"/>
        <v>16246.103977826597</v>
      </c>
      <c r="O352" s="122">
        <f t="shared" si="177"/>
        <v>15309.742336011184</v>
      </c>
      <c r="P352" s="122">
        <f t="shared" si="177"/>
        <v>12779.680124825079</v>
      </c>
      <c r="Q352" s="122">
        <f t="shared" si="177"/>
        <v>13065.464301144177</v>
      </c>
      <c r="R352" s="122">
        <f t="shared" si="177"/>
        <v>11949.839179419954</v>
      </c>
      <c r="S352" s="122">
        <f t="shared" si="177"/>
        <v>11514.699764728939</v>
      </c>
      <c r="T352" s="122">
        <f t="shared" si="177"/>
        <v>10334.179307328593</v>
      </c>
      <c r="U352" s="122">
        <f t="shared" si="177"/>
        <v>8961.2358128456362</v>
      </c>
      <c r="V352" s="122">
        <f t="shared" si="177"/>
        <v>7758.284138429206</v>
      </c>
      <c r="W352" s="122">
        <f t="shared" si="177"/>
        <v>8262.7094914991358</v>
      </c>
      <c r="X352" s="122">
        <f t="shared" si="177"/>
        <v>5978.5451141282565</v>
      </c>
      <c r="Y352" s="122">
        <f t="shared" si="177"/>
        <v>5254.541933530094</v>
      </c>
      <c r="DA352" s="130" t="s">
        <v>4075</v>
      </c>
    </row>
    <row r="353" spans="1:105" ht="12" customHeight="1" x14ac:dyDescent="0.25">
      <c r="A353" s="97" t="s">
        <v>53</v>
      </c>
      <c r="B353" s="98"/>
      <c r="C353" s="98">
        <v>15716.302234983003</v>
      </c>
      <c r="D353" s="98">
        <v>15286.557467598866</v>
      </c>
      <c r="E353" s="98">
        <v>15572.289711367604</v>
      </c>
      <c r="F353" s="98">
        <v>15226.478028456055</v>
      </c>
      <c r="G353" s="98">
        <v>15870.351386438391</v>
      </c>
      <c r="H353" s="98">
        <v>15395.764321418837</v>
      </c>
      <c r="I353" s="98">
        <v>14563.282613577378</v>
      </c>
      <c r="J353" s="98">
        <v>14218.555520762828</v>
      </c>
      <c r="K353" s="98">
        <v>15075.978633761004</v>
      </c>
      <c r="L353" s="98">
        <v>17207.958459609134</v>
      </c>
      <c r="M353" s="98">
        <v>14648.131837756917</v>
      </c>
      <c r="N353" s="98">
        <v>16246.103977826597</v>
      </c>
      <c r="O353" s="98">
        <v>15309.742336011184</v>
      </c>
      <c r="P353" s="98">
        <v>12779.680124825079</v>
      </c>
      <c r="Q353" s="98">
        <v>13065.464301144177</v>
      </c>
      <c r="R353" s="98">
        <v>11949.839179419954</v>
      </c>
      <c r="S353" s="98">
        <v>11514.699764728939</v>
      </c>
      <c r="T353" s="98">
        <v>10334.179307328593</v>
      </c>
      <c r="U353" s="98">
        <v>8961.2358128456362</v>
      </c>
      <c r="V353" s="98">
        <v>7758.284138429206</v>
      </c>
      <c r="W353" s="98">
        <v>8262.7094914991358</v>
      </c>
      <c r="X353" s="98">
        <v>5978.5451141282565</v>
      </c>
      <c r="Y353" s="98">
        <v>5254.541933530094</v>
      </c>
      <c r="DA353" s="63" t="s">
        <v>4076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1.8421935006960946</v>
      </c>
      <c r="D354" s="122">
        <f t="shared" si="178"/>
        <v>1.7580638066527776</v>
      </c>
      <c r="E354" s="122">
        <f t="shared" si="178"/>
        <v>1.8373861579789497</v>
      </c>
      <c r="F354" s="122">
        <f t="shared" si="178"/>
        <v>2.501144378993895</v>
      </c>
      <c r="G354" s="122">
        <f t="shared" si="178"/>
        <v>4.6818734270647973</v>
      </c>
      <c r="H354" s="122">
        <f t="shared" si="178"/>
        <v>5.8517190053057568</v>
      </c>
      <c r="I354" s="122">
        <f t="shared" si="178"/>
        <v>4.9700331581985715</v>
      </c>
      <c r="J354" s="122">
        <f t="shared" si="178"/>
        <v>1.2936874347061071</v>
      </c>
      <c r="K354" s="122">
        <f t="shared" si="178"/>
        <v>3.447514805403797</v>
      </c>
      <c r="L354" s="122">
        <f t="shared" si="178"/>
        <v>8.3298993439961517</v>
      </c>
      <c r="M354" s="122">
        <f t="shared" si="178"/>
        <v>6.0029835479613896</v>
      </c>
      <c r="N354" s="122">
        <f t="shared" si="178"/>
        <v>8.6603192627845278</v>
      </c>
      <c r="O354" s="122">
        <f t="shared" si="178"/>
        <v>4.6306722217937191</v>
      </c>
      <c r="P354" s="122">
        <f t="shared" si="178"/>
        <v>8.4571644569060762</v>
      </c>
      <c r="Q354" s="122">
        <f t="shared" si="178"/>
        <v>4.1170563499481068</v>
      </c>
      <c r="R354" s="122">
        <f t="shared" si="178"/>
        <v>2.6462896845377526</v>
      </c>
      <c r="S354" s="122">
        <f t="shared" si="178"/>
        <v>6.2393771591694884</v>
      </c>
      <c r="T354" s="122">
        <f t="shared" si="178"/>
        <v>3.2811231955346183</v>
      </c>
      <c r="U354" s="122">
        <f t="shared" si="178"/>
        <v>5.220158168776261</v>
      </c>
      <c r="V354" s="122">
        <f t="shared" si="178"/>
        <v>10.203313137521901</v>
      </c>
      <c r="W354" s="122">
        <f t="shared" si="178"/>
        <v>2.2992964122432755</v>
      </c>
      <c r="X354" s="122">
        <f t="shared" si="178"/>
        <v>2.9838905906296329</v>
      </c>
      <c r="Y354" s="122">
        <f t="shared" si="178"/>
        <v>1.1478737888622061</v>
      </c>
      <c r="DA354" s="130" t="s">
        <v>4077</v>
      </c>
    </row>
    <row r="355" spans="1:105" ht="12" customHeight="1" x14ac:dyDescent="0.25">
      <c r="A355" s="97" t="s">
        <v>53</v>
      </c>
      <c r="B355" s="98"/>
      <c r="C355" s="98">
        <f>RES_hhdet_in_fech!C165</f>
        <v>1.8421935006960946</v>
      </c>
      <c r="D355" s="98">
        <f>RES_hhdet_in_fech!D165</f>
        <v>1.7580638066527776</v>
      </c>
      <c r="E355" s="98">
        <f>RES_hhdet_in_fech!E165</f>
        <v>1.8373861579789497</v>
      </c>
      <c r="F355" s="98">
        <f>RES_hhdet_in_fech!F165</f>
        <v>2.501144378993895</v>
      </c>
      <c r="G355" s="98">
        <f>RES_hhdet_in_fech!G165</f>
        <v>4.6818734270647973</v>
      </c>
      <c r="H355" s="98">
        <f>RES_hhdet_in_fech!H165</f>
        <v>5.8517190053057568</v>
      </c>
      <c r="I355" s="98">
        <f>RES_hhdet_in_fech!I165</f>
        <v>4.9700331581985715</v>
      </c>
      <c r="J355" s="98">
        <f>RES_hhdet_in_fech!J165</f>
        <v>1.2936874347061071</v>
      </c>
      <c r="K355" s="98">
        <f>RES_hhdet_in_fech!K165</f>
        <v>3.447514805403797</v>
      </c>
      <c r="L355" s="98">
        <f>RES_hhdet_in_fech!L165</f>
        <v>8.3298993439961517</v>
      </c>
      <c r="M355" s="98">
        <f>RES_hhdet_in_fech!M165</f>
        <v>6.0029835479613896</v>
      </c>
      <c r="N355" s="98">
        <f>RES_hhdet_in_fech!N165</f>
        <v>8.6603192627845278</v>
      </c>
      <c r="O355" s="98">
        <f>RES_hhdet_in_fech!O165</f>
        <v>4.6306722217937191</v>
      </c>
      <c r="P355" s="98">
        <f>RES_hhdet_in_fech!P165</f>
        <v>8.4571644569060762</v>
      </c>
      <c r="Q355" s="98">
        <f>RES_hhdet_in_fech!Q165</f>
        <v>4.1170563499481068</v>
      </c>
      <c r="R355" s="98">
        <f>RES_hhdet_in_fech!R165</f>
        <v>2.6462896845377526</v>
      </c>
      <c r="S355" s="98">
        <f>RES_hhdet_in_fech!S165</f>
        <v>6.2393771591694884</v>
      </c>
      <c r="T355" s="98">
        <f>RES_hhdet_in_fech!T165</f>
        <v>3.2811231955346183</v>
      </c>
      <c r="U355" s="98">
        <f>RES_hhdet_in_fech!U165</f>
        <v>5.220158168776261</v>
      </c>
      <c r="V355" s="98">
        <f>RES_hhdet_in_fech!V165</f>
        <v>10.203313137521901</v>
      </c>
      <c r="W355" s="98">
        <f>RES_hhdet_in_fech!W165</f>
        <v>2.2992964122432755</v>
      </c>
      <c r="X355" s="98">
        <f>RES_hhdet_in_fech!X165</f>
        <v>2.9838905906296329</v>
      </c>
      <c r="Y355" s="98">
        <f>RES_hhdet_in_fech!Y165</f>
        <v>1.1478737888622061</v>
      </c>
      <c r="DA355" s="63" t="s">
        <v>4078</v>
      </c>
    </row>
    <row r="356" spans="1:105" ht="12" customHeight="1" x14ac:dyDescent="0.25">
      <c r="A356" s="121" t="s">
        <v>55</v>
      </c>
      <c r="B356" s="122"/>
      <c r="C356" s="122">
        <v>1155.6979951714382</v>
      </c>
      <c r="D356" s="122">
        <v>1141.0724190955589</v>
      </c>
      <c r="E356" s="122">
        <v>1151.8038482520224</v>
      </c>
      <c r="F356" s="122">
        <v>1160.3678504053898</v>
      </c>
      <c r="G356" s="122">
        <v>1197.2289643291838</v>
      </c>
      <c r="H356" s="122">
        <v>1217.238150788924</v>
      </c>
      <c r="I356" s="122">
        <v>1149.065913167889</v>
      </c>
      <c r="J356" s="122">
        <v>1097.8781516804174</v>
      </c>
      <c r="K356" s="122">
        <v>1169.68940479656</v>
      </c>
      <c r="L356" s="122">
        <v>1150.0391247250068</v>
      </c>
      <c r="M356" s="122">
        <v>1184.4555259925767</v>
      </c>
      <c r="N356" s="122">
        <v>1156.5840632954557</v>
      </c>
      <c r="O356" s="122">
        <v>1230.0530206168223</v>
      </c>
      <c r="P356" s="122">
        <v>1196.2412974342205</v>
      </c>
      <c r="Q356" s="122">
        <v>1260.0745379825</v>
      </c>
      <c r="R356" s="122">
        <v>1349.0804469140335</v>
      </c>
      <c r="S356" s="122">
        <v>1240.7265293931018</v>
      </c>
      <c r="T356" s="122">
        <v>1300.4193221217372</v>
      </c>
      <c r="U356" s="122">
        <v>1260.9922370307243</v>
      </c>
      <c r="V356" s="122">
        <v>1192.1969278524396</v>
      </c>
      <c r="W356" s="122">
        <v>1271.5340126456242</v>
      </c>
      <c r="X356" s="122">
        <v>1204.2518656940683</v>
      </c>
      <c r="Y356" s="122">
        <v>1225.2693262229741</v>
      </c>
      <c r="DA356" s="130" t="s">
        <v>4079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1027.0380171231566</v>
      </c>
      <c r="E357" s="98">
        <v>1194.8238113693892</v>
      </c>
      <c r="F357" s="98">
        <v>940.47526268149113</v>
      </c>
      <c r="G357" s="98">
        <v>1166.716041065245</v>
      </c>
      <c r="H357" s="98">
        <v>1064.5594581581381</v>
      </c>
      <c r="I357" s="98">
        <v>1140.2994349239484</v>
      </c>
      <c r="J357" s="98">
        <v>1050.4154937979367</v>
      </c>
      <c r="K357" s="98">
        <v>1068.7145602115511</v>
      </c>
      <c r="L357" s="98">
        <v>1021.4514095662477</v>
      </c>
      <c r="M357" s="98">
        <v>1080.7011586399942</v>
      </c>
      <c r="N357" s="98">
        <v>956.95147650779427</v>
      </c>
      <c r="O357" s="98">
        <v>998.60944786287496</v>
      </c>
      <c r="P357" s="98">
        <v>1390.9919032001762</v>
      </c>
      <c r="Q357" s="98">
        <v>968.67147527590816</v>
      </c>
      <c r="R357" s="98">
        <v>1096.862321376494</v>
      </c>
      <c r="S357" s="98">
        <v>1126.7881187172479</v>
      </c>
      <c r="T357" s="98">
        <v>1092.3808221271956</v>
      </c>
      <c r="U357" s="98">
        <v>1075.8399509928404</v>
      </c>
      <c r="V357" s="98">
        <v>1017.1246388120007</v>
      </c>
      <c r="W357" s="98">
        <v>1079.7560813742434</v>
      </c>
      <c r="X357" s="98">
        <v>1114.6705248103804</v>
      </c>
      <c r="Y357" s="98">
        <v>1162.3443246869069</v>
      </c>
      <c r="DA357" s="63" t="s">
        <v>4080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940.31009375572739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1292.3150828366313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1054.9939305060657</v>
      </c>
      <c r="X358" s="98">
        <v>0</v>
      </c>
      <c r="Y358" s="98">
        <v>0</v>
      </c>
      <c r="DA358" s="63" t="s">
        <v>4081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641.19415139870341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861.11201186002177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778.86401660522563</v>
      </c>
      <c r="X359" s="101">
        <v>0</v>
      </c>
      <c r="Y359" s="101">
        <v>0</v>
      </c>
      <c r="DA359" s="131" t="s">
        <v>4082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299.1159423570241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431.20307097660958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276.12991390083982</v>
      </c>
      <c r="X360" s="104">
        <v>0</v>
      </c>
      <c r="Y360" s="104">
        <v>0</v>
      </c>
      <c r="DA360" s="132" t="s">
        <v>4083</v>
      </c>
    </row>
    <row r="361" spans="1:105" ht="12" customHeight="1" x14ac:dyDescent="0.25">
      <c r="A361" s="106" t="s">
        <v>122</v>
      </c>
      <c r="B361" s="101"/>
      <c r="C361" s="101">
        <v>1167.3503743589517</v>
      </c>
      <c r="D361" s="101">
        <v>1157.6691368670115</v>
      </c>
      <c r="E361" s="101">
        <v>1163.8538845032829</v>
      </c>
      <c r="F361" s="101">
        <v>1172.7432510651843</v>
      </c>
      <c r="G361" s="101">
        <v>1215.4909176840924</v>
      </c>
      <c r="H361" s="101">
        <v>1234.6902734616674</v>
      </c>
      <c r="I361" s="101">
        <v>1219.7812820680369</v>
      </c>
      <c r="J361" s="101">
        <v>1128.1905627956658</v>
      </c>
      <c r="K361" s="101">
        <v>1182.7735242284753</v>
      </c>
      <c r="L361" s="101">
        <v>1173.1689025866267</v>
      </c>
      <c r="M361" s="101">
        <v>1203.7785951520505</v>
      </c>
      <c r="N361" s="101">
        <v>1178.2425173739948</v>
      </c>
      <c r="O361" s="101">
        <v>1251.47675032748</v>
      </c>
      <c r="P361" s="101">
        <v>1217.8187351088745</v>
      </c>
      <c r="Q361" s="101">
        <v>1282.3701730148614</v>
      </c>
      <c r="R361" s="101">
        <v>1363.3886731657835</v>
      </c>
      <c r="S361" s="101">
        <v>1252.3827732239979</v>
      </c>
      <c r="T361" s="101">
        <v>1311.8073829845848</v>
      </c>
      <c r="U361" s="101">
        <v>1271.8534534555863</v>
      </c>
      <c r="V361" s="101">
        <v>1203.1122045095397</v>
      </c>
      <c r="W361" s="101">
        <v>1282.8952224519971</v>
      </c>
      <c r="X361" s="101">
        <v>1213.667761474095</v>
      </c>
      <c r="Y361" s="101">
        <v>1231.2588706732465</v>
      </c>
      <c r="DA361" s="131" t="s">
        <v>4084</v>
      </c>
    </row>
    <row r="362" spans="1:105" ht="12" customHeight="1" x14ac:dyDescent="0.25">
      <c r="A362" s="107" t="s">
        <v>121</v>
      </c>
      <c r="B362" s="104"/>
      <c r="C362" s="104">
        <v>1039.8718376489526</v>
      </c>
      <c r="D362" s="104">
        <v>1025.8191232065838</v>
      </c>
      <c r="E362" s="104">
        <v>1019.8954140722526</v>
      </c>
      <c r="F362" s="104">
        <v>1029.9856432967003</v>
      </c>
      <c r="G362" s="104">
        <v>1043.2455769074102</v>
      </c>
      <c r="H362" s="104">
        <v>1070.2790091765421</v>
      </c>
      <c r="I362" s="104">
        <v>1055.3209253099296</v>
      </c>
      <c r="J362" s="104">
        <v>975.0962845929738</v>
      </c>
      <c r="K362" s="104">
        <v>1025.3108599361931</v>
      </c>
      <c r="L362" s="104">
        <v>1012.0405492478126</v>
      </c>
      <c r="M362" s="104">
        <v>1037.1815495851013</v>
      </c>
      <c r="N362" s="104">
        <v>1018.3527117001984</v>
      </c>
      <c r="O362" s="104">
        <v>1101.6667243024922</v>
      </c>
      <c r="P362" s="104">
        <v>1082.2765132004424</v>
      </c>
      <c r="Q362" s="104">
        <v>1158.9337126622363</v>
      </c>
      <c r="R362" s="104">
        <v>1249.370954793106</v>
      </c>
      <c r="S362" s="104">
        <v>1146.9449349490894</v>
      </c>
      <c r="T362" s="104">
        <v>1215.0779668681103</v>
      </c>
      <c r="U362" s="104">
        <v>1184.2023300428837</v>
      </c>
      <c r="V362" s="104">
        <v>1123.8718000267068</v>
      </c>
      <c r="W362" s="104">
        <v>1211.5749434691179</v>
      </c>
      <c r="X362" s="104">
        <v>1151.4191857585911</v>
      </c>
      <c r="Y362" s="104">
        <v>1173.1417509415217</v>
      </c>
      <c r="DA362" s="132" t="s">
        <v>4085</v>
      </c>
    </row>
    <row r="363" spans="1:105" ht="12" customHeight="1" x14ac:dyDescent="0.25">
      <c r="A363" s="108" t="s">
        <v>53</v>
      </c>
      <c r="B363" s="98"/>
      <c r="C363" s="98">
        <v>815.41807870732202</v>
      </c>
      <c r="D363" s="98">
        <v>792.07127128805996</v>
      </c>
      <c r="E363" s="98">
        <v>762.83191371622024</v>
      </c>
      <c r="F363" s="98">
        <v>773.20411751517486</v>
      </c>
      <c r="G363" s="98">
        <v>730.8988206495992</v>
      </c>
      <c r="H363" s="98">
        <v>769.55786493699952</v>
      </c>
      <c r="I363" s="98">
        <v>750.94694709761052</v>
      </c>
      <c r="J363" s="98">
        <v>688.61663326622613</v>
      </c>
      <c r="K363" s="98">
        <v>727.60088272028088</v>
      </c>
      <c r="L363" s="98">
        <v>703.31163211758837</v>
      </c>
      <c r="M363" s="98">
        <v>709.57435672084819</v>
      </c>
      <c r="N363" s="98">
        <v>689.73731144405986</v>
      </c>
      <c r="O363" s="98">
        <v>771.53028836788474</v>
      </c>
      <c r="P363" s="98">
        <v>753.63793161575438</v>
      </c>
      <c r="Q363" s="98">
        <v>828.76704799507763</v>
      </c>
      <c r="R363" s="98">
        <v>923.91858596419411</v>
      </c>
      <c r="S363" s="98">
        <v>826.16404346549291</v>
      </c>
      <c r="T363" s="98">
        <v>900.7953622132909</v>
      </c>
      <c r="U363" s="98">
        <v>879.15462279566145</v>
      </c>
      <c r="V363" s="98">
        <v>827.51287795662279</v>
      </c>
      <c r="W363" s="98">
        <v>925.39935922386599</v>
      </c>
      <c r="X363" s="98">
        <v>880.42144953912293</v>
      </c>
      <c r="Y363" s="98">
        <v>900.18834244063214</v>
      </c>
      <c r="DA363" s="63" t="s">
        <v>4086</v>
      </c>
    </row>
    <row r="364" spans="1:105" ht="12" customHeight="1" x14ac:dyDescent="0.25">
      <c r="A364" s="108" t="s">
        <v>52</v>
      </c>
      <c r="B364" s="98"/>
      <c r="C364" s="98">
        <v>224.45375894163064</v>
      </c>
      <c r="D364" s="98">
        <v>233.74785191852388</v>
      </c>
      <c r="E364" s="98">
        <v>257.06350035603231</v>
      </c>
      <c r="F364" s="98">
        <v>256.78152578152554</v>
      </c>
      <c r="G364" s="98">
        <v>312.34675625781097</v>
      </c>
      <c r="H364" s="98">
        <v>300.72114423954253</v>
      </c>
      <c r="I364" s="98">
        <v>304.37397821231917</v>
      </c>
      <c r="J364" s="98">
        <v>286.4796513267479</v>
      </c>
      <c r="K364" s="98">
        <v>297.70997721591198</v>
      </c>
      <c r="L364" s="98">
        <v>308.72891713022409</v>
      </c>
      <c r="M364" s="98">
        <v>327.60719286425308</v>
      </c>
      <c r="N364" s="98">
        <v>328.61540025613834</v>
      </c>
      <c r="O364" s="98">
        <v>330.1364359346075</v>
      </c>
      <c r="P364" s="98">
        <v>328.63858158468804</v>
      </c>
      <c r="Q364" s="98">
        <v>330.16666466715856</v>
      </c>
      <c r="R364" s="98">
        <v>325.45236882891174</v>
      </c>
      <c r="S364" s="98">
        <v>320.78089148359646</v>
      </c>
      <c r="T364" s="98">
        <v>314.28260465481941</v>
      </c>
      <c r="U364" s="98">
        <v>305.04770724722209</v>
      </c>
      <c r="V364" s="98">
        <v>296.35892207008396</v>
      </c>
      <c r="W364" s="98">
        <v>286.17558424525208</v>
      </c>
      <c r="X364" s="98">
        <v>270.99773621946844</v>
      </c>
      <c r="Y364" s="98">
        <v>272.95340850088962</v>
      </c>
      <c r="DA364" s="63" t="s">
        <v>4087</v>
      </c>
    </row>
    <row r="365" spans="1:105" ht="12" customHeight="1" x14ac:dyDescent="0.25">
      <c r="A365" s="121" t="s">
        <v>54</v>
      </c>
      <c r="B365" s="122"/>
      <c r="C365" s="122">
        <v>157.06709899863338</v>
      </c>
      <c r="D365" s="122">
        <v>159.52459794114219</v>
      </c>
      <c r="E365" s="122">
        <v>165.43077743878337</v>
      </c>
      <c r="F365" s="122">
        <v>172.68611935849049</v>
      </c>
      <c r="G365" s="122">
        <v>180.72298312889808</v>
      </c>
      <c r="H365" s="122">
        <v>185.71802151599061</v>
      </c>
      <c r="I365" s="122">
        <v>184.46289121871862</v>
      </c>
      <c r="J365" s="122">
        <v>175.83040988086628</v>
      </c>
      <c r="K365" s="122">
        <v>193.55206102918206</v>
      </c>
      <c r="L365" s="122">
        <v>207.97226376945716</v>
      </c>
      <c r="M365" s="122">
        <v>208.65633534364386</v>
      </c>
      <c r="N365" s="122">
        <v>212.92122507610654</v>
      </c>
      <c r="O365" s="122">
        <v>232.82360885674635</v>
      </c>
      <c r="P365" s="122">
        <v>230.50893711136283</v>
      </c>
      <c r="Q365" s="122">
        <v>247.4538305266058</v>
      </c>
      <c r="R365" s="122">
        <v>244.2352389679985</v>
      </c>
      <c r="S365" s="122">
        <v>260.14535038159897</v>
      </c>
      <c r="T365" s="122">
        <v>270.14588483010061</v>
      </c>
      <c r="U365" s="122">
        <v>266.56433881092971</v>
      </c>
      <c r="V365" s="122">
        <v>265.59378575645184</v>
      </c>
      <c r="W365" s="122">
        <v>264.5283084713663</v>
      </c>
      <c r="X365" s="122">
        <v>254.4342959012919</v>
      </c>
      <c r="Y365" s="122">
        <v>255.8927537619559</v>
      </c>
      <c r="DA365" s="130" t="s">
        <v>4088</v>
      </c>
    </row>
    <row r="366" spans="1:105" ht="12" customHeight="1" x14ac:dyDescent="0.25">
      <c r="A366" s="97" t="s">
        <v>50</v>
      </c>
      <c r="B366" s="98"/>
      <c r="C366" s="98">
        <v>0</v>
      </c>
      <c r="D366" s="98">
        <v>0</v>
      </c>
      <c r="E366" s="98">
        <v>0</v>
      </c>
      <c r="F366" s="98">
        <v>0</v>
      </c>
      <c r="G366" s="98">
        <v>0</v>
      </c>
      <c r="H366" s="98">
        <v>0</v>
      </c>
      <c r="I366" s="98">
        <v>0</v>
      </c>
      <c r="J366" s="98">
        <v>0</v>
      </c>
      <c r="K366" s="98">
        <v>0</v>
      </c>
      <c r="L366" s="98">
        <v>0</v>
      </c>
      <c r="M366" s="98">
        <v>0</v>
      </c>
      <c r="N366" s="98">
        <v>0</v>
      </c>
      <c r="O366" s="98">
        <v>0</v>
      </c>
      <c r="P366" s="98">
        <v>0</v>
      </c>
      <c r="Q366" s="98">
        <v>0</v>
      </c>
      <c r="R366" s="98">
        <v>0</v>
      </c>
      <c r="S366" s="98">
        <v>0</v>
      </c>
      <c r="T366" s="98">
        <v>0</v>
      </c>
      <c r="U366" s="98">
        <v>0</v>
      </c>
      <c r="V366" s="98">
        <v>0</v>
      </c>
      <c r="W366" s="98">
        <v>0</v>
      </c>
      <c r="X366" s="98">
        <v>0</v>
      </c>
      <c r="Y366" s="98">
        <v>0</v>
      </c>
      <c r="DA366" s="63" t="s">
        <v>4089</v>
      </c>
    </row>
    <row r="367" spans="1:105" ht="12" customHeight="1" x14ac:dyDescent="0.25">
      <c r="A367" s="109" t="s">
        <v>120</v>
      </c>
      <c r="B367" s="33"/>
      <c r="C367" s="33">
        <v>157.06709899863338</v>
      </c>
      <c r="D367" s="33">
        <v>159.52459794114219</v>
      </c>
      <c r="E367" s="33">
        <v>165.43077743878337</v>
      </c>
      <c r="F367" s="33">
        <v>172.68611935849049</v>
      </c>
      <c r="G367" s="33">
        <v>180.72298312889808</v>
      </c>
      <c r="H367" s="33">
        <v>185.71802151599061</v>
      </c>
      <c r="I367" s="33">
        <v>184.46289121871862</v>
      </c>
      <c r="J367" s="33">
        <v>175.83040988086628</v>
      </c>
      <c r="K367" s="33">
        <v>193.55206102918206</v>
      </c>
      <c r="L367" s="33">
        <v>207.97226376945716</v>
      </c>
      <c r="M367" s="33">
        <v>208.65633534364386</v>
      </c>
      <c r="N367" s="33">
        <v>212.92122507610654</v>
      </c>
      <c r="O367" s="33">
        <v>232.82360885674635</v>
      </c>
      <c r="P367" s="33">
        <v>230.50893711136283</v>
      </c>
      <c r="Q367" s="33">
        <v>247.4538305266058</v>
      </c>
      <c r="R367" s="33">
        <v>244.2352389679985</v>
      </c>
      <c r="S367" s="33">
        <v>260.14535038159897</v>
      </c>
      <c r="T367" s="33">
        <v>270.14588483010061</v>
      </c>
      <c r="U367" s="33">
        <v>266.56433881092971</v>
      </c>
      <c r="V367" s="33">
        <v>265.59378575645184</v>
      </c>
      <c r="W367" s="33">
        <v>264.5283084713663</v>
      </c>
      <c r="X367" s="33">
        <v>254.4342959012919</v>
      </c>
      <c r="Y367" s="33">
        <v>255.8927537619559</v>
      </c>
      <c r="DA367" s="60" t="s">
        <v>4090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11796.371435223033</v>
      </c>
      <c r="D369" s="117">
        <f t="shared" si="179"/>
        <v>11574.335035597163</v>
      </c>
      <c r="E369" s="117">
        <f t="shared" si="179"/>
        <v>11866.433915878773</v>
      </c>
      <c r="F369" s="117">
        <f t="shared" si="179"/>
        <v>11715.815135320532</v>
      </c>
      <c r="G369" s="117">
        <f t="shared" si="179"/>
        <v>12298.528607414239</v>
      </c>
      <c r="H369" s="117">
        <f t="shared" si="179"/>
        <v>12060.576307641046</v>
      </c>
      <c r="I369" s="117">
        <f t="shared" si="179"/>
        <v>11525.438872466962</v>
      </c>
      <c r="J369" s="117">
        <f t="shared" si="179"/>
        <v>11272.457695756491</v>
      </c>
      <c r="K369" s="117">
        <f t="shared" si="179"/>
        <v>12036.069086454079</v>
      </c>
      <c r="L369" s="117">
        <f t="shared" si="179"/>
        <v>13718.888977928757</v>
      </c>
      <c r="M369" s="117">
        <f t="shared" si="179"/>
        <v>11902.273207813116</v>
      </c>
      <c r="N369" s="117">
        <f t="shared" si="179"/>
        <v>13147.969545801305</v>
      </c>
      <c r="O369" s="117">
        <f t="shared" si="179"/>
        <v>12547.369873604492</v>
      </c>
      <c r="P369" s="117">
        <f t="shared" si="179"/>
        <v>10708.766001581116</v>
      </c>
      <c r="Q369" s="117">
        <f t="shared" si="179"/>
        <v>11111.747156585832</v>
      </c>
      <c r="R369" s="117">
        <f t="shared" ref="R369:V369" si="180">R370+R372+R374+R383</f>
        <v>10592.613290642948</v>
      </c>
      <c r="S369" s="117">
        <f t="shared" si="180"/>
        <v>10557.302847851552</v>
      </c>
      <c r="T369" s="117">
        <f t="shared" si="180"/>
        <v>9997.8679192181007</v>
      </c>
      <c r="U369" s="117">
        <f t="shared" si="180"/>
        <v>9121.971521634383</v>
      </c>
      <c r="V369" s="117">
        <f t="shared" si="180"/>
        <v>8268.3463065083761</v>
      </c>
      <c r="W369" s="117">
        <f t="shared" ref="W369:Y369" si="181">W370+W372+W374+W383</f>
        <v>8956.9341422380348</v>
      </c>
      <c r="X369" s="117">
        <f t="shared" si="181"/>
        <v>6852.3545181515956</v>
      </c>
      <c r="Y369" s="117">
        <f t="shared" si="181"/>
        <v>6246.7496311598888</v>
      </c>
      <c r="DA369" s="129" t="s">
        <v>4242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10924.585589035027</v>
      </c>
      <c r="D370" s="122">
        <f t="shared" si="182"/>
        <v>10704.876932100025</v>
      </c>
      <c r="E370" s="122">
        <f t="shared" si="182"/>
        <v>10985.23427108583</v>
      </c>
      <c r="F370" s="122">
        <f t="shared" si="182"/>
        <v>10819.731376740085</v>
      </c>
      <c r="G370" s="122">
        <f t="shared" si="182"/>
        <v>11358.81072632802</v>
      </c>
      <c r="H370" s="122">
        <f t="shared" si="182"/>
        <v>11098.066612242515</v>
      </c>
      <c r="I370" s="122">
        <f t="shared" si="182"/>
        <v>10572.421285573062</v>
      </c>
      <c r="J370" s="122">
        <f t="shared" si="182"/>
        <v>10394.490441482232</v>
      </c>
      <c r="K370" s="122">
        <f t="shared" si="182"/>
        <v>11097.482064030821</v>
      </c>
      <c r="L370" s="122">
        <f t="shared" si="182"/>
        <v>12753.151635732389</v>
      </c>
      <c r="M370" s="122">
        <f t="shared" si="182"/>
        <v>10915.431406891808</v>
      </c>
      <c r="N370" s="122">
        <f t="shared" si="182"/>
        <v>12151.095098633492</v>
      </c>
      <c r="O370" s="122">
        <f t="shared" si="182"/>
        <v>11480.015894956046</v>
      </c>
      <c r="P370" s="122">
        <f t="shared" si="182"/>
        <v>9621.1018454644982</v>
      </c>
      <c r="Q370" s="122">
        <f t="shared" si="182"/>
        <v>9958.136775127743</v>
      </c>
      <c r="R370" s="122">
        <f t="shared" si="182"/>
        <v>9368.9288957985646</v>
      </c>
      <c r="S370" s="122">
        <f t="shared" si="182"/>
        <v>9366.7018298081475</v>
      </c>
      <c r="T370" s="122">
        <f t="shared" si="182"/>
        <v>8747.1782064048202</v>
      </c>
      <c r="U370" s="122">
        <f t="shared" si="182"/>
        <v>7876.3993160637347</v>
      </c>
      <c r="V370" s="122">
        <f t="shared" si="182"/>
        <v>7036.551517671066</v>
      </c>
      <c r="W370" s="122">
        <f t="shared" si="182"/>
        <v>7682.1118430469533</v>
      </c>
      <c r="X370" s="122">
        <f t="shared" si="182"/>
        <v>5621.6433837350478</v>
      </c>
      <c r="Y370" s="122">
        <f t="shared" si="182"/>
        <v>4993.2491037678919</v>
      </c>
      <c r="DA370" s="130" t="s">
        <v>4243</v>
      </c>
    </row>
    <row r="371" spans="1:105" ht="12" customHeight="1" x14ac:dyDescent="0.25">
      <c r="A371" s="97" t="s">
        <v>53</v>
      </c>
      <c r="B371" s="98"/>
      <c r="C371" s="98">
        <v>10924.585589035027</v>
      </c>
      <c r="D371" s="98">
        <v>10704.876932100025</v>
      </c>
      <c r="E371" s="98">
        <v>10985.23427108583</v>
      </c>
      <c r="F371" s="98">
        <v>10819.731376740085</v>
      </c>
      <c r="G371" s="98">
        <v>11358.81072632802</v>
      </c>
      <c r="H371" s="98">
        <v>11098.066612242515</v>
      </c>
      <c r="I371" s="98">
        <v>10572.421285573062</v>
      </c>
      <c r="J371" s="98">
        <v>10394.490441482232</v>
      </c>
      <c r="K371" s="98">
        <v>11097.482064030821</v>
      </c>
      <c r="L371" s="98">
        <v>12753.151635732389</v>
      </c>
      <c r="M371" s="98">
        <v>10915.431406891808</v>
      </c>
      <c r="N371" s="98">
        <v>12151.095098633492</v>
      </c>
      <c r="O371" s="98">
        <v>11480.015894956046</v>
      </c>
      <c r="P371" s="98">
        <v>9621.1018454644982</v>
      </c>
      <c r="Q371" s="98">
        <v>9958.136775127743</v>
      </c>
      <c r="R371" s="98">
        <v>9368.9288957985646</v>
      </c>
      <c r="S371" s="98">
        <v>9366.7018298081475</v>
      </c>
      <c r="T371" s="98">
        <v>8747.1782064048202</v>
      </c>
      <c r="U371" s="98">
        <v>7876.3993160637347</v>
      </c>
      <c r="V371" s="98">
        <v>7036.551517671066</v>
      </c>
      <c r="W371" s="98">
        <v>7682.1118430469533</v>
      </c>
      <c r="X371" s="98">
        <v>5621.6433837350478</v>
      </c>
      <c r="Y371" s="98">
        <v>4993.2491037678919</v>
      </c>
      <c r="DA371" s="63" t="s">
        <v>4244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4.6416019744649688</v>
      </c>
      <c r="D372" s="122">
        <f t="shared" si="183"/>
        <v>4.6289029004142463</v>
      </c>
      <c r="E372" s="122">
        <f t="shared" si="183"/>
        <v>5.0491431039737149</v>
      </c>
      <c r="F372" s="122">
        <f t="shared" si="183"/>
        <v>7.1632161694730074</v>
      </c>
      <c r="G372" s="122">
        <f t="shared" si="183"/>
        <v>13.959209773540111</v>
      </c>
      <c r="H372" s="122">
        <f t="shared" si="183"/>
        <v>18.143851772270484</v>
      </c>
      <c r="I372" s="122">
        <f t="shared" si="183"/>
        <v>16.009925878396235</v>
      </c>
      <c r="J372" s="122">
        <f t="shared" si="183"/>
        <v>4.326405723498393</v>
      </c>
      <c r="K372" s="122">
        <f t="shared" si="183"/>
        <v>11.962730347737448</v>
      </c>
      <c r="L372" s="122">
        <f t="shared" si="183"/>
        <v>29.975146603236375</v>
      </c>
      <c r="M372" s="122">
        <f t="shared" si="183"/>
        <v>22.485982071154282</v>
      </c>
      <c r="N372" s="122">
        <f t="shared" si="183"/>
        <v>33.918902953215145</v>
      </c>
      <c r="O372" s="122">
        <f t="shared" si="183"/>
        <v>19.034641191803967</v>
      </c>
      <c r="P372" s="122">
        <f t="shared" si="183"/>
        <v>36.440486077987622</v>
      </c>
      <c r="Q372" s="122">
        <f t="shared" si="183"/>
        <v>18.366196982945713</v>
      </c>
      <c r="R372" s="122">
        <f t="shared" si="183"/>
        <v>11.892358090549285</v>
      </c>
      <c r="S372" s="122">
        <f t="shared" si="183"/>
        <v>28.062459727143679</v>
      </c>
      <c r="T372" s="122">
        <f t="shared" si="183"/>
        <v>14.770660645922021</v>
      </c>
      <c r="U372" s="122">
        <f t="shared" si="183"/>
        <v>23.523241658345203</v>
      </c>
      <c r="V372" s="122">
        <f t="shared" si="183"/>
        <v>46.11036468174769</v>
      </c>
      <c r="W372" s="122">
        <f t="shared" si="183"/>
        <v>10.488417141962048</v>
      </c>
      <c r="X372" s="122">
        <f t="shared" si="183"/>
        <v>13.75917853758472</v>
      </c>
      <c r="Y372" s="122">
        <f t="shared" si="183"/>
        <v>5.3571682709974393</v>
      </c>
      <c r="DA372" s="130" t="s">
        <v>4245</v>
      </c>
    </row>
    <row r="373" spans="1:105" ht="12" customHeight="1" x14ac:dyDescent="0.25">
      <c r="A373" s="97" t="s">
        <v>53</v>
      </c>
      <c r="B373" s="98"/>
      <c r="C373" s="98">
        <f>RES_hhdet_in_tesh!C165</f>
        <v>4.6416019744649688</v>
      </c>
      <c r="D373" s="98">
        <f>RES_hhdet_in_tesh!D165</f>
        <v>4.6289029004142463</v>
      </c>
      <c r="E373" s="98">
        <f>RES_hhdet_in_tesh!E165</f>
        <v>5.0491431039737149</v>
      </c>
      <c r="F373" s="98">
        <f>RES_hhdet_in_tesh!F165</f>
        <v>7.1632161694730074</v>
      </c>
      <c r="G373" s="98">
        <f>RES_hhdet_in_tesh!G165</f>
        <v>13.959209773540111</v>
      </c>
      <c r="H373" s="98">
        <f>RES_hhdet_in_tesh!H165</f>
        <v>18.143851772270484</v>
      </c>
      <c r="I373" s="98">
        <f>RES_hhdet_in_tesh!I165</f>
        <v>16.009925878396235</v>
      </c>
      <c r="J373" s="98">
        <f>RES_hhdet_in_tesh!J165</f>
        <v>4.326405723498393</v>
      </c>
      <c r="K373" s="98">
        <f>RES_hhdet_in_tesh!K165</f>
        <v>11.962730347737448</v>
      </c>
      <c r="L373" s="98">
        <f>RES_hhdet_in_tesh!L165</f>
        <v>29.975146603236375</v>
      </c>
      <c r="M373" s="98">
        <f>RES_hhdet_in_tesh!M165</f>
        <v>22.485982071154282</v>
      </c>
      <c r="N373" s="98">
        <f>RES_hhdet_in_tesh!N165</f>
        <v>33.918902953215145</v>
      </c>
      <c r="O373" s="98">
        <f>RES_hhdet_in_tesh!O165</f>
        <v>19.034641191803967</v>
      </c>
      <c r="P373" s="98">
        <f>RES_hhdet_in_tesh!P165</f>
        <v>36.440486077987622</v>
      </c>
      <c r="Q373" s="98">
        <f>RES_hhdet_in_tesh!Q165</f>
        <v>18.366196982945713</v>
      </c>
      <c r="R373" s="98">
        <f>RES_hhdet_in_tesh!R165</f>
        <v>11.892358090549285</v>
      </c>
      <c r="S373" s="98">
        <f>RES_hhdet_in_tesh!S165</f>
        <v>28.062459727143679</v>
      </c>
      <c r="T373" s="98">
        <f>RES_hhdet_in_tesh!T165</f>
        <v>14.770660645922021</v>
      </c>
      <c r="U373" s="98">
        <f>RES_hhdet_in_tesh!U165</f>
        <v>23.523241658345203</v>
      </c>
      <c r="V373" s="98">
        <f>RES_hhdet_in_tesh!V165</f>
        <v>46.11036468174769</v>
      </c>
      <c r="W373" s="98">
        <f>RES_hhdet_in_tesh!W165</f>
        <v>10.488417141962048</v>
      </c>
      <c r="X373" s="98">
        <f>RES_hhdet_in_tesh!X165</f>
        <v>13.75917853758472</v>
      </c>
      <c r="Y373" s="98">
        <f>RES_hhdet_in_tesh!Y165</f>
        <v>5.3571682709974393</v>
      </c>
      <c r="DA373" s="63" t="s">
        <v>4246</v>
      </c>
    </row>
    <row r="374" spans="1:105" ht="12" customHeight="1" x14ac:dyDescent="0.25">
      <c r="A374" s="121" t="s">
        <v>55</v>
      </c>
      <c r="B374" s="122"/>
      <c r="C374" s="122">
        <v>744.50957663641657</v>
      </c>
      <c r="D374" s="122">
        <v>740.08310583605476</v>
      </c>
      <c r="E374" s="122">
        <v>746.57663621450524</v>
      </c>
      <c r="F374" s="122">
        <v>753.44418693860905</v>
      </c>
      <c r="G374" s="122">
        <v>783.73776718766987</v>
      </c>
      <c r="H374" s="122">
        <v>798.16481508937557</v>
      </c>
      <c r="I374" s="122">
        <v>791.53094229787985</v>
      </c>
      <c r="J374" s="122">
        <v>734.70260275001249</v>
      </c>
      <c r="K374" s="122">
        <v>773.35861823579296</v>
      </c>
      <c r="L374" s="122">
        <v>770.6980070620283</v>
      </c>
      <c r="M374" s="122">
        <v>798.20392454583657</v>
      </c>
      <c r="N374" s="122">
        <v>792.6461603507355</v>
      </c>
      <c r="O374" s="122">
        <v>860.93388134661711</v>
      </c>
      <c r="P374" s="122">
        <v>864.18661290137698</v>
      </c>
      <c r="Q374" s="122">
        <v>932.35399000699726</v>
      </c>
      <c r="R374" s="122">
        <v>1008.7151396821305</v>
      </c>
      <c r="S374" s="122">
        <v>942.46655140028429</v>
      </c>
      <c r="T374" s="122">
        <v>1003.1766752118865</v>
      </c>
      <c r="U374" s="122">
        <v>988.42195050869339</v>
      </c>
      <c r="V374" s="122">
        <v>949.6136688690483</v>
      </c>
      <c r="W374" s="122">
        <v>1026.7532071299966</v>
      </c>
      <c r="X374" s="122">
        <v>986.72134089627207</v>
      </c>
      <c r="Y374" s="122">
        <v>1015.0628550633063</v>
      </c>
      <c r="DA374" s="130" t="s">
        <v>4247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734.1617307877807</v>
      </c>
      <c r="E375" s="98">
        <v>856.5831313755582</v>
      </c>
      <c r="F375" s="98">
        <v>676.22416812412609</v>
      </c>
      <c r="G375" s="98">
        <v>841.63347463008665</v>
      </c>
      <c r="H375" s="98">
        <v>770.66064247508029</v>
      </c>
      <c r="I375" s="98">
        <v>828.69839367638633</v>
      </c>
      <c r="J375" s="98">
        <v>766.81336571239478</v>
      </c>
      <c r="K375" s="98">
        <v>784.34173472026305</v>
      </c>
      <c r="L375" s="98">
        <v>754.33012935684872</v>
      </c>
      <c r="M375" s="98">
        <v>808.16925026172646</v>
      </c>
      <c r="N375" s="98">
        <v>730.34557919685562</v>
      </c>
      <c r="O375" s="98">
        <v>784.59359431992959</v>
      </c>
      <c r="P375" s="98">
        <v>1130.8106559483629</v>
      </c>
      <c r="Q375" s="98">
        <v>811.26479666535931</v>
      </c>
      <c r="R375" s="98">
        <v>936.09507700225606</v>
      </c>
      <c r="S375" s="98">
        <v>978.34479369349151</v>
      </c>
      <c r="T375" s="98">
        <v>962.99369130707953</v>
      </c>
      <c r="U375" s="98">
        <v>960.59389160300066</v>
      </c>
      <c r="V375" s="98">
        <v>917.23478171062823</v>
      </c>
      <c r="W375" s="98">
        <v>979.6312179092115</v>
      </c>
      <c r="X375" s="98">
        <v>1013.2829487224573</v>
      </c>
      <c r="Y375" s="98">
        <v>1057.663260338682</v>
      </c>
      <c r="DA375" s="63" t="s">
        <v>4248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767.1938107930772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1131.2464261796006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982.77053240195653</v>
      </c>
      <c r="X376" s="98">
        <v>0</v>
      </c>
      <c r="Y376" s="98">
        <v>0</v>
      </c>
      <c r="DA376" s="63" t="s">
        <v>4249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468.07786843605328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700.04335520299094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706.64061850111671</v>
      </c>
      <c r="X377" s="101">
        <v>0</v>
      </c>
      <c r="Y377" s="101">
        <v>0</v>
      </c>
      <c r="DA377" s="131" t="s">
        <v>4250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299.1159423570241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431.20307097660958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276.12991390083982</v>
      </c>
      <c r="X378" s="104">
        <v>0</v>
      </c>
      <c r="Y378" s="104">
        <v>0</v>
      </c>
      <c r="DA378" s="132" t="s">
        <v>4251</v>
      </c>
    </row>
    <row r="379" spans="1:105" ht="12" customHeight="1" x14ac:dyDescent="0.25">
      <c r="A379" s="106" t="s">
        <v>122</v>
      </c>
      <c r="B379" s="101"/>
      <c r="C379" s="101">
        <v>744.50963983888641</v>
      </c>
      <c r="D379" s="101">
        <v>740.12049054562226</v>
      </c>
      <c r="E379" s="101">
        <v>746.03945067626569</v>
      </c>
      <c r="F379" s="101">
        <v>753.74143118004804</v>
      </c>
      <c r="G379" s="101">
        <v>783.45788697361468</v>
      </c>
      <c r="H379" s="101">
        <v>798.26176399967642</v>
      </c>
      <c r="I379" s="101">
        <v>791.20822714709175</v>
      </c>
      <c r="J379" s="101">
        <v>734.497014575859</v>
      </c>
      <c r="K379" s="101">
        <v>773.30985647292971</v>
      </c>
      <c r="L379" s="101">
        <v>770.76759911824979</v>
      </c>
      <c r="M379" s="101">
        <v>798.1685816161264</v>
      </c>
      <c r="N379" s="101">
        <v>793.00322888901837</v>
      </c>
      <c r="O379" s="101">
        <v>861.35018432990444</v>
      </c>
      <c r="P379" s="101">
        <v>862.23345348862222</v>
      </c>
      <c r="Q379" s="101">
        <v>932.3688027644082</v>
      </c>
      <c r="R379" s="101">
        <v>1008.8533564228931</v>
      </c>
      <c r="S379" s="101">
        <v>942.35750319904594</v>
      </c>
      <c r="T379" s="101">
        <v>1003.3308777638662</v>
      </c>
      <c r="U379" s="101">
        <v>988.57146235800246</v>
      </c>
      <c r="V379" s="101">
        <v>949.82306791058284</v>
      </c>
      <c r="W379" s="101">
        <v>1027.1082837125427</v>
      </c>
      <c r="X379" s="101">
        <v>986.50158015199418</v>
      </c>
      <c r="Y379" s="101">
        <v>1014.8247769903865</v>
      </c>
      <c r="DA379" s="131" t="s">
        <v>4252</v>
      </c>
    </row>
    <row r="380" spans="1:105" ht="12" customHeight="1" x14ac:dyDescent="0.25">
      <c r="A380" s="107" t="s">
        <v>121</v>
      </c>
      <c r="B380" s="104"/>
      <c r="C380" s="104">
        <v>744.50894839568434</v>
      </c>
      <c r="D380" s="104">
        <v>740.13448622002829</v>
      </c>
      <c r="E380" s="104">
        <v>746.0447285366289</v>
      </c>
      <c r="F380" s="104">
        <v>753.73256566246243</v>
      </c>
      <c r="G380" s="104">
        <v>783.45553813886863</v>
      </c>
      <c r="H380" s="104">
        <v>798.26180845982014</v>
      </c>
      <c r="I380" s="104">
        <v>791.4739291865468</v>
      </c>
      <c r="J380" s="104">
        <v>734.79652083501446</v>
      </c>
      <c r="K380" s="104">
        <v>773.42314009975485</v>
      </c>
      <c r="L380" s="104">
        <v>770.80203969936213</v>
      </c>
      <c r="M380" s="104">
        <v>798.09234697477063</v>
      </c>
      <c r="N380" s="104">
        <v>792.83554763243103</v>
      </c>
      <c r="O380" s="104">
        <v>861.15529499681827</v>
      </c>
      <c r="P380" s="104">
        <v>862.22524577653121</v>
      </c>
      <c r="Q380" s="104">
        <v>932.73568613238899</v>
      </c>
      <c r="R380" s="104">
        <v>1009.1153512616038</v>
      </c>
      <c r="S380" s="104">
        <v>942.42940173000954</v>
      </c>
      <c r="T380" s="104">
        <v>1003.252504640282</v>
      </c>
      <c r="U380" s="104">
        <v>988.38678906876987</v>
      </c>
      <c r="V380" s="104">
        <v>949.65694159827251</v>
      </c>
      <c r="W380" s="104">
        <v>1027.0664465437724</v>
      </c>
      <c r="X380" s="104">
        <v>986.62781122051069</v>
      </c>
      <c r="Y380" s="104">
        <v>1014.9041514564669</v>
      </c>
      <c r="DA380" s="132" t="s">
        <v>4253</v>
      </c>
    </row>
    <row r="381" spans="1:105" ht="12" customHeight="1" x14ac:dyDescent="0.25">
      <c r="A381" s="108" t="s">
        <v>53</v>
      </c>
      <c r="B381" s="98"/>
      <c r="C381" s="98">
        <v>520.05518945405379</v>
      </c>
      <c r="D381" s="98">
        <v>506.38663430150439</v>
      </c>
      <c r="E381" s="98">
        <v>488.98122818059659</v>
      </c>
      <c r="F381" s="98">
        <v>496.95103988093689</v>
      </c>
      <c r="G381" s="98">
        <v>471.10878188105789</v>
      </c>
      <c r="H381" s="98">
        <v>497.54066422027751</v>
      </c>
      <c r="I381" s="98">
        <v>487.09995097422762</v>
      </c>
      <c r="J381" s="98">
        <v>448.31686950826656</v>
      </c>
      <c r="K381" s="98">
        <v>475.71316288384276</v>
      </c>
      <c r="L381" s="98">
        <v>462.07312256913809</v>
      </c>
      <c r="M381" s="98">
        <v>470.48515411051756</v>
      </c>
      <c r="N381" s="98">
        <v>464.2201473762928</v>
      </c>
      <c r="O381" s="98">
        <v>531.01885906221082</v>
      </c>
      <c r="P381" s="98">
        <v>533.58666419184317</v>
      </c>
      <c r="Q381" s="98">
        <v>602.56902146523032</v>
      </c>
      <c r="R381" s="98">
        <v>683.66298243269205</v>
      </c>
      <c r="S381" s="98">
        <v>621.64851024641314</v>
      </c>
      <c r="T381" s="98">
        <v>688.96989998546258</v>
      </c>
      <c r="U381" s="98">
        <v>683.33908182154789</v>
      </c>
      <c r="V381" s="98">
        <v>653.29801952818855</v>
      </c>
      <c r="W381" s="98">
        <v>740.89086229852001</v>
      </c>
      <c r="X381" s="98">
        <v>715.63007500104231</v>
      </c>
      <c r="Y381" s="98">
        <v>741.9507429555772</v>
      </c>
      <c r="DA381" s="63" t="s">
        <v>4254</v>
      </c>
    </row>
    <row r="382" spans="1:105" ht="12" customHeight="1" x14ac:dyDescent="0.25">
      <c r="A382" s="108" t="s">
        <v>52</v>
      </c>
      <c r="B382" s="98"/>
      <c r="C382" s="98">
        <v>224.45375894163064</v>
      </c>
      <c r="D382" s="98">
        <v>233.74785191852388</v>
      </c>
      <c r="E382" s="98">
        <v>257.06350035603231</v>
      </c>
      <c r="F382" s="98">
        <v>256.78152578152554</v>
      </c>
      <c r="G382" s="98">
        <v>312.34675625781097</v>
      </c>
      <c r="H382" s="98">
        <v>300.72114423954253</v>
      </c>
      <c r="I382" s="98">
        <v>304.37397821231917</v>
      </c>
      <c r="J382" s="98">
        <v>286.4796513267479</v>
      </c>
      <c r="K382" s="98">
        <v>297.70997721591198</v>
      </c>
      <c r="L382" s="98">
        <v>308.72891713022409</v>
      </c>
      <c r="M382" s="98">
        <v>327.60719286425308</v>
      </c>
      <c r="N382" s="98">
        <v>328.61540025613834</v>
      </c>
      <c r="O382" s="98">
        <v>330.1364359346075</v>
      </c>
      <c r="P382" s="98">
        <v>328.63858158468804</v>
      </c>
      <c r="Q382" s="98">
        <v>330.16666466715856</v>
      </c>
      <c r="R382" s="98">
        <v>325.45236882891174</v>
      </c>
      <c r="S382" s="98">
        <v>320.78089148359646</v>
      </c>
      <c r="T382" s="98">
        <v>314.28260465481941</v>
      </c>
      <c r="U382" s="98">
        <v>305.04770724722209</v>
      </c>
      <c r="V382" s="98">
        <v>296.35892207008396</v>
      </c>
      <c r="W382" s="98">
        <v>286.17558424525208</v>
      </c>
      <c r="X382" s="98">
        <v>270.99773621946844</v>
      </c>
      <c r="Y382" s="98">
        <v>272.95340850088962</v>
      </c>
      <c r="DA382" s="63" t="s">
        <v>4255</v>
      </c>
    </row>
    <row r="383" spans="1:105" ht="12" customHeight="1" x14ac:dyDescent="0.25">
      <c r="A383" s="121" t="s">
        <v>54</v>
      </c>
      <c r="B383" s="122"/>
      <c r="C383" s="122">
        <v>122.63466757712501</v>
      </c>
      <c r="D383" s="122">
        <v>124.74609476066904</v>
      </c>
      <c r="E383" s="122">
        <v>129.57386547446441</v>
      </c>
      <c r="F383" s="122">
        <v>135.47635547236601</v>
      </c>
      <c r="G383" s="122">
        <v>142.02090412500874</v>
      </c>
      <c r="H383" s="122">
        <v>146.20102853688329</v>
      </c>
      <c r="I383" s="122">
        <v>145.47671871762645</v>
      </c>
      <c r="J383" s="122">
        <v>138.93824580074721</v>
      </c>
      <c r="K383" s="122">
        <v>153.26567383972852</v>
      </c>
      <c r="L383" s="122">
        <v>165.06418853110327</v>
      </c>
      <c r="M383" s="122">
        <v>166.15189430431676</v>
      </c>
      <c r="N383" s="122">
        <v>170.30938386386114</v>
      </c>
      <c r="O383" s="122">
        <v>187.38545611002453</v>
      </c>
      <c r="P383" s="122">
        <v>187.03705713725446</v>
      </c>
      <c r="Q383" s="122">
        <v>202.89019446814569</v>
      </c>
      <c r="R383" s="122">
        <v>203.07689707170547</v>
      </c>
      <c r="S383" s="122">
        <v>220.07200691597549</v>
      </c>
      <c r="T383" s="122">
        <v>232.74237695547345</v>
      </c>
      <c r="U383" s="122">
        <v>233.62701340361036</v>
      </c>
      <c r="V383" s="122">
        <v>236.07075528651387</v>
      </c>
      <c r="W383" s="122">
        <v>237.58067491912303</v>
      </c>
      <c r="X383" s="122">
        <v>230.23061498269141</v>
      </c>
      <c r="Y383" s="122">
        <v>233.08050405769328</v>
      </c>
      <c r="DA383" s="130" t="s">
        <v>4256</v>
      </c>
    </row>
    <row r="384" spans="1:105" ht="12" customHeight="1" x14ac:dyDescent="0.25">
      <c r="A384" s="97" t="s">
        <v>50</v>
      </c>
      <c r="B384" s="98"/>
      <c r="C384" s="98">
        <v>0</v>
      </c>
      <c r="D384" s="98">
        <v>0</v>
      </c>
      <c r="E384" s="98">
        <v>0</v>
      </c>
      <c r="F384" s="98">
        <v>0</v>
      </c>
      <c r="G384" s="98">
        <v>0</v>
      </c>
      <c r="H384" s="98">
        <v>0</v>
      </c>
      <c r="I384" s="98">
        <v>0</v>
      </c>
      <c r="J384" s="98">
        <v>0</v>
      </c>
      <c r="K384" s="98">
        <v>0</v>
      </c>
      <c r="L384" s="98">
        <v>0</v>
      </c>
      <c r="M384" s="98">
        <v>0</v>
      </c>
      <c r="N384" s="98">
        <v>0</v>
      </c>
      <c r="O384" s="98">
        <v>0</v>
      </c>
      <c r="P384" s="98">
        <v>0</v>
      </c>
      <c r="Q384" s="98">
        <v>0</v>
      </c>
      <c r="R384" s="98">
        <v>0</v>
      </c>
      <c r="S384" s="98">
        <v>0</v>
      </c>
      <c r="T384" s="98">
        <v>0</v>
      </c>
      <c r="U384" s="98">
        <v>0</v>
      </c>
      <c r="V384" s="98">
        <v>0</v>
      </c>
      <c r="W384" s="98">
        <v>0</v>
      </c>
      <c r="X384" s="98">
        <v>0</v>
      </c>
      <c r="Y384" s="98">
        <v>0</v>
      </c>
      <c r="DA384" s="63" t="s">
        <v>4257</v>
      </c>
    </row>
    <row r="385" spans="1:105" ht="12" customHeight="1" x14ac:dyDescent="0.25">
      <c r="A385" s="109" t="s">
        <v>120</v>
      </c>
      <c r="B385" s="33"/>
      <c r="C385" s="33">
        <v>122.63466757712501</v>
      </c>
      <c r="D385" s="33">
        <v>124.74609476066904</v>
      </c>
      <c r="E385" s="33">
        <v>129.57386547446441</v>
      </c>
      <c r="F385" s="33">
        <v>135.47635547236601</v>
      </c>
      <c r="G385" s="33">
        <v>142.02090412500874</v>
      </c>
      <c r="H385" s="33">
        <v>146.20102853688329</v>
      </c>
      <c r="I385" s="33">
        <v>145.47671871762645</v>
      </c>
      <c r="J385" s="33">
        <v>138.93824580074721</v>
      </c>
      <c r="K385" s="33">
        <v>153.26567383972852</v>
      </c>
      <c r="L385" s="33">
        <v>165.06418853110327</v>
      </c>
      <c r="M385" s="33">
        <v>166.15189430431676</v>
      </c>
      <c r="N385" s="33">
        <v>170.30938386386114</v>
      </c>
      <c r="O385" s="33">
        <v>187.38545611002453</v>
      </c>
      <c r="P385" s="33">
        <v>187.03705713725446</v>
      </c>
      <c r="Q385" s="33">
        <v>202.89019446814569</v>
      </c>
      <c r="R385" s="33">
        <v>203.07689707170547</v>
      </c>
      <c r="S385" s="33">
        <v>220.07200691597549</v>
      </c>
      <c r="T385" s="33">
        <v>232.74237695547345</v>
      </c>
      <c r="U385" s="33">
        <v>233.62701340361036</v>
      </c>
      <c r="V385" s="33">
        <v>236.07075528651387</v>
      </c>
      <c r="W385" s="33">
        <v>237.58067491912303</v>
      </c>
      <c r="X385" s="33">
        <v>230.23061498269141</v>
      </c>
      <c r="Y385" s="33">
        <v>233.08050405769328</v>
      </c>
      <c r="DA385" s="60" t="s">
        <v>4258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0</v>
      </c>
      <c r="D387" s="117">
        <f t="shared" si="184"/>
        <v>1.5291326702133652</v>
      </c>
      <c r="E387" s="117">
        <f t="shared" si="184"/>
        <v>1.3178450438743656</v>
      </c>
      <c r="F387" s="117">
        <f t="shared" si="184"/>
        <v>0.81724211310527628</v>
      </c>
      <c r="G387" s="117">
        <f t="shared" si="184"/>
        <v>1.2761735363553259</v>
      </c>
      <c r="H387" s="117">
        <f t="shared" si="184"/>
        <v>0.84945113769437075</v>
      </c>
      <c r="I387" s="117">
        <f t="shared" si="184"/>
        <v>1.4453124553944436</v>
      </c>
      <c r="J387" s="117">
        <f t="shared" si="184"/>
        <v>1.0827460074062392</v>
      </c>
      <c r="K387" s="117">
        <f t="shared" si="184"/>
        <v>0.87240115395539852</v>
      </c>
      <c r="L387" s="117">
        <f t="shared" si="184"/>
        <v>1.0500850793740399</v>
      </c>
      <c r="M387" s="117">
        <f t="shared" si="184"/>
        <v>1.0785637379256092</v>
      </c>
      <c r="N387" s="117">
        <f t="shared" si="184"/>
        <v>1.1643045956285047</v>
      </c>
      <c r="O387" s="117">
        <f t="shared" si="184"/>
        <v>1.1529031988642489</v>
      </c>
      <c r="P387" s="117">
        <f t="shared" si="184"/>
        <v>2.2951178258799616</v>
      </c>
      <c r="Q387" s="117">
        <f t="shared" si="184"/>
        <v>0.1461965905201415</v>
      </c>
      <c r="R387" s="117">
        <f t="shared" ref="R387:V387" si="185">R388+R390+R392+R401</f>
        <v>0.58102930760036187</v>
      </c>
      <c r="S387" s="117">
        <f t="shared" si="185"/>
        <v>0.72079183398945268</v>
      </c>
      <c r="T387" s="117">
        <f t="shared" si="185"/>
        <v>0.89580527477334149</v>
      </c>
      <c r="U387" s="117">
        <f t="shared" si="185"/>
        <v>1.1226865118954144</v>
      </c>
      <c r="V387" s="117">
        <f t="shared" si="185"/>
        <v>1.3384024750958181</v>
      </c>
      <c r="W387" s="117">
        <f t="shared" ref="W387:Y387" si="186">W388+W390+W392+W401</f>
        <v>1.8028114563702708</v>
      </c>
      <c r="X387" s="117">
        <f t="shared" si="186"/>
        <v>1.9115628533141915</v>
      </c>
      <c r="Y387" s="117">
        <f t="shared" si="186"/>
        <v>1.4201118036584928</v>
      </c>
      <c r="DA387" s="129" t="s">
        <v>4409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4410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4411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4412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4413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1.5291326702133652</v>
      </c>
      <c r="E392" s="122">
        <v>1.3178450438743656</v>
      </c>
      <c r="F392" s="122">
        <v>0.81724211310527628</v>
      </c>
      <c r="G392" s="122">
        <v>1.2761735363553259</v>
      </c>
      <c r="H392" s="122">
        <v>0.84945113769437075</v>
      </c>
      <c r="I392" s="122">
        <v>1.4453124553944436</v>
      </c>
      <c r="J392" s="122">
        <v>1.0827460074062392</v>
      </c>
      <c r="K392" s="122">
        <v>0.87240115395539852</v>
      </c>
      <c r="L392" s="122">
        <v>1.0500850793740399</v>
      </c>
      <c r="M392" s="122">
        <v>1.0785637379256092</v>
      </c>
      <c r="N392" s="122">
        <v>1.1643045956285047</v>
      </c>
      <c r="O392" s="122">
        <v>1.1529031988642489</v>
      </c>
      <c r="P392" s="122">
        <v>2.2951178258799616</v>
      </c>
      <c r="Q392" s="122">
        <v>0.1461965905201415</v>
      </c>
      <c r="R392" s="122">
        <v>0.58102930760036187</v>
      </c>
      <c r="S392" s="122">
        <v>0.72079183398945268</v>
      </c>
      <c r="T392" s="122">
        <v>0.89580527477334149</v>
      </c>
      <c r="U392" s="122">
        <v>1.1226865118954144</v>
      </c>
      <c r="V392" s="122">
        <v>1.3384024750958181</v>
      </c>
      <c r="W392" s="122">
        <v>1.8028114563702708</v>
      </c>
      <c r="X392" s="122">
        <v>1.9115628533141915</v>
      </c>
      <c r="Y392" s="122">
        <v>1.4201118036584928</v>
      </c>
      <c r="DA392" s="130" t="s">
        <v>4414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233.30195596969628</v>
      </c>
      <c r="E393" s="98">
        <v>271.41617699067046</v>
      </c>
      <c r="F393" s="98">
        <v>213.63836067072759</v>
      </c>
      <c r="G393" s="98">
        <v>265.0312158883811</v>
      </c>
      <c r="H393" s="98">
        <v>241.8253265152027</v>
      </c>
      <c r="I393" s="98">
        <v>259.03041963732414</v>
      </c>
      <c r="J393" s="98">
        <v>238.61238357113933</v>
      </c>
      <c r="K393" s="98">
        <v>242.76919949765599</v>
      </c>
      <c r="L393" s="98">
        <v>232.03290219706886</v>
      </c>
      <c r="M393" s="98">
        <v>245.49207519666112</v>
      </c>
      <c r="N393" s="98">
        <v>217.38109740351055</v>
      </c>
      <c r="O393" s="98">
        <v>226.8441221765307</v>
      </c>
      <c r="P393" s="98">
        <v>315.97772073095211</v>
      </c>
      <c r="Q393" s="98">
        <v>220.04341232367537</v>
      </c>
      <c r="R393" s="98">
        <v>249.16324492388443</v>
      </c>
      <c r="S393" s="98">
        <v>255.96118904781008</v>
      </c>
      <c r="T393" s="98">
        <v>248.14522755441379</v>
      </c>
      <c r="U393" s="98">
        <v>244.38780326753368</v>
      </c>
      <c r="V393" s="98">
        <v>231.05003295253411</v>
      </c>
      <c r="W393" s="98">
        <v>245.2773914449732</v>
      </c>
      <c r="X393" s="98">
        <v>253.20855641592598</v>
      </c>
      <c r="Y393" s="98">
        <v>264.03813679587785</v>
      </c>
      <c r="DA393" s="63" t="s">
        <v>4415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145.65366343172948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195.61020461412255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176.92675001204307</v>
      </c>
      <c r="X394" s="98">
        <v>0</v>
      </c>
      <c r="Y394" s="98">
        <v>0</v>
      </c>
      <c r="DA394" s="63" t="s">
        <v>4416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145.65366343172948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195.61020461412255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176.92675001204307</v>
      </c>
      <c r="X395" s="101">
        <v>0</v>
      </c>
      <c r="Y395" s="101">
        <v>0</v>
      </c>
      <c r="DA395" s="131" t="s">
        <v>4417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4418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4419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4420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4421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4422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0</v>
      </c>
      <c r="M401" s="122">
        <v>0</v>
      </c>
      <c r="N401" s="122">
        <v>0</v>
      </c>
      <c r="O401" s="122">
        <v>0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X401" s="122">
        <v>0</v>
      </c>
      <c r="Y401" s="122">
        <v>0</v>
      </c>
      <c r="DA401" s="130" t="s">
        <v>4423</v>
      </c>
    </row>
    <row r="402" spans="1:105" ht="12" customHeight="1" x14ac:dyDescent="0.25">
      <c r="A402" s="97" t="s">
        <v>50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X402" s="98">
        <v>0</v>
      </c>
      <c r="Y402" s="98">
        <v>0</v>
      </c>
      <c r="DA402" s="63" t="s">
        <v>4424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4425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189.95351072722576</v>
      </c>
      <c r="D405" s="118">
        <f t="shared" si="189"/>
        <v>184.86460543551925</v>
      </c>
      <c r="E405" s="118">
        <f t="shared" si="189"/>
        <v>188.07818585882245</v>
      </c>
      <c r="F405" s="118">
        <f t="shared" si="189"/>
        <v>184.36042524626589</v>
      </c>
      <c r="G405" s="118">
        <f t="shared" si="189"/>
        <v>195.24490285329784</v>
      </c>
      <c r="H405" s="118">
        <f t="shared" si="189"/>
        <v>190.29925526395235</v>
      </c>
      <c r="I405" s="118">
        <f t="shared" si="189"/>
        <v>178.07231068863649</v>
      </c>
      <c r="J405" s="118">
        <f t="shared" si="189"/>
        <v>168.71750192936133</v>
      </c>
      <c r="K405" s="118">
        <f t="shared" si="189"/>
        <v>179.89706265443888</v>
      </c>
      <c r="L405" s="118">
        <f t="shared" si="189"/>
        <v>209.24737515317699</v>
      </c>
      <c r="M405" s="118">
        <f t="shared" si="189"/>
        <v>180.99138478158147</v>
      </c>
      <c r="N405" s="118">
        <f t="shared" si="189"/>
        <v>197.19969301071703</v>
      </c>
      <c r="O405" s="118">
        <f t="shared" si="189"/>
        <v>184.82166984640264</v>
      </c>
      <c r="P405" s="118">
        <f t="shared" si="189"/>
        <v>159.94803614169584</v>
      </c>
      <c r="Q405" s="118">
        <f t="shared" si="189"/>
        <v>164.06490820220128</v>
      </c>
      <c r="R405" s="118">
        <f t="shared" ref="R405:V405" si="190">R406+R408+R410+R419</f>
        <v>155.9493784476887</v>
      </c>
      <c r="S405" s="118">
        <f t="shared" si="190"/>
        <v>150.73946120400865</v>
      </c>
      <c r="T405" s="118">
        <f t="shared" si="190"/>
        <v>137.39798063628203</v>
      </c>
      <c r="U405" s="118">
        <f t="shared" si="190"/>
        <v>121.96817272667727</v>
      </c>
      <c r="V405" s="118">
        <f t="shared" si="190"/>
        <v>104.72557433287712</v>
      </c>
      <c r="W405" s="118">
        <f t="shared" ref="W405:Y405" si="191">W406+W408+W410+W419</f>
        <v>112.96725845535613</v>
      </c>
      <c r="X405" s="118">
        <f t="shared" si="191"/>
        <v>85.387407039777074</v>
      </c>
      <c r="Y405" s="118">
        <f t="shared" si="191"/>
        <v>79.613145289164521</v>
      </c>
      <c r="DA405" s="129" t="s">
        <v>4577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175.29109535895086</v>
      </c>
      <c r="D406" s="123">
        <f t="shared" si="192"/>
        <v>170.35133595784882</v>
      </c>
      <c r="E406" s="123">
        <f t="shared" si="192"/>
        <v>173.39087555957758</v>
      </c>
      <c r="F406" s="123">
        <f t="shared" si="192"/>
        <v>169.49368112957299</v>
      </c>
      <c r="G406" s="123">
        <f t="shared" si="192"/>
        <v>179.59820735124552</v>
      </c>
      <c r="H406" s="123">
        <f t="shared" si="192"/>
        <v>174.34555592947964</v>
      </c>
      <c r="I406" s="123">
        <f t="shared" si="192"/>
        <v>163.08345037834482</v>
      </c>
      <c r="J406" s="123">
        <f t="shared" si="192"/>
        <v>154.83333164377368</v>
      </c>
      <c r="K406" s="123">
        <f t="shared" si="192"/>
        <v>164.94429836195084</v>
      </c>
      <c r="L406" s="123">
        <f t="shared" si="192"/>
        <v>193.85496026104104</v>
      </c>
      <c r="M406" s="123">
        <f t="shared" si="192"/>
        <v>165.2112488958422</v>
      </c>
      <c r="N406" s="123">
        <f t="shared" si="192"/>
        <v>181.77926191565368</v>
      </c>
      <c r="O406" s="123">
        <f t="shared" si="192"/>
        <v>168.65530432952153</v>
      </c>
      <c r="P406" s="123">
        <f t="shared" si="192"/>
        <v>143.79886826810667</v>
      </c>
      <c r="Q406" s="123">
        <f t="shared" si="192"/>
        <v>147.05138683030876</v>
      </c>
      <c r="R406" s="123">
        <f t="shared" si="192"/>
        <v>137.57547237391395</v>
      </c>
      <c r="S406" s="123">
        <f t="shared" si="192"/>
        <v>133.29325971431001</v>
      </c>
      <c r="T406" s="123">
        <f t="shared" si="192"/>
        <v>119.23852127859229</v>
      </c>
      <c r="U406" s="123">
        <f t="shared" si="192"/>
        <v>104.15325430434078</v>
      </c>
      <c r="V406" s="123">
        <f t="shared" si="192"/>
        <v>88.062677895554629</v>
      </c>
      <c r="W406" s="123">
        <f t="shared" si="192"/>
        <v>95.236084738522152</v>
      </c>
      <c r="X406" s="123">
        <f t="shared" si="192"/>
        <v>68.61259436111564</v>
      </c>
      <c r="Y406" s="123">
        <f t="shared" si="192"/>
        <v>62.095859814064639</v>
      </c>
      <c r="DA406" s="130" t="s">
        <v>4578</v>
      </c>
    </row>
    <row r="407" spans="1:105" ht="12" customHeight="1" x14ac:dyDescent="0.25">
      <c r="A407" s="97" t="s">
        <v>53</v>
      </c>
      <c r="B407" s="99"/>
      <c r="C407" s="99">
        <v>175.29109535895086</v>
      </c>
      <c r="D407" s="99">
        <v>170.35133595784882</v>
      </c>
      <c r="E407" s="99">
        <v>173.39087555957758</v>
      </c>
      <c r="F407" s="99">
        <v>169.49368112957299</v>
      </c>
      <c r="G407" s="99">
        <v>179.59820735124552</v>
      </c>
      <c r="H407" s="99">
        <v>174.34555592947964</v>
      </c>
      <c r="I407" s="99">
        <v>163.08345037834482</v>
      </c>
      <c r="J407" s="99">
        <v>154.83333164377368</v>
      </c>
      <c r="K407" s="99">
        <v>164.94429836195084</v>
      </c>
      <c r="L407" s="99">
        <v>193.85496026104104</v>
      </c>
      <c r="M407" s="99">
        <v>165.2112488958422</v>
      </c>
      <c r="N407" s="99">
        <v>181.77926191565368</v>
      </c>
      <c r="O407" s="99">
        <v>168.65530432952153</v>
      </c>
      <c r="P407" s="99">
        <v>143.79886826810667</v>
      </c>
      <c r="Q407" s="99">
        <v>147.05138683030876</v>
      </c>
      <c r="R407" s="99">
        <v>137.57547237391395</v>
      </c>
      <c r="S407" s="99">
        <v>133.29325971431001</v>
      </c>
      <c r="T407" s="99">
        <v>119.23852127859229</v>
      </c>
      <c r="U407" s="99">
        <v>104.15325430434078</v>
      </c>
      <c r="V407" s="99">
        <v>88.062677895554629</v>
      </c>
      <c r="W407" s="99">
        <v>95.236084738522152</v>
      </c>
      <c r="X407" s="99">
        <v>68.61259436111564</v>
      </c>
      <c r="Y407" s="99">
        <v>62.095859814064639</v>
      </c>
      <c r="DA407" s="63" t="s">
        <v>4579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2.0546825313741357E-2</v>
      </c>
      <c r="D408" s="123">
        <f t="shared" si="193"/>
        <v>1.9591626093529088E-2</v>
      </c>
      <c r="E408" s="123">
        <f t="shared" si="193"/>
        <v>2.0458519625437873E-2</v>
      </c>
      <c r="F408" s="123">
        <f t="shared" si="193"/>
        <v>2.7841511808571591E-2</v>
      </c>
      <c r="G408" s="123">
        <f t="shared" si="193"/>
        <v>5.298282653431368E-2</v>
      </c>
      <c r="H408" s="123">
        <f t="shared" si="193"/>
        <v>6.6266356240838625E-2</v>
      </c>
      <c r="I408" s="123">
        <f t="shared" si="193"/>
        <v>5.5655732120321988E-2</v>
      </c>
      <c r="J408" s="123">
        <f t="shared" si="193"/>
        <v>1.4087643103319053E-2</v>
      </c>
      <c r="K408" s="123">
        <f t="shared" si="193"/>
        <v>3.7718805822418856E-2</v>
      </c>
      <c r="L408" s="123">
        <f t="shared" si="193"/>
        <v>9.3839853815263372E-2</v>
      </c>
      <c r="M408" s="123">
        <f t="shared" si="193"/>
        <v>6.7705590040058272E-2</v>
      </c>
      <c r="N408" s="123">
        <f t="shared" si="193"/>
        <v>9.6901167547094255E-2</v>
      </c>
      <c r="O408" s="123">
        <f t="shared" si="193"/>
        <v>5.1012447869867972E-2</v>
      </c>
      <c r="P408" s="123">
        <f t="shared" si="193"/>
        <v>9.5161276791111887E-2</v>
      </c>
      <c r="Q408" s="123">
        <f t="shared" si="193"/>
        <v>4.6337338801299234E-2</v>
      </c>
      <c r="R408" s="123">
        <f t="shared" si="193"/>
        <v>3.0466063009072959E-2</v>
      </c>
      <c r="S408" s="123">
        <f t="shared" si="193"/>
        <v>7.2226539738380252E-2</v>
      </c>
      <c r="T408" s="123">
        <f t="shared" si="193"/>
        <v>3.7858475872485385E-2</v>
      </c>
      <c r="U408" s="123">
        <f t="shared" si="193"/>
        <v>6.0672040398944173E-2</v>
      </c>
      <c r="V408" s="123">
        <f t="shared" si="193"/>
        <v>0.11581569613393854</v>
      </c>
      <c r="W408" s="123">
        <f t="shared" si="193"/>
        <v>2.6501716922356769E-2</v>
      </c>
      <c r="X408" s="123">
        <f t="shared" si="193"/>
        <v>3.424453120358751E-2</v>
      </c>
      <c r="Y408" s="123">
        <f t="shared" si="193"/>
        <v>1.356506633291645E-2</v>
      </c>
      <c r="DA408" s="130" t="s">
        <v>4580</v>
      </c>
    </row>
    <row r="409" spans="1:105" ht="12" customHeight="1" x14ac:dyDescent="0.25">
      <c r="A409" s="97" t="s">
        <v>53</v>
      </c>
      <c r="B409" s="99"/>
      <c r="C409" s="99">
        <f>RES_hhdet_in_fecs!C165</f>
        <v>2.0546825313741357E-2</v>
      </c>
      <c r="D409" s="99">
        <f>RES_hhdet_in_fecs!D165</f>
        <v>1.9591626093529088E-2</v>
      </c>
      <c r="E409" s="99">
        <f>RES_hhdet_in_fecs!E165</f>
        <v>2.0458519625437873E-2</v>
      </c>
      <c r="F409" s="99">
        <f>RES_hhdet_in_fecs!F165</f>
        <v>2.7841511808571591E-2</v>
      </c>
      <c r="G409" s="99">
        <f>RES_hhdet_in_fecs!G165</f>
        <v>5.298282653431368E-2</v>
      </c>
      <c r="H409" s="99">
        <f>RES_hhdet_in_fecs!H165</f>
        <v>6.6266356240838625E-2</v>
      </c>
      <c r="I409" s="99">
        <f>RES_hhdet_in_fecs!I165</f>
        <v>5.5655732120321988E-2</v>
      </c>
      <c r="J409" s="99">
        <f>RES_hhdet_in_fecs!J165</f>
        <v>1.4087643103319053E-2</v>
      </c>
      <c r="K409" s="99">
        <f>RES_hhdet_in_fecs!K165</f>
        <v>3.7718805822418856E-2</v>
      </c>
      <c r="L409" s="99">
        <f>RES_hhdet_in_fecs!L165</f>
        <v>9.3839853815263372E-2</v>
      </c>
      <c r="M409" s="99">
        <f>RES_hhdet_in_fecs!M165</f>
        <v>6.7705590040058272E-2</v>
      </c>
      <c r="N409" s="99">
        <f>RES_hhdet_in_fecs!N165</f>
        <v>9.6901167547094255E-2</v>
      </c>
      <c r="O409" s="99">
        <f>RES_hhdet_in_fecs!O165</f>
        <v>5.1012447869867972E-2</v>
      </c>
      <c r="P409" s="99">
        <f>RES_hhdet_in_fecs!P165</f>
        <v>9.5161276791111887E-2</v>
      </c>
      <c r="Q409" s="99">
        <f>RES_hhdet_in_fecs!Q165</f>
        <v>4.6337338801299234E-2</v>
      </c>
      <c r="R409" s="99">
        <f>RES_hhdet_in_fecs!R165</f>
        <v>3.0466063009072959E-2</v>
      </c>
      <c r="S409" s="99">
        <f>RES_hhdet_in_fecs!S165</f>
        <v>7.2226539738380252E-2</v>
      </c>
      <c r="T409" s="99">
        <f>RES_hhdet_in_fecs!T165</f>
        <v>3.7858475872485385E-2</v>
      </c>
      <c r="U409" s="99">
        <f>RES_hhdet_in_fecs!U165</f>
        <v>6.0672040398944173E-2</v>
      </c>
      <c r="V409" s="99">
        <f>RES_hhdet_in_fecs!V165</f>
        <v>0.11581569613393854</v>
      </c>
      <c r="W409" s="99">
        <f>RES_hhdet_in_fecs!W165</f>
        <v>2.6501716922356769E-2</v>
      </c>
      <c r="X409" s="99">
        <f>RES_hhdet_in_fecs!X165</f>
        <v>3.424453120358751E-2</v>
      </c>
      <c r="Y409" s="99">
        <f>RES_hhdet_in_fecs!Y165</f>
        <v>1.356506633291645E-2</v>
      </c>
      <c r="DA409" s="63" t="s">
        <v>4581</v>
      </c>
    </row>
    <row r="410" spans="1:105" ht="12" customHeight="1" x14ac:dyDescent="0.25">
      <c r="A410" s="121" t="s">
        <v>55</v>
      </c>
      <c r="B410" s="123"/>
      <c r="C410" s="123">
        <v>12.89002746630903</v>
      </c>
      <c r="D410" s="123">
        <v>12.71595723429518</v>
      </c>
      <c r="E410" s="123">
        <v>12.82484987262478</v>
      </c>
      <c r="F410" s="123">
        <v>12.916645468641038</v>
      </c>
      <c r="G410" s="123">
        <v>13.548545369086769</v>
      </c>
      <c r="H410" s="123">
        <v>13.784314806808437</v>
      </c>
      <c r="I410" s="123">
        <v>12.867540842533362</v>
      </c>
      <c r="J410" s="123">
        <v>11.955372802487565</v>
      </c>
      <c r="K410" s="123">
        <v>12.797417856743497</v>
      </c>
      <c r="L410" s="123">
        <v>12.955679161214837</v>
      </c>
      <c r="M410" s="123">
        <v>13.359067141000063</v>
      </c>
      <c r="N410" s="123">
        <v>12.941133311482224</v>
      </c>
      <c r="O410" s="123">
        <v>13.550519791937132</v>
      </c>
      <c r="P410" s="123">
        <v>13.460285630503368</v>
      </c>
      <c r="Q410" s="123">
        <v>14.182099009191765</v>
      </c>
      <c r="R410" s="123">
        <v>15.531621553054084</v>
      </c>
      <c r="S410" s="123">
        <v>14.36255281474309</v>
      </c>
      <c r="T410" s="123">
        <v>15.004585502202659</v>
      </c>
      <c r="U410" s="123">
        <v>14.656063949460421</v>
      </c>
      <c r="V410" s="123">
        <v>13.532380636267307</v>
      </c>
      <c r="W410" s="123">
        <v>14.655715670606355</v>
      </c>
      <c r="X410" s="123">
        <v>13.820560553139156</v>
      </c>
      <c r="Y410" s="123">
        <v>14.479692669328562</v>
      </c>
      <c r="DA410" s="130" t="s">
        <v>4582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11.445173229307274</v>
      </c>
      <c r="E411" s="99">
        <v>13.303859010633289</v>
      </c>
      <c r="F411" s="99">
        <v>10.468909092784569</v>
      </c>
      <c r="G411" s="99">
        <v>13.203243227640023</v>
      </c>
      <c r="H411" s="99">
        <v>12.055342409623327</v>
      </c>
      <c r="I411" s="99">
        <v>12.769371524693192</v>
      </c>
      <c r="J411" s="99">
        <v>11.438526950046231</v>
      </c>
      <c r="K411" s="99">
        <v>11.692665369566063</v>
      </c>
      <c r="L411" s="99">
        <v>11.507083938796713</v>
      </c>
      <c r="M411" s="99">
        <v>12.188857260410742</v>
      </c>
      <c r="N411" s="99">
        <v>10.707424581678284</v>
      </c>
      <c r="O411" s="99">
        <v>11.00088927946838</v>
      </c>
      <c r="P411" s="99">
        <v>15.651648515187146</v>
      </c>
      <c r="Q411" s="99">
        <v>10.90236676930105</v>
      </c>
      <c r="R411" s="99">
        <v>12.627898143801106</v>
      </c>
      <c r="S411" s="99">
        <v>13.043610725417166</v>
      </c>
      <c r="T411" s="99">
        <v>12.604181718732985</v>
      </c>
      <c r="U411" s="99">
        <v>12.504104829593217</v>
      </c>
      <c r="V411" s="99">
        <v>11.545171309679391</v>
      </c>
      <c r="W411" s="99">
        <v>12.445281026579442</v>
      </c>
      <c r="X411" s="99">
        <v>12.79248297121168</v>
      </c>
      <c r="Y411" s="99">
        <v>13.736072745154052</v>
      </c>
      <c r="DA411" s="63" t="s">
        <v>4583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10.23953132101688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14.541322203888548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12.159872190553431</v>
      </c>
      <c r="X412" s="99">
        <v>0</v>
      </c>
      <c r="Y412" s="99">
        <v>0</v>
      </c>
      <c r="DA412" s="63" t="s">
        <v>4584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6.9823004556680299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9.6893608876019073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8.9771956234834231</v>
      </c>
      <c r="X413" s="102">
        <v>0</v>
      </c>
      <c r="Y413" s="102">
        <v>0</v>
      </c>
      <c r="DA413" s="131" t="s">
        <v>4585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3.257230865348852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4.8519613162866424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3.1826765670700037</v>
      </c>
      <c r="X414" s="105">
        <v>0</v>
      </c>
      <c r="Y414" s="105">
        <v>0</v>
      </c>
      <c r="DA414" s="132" t="s">
        <v>4586</v>
      </c>
    </row>
    <row r="415" spans="1:105" ht="12" customHeight="1" x14ac:dyDescent="0.25">
      <c r="A415" s="106" t="s">
        <v>122</v>
      </c>
      <c r="B415" s="102"/>
      <c r="C415" s="102">
        <v>13.019991772211124</v>
      </c>
      <c r="D415" s="102">
        <v>12.900908820083869</v>
      </c>
      <c r="E415" s="102">
        <v>12.959021942041488</v>
      </c>
      <c r="F415" s="102">
        <v>13.054402355648124</v>
      </c>
      <c r="G415" s="102">
        <v>13.755208347455122</v>
      </c>
      <c r="H415" s="102">
        <v>13.981947088389667</v>
      </c>
      <c r="I415" s="102">
        <v>13.659430051925058</v>
      </c>
      <c r="J415" s="102">
        <v>12.285460594899115</v>
      </c>
      <c r="K415" s="102">
        <v>12.940569485689712</v>
      </c>
      <c r="L415" s="102">
        <v>13.216245932034022</v>
      </c>
      <c r="M415" s="102">
        <v>13.577005402595219</v>
      </c>
      <c r="N415" s="102">
        <v>13.183471893212612</v>
      </c>
      <c r="O415" s="102">
        <v>13.786528052228061</v>
      </c>
      <c r="P415" s="102">
        <v>13.703078179881306</v>
      </c>
      <c r="Q415" s="102">
        <v>14.433035675214727</v>
      </c>
      <c r="R415" s="102">
        <v>15.696348538569289</v>
      </c>
      <c r="S415" s="102">
        <v>14.49748457744559</v>
      </c>
      <c r="T415" s="102">
        <v>15.135983990378065</v>
      </c>
      <c r="U415" s="102">
        <v>14.782300002163282</v>
      </c>
      <c r="V415" s="102">
        <v>13.656277682991053</v>
      </c>
      <c r="W415" s="102">
        <v>14.786665105651245</v>
      </c>
      <c r="X415" s="102">
        <v>13.928621799708123</v>
      </c>
      <c r="Y415" s="102">
        <v>14.550474464818842</v>
      </c>
      <c r="DA415" s="131" t="s">
        <v>4587</v>
      </c>
    </row>
    <row r="416" spans="1:105" ht="12" customHeight="1" x14ac:dyDescent="0.25">
      <c r="A416" s="107" t="s">
        <v>121</v>
      </c>
      <c r="B416" s="105"/>
      <c r="C416" s="105">
        <v>11.598165441783841</v>
      </c>
      <c r="D416" s="105">
        <v>11.43159003979458</v>
      </c>
      <c r="E416" s="105">
        <v>11.356105113822412</v>
      </c>
      <c r="F416" s="105">
        <v>11.465294723225686</v>
      </c>
      <c r="G416" s="105">
        <v>11.80597901567541</v>
      </c>
      <c r="H416" s="105">
        <v>12.120112061922002</v>
      </c>
      <c r="I416" s="105">
        <v>11.817759932472688</v>
      </c>
      <c r="J416" s="105">
        <v>10.61833645453849</v>
      </c>
      <c r="K416" s="105">
        <v>11.217791196409628</v>
      </c>
      <c r="L416" s="105">
        <v>11.401066600520672</v>
      </c>
      <c r="M416" s="105">
        <v>11.69801453431751</v>
      </c>
      <c r="N416" s="105">
        <v>11.394449066392795</v>
      </c>
      <c r="O416" s="105">
        <v>12.136189661396545</v>
      </c>
      <c r="P416" s="105">
        <v>12.177936867845228</v>
      </c>
      <c r="Q416" s="105">
        <v>13.043762224083842</v>
      </c>
      <c r="R416" s="105">
        <v>14.38369142004241</v>
      </c>
      <c r="S416" s="105">
        <v>13.276944446304478</v>
      </c>
      <c r="T416" s="105">
        <v>14.019894149195352</v>
      </c>
      <c r="U416" s="105">
        <v>13.763562192164125</v>
      </c>
      <c r="V416" s="105">
        <v>12.756836248290259</v>
      </c>
      <c r="W416" s="105">
        <v>13.964626748889875</v>
      </c>
      <c r="X416" s="105">
        <v>13.214227880520005</v>
      </c>
      <c r="Y416" s="105">
        <v>13.86367196798656</v>
      </c>
      <c r="DA416" s="132" t="s">
        <v>4588</v>
      </c>
    </row>
    <row r="417" spans="1:105" ht="12" customHeight="1" x14ac:dyDescent="0.25">
      <c r="A417" s="108" t="s">
        <v>53</v>
      </c>
      <c r="B417" s="99"/>
      <c r="C417" s="99">
        <v>9.0947301760293655</v>
      </c>
      <c r="D417" s="99">
        <v>8.8267354846733124</v>
      </c>
      <c r="E417" s="99">
        <v>8.4938114995053855</v>
      </c>
      <c r="F417" s="99">
        <v>8.6069287918894108</v>
      </c>
      <c r="G417" s="99">
        <v>8.2712798694538918</v>
      </c>
      <c r="H417" s="99">
        <v>8.7146692415709754</v>
      </c>
      <c r="I417" s="99">
        <v>8.409300460157688</v>
      </c>
      <c r="J417" s="99">
        <v>7.498708810345331</v>
      </c>
      <c r="K417" s="99">
        <v>7.9605855117806721</v>
      </c>
      <c r="L417" s="99">
        <v>7.9231042319926592</v>
      </c>
      <c r="M417" s="99">
        <v>8.0030455048298279</v>
      </c>
      <c r="N417" s="99">
        <v>7.7175388980098036</v>
      </c>
      <c r="O417" s="99">
        <v>8.4993380507820735</v>
      </c>
      <c r="P417" s="99">
        <v>8.480046495040547</v>
      </c>
      <c r="Q417" s="99">
        <v>9.327746872054492</v>
      </c>
      <c r="R417" s="99">
        <v>10.63684071313439</v>
      </c>
      <c r="S417" s="99">
        <v>9.563610051700099</v>
      </c>
      <c r="T417" s="99">
        <v>10.393617506593497</v>
      </c>
      <c r="U417" s="99">
        <v>10.218101265632951</v>
      </c>
      <c r="V417" s="99">
        <v>9.3929274470568487</v>
      </c>
      <c r="W417" s="99">
        <v>10.666163669761088</v>
      </c>
      <c r="X417" s="99">
        <v>10.104130458311593</v>
      </c>
      <c r="Y417" s="99">
        <v>10.63802893297979</v>
      </c>
      <c r="DA417" s="63" t="s">
        <v>4589</v>
      </c>
    </row>
    <row r="418" spans="1:105" ht="12" customHeight="1" x14ac:dyDescent="0.25">
      <c r="A418" s="108" t="s">
        <v>52</v>
      </c>
      <c r="B418" s="99"/>
      <c r="C418" s="99">
        <v>2.5034352657544767</v>
      </c>
      <c r="D418" s="99">
        <v>2.604854555121269</v>
      </c>
      <c r="E418" s="99">
        <v>2.8622936143170263</v>
      </c>
      <c r="F418" s="99">
        <v>2.8583659313362748</v>
      </c>
      <c r="G418" s="99">
        <v>3.5346991462215183</v>
      </c>
      <c r="H418" s="99">
        <v>3.4054428203510265</v>
      </c>
      <c r="I418" s="99">
        <v>3.4084594723150001</v>
      </c>
      <c r="J418" s="99">
        <v>3.119627644193161</v>
      </c>
      <c r="K418" s="99">
        <v>3.257205684628953</v>
      </c>
      <c r="L418" s="99">
        <v>3.4779623685280119</v>
      </c>
      <c r="M418" s="99">
        <v>3.6949690294876825</v>
      </c>
      <c r="N418" s="99">
        <v>3.6769101683829892</v>
      </c>
      <c r="O418" s="99">
        <v>3.6368516106144702</v>
      </c>
      <c r="P418" s="99">
        <v>3.6978903728046806</v>
      </c>
      <c r="Q418" s="99">
        <v>3.7160153520293489</v>
      </c>
      <c r="R418" s="99">
        <v>3.746850706908019</v>
      </c>
      <c r="S418" s="99">
        <v>3.7133343946043791</v>
      </c>
      <c r="T418" s="99">
        <v>3.6262766426018547</v>
      </c>
      <c r="U418" s="99">
        <v>3.545460926531173</v>
      </c>
      <c r="V418" s="99">
        <v>3.3639088012334115</v>
      </c>
      <c r="W418" s="99">
        <v>3.2984630791287892</v>
      </c>
      <c r="X418" s="99">
        <v>3.1100974222084146</v>
      </c>
      <c r="Y418" s="99">
        <v>3.2256430350067715</v>
      </c>
      <c r="DA418" s="63" t="s">
        <v>4590</v>
      </c>
    </row>
    <row r="419" spans="1:105" ht="12" customHeight="1" x14ac:dyDescent="0.25">
      <c r="A419" s="121" t="s">
        <v>54</v>
      </c>
      <c r="B419" s="123"/>
      <c r="C419" s="123">
        <v>1.7518410766521504</v>
      </c>
      <c r="D419" s="123">
        <v>1.7777206172817153</v>
      </c>
      <c r="E419" s="123">
        <v>1.8420019069946478</v>
      </c>
      <c r="F419" s="123">
        <v>1.9222571362432939</v>
      </c>
      <c r="G419" s="123">
        <v>2.0451673064312388</v>
      </c>
      <c r="H419" s="123">
        <v>2.1031181714234282</v>
      </c>
      <c r="I419" s="123">
        <v>2.0656637356379819</v>
      </c>
      <c r="J419" s="123">
        <v>1.914709839996759</v>
      </c>
      <c r="K419" s="123">
        <v>2.1176276299221262</v>
      </c>
      <c r="L419" s="123">
        <v>2.3428958771058435</v>
      </c>
      <c r="M419" s="123">
        <v>2.3533631546991765</v>
      </c>
      <c r="N419" s="123">
        <v>2.3823966160340508</v>
      </c>
      <c r="O419" s="123">
        <v>2.5648332770741251</v>
      </c>
      <c r="P419" s="123">
        <v>2.5937209662946743</v>
      </c>
      <c r="Q419" s="123">
        <v>2.7850850238994527</v>
      </c>
      <c r="R419" s="123">
        <v>2.8118184577115901</v>
      </c>
      <c r="S419" s="123">
        <v>3.0114221352171682</v>
      </c>
      <c r="T419" s="123">
        <v>3.1170153796145916</v>
      </c>
      <c r="U419" s="123">
        <v>3.0981824324771248</v>
      </c>
      <c r="V419" s="123">
        <v>3.0147001049212458</v>
      </c>
      <c r="W419" s="123">
        <v>3.0489563293052635</v>
      </c>
      <c r="X419" s="123">
        <v>2.9200075943186898</v>
      </c>
      <c r="Y419" s="123">
        <v>3.0240277394384165</v>
      </c>
      <c r="DA419" s="130" t="s">
        <v>4591</v>
      </c>
    </row>
    <row r="420" spans="1:105" ht="12" customHeight="1" x14ac:dyDescent="0.25">
      <c r="A420" s="97" t="s">
        <v>50</v>
      </c>
      <c r="B420" s="99"/>
      <c r="C420" s="99">
        <v>0</v>
      </c>
      <c r="D420" s="99">
        <v>0</v>
      </c>
      <c r="E420" s="99">
        <v>0</v>
      </c>
      <c r="F420" s="99">
        <v>0</v>
      </c>
      <c r="G420" s="99">
        <v>0</v>
      </c>
      <c r="H420" s="99">
        <v>0</v>
      </c>
      <c r="I420" s="99">
        <v>0</v>
      </c>
      <c r="J420" s="99">
        <v>0</v>
      </c>
      <c r="K420" s="99">
        <v>0</v>
      </c>
      <c r="L420" s="99">
        <v>0</v>
      </c>
      <c r="M420" s="99">
        <v>0</v>
      </c>
      <c r="N420" s="99">
        <v>0</v>
      </c>
      <c r="O420" s="99">
        <v>0</v>
      </c>
      <c r="P420" s="99">
        <v>0</v>
      </c>
      <c r="Q420" s="99">
        <v>0</v>
      </c>
      <c r="R420" s="99">
        <v>0</v>
      </c>
      <c r="S420" s="99">
        <v>0</v>
      </c>
      <c r="T420" s="99">
        <v>0</v>
      </c>
      <c r="U420" s="99">
        <v>0</v>
      </c>
      <c r="V420" s="99">
        <v>0</v>
      </c>
      <c r="W420" s="99">
        <v>0</v>
      </c>
      <c r="X420" s="99">
        <v>0</v>
      </c>
      <c r="Y420" s="99">
        <v>0</v>
      </c>
      <c r="DA420" s="63" t="s">
        <v>4592</v>
      </c>
    </row>
    <row r="421" spans="1:105" ht="12" customHeight="1" x14ac:dyDescent="0.25">
      <c r="A421" s="109" t="s">
        <v>120</v>
      </c>
      <c r="B421" s="110"/>
      <c r="C421" s="110">
        <v>1.7518410766521504</v>
      </c>
      <c r="D421" s="110">
        <v>1.7777206172817153</v>
      </c>
      <c r="E421" s="110">
        <v>1.8420019069946478</v>
      </c>
      <c r="F421" s="110">
        <v>1.9222571362432939</v>
      </c>
      <c r="G421" s="110">
        <v>2.0451673064312388</v>
      </c>
      <c r="H421" s="110">
        <v>2.1031181714234282</v>
      </c>
      <c r="I421" s="110">
        <v>2.0656637356379819</v>
      </c>
      <c r="J421" s="110">
        <v>1.914709839996759</v>
      </c>
      <c r="K421" s="110">
        <v>2.1176276299221262</v>
      </c>
      <c r="L421" s="110">
        <v>2.3428958771058435</v>
      </c>
      <c r="M421" s="110">
        <v>2.3533631546991765</v>
      </c>
      <c r="N421" s="110">
        <v>2.3823966160340508</v>
      </c>
      <c r="O421" s="110">
        <v>2.5648332770741251</v>
      </c>
      <c r="P421" s="110">
        <v>2.5937209662946743</v>
      </c>
      <c r="Q421" s="110">
        <v>2.7850850238994527</v>
      </c>
      <c r="R421" s="110">
        <v>2.8118184577115901</v>
      </c>
      <c r="S421" s="110">
        <v>3.0114221352171682</v>
      </c>
      <c r="T421" s="110">
        <v>3.1170153796145916</v>
      </c>
      <c r="U421" s="110">
        <v>3.0981824324771248</v>
      </c>
      <c r="V421" s="110">
        <v>3.0147001049212458</v>
      </c>
      <c r="W421" s="110">
        <v>3.0489563293052635</v>
      </c>
      <c r="X421" s="110">
        <v>2.9200075943186898</v>
      </c>
      <c r="Y421" s="110">
        <v>3.0240277394384165</v>
      </c>
      <c r="DA421" s="60" t="s">
        <v>4593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131.57031719195118</v>
      </c>
      <c r="D423" s="118">
        <f t="shared" si="194"/>
        <v>128.98282954268169</v>
      </c>
      <c r="E423" s="118">
        <f t="shared" si="194"/>
        <v>132.12773487909817</v>
      </c>
      <c r="F423" s="118">
        <f t="shared" si="194"/>
        <v>130.41470463543544</v>
      </c>
      <c r="G423" s="118">
        <f t="shared" si="194"/>
        <v>139.17736521177949</v>
      </c>
      <c r="H423" s="118">
        <f t="shared" si="194"/>
        <v>136.57703750766484</v>
      </c>
      <c r="I423" s="118">
        <f t="shared" si="194"/>
        <v>129.06488106563629</v>
      </c>
      <c r="J423" s="118">
        <f t="shared" si="194"/>
        <v>122.75172244457607</v>
      </c>
      <c r="K423" s="118">
        <f t="shared" si="194"/>
        <v>131.68504803099916</v>
      </c>
      <c r="L423" s="118">
        <f t="shared" si="194"/>
        <v>154.54911074340313</v>
      </c>
      <c r="M423" s="118">
        <f t="shared" si="194"/>
        <v>134.24165232413978</v>
      </c>
      <c r="N423" s="118">
        <f t="shared" si="194"/>
        <v>147.113929775857</v>
      </c>
      <c r="O423" s="118">
        <f t="shared" si="194"/>
        <v>138.22443501156843</v>
      </c>
      <c r="P423" s="118">
        <f t="shared" si="194"/>
        <v>120.49663344734302</v>
      </c>
      <c r="Q423" s="118">
        <f t="shared" si="194"/>
        <v>125.06236225685397</v>
      </c>
      <c r="R423" s="118">
        <f t="shared" ref="R423:V423" si="195">R424+R426+R428+R437</f>
        <v>121.95007441138965</v>
      </c>
      <c r="S423" s="118">
        <f t="shared" si="195"/>
        <v>122.21050823155596</v>
      </c>
      <c r="T423" s="118">
        <f t="shared" si="195"/>
        <v>115.35807064822559</v>
      </c>
      <c r="U423" s="118">
        <f t="shared" si="195"/>
        <v>106.0214282373674</v>
      </c>
      <c r="V423" s="118">
        <f t="shared" si="195"/>
        <v>93.852288022331763</v>
      </c>
      <c r="W423" s="118">
        <f t="shared" ref="W423:Y423" si="196">W424+W426+W428+W437</f>
        <v>103.23772605646532</v>
      </c>
      <c r="X423" s="118">
        <f t="shared" si="196"/>
        <v>78.640841876635733</v>
      </c>
      <c r="Y423" s="118">
        <f t="shared" si="196"/>
        <v>73.821332914830919</v>
      </c>
      <c r="DA423" s="129" t="s">
        <v>4745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121.84689156600649</v>
      </c>
      <c r="D424" s="123">
        <f t="shared" si="197"/>
        <v>119.2937056307706</v>
      </c>
      <c r="E424" s="123">
        <f t="shared" si="197"/>
        <v>122.31594863664851</v>
      </c>
      <c r="F424" s="123">
        <f t="shared" si="197"/>
        <v>120.43993998149634</v>
      </c>
      <c r="G424" s="123">
        <f t="shared" si="197"/>
        <v>128.5429663412406</v>
      </c>
      <c r="H424" s="123">
        <f t="shared" si="197"/>
        <v>125.67733259997723</v>
      </c>
      <c r="I424" s="123">
        <f t="shared" si="197"/>
        <v>118.39274069276443</v>
      </c>
      <c r="J424" s="123">
        <f t="shared" si="197"/>
        <v>113.19107510210071</v>
      </c>
      <c r="K424" s="123">
        <f t="shared" si="197"/>
        <v>121.41609092870222</v>
      </c>
      <c r="L424" s="123">
        <f t="shared" si="197"/>
        <v>143.66966943527177</v>
      </c>
      <c r="M424" s="123">
        <f t="shared" si="197"/>
        <v>123.11140252855922</v>
      </c>
      <c r="N424" s="123">
        <f t="shared" si="197"/>
        <v>135.95980313256672</v>
      </c>
      <c r="O424" s="123">
        <f t="shared" si="197"/>
        <v>126.46624168960423</v>
      </c>
      <c r="P424" s="123">
        <f t="shared" si="197"/>
        <v>108.2580740172418</v>
      </c>
      <c r="Q424" s="123">
        <f t="shared" si="197"/>
        <v>112.07851395684388</v>
      </c>
      <c r="R424" s="123">
        <f t="shared" si="197"/>
        <v>107.86210585134121</v>
      </c>
      <c r="S424" s="123">
        <f t="shared" si="197"/>
        <v>108.42820439760818</v>
      </c>
      <c r="T424" s="123">
        <f t="shared" si="197"/>
        <v>100.92727866182706</v>
      </c>
      <c r="U424" s="123">
        <f t="shared" si="197"/>
        <v>91.544585825157455</v>
      </c>
      <c r="V424" s="123">
        <f t="shared" si="197"/>
        <v>79.87044025969422</v>
      </c>
      <c r="W424" s="123">
        <f t="shared" si="197"/>
        <v>88.544109557273629</v>
      </c>
      <c r="X424" s="123">
        <f t="shared" si="197"/>
        <v>64.516622316615951</v>
      </c>
      <c r="Y424" s="123">
        <f t="shared" si="197"/>
        <v>59.008016357378473</v>
      </c>
      <c r="DA424" s="130" t="s">
        <v>4746</v>
      </c>
    </row>
    <row r="425" spans="1:105" ht="12" customHeight="1" x14ac:dyDescent="0.25">
      <c r="A425" s="97" t="s">
        <v>53</v>
      </c>
      <c r="B425" s="99"/>
      <c r="C425" s="99">
        <v>121.84689156600649</v>
      </c>
      <c r="D425" s="99">
        <v>119.2937056307706</v>
      </c>
      <c r="E425" s="99">
        <v>122.31594863664851</v>
      </c>
      <c r="F425" s="99">
        <v>120.43993998149634</v>
      </c>
      <c r="G425" s="99">
        <v>128.5429663412406</v>
      </c>
      <c r="H425" s="99">
        <v>125.67733259997723</v>
      </c>
      <c r="I425" s="99">
        <v>118.39274069276443</v>
      </c>
      <c r="J425" s="99">
        <v>113.19107510210071</v>
      </c>
      <c r="K425" s="99">
        <v>121.41609092870222</v>
      </c>
      <c r="L425" s="99">
        <v>143.66966943527177</v>
      </c>
      <c r="M425" s="99">
        <v>123.11140252855922</v>
      </c>
      <c r="N425" s="99">
        <v>135.95980313256672</v>
      </c>
      <c r="O425" s="99">
        <v>126.46624168960423</v>
      </c>
      <c r="P425" s="99">
        <v>108.2580740172418</v>
      </c>
      <c r="Q425" s="99">
        <v>112.07851395684388</v>
      </c>
      <c r="R425" s="99">
        <v>107.86210585134121</v>
      </c>
      <c r="S425" s="99">
        <v>108.42820439760818</v>
      </c>
      <c r="T425" s="99">
        <v>100.92727866182706</v>
      </c>
      <c r="U425" s="99">
        <v>91.544585825157455</v>
      </c>
      <c r="V425" s="99">
        <v>79.87044025969422</v>
      </c>
      <c r="W425" s="99">
        <v>88.544109557273629</v>
      </c>
      <c r="X425" s="99">
        <v>64.516622316615951</v>
      </c>
      <c r="Y425" s="99">
        <v>59.008016357378473</v>
      </c>
      <c r="DA425" s="63" t="s">
        <v>4747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5.1769906315059705E-2</v>
      </c>
      <c r="D426" s="123">
        <f t="shared" si="198"/>
        <v>5.1583869996636195E-2</v>
      </c>
      <c r="E426" s="123">
        <f t="shared" si="198"/>
        <v>5.622007809066884E-2</v>
      </c>
      <c r="F426" s="123">
        <f t="shared" si="198"/>
        <v>7.9737407102407218E-2</v>
      </c>
      <c r="G426" s="123">
        <f t="shared" si="198"/>
        <v>0.157970607601677</v>
      </c>
      <c r="H426" s="123">
        <f t="shared" si="198"/>
        <v>0.2054655980630814</v>
      </c>
      <c r="I426" s="123">
        <f t="shared" si="198"/>
        <v>0.17928334029006712</v>
      </c>
      <c r="J426" s="123">
        <f t="shared" si="198"/>
        <v>4.7112508104902667E-2</v>
      </c>
      <c r="K426" s="123">
        <f t="shared" si="198"/>
        <v>0.13088265854145215</v>
      </c>
      <c r="L426" s="123">
        <f t="shared" si="198"/>
        <v>0.33768275691904798</v>
      </c>
      <c r="M426" s="123">
        <f t="shared" si="198"/>
        <v>0.25361167019601238</v>
      </c>
      <c r="N426" s="123">
        <f t="shared" si="198"/>
        <v>0.37952195506316028</v>
      </c>
      <c r="O426" s="123">
        <f t="shared" si="198"/>
        <v>0.2096895644974883</v>
      </c>
      <c r="P426" s="123">
        <f t="shared" si="198"/>
        <v>0.41003378848076139</v>
      </c>
      <c r="Q426" s="123">
        <f t="shared" si="198"/>
        <v>0.20671096525090851</v>
      </c>
      <c r="R426" s="123">
        <f t="shared" si="198"/>
        <v>0.13691370715387916</v>
      </c>
      <c r="S426" s="123">
        <f t="shared" si="198"/>
        <v>0.32484882880666072</v>
      </c>
      <c r="T426" s="123">
        <f t="shared" si="198"/>
        <v>0.1704278280210062</v>
      </c>
      <c r="U426" s="123">
        <f t="shared" si="198"/>
        <v>0.27340226523132721</v>
      </c>
      <c r="V426" s="123">
        <f t="shared" si="198"/>
        <v>0.5233892082531334</v>
      </c>
      <c r="W426" s="123">
        <f t="shared" si="198"/>
        <v>0.1208896167452737</v>
      </c>
      <c r="X426" s="123">
        <f t="shared" si="198"/>
        <v>0.15790680135715976</v>
      </c>
      <c r="Y426" s="123">
        <f t="shared" si="198"/>
        <v>6.330865262173796E-2</v>
      </c>
      <c r="DA426" s="130" t="s">
        <v>4748</v>
      </c>
    </row>
    <row r="427" spans="1:105" ht="12" customHeight="1" x14ac:dyDescent="0.25">
      <c r="A427" s="97" t="s">
        <v>53</v>
      </c>
      <c r="B427" s="99"/>
      <c r="C427" s="99">
        <f>RES_hhdet_in_tess!C165</f>
        <v>5.1769906315059705E-2</v>
      </c>
      <c r="D427" s="99">
        <f>RES_hhdet_in_tess!D165</f>
        <v>5.1583869996636195E-2</v>
      </c>
      <c r="E427" s="99">
        <f>RES_hhdet_in_tess!E165</f>
        <v>5.622007809066884E-2</v>
      </c>
      <c r="F427" s="99">
        <f>RES_hhdet_in_tess!F165</f>
        <v>7.9737407102407218E-2</v>
      </c>
      <c r="G427" s="99">
        <f>RES_hhdet_in_tess!G165</f>
        <v>0.157970607601677</v>
      </c>
      <c r="H427" s="99">
        <f>RES_hhdet_in_tess!H165</f>
        <v>0.2054655980630814</v>
      </c>
      <c r="I427" s="99">
        <f>RES_hhdet_in_tess!I165</f>
        <v>0.17928334029006712</v>
      </c>
      <c r="J427" s="99">
        <f>RES_hhdet_in_tess!J165</f>
        <v>4.7112508104902667E-2</v>
      </c>
      <c r="K427" s="99">
        <f>RES_hhdet_in_tess!K165</f>
        <v>0.13088265854145215</v>
      </c>
      <c r="L427" s="99">
        <f>RES_hhdet_in_tess!L165</f>
        <v>0.33768275691904798</v>
      </c>
      <c r="M427" s="99">
        <f>RES_hhdet_in_tess!M165</f>
        <v>0.25361167019601238</v>
      </c>
      <c r="N427" s="99">
        <f>RES_hhdet_in_tess!N165</f>
        <v>0.37952195506316028</v>
      </c>
      <c r="O427" s="99">
        <f>RES_hhdet_in_tess!O165</f>
        <v>0.2096895644974883</v>
      </c>
      <c r="P427" s="99">
        <f>RES_hhdet_in_tess!P165</f>
        <v>0.41003378848076139</v>
      </c>
      <c r="Q427" s="99">
        <f>RES_hhdet_in_tess!Q165</f>
        <v>0.20671096525090851</v>
      </c>
      <c r="R427" s="99">
        <f>RES_hhdet_in_tess!R165</f>
        <v>0.13691370715387916</v>
      </c>
      <c r="S427" s="99">
        <f>RES_hhdet_in_tess!S165</f>
        <v>0.32484882880666072</v>
      </c>
      <c r="T427" s="99">
        <f>RES_hhdet_in_tess!T165</f>
        <v>0.1704278280210062</v>
      </c>
      <c r="U427" s="99">
        <f>RES_hhdet_in_tess!U165</f>
        <v>0.27340226523132721</v>
      </c>
      <c r="V427" s="99">
        <f>RES_hhdet_in_tess!V165</f>
        <v>0.5233892082531334</v>
      </c>
      <c r="W427" s="99">
        <f>RES_hhdet_in_tess!W165</f>
        <v>0.1208896167452737</v>
      </c>
      <c r="X427" s="99">
        <f>RES_hhdet_in_tess!X165</f>
        <v>0.15790680135715976</v>
      </c>
      <c r="Y427" s="99">
        <f>RES_hhdet_in_tess!Y165</f>
        <v>6.330865262173796E-2</v>
      </c>
      <c r="DA427" s="63" t="s">
        <v>4749</v>
      </c>
    </row>
    <row r="428" spans="1:105" ht="12" customHeight="1" x14ac:dyDescent="0.25">
      <c r="A428" s="121" t="s">
        <v>55</v>
      </c>
      <c r="B428" s="123"/>
      <c r="C428" s="123">
        <v>8.3038552734963602</v>
      </c>
      <c r="D428" s="123">
        <v>8.2473863763133473</v>
      </c>
      <c r="E428" s="123">
        <v>8.3128158430715864</v>
      </c>
      <c r="F428" s="123">
        <v>8.386970941753102</v>
      </c>
      <c r="G428" s="123">
        <v>8.8692363888460868</v>
      </c>
      <c r="H428" s="123">
        <v>9.0386216302694855</v>
      </c>
      <c r="I428" s="123">
        <v>8.8637706605249882</v>
      </c>
      <c r="J428" s="123">
        <v>8.0005631785185258</v>
      </c>
      <c r="K428" s="123">
        <v>8.4612148747287002</v>
      </c>
      <c r="L428" s="123">
        <v>8.6822403647100987</v>
      </c>
      <c r="M428" s="123">
        <v>9.0026679653351618</v>
      </c>
      <c r="N428" s="123">
        <v>8.8689961719738726</v>
      </c>
      <c r="O428" s="123">
        <v>9.4842266172286678</v>
      </c>
      <c r="P428" s="123">
        <v>9.7239567574362358</v>
      </c>
      <c r="Q428" s="123">
        <v>10.493614623040548</v>
      </c>
      <c r="R428" s="123">
        <v>11.61308196276695</v>
      </c>
      <c r="S428" s="123">
        <v>10.909918745137638</v>
      </c>
      <c r="T428" s="123">
        <v>11.57492044371749</v>
      </c>
      <c r="U428" s="123">
        <v>11.488076524417851</v>
      </c>
      <c r="V428" s="123">
        <v>10.778868259362598</v>
      </c>
      <c r="W428" s="123">
        <v>11.834369287748057</v>
      </c>
      <c r="X428" s="123">
        <v>11.324077985191169</v>
      </c>
      <c r="Y428" s="123">
        <v>11.995565274351099</v>
      </c>
      <c r="DA428" s="130" t="s">
        <v>4750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8.1813993709120965</v>
      </c>
      <c r="E429" s="99">
        <v>9.5376917519298399</v>
      </c>
      <c r="F429" s="99">
        <v>7.5273955874721263</v>
      </c>
      <c r="G429" s="99">
        <v>9.5244181814102724</v>
      </c>
      <c r="H429" s="99">
        <v>8.7271573752504299</v>
      </c>
      <c r="I429" s="99">
        <v>9.279981508958647</v>
      </c>
      <c r="J429" s="99">
        <v>8.3502341703312304</v>
      </c>
      <c r="K429" s="99">
        <v>8.5813797069009627</v>
      </c>
      <c r="L429" s="99">
        <v>8.4978492709296898</v>
      </c>
      <c r="M429" s="99">
        <v>9.1150634520369067</v>
      </c>
      <c r="N429" s="99">
        <v>8.1719088164746481</v>
      </c>
      <c r="O429" s="99">
        <v>8.6432461448921547</v>
      </c>
      <c r="P429" s="99">
        <v>12.72405028628333</v>
      </c>
      <c r="Q429" s="99">
        <v>9.1307595877631638</v>
      </c>
      <c r="R429" s="99">
        <v>10.777025570961023</v>
      </c>
      <c r="S429" s="99">
        <v>11.32524245880756</v>
      </c>
      <c r="T429" s="99">
        <v>11.111278441882588</v>
      </c>
      <c r="U429" s="99">
        <v>11.164640900522533</v>
      </c>
      <c r="V429" s="99">
        <v>10.411342211131815</v>
      </c>
      <c r="W429" s="99">
        <v>11.291240697411499</v>
      </c>
      <c r="X429" s="99">
        <v>11.628911483737548</v>
      </c>
      <c r="Y429" s="99">
        <v>12.498998081142862</v>
      </c>
      <c r="DA429" s="63" t="s">
        <v>4751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8.3543770369721866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12.728953637968571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11.327424472401958</v>
      </c>
      <c r="X430" s="99">
        <v>0</v>
      </c>
      <c r="Y430" s="99">
        <v>0</v>
      </c>
      <c r="DA430" s="63" t="s">
        <v>4752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5.0971461716233364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7.8769923216819286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8.1447479053319558</v>
      </c>
      <c r="X431" s="102">
        <v>0</v>
      </c>
      <c r="Y431" s="102">
        <v>0</v>
      </c>
      <c r="DA431" s="131" t="s">
        <v>4753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3.257230865348852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4.8519613162866424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3.1826765670700037</v>
      </c>
      <c r="X432" s="105">
        <v>0</v>
      </c>
      <c r="Y432" s="105">
        <v>0</v>
      </c>
      <c r="DA432" s="132" t="s">
        <v>4754</v>
      </c>
    </row>
    <row r="433" spans="1:105" ht="12" customHeight="1" x14ac:dyDescent="0.25">
      <c r="A433" s="106" t="s">
        <v>122</v>
      </c>
      <c r="B433" s="102"/>
      <c r="C433" s="102">
        <v>8.3038559784223658</v>
      </c>
      <c r="D433" s="102">
        <v>8.2478029864777156</v>
      </c>
      <c r="E433" s="102">
        <v>8.306834508756614</v>
      </c>
      <c r="F433" s="102">
        <v>8.3902797187783538</v>
      </c>
      <c r="G433" s="102">
        <v>8.8660691001394003</v>
      </c>
      <c r="H433" s="102">
        <v>9.0397195044191712</v>
      </c>
      <c r="I433" s="102">
        <v>8.8601568118017049</v>
      </c>
      <c r="J433" s="102">
        <v>7.9983244207273945</v>
      </c>
      <c r="K433" s="102">
        <v>8.4606813786978456</v>
      </c>
      <c r="L433" s="102">
        <v>8.6830243487791527</v>
      </c>
      <c r="M433" s="102">
        <v>9.0022693445675621</v>
      </c>
      <c r="N433" s="102">
        <v>8.8729914471137423</v>
      </c>
      <c r="O433" s="102">
        <v>9.4888126974381599</v>
      </c>
      <c r="P433" s="102">
        <v>9.7019795161940436</v>
      </c>
      <c r="Q433" s="102">
        <v>10.493781340155978</v>
      </c>
      <c r="R433" s="102">
        <v>11.614673217102251</v>
      </c>
      <c r="S433" s="102">
        <v>10.908656411728515</v>
      </c>
      <c r="T433" s="102">
        <v>11.576699673952291</v>
      </c>
      <c r="U433" s="102">
        <v>11.489814247427024</v>
      </c>
      <c r="V433" s="102">
        <v>10.781245104553786</v>
      </c>
      <c r="W433" s="102">
        <v>11.83846190452695</v>
      </c>
      <c r="X433" s="102">
        <v>11.321555907575997</v>
      </c>
      <c r="Y433" s="102">
        <v>11.992751772655263</v>
      </c>
      <c r="DA433" s="131" t="s">
        <v>4755</v>
      </c>
    </row>
    <row r="434" spans="1:105" ht="12" customHeight="1" x14ac:dyDescent="0.25">
      <c r="A434" s="107" t="s">
        <v>121</v>
      </c>
      <c r="B434" s="105"/>
      <c r="C434" s="105">
        <v>8.3038482664405997</v>
      </c>
      <c r="D434" s="105">
        <v>8.2479589523868331</v>
      </c>
      <c r="E434" s="105">
        <v>8.3068932755048852</v>
      </c>
      <c r="F434" s="105">
        <v>8.3901810321872787</v>
      </c>
      <c r="G434" s="105">
        <v>8.8660425193473635</v>
      </c>
      <c r="H434" s="105">
        <v>9.0397200078971611</v>
      </c>
      <c r="I434" s="105">
        <v>8.8631322127821459</v>
      </c>
      <c r="J434" s="105">
        <v>8.0015859019577125</v>
      </c>
      <c r="K434" s="105">
        <v>8.4619207999517823</v>
      </c>
      <c r="L434" s="105">
        <v>8.6834123365522853</v>
      </c>
      <c r="M434" s="105">
        <v>9.0014095202263427</v>
      </c>
      <c r="N434" s="105">
        <v>8.8711152449731472</v>
      </c>
      <c r="O434" s="105">
        <v>9.4866657560291667</v>
      </c>
      <c r="P434" s="105">
        <v>9.7018871617925075</v>
      </c>
      <c r="Q434" s="105">
        <v>10.497910600840717</v>
      </c>
      <c r="R434" s="105">
        <v>11.617689497334476</v>
      </c>
      <c r="S434" s="105">
        <v>10.909488703473555</v>
      </c>
      <c r="T434" s="105">
        <v>11.575795383917615</v>
      </c>
      <c r="U434" s="105">
        <v>11.487667855516536</v>
      </c>
      <c r="V434" s="105">
        <v>10.779359439157943</v>
      </c>
      <c r="W434" s="105">
        <v>11.837979688837976</v>
      </c>
      <c r="X434" s="105">
        <v>11.323004594661995</v>
      </c>
      <c r="Y434" s="105">
        <v>11.993689785098764</v>
      </c>
      <c r="DA434" s="132" t="s">
        <v>4756</v>
      </c>
    </row>
    <row r="435" spans="1:105" ht="12" customHeight="1" x14ac:dyDescent="0.25">
      <c r="A435" s="108" t="s">
        <v>53</v>
      </c>
      <c r="B435" s="99"/>
      <c r="C435" s="99">
        <v>5.8004130006861248</v>
      </c>
      <c r="D435" s="99">
        <v>5.6431043972655637</v>
      </c>
      <c r="E435" s="99">
        <v>5.4445996611878584</v>
      </c>
      <c r="F435" s="99">
        <v>5.5318151008510048</v>
      </c>
      <c r="G435" s="99">
        <v>5.3313433731258479</v>
      </c>
      <c r="H435" s="99">
        <v>5.6342771875461342</v>
      </c>
      <c r="I435" s="99">
        <v>5.4546727404671458</v>
      </c>
      <c r="J435" s="99">
        <v>4.8819582577645519</v>
      </c>
      <c r="K435" s="99">
        <v>5.204715115322827</v>
      </c>
      <c r="L435" s="99">
        <v>5.2054499680242747</v>
      </c>
      <c r="M435" s="99">
        <v>5.3064404907386598</v>
      </c>
      <c r="N435" s="99">
        <v>5.1942050765901593</v>
      </c>
      <c r="O435" s="99">
        <v>5.8498141454146966</v>
      </c>
      <c r="P435" s="99">
        <v>6.003996788987827</v>
      </c>
      <c r="Q435" s="99">
        <v>6.7818952488113657</v>
      </c>
      <c r="R435" s="99">
        <v>7.8708387904264567</v>
      </c>
      <c r="S435" s="99">
        <v>7.1961543088691773</v>
      </c>
      <c r="T435" s="99">
        <v>7.9495187413157602</v>
      </c>
      <c r="U435" s="99">
        <v>7.9422069289853647</v>
      </c>
      <c r="V435" s="99">
        <v>7.4154506379245309</v>
      </c>
      <c r="W435" s="99">
        <v>8.5395166097091835</v>
      </c>
      <c r="X435" s="99">
        <v>8.2129071724535816</v>
      </c>
      <c r="Y435" s="99">
        <v>8.7680467500919903</v>
      </c>
      <c r="DA435" s="63" t="s">
        <v>4757</v>
      </c>
    </row>
    <row r="436" spans="1:105" ht="12" customHeight="1" x14ac:dyDescent="0.25">
      <c r="A436" s="108" t="s">
        <v>52</v>
      </c>
      <c r="B436" s="99"/>
      <c r="C436" s="99">
        <v>2.5034352657544767</v>
      </c>
      <c r="D436" s="99">
        <v>2.604854555121269</v>
      </c>
      <c r="E436" s="99">
        <v>2.8622936143170263</v>
      </c>
      <c r="F436" s="99">
        <v>2.8583659313362748</v>
      </c>
      <c r="G436" s="99">
        <v>3.5346991462215183</v>
      </c>
      <c r="H436" s="99">
        <v>3.4054428203510265</v>
      </c>
      <c r="I436" s="99">
        <v>3.4084594723150001</v>
      </c>
      <c r="J436" s="99">
        <v>3.119627644193161</v>
      </c>
      <c r="K436" s="99">
        <v>3.257205684628953</v>
      </c>
      <c r="L436" s="99">
        <v>3.4779623685280119</v>
      </c>
      <c r="M436" s="99">
        <v>3.6949690294876825</v>
      </c>
      <c r="N436" s="99">
        <v>3.6769101683829892</v>
      </c>
      <c r="O436" s="99">
        <v>3.6368516106144702</v>
      </c>
      <c r="P436" s="99">
        <v>3.6978903728046806</v>
      </c>
      <c r="Q436" s="99">
        <v>3.7160153520293489</v>
      </c>
      <c r="R436" s="99">
        <v>3.746850706908019</v>
      </c>
      <c r="S436" s="99">
        <v>3.7133343946043791</v>
      </c>
      <c r="T436" s="99">
        <v>3.6262766426018547</v>
      </c>
      <c r="U436" s="99">
        <v>3.545460926531173</v>
      </c>
      <c r="V436" s="99">
        <v>3.3639088012334115</v>
      </c>
      <c r="W436" s="99">
        <v>3.2984630791287892</v>
      </c>
      <c r="X436" s="99">
        <v>3.1100974222084146</v>
      </c>
      <c r="Y436" s="99">
        <v>3.2256430350067715</v>
      </c>
      <c r="DA436" s="63" t="s">
        <v>4758</v>
      </c>
    </row>
    <row r="437" spans="1:105" ht="12" customHeight="1" x14ac:dyDescent="0.25">
      <c r="A437" s="121" t="s">
        <v>54</v>
      </c>
      <c r="B437" s="123"/>
      <c r="C437" s="123">
        <v>1.36780044613327</v>
      </c>
      <c r="D437" s="123">
        <v>1.3901536656010962</v>
      </c>
      <c r="E437" s="123">
        <v>1.442750321287414</v>
      </c>
      <c r="F437" s="123">
        <v>1.5080563050835889</v>
      </c>
      <c r="G437" s="123">
        <v>1.6071918740911297</v>
      </c>
      <c r="H437" s="123">
        <v>1.6556176793550437</v>
      </c>
      <c r="I437" s="123">
        <v>1.6290863720567876</v>
      </c>
      <c r="J437" s="123">
        <v>1.5129716558519373</v>
      </c>
      <c r="K437" s="123">
        <v>1.6768595690267938</v>
      </c>
      <c r="L437" s="123">
        <v>1.8595181865022257</v>
      </c>
      <c r="M437" s="123">
        <v>1.873970160049407</v>
      </c>
      <c r="N437" s="123">
        <v>1.9056085162532657</v>
      </c>
      <c r="O437" s="123">
        <v>2.0642771402380378</v>
      </c>
      <c r="P437" s="123">
        <v>2.1045688841842218</v>
      </c>
      <c r="Q437" s="123">
        <v>2.2835227117186419</v>
      </c>
      <c r="R437" s="123">
        <v>2.3379728901276069</v>
      </c>
      <c r="S437" s="123">
        <v>2.5475362600034832</v>
      </c>
      <c r="T437" s="123">
        <v>2.6854437146600354</v>
      </c>
      <c r="U437" s="123">
        <v>2.7153636225607731</v>
      </c>
      <c r="V437" s="123">
        <v>2.6795902950218133</v>
      </c>
      <c r="W437" s="123">
        <v>2.73835759469836</v>
      </c>
      <c r="X437" s="123">
        <v>2.6422347734714631</v>
      </c>
      <c r="Y437" s="123">
        <v>2.7544426304796095</v>
      </c>
      <c r="DA437" s="130" t="s">
        <v>4759</v>
      </c>
    </row>
    <row r="438" spans="1:105" ht="12" customHeight="1" x14ac:dyDescent="0.25">
      <c r="A438" s="97" t="s">
        <v>50</v>
      </c>
      <c r="B438" s="99"/>
      <c r="C438" s="99">
        <v>0</v>
      </c>
      <c r="D438" s="99">
        <v>0</v>
      </c>
      <c r="E438" s="99">
        <v>0</v>
      </c>
      <c r="F438" s="99">
        <v>0</v>
      </c>
      <c r="G438" s="99">
        <v>0</v>
      </c>
      <c r="H438" s="99">
        <v>0</v>
      </c>
      <c r="I438" s="99">
        <v>0</v>
      </c>
      <c r="J438" s="99">
        <v>0</v>
      </c>
      <c r="K438" s="99">
        <v>0</v>
      </c>
      <c r="L438" s="99">
        <v>0</v>
      </c>
      <c r="M438" s="99">
        <v>0</v>
      </c>
      <c r="N438" s="99">
        <v>0</v>
      </c>
      <c r="O438" s="99">
        <v>0</v>
      </c>
      <c r="P438" s="99">
        <v>0</v>
      </c>
      <c r="Q438" s="99">
        <v>0</v>
      </c>
      <c r="R438" s="99">
        <v>0</v>
      </c>
      <c r="S438" s="99">
        <v>0</v>
      </c>
      <c r="T438" s="99">
        <v>0</v>
      </c>
      <c r="U438" s="99">
        <v>0</v>
      </c>
      <c r="V438" s="99">
        <v>0</v>
      </c>
      <c r="W438" s="99">
        <v>0</v>
      </c>
      <c r="X438" s="99">
        <v>0</v>
      </c>
      <c r="Y438" s="99">
        <v>0</v>
      </c>
      <c r="DA438" s="63" t="s">
        <v>4760</v>
      </c>
    </row>
    <row r="439" spans="1:105" ht="12" customHeight="1" x14ac:dyDescent="0.25">
      <c r="A439" s="109" t="s">
        <v>120</v>
      </c>
      <c r="B439" s="110"/>
      <c r="C439" s="110">
        <v>1.36780044613327</v>
      </c>
      <c r="D439" s="110">
        <v>1.3901536656010962</v>
      </c>
      <c r="E439" s="110">
        <v>1.442750321287414</v>
      </c>
      <c r="F439" s="110">
        <v>1.5080563050835889</v>
      </c>
      <c r="G439" s="110">
        <v>1.6071918740911297</v>
      </c>
      <c r="H439" s="110">
        <v>1.6556176793550437</v>
      </c>
      <c r="I439" s="110">
        <v>1.6290863720567876</v>
      </c>
      <c r="J439" s="110">
        <v>1.5129716558519373</v>
      </c>
      <c r="K439" s="110">
        <v>1.6768595690267938</v>
      </c>
      <c r="L439" s="110">
        <v>1.8595181865022257</v>
      </c>
      <c r="M439" s="110">
        <v>1.873970160049407</v>
      </c>
      <c r="N439" s="110">
        <v>1.9056085162532657</v>
      </c>
      <c r="O439" s="110">
        <v>2.0642771402380378</v>
      </c>
      <c r="P439" s="110">
        <v>2.1045688841842218</v>
      </c>
      <c r="Q439" s="110">
        <v>2.2835227117186419</v>
      </c>
      <c r="R439" s="110">
        <v>2.3379728901276069</v>
      </c>
      <c r="S439" s="110">
        <v>2.5475362600034832</v>
      </c>
      <c r="T439" s="110">
        <v>2.6854437146600354</v>
      </c>
      <c r="U439" s="110">
        <v>2.7153636225607731</v>
      </c>
      <c r="V439" s="110">
        <v>2.6795902950218133</v>
      </c>
      <c r="W439" s="110">
        <v>2.73835759469836</v>
      </c>
      <c r="X439" s="110">
        <v>2.6422347734714631</v>
      </c>
      <c r="Y439" s="110">
        <v>2.7544426304796095</v>
      </c>
      <c r="DA439" s="60" t="s">
        <v>4761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</v>
      </c>
      <c r="D441" s="118">
        <f t="shared" si="199"/>
        <v>1.7040448366466371E-2</v>
      </c>
      <c r="E441" s="118">
        <f t="shared" si="199"/>
        <v>1.4673648528541179E-2</v>
      </c>
      <c r="F441" s="118">
        <f t="shared" si="199"/>
        <v>9.0971381474728077E-3</v>
      </c>
      <c r="G441" s="118">
        <f t="shared" si="199"/>
        <v>1.4441928462552623E-2</v>
      </c>
      <c r="H441" s="118">
        <f t="shared" si="199"/>
        <v>9.6194010082511876E-3</v>
      </c>
      <c r="I441" s="118">
        <f t="shared" si="199"/>
        <v>1.6184987159472811E-2</v>
      </c>
      <c r="J441" s="118">
        <f t="shared" si="199"/>
        <v>1.1790590922256206E-2</v>
      </c>
      <c r="K441" s="118">
        <f t="shared" si="199"/>
        <v>9.5448262248851012E-3</v>
      </c>
      <c r="L441" s="118">
        <f t="shared" si="199"/>
        <v>1.1829654389890389E-2</v>
      </c>
      <c r="M441" s="118">
        <f t="shared" si="199"/>
        <v>1.21647500261538E-2</v>
      </c>
      <c r="N441" s="118">
        <f t="shared" si="199"/>
        <v>1.302751911025669E-2</v>
      </c>
      <c r="O441" s="118">
        <f t="shared" si="199"/>
        <v>1.2700621316765361E-2</v>
      </c>
      <c r="P441" s="118">
        <f t="shared" si="199"/>
        <v>2.5825008347618035E-2</v>
      </c>
      <c r="Q441" s="118">
        <f t="shared" si="199"/>
        <v>1.6454379951860499E-3</v>
      </c>
      <c r="R441" s="118">
        <f t="shared" ref="R441:V441" si="200">R442+R444+R446+R455</f>
        <v>6.6892432823592194E-3</v>
      </c>
      <c r="S441" s="118">
        <f t="shared" si="200"/>
        <v>8.3438296343779327E-3</v>
      </c>
      <c r="T441" s="118">
        <f t="shared" si="200"/>
        <v>1.033604054477627E-2</v>
      </c>
      <c r="U441" s="118">
        <f t="shared" si="200"/>
        <v>1.3048585732994439E-2</v>
      </c>
      <c r="V441" s="118">
        <f t="shared" si="200"/>
        <v>1.5191929549881052E-2</v>
      </c>
      <c r="W441" s="118">
        <f t="shared" ref="W441:Y441" si="201">W442+W444+W446+W455</f>
        <v>2.077922560427654E-2</v>
      </c>
      <c r="X441" s="118">
        <f t="shared" si="201"/>
        <v>2.1937993967843079E-2</v>
      </c>
      <c r="Y441" s="118">
        <f t="shared" si="201"/>
        <v>1.6782255160543234E-2</v>
      </c>
      <c r="DA441" s="129" t="s">
        <v>4913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4914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4915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4916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4917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1.7040448366466371E-2</v>
      </c>
      <c r="E446" s="123">
        <v>1.4673648528541179E-2</v>
      </c>
      <c r="F446" s="123">
        <v>9.0971381474728077E-3</v>
      </c>
      <c r="G446" s="123">
        <v>1.4441928462552623E-2</v>
      </c>
      <c r="H446" s="123">
        <v>9.6194010082511876E-3</v>
      </c>
      <c r="I446" s="123">
        <v>1.6184987159472811E-2</v>
      </c>
      <c r="J446" s="123">
        <v>1.1790590922256206E-2</v>
      </c>
      <c r="K446" s="123">
        <v>9.5448262248851012E-3</v>
      </c>
      <c r="L446" s="123">
        <v>1.1829654389890389E-2</v>
      </c>
      <c r="M446" s="123">
        <v>1.21647500261538E-2</v>
      </c>
      <c r="N446" s="123">
        <v>1.302751911025669E-2</v>
      </c>
      <c r="O446" s="123">
        <v>1.2700621316765361E-2</v>
      </c>
      <c r="P446" s="123">
        <v>2.5825008347618035E-2</v>
      </c>
      <c r="Q446" s="123">
        <v>1.6454379951860499E-3</v>
      </c>
      <c r="R446" s="123">
        <v>6.6892432823592194E-3</v>
      </c>
      <c r="S446" s="123">
        <v>8.3438296343779327E-3</v>
      </c>
      <c r="T446" s="123">
        <v>1.033604054477627E-2</v>
      </c>
      <c r="U446" s="123">
        <v>1.3048585732994439E-2</v>
      </c>
      <c r="V446" s="123">
        <v>1.5191929549881052E-2</v>
      </c>
      <c r="W446" s="123">
        <v>2.077922560427654E-2</v>
      </c>
      <c r="X446" s="123">
        <v>2.1937993967843079E-2</v>
      </c>
      <c r="Y446" s="123">
        <v>1.6782255160543234E-2</v>
      </c>
      <c r="DA446" s="130" t="s">
        <v>4918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2.5998855507694407</v>
      </c>
      <c r="E447" s="99">
        <v>3.0221046128554581</v>
      </c>
      <c r="F447" s="99">
        <v>2.3781173895169436</v>
      </c>
      <c r="G447" s="99">
        <v>2.9992487315907082</v>
      </c>
      <c r="H447" s="99">
        <v>2.7384915817700355</v>
      </c>
      <c r="I447" s="99">
        <v>2.9006904355493055</v>
      </c>
      <c r="J447" s="99">
        <v>2.5983757819725022</v>
      </c>
      <c r="K447" s="99">
        <v>2.6561058653506273</v>
      </c>
      <c r="L447" s="99">
        <v>2.6139491875370617</v>
      </c>
      <c r="M447" s="99">
        <v>2.7688208152749048</v>
      </c>
      <c r="N447" s="99">
        <v>2.4322985679740392</v>
      </c>
      <c r="O447" s="99">
        <v>2.4989620087240376</v>
      </c>
      <c r="P447" s="99">
        <v>3.5554284767099129</v>
      </c>
      <c r="Q447" s="99">
        <v>2.4765816353144272</v>
      </c>
      <c r="R447" s="99">
        <v>2.86855334234586</v>
      </c>
      <c r="S447" s="99">
        <v>2.9629866123857638</v>
      </c>
      <c r="T447" s="99">
        <v>2.8631659192273853</v>
      </c>
      <c r="U447" s="99">
        <v>2.8404324530903962</v>
      </c>
      <c r="V447" s="99">
        <v>2.6226011147067707</v>
      </c>
      <c r="W447" s="99">
        <v>2.8270700379977867</v>
      </c>
      <c r="X447" s="99">
        <v>2.9059404317404449</v>
      </c>
      <c r="Y447" s="99">
        <v>3.1202862847891955</v>
      </c>
      <c r="DA447" s="63" t="s">
        <v>4919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1.5860993715095499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2.201035219227649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2.0392597578304947</v>
      </c>
      <c r="X448" s="99">
        <v>0</v>
      </c>
      <c r="Y448" s="99">
        <v>0</v>
      </c>
      <c r="DA448" s="63" t="s">
        <v>4920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1.5860993715095499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2.201035219227649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2.0392597578304947</v>
      </c>
      <c r="X449" s="102">
        <v>0</v>
      </c>
      <c r="Y449" s="102">
        <v>0</v>
      </c>
      <c r="DA449" s="131" t="s">
        <v>4921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4922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4923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4924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4925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4926</v>
      </c>
    </row>
    <row r="455" spans="1:105" ht="12" customHeight="1" x14ac:dyDescent="0.25">
      <c r="A455" s="121" t="s">
        <v>54</v>
      </c>
      <c r="B455" s="123"/>
      <c r="C455" s="123">
        <v>0</v>
      </c>
      <c r="D455" s="123">
        <v>0</v>
      </c>
      <c r="E455" s="123">
        <v>0</v>
      </c>
      <c r="F455" s="123">
        <v>0</v>
      </c>
      <c r="G455" s="123">
        <v>0</v>
      </c>
      <c r="H455" s="123">
        <v>0</v>
      </c>
      <c r="I455" s="123">
        <v>0</v>
      </c>
      <c r="J455" s="123">
        <v>0</v>
      </c>
      <c r="K455" s="123">
        <v>0</v>
      </c>
      <c r="L455" s="123">
        <v>0</v>
      </c>
      <c r="M455" s="123">
        <v>0</v>
      </c>
      <c r="N455" s="123">
        <v>0</v>
      </c>
      <c r="O455" s="123">
        <v>0</v>
      </c>
      <c r="P455" s="123">
        <v>0</v>
      </c>
      <c r="Q455" s="123">
        <v>0</v>
      </c>
      <c r="R455" s="123">
        <v>0</v>
      </c>
      <c r="S455" s="123">
        <v>0</v>
      </c>
      <c r="T455" s="123">
        <v>0</v>
      </c>
      <c r="U455" s="123">
        <v>0</v>
      </c>
      <c r="V455" s="123">
        <v>0</v>
      </c>
      <c r="W455" s="123">
        <v>0</v>
      </c>
      <c r="X455" s="123">
        <v>0</v>
      </c>
      <c r="Y455" s="123">
        <v>0</v>
      </c>
      <c r="DA455" s="130" t="s">
        <v>4927</v>
      </c>
    </row>
    <row r="456" spans="1:105" ht="12" customHeight="1" x14ac:dyDescent="0.25">
      <c r="A456" s="97" t="s">
        <v>50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4928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2025-11-06T10:30:52Z</dcterms:created>
  <dcterms:modified xsi:type="dcterms:W3CDTF">2025-11-06T10:30:53Z</dcterms:modified>
</cp:coreProperties>
</file>